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4235" tabRatio="885" firstSheet="1" activeTab="3"/>
  </bookViews>
  <sheets>
    <sheet name="1,2" sheetId="22" state="hidden" r:id="rId1"/>
    <sheet name="р1гл2" sheetId="23" r:id="rId2"/>
    <sheet name="1,4" sheetId="2" state="hidden" r:id="rId3"/>
    <sheet name="р1гл4" sheetId="24" r:id="rId4"/>
    <sheet name="2,1" sheetId="3" state="hidden" r:id="rId5"/>
    <sheet name="р2гл1" sheetId="25" r:id="rId6"/>
    <sheet name="р2гл1 расц" sheetId="53" state="hidden" r:id="rId7"/>
    <sheet name="2,2" sheetId="4" state="hidden" r:id="rId8"/>
    <sheet name="р2гл2" sheetId="26" r:id="rId9"/>
    <sheet name="р2гл2 расч" sheetId="54" state="hidden" r:id="rId10"/>
    <sheet name="2,4" sheetId="44" state="hidden" r:id="rId11"/>
    <sheet name="р2гл4" sheetId="45" r:id="rId12"/>
    <sheet name="р2гл4 расч" sheetId="55" state="hidden" r:id="rId13"/>
    <sheet name="3" sheetId="5" state="hidden" r:id="rId14"/>
    <sheet name="р3" sheetId="27" r:id="rId15"/>
    <sheet name="р3 расч" sheetId="56" state="hidden" r:id="rId16"/>
    <sheet name="4,1" sheetId="46" state="hidden" r:id="rId17"/>
    <sheet name="р4гл1" sheetId="47" r:id="rId18"/>
    <sheet name="4,2" sheetId="6" state="hidden" r:id="rId19"/>
    <sheet name="р4гл2" sheetId="28" r:id="rId20"/>
    <sheet name="5,1" sheetId="7" state="hidden" r:id="rId21"/>
    <sheet name="р5гл1" sheetId="29" r:id="rId22"/>
    <sheet name="5,2" sheetId="8" state="hidden" r:id="rId23"/>
    <sheet name="р5гл2" sheetId="30" r:id="rId24"/>
    <sheet name="5,3" sheetId="9" state="hidden" r:id="rId25"/>
    <sheet name="р5гл3" sheetId="31" r:id="rId26"/>
    <sheet name="5,4" sheetId="10" state="hidden" r:id="rId27"/>
    <sheet name="р5гл4" sheetId="32" r:id="rId28"/>
    <sheet name="6,1" sheetId="11" state="hidden" r:id="rId29"/>
    <sheet name="р6гл1" sheetId="33" r:id="rId30"/>
    <sheet name="6,2" sheetId="12" state="hidden" r:id="rId31"/>
    <sheet name="р6гл2" sheetId="34" r:id="rId32"/>
    <sheet name="6,3" sheetId="13" state="hidden" r:id="rId33"/>
    <sheet name="р6гл3" sheetId="35" r:id="rId34"/>
    <sheet name="7,1" sheetId="14" state="hidden" r:id="rId35"/>
    <sheet name="р7гл1" sheetId="36" r:id="rId36"/>
    <sheet name="7,2" sheetId="15" state="hidden" r:id="rId37"/>
    <sheet name="р7гл2" sheetId="37" r:id="rId38"/>
    <sheet name="7,3" sheetId="16" state="hidden" r:id="rId39"/>
    <sheet name="р7гл3" sheetId="38" r:id="rId40"/>
    <sheet name="7,4" sheetId="17" state="hidden" r:id="rId41"/>
    <sheet name="р7гл4" sheetId="39" r:id="rId42"/>
    <sheet name="9,1" sheetId="18" state="hidden" r:id="rId43"/>
    <sheet name="р9гл1" sheetId="40" r:id="rId44"/>
    <sheet name="р9гл1 расц" sheetId="51" state="hidden" r:id="rId45"/>
    <sheet name="9,2" sheetId="19" state="hidden" r:id="rId46"/>
    <sheet name="р9гл2" sheetId="41" r:id="rId47"/>
    <sheet name="р9гл2 расц" sheetId="52" state="hidden" r:id="rId48"/>
    <sheet name="10,1" sheetId="61" state="hidden" r:id="rId49"/>
    <sheet name="р10гл1" sheetId="58" r:id="rId50"/>
    <sheet name="10,2" sheetId="21" state="hidden" r:id="rId51"/>
    <sheet name="р10гл2" sheetId="43" r:id="rId52"/>
    <sheet name="10,3" sheetId="59" state="hidden" r:id="rId53"/>
    <sheet name="р10гл3" sheetId="57" r:id="rId54"/>
    <sheet name="р10гл2 расц" sheetId="49" state="hidden" r:id="rId55"/>
  </sheets>
  <externalReferences>
    <externalReference r:id="rId56"/>
    <externalReference r:id="rId57"/>
    <externalReference r:id="rId58"/>
    <externalReference r:id="rId59"/>
    <externalReference r:id="rId60"/>
    <externalReference r:id="rId61"/>
  </externalReferences>
  <definedNames>
    <definedName name="_FilterDatabaseFix_1Fix_1Fix_10Fix_19Fix_27Fix_27Fix_34Fix_40Fix_46Fix_9Fix_18Fix_26Fix_33Fix_3Fix_12Fix_12Fix_12Fix_12Fix_12Fix_20Fix_20Fix_28Fix_35Fix_41Fix_4Fix_16Fix_23" localSheetId="54" hidden="1">'р10гл2 расц'!$A$1:$AQ$336</definedName>
    <definedName name="_FilterDatabaseFix_2Fix_2Fix_11Fix_1Fix_10Fix_10Fix_19Fix_27Fix_34Fix_40Fix_46Fix_9Fix_18Fix_26Fix_33Fix_33Fix_33Fix_33Fix_33Fix_3Fix_3Fix_12Fix_20Fix_28Fix_35Fix_44Fix_7" localSheetId="13" hidden="1">'3'!$A$1:$WVF$156</definedName>
    <definedName name="_FilterDatabaseFix_3Fix_3Fix_12Fix_20Fix_28Fix_28Fix_35Fix_41Fix_4Fix_13Fix_21Fix_29Fix_36Fix_42Fix_5Fix_5Fix_5Fix_5Fix_5Fix_14Fix_14Fix_22Fix_2Fix_11Fix_1Fix_10Fix_18" localSheetId="42" hidden="1">'9,1'!$A$1:$P$51</definedName>
    <definedName name="_FilterDatabaseFix_4Fix_4Fix_13Fix_21Fix_29Fix_29Fix_36Fix_42Fix_5Fix_14Fix_22Fix_2Fix_11Fix_1Fix_10Fix_10Fix_10Fix_10Fix_10Fix_19Fix_19Fix_27Fix_34Fix_40Fix_46" localSheetId="43" hidden="1">р9гл1!$A$9:$WVK$51</definedName>
    <definedName name="_FilterDatabaseFix_5Fix_5Fix_14Fix_22Fix_2Fix_2Fix_11Fix_1Fix_10Fix_19Fix_27Fix_34Fix_40Fix_46Fix_9Fix_9Fix_9Fix_9Fix_9Fix_18Fix_18Fix_26Fix_33Fix_3Fix_12Fix_23Fix_3" localSheetId="50" hidden="1">'10,2'!$A$1:$P$336</definedName>
    <definedName name="_FilterDatabaseFix_6Fix_6Fix_15Fix_23Fix_30Fix_30Fix_37Fix_43Fix_6Fix_15Fix_23Fix_30Fix_37Fix_43Fix_6Fix_6Fix_6Fix_6Fix_6Fix_15Fix_15Fix_23Fix_30Fix_37Fix_43Fix_8Fix_16" localSheetId="38" hidden="1">'7,3'!$A$1:$P$70</definedName>
    <definedName name="_FilterDatabaseFix_7Fix_7Fix_16Fix_24Fix_31Fix_31Fix_38Fix_44Fix_7Fix_16Fix_24Fix_31Fix_38Fix_44Fix_7Fix_7Fix_7Fix_7Fix_7Fix_16Fix_16Fix_24Fix_31Fix_38Fix_44Fix_9Fix_17" localSheetId="40" hidden="1">'7,4'!$A$1:$P$21</definedName>
    <definedName name="_FilterDatabaseFix_8Fix_8Fix_17Fix_25Fix_32Fix_32Fix_39Fix_45Fix_8Fix_17Fix_25Fix_32Fix_39Fix_45Fix_8Fix_8Fix_8Fix_8Fix_8Fix_17Fix_17Fix_25Fix_32Fix_39Fix_45" localSheetId="42" hidden="1">'9,1'!$A$9:$AE$9</definedName>
    <definedName name="_FilterDatabaseFix_9Fix_9Fix_18Fix_26Fix_33Fix_33Fix_3Fix_12Fix_20Fix_28Fix_35Fix_41Fix_4Fix_13Fix_21Fix_21Fix_21Fix_21Fix_21Fix_29Fix_29Fix_36Fix_42Fix_5Fix_14Fix_25Fix_31" localSheetId="14" hidden="1">р3!$A$1:$WVJ$155</definedName>
    <definedName name="_FilterDatabaseFix_10Fix_10Fix_19Fix_27Fix_34Fix_34Fix_40Fix_46Fix_9Fix_18Fix_26Fix_33Fix_3Fix_12Fix_20Fix_20Fix_20Fix_20Fix_20Fix_28Fix_28Fix_35Fix_41Fix_4Fix_13Fix_24Fix_30" localSheetId="12" hidden="1">'р2гл4 расч'!$A$1:$WVQ$53</definedName>
    <definedName name="_FilterDatabaseFix_11Fix_11Fix_1Fix_10Fix_19Fix_19Fix_27Fix_34Fix_40Fix_46Fix_9Fix_18Fix_26Fix_33Fix_3Fix_3Fix_3Fix_3Fix_3Fix_12Fix_12Fix_20Fix_28Fix_35Fix_41Fix_6Fix_14" localSheetId="34" hidden="1">'7,1'!$A$1:$X$28</definedName>
    <definedName name="_FilterDatabaseFix_12Fix_12Fix_20Fix_28Fix_35Fix_35Fix_41Fix_4Fix_13Fix_21Fix_29Fix_36Fix_42Fix_5Fix_14Fix_14Fix_14Fix_14Fix_14Fix_22Fix_22Fix_2Fix_11Fix_1Fix_10Fix_21Fix_28" localSheetId="9" hidden="1">'р2гл2 расч'!$A$1:$WVU$66</definedName>
    <definedName name="_FilterDatabaseFix_13Fix_13Fix_21Fix_29Fix_36Fix_36Fix_42Fix_5Fix_14Fix_22Fix_2Fix_11Fix_1Fix_10Fix_19Fix_19Fix_19Fix_19Fix_19Fix_27Fix_27Fix_34Fix_40Fix_46Fix_9Fix_20Fix_27" localSheetId="8" hidden="1">р2гл2!$A$1:$WVJ$66</definedName>
    <definedName name="_FilterDatabaseFix_14Fix_14Fix_22Fix_2Fix_11Fix_11Fix_1Fix_10Fix_19Fix_27Fix_34Fix_40Fix_46Fix_9Fix_18Fix_18Fix_18Fix_18Fix_18Fix_26Fix_26Fix_33Fix_3Fix_12Fix_20Fix_30Fix_36" localSheetId="29" hidden="1">р6гл1!$A$1:$T$74</definedName>
    <definedName name="_FilterDatabaseFix_15Fix_15Fix_23Fix_30Fix_37Fix_37Fix_43Fix_6Fix_15Fix_23Fix_30Fix_37Fix_43Fix_6Fix_15Fix_15Fix_15Fix_15Fix_15Fix_23Fix_23Fix_30Fix_37Fix_43Fix_6Fix_18Fix_25" localSheetId="5" hidden="1">р2гл1!$A$1:$T$97</definedName>
    <definedName name="_FilterDatabaseFix_16Fix_16Fix_24Fix_31Fix_38Fix_38Fix_44Fix_7Fix_16Fix_24Fix_31Fix_38Fix_44Fix_7Fix_16Fix_16Fix_16Fix_16Fix_16Fix_24Fix_24Fix_31Fix_38Fix_44Fix_7Fix_19Fix_26" localSheetId="6" hidden="1">'р2гл1 расц'!$A$1:$AE$97</definedName>
    <definedName name="_FilterDatabaseFix_17Fix_17Fix_25Fix_32Fix_39Fix_39Fix_45Fix_8Fix_17Fix_25Fix_32Fix_39Fix_45Fix_8Fix_17Fix_17Fix_17Fix_17Fix_17Fix_25Fix_25Fix_32Fix_39Fix_45Fix_8Fix_1Fix_1" localSheetId="2" hidden="1">'1,4'!$A$1:$P$10</definedName>
    <definedName name="_FilterDatabaseFix_18Fix_18Fix_26Fix_33Fix_3Fix_3Fix_12Fix_20Fix_28Fix_35Fix_41Fix_4Fix_13Fix_21Fix_29Fix_29Fix_29Fix_29Fix_29Fix_36Fix_36Fix_42Fix_5Fix_14Fix_22Fix_32Fix_38" localSheetId="33" hidden="1">р6гл3!$A$1:$T$60</definedName>
    <definedName name="_FilterDatabaseFix_19Fix_19Fix_27Fix_34Fix_40Fix_40Fix_46Fix_9Fix_18Fix_26Fix_33Fix_3Fix_12Fix_20Fix_28Fix_28Fix_28Fix_28Fix_28Fix_35Fix_35Fix_41Fix_4Fix_13Fix_21Fix_31Fix_37" localSheetId="31" hidden="1">р6гл2!$A$1:$T$69</definedName>
    <definedName name="_FilterDatabaseFix_20Fix_20Fix_28Fix_35Fix_41Fix_41Fix_4Fix_13Fix_21Fix_29Fix_36Fix_42Fix_5Fix_14Fix_22Fix_22Fix_22Fix_22Fix_22Fix_2Fix_2Fix_11Fix_1Fix_10Fix_19Fix_2Fix_10" localSheetId="24" hidden="1">'5,3'!$A$10:$P$220</definedName>
    <definedName name="_FilterDatabaseFix_21Fix_21Fix_29Fix_36Fix_42Fix_42Fix_5Fix_14Fix_22Fix_2Fix_11Fix_1Fix_10Fix_19Fix_27Fix_27Fix_27Fix_27Fix_27Fix_34Fix_34Fix_40Fix_46Fix_9Fix_18Fix_29Fix_35" localSheetId="25" hidden="1">р5гл3!$A$10:$T$220</definedName>
    <definedName name="_FilterDatabaseFix_22Fix_22Fix_2Fix_11Fix_1Fix_1Fix_10Fix_19Fix_27Fix_34Fix_40Fix_46Fix_9Fix_18Fix_26Fix_26Fix_26Fix_26Fix_26Fix_33Fix_33Fix_3Fix_12Fix_20Fix_28Fix_38Fix_43" localSheetId="43" hidden="1">р9гл1!$A$1:$U$51</definedName>
    <definedName name="_FilterDatabaseFix_23Fix_23Fix_30Fix_37Fix_43Fix_43Fix_6Fix_15Fix_23Fix_30Fix_37Fix_43Fix_6Fix_15Fix_23Fix_23Fix_23Fix_23Fix_23Fix_30Fix_30Fix_37Fix_43Fix_6Fix_15Fix_26Fix_32" localSheetId="15" hidden="1">'р3 расч'!$A$1:$WVU$156</definedName>
    <definedName name="_FilterDatabaseFix_24Fix_24Fix_31Fix_38Fix_44Fix_44Fix_7Fix_16Fix_24Fix_31Fix_38Fix_44Fix_7Fix_16Fix_24Fix_24Fix_24Fix_24Fix_24Fix_31Fix_31Fix_38Fix_44Fix_7Fix_16Fix_27Fix_33" localSheetId="21" hidden="1">р5гл1!$A$1:$WVF$74</definedName>
    <definedName name="_FilterDatabaseFix_25Fix_25Fix_32Fix_39Fix_45Fix_45Fix_8Fix_17Fix_25Fix_32Fix_39Fix_45Fix_8Fix_17Fix_25Fix_25Fix_25Fix_25Fix_25Fix_32Fix_32Fix_39Fix_45Fix_8Fix_17Fix_28Fix_34" localSheetId="23" hidden="1">р5гл2!$A$1:$Q$18</definedName>
    <definedName name="_FilterDatabaseFix_26Fix_26Fix_33Fix_3Fix_12Fix_12Fix_20Fix_28Fix_35Fix_41Fix_4Fix_13Fix_21Fix_29Fix_36Fix_36Fix_36Fix_36Fix_36Fix_42Fix_42Fix_5Fix_14Fix_22Fix_2Fix_11Fix_19" localSheetId="45" hidden="1">'9,2'!$A$1:$X$50</definedName>
    <definedName name="_FilterDatabaseFix_27Fix_27Fix_34Fix_40Fix_46Fix_46Fix_9Fix_18Fix_26Fix_33Fix_3Fix_12Fix_20Fix_28Fix_35Fix_35Fix_35Fix_35Fix_35Fix_41Fix_41Fix_4Fix_13Fix_21Fix_29Fix_39Fix_44" localSheetId="44" hidden="1">'р9гл1 расц'!$A$1:$AI$51</definedName>
    <definedName name="_FilterDatabaseFix_28Fix_28Fix_35Fix_41Fix_4Fix_4Fix_13Fix_21Fix_29Fix_36Fix_42Fix_5Fix_14Fix_22Fix_2Fix_2Fix_2Fix_2Fix_2Fix_11Fix_11Fix_1Fix_10Fix_19Fix_27Fix_37Fix_42" localSheetId="41" hidden="1">р7гл4!$A$1:$T$21</definedName>
    <definedName name="_FilterDatabaseFix_29Fix_29Fix_36Fix_42Fix_5Fix_5Fix_14Fix_22Fix_2Fix_11Fix_1Fix_10Fix_19Fix_27Fix_34Fix_34Fix_34Fix_34Fix_34Fix_40Fix_40Fix_46Fix_9Fix_18Fix_26Fix_36Fix_41" localSheetId="39" hidden="1">р7гл3!$A$1:$T$70</definedName>
    <definedName name="_FilterDatabaseFix_30Fix_30Fix_37Fix_43Fix_6Fix_6Fix_15Fix_23Fix_30Fix_37Fix_43Fix_6Fix_15Fix_23Fix_30Fix_30Fix_30Fix_30Fix_30Fix_37Fix_37Fix_43Fix_6Fix_15Fix_23Fix_33Fix_39" localSheetId="35" hidden="1">р7гл1!$A$1:$AF$28</definedName>
    <definedName name="_FilterDatabaseFix_31Fix_31Fix_38Fix_44Fix_7Fix_7Fix_16Fix_24Fix_31Fix_38Fix_44Fix_7Fix_16Fix_24Fix_31Fix_31Fix_31Fix_31Fix_31Fix_38Fix_38Fix_44Fix_7Fix_16Fix_24Fix_34Fix_4" localSheetId="4" hidden="1">'2,1'!$A$1:$P$97</definedName>
    <definedName name="_FilterDatabaseFix_32Fix_32Fix_39Fix_45Fix_8Fix_8Fix_17Fix_25Fix_32Fix_39Fix_45Fix_8Fix_17Fix_25Fix_32Fix_32Fix_32Fix_32Fix_32Fix_39Fix_39Fix_45Fix_8Fix_17Fix_25Fix_35Fix_40" localSheetId="37" hidden="1">р7гл2!$A$1:$U$58</definedName>
    <definedName name="_FilterDatabaseFix_33Fix_33Fix_3Fix_12Fix_20Fix_20Fix_28Fix_35Fix_41Fix_4Fix_13Fix_21Fix_29Fix_36Fix_42Fix_42Fix_42Fix_42Fix_42Fix_5Fix_5Fix_14Fix_22Fix_2Fix_11Fix_22Fix_29" localSheetId="11" hidden="1">р2гл4!$A$1:$WVJ$52</definedName>
    <definedName name="_FilterDatabaseFix_34Fix_34Fix_40Fix_46Fix_9Fix_9Fix_18Fix_26Fix_33Fix_3Fix_12Fix_20Fix_28Fix_35Fix_41Fix_41Fix_41Fix_41Fix_41Fix_4Fix_4Fix_13Fix_21Fix_29Fix_36Fix_45Fix_8" localSheetId="20" hidden="1">'5,1'!$A$1:$WVF$74</definedName>
    <definedName name="_FilterDatabaseFix_35Fix_35Fix_41Fix_4Fix_13Fix_13Fix_21Fix_29Fix_36Fix_42Fix_5Fix_14Fix_22Fix_2Fix_11Fix_11Fix_11Fix_11Fix_11Fix_1Fix_1Fix_10Fix_19Fix_27Fix_34Fix_43Fix_6" localSheetId="10" hidden="1">'2,4'!$A$1:$WVJ$53</definedName>
    <definedName name="_FilterDatabaseFix_36Fix_36Fix_42Fix_5Fix_14Fix_14Fix_22Fix_2Fix_11Fix_1Fix_10Fix_19Fix_27Fix_34Fix_40Fix_40Fix_40Fix_40Fix_40Fix_46Fix_46Fix_9Fix_18Fix_26Fix_33Fix_42Fix_5" localSheetId="7" hidden="1">'2,2'!$A$1:$WVF$66</definedName>
    <definedName name="_FilterDatabaseFix_37Fix_37Fix_43Fix_6Fix_15Fix_15Fix_23Fix_30Fix_37Fix_43Fix_6Fix_15Fix_23Fix_30Fix_37Fix_37Fix_37Fix_37Fix_37Fix_43Fix_43Fix_6Fix_15Fix_23Fix_30Fix_3Fix_11" localSheetId="28" hidden="1">'6,1'!$A$1:$P$74</definedName>
    <definedName name="_FilterDatabaseFix_38Fix_38Fix_44Fix_7Fix_16Fix_16Fix_24Fix_31Fix_38Fix_44Fix_7Fix_16Fix_24Fix_31Fix_38Fix_38Fix_38Fix_38Fix_38Fix_44Fix_44Fix_7Fix_16Fix_24Fix_31Fix_40Fix_45" localSheetId="46" hidden="1">р9гл2!$A$1:$S$50</definedName>
    <definedName name="_FilterDatabaseFix_39Fix_39Fix_45Fix_8Fix_17Fix_17Fix_25Fix_32Fix_39Fix_45Fix_8Fix_17Fix_25Fix_32Fix_39Fix_39Fix_39Fix_39Fix_39Fix_45Fix_45Fix_8Fix_17Fix_25Fix_32Fix_41Fix_46" localSheetId="47" hidden="1">'р9гл2 расц'!$A$1:$Z$50</definedName>
    <definedName name="_FilterDatabaseFix_40Fix_40Fix_46Fix_9Fix_18Fix_18Fix_26Fix_33Fix_3Fix_12Fix_20Fix_28Fix_35Fix_41Fix_4Fix_4Fix_4Fix_4Fix_4Fix_13Fix_13Fix_21Fix_29Fix_36Fix_42Fix_7Fix_15" localSheetId="36" hidden="1">'7,2'!$A$1:$X$58</definedName>
    <definedName name="_FilterDatabaseFix_41Fix_41Fix_4Fix_13Fix_21Fix_21Fix_29Fix_36Fix_42Fix_5Fix_14Fix_22Fix_2Fix_11Fix_1Fix_1Fix_1Fix_1Fix_1Fix_10Fix_10Fix_19Fix_27Fix_34Fix_40Fix_5Fix_13" localSheetId="32" hidden="1">'6,3'!$A$1:$P$60</definedName>
    <definedName name="_FilterDatabaseFix_42Fix_42Fix_5Fix_14Fix_22Fix_22Fix_2Fix_11Fix_1Fix_10Fix_19Fix_27Fix_34Fix_40Fix_46Fix_46Fix_46Fix_46Fix_46Fix_9Fix_9Fix_18Fix_26Fix_33Fix_3Fix_15Fix_22" localSheetId="51" hidden="1">р10гл2!$A$1:$AI$337</definedName>
    <definedName name="_FilterDatabaseFix_43Fix_43Fix_6Fix_15Fix_23Fix_23Fix_30Fix_37Fix_43Fix_6Fix_15Fix_23Fix_30Fix_37Fix_43Fix_43Fix_43Fix_43Fix_43Fix_6Fix_6Fix_15Fix_23Fix_30Fix_37Fix_46Fix_9" localSheetId="22" hidden="1">'5,2'!$A$1:$P$18</definedName>
    <definedName name="_FilterDatabaseFix_44Fix_44Fix_7Fix_16Fix_24Fix_24Fix_31Fix_38Fix_44Fix_7Fix_16Fix_24Fix_31Fix_38Fix_44Fix_44Fix_44Fix_44Fix_44Fix_7Fix_7Fix_16Fix_24Fix_31Fix_38Fix_48" localSheetId="50" hidden="1">'10,2'!$A$9:$AB$9</definedName>
    <definedName name="_FilterDatabaseFix_45Fix_45Fix_8Fix_17Fix_25Fix_25Fix_32Fix_39Fix_45Fix_8Fix_17Fix_25Fix_32Fix_39Fix_45Fix_45Fix_45Fix_45Fix_45Fix_8Fix_8Fix_17Fix_25Fix_32Fix_39Fix_4Fix_12" localSheetId="30" hidden="1">'6,2'!$A$1:$P$69</definedName>
    <definedName name="_FilterDatabaseFix_46Fix_46Fix_9Fix_18Fix_26Fix_26Fix_33Fix_3Fix_12Fix_20Fix_28Fix_35Fix_41Fix_4Fix_13Fix_13Fix_13Fix_13Fix_13Fix_21Fix_21Fix_29Fix_36Fix_42Fix_5Fix_17Fix_24" localSheetId="3" hidden="1">р1гл4!$A$1:$T$10</definedName>
    <definedName name="Print_AreaFix_47Fix_47Fix_47Fix_47Fix_47Fix_47Fix_47Fix_47Fix_100" localSheetId="49">р10гл1!$A$1:$J$41</definedName>
    <definedName name="Print_AreaFix_48Fix_48Fix_48Fix_48Fix_48Fix_48Fix_48Fix_48Fix_101" localSheetId="51">р10гл2!$A$1:$M$342</definedName>
    <definedName name="Print_AreaFix_49Fix_49Fix_49Fix_49Fix_49Fix_49Fix_49Fix_49Fix_102" localSheetId="53">р10гл3!$A$1:$M$19</definedName>
    <definedName name="Print_AreaFix_50Fix_50Fix_50Fix_50Fix_50Fix_50Fix_50Fix_50Fix_103" localSheetId="3">р1гл4!$A$1:$J$22</definedName>
    <definedName name="Print_AreaFix_51Fix_51Fix_51Fix_51Fix_51Fix_51Fix_51Fix_51Fix_104" localSheetId="5">р2гл1!$A$1:$J$101</definedName>
    <definedName name="Print_AreaFix_52Fix_52Fix_52Fix_52Fix_52Fix_52Fix_52Fix_52Fix_105" localSheetId="19">р4гл2!$A$1:$J$14</definedName>
    <definedName name="Print_AreaFix_53Fix_53Fix_53Fix_53Fix_53Fix_53Fix_53Fix_53Fix_106" localSheetId="27">р5гл4!$A$1:$J$18</definedName>
    <definedName name="Print_AreaFix_54Fix_54Fix_54Fix_54Fix_54Fix_54Fix_54Fix_54Fix_107" localSheetId="37">р7гл2!$A$1:$J$59</definedName>
    <definedName name="Print_AreaFix_55Fix_55Fix_55Fix_55Fix_55Fix_55Fix_55Fix_55Fix_47Fix_47Fix_47Fix_47Fix_47Fix_47Fix_47Fix_47Fix_47Fix_47Fix_47Fix_47Fix_47" localSheetId="52">'10,3'!$A$1:$J$22</definedName>
    <definedName name="Print_AreaFix_56Fix_56Fix_56Fix_56Fix_56Fix_56Fix_56Fix_56Fix_48Fix_48Fix_48Fix_48Fix_48Fix_48Fix_48Fix_48Fix_48Fix_48Fix_48Fix_48Fix_48" localSheetId="53">р10гл3!$A$1:$M$19</definedName>
    <definedName name="Print_AreaFix_57Fix_57Fix_57Fix_57Fix_57Fix_57Fix_57Fix_57Fix_49Fix_49Fix_49Fix_49Fix_49Fix_49Fix_61Fix_61Fix_61Fix_61Fix_61" localSheetId="53">р10гл3!$A$1:$M$19</definedName>
    <definedName name="Print_AreaFix_58Fix_58Fix_58Fix_58Fix_58Fix_58Fix_58Fix_58Fix_50Fix_50Fix_50Fix_50Fix_50Fix_50Fix_62Fix_62Fix_62Fix_62Fix_62" localSheetId="3">р1гл4!$A$1:$J$22</definedName>
    <definedName name="Print_AreaFix_59Fix_59Fix_59Fix_59Fix_59Fix_59Fix_59Fix_59Fix_51Fix_51Fix_51Fix_51Fix_51Fix_51Fix_63Fix_63Fix_63Fix_63Fix_63" localSheetId="5">р2гл1!$A$1:$J$101</definedName>
    <definedName name="Print_AreaFix_60Fix_60Fix_60Fix_60Fix_60Fix_60Fix_60Fix_60Fix_52Fix_52Fix_52Fix_52Fix_52Fix_52Fix_64Fix_64Fix_64Fix_64Fix_64" localSheetId="17">р4гл1!$A$1:$J$14</definedName>
    <definedName name="Print_AreaFix_61Fix_61Fix_61Fix_61Fix_61Fix_61Fix_61Fix_61Fix_53Fix_53Fix_53Fix_53Fix_53Fix_53Fix_65Fix_65Fix_65Fix_65Fix_65" localSheetId="19">р4гл2!$A$1:$J$14</definedName>
    <definedName name="Print_AreaFix_62Fix_62Fix_62Fix_62Fix_62Fix_62Fix_62Fix_62Fix_54Fix_54Fix_54Fix_54Fix_54Fix_54Fix_66Fix_66Fix_66Fix_66Fix_66" localSheetId="27">р5гл4!$A$1:$J$18</definedName>
    <definedName name="Print_AreaFix_63Fix_63Fix_63Fix_63Fix_63Fix_63Fix_63Fix_63Fix_55Fix_55Fix_55Fix_55Fix_55Fix_55Fix_67Fix_67Fix_67Fix_67Fix_67" localSheetId="37">р7гл2!$A$1:$J$58</definedName>
    <definedName name="Print_AreaFix_64Fix_64Fix_64Fix_64Fix_64Fix_64Fix_64Fix_64Fix_56Fix_56Fix_56Fix_56Fix_56Fix_56Fix_68Fix_68Fix_68Fix_68Fix_68" localSheetId="39">р7гл3!$A$1:$J$70</definedName>
    <definedName name="Print_AreaFix_65Fix_65Fix_65Fix_65Fix_65Fix_65Fix_65Fix_65Fix_57Fix_57Fix_57Fix_57Fix_57Fix_69" localSheetId="48">'10,1'!$A$1:$G$42</definedName>
    <definedName name="Print_AreaFix_66Fix_66Fix_66Fix_66Fix_66Fix_66Fix_66Fix_66Fix_58Fix_58Fix_57Fix_57Fix_57Fix_69" localSheetId="49">р10гл1!$A$1:$J$41</definedName>
    <definedName name="Print_AreaFix_67Fix_67Fix_67Fix_67Fix_67Fix_67Fix_67Fix_67Fix_59Fix_59Fix_58Fix_70" localSheetId="37">р7гл2!$A$1:$J$59</definedName>
    <definedName name="Print_AreaFix_68Fix_68Fix_68Fix_68Fix_68Fix_68Fix_68Fix_68Fix_60Fix_60Fix_59Fix_71" localSheetId="43">р9гл1!$A$1:$J$53</definedName>
    <definedName name="Print_AreaFix_69Fix_69Fix_69Fix_69Fix_69Fix_69Fix_69Fix_69Fix_61Fix_61Fix_72" localSheetId="48">'10,1'!$A$1:$G$42</definedName>
    <definedName name="Print_AreaFix_70Fix_70Fix_70Fix_70Fix_70Fix_70Fix_70Fix_70Fix_62Fix_62Fix_72" localSheetId="49">р10гл1!$A$1:$J$41</definedName>
    <definedName name="Print_AreaFix_71Fix_71Fix_71Fix_71Fix_71Fix_71Fix_71Fix_71Fix_63Fix_63Fix_73" localSheetId="51">р10гл2!$A$1:$M$342</definedName>
    <definedName name="Print_AreaFix_72Fix_72Fix_72Fix_72Fix_72Fix_72Fix_72Fix_72Fix_64Fix_64Fix_74" localSheetId="53">р10гл3!$A$1:$M$19</definedName>
    <definedName name="Print_AreaFix_73Fix_73Fix_73Fix_73Fix_73Fix_73Fix_73Fix_73Fix_65Fix_65Fix_75" localSheetId="1">р1гл2!$A$1:$K$24</definedName>
    <definedName name="Print_AreaFix_74Fix_74Fix_74Fix_74Fix_74Fix_74Fix_74Fix_74Fix_66Fix_66Fix_76" localSheetId="3">р1гл4!$A$1:$J$22</definedName>
    <definedName name="Print_AreaFix_75Fix_75Fix_75Fix_75Fix_75Fix_75Fix_75Fix_75Fix_67Fix_67Fix_77" localSheetId="5">р2гл1!$A$1:$J$101</definedName>
    <definedName name="Print_AreaFix_76Fix_76Fix_76Fix_76Fix_76Fix_76Fix_76Fix_76Fix_68Fix_68Fix_78" localSheetId="8">р2гл2!$A$1:$J$62</definedName>
    <definedName name="Print_AreaFix_77Fix_77Fix_77Fix_77Fix_77Fix_77Fix_77Fix_77Fix_69Fix_69Fix_79" localSheetId="11">р2гл4!$A$1:$J$48</definedName>
    <definedName name="Print_AreaFix_78Fix_78Fix_78Fix_78Fix_78Fix_78Fix_78Fix_78Fix_70Fix_70Fix_80" localSheetId="14">р3!$A$1:$J$197</definedName>
    <definedName name="Print_AreaFix_79Fix_79Fix_79Fix_79Fix_79Fix_79Fix_79Fix_79Fix_71Fix_71Fix_81" localSheetId="17">р4гл1!$A$1:$J$14</definedName>
    <definedName name="Print_AreaFix_80Fix_80Fix_80Fix_80Fix_80Fix_80Fix_80Fix_80Fix_72Fix_72Fix_82" localSheetId="19">р4гл2!$A$1:$J$14</definedName>
    <definedName name="Print_AreaFix_81Fix_81Fix_81Fix_81Fix_81Fix_81Fix_81Fix_81Fix_73Fix_73Fix_83" localSheetId="21">р5гл1!$A$1:$J$78</definedName>
    <definedName name="Print_AreaFix_82Fix_82Fix_82Fix_82Fix_82Fix_82Fix_82Fix_82Fix_74Fix_74Fix_84" localSheetId="23">р5гл2!$A$1:$J$23</definedName>
    <definedName name="Print_AreaFix_83Fix_83Fix_83Fix_83Fix_83Fix_83Fix_83Fix_83Fix_75Fix_75Fix_85" localSheetId="25">р5гл3!$A$1:$J$225</definedName>
    <definedName name="Print_AreaFix_84Fix_84Fix_84Fix_84Fix_84Fix_84Fix_84Fix_84Fix_76Fix_76Fix_86" localSheetId="27">р5гл4!$A$1:$J$18</definedName>
    <definedName name="Print_AreaFix_85Fix_85Fix_85Fix_85Fix_85Fix_85Fix_85Fix_85Fix_77Fix_77Fix_87" localSheetId="29">р6гл1!$A$1:$J$74</definedName>
    <definedName name="Print_AreaFix_86Fix_86Fix_86Fix_86Fix_86Fix_86Fix_86Fix_86Fix_78Fix_78Fix_88" localSheetId="31">р6гл2!$A$1:$J$75</definedName>
    <definedName name="Print_AreaFix_87Fix_87Fix_87Fix_87Fix_87Fix_87Fix_87Fix_87Fix_79Fix_79Fix_89" localSheetId="33">р6гл3!$A$1:$J$60</definedName>
    <definedName name="Print_AreaFix_88Fix_88Fix_88Fix_88Fix_88Fix_88Fix_88Fix_88Fix_80Fix_80Fix_90" localSheetId="35">р7гл1!$A$1:$J$37</definedName>
    <definedName name="Print_AreaFix_89Fix_89Fix_89Fix_89Fix_89Fix_89Fix_89Fix_89Fix_81Fix_81Fix_91" localSheetId="37">р7гл2!$A$1:$J$59</definedName>
    <definedName name="Print_AreaFix_90Fix_90Fix_90Fix_90Fix_90Fix_90Fix_90Fix_90Fix_82Fix_82Fix_92" localSheetId="39">р7гл3!$A$1:$J$70</definedName>
    <definedName name="Print_AreaFix_91Fix_91Fix_91Fix_91Fix_91Fix_91Fix_91Fix_91Fix_83Fix_83Fix_93" localSheetId="41">р7гл4!$A$1:$J$21</definedName>
    <definedName name="Print_AreaFix_92Fix_92Fix_92Fix_92Fix_92Fix_92Fix_92Fix_92Fix_84Fix_84Fix_94" localSheetId="43">р9гл1!$A$1:$J$53</definedName>
    <definedName name="Print_AreaFix_93Fix_93Fix_93Fix_93Fix_93Fix_93Fix_93Fix_93Fix_85Fix_85Fix_95" localSheetId="46">р9гл2!$A$1:$J$50</definedName>
    <definedName name="Print_AreaFix_94Fix_94Fix_94Fix_94Fix_94Fix_94Fix_94Fix_94Fix_99" localSheetId="52">'10,3'!$A$1:$Y$38</definedName>
    <definedName name="Print_TitlesFix_95Fix_95Fix_100Fix_105Fix_97Fix_97Fix_102Fix_107Fix_98Fix_98Fix_71Fix_69Fix_69Fix_68Fix_60Fix_60Fix_60Fix_60Fix_60" localSheetId="43">р9гл1!$7:$9</definedName>
    <definedName name="Print_TitlesFix_96Fix_96Fix_101Fix_106Fix_98Fix_98Fix_103Fix_95Fix_86Fix_86Fix_60Fix_58Fix_58Fix_57Fix_49Fix_49Fix_49Fix_49Fix_49" localSheetId="48">'10,1'!$7:$8</definedName>
    <definedName name="Print_TitlesFix_97Fix_97Fix_102Fix_107Fix_99Fix_99Fix_104Fix_96Fix_87Fix_87Fix_60Fix_58Fix_58Fix_57Fix_49Fix_49Fix_49Fix_49Fix_49" localSheetId="49">р10гл1!$6:$7</definedName>
    <definedName name="Print_TitlesFix_98Fix_98Fix_103Fix_95Fix_100Fix_100Fix_105Fix_97Fix_88Fix_88Fix_61Fix_59Fix_59Fix_58Fix_50Fix_50Fix_50Fix_50Fix_50" localSheetId="51">р10гл2!$7:$9</definedName>
    <definedName name="Print_TitlesFix_99Fix_99Fix_104Fix_96Fix_101Fix_101Fix_106Fix_98Fix_89Fix_89Fix_62Fix_60Fix_60Fix_59Fix_51Fix_51Fix_51Fix_51Fix_51" localSheetId="5">р2гл1!$7:$9</definedName>
    <definedName name="Print_TitlesFix_100Fix_100Fix_105Fix_97Fix_102Fix_102Fix_107Fix_99Fix_90Fix_90Fix_63Fix_61Fix_61Fix_60Fix_52Fix_52Fix_52Fix_52Fix_52" localSheetId="8">р2гл2!$7:$9</definedName>
    <definedName name="Print_TitlesFix_101Fix_101Fix_106Fix_98Fix_103Fix_103Fix_95Fix_100Fix_91Fix_91Fix_64Fix_62Fix_62Fix_61Fix_53Fix_53Fix_53Fix_53Fix_53" localSheetId="14">р3!$6:$8</definedName>
    <definedName name="Print_TitlesFix_102Fix_102Fix_107Fix_99Fix_104Fix_104Fix_96Fix_101Fix_92Fix_92Fix_65Fix_63Fix_63Fix_62Fix_54Fix_54Fix_54Fix_54Fix_54" localSheetId="21">р5гл1!$7:$9</definedName>
    <definedName name="Print_TitlesFix_103Fix_103Fix_95Fix_100Fix_105Fix_105Fix_97Fix_102Fix_93Fix_93Fix_66Fix_64Fix_64Fix_63Fix_55Fix_55Fix_55Fix_55Fix_55" localSheetId="25">р5гл3!$7:$9</definedName>
    <definedName name="Print_TitlesFix_104Fix_104Fix_96Fix_101Fix_106Fix_106Fix_98Fix_103Fix_94Fix_94Fix_67Fix_65Fix_65Fix_64Fix_56Fix_56Fix_56Fix_56Fix_56" localSheetId="29">р6гл1!$7:$9</definedName>
    <definedName name="Print_TitlesFix_105Fix_105Fix_97Fix_102Fix_107Fix_107Fix_99Fix_104Fix_95Fix_95Fix_68Fix_66Fix_66Fix_65Fix_57Fix_57Fix_57Fix_57Fix_57" localSheetId="31">р6гл2!$7:$9</definedName>
    <definedName name="Print_TitlesFix_106Fix_106Fix_98Fix_103Fix_95Fix_95Fix_100Fix_105Fix_96Fix_96Fix_69Fix_67Fix_67Fix_66Fix_58Fix_58Fix_58Fix_58Fix_58" localSheetId="33">р6гл3!$7:$9</definedName>
    <definedName name="Print_TitlesFix_107Fix_107Fix_99Fix_104Fix_96Fix_96Fix_101Fix_106Fix_97Fix_97Fix_70Fix_68Fix_68Fix_67Fix_59Fix_59Fix_59Fix_59Fix_59" localSheetId="39">р7гл3!$7:$9</definedName>
    <definedName name="_xlnm.Print_AreaFix_108Fix_108" localSheetId="3">р1гл4!$A$1:$K$22</definedName>
  </definedNames>
  <calcPr calcId="152511"/>
</workbook>
</file>

<file path=xl/calcChain.xml><?xml version="1.0" encoding="utf-8"?>
<calcChain xmlns="http://schemas.openxmlformats.org/spreadsheetml/2006/main">
  <c r="M339" i="43" l="1"/>
  <c r="L339" i="43"/>
  <c r="J339" i="43"/>
  <c r="I339" i="43"/>
  <c r="G339" i="43"/>
  <c r="F339" i="43"/>
  <c r="A339" i="43"/>
  <c r="M11" i="57" l="1"/>
  <c r="M12" i="57"/>
  <c r="M13" i="57"/>
  <c r="M14" i="57"/>
  <c r="M15" i="57"/>
  <c r="M16" i="57"/>
  <c r="M17" i="57"/>
  <c r="M18" i="57"/>
  <c r="M19" i="57"/>
  <c r="M10" i="57"/>
  <c r="J11" i="57"/>
  <c r="J12" i="57"/>
  <c r="J13" i="57"/>
  <c r="J14" i="57"/>
  <c r="J15" i="57"/>
  <c r="J16" i="57"/>
  <c r="J17" i="57"/>
  <c r="J18" i="57"/>
  <c r="J19" i="57"/>
  <c r="J10" i="57"/>
  <c r="S10" i="59"/>
  <c r="G19" i="57"/>
  <c r="G11" i="57"/>
  <c r="G12" i="57"/>
  <c r="G13" i="57"/>
  <c r="G14" i="57"/>
  <c r="G15" i="57"/>
  <c r="G16" i="57"/>
  <c r="G17" i="57"/>
  <c r="G18" i="57"/>
  <c r="G10" i="57"/>
  <c r="M337" i="43"/>
  <c r="M338" i="43"/>
  <c r="M329" i="43"/>
  <c r="M330" i="43"/>
  <c r="M331" i="43"/>
  <c r="M332" i="43"/>
  <c r="M333" i="43"/>
  <c r="M334" i="43"/>
  <c r="M335" i="43"/>
  <c r="M336" i="43"/>
  <c r="M326" i="43"/>
  <c r="M327" i="43"/>
  <c r="M328" i="43"/>
  <c r="M314" i="43"/>
  <c r="M315" i="43"/>
  <c r="M316" i="43"/>
  <c r="M317" i="43"/>
  <c r="M318" i="43"/>
  <c r="M319" i="43"/>
  <c r="M320" i="43"/>
  <c r="M321" i="43"/>
  <c r="M322" i="43"/>
  <c r="M323" i="43"/>
  <c r="M324" i="43"/>
  <c r="M325" i="43"/>
  <c r="M306" i="43"/>
  <c r="M307" i="43"/>
  <c r="M308" i="43"/>
  <c r="M309" i="43"/>
  <c r="M310" i="43"/>
  <c r="M311" i="43"/>
  <c r="M312" i="43"/>
  <c r="M313" i="43"/>
  <c r="M295" i="43"/>
  <c r="M296" i="43"/>
  <c r="M297" i="43"/>
  <c r="M298" i="43"/>
  <c r="M299" i="43"/>
  <c r="M300" i="43"/>
  <c r="M301" i="43"/>
  <c r="M302" i="43"/>
  <c r="M303" i="43"/>
  <c r="M304" i="43"/>
  <c r="M305" i="43"/>
  <c r="M283" i="43"/>
  <c r="M284" i="43"/>
  <c r="M285" i="43"/>
  <c r="M286" i="43"/>
  <c r="M287" i="43"/>
  <c r="M288" i="43"/>
  <c r="M289" i="43"/>
  <c r="M290" i="43"/>
  <c r="M291" i="43"/>
  <c r="M292" i="43"/>
  <c r="M293" i="43"/>
  <c r="M294" i="43"/>
  <c r="M272" i="43"/>
  <c r="M273" i="43"/>
  <c r="M274" i="43"/>
  <c r="M275" i="43"/>
  <c r="M276" i="43"/>
  <c r="M277" i="43"/>
  <c r="M278" i="43"/>
  <c r="M279" i="43"/>
  <c r="M280" i="43"/>
  <c r="M281" i="43"/>
  <c r="M282" i="43"/>
  <c r="M250" i="43"/>
  <c r="M251" i="43"/>
  <c r="M252" i="43"/>
  <c r="M253" i="43"/>
  <c r="M254" i="43"/>
  <c r="M255" i="43"/>
  <c r="M256" i="43"/>
  <c r="M257" i="43"/>
  <c r="M258" i="43"/>
  <c r="M259" i="43"/>
  <c r="M260" i="43"/>
  <c r="M261" i="43"/>
  <c r="M262" i="43"/>
  <c r="M263" i="43"/>
  <c r="M264" i="43"/>
  <c r="M265" i="43"/>
  <c r="M266" i="43"/>
  <c r="M267" i="43"/>
  <c r="M268" i="43"/>
  <c r="M269" i="43"/>
  <c r="M270" i="43"/>
  <c r="M271" i="43"/>
  <c r="M239" i="43"/>
  <c r="M240" i="43"/>
  <c r="M241" i="43"/>
  <c r="M242" i="43"/>
  <c r="M243" i="43"/>
  <c r="M244" i="43"/>
  <c r="M245" i="43"/>
  <c r="M246" i="43"/>
  <c r="M247" i="43"/>
  <c r="M248" i="43"/>
  <c r="M249" i="43"/>
  <c r="M231" i="43"/>
  <c r="M232" i="43"/>
  <c r="M233" i="43"/>
  <c r="M234" i="43"/>
  <c r="M235" i="43"/>
  <c r="M236" i="43"/>
  <c r="M237" i="43"/>
  <c r="M238" i="43"/>
  <c r="M225" i="43"/>
  <c r="M226" i="43"/>
  <c r="M227" i="43"/>
  <c r="M228" i="43"/>
  <c r="M229" i="43"/>
  <c r="M230" i="43"/>
  <c r="M214" i="43"/>
  <c r="M215" i="43"/>
  <c r="M216" i="43"/>
  <c r="M217" i="43"/>
  <c r="M218" i="43"/>
  <c r="M219" i="43"/>
  <c r="M220" i="43"/>
  <c r="M221" i="43"/>
  <c r="M223" i="43"/>
  <c r="M224" i="43"/>
  <c r="M207" i="43"/>
  <c r="M208" i="43"/>
  <c r="M209" i="43"/>
  <c r="M210" i="43"/>
  <c r="M211" i="43"/>
  <c r="M213" i="43"/>
  <c r="M191" i="43"/>
  <c r="M192" i="43"/>
  <c r="M193" i="43"/>
  <c r="M194" i="43"/>
  <c r="M195" i="43"/>
  <c r="M196" i="43"/>
  <c r="M197" i="43"/>
  <c r="M198" i="43"/>
  <c r="M199" i="43"/>
  <c r="M200" i="43"/>
  <c r="M201" i="43"/>
  <c r="M202" i="43"/>
  <c r="M203" i="43"/>
  <c r="M204" i="43"/>
  <c r="M205" i="43"/>
  <c r="M206" i="43"/>
  <c r="M175" i="43"/>
  <c r="M176" i="43"/>
  <c r="M177" i="43"/>
  <c r="M178" i="43"/>
  <c r="M179" i="43"/>
  <c r="M180" i="43"/>
  <c r="M181" i="43"/>
  <c r="M182" i="43"/>
  <c r="M183" i="43"/>
  <c r="M184" i="43"/>
  <c r="M185" i="43"/>
  <c r="M186" i="43"/>
  <c r="M187" i="43"/>
  <c r="M188" i="43"/>
  <c r="M189" i="43"/>
  <c r="M190" i="43"/>
  <c r="M159" i="43"/>
  <c r="M160" i="43"/>
  <c r="M161" i="43"/>
  <c r="M162" i="43"/>
  <c r="M163" i="43"/>
  <c r="M164" i="43"/>
  <c r="M165" i="43"/>
  <c r="M166" i="43"/>
  <c r="M167" i="43"/>
  <c r="M168" i="43"/>
  <c r="M169" i="43"/>
  <c r="M170" i="43"/>
  <c r="M171" i="43"/>
  <c r="M172" i="43"/>
  <c r="M173" i="43"/>
  <c r="M174" i="43"/>
  <c r="M150" i="43"/>
  <c r="M151" i="43"/>
  <c r="M152" i="43"/>
  <c r="M153" i="43"/>
  <c r="M154" i="43"/>
  <c r="M155" i="43"/>
  <c r="M156" i="43"/>
  <c r="M157" i="43"/>
  <c r="M158" i="43"/>
  <c r="M146" i="43"/>
  <c r="M147" i="43"/>
  <c r="M149" i="43"/>
  <c r="M133" i="43"/>
  <c r="M134" i="43"/>
  <c r="M135" i="43"/>
  <c r="M136" i="43"/>
  <c r="M137" i="43"/>
  <c r="M138" i="43"/>
  <c r="M139" i="43"/>
  <c r="M140" i="43"/>
  <c r="M141" i="43"/>
  <c r="M142" i="43"/>
  <c r="M143" i="43"/>
  <c r="M144" i="43"/>
  <c r="M145" i="43"/>
  <c r="M122" i="43"/>
  <c r="M123" i="43"/>
  <c r="M124" i="43"/>
  <c r="M125" i="43"/>
  <c r="M126" i="43"/>
  <c r="M127" i="43"/>
  <c r="M128" i="43"/>
  <c r="M129" i="43"/>
  <c r="M130" i="43"/>
  <c r="M131" i="43"/>
  <c r="M132" i="43"/>
  <c r="M108" i="43"/>
  <c r="M109" i="43"/>
  <c r="M110" i="43"/>
  <c r="M111" i="43"/>
  <c r="M112" i="43"/>
  <c r="M113" i="43"/>
  <c r="M114" i="43"/>
  <c r="M115" i="43"/>
  <c r="M116" i="43"/>
  <c r="M117" i="43"/>
  <c r="M118" i="43"/>
  <c r="M119" i="43"/>
  <c r="M120" i="43"/>
  <c r="M121" i="43"/>
  <c r="M85" i="43"/>
  <c r="M86" i="43"/>
  <c r="M87" i="43"/>
  <c r="M88" i="43"/>
  <c r="M89" i="43"/>
  <c r="M90" i="43"/>
  <c r="M91" i="43"/>
  <c r="M92" i="43"/>
  <c r="M93" i="43"/>
  <c r="M94" i="43"/>
  <c r="M95" i="43"/>
  <c r="M96" i="43"/>
  <c r="M97" i="43"/>
  <c r="M98" i="43"/>
  <c r="M99" i="43"/>
  <c r="M100" i="43"/>
  <c r="M101" i="43"/>
  <c r="M102" i="43"/>
  <c r="M103" i="43"/>
  <c r="M104" i="43"/>
  <c r="M105" i="43"/>
  <c r="M106" i="43"/>
  <c r="M107" i="43"/>
  <c r="M70" i="43"/>
  <c r="M71" i="43"/>
  <c r="M72" i="43"/>
  <c r="M73" i="43"/>
  <c r="M74" i="43"/>
  <c r="M75" i="43"/>
  <c r="M76" i="43"/>
  <c r="M77" i="43"/>
  <c r="M78" i="43"/>
  <c r="M79" i="43"/>
  <c r="M80" i="43"/>
  <c r="M81" i="43"/>
  <c r="M82" i="43"/>
  <c r="M83" i="43"/>
  <c r="M84" i="43"/>
  <c r="M58" i="43"/>
  <c r="M59" i="43"/>
  <c r="M60" i="43"/>
  <c r="M61" i="43"/>
  <c r="M62" i="43"/>
  <c r="M64" i="43"/>
  <c r="M65" i="43"/>
  <c r="M66" i="43"/>
  <c r="M67" i="43"/>
  <c r="M68" i="43"/>
  <c r="M69" i="43"/>
  <c r="M44" i="43"/>
  <c r="M45" i="43"/>
  <c r="M46" i="43"/>
  <c r="M47" i="43"/>
  <c r="M48" i="43"/>
  <c r="M49" i="43"/>
  <c r="M50" i="43"/>
  <c r="M51" i="43"/>
  <c r="M52" i="43"/>
  <c r="M53" i="43"/>
  <c r="M54" i="43"/>
  <c r="M55" i="43"/>
  <c r="M56" i="43"/>
  <c r="M57" i="43"/>
  <c r="M29" i="43"/>
  <c r="M30" i="43"/>
  <c r="M31" i="43"/>
  <c r="M32" i="43"/>
  <c r="M33" i="43"/>
  <c r="M34" i="43"/>
  <c r="M35" i="43"/>
  <c r="M36" i="43"/>
  <c r="M37" i="43"/>
  <c r="M38" i="43"/>
  <c r="M39" i="43"/>
  <c r="M40" i="43"/>
  <c r="M41" i="43"/>
  <c r="M42" i="43"/>
  <c r="M43" i="43"/>
  <c r="M12" i="43"/>
  <c r="M13" i="43"/>
  <c r="M14" i="43"/>
  <c r="M15" i="43"/>
  <c r="M16" i="43"/>
  <c r="M17" i="43"/>
  <c r="M18" i="43"/>
  <c r="M19" i="43"/>
  <c r="M20" i="43"/>
  <c r="M21" i="43"/>
  <c r="M22" i="43"/>
  <c r="M23" i="43"/>
  <c r="M24" i="43"/>
  <c r="M25" i="43"/>
  <c r="M26" i="43"/>
  <c r="M27" i="43"/>
  <c r="M28" i="43"/>
  <c r="M10" i="43"/>
  <c r="J338" i="43"/>
  <c r="J333" i="43"/>
  <c r="J334" i="43"/>
  <c r="J335" i="43"/>
  <c r="J336" i="43"/>
  <c r="J337" i="43"/>
  <c r="J325" i="43"/>
  <c r="J326" i="43"/>
  <c r="J327" i="43"/>
  <c r="J328" i="43"/>
  <c r="J329" i="43"/>
  <c r="J330" i="43"/>
  <c r="J331" i="43"/>
  <c r="J332" i="43"/>
  <c r="J313" i="43"/>
  <c r="J314" i="43"/>
  <c r="J315" i="43"/>
  <c r="J316" i="43"/>
  <c r="J317" i="43"/>
  <c r="J318" i="43"/>
  <c r="J319" i="43"/>
  <c r="J320" i="43"/>
  <c r="J321" i="43"/>
  <c r="J322" i="43"/>
  <c r="J323" i="43"/>
  <c r="J324" i="43"/>
  <c r="J302" i="43"/>
  <c r="J303" i="43"/>
  <c r="J304" i="43"/>
  <c r="J305" i="43"/>
  <c r="J306" i="43"/>
  <c r="J307" i="43"/>
  <c r="J308" i="43"/>
  <c r="J309" i="43"/>
  <c r="J310" i="43"/>
  <c r="J311" i="43"/>
  <c r="J312" i="43"/>
  <c r="J293" i="43"/>
  <c r="J294" i="43"/>
  <c r="J295" i="43"/>
  <c r="J296" i="43"/>
  <c r="J297" i="43"/>
  <c r="J298" i="43"/>
  <c r="J299" i="43"/>
  <c r="J300" i="43"/>
  <c r="J301" i="43"/>
  <c r="J281" i="43"/>
  <c r="J282" i="43"/>
  <c r="J283" i="43"/>
  <c r="J284" i="43"/>
  <c r="J285" i="43"/>
  <c r="J286" i="43"/>
  <c r="J287" i="43"/>
  <c r="J288" i="43"/>
  <c r="J289" i="43"/>
  <c r="J290" i="43"/>
  <c r="J291" i="43"/>
  <c r="J292" i="43"/>
  <c r="J272" i="43"/>
  <c r="J273" i="43"/>
  <c r="J274" i="43"/>
  <c r="J275" i="43"/>
  <c r="J276" i="43"/>
  <c r="J277" i="43"/>
  <c r="J278" i="43"/>
  <c r="J279" i="43"/>
  <c r="J280" i="43"/>
  <c r="J252" i="43"/>
  <c r="J253" i="43"/>
  <c r="J254" i="43"/>
  <c r="J255" i="43"/>
  <c r="J256" i="43"/>
  <c r="J257" i="43"/>
  <c r="J258" i="43"/>
  <c r="J259" i="43"/>
  <c r="J260" i="43"/>
  <c r="J261" i="43"/>
  <c r="J262" i="43"/>
  <c r="J263" i="43"/>
  <c r="J264" i="43"/>
  <c r="J265" i="43"/>
  <c r="J266" i="43"/>
  <c r="J267" i="43"/>
  <c r="J268" i="43"/>
  <c r="J269" i="43"/>
  <c r="J270" i="43"/>
  <c r="J271" i="43"/>
  <c r="J244" i="43"/>
  <c r="J245" i="43"/>
  <c r="J246" i="43"/>
  <c r="J247" i="43"/>
  <c r="J248" i="43"/>
  <c r="J249" i="43"/>
  <c r="J250" i="43"/>
  <c r="J251" i="43"/>
  <c r="J236" i="43"/>
  <c r="J237" i="43"/>
  <c r="J238" i="43"/>
  <c r="J239" i="43"/>
  <c r="J240" i="43"/>
  <c r="J241" i="43"/>
  <c r="J242" i="43"/>
  <c r="J243" i="43"/>
  <c r="J230" i="43"/>
  <c r="J231" i="43"/>
  <c r="J232" i="43"/>
  <c r="J233" i="43"/>
  <c r="J234" i="43"/>
  <c r="J235" i="43"/>
  <c r="J224" i="43"/>
  <c r="J225" i="43"/>
  <c r="J226" i="43"/>
  <c r="J227" i="43"/>
  <c r="J228" i="43"/>
  <c r="J229" i="43"/>
  <c r="J214" i="43"/>
  <c r="J215" i="43"/>
  <c r="J216" i="43"/>
  <c r="J217" i="43"/>
  <c r="J218" i="43"/>
  <c r="J219" i="43"/>
  <c r="J220" i="43"/>
  <c r="J221" i="43"/>
  <c r="J223" i="43"/>
  <c r="J213" i="43"/>
  <c r="J198" i="43"/>
  <c r="J199" i="43"/>
  <c r="J200" i="43"/>
  <c r="J201" i="43"/>
  <c r="J202" i="43"/>
  <c r="J203" i="43"/>
  <c r="J204" i="43"/>
  <c r="J205" i="43"/>
  <c r="J206" i="43"/>
  <c r="J207" i="43"/>
  <c r="J208" i="43"/>
  <c r="J209" i="43"/>
  <c r="J210" i="43"/>
  <c r="J211" i="43"/>
  <c r="J186" i="43"/>
  <c r="J187" i="43"/>
  <c r="J188" i="43"/>
  <c r="J189" i="43"/>
  <c r="J190" i="43"/>
  <c r="J191" i="43"/>
  <c r="J192" i="43"/>
  <c r="J193" i="43"/>
  <c r="J194" i="43"/>
  <c r="J195" i="43"/>
  <c r="J196" i="43"/>
  <c r="J197" i="43"/>
  <c r="J165" i="43"/>
  <c r="J166" i="43"/>
  <c r="J167" i="43"/>
  <c r="J168" i="43"/>
  <c r="J169" i="43"/>
  <c r="J170" i="43"/>
  <c r="J171" i="43"/>
  <c r="J172" i="43"/>
  <c r="J173" i="43"/>
  <c r="J174" i="43"/>
  <c r="J175" i="43"/>
  <c r="J176" i="43"/>
  <c r="J177" i="43"/>
  <c r="J178" i="43"/>
  <c r="J179" i="43"/>
  <c r="J180" i="43"/>
  <c r="J181" i="43"/>
  <c r="J182" i="43"/>
  <c r="J183" i="43"/>
  <c r="J184" i="43"/>
  <c r="J185" i="43"/>
  <c r="J150" i="43"/>
  <c r="J151" i="43"/>
  <c r="J152" i="43"/>
  <c r="J153" i="43"/>
  <c r="J154" i="43"/>
  <c r="J155" i="43"/>
  <c r="J156" i="43"/>
  <c r="J157" i="43"/>
  <c r="J158" i="43"/>
  <c r="J159" i="43"/>
  <c r="J160" i="43"/>
  <c r="J161" i="43"/>
  <c r="J162" i="43"/>
  <c r="J163" i="43"/>
  <c r="J164" i="43"/>
  <c r="J143" i="43"/>
  <c r="J144" i="43"/>
  <c r="J145" i="43"/>
  <c r="J146" i="43"/>
  <c r="J147" i="43"/>
  <c r="J149" i="43"/>
  <c r="J132" i="43"/>
  <c r="J133" i="43"/>
  <c r="J134" i="43"/>
  <c r="J135" i="43"/>
  <c r="J136" i="43"/>
  <c r="J137" i="43"/>
  <c r="J138" i="43"/>
  <c r="J139" i="43"/>
  <c r="J140" i="43"/>
  <c r="J141" i="43"/>
  <c r="J142" i="43"/>
  <c r="J119" i="43"/>
  <c r="J120" i="43"/>
  <c r="J121" i="43"/>
  <c r="J122" i="43"/>
  <c r="J123" i="43"/>
  <c r="J124" i="43"/>
  <c r="J125" i="43"/>
  <c r="J126" i="43"/>
  <c r="J127" i="43"/>
  <c r="J128" i="43"/>
  <c r="J129" i="43"/>
  <c r="J130" i="43"/>
  <c r="J131" i="43"/>
  <c r="J107" i="43"/>
  <c r="J108" i="43"/>
  <c r="J109" i="43"/>
  <c r="J110" i="43"/>
  <c r="J111" i="43"/>
  <c r="J112" i="43"/>
  <c r="J113" i="43"/>
  <c r="J114" i="43"/>
  <c r="J115" i="43"/>
  <c r="J116" i="43"/>
  <c r="J117" i="43"/>
  <c r="J118" i="43"/>
  <c r="J91" i="43"/>
  <c r="J92" i="43"/>
  <c r="J93" i="43"/>
  <c r="J94" i="43"/>
  <c r="J95" i="43"/>
  <c r="J96" i="43"/>
  <c r="J97" i="43"/>
  <c r="J98" i="43"/>
  <c r="J99" i="43"/>
  <c r="J100" i="43"/>
  <c r="J101" i="43"/>
  <c r="J102" i="43"/>
  <c r="J103" i="43"/>
  <c r="J104" i="43"/>
  <c r="J105" i="43"/>
  <c r="J106" i="43"/>
  <c r="J77" i="43"/>
  <c r="J78" i="43"/>
  <c r="J79" i="43"/>
  <c r="J80" i="43"/>
  <c r="J81" i="43"/>
  <c r="J82" i="43"/>
  <c r="J83" i="43"/>
  <c r="J84" i="43"/>
  <c r="J85" i="43"/>
  <c r="J86" i="43"/>
  <c r="J87" i="43"/>
  <c r="J88" i="43"/>
  <c r="J89" i="43"/>
  <c r="J90" i="43"/>
  <c r="J64" i="43"/>
  <c r="J65" i="43"/>
  <c r="J66" i="43"/>
  <c r="J67" i="43"/>
  <c r="J68" i="43"/>
  <c r="J69" i="43"/>
  <c r="J70" i="43"/>
  <c r="J71" i="43"/>
  <c r="J72" i="43"/>
  <c r="J73" i="43"/>
  <c r="J74" i="43"/>
  <c r="J75" i="43"/>
  <c r="J76" i="43"/>
  <c r="J51" i="43"/>
  <c r="J52" i="43"/>
  <c r="J53" i="43"/>
  <c r="J54" i="43"/>
  <c r="J55" i="43"/>
  <c r="J56" i="43"/>
  <c r="J57" i="43"/>
  <c r="J58" i="43"/>
  <c r="J59" i="43"/>
  <c r="J60" i="43"/>
  <c r="J61" i="43"/>
  <c r="J62" i="43"/>
  <c r="J38" i="43"/>
  <c r="J39" i="43"/>
  <c r="J40" i="43"/>
  <c r="J41" i="43"/>
  <c r="J42" i="43"/>
  <c r="J43" i="43"/>
  <c r="J44" i="43"/>
  <c r="J45" i="43"/>
  <c r="J46" i="43"/>
  <c r="J47" i="43"/>
  <c r="J48" i="43"/>
  <c r="J49" i="43"/>
  <c r="J50" i="43"/>
  <c r="J24" i="43"/>
  <c r="J25" i="43"/>
  <c r="J26" i="43"/>
  <c r="J27" i="43"/>
  <c r="J28" i="43"/>
  <c r="J29" i="43"/>
  <c r="J30" i="43"/>
  <c r="J31" i="43"/>
  <c r="J32" i="43"/>
  <c r="J33" i="43"/>
  <c r="J34" i="43"/>
  <c r="J35" i="43"/>
  <c r="J36" i="43"/>
  <c r="J37" i="43"/>
  <c r="J12" i="43"/>
  <c r="J13" i="43"/>
  <c r="J14" i="43"/>
  <c r="J15" i="43"/>
  <c r="J16" i="43"/>
  <c r="J17" i="43"/>
  <c r="J18" i="43"/>
  <c r="J19" i="43"/>
  <c r="J20" i="43"/>
  <c r="J21" i="43"/>
  <c r="J22" i="43"/>
  <c r="J23" i="43"/>
  <c r="J10" i="43"/>
  <c r="G330" i="43"/>
  <c r="G331" i="43"/>
  <c r="G332" i="43"/>
  <c r="G333" i="43"/>
  <c r="G334" i="43"/>
  <c r="G335" i="43"/>
  <c r="G336" i="43"/>
  <c r="G337" i="43"/>
  <c r="G338" i="43"/>
  <c r="G326" i="43"/>
  <c r="G327" i="43"/>
  <c r="G328" i="43"/>
  <c r="G329" i="43"/>
  <c r="G300" i="43"/>
  <c r="G301" i="43"/>
  <c r="G302" i="43"/>
  <c r="G303" i="43"/>
  <c r="G304" i="43"/>
  <c r="G305" i="43"/>
  <c r="G306" i="43"/>
  <c r="G307" i="43"/>
  <c r="G308" i="43"/>
  <c r="G309" i="43"/>
  <c r="G310" i="43"/>
  <c r="G311" i="43"/>
  <c r="G312" i="43"/>
  <c r="G313" i="43"/>
  <c r="G314" i="43"/>
  <c r="G315" i="43"/>
  <c r="G316" i="43"/>
  <c r="G317" i="43"/>
  <c r="G318" i="43"/>
  <c r="G319" i="43"/>
  <c r="G320" i="43"/>
  <c r="G321" i="43"/>
  <c r="G322" i="43"/>
  <c r="G323" i="43"/>
  <c r="G324" i="43"/>
  <c r="G325" i="43"/>
  <c r="G292" i="43"/>
  <c r="G293" i="43"/>
  <c r="G294" i="43"/>
  <c r="G295" i="43"/>
  <c r="G296" i="43"/>
  <c r="G297" i="43"/>
  <c r="G298" i="43"/>
  <c r="G299" i="43"/>
  <c r="G277" i="43"/>
  <c r="G278" i="43"/>
  <c r="G279" i="43"/>
  <c r="G280" i="43"/>
  <c r="G281" i="43"/>
  <c r="G282" i="43"/>
  <c r="G283" i="43"/>
  <c r="G284" i="43"/>
  <c r="G285" i="43"/>
  <c r="G286" i="43"/>
  <c r="G287" i="43"/>
  <c r="G288" i="43"/>
  <c r="G289" i="43"/>
  <c r="G290" i="43"/>
  <c r="G291" i="43"/>
  <c r="G254" i="43"/>
  <c r="G255" i="43"/>
  <c r="G256" i="43"/>
  <c r="G257" i="43"/>
  <c r="G258" i="43"/>
  <c r="G259" i="43"/>
  <c r="G260" i="43"/>
  <c r="G261" i="43"/>
  <c r="G262" i="43"/>
  <c r="G263" i="43"/>
  <c r="G264" i="43"/>
  <c r="G265" i="43"/>
  <c r="G266" i="43"/>
  <c r="G267" i="43"/>
  <c r="G268" i="43"/>
  <c r="G269" i="43"/>
  <c r="G270" i="43"/>
  <c r="G271" i="43"/>
  <c r="G272" i="43"/>
  <c r="G273" i="43"/>
  <c r="G274" i="43"/>
  <c r="G275" i="43"/>
  <c r="G276" i="43"/>
  <c r="G236" i="43"/>
  <c r="G237" i="43"/>
  <c r="G238" i="43"/>
  <c r="G239" i="43"/>
  <c r="G240" i="43"/>
  <c r="G241" i="43"/>
  <c r="G242" i="43"/>
  <c r="G243" i="43"/>
  <c r="G244" i="43"/>
  <c r="G245" i="43"/>
  <c r="G246" i="43"/>
  <c r="G247" i="43"/>
  <c r="G248" i="43"/>
  <c r="G249" i="43"/>
  <c r="G250" i="43"/>
  <c r="G251" i="43"/>
  <c r="G252" i="43"/>
  <c r="G253" i="43"/>
  <c r="G231" i="43"/>
  <c r="G232" i="43"/>
  <c r="G233" i="43"/>
  <c r="G234" i="43"/>
  <c r="G235" i="43"/>
  <c r="G227" i="43"/>
  <c r="G228" i="43"/>
  <c r="G229" i="43"/>
  <c r="G230" i="43"/>
  <c r="G217" i="43"/>
  <c r="G218" i="43"/>
  <c r="G219" i="43"/>
  <c r="G220" i="43"/>
  <c r="G221" i="43"/>
  <c r="G223" i="43"/>
  <c r="G224" i="43"/>
  <c r="G225" i="43"/>
  <c r="G226" i="43"/>
  <c r="G199" i="43"/>
  <c r="G200" i="43"/>
  <c r="G201" i="43"/>
  <c r="G202" i="43"/>
  <c r="G203" i="43"/>
  <c r="G204" i="43"/>
  <c r="G205" i="43"/>
  <c r="G206" i="43"/>
  <c r="G207" i="43"/>
  <c r="G208" i="43"/>
  <c r="G209" i="43"/>
  <c r="G210" i="43"/>
  <c r="G211" i="43"/>
  <c r="G213" i="43"/>
  <c r="G214" i="43"/>
  <c r="G215" i="43"/>
  <c r="G216" i="43"/>
  <c r="G187" i="43"/>
  <c r="G188" i="43"/>
  <c r="G189" i="43"/>
  <c r="G190" i="43"/>
  <c r="G191" i="43"/>
  <c r="G192" i="43"/>
  <c r="G193" i="43"/>
  <c r="G194" i="43"/>
  <c r="G195" i="43"/>
  <c r="G196" i="43"/>
  <c r="G197" i="43"/>
  <c r="G198" i="43"/>
  <c r="G172" i="43"/>
  <c r="G173" i="43"/>
  <c r="G174" i="43"/>
  <c r="G175" i="43"/>
  <c r="G176" i="43"/>
  <c r="G177" i="43"/>
  <c r="G178" i="43"/>
  <c r="G179" i="43"/>
  <c r="G180" i="43"/>
  <c r="G181" i="43"/>
  <c r="G182" i="43"/>
  <c r="G183" i="43"/>
  <c r="G184" i="43"/>
  <c r="G185" i="43"/>
  <c r="G186" i="43"/>
  <c r="G163" i="43"/>
  <c r="G164" i="43"/>
  <c r="G165" i="43"/>
  <c r="G166" i="43"/>
  <c r="G167" i="43"/>
  <c r="G168" i="43"/>
  <c r="G169" i="43"/>
  <c r="G170" i="43"/>
  <c r="G171" i="43"/>
  <c r="G153" i="43"/>
  <c r="G154" i="43"/>
  <c r="G155" i="43"/>
  <c r="G156" i="43"/>
  <c r="G157" i="43"/>
  <c r="G158" i="43"/>
  <c r="G159" i="43"/>
  <c r="G160" i="43"/>
  <c r="G161" i="43"/>
  <c r="G162" i="43"/>
  <c r="G144" i="43"/>
  <c r="G145" i="43"/>
  <c r="G146" i="43"/>
  <c r="G147" i="43"/>
  <c r="G149" i="43"/>
  <c r="G150" i="43"/>
  <c r="G151" i="43"/>
  <c r="G152" i="43"/>
  <c r="G136" i="43"/>
  <c r="G137" i="43"/>
  <c r="G138" i="43"/>
  <c r="G139" i="43"/>
  <c r="G140" i="43"/>
  <c r="G141" i="43"/>
  <c r="G142" i="43"/>
  <c r="G143" i="43"/>
  <c r="G128" i="43"/>
  <c r="G129" i="43"/>
  <c r="G130" i="43"/>
  <c r="G131" i="43"/>
  <c r="G132" i="43"/>
  <c r="G133" i="43"/>
  <c r="G134" i="43"/>
  <c r="G135" i="43"/>
  <c r="G118" i="43"/>
  <c r="G119" i="43"/>
  <c r="G120" i="43"/>
  <c r="G121" i="43"/>
  <c r="G122" i="43"/>
  <c r="G123" i="43"/>
  <c r="G124" i="43"/>
  <c r="G125" i="43"/>
  <c r="G126" i="43"/>
  <c r="G127" i="43"/>
  <c r="G107" i="43"/>
  <c r="G108" i="43"/>
  <c r="G109" i="43"/>
  <c r="G110" i="43"/>
  <c r="G111" i="43"/>
  <c r="G112" i="43"/>
  <c r="G113" i="43"/>
  <c r="G114" i="43"/>
  <c r="G115" i="43"/>
  <c r="G116" i="43"/>
  <c r="G117" i="43"/>
  <c r="G91" i="43"/>
  <c r="G92" i="43"/>
  <c r="G93" i="43"/>
  <c r="G94" i="43"/>
  <c r="G95" i="43"/>
  <c r="G96" i="43"/>
  <c r="G97" i="43"/>
  <c r="G98" i="43"/>
  <c r="G99" i="43"/>
  <c r="G100" i="43"/>
  <c r="G101" i="43"/>
  <c r="G102" i="43"/>
  <c r="G103" i="43"/>
  <c r="G104" i="43"/>
  <c r="G105" i="43"/>
  <c r="G106" i="43"/>
  <c r="G78" i="43"/>
  <c r="G79" i="43"/>
  <c r="G80" i="43"/>
  <c r="G81" i="43"/>
  <c r="G82" i="43"/>
  <c r="G83" i="43"/>
  <c r="G84" i="43"/>
  <c r="G85" i="43"/>
  <c r="G86" i="43"/>
  <c r="G87" i="43"/>
  <c r="G88" i="43"/>
  <c r="G89" i="43"/>
  <c r="G90" i="43"/>
  <c r="G59" i="43"/>
  <c r="G60" i="43"/>
  <c r="G61" i="43"/>
  <c r="G62" i="43"/>
  <c r="G64" i="43"/>
  <c r="G65" i="43"/>
  <c r="G66" i="43"/>
  <c r="G67" i="43"/>
  <c r="G68" i="43"/>
  <c r="G69" i="43"/>
  <c r="G70" i="43"/>
  <c r="G71" i="43"/>
  <c r="G72" i="43"/>
  <c r="G73" i="43"/>
  <c r="G74" i="43"/>
  <c r="G75" i="43"/>
  <c r="G76" i="43"/>
  <c r="G77" i="43"/>
  <c r="G43" i="43"/>
  <c r="G44" i="43"/>
  <c r="G45" i="43"/>
  <c r="G46" i="43"/>
  <c r="G47" i="43"/>
  <c r="G48" i="43"/>
  <c r="G49" i="43"/>
  <c r="G50" i="43"/>
  <c r="G51" i="43"/>
  <c r="G52" i="43"/>
  <c r="G53" i="43"/>
  <c r="G54" i="43"/>
  <c r="G55" i="43"/>
  <c r="G56" i="43"/>
  <c r="G57" i="43"/>
  <c r="G58" i="43"/>
  <c r="G28" i="43"/>
  <c r="G29" i="43"/>
  <c r="G30" i="43"/>
  <c r="G31" i="43"/>
  <c r="G32" i="43"/>
  <c r="G33" i="43"/>
  <c r="G34" i="43"/>
  <c r="G35" i="43"/>
  <c r="G36" i="43"/>
  <c r="G37" i="43"/>
  <c r="G38" i="43"/>
  <c r="G39" i="43"/>
  <c r="G40" i="43"/>
  <c r="G41" i="43"/>
  <c r="G42" i="43"/>
  <c r="G12" i="43"/>
  <c r="G13" i="43"/>
  <c r="G14" i="43"/>
  <c r="G15" i="43"/>
  <c r="G16" i="43"/>
  <c r="G17" i="43"/>
  <c r="G18" i="43"/>
  <c r="G19" i="43"/>
  <c r="G20" i="43"/>
  <c r="G21" i="43"/>
  <c r="G22" i="43"/>
  <c r="G23" i="43"/>
  <c r="G24" i="43"/>
  <c r="G25" i="43"/>
  <c r="G26" i="43"/>
  <c r="G27" i="43"/>
  <c r="G10" i="43"/>
  <c r="F10" i="43"/>
  <c r="U12" i="21"/>
  <c r="J30" i="58"/>
  <c r="J31" i="58"/>
  <c r="J32" i="58"/>
  <c r="J33" i="58"/>
  <c r="J34" i="58"/>
  <c r="J35" i="58"/>
  <c r="J36" i="58"/>
  <c r="J17" i="58"/>
  <c r="J18" i="58"/>
  <c r="J19" i="58"/>
  <c r="J20" i="58"/>
  <c r="J21" i="58"/>
  <c r="J22" i="58"/>
  <c r="J23" i="58"/>
  <c r="J24" i="58"/>
  <c r="J25" i="58"/>
  <c r="J26" i="58"/>
  <c r="J27" i="58"/>
  <c r="J28" i="58"/>
  <c r="J29" i="58"/>
  <c r="J9" i="58"/>
  <c r="J10" i="58"/>
  <c r="J11" i="58"/>
  <c r="J12" i="58"/>
  <c r="J13" i="58"/>
  <c r="J14" i="58"/>
  <c r="J15" i="58"/>
  <c r="J16" i="58"/>
  <c r="J8" i="58"/>
  <c r="H23" i="58"/>
  <c r="H24" i="58"/>
  <c r="H25" i="58"/>
  <c r="H26" i="58"/>
  <c r="H27" i="58"/>
  <c r="H28" i="58"/>
  <c r="H29" i="58"/>
  <c r="H30" i="58"/>
  <c r="H31" i="58"/>
  <c r="H32" i="58"/>
  <c r="H33" i="58"/>
  <c r="H34" i="58"/>
  <c r="H35" i="58"/>
  <c r="H36" i="58"/>
  <c r="H9" i="58"/>
  <c r="H10" i="58"/>
  <c r="H11" i="58"/>
  <c r="H12" i="58"/>
  <c r="H13" i="58"/>
  <c r="H14" i="58"/>
  <c r="H15" i="58"/>
  <c r="H16" i="58"/>
  <c r="H17" i="58"/>
  <c r="H18" i="58"/>
  <c r="H19" i="58"/>
  <c r="H20" i="58"/>
  <c r="H21" i="58"/>
  <c r="H22" i="58"/>
  <c r="H8" i="58"/>
  <c r="F8" i="58"/>
  <c r="E9" i="61"/>
  <c r="J9" i="61"/>
  <c r="F33" i="58"/>
  <c r="F34" i="58"/>
  <c r="F35" i="58"/>
  <c r="F36" i="58"/>
  <c r="F9" i="58"/>
  <c r="F10" i="58"/>
  <c r="F11" i="58"/>
  <c r="F12" i="58"/>
  <c r="F13" i="58"/>
  <c r="F14" i="58"/>
  <c r="F15" i="58"/>
  <c r="F16" i="58"/>
  <c r="F17" i="58"/>
  <c r="F18" i="58"/>
  <c r="F19" i="58"/>
  <c r="F20" i="58"/>
  <c r="F21" i="58"/>
  <c r="F22" i="58"/>
  <c r="F23" i="58"/>
  <c r="F24" i="58"/>
  <c r="F25" i="58"/>
  <c r="F26" i="58"/>
  <c r="F27" i="58"/>
  <c r="F28" i="58"/>
  <c r="F29" i="58"/>
  <c r="F30" i="58"/>
  <c r="F31" i="58"/>
  <c r="F32" i="58"/>
  <c r="E8" i="58"/>
  <c r="L19" i="57" l="1"/>
  <c r="L18" i="57"/>
  <c r="L17" i="57"/>
  <c r="L16" i="57"/>
  <c r="L15" i="57"/>
  <c r="L14" i="57"/>
  <c r="L13" i="57"/>
  <c r="L12" i="57"/>
  <c r="L11" i="57"/>
  <c r="L10" i="57"/>
  <c r="L338" i="43"/>
  <c r="L337" i="43"/>
  <c r="L336" i="43"/>
  <c r="L335" i="43"/>
  <c r="L334" i="43"/>
  <c r="L333" i="43"/>
  <c r="L332" i="43"/>
  <c r="L331" i="43"/>
  <c r="L330" i="43"/>
  <c r="L329" i="43"/>
  <c r="L328" i="43"/>
  <c r="L327" i="43"/>
  <c r="L326" i="43"/>
  <c r="L325" i="43"/>
  <c r="L324" i="43"/>
  <c r="L323" i="43"/>
  <c r="L322" i="43"/>
  <c r="L321" i="43"/>
  <c r="L320" i="43"/>
  <c r="L319" i="43"/>
  <c r="L318" i="43"/>
  <c r="L317" i="43"/>
  <c r="L316" i="43"/>
  <c r="L315" i="43"/>
  <c r="L314" i="43"/>
  <c r="L313" i="43"/>
  <c r="L312" i="43"/>
  <c r="L311" i="43"/>
  <c r="L310" i="43"/>
  <c r="L309" i="43"/>
  <c r="L308" i="43"/>
  <c r="L307" i="43"/>
  <c r="L306" i="43"/>
  <c r="L305" i="43"/>
  <c r="L304" i="43"/>
  <c r="L303" i="43"/>
  <c r="L302" i="43"/>
  <c r="L301" i="43"/>
  <c r="L300" i="43"/>
  <c r="L299" i="43"/>
  <c r="L298" i="43"/>
  <c r="L297" i="43"/>
  <c r="L296" i="43"/>
  <c r="L295" i="43"/>
  <c r="L294" i="43"/>
  <c r="L293" i="43"/>
  <c r="L292" i="43"/>
  <c r="L291" i="43"/>
  <c r="L290" i="43"/>
  <c r="L289" i="43"/>
  <c r="L288" i="43"/>
  <c r="L287" i="43"/>
  <c r="L286" i="43"/>
  <c r="L285" i="43"/>
  <c r="L284" i="43"/>
  <c r="L283" i="43"/>
  <c r="L282" i="43"/>
  <c r="L281" i="43"/>
  <c r="L280" i="43"/>
  <c r="L279" i="43"/>
  <c r="L278" i="43"/>
  <c r="L277" i="43"/>
  <c r="L276" i="43"/>
  <c r="L275" i="43"/>
  <c r="L274" i="43"/>
  <c r="L273" i="43"/>
  <c r="L272" i="43"/>
  <c r="L271" i="43"/>
  <c r="L270" i="43"/>
  <c r="L269" i="43"/>
  <c r="L268" i="43"/>
  <c r="L267" i="43"/>
  <c r="L266" i="43"/>
  <c r="L265" i="43"/>
  <c r="L264" i="43"/>
  <c r="L263" i="43"/>
  <c r="L262" i="43"/>
  <c r="L261" i="43"/>
  <c r="L260" i="43"/>
  <c r="L259" i="43"/>
  <c r="L258" i="43"/>
  <c r="L257" i="43"/>
  <c r="L256" i="43"/>
  <c r="L255" i="43"/>
  <c r="L254" i="43"/>
  <c r="L253" i="43"/>
  <c r="L252" i="43"/>
  <c r="L251" i="43"/>
  <c r="L250" i="43"/>
  <c r="L249" i="43"/>
  <c r="L248" i="43"/>
  <c r="L247" i="43"/>
  <c r="L246" i="43"/>
  <c r="L245" i="43"/>
  <c r="L244" i="43"/>
  <c r="L243" i="43"/>
  <c r="L242" i="43"/>
  <c r="L241" i="43"/>
  <c r="L240" i="43"/>
  <c r="L239" i="43"/>
  <c r="L238" i="43"/>
  <c r="L237" i="43"/>
  <c r="L236" i="43"/>
  <c r="L235" i="43"/>
  <c r="L234" i="43"/>
  <c r="L233" i="43"/>
  <c r="L232" i="43"/>
  <c r="L231" i="43"/>
  <c r="L230" i="43"/>
  <c r="L229" i="43"/>
  <c r="L228" i="43"/>
  <c r="L227" i="43"/>
  <c r="L226" i="43"/>
  <c r="L225" i="43"/>
  <c r="L224" i="43"/>
  <c r="L223" i="43"/>
  <c r="L221" i="43"/>
  <c r="L220" i="43"/>
  <c r="L219" i="43"/>
  <c r="L218" i="43"/>
  <c r="L217" i="43"/>
  <c r="L216" i="43"/>
  <c r="L215" i="43"/>
  <c r="L214" i="43"/>
  <c r="L213" i="43"/>
  <c r="L211" i="43"/>
  <c r="L210" i="43"/>
  <c r="L209" i="43"/>
  <c r="L208" i="43"/>
  <c r="L207" i="43"/>
  <c r="L206" i="43"/>
  <c r="L205" i="43"/>
  <c r="L204" i="43"/>
  <c r="L203" i="43"/>
  <c r="L202" i="43"/>
  <c r="L201" i="43"/>
  <c r="L200" i="43"/>
  <c r="L199" i="43"/>
  <c r="L198" i="43"/>
  <c r="L197" i="43"/>
  <c r="L196" i="43"/>
  <c r="L195" i="43"/>
  <c r="L194" i="43"/>
  <c r="L193" i="43"/>
  <c r="L192" i="43"/>
  <c r="L191" i="43"/>
  <c r="L190" i="43"/>
  <c r="L189" i="43"/>
  <c r="L188" i="43"/>
  <c r="L187" i="43"/>
  <c r="L186" i="43"/>
  <c r="L185" i="43"/>
  <c r="L184" i="43"/>
  <c r="L183" i="43"/>
  <c r="L182" i="43"/>
  <c r="L181" i="43"/>
  <c r="L180" i="43"/>
  <c r="L179" i="43"/>
  <c r="L178" i="43"/>
  <c r="L177" i="43"/>
  <c r="L176" i="43"/>
  <c r="L175" i="43"/>
  <c r="L174" i="43"/>
  <c r="L173" i="43"/>
  <c r="L172" i="43"/>
  <c r="L171" i="43"/>
  <c r="L170" i="43"/>
  <c r="L169" i="43"/>
  <c r="L168" i="43"/>
  <c r="L167" i="43"/>
  <c r="L166" i="43"/>
  <c r="L165" i="43"/>
  <c r="L164" i="43"/>
  <c r="L163" i="43"/>
  <c r="L162" i="43"/>
  <c r="L161" i="43"/>
  <c r="L160" i="43"/>
  <c r="L159" i="43"/>
  <c r="L158" i="43"/>
  <c r="L157" i="43"/>
  <c r="L156" i="43"/>
  <c r="L155" i="43"/>
  <c r="L154" i="43"/>
  <c r="L153" i="43"/>
  <c r="L152" i="43"/>
  <c r="L151" i="43"/>
  <c r="L150" i="43"/>
  <c r="L149" i="43"/>
  <c r="L147" i="43"/>
  <c r="L146" i="43"/>
  <c r="L145" i="43"/>
  <c r="L144" i="43"/>
  <c r="L143" i="43"/>
  <c r="L142" i="43"/>
  <c r="L141" i="43"/>
  <c r="L140" i="43"/>
  <c r="L139" i="43"/>
  <c r="L138" i="43"/>
  <c r="L137" i="43"/>
  <c r="L136" i="43"/>
  <c r="L135" i="43"/>
  <c r="L134" i="43"/>
  <c r="L133" i="43"/>
  <c r="L132" i="43"/>
  <c r="L131" i="43"/>
  <c r="L130" i="43"/>
  <c r="L129" i="43"/>
  <c r="L128" i="43"/>
  <c r="L127" i="43"/>
  <c r="L126" i="43"/>
  <c r="L125" i="43"/>
  <c r="L124" i="43"/>
  <c r="L123" i="43"/>
  <c r="L122" i="43"/>
  <c r="L121" i="43"/>
  <c r="L120" i="43"/>
  <c r="L119" i="43"/>
  <c r="L118" i="43"/>
  <c r="L117" i="43"/>
  <c r="L116" i="43"/>
  <c r="L115" i="43"/>
  <c r="L114" i="43"/>
  <c r="L113" i="43"/>
  <c r="L112" i="43"/>
  <c r="L111" i="43"/>
  <c r="L110" i="43"/>
  <c r="L109" i="43"/>
  <c r="L108" i="43"/>
  <c r="L107" i="43"/>
  <c r="L106" i="43"/>
  <c r="L105" i="43"/>
  <c r="L104" i="43"/>
  <c r="L103" i="43"/>
  <c r="L102" i="43"/>
  <c r="L101" i="43"/>
  <c r="L100" i="43"/>
  <c r="L99" i="43"/>
  <c r="L98" i="43"/>
  <c r="L97" i="43"/>
  <c r="L96" i="43"/>
  <c r="L95" i="43"/>
  <c r="L94" i="43"/>
  <c r="L93" i="43"/>
  <c r="L92" i="43"/>
  <c r="L91" i="43"/>
  <c r="L90" i="43"/>
  <c r="L89" i="43"/>
  <c r="L88" i="43"/>
  <c r="L87" i="43"/>
  <c r="L86" i="43"/>
  <c r="L85" i="43"/>
  <c r="L84" i="43"/>
  <c r="L83" i="43"/>
  <c r="L82" i="43"/>
  <c r="L81" i="43"/>
  <c r="L80" i="43"/>
  <c r="L79" i="43"/>
  <c r="L78" i="43"/>
  <c r="L77" i="43"/>
  <c r="L76" i="43"/>
  <c r="L75" i="43"/>
  <c r="L74" i="43"/>
  <c r="L73" i="43"/>
  <c r="L72" i="43"/>
  <c r="L71" i="43"/>
  <c r="L70" i="43"/>
  <c r="L69" i="43"/>
  <c r="L68" i="43"/>
  <c r="L67" i="43"/>
  <c r="L66" i="43"/>
  <c r="L65" i="43"/>
  <c r="L64" i="43"/>
  <c r="L62" i="43"/>
  <c r="L61" i="43"/>
  <c r="L60" i="43"/>
  <c r="L59" i="43"/>
  <c r="L58" i="43"/>
  <c r="L57" i="43"/>
  <c r="L56" i="43"/>
  <c r="L55" i="43"/>
  <c r="L54" i="43"/>
  <c r="L53" i="43"/>
  <c r="L52" i="43"/>
  <c r="L51" i="43"/>
  <c r="L50" i="43"/>
  <c r="L49" i="43"/>
  <c r="L48" i="43"/>
  <c r="L47" i="43"/>
  <c r="L46" i="43"/>
  <c r="L45" i="43"/>
  <c r="L44" i="43"/>
  <c r="L43" i="43"/>
  <c r="L42" i="43"/>
  <c r="L41" i="43"/>
  <c r="L40" i="43"/>
  <c r="L39" i="43"/>
  <c r="L38" i="43"/>
  <c r="L37" i="43"/>
  <c r="L36" i="43"/>
  <c r="L35" i="43"/>
  <c r="L34" i="43"/>
  <c r="L33" i="43"/>
  <c r="L32" i="43"/>
  <c r="L31" i="43"/>
  <c r="L30" i="43"/>
  <c r="L29" i="43"/>
  <c r="L28" i="43"/>
  <c r="L27" i="43"/>
  <c r="L26" i="43"/>
  <c r="L25" i="43"/>
  <c r="L24" i="43"/>
  <c r="L23" i="43"/>
  <c r="L22" i="43"/>
  <c r="L21" i="43"/>
  <c r="L20" i="43"/>
  <c r="L19" i="43"/>
  <c r="L18" i="43"/>
  <c r="L17" i="43"/>
  <c r="L16" i="43"/>
  <c r="L15" i="43"/>
  <c r="L14" i="43"/>
  <c r="L13" i="43"/>
  <c r="L12" i="43"/>
  <c r="L10" i="43"/>
  <c r="J59" i="37" l="1"/>
  <c r="H59" i="37"/>
  <c r="F59" i="37"/>
  <c r="N59" i="15"/>
  <c r="L59" i="15"/>
  <c r="F59" i="15"/>
  <c r="AO59" i="15"/>
  <c r="AL59" i="15"/>
  <c r="AC59" i="15"/>
  <c r="N94" i="18"/>
  <c r="F51" i="18"/>
  <c r="N96" i="18"/>
  <c r="E51" i="40"/>
  <c r="J52" i="18"/>
  <c r="H52" i="18"/>
  <c r="F52" i="18"/>
  <c r="F10" i="57" l="1"/>
  <c r="I11" i="57"/>
  <c r="I12" i="57"/>
  <c r="I13" i="57"/>
  <c r="I14" i="57"/>
  <c r="I15" i="57"/>
  <c r="I16" i="57"/>
  <c r="I17" i="57"/>
  <c r="I18" i="57"/>
  <c r="I19" i="57"/>
  <c r="I10" i="57"/>
  <c r="F11" i="57"/>
  <c r="F12" i="57"/>
  <c r="F13" i="57"/>
  <c r="F14" i="57"/>
  <c r="F15" i="57"/>
  <c r="F16" i="57"/>
  <c r="F17" i="57"/>
  <c r="F18" i="57"/>
  <c r="F19" i="57"/>
  <c r="V10" i="59"/>
  <c r="Y11" i="59"/>
  <c r="Y12" i="59"/>
  <c r="Y13" i="59"/>
  <c r="Y14" i="59"/>
  <c r="Y15" i="59"/>
  <c r="Y16" i="59"/>
  <c r="Y17" i="59"/>
  <c r="Y18" i="59"/>
  <c r="Y19" i="59"/>
  <c r="Y10" i="59"/>
  <c r="V11" i="59"/>
  <c r="V12" i="59"/>
  <c r="V13" i="59"/>
  <c r="V14" i="59"/>
  <c r="V15" i="59"/>
  <c r="V16" i="59"/>
  <c r="V17" i="59"/>
  <c r="V18" i="59"/>
  <c r="V19" i="59"/>
  <c r="S11" i="59"/>
  <c r="S12" i="59"/>
  <c r="S13" i="59"/>
  <c r="S14" i="59"/>
  <c r="S15" i="59"/>
  <c r="S16" i="59"/>
  <c r="S17" i="59"/>
  <c r="S18" i="59"/>
  <c r="S19" i="59"/>
  <c r="I10" i="43"/>
  <c r="AA333" i="21"/>
  <c r="AA334" i="21"/>
  <c r="AA335" i="21"/>
  <c r="AA336" i="21"/>
  <c r="AA337" i="21"/>
  <c r="AA338" i="21"/>
  <c r="AA339" i="21"/>
  <c r="AA340" i="21"/>
  <c r="AA341" i="21"/>
  <c r="AA325" i="21"/>
  <c r="AA326" i="21"/>
  <c r="AA327" i="21"/>
  <c r="AA328" i="21"/>
  <c r="AA329" i="21"/>
  <c r="AA330" i="21"/>
  <c r="AA331" i="21"/>
  <c r="AA332" i="21"/>
  <c r="AA306" i="21"/>
  <c r="AA307" i="21"/>
  <c r="AA308" i="21"/>
  <c r="AA309" i="21"/>
  <c r="AA310" i="21"/>
  <c r="AA311" i="21"/>
  <c r="AA312" i="21"/>
  <c r="AA313" i="21"/>
  <c r="AA314" i="21"/>
  <c r="AA315" i="21"/>
  <c r="AA316" i="21"/>
  <c r="AA317" i="21"/>
  <c r="AA318" i="21"/>
  <c r="AA319" i="21"/>
  <c r="AA320" i="21"/>
  <c r="AA321" i="21"/>
  <c r="AA322" i="21"/>
  <c r="AA323" i="21"/>
  <c r="AA324" i="21"/>
  <c r="AA294" i="21"/>
  <c r="AA295" i="21"/>
  <c r="AA296" i="21"/>
  <c r="AA297" i="21"/>
  <c r="AA298" i="21"/>
  <c r="AA299" i="21"/>
  <c r="AA300" i="21"/>
  <c r="AA301" i="21"/>
  <c r="AA302" i="21"/>
  <c r="AA303" i="21"/>
  <c r="AA304" i="21"/>
  <c r="AA305" i="21"/>
  <c r="AA279" i="21"/>
  <c r="AA280" i="21"/>
  <c r="AA281" i="21"/>
  <c r="AA282" i="21"/>
  <c r="AA283" i="21"/>
  <c r="AA284" i="21"/>
  <c r="AA285" i="21"/>
  <c r="AA286" i="21"/>
  <c r="AA287" i="21"/>
  <c r="AA288" i="21"/>
  <c r="AA289" i="21"/>
  <c r="AA290" i="21"/>
  <c r="AA291" i="21"/>
  <c r="AA292" i="21"/>
  <c r="AA293"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39" i="21"/>
  <c r="AA240" i="21"/>
  <c r="AA241" i="21"/>
  <c r="AA242" i="21"/>
  <c r="AA243" i="21"/>
  <c r="AA244" i="21"/>
  <c r="AA245" i="21"/>
  <c r="AA246" i="21"/>
  <c r="AA247" i="21"/>
  <c r="AA248" i="21"/>
  <c r="AA249" i="21"/>
  <c r="AA250" i="21"/>
  <c r="AA251" i="21"/>
  <c r="AA252" i="21"/>
  <c r="AA253" i="21"/>
  <c r="AA254" i="21"/>
  <c r="AA231" i="21"/>
  <c r="AA232" i="21"/>
  <c r="AA233" i="21"/>
  <c r="AA234" i="21"/>
  <c r="AA235" i="21"/>
  <c r="AA236" i="21"/>
  <c r="AA237" i="21"/>
  <c r="AA238" i="21"/>
  <c r="AA224" i="21"/>
  <c r="AA225" i="21"/>
  <c r="AA226" i="21"/>
  <c r="AA227" i="21"/>
  <c r="AA228" i="21"/>
  <c r="AA229" i="21"/>
  <c r="AA230" i="21"/>
  <c r="AA211" i="21"/>
  <c r="AA212" i="21"/>
  <c r="AA213" i="21"/>
  <c r="AA215" i="21"/>
  <c r="AA216" i="21"/>
  <c r="AA217" i="21"/>
  <c r="AA218" i="21"/>
  <c r="AA219" i="21"/>
  <c r="AA220" i="21"/>
  <c r="AA221" i="21"/>
  <c r="AA222" i="21"/>
  <c r="AA223" i="21"/>
  <c r="AA193" i="21"/>
  <c r="AA194" i="21"/>
  <c r="AA195" i="21"/>
  <c r="AA196" i="21"/>
  <c r="AA197" i="21"/>
  <c r="AA198" i="21"/>
  <c r="AA199" i="21"/>
  <c r="AA200" i="21"/>
  <c r="AA201" i="21"/>
  <c r="AA202" i="21"/>
  <c r="AA203" i="21"/>
  <c r="AA204" i="21"/>
  <c r="AA205" i="21"/>
  <c r="AA206" i="21"/>
  <c r="AA207" i="21"/>
  <c r="AA208" i="21"/>
  <c r="AA209" i="21"/>
  <c r="AA210" i="21"/>
  <c r="AA179" i="21"/>
  <c r="AA180" i="21"/>
  <c r="AA181" i="21"/>
  <c r="AA182" i="21"/>
  <c r="AA183" i="21"/>
  <c r="AA184" i="21"/>
  <c r="AA185" i="21"/>
  <c r="AA186" i="21"/>
  <c r="AA187" i="21"/>
  <c r="AA188" i="21"/>
  <c r="AA189" i="21"/>
  <c r="AA190" i="21"/>
  <c r="AA191" i="21"/>
  <c r="AA192" i="21"/>
  <c r="AA162" i="21"/>
  <c r="AA163" i="21"/>
  <c r="AA164" i="21"/>
  <c r="AA165" i="21"/>
  <c r="AA166" i="21"/>
  <c r="AA167" i="21"/>
  <c r="AA168" i="21"/>
  <c r="AA169" i="21"/>
  <c r="AA170" i="21"/>
  <c r="AA171" i="21"/>
  <c r="AA172" i="21"/>
  <c r="AA173" i="21"/>
  <c r="AA174" i="21"/>
  <c r="AA175" i="21"/>
  <c r="AA176" i="21"/>
  <c r="AA177" i="21"/>
  <c r="AA178" i="21"/>
  <c r="AA148" i="21"/>
  <c r="AA149" i="21"/>
  <c r="AA151" i="21"/>
  <c r="AA152" i="21"/>
  <c r="AA153" i="21"/>
  <c r="AA154" i="21"/>
  <c r="AA155" i="21"/>
  <c r="AA156" i="21"/>
  <c r="AA157" i="21"/>
  <c r="AA158" i="21"/>
  <c r="AA159" i="21"/>
  <c r="AA160" i="21"/>
  <c r="AA161" i="21"/>
  <c r="AA129" i="21"/>
  <c r="AA130" i="21"/>
  <c r="AA131" i="21"/>
  <c r="AA132" i="21"/>
  <c r="AA133" i="21"/>
  <c r="AA134" i="21"/>
  <c r="AA135" i="21"/>
  <c r="AA136" i="21"/>
  <c r="AA137" i="21"/>
  <c r="AA138" i="21"/>
  <c r="AA139" i="21"/>
  <c r="AA140" i="21"/>
  <c r="AA141" i="21"/>
  <c r="AA142" i="21"/>
  <c r="AA143" i="21"/>
  <c r="AA144" i="21"/>
  <c r="AA145" i="21"/>
  <c r="AA146" i="21"/>
  <c r="AA147" i="21"/>
  <c r="AA116" i="21"/>
  <c r="AA117" i="21"/>
  <c r="AA118" i="21"/>
  <c r="AA119" i="21"/>
  <c r="AA120" i="21"/>
  <c r="AA121" i="21"/>
  <c r="AA122" i="21"/>
  <c r="AA123" i="21"/>
  <c r="AA124" i="21"/>
  <c r="AA125" i="21"/>
  <c r="AA126" i="21"/>
  <c r="AA127" i="21"/>
  <c r="AA128" i="21"/>
  <c r="AA100" i="21"/>
  <c r="AA101" i="21"/>
  <c r="AA102" i="21"/>
  <c r="AA103" i="21"/>
  <c r="AA104" i="21"/>
  <c r="AA105" i="21"/>
  <c r="AA106" i="21"/>
  <c r="AA107" i="21"/>
  <c r="AA108" i="21"/>
  <c r="AA109" i="21"/>
  <c r="AA110" i="21"/>
  <c r="AA111" i="21"/>
  <c r="AA112" i="21"/>
  <c r="AA113" i="21"/>
  <c r="AA114" i="21"/>
  <c r="AA115" i="21"/>
  <c r="AA80" i="21"/>
  <c r="AA81" i="21"/>
  <c r="AA82" i="21"/>
  <c r="AA83" i="21"/>
  <c r="AA84" i="21"/>
  <c r="AA85" i="21"/>
  <c r="AA86" i="21"/>
  <c r="AA87" i="21"/>
  <c r="AA88" i="21"/>
  <c r="AA89" i="21"/>
  <c r="AA90" i="21"/>
  <c r="AA91" i="21"/>
  <c r="AA92" i="21"/>
  <c r="AA93" i="21"/>
  <c r="AA94" i="21"/>
  <c r="AA95" i="21"/>
  <c r="AA96" i="21"/>
  <c r="AA97" i="21"/>
  <c r="AA98" i="21"/>
  <c r="AA99" i="21"/>
  <c r="AA67" i="21"/>
  <c r="AA68" i="21"/>
  <c r="AA69" i="21"/>
  <c r="AA70" i="21"/>
  <c r="AA71" i="21"/>
  <c r="AA72" i="21"/>
  <c r="AA73" i="21"/>
  <c r="AA74" i="21"/>
  <c r="AA75" i="21"/>
  <c r="AA76" i="21"/>
  <c r="AA77" i="21"/>
  <c r="AA78" i="21"/>
  <c r="AA79" i="21"/>
  <c r="AA50" i="21"/>
  <c r="AA51" i="21"/>
  <c r="AA52" i="21"/>
  <c r="AA53" i="21"/>
  <c r="AA54" i="21"/>
  <c r="AA55" i="21"/>
  <c r="AA56" i="21"/>
  <c r="AA57" i="21"/>
  <c r="AA58" i="21"/>
  <c r="AA59" i="21"/>
  <c r="AA60" i="21"/>
  <c r="AA61" i="21"/>
  <c r="AA62" i="21"/>
  <c r="AA63" i="21"/>
  <c r="AA64" i="21"/>
  <c r="AA66"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12" i="21"/>
  <c r="I333" i="43"/>
  <c r="I334" i="43"/>
  <c r="I335" i="43"/>
  <c r="I336" i="43"/>
  <c r="I337" i="43"/>
  <c r="I338" i="43"/>
  <c r="I325" i="43"/>
  <c r="I326" i="43"/>
  <c r="I327" i="43"/>
  <c r="I328" i="43"/>
  <c r="I329" i="43"/>
  <c r="I330" i="43"/>
  <c r="I331" i="43"/>
  <c r="I332" i="43"/>
  <c r="I311" i="43"/>
  <c r="I312" i="43"/>
  <c r="I313" i="43"/>
  <c r="I314" i="43"/>
  <c r="I315" i="43"/>
  <c r="I316" i="43"/>
  <c r="I317" i="43"/>
  <c r="I318" i="43"/>
  <c r="I319" i="43"/>
  <c r="I320" i="43"/>
  <c r="I321" i="43"/>
  <c r="I322" i="43"/>
  <c r="I323" i="43"/>
  <c r="I324" i="43"/>
  <c r="I293" i="43"/>
  <c r="I294" i="43"/>
  <c r="I295" i="43"/>
  <c r="I296" i="43"/>
  <c r="I297" i="43"/>
  <c r="I298" i="43"/>
  <c r="I299" i="43"/>
  <c r="I300" i="43"/>
  <c r="I301" i="43"/>
  <c r="I302" i="43"/>
  <c r="I303" i="43"/>
  <c r="I304" i="43"/>
  <c r="I305" i="43"/>
  <c r="I306" i="43"/>
  <c r="I307" i="43"/>
  <c r="I308" i="43"/>
  <c r="I309" i="43"/>
  <c r="I310" i="43"/>
  <c r="I278" i="43"/>
  <c r="I279" i="43"/>
  <c r="I280" i="43"/>
  <c r="I281" i="43"/>
  <c r="I282" i="43"/>
  <c r="I283" i="43"/>
  <c r="I284" i="43"/>
  <c r="I285" i="43"/>
  <c r="I286" i="43"/>
  <c r="I287" i="43"/>
  <c r="I288" i="43"/>
  <c r="I289" i="43"/>
  <c r="I290" i="43"/>
  <c r="I291" i="43"/>
  <c r="I292" i="43"/>
  <c r="I253" i="43"/>
  <c r="I254" i="43"/>
  <c r="I255" i="43"/>
  <c r="I256" i="43"/>
  <c r="I257" i="43"/>
  <c r="I258" i="43"/>
  <c r="I259" i="43"/>
  <c r="I260" i="43"/>
  <c r="I261" i="43"/>
  <c r="I262" i="43"/>
  <c r="I263" i="43"/>
  <c r="I264" i="43"/>
  <c r="I265" i="43"/>
  <c r="I266" i="43"/>
  <c r="I267" i="43"/>
  <c r="I268" i="43"/>
  <c r="I269" i="43"/>
  <c r="I270" i="43"/>
  <c r="I271" i="43"/>
  <c r="I272" i="43"/>
  <c r="I273" i="43"/>
  <c r="I274" i="43"/>
  <c r="I275" i="43"/>
  <c r="I276" i="43"/>
  <c r="I277" i="43"/>
  <c r="I239" i="43"/>
  <c r="I240" i="43"/>
  <c r="I241" i="43"/>
  <c r="I242" i="43"/>
  <c r="I243" i="43"/>
  <c r="I244" i="43"/>
  <c r="I245" i="43"/>
  <c r="I246" i="43"/>
  <c r="I247" i="43"/>
  <c r="I248" i="43"/>
  <c r="I249" i="43"/>
  <c r="I250" i="43"/>
  <c r="I251" i="43"/>
  <c r="I252" i="43"/>
  <c r="I230" i="43"/>
  <c r="I231" i="43"/>
  <c r="I232" i="43"/>
  <c r="I233" i="43"/>
  <c r="I234" i="43"/>
  <c r="I235" i="43"/>
  <c r="I236" i="43"/>
  <c r="I237" i="43"/>
  <c r="I238" i="43"/>
  <c r="I221" i="43"/>
  <c r="I223" i="43"/>
  <c r="I224" i="43"/>
  <c r="I225" i="43"/>
  <c r="I226" i="43"/>
  <c r="I227" i="43"/>
  <c r="I228" i="43"/>
  <c r="I229" i="43"/>
  <c r="I204" i="43"/>
  <c r="I205" i="43"/>
  <c r="I206" i="43"/>
  <c r="I207" i="43"/>
  <c r="I208" i="43"/>
  <c r="I209" i="43"/>
  <c r="I210" i="43"/>
  <c r="I211" i="43"/>
  <c r="I213" i="43"/>
  <c r="I214" i="43"/>
  <c r="I215" i="43"/>
  <c r="I216" i="43"/>
  <c r="I217" i="43"/>
  <c r="I218" i="43"/>
  <c r="I219" i="43"/>
  <c r="I220" i="43"/>
  <c r="I183" i="43"/>
  <c r="I184" i="43"/>
  <c r="I185" i="43"/>
  <c r="I186" i="43"/>
  <c r="I187" i="43"/>
  <c r="I188" i="43"/>
  <c r="I189" i="43"/>
  <c r="I190" i="43"/>
  <c r="I191" i="43"/>
  <c r="I192" i="43"/>
  <c r="I193" i="43"/>
  <c r="I194" i="43"/>
  <c r="I195" i="43"/>
  <c r="I196" i="43"/>
  <c r="I197" i="43"/>
  <c r="I198" i="43"/>
  <c r="I199" i="43"/>
  <c r="I200" i="43"/>
  <c r="I201" i="43"/>
  <c r="I202" i="43"/>
  <c r="I203" i="43"/>
  <c r="I162" i="43"/>
  <c r="I163" i="43"/>
  <c r="I164" i="43"/>
  <c r="I165" i="43"/>
  <c r="I166" i="43"/>
  <c r="I167" i="43"/>
  <c r="I168" i="43"/>
  <c r="I169" i="43"/>
  <c r="I170" i="43"/>
  <c r="I171" i="43"/>
  <c r="I172" i="43"/>
  <c r="I173" i="43"/>
  <c r="I174" i="43"/>
  <c r="I175" i="43"/>
  <c r="I176" i="43"/>
  <c r="I177" i="43"/>
  <c r="I178" i="43"/>
  <c r="I179" i="43"/>
  <c r="I180" i="43"/>
  <c r="I181" i="43"/>
  <c r="I182" i="43"/>
  <c r="I150" i="43"/>
  <c r="I151" i="43"/>
  <c r="I152" i="43"/>
  <c r="I153" i="43"/>
  <c r="I154" i="43"/>
  <c r="I155" i="43"/>
  <c r="I156" i="43"/>
  <c r="I157" i="43"/>
  <c r="I158" i="43"/>
  <c r="I159" i="43"/>
  <c r="I160" i="43"/>
  <c r="I161" i="43"/>
  <c r="I134" i="43"/>
  <c r="I135" i="43"/>
  <c r="I136" i="43"/>
  <c r="I137" i="43"/>
  <c r="I138" i="43"/>
  <c r="I139" i="43"/>
  <c r="I140" i="43"/>
  <c r="I141" i="43"/>
  <c r="I142" i="43"/>
  <c r="I143" i="43"/>
  <c r="I144" i="43"/>
  <c r="I145" i="43"/>
  <c r="I146" i="43"/>
  <c r="I147" i="43"/>
  <c r="I149" i="43"/>
  <c r="I118" i="43"/>
  <c r="I119" i="43"/>
  <c r="I120" i="43"/>
  <c r="I121" i="43"/>
  <c r="I122" i="43"/>
  <c r="I123" i="43"/>
  <c r="I124" i="43"/>
  <c r="I125" i="43"/>
  <c r="I126" i="43"/>
  <c r="I127" i="43"/>
  <c r="I128" i="43"/>
  <c r="I129" i="43"/>
  <c r="I130" i="43"/>
  <c r="I131" i="43"/>
  <c r="I132" i="43"/>
  <c r="I133" i="43"/>
  <c r="I95" i="43"/>
  <c r="I96" i="43"/>
  <c r="I97" i="43"/>
  <c r="I98" i="43"/>
  <c r="I99" i="43"/>
  <c r="I100" i="43"/>
  <c r="I101" i="43"/>
  <c r="I102" i="43"/>
  <c r="I103" i="43"/>
  <c r="I104" i="43"/>
  <c r="I105" i="43"/>
  <c r="I106" i="43"/>
  <c r="I107" i="43"/>
  <c r="I108" i="43"/>
  <c r="I109" i="43"/>
  <c r="I110" i="43"/>
  <c r="I111" i="43"/>
  <c r="I112" i="43"/>
  <c r="I113" i="43"/>
  <c r="I114" i="43"/>
  <c r="I115" i="43"/>
  <c r="I116" i="43"/>
  <c r="I117" i="43"/>
  <c r="I74" i="43"/>
  <c r="I75" i="43"/>
  <c r="I76" i="43"/>
  <c r="I77" i="43"/>
  <c r="I78" i="43"/>
  <c r="I79" i="43"/>
  <c r="I80" i="43"/>
  <c r="I81" i="43"/>
  <c r="I82" i="43"/>
  <c r="I83" i="43"/>
  <c r="I84" i="43"/>
  <c r="I85" i="43"/>
  <c r="I86" i="43"/>
  <c r="I87" i="43"/>
  <c r="I88" i="43"/>
  <c r="I89" i="43"/>
  <c r="I90" i="43"/>
  <c r="I91" i="43"/>
  <c r="I92" i="43"/>
  <c r="I93" i="43"/>
  <c r="I94" i="43"/>
  <c r="I57" i="43"/>
  <c r="I58" i="43"/>
  <c r="I59" i="43"/>
  <c r="I60" i="43"/>
  <c r="I61" i="43"/>
  <c r="I62" i="43"/>
  <c r="I64" i="43"/>
  <c r="I65" i="43"/>
  <c r="I66" i="43"/>
  <c r="I67" i="43"/>
  <c r="I68" i="43"/>
  <c r="I69" i="43"/>
  <c r="I70" i="43"/>
  <c r="I71" i="43"/>
  <c r="I72" i="43"/>
  <c r="I73" i="43"/>
  <c r="I33" i="43"/>
  <c r="I34" i="43"/>
  <c r="I35" i="43"/>
  <c r="I36" i="43"/>
  <c r="I37" i="43"/>
  <c r="I38" i="43"/>
  <c r="I39" i="43"/>
  <c r="I40" i="43"/>
  <c r="I41" i="43"/>
  <c r="I42" i="43"/>
  <c r="I43" i="43"/>
  <c r="I44" i="43"/>
  <c r="I45" i="43"/>
  <c r="I46" i="43"/>
  <c r="I47" i="43"/>
  <c r="I48" i="43"/>
  <c r="I49" i="43"/>
  <c r="I50" i="43"/>
  <c r="I51" i="43"/>
  <c r="I52" i="43"/>
  <c r="I53" i="43"/>
  <c r="I54" i="43"/>
  <c r="I55" i="43"/>
  <c r="I56" i="43"/>
  <c r="I12" i="43"/>
  <c r="I13" i="43"/>
  <c r="I14" i="43"/>
  <c r="I15" i="43"/>
  <c r="I16" i="43"/>
  <c r="I17" i="43"/>
  <c r="I18" i="43"/>
  <c r="I19" i="43"/>
  <c r="I20" i="43"/>
  <c r="I21" i="43"/>
  <c r="I22" i="43"/>
  <c r="I23" i="43"/>
  <c r="I24" i="43"/>
  <c r="I25" i="43"/>
  <c r="I26" i="43"/>
  <c r="I27" i="43"/>
  <c r="I28" i="43"/>
  <c r="I29" i="43"/>
  <c r="I30" i="43"/>
  <c r="I31" i="43"/>
  <c r="I32" i="43"/>
  <c r="F315" i="43"/>
  <c r="X332" i="21"/>
  <c r="X333" i="21"/>
  <c r="X334" i="21"/>
  <c r="X335" i="21"/>
  <c r="X336" i="21"/>
  <c r="X337" i="21"/>
  <c r="X338" i="21"/>
  <c r="X339" i="21"/>
  <c r="X340" i="21"/>
  <c r="X341" i="21"/>
  <c r="X311" i="21"/>
  <c r="X312" i="21"/>
  <c r="X313" i="21"/>
  <c r="X314" i="21"/>
  <c r="X315" i="21"/>
  <c r="X316" i="21"/>
  <c r="X317" i="21"/>
  <c r="X318" i="21"/>
  <c r="X319" i="21"/>
  <c r="X320" i="21"/>
  <c r="X321" i="21"/>
  <c r="X322" i="21"/>
  <c r="X323" i="21"/>
  <c r="X324" i="21"/>
  <c r="X325" i="21"/>
  <c r="X326" i="21"/>
  <c r="X327" i="21"/>
  <c r="X328" i="21"/>
  <c r="X329" i="21"/>
  <c r="X330" i="21"/>
  <c r="X331" i="21"/>
  <c r="X280" i="21"/>
  <c r="X281" i="21"/>
  <c r="X282" i="21"/>
  <c r="X283" i="21"/>
  <c r="X284" i="21"/>
  <c r="X285" i="21"/>
  <c r="X286" i="21"/>
  <c r="X287" i="21"/>
  <c r="X288" i="21"/>
  <c r="X289" i="21"/>
  <c r="X290" i="21"/>
  <c r="X291" i="21"/>
  <c r="X292" i="21"/>
  <c r="X293" i="21"/>
  <c r="X294" i="21"/>
  <c r="X295" i="21"/>
  <c r="X296" i="21"/>
  <c r="X297" i="21"/>
  <c r="X298" i="21"/>
  <c r="X299" i="21"/>
  <c r="X300" i="21"/>
  <c r="X301" i="21"/>
  <c r="X302" i="21"/>
  <c r="X303" i="21"/>
  <c r="X304" i="21"/>
  <c r="X305" i="21"/>
  <c r="X306" i="21"/>
  <c r="X307" i="21"/>
  <c r="X308" i="21"/>
  <c r="X309" i="21"/>
  <c r="X310" i="21"/>
  <c r="X249" i="21"/>
  <c r="X250" i="21"/>
  <c r="X251" i="21"/>
  <c r="X252" i="21"/>
  <c r="X253" i="21"/>
  <c r="X254" i="21"/>
  <c r="X255" i="21"/>
  <c r="X256" i="21"/>
  <c r="X257" i="21"/>
  <c r="X258" i="21"/>
  <c r="X259" i="21"/>
  <c r="X260" i="21"/>
  <c r="X261" i="21"/>
  <c r="X262" i="21"/>
  <c r="X263" i="21"/>
  <c r="X264" i="21"/>
  <c r="X265" i="21"/>
  <c r="X266" i="21"/>
  <c r="X267" i="21"/>
  <c r="X268" i="21"/>
  <c r="X269" i="21"/>
  <c r="X270" i="21"/>
  <c r="X271" i="21"/>
  <c r="X272" i="21"/>
  <c r="X273" i="21"/>
  <c r="X274" i="21"/>
  <c r="X275" i="21"/>
  <c r="X276" i="21"/>
  <c r="X277" i="21"/>
  <c r="X278" i="21"/>
  <c r="X279" i="21"/>
  <c r="X239" i="21"/>
  <c r="X240" i="21"/>
  <c r="X241" i="21"/>
  <c r="X242" i="21"/>
  <c r="X243" i="21"/>
  <c r="X244" i="21"/>
  <c r="X245" i="21"/>
  <c r="X246" i="21"/>
  <c r="X247" i="21"/>
  <c r="X248" i="21"/>
  <c r="X212" i="21"/>
  <c r="X213" i="21"/>
  <c r="X215" i="21"/>
  <c r="X216" i="21"/>
  <c r="X217" i="21"/>
  <c r="X218" i="21"/>
  <c r="X219" i="21"/>
  <c r="X220" i="21"/>
  <c r="X221" i="21"/>
  <c r="X222" i="21"/>
  <c r="X223" i="21"/>
  <c r="X224" i="21"/>
  <c r="X225" i="21"/>
  <c r="X226" i="21"/>
  <c r="X227" i="21"/>
  <c r="X228" i="21"/>
  <c r="X229" i="21"/>
  <c r="X230" i="21"/>
  <c r="X231" i="21"/>
  <c r="X232" i="21"/>
  <c r="X233" i="21"/>
  <c r="X234" i="21"/>
  <c r="X235" i="21"/>
  <c r="X236" i="21"/>
  <c r="X237" i="21"/>
  <c r="X238" i="21"/>
  <c r="X188" i="21"/>
  <c r="X189" i="21"/>
  <c r="X190" i="21"/>
  <c r="X191" i="21"/>
  <c r="X192" i="21"/>
  <c r="X193" i="21"/>
  <c r="X194" i="21"/>
  <c r="X195" i="21"/>
  <c r="X196" i="21"/>
  <c r="X197" i="21"/>
  <c r="X198" i="21"/>
  <c r="X199" i="21"/>
  <c r="X200" i="21"/>
  <c r="X201" i="21"/>
  <c r="X202" i="21"/>
  <c r="X203" i="21"/>
  <c r="X204" i="21"/>
  <c r="X205" i="21"/>
  <c r="X206" i="21"/>
  <c r="X207" i="21"/>
  <c r="X208" i="21"/>
  <c r="X209" i="21"/>
  <c r="X210" i="21"/>
  <c r="X211" i="21"/>
  <c r="X172" i="21"/>
  <c r="X173" i="21"/>
  <c r="X174" i="21"/>
  <c r="X175" i="21"/>
  <c r="X176" i="21"/>
  <c r="X177" i="21"/>
  <c r="X178" i="21"/>
  <c r="X179" i="21"/>
  <c r="X180" i="21"/>
  <c r="X181" i="21"/>
  <c r="X182" i="21"/>
  <c r="X183" i="21"/>
  <c r="X184" i="21"/>
  <c r="X185" i="21"/>
  <c r="X186" i="21"/>
  <c r="X187" i="21"/>
  <c r="X154" i="21"/>
  <c r="X155" i="21"/>
  <c r="X156" i="21"/>
  <c r="X157" i="21"/>
  <c r="X158" i="21"/>
  <c r="X159" i="21"/>
  <c r="X160" i="21"/>
  <c r="X161" i="21"/>
  <c r="X162" i="21"/>
  <c r="X163" i="21"/>
  <c r="X164" i="21"/>
  <c r="X165" i="21"/>
  <c r="X166" i="21"/>
  <c r="X167" i="21"/>
  <c r="X168" i="21"/>
  <c r="X169" i="21"/>
  <c r="X170" i="21"/>
  <c r="X171" i="21"/>
  <c r="X137" i="21"/>
  <c r="X138" i="21"/>
  <c r="X139" i="21"/>
  <c r="X140" i="21"/>
  <c r="X141" i="21"/>
  <c r="X142" i="21"/>
  <c r="X143" i="21"/>
  <c r="X144" i="21"/>
  <c r="X145" i="21"/>
  <c r="X146" i="21"/>
  <c r="X147" i="21"/>
  <c r="X148" i="21"/>
  <c r="X149" i="21"/>
  <c r="X151" i="21"/>
  <c r="X152" i="21"/>
  <c r="X153" i="21"/>
  <c r="X106" i="21"/>
  <c r="X107" i="21"/>
  <c r="X108" i="21"/>
  <c r="X109" i="21"/>
  <c r="X110" i="21"/>
  <c r="X111" i="21"/>
  <c r="X112" i="21"/>
  <c r="X113" i="21"/>
  <c r="X114" i="21"/>
  <c r="X115" i="21"/>
  <c r="X116" i="21"/>
  <c r="X117" i="21"/>
  <c r="X118" i="21"/>
  <c r="X119" i="21"/>
  <c r="X120" i="21"/>
  <c r="X121" i="21"/>
  <c r="X122" i="21"/>
  <c r="X123" i="21"/>
  <c r="X124" i="21"/>
  <c r="X125" i="21"/>
  <c r="X126" i="21"/>
  <c r="X127" i="21"/>
  <c r="X128" i="21"/>
  <c r="X129" i="21"/>
  <c r="X130" i="21"/>
  <c r="X131" i="21"/>
  <c r="X132" i="21"/>
  <c r="X133" i="21"/>
  <c r="X134" i="21"/>
  <c r="X135" i="21"/>
  <c r="X136" i="21"/>
  <c r="X87" i="21"/>
  <c r="X88" i="21"/>
  <c r="X89" i="21"/>
  <c r="X90" i="21"/>
  <c r="X91" i="21"/>
  <c r="X92" i="21"/>
  <c r="X93" i="21"/>
  <c r="X94" i="21"/>
  <c r="X95" i="21"/>
  <c r="X96" i="21"/>
  <c r="X97" i="21"/>
  <c r="X98" i="21"/>
  <c r="X99" i="21"/>
  <c r="X100" i="21"/>
  <c r="X101" i="21"/>
  <c r="X102" i="21"/>
  <c r="X103" i="21"/>
  <c r="X104" i="21"/>
  <c r="X105" i="21"/>
  <c r="X66" i="21"/>
  <c r="X67" i="21"/>
  <c r="X68" i="21"/>
  <c r="X69" i="21"/>
  <c r="X70" i="21"/>
  <c r="X71" i="21"/>
  <c r="X72" i="21"/>
  <c r="X73" i="21"/>
  <c r="X74" i="21"/>
  <c r="X75" i="21"/>
  <c r="X76" i="21"/>
  <c r="X77" i="21"/>
  <c r="X78" i="21"/>
  <c r="X79" i="21"/>
  <c r="X80" i="21"/>
  <c r="X81" i="21"/>
  <c r="X82" i="21"/>
  <c r="X83" i="21"/>
  <c r="X84" i="21"/>
  <c r="X85" i="21"/>
  <c r="X86" i="21"/>
  <c r="X13" i="21"/>
  <c r="X14" i="21"/>
  <c r="X15" i="21"/>
  <c r="X16" i="21"/>
  <c r="X17" i="21"/>
  <c r="X18" i="21"/>
  <c r="X19" i="21"/>
  <c r="X20" i="21"/>
  <c r="X21" i="21"/>
  <c r="X22" i="21"/>
  <c r="X23" i="21"/>
  <c r="X24" i="21"/>
  <c r="X25" i="21"/>
  <c r="X26" i="21"/>
  <c r="X27" i="21"/>
  <c r="X28" i="21"/>
  <c r="X29" i="21"/>
  <c r="X30" i="21"/>
  <c r="X31" i="21"/>
  <c r="X32" i="21"/>
  <c r="X33" i="21"/>
  <c r="X34" i="21"/>
  <c r="X35" i="21"/>
  <c r="X36" i="21"/>
  <c r="X37" i="21"/>
  <c r="X38" i="21"/>
  <c r="X39" i="21"/>
  <c r="X40" i="21"/>
  <c r="X41" i="21"/>
  <c r="X42" i="21"/>
  <c r="X43" i="21"/>
  <c r="X44" i="21"/>
  <c r="X45" i="21"/>
  <c r="X46" i="21"/>
  <c r="X47" i="21"/>
  <c r="X48" i="21"/>
  <c r="X49" i="21"/>
  <c r="X50" i="21"/>
  <c r="X51" i="21"/>
  <c r="X52" i="21"/>
  <c r="X53" i="21"/>
  <c r="X54" i="21"/>
  <c r="X55" i="21"/>
  <c r="X56" i="21"/>
  <c r="X57" i="21"/>
  <c r="X58" i="21"/>
  <c r="X59" i="21"/>
  <c r="X60" i="21"/>
  <c r="X61" i="21"/>
  <c r="X62" i="21"/>
  <c r="X63" i="21"/>
  <c r="X64" i="21"/>
  <c r="X12" i="21"/>
  <c r="F12" i="43"/>
  <c r="F332" i="43"/>
  <c r="F333" i="43"/>
  <c r="F334" i="43"/>
  <c r="F335" i="43"/>
  <c r="F336" i="43"/>
  <c r="F337" i="43"/>
  <c r="F338" i="43"/>
  <c r="F323" i="43"/>
  <c r="F324" i="43"/>
  <c r="F325" i="43"/>
  <c r="F326" i="43"/>
  <c r="F327" i="43"/>
  <c r="F328" i="43"/>
  <c r="F329" i="43"/>
  <c r="F330" i="43"/>
  <c r="F331" i="43"/>
  <c r="F308" i="43"/>
  <c r="F309" i="43"/>
  <c r="F310" i="43"/>
  <c r="F311" i="43"/>
  <c r="F312" i="43"/>
  <c r="F313" i="43"/>
  <c r="F314" i="43"/>
  <c r="F316" i="43"/>
  <c r="F317" i="43"/>
  <c r="F318" i="43"/>
  <c r="F319" i="43"/>
  <c r="F320" i="43"/>
  <c r="F321" i="43"/>
  <c r="F322" i="43"/>
  <c r="F294" i="43"/>
  <c r="F295" i="43"/>
  <c r="F296" i="43"/>
  <c r="F297" i="43"/>
  <c r="F298" i="43"/>
  <c r="F299" i="43"/>
  <c r="F300" i="43"/>
  <c r="F301" i="43"/>
  <c r="F302" i="43"/>
  <c r="F303" i="43"/>
  <c r="F304" i="43"/>
  <c r="F305" i="43"/>
  <c r="F306" i="43"/>
  <c r="F307" i="43"/>
  <c r="F279" i="43"/>
  <c r="F280" i="43"/>
  <c r="F281" i="43"/>
  <c r="F282" i="43"/>
  <c r="F283" i="43"/>
  <c r="F284" i="43"/>
  <c r="F285" i="43"/>
  <c r="F286" i="43"/>
  <c r="F287" i="43"/>
  <c r="F288" i="43"/>
  <c r="F289" i="43"/>
  <c r="F290" i="43"/>
  <c r="F291" i="43"/>
  <c r="F292" i="43"/>
  <c r="F293" i="43"/>
  <c r="F256" i="43"/>
  <c r="F257" i="43"/>
  <c r="F258" i="43"/>
  <c r="F259" i="43"/>
  <c r="F260" i="43"/>
  <c r="F261" i="43"/>
  <c r="F262" i="43"/>
  <c r="F263" i="43"/>
  <c r="F264" i="43"/>
  <c r="F265" i="43"/>
  <c r="F266" i="43"/>
  <c r="F267" i="43"/>
  <c r="F268" i="43"/>
  <c r="F269" i="43"/>
  <c r="F270" i="43"/>
  <c r="F271" i="43"/>
  <c r="F272" i="43"/>
  <c r="F273" i="43"/>
  <c r="F274" i="43"/>
  <c r="F275" i="43"/>
  <c r="F276" i="43"/>
  <c r="F277" i="43"/>
  <c r="F278" i="43"/>
  <c r="F242" i="43"/>
  <c r="F243" i="43"/>
  <c r="F244" i="43"/>
  <c r="F245" i="43"/>
  <c r="F246" i="43"/>
  <c r="F247" i="43"/>
  <c r="F248" i="43"/>
  <c r="F249" i="43"/>
  <c r="F250" i="43"/>
  <c r="F251" i="43"/>
  <c r="F252" i="43"/>
  <c r="F253" i="43"/>
  <c r="F254" i="43"/>
  <c r="F255" i="43"/>
  <c r="F232" i="43"/>
  <c r="F233" i="43"/>
  <c r="F234" i="43"/>
  <c r="F235" i="43"/>
  <c r="F236" i="43"/>
  <c r="F237" i="43"/>
  <c r="F238" i="43"/>
  <c r="F239" i="43"/>
  <c r="F240" i="43"/>
  <c r="F241" i="43"/>
  <c r="F223" i="43"/>
  <c r="F224" i="43"/>
  <c r="F225" i="43"/>
  <c r="F226" i="43"/>
  <c r="F227" i="43"/>
  <c r="F228" i="43"/>
  <c r="F229" i="43"/>
  <c r="F230" i="43"/>
  <c r="F231" i="43"/>
  <c r="F208" i="43"/>
  <c r="F209" i="43"/>
  <c r="F210" i="43"/>
  <c r="F211" i="43"/>
  <c r="F213" i="43"/>
  <c r="F214" i="43"/>
  <c r="F215" i="43"/>
  <c r="F216" i="43"/>
  <c r="F217" i="43"/>
  <c r="F218" i="43"/>
  <c r="F219" i="43"/>
  <c r="F220" i="43"/>
  <c r="F221" i="43"/>
  <c r="F189" i="43"/>
  <c r="F190" i="43"/>
  <c r="F191" i="43"/>
  <c r="F192" i="43"/>
  <c r="F193" i="43"/>
  <c r="F194" i="43"/>
  <c r="F195" i="43"/>
  <c r="F196" i="43"/>
  <c r="F197" i="43"/>
  <c r="F198" i="43"/>
  <c r="F199" i="43"/>
  <c r="F200" i="43"/>
  <c r="F201" i="43"/>
  <c r="F202" i="43"/>
  <c r="F203" i="43"/>
  <c r="F204" i="43"/>
  <c r="F205" i="43"/>
  <c r="F206" i="43"/>
  <c r="F207" i="43"/>
  <c r="F174" i="43"/>
  <c r="F175" i="43"/>
  <c r="F176" i="43"/>
  <c r="F177" i="43"/>
  <c r="F178" i="43"/>
  <c r="F179" i="43"/>
  <c r="F180" i="43"/>
  <c r="F181" i="43"/>
  <c r="F182" i="43"/>
  <c r="F183" i="43"/>
  <c r="F184" i="43"/>
  <c r="F185" i="43"/>
  <c r="F186" i="43"/>
  <c r="F187" i="43"/>
  <c r="F188" i="43"/>
  <c r="F170" i="43"/>
  <c r="F171" i="43"/>
  <c r="F172" i="43"/>
  <c r="F173" i="43"/>
  <c r="F152" i="43"/>
  <c r="F153" i="43"/>
  <c r="F154" i="43"/>
  <c r="F155" i="43"/>
  <c r="F156" i="43"/>
  <c r="F157" i="43"/>
  <c r="F158" i="43"/>
  <c r="F159" i="43"/>
  <c r="F160" i="43"/>
  <c r="F161" i="43"/>
  <c r="F162" i="43"/>
  <c r="F163" i="43"/>
  <c r="F164" i="43"/>
  <c r="F165" i="43"/>
  <c r="F166" i="43"/>
  <c r="F167" i="43"/>
  <c r="F168" i="43"/>
  <c r="F169" i="43"/>
  <c r="F137" i="43"/>
  <c r="F138" i="43"/>
  <c r="F139" i="43"/>
  <c r="F140" i="43"/>
  <c r="F141" i="43"/>
  <c r="F142" i="43"/>
  <c r="F143" i="43"/>
  <c r="F144" i="43"/>
  <c r="F145" i="43"/>
  <c r="F146" i="43"/>
  <c r="F147" i="43"/>
  <c r="F149" i="43"/>
  <c r="F150" i="43"/>
  <c r="F151" i="43"/>
  <c r="F123" i="43"/>
  <c r="F124" i="43"/>
  <c r="F125" i="43"/>
  <c r="F126" i="43"/>
  <c r="F127" i="43"/>
  <c r="F128" i="43"/>
  <c r="F129" i="43"/>
  <c r="F130" i="43"/>
  <c r="F131" i="43"/>
  <c r="F132" i="43"/>
  <c r="F133" i="43"/>
  <c r="F134" i="43"/>
  <c r="F135" i="43"/>
  <c r="F136" i="43"/>
  <c r="F108" i="43"/>
  <c r="F109" i="43"/>
  <c r="F110" i="43"/>
  <c r="F111" i="43"/>
  <c r="F112" i="43"/>
  <c r="F113" i="43"/>
  <c r="F114" i="43"/>
  <c r="F115" i="43"/>
  <c r="F116" i="43"/>
  <c r="F117" i="43"/>
  <c r="F118" i="43"/>
  <c r="F119" i="43"/>
  <c r="F120" i="43"/>
  <c r="F121" i="43"/>
  <c r="F122" i="43"/>
  <c r="F88" i="43"/>
  <c r="F89" i="43"/>
  <c r="F90" i="43"/>
  <c r="F91" i="43"/>
  <c r="F92" i="43"/>
  <c r="F93" i="43"/>
  <c r="F94" i="43"/>
  <c r="F95" i="43"/>
  <c r="F96" i="43"/>
  <c r="F97" i="43"/>
  <c r="F98" i="43"/>
  <c r="F99" i="43"/>
  <c r="F100" i="43"/>
  <c r="F101" i="43"/>
  <c r="F102" i="43"/>
  <c r="F103" i="43"/>
  <c r="F104" i="43"/>
  <c r="F105" i="43"/>
  <c r="F106" i="43"/>
  <c r="F107" i="43"/>
  <c r="F68" i="43"/>
  <c r="F69" i="43"/>
  <c r="F70" i="43"/>
  <c r="F71" i="43"/>
  <c r="F72" i="43"/>
  <c r="F73" i="43"/>
  <c r="F74" i="43"/>
  <c r="F75" i="43"/>
  <c r="F76" i="43"/>
  <c r="F77" i="43"/>
  <c r="F78" i="43"/>
  <c r="F79" i="43"/>
  <c r="F80" i="43"/>
  <c r="F81" i="43"/>
  <c r="F82" i="43"/>
  <c r="F83" i="43"/>
  <c r="F84" i="43"/>
  <c r="F85" i="43"/>
  <c r="F86" i="43"/>
  <c r="F87" i="43"/>
  <c r="F53" i="43"/>
  <c r="F54" i="43"/>
  <c r="F55" i="43"/>
  <c r="F56" i="43"/>
  <c r="F57" i="43"/>
  <c r="F58" i="43"/>
  <c r="F59" i="43"/>
  <c r="F60" i="43"/>
  <c r="F61" i="43"/>
  <c r="F62" i="43"/>
  <c r="F64" i="43"/>
  <c r="F65" i="43"/>
  <c r="F66" i="43"/>
  <c r="F67" i="43"/>
  <c r="F35" i="43"/>
  <c r="F36" i="43"/>
  <c r="F37" i="43"/>
  <c r="F38" i="43"/>
  <c r="F39" i="43"/>
  <c r="F40" i="43"/>
  <c r="F41" i="43"/>
  <c r="F42" i="43"/>
  <c r="F43" i="43"/>
  <c r="F44" i="43"/>
  <c r="F45" i="43"/>
  <c r="F46" i="43"/>
  <c r="F47" i="43"/>
  <c r="F48" i="43"/>
  <c r="F49" i="43"/>
  <c r="F50" i="43"/>
  <c r="F51" i="43"/>
  <c r="F52" i="43"/>
  <c r="F13" i="43"/>
  <c r="F14" i="43"/>
  <c r="F15" i="43"/>
  <c r="F16" i="43"/>
  <c r="F17" i="43"/>
  <c r="F18" i="43"/>
  <c r="F19" i="43"/>
  <c r="F20" i="43"/>
  <c r="F21" i="43"/>
  <c r="F22" i="43"/>
  <c r="F23" i="43"/>
  <c r="F24" i="43"/>
  <c r="F25" i="43"/>
  <c r="F26" i="43"/>
  <c r="F27" i="43"/>
  <c r="F28" i="43"/>
  <c r="F29" i="43"/>
  <c r="F30" i="43"/>
  <c r="F31" i="43"/>
  <c r="F32" i="43"/>
  <c r="F33" i="43"/>
  <c r="F34" i="43"/>
  <c r="U336" i="21"/>
  <c r="U337" i="21"/>
  <c r="U338" i="21"/>
  <c r="U339" i="21"/>
  <c r="U340" i="21"/>
  <c r="U341" i="21"/>
  <c r="U325" i="21"/>
  <c r="U326" i="21"/>
  <c r="U327" i="21"/>
  <c r="U328" i="21"/>
  <c r="U329" i="21"/>
  <c r="U330" i="21"/>
  <c r="U331" i="21"/>
  <c r="U332" i="21"/>
  <c r="U333" i="21"/>
  <c r="U334" i="21"/>
  <c r="U335" i="21"/>
  <c r="U309" i="21"/>
  <c r="U310" i="21"/>
  <c r="U311" i="21"/>
  <c r="U312" i="21"/>
  <c r="U313" i="21"/>
  <c r="U314" i="21"/>
  <c r="U315" i="21"/>
  <c r="U316" i="21"/>
  <c r="U317" i="21"/>
  <c r="U318" i="21"/>
  <c r="U319" i="21"/>
  <c r="U320" i="21"/>
  <c r="U321" i="21"/>
  <c r="U322" i="21"/>
  <c r="U323" i="21"/>
  <c r="U324" i="21"/>
  <c r="U293" i="21"/>
  <c r="U294" i="21"/>
  <c r="U295" i="21"/>
  <c r="U296" i="21"/>
  <c r="U297" i="21"/>
  <c r="U298" i="21"/>
  <c r="U299" i="21"/>
  <c r="U300" i="21"/>
  <c r="U301" i="21"/>
  <c r="U302" i="21"/>
  <c r="U303" i="21"/>
  <c r="U304" i="21"/>
  <c r="U305" i="21"/>
  <c r="U306" i="21"/>
  <c r="U307" i="21"/>
  <c r="U308" i="21"/>
  <c r="U280" i="21"/>
  <c r="U281" i="21"/>
  <c r="U282" i="21"/>
  <c r="U283" i="21"/>
  <c r="U284" i="21"/>
  <c r="U285" i="21"/>
  <c r="U286" i="21"/>
  <c r="U287" i="21"/>
  <c r="U288" i="21"/>
  <c r="U289" i="21"/>
  <c r="U290" i="21"/>
  <c r="U291" i="21"/>
  <c r="U292" i="21"/>
  <c r="U255" i="21"/>
  <c r="U256" i="21"/>
  <c r="U257" i="21"/>
  <c r="U258" i="21"/>
  <c r="U259" i="21"/>
  <c r="U260" i="21"/>
  <c r="U261" i="21"/>
  <c r="U262" i="21"/>
  <c r="U263" i="21"/>
  <c r="U264" i="21"/>
  <c r="U265" i="21"/>
  <c r="U266" i="21"/>
  <c r="U267" i="21"/>
  <c r="U268" i="21"/>
  <c r="U269" i="21"/>
  <c r="U270" i="21"/>
  <c r="U271" i="21"/>
  <c r="U272" i="21"/>
  <c r="U273" i="21"/>
  <c r="U274" i="21"/>
  <c r="U275" i="21"/>
  <c r="U276" i="21"/>
  <c r="U277" i="21"/>
  <c r="U278" i="21"/>
  <c r="U279" i="21"/>
  <c r="U243" i="21"/>
  <c r="U244" i="21"/>
  <c r="U245" i="21"/>
  <c r="U246" i="21"/>
  <c r="U247" i="21"/>
  <c r="U248" i="21"/>
  <c r="U249" i="21"/>
  <c r="U250" i="21"/>
  <c r="U251" i="21"/>
  <c r="U252" i="21"/>
  <c r="U253" i="21"/>
  <c r="U254" i="21"/>
  <c r="U232" i="21"/>
  <c r="U233" i="21"/>
  <c r="U234" i="21"/>
  <c r="U235" i="21"/>
  <c r="U236" i="21"/>
  <c r="U237" i="21"/>
  <c r="U238" i="21"/>
  <c r="U239" i="21"/>
  <c r="U240" i="21"/>
  <c r="U241" i="21"/>
  <c r="U242" i="21"/>
  <c r="U223" i="21"/>
  <c r="U224" i="21"/>
  <c r="U225" i="21"/>
  <c r="U226" i="21"/>
  <c r="U227" i="21"/>
  <c r="U228" i="21"/>
  <c r="U229" i="21"/>
  <c r="U230" i="21"/>
  <c r="U231" i="21"/>
  <c r="U208" i="21"/>
  <c r="U209" i="21"/>
  <c r="U210" i="21"/>
  <c r="U211" i="21"/>
  <c r="U212" i="21"/>
  <c r="U213" i="21"/>
  <c r="U215" i="21"/>
  <c r="U216" i="21"/>
  <c r="U217" i="21"/>
  <c r="U218" i="21"/>
  <c r="U219" i="21"/>
  <c r="U220" i="21"/>
  <c r="U221" i="21"/>
  <c r="U222" i="21"/>
  <c r="U190" i="21"/>
  <c r="U191" i="21"/>
  <c r="U192" i="21"/>
  <c r="U193" i="21"/>
  <c r="U194" i="21"/>
  <c r="U195" i="21"/>
  <c r="U196" i="21"/>
  <c r="U197" i="21"/>
  <c r="U198" i="21"/>
  <c r="U199" i="21"/>
  <c r="U200" i="21"/>
  <c r="U201" i="21"/>
  <c r="U202" i="21"/>
  <c r="U203" i="21"/>
  <c r="U204" i="21"/>
  <c r="U205" i="21"/>
  <c r="U206" i="21"/>
  <c r="U207" i="21"/>
  <c r="U173" i="21"/>
  <c r="U174" i="21"/>
  <c r="U175" i="21"/>
  <c r="U176" i="21"/>
  <c r="U177" i="21"/>
  <c r="U178" i="21"/>
  <c r="U179" i="21"/>
  <c r="U180" i="21"/>
  <c r="U181" i="21"/>
  <c r="U182" i="21"/>
  <c r="U183" i="21"/>
  <c r="U184" i="21"/>
  <c r="U185" i="21"/>
  <c r="U186" i="21"/>
  <c r="U187" i="21"/>
  <c r="U188" i="21"/>
  <c r="U189" i="21"/>
  <c r="U153" i="21"/>
  <c r="U154" i="21"/>
  <c r="U155" i="21"/>
  <c r="U156" i="21"/>
  <c r="U157" i="21"/>
  <c r="U158" i="21"/>
  <c r="U159" i="21"/>
  <c r="U160" i="21"/>
  <c r="U161" i="21"/>
  <c r="U162" i="21"/>
  <c r="U163" i="21"/>
  <c r="U164" i="21"/>
  <c r="U165" i="21"/>
  <c r="U166" i="21"/>
  <c r="U167" i="21"/>
  <c r="U168" i="21"/>
  <c r="U169" i="21"/>
  <c r="U170" i="21"/>
  <c r="U171" i="21"/>
  <c r="U172" i="21"/>
  <c r="U136" i="21"/>
  <c r="U137" i="21"/>
  <c r="U138" i="21"/>
  <c r="U139" i="21"/>
  <c r="U140" i="21"/>
  <c r="U141" i="21"/>
  <c r="U142" i="21"/>
  <c r="U143" i="21"/>
  <c r="U144" i="21"/>
  <c r="U145" i="21"/>
  <c r="U146" i="21"/>
  <c r="U147" i="21"/>
  <c r="U148" i="21"/>
  <c r="U149" i="21"/>
  <c r="U150" i="21"/>
  <c r="U151" i="21"/>
  <c r="U152" i="21"/>
  <c r="U123" i="21"/>
  <c r="U124" i="21"/>
  <c r="U125" i="21"/>
  <c r="U126" i="21"/>
  <c r="U127" i="21"/>
  <c r="U128" i="21"/>
  <c r="U129" i="21"/>
  <c r="U130" i="21"/>
  <c r="U131" i="21"/>
  <c r="U132" i="21"/>
  <c r="U133" i="21"/>
  <c r="U134" i="21"/>
  <c r="U135" i="21"/>
  <c r="U103" i="21"/>
  <c r="U104" i="21"/>
  <c r="U105" i="21"/>
  <c r="U106" i="21"/>
  <c r="U107" i="21"/>
  <c r="U108" i="21"/>
  <c r="U109" i="21"/>
  <c r="U110" i="21"/>
  <c r="U111" i="21"/>
  <c r="U112" i="21"/>
  <c r="U113" i="21"/>
  <c r="U114" i="21"/>
  <c r="U115" i="21"/>
  <c r="U116" i="21"/>
  <c r="U117" i="21"/>
  <c r="U118" i="21"/>
  <c r="U119" i="21"/>
  <c r="U120" i="21"/>
  <c r="U121" i="21"/>
  <c r="U122" i="21"/>
  <c r="U87" i="21"/>
  <c r="U88" i="21"/>
  <c r="U89" i="21"/>
  <c r="U90" i="21"/>
  <c r="U91" i="21"/>
  <c r="U92" i="21"/>
  <c r="U93" i="21"/>
  <c r="U94" i="21"/>
  <c r="U95" i="21"/>
  <c r="U96" i="21"/>
  <c r="U97" i="21"/>
  <c r="U98" i="21"/>
  <c r="U99" i="21"/>
  <c r="U100" i="21"/>
  <c r="U101" i="21"/>
  <c r="U102" i="21"/>
  <c r="U77" i="21"/>
  <c r="U78" i="21"/>
  <c r="U79" i="21"/>
  <c r="U80" i="21"/>
  <c r="U81" i="21"/>
  <c r="U82" i="21"/>
  <c r="U83" i="21"/>
  <c r="U84" i="21"/>
  <c r="U85" i="21"/>
  <c r="U86" i="21"/>
  <c r="U62" i="21"/>
  <c r="U63" i="21"/>
  <c r="U64" i="21"/>
  <c r="U66" i="21"/>
  <c r="U67" i="21"/>
  <c r="U68" i="21"/>
  <c r="U69" i="21"/>
  <c r="U70" i="21"/>
  <c r="U71" i="21"/>
  <c r="U72" i="21"/>
  <c r="U73" i="21"/>
  <c r="U74" i="21"/>
  <c r="U75" i="21"/>
  <c r="U76" i="21"/>
  <c r="U47" i="21"/>
  <c r="U48" i="21"/>
  <c r="U49" i="21"/>
  <c r="U50" i="21"/>
  <c r="U51" i="21"/>
  <c r="U52" i="21"/>
  <c r="U53" i="21"/>
  <c r="U54" i="21"/>
  <c r="U55" i="21"/>
  <c r="U56" i="21"/>
  <c r="U57" i="21"/>
  <c r="U58" i="21"/>
  <c r="U59" i="21"/>
  <c r="U60" i="21"/>
  <c r="U61" i="21"/>
  <c r="U13" i="21"/>
  <c r="U14" i="21"/>
  <c r="U15" i="21"/>
  <c r="U16" i="21"/>
  <c r="U17" i="21"/>
  <c r="U18" i="21"/>
  <c r="U19" i="21"/>
  <c r="U20" i="21"/>
  <c r="U21" i="21"/>
  <c r="U22" i="21"/>
  <c r="U23" i="21"/>
  <c r="U24" i="21"/>
  <c r="U25" i="21"/>
  <c r="U26" i="21"/>
  <c r="U27" i="21"/>
  <c r="U28" i="21"/>
  <c r="U29" i="21"/>
  <c r="U30" i="21"/>
  <c r="U31" i="21"/>
  <c r="U32" i="21"/>
  <c r="U33" i="21"/>
  <c r="U34" i="21"/>
  <c r="U35" i="21"/>
  <c r="U36" i="21"/>
  <c r="U37" i="21"/>
  <c r="U38" i="21"/>
  <c r="U39" i="21"/>
  <c r="U40" i="21"/>
  <c r="U41" i="21"/>
  <c r="U42" i="21"/>
  <c r="U43" i="21"/>
  <c r="U44" i="21"/>
  <c r="U45" i="21"/>
  <c r="U46" i="21"/>
  <c r="G12" i="58"/>
  <c r="G11" i="58"/>
  <c r="G10" i="58"/>
  <c r="G8" i="58"/>
  <c r="J10" i="18"/>
  <c r="H10" i="18"/>
  <c r="F10" i="18"/>
  <c r="J10" i="17"/>
  <c r="H10" i="17"/>
  <c r="F10" i="17"/>
  <c r="J10" i="16"/>
  <c r="H10" i="16"/>
  <c r="F10" i="16"/>
  <c r="L10" i="15"/>
  <c r="J10" i="15"/>
  <c r="H10" i="15"/>
  <c r="F10" i="15"/>
  <c r="N10" i="15"/>
  <c r="N10" i="14"/>
  <c r="L10" i="14"/>
  <c r="J10" i="14"/>
  <c r="H10" i="14"/>
  <c r="F10" i="14"/>
  <c r="J10" i="13"/>
  <c r="H10" i="13"/>
  <c r="F10" i="13"/>
  <c r="F10" i="12"/>
  <c r="H10" i="12"/>
  <c r="J10" i="12"/>
  <c r="F10" i="11"/>
  <c r="H10" i="11"/>
  <c r="J10" i="11"/>
  <c r="J10" i="9"/>
  <c r="H10" i="9"/>
  <c r="F10" i="9"/>
  <c r="J10" i="7"/>
  <c r="H10" i="7"/>
  <c r="F10" i="7"/>
  <c r="M8" i="46"/>
  <c r="K8" i="46"/>
  <c r="I8" i="46"/>
  <c r="J10" i="5"/>
  <c r="F10" i="5"/>
  <c r="H10" i="5"/>
  <c r="J10" i="44"/>
  <c r="H10" i="44"/>
  <c r="F10" i="44"/>
  <c r="J10" i="4"/>
  <c r="H10" i="4"/>
  <c r="F10" i="4"/>
  <c r="J10" i="3"/>
  <c r="H10" i="3"/>
  <c r="F10" i="3"/>
  <c r="G20" i="58"/>
  <c r="G21" i="58"/>
  <c r="G22" i="58"/>
  <c r="G23" i="58"/>
  <c r="G24" i="58"/>
  <c r="G25" i="58"/>
  <c r="G26" i="58"/>
  <c r="G27" i="58"/>
  <c r="G28" i="58"/>
  <c r="G29" i="58"/>
  <c r="G30" i="58"/>
  <c r="G31" i="58"/>
  <c r="G32" i="58"/>
  <c r="G33" i="58"/>
  <c r="G34" i="58"/>
  <c r="G35" i="58"/>
  <c r="G36" i="58"/>
  <c r="G9" i="58"/>
  <c r="G13" i="58"/>
  <c r="G14" i="58"/>
  <c r="G15" i="58"/>
  <c r="G16" i="58"/>
  <c r="G17" i="58"/>
  <c r="G18" i="58"/>
  <c r="G19" i="58"/>
  <c r="G9" i="61"/>
  <c r="F9" i="61"/>
  <c r="E17" i="58" l="1"/>
  <c r="E30" i="58"/>
  <c r="E31" i="58"/>
  <c r="E32" i="58"/>
  <c r="E33" i="58"/>
  <c r="E34" i="58"/>
  <c r="E35" i="58"/>
  <c r="E36" i="58"/>
  <c r="E9" i="58"/>
  <c r="E10" i="58"/>
  <c r="E11" i="58"/>
  <c r="E12" i="58"/>
  <c r="E13" i="58"/>
  <c r="E14" i="58"/>
  <c r="E15" i="58"/>
  <c r="E16" i="58"/>
  <c r="E18" i="58"/>
  <c r="E19" i="58"/>
  <c r="E20" i="58"/>
  <c r="E21" i="58"/>
  <c r="E22" i="58"/>
  <c r="E23" i="58"/>
  <c r="E24" i="58"/>
  <c r="E25" i="58"/>
  <c r="E26" i="58"/>
  <c r="E27" i="58"/>
  <c r="E28" i="58"/>
  <c r="E29" i="58"/>
  <c r="G22" i="61"/>
  <c r="G23" i="61"/>
  <c r="G24" i="61"/>
  <c r="G25" i="61"/>
  <c r="G26" i="61"/>
  <c r="G27" i="61"/>
  <c r="G28" i="61"/>
  <c r="G29" i="61"/>
  <c r="G30" i="61"/>
  <c r="G31" i="61"/>
  <c r="G32" i="61"/>
  <c r="G33" i="61"/>
  <c r="G34" i="61"/>
  <c r="G35" i="61"/>
  <c r="G36" i="61"/>
  <c r="G37" i="61"/>
  <c r="G10" i="61"/>
  <c r="G11" i="61"/>
  <c r="G12" i="61"/>
  <c r="G13" i="61"/>
  <c r="G14" i="61"/>
  <c r="G15" i="61"/>
  <c r="G16" i="61"/>
  <c r="G17" i="61"/>
  <c r="G18" i="61"/>
  <c r="G19" i="61"/>
  <c r="G20" i="61"/>
  <c r="G21" i="61"/>
  <c r="P21" i="61"/>
  <c r="P22" i="61"/>
  <c r="P23" i="61"/>
  <c r="P24" i="61"/>
  <c r="P25" i="61"/>
  <c r="P26" i="61"/>
  <c r="P27" i="61"/>
  <c r="P28" i="61"/>
  <c r="P29" i="61"/>
  <c r="P30" i="61"/>
  <c r="P31" i="61"/>
  <c r="P32" i="61"/>
  <c r="P33" i="61"/>
  <c r="P34" i="61"/>
  <c r="P35" i="61"/>
  <c r="P36" i="61"/>
  <c r="P37" i="61"/>
  <c r="P10" i="61"/>
  <c r="P11" i="61"/>
  <c r="P12" i="61"/>
  <c r="P13" i="61"/>
  <c r="P14" i="61"/>
  <c r="P15" i="61"/>
  <c r="P16" i="61"/>
  <c r="P17" i="61"/>
  <c r="P18" i="61"/>
  <c r="P19" i="61"/>
  <c r="P20" i="61"/>
  <c r="P9" i="61"/>
  <c r="M9" i="61"/>
  <c r="F23" i="61"/>
  <c r="F24" i="61"/>
  <c r="F25" i="61"/>
  <c r="F26" i="61"/>
  <c r="F27" i="61"/>
  <c r="F28" i="61"/>
  <c r="F29" i="61"/>
  <c r="F30" i="61"/>
  <c r="F31" i="61"/>
  <c r="F32" i="61"/>
  <c r="F33" i="61"/>
  <c r="F34" i="61"/>
  <c r="F35" i="61"/>
  <c r="F36" i="61"/>
  <c r="F37" i="61"/>
  <c r="F10" i="61"/>
  <c r="F11" i="61"/>
  <c r="F12" i="61"/>
  <c r="F13" i="61"/>
  <c r="F14" i="61"/>
  <c r="F15" i="61"/>
  <c r="F16" i="61"/>
  <c r="F17" i="61"/>
  <c r="F18" i="61"/>
  <c r="F19" i="61"/>
  <c r="F20" i="61"/>
  <c r="F21" i="61"/>
  <c r="F22" i="61"/>
  <c r="M26" i="61"/>
  <c r="M27" i="61"/>
  <c r="M28" i="61"/>
  <c r="M29" i="61"/>
  <c r="M30" i="61"/>
  <c r="M31" i="61"/>
  <c r="M32" i="61"/>
  <c r="M33" i="61"/>
  <c r="M34" i="61"/>
  <c r="M35" i="61"/>
  <c r="M36" i="61"/>
  <c r="M37" i="61"/>
  <c r="M10" i="61"/>
  <c r="M11" i="61"/>
  <c r="M12" i="61"/>
  <c r="M13" i="61"/>
  <c r="M14" i="61"/>
  <c r="M15" i="61"/>
  <c r="M16" i="61"/>
  <c r="M17" i="61"/>
  <c r="M18" i="61"/>
  <c r="M19" i="61"/>
  <c r="M20" i="61"/>
  <c r="M21" i="61"/>
  <c r="M22" i="61"/>
  <c r="M23" i="61"/>
  <c r="M24" i="61"/>
  <c r="M25" i="61"/>
  <c r="E21" i="61"/>
  <c r="E22" i="61"/>
  <c r="E23" i="61"/>
  <c r="E24" i="61"/>
  <c r="E25" i="61"/>
  <c r="E26" i="61"/>
  <c r="E27" i="61"/>
  <c r="E28" i="61"/>
  <c r="E29" i="61"/>
  <c r="E30" i="61"/>
  <c r="E31" i="61"/>
  <c r="E32" i="61"/>
  <c r="E33" i="61"/>
  <c r="E34" i="61"/>
  <c r="E35" i="61"/>
  <c r="E36" i="61"/>
  <c r="E37" i="61"/>
  <c r="E10" i="61"/>
  <c r="E11" i="61"/>
  <c r="E12" i="61"/>
  <c r="E13" i="61"/>
  <c r="E14" i="61"/>
  <c r="E15" i="61"/>
  <c r="E16" i="61"/>
  <c r="E17" i="61"/>
  <c r="E18" i="61"/>
  <c r="E19" i="61"/>
  <c r="E20" i="61"/>
  <c r="J21" i="61"/>
  <c r="J22" i="61"/>
  <c r="J23" i="61"/>
  <c r="J24" i="61"/>
  <c r="J25" i="61"/>
  <c r="J26" i="61"/>
  <c r="J27" i="61"/>
  <c r="J28" i="61"/>
  <c r="J29" i="61"/>
  <c r="J30" i="61"/>
  <c r="J31" i="61"/>
  <c r="J32" i="61"/>
  <c r="J33" i="61"/>
  <c r="J34" i="61"/>
  <c r="J35" i="61"/>
  <c r="J36" i="61"/>
  <c r="J37" i="61"/>
  <c r="J10" i="61"/>
  <c r="J11" i="61"/>
  <c r="J12" i="61"/>
  <c r="J13" i="61"/>
  <c r="J14" i="61"/>
  <c r="J15" i="61"/>
  <c r="J16" i="61"/>
  <c r="J17" i="61"/>
  <c r="J18" i="61"/>
  <c r="J19" i="61"/>
  <c r="J20" i="61"/>
  <c r="A10" i="61"/>
  <c r="A11" i="61" s="1"/>
  <c r="A12" i="61" s="1"/>
  <c r="A13" i="61" s="1"/>
  <c r="A14" i="61" s="1"/>
  <c r="A15" i="61" s="1"/>
  <c r="A16" i="61" s="1"/>
  <c r="A17" i="61" s="1"/>
  <c r="A18" i="61" s="1"/>
  <c r="A19" i="61" s="1"/>
  <c r="A20" i="61" s="1"/>
  <c r="A21" i="61" s="1"/>
  <c r="A22" i="61" s="1"/>
  <c r="A23" i="61" s="1"/>
  <c r="A24" i="61" s="1"/>
  <c r="A25" i="61" s="1"/>
  <c r="A26" i="61" s="1"/>
  <c r="A27" i="61" s="1"/>
  <c r="A28" i="61" s="1"/>
  <c r="A29" i="61" s="1"/>
  <c r="A30" i="61" s="1"/>
  <c r="A31" i="61" s="1"/>
  <c r="A32" i="61" s="1"/>
  <c r="A33" i="61" s="1"/>
  <c r="A34" i="61" s="1"/>
  <c r="A35" i="61" s="1"/>
  <c r="A36" i="61" s="1"/>
  <c r="A37" i="61" s="1"/>
  <c r="J42" i="18"/>
  <c r="J43" i="18"/>
  <c r="J44" i="18"/>
  <c r="J45" i="18"/>
  <c r="J46" i="18"/>
  <c r="J47" i="18"/>
  <c r="J48" i="18"/>
  <c r="J49" i="18"/>
  <c r="J50" i="18"/>
  <c r="J51" i="18"/>
  <c r="J25" i="18"/>
  <c r="J26" i="18"/>
  <c r="J27" i="18"/>
  <c r="J28" i="18"/>
  <c r="J29" i="18"/>
  <c r="J30" i="18"/>
  <c r="J31" i="18"/>
  <c r="J32" i="18"/>
  <c r="J33" i="18"/>
  <c r="J34" i="18"/>
  <c r="J35" i="18"/>
  <c r="J36" i="18"/>
  <c r="J37" i="18"/>
  <c r="J38" i="18"/>
  <c r="J39" i="18"/>
  <c r="J40" i="18"/>
  <c r="J41" i="18"/>
  <c r="J11" i="18"/>
  <c r="J12" i="18"/>
  <c r="J13" i="18"/>
  <c r="J14" i="18"/>
  <c r="J15" i="18"/>
  <c r="J16" i="18"/>
  <c r="J17" i="18"/>
  <c r="J18" i="18"/>
  <c r="J19" i="18"/>
  <c r="J20" i="18"/>
  <c r="J21" i="18"/>
  <c r="J22" i="18"/>
  <c r="J23" i="18"/>
  <c r="J24" i="18"/>
  <c r="R77" i="18"/>
  <c r="R78" i="18"/>
  <c r="R79" i="18"/>
  <c r="R80" i="18"/>
  <c r="R81" i="18"/>
  <c r="R82" i="18"/>
  <c r="R83" i="18"/>
  <c r="R84" i="18"/>
  <c r="R85" i="18"/>
  <c r="R86" i="18"/>
  <c r="R87" i="18"/>
  <c r="R88" i="18"/>
  <c r="R89" i="18"/>
  <c r="R90" i="18"/>
  <c r="R91" i="18"/>
  <c r="R92" i="18"/>
  <c r="R93" i="18"/>
  <c r="R94" i="18"/>
  <c r="R95" i="18"/>
  <c r="R96" i="18"/>
  <c r="R55" i="18"/>
  <c r="R56" i="18"/>
  <c r="R57" i="18"/>
  <c r="R58" i="18"/>
  <c r="R59" i="18"/>
  <c r="R60" i="18"/>
  <c r="R61" i="18"/>
  <c r="R62" i="18"/>
  <c r="R63" i="18"/>
  <c r="R64" i="18"/>
  <c r="R65" i="18"/>
  <c r="R66" i="18"/>
  <c r="R67" i="18"/>
  <c r="R68" i="18"/>
  <c r="R69" i="18"/>
  <c r="R70" i="18"/>
  <c r="R71" i="18"/>
  <c r="R72" i="18"/>
  <c r="R73" i="18"/>
  <c r="R74" i="18"/>
  <c r="R75" i="18"/>
  <c r="R76" i="18"/>
  <c r="R54" i="18"/>
  <c r="H47" i="18"/>
  <c r="H48" i="18"/>
  <c r="H49" i="18"/>
  <c r="H50" i="18"/>
  <c r="H51" i="18"/>
  <c r="H30" i="18"/>
  <c r="H31" i="18"/>
  <c r="H32" i="18"/>
  <c r="H33" i="18"/>
  <c r="H34" i="18"/>
  <c r="H35" i="18"/>
  <c r="H36" i="18"/>
  <c r="H37" i="18"/>
  <c r="H38" i="18"/>
  <c r="H39" i="18"/>
  <c r="H40" i="18"/>
  <c r="H41" i="18"/>
  <c r="H42" i="18"/>
  <c r="H43" i="18"/>
  <c r="H44" i="18"/>
  <c r="H45" i="18"/>
  <c r="H46" i="18"/>
  <c r="H11" i="18"/>
  <c r="H12" i="18"/>
  <c r="H13" i="18"/>
  <c r="H14" i="18"/>
  <c r="H15" i="18"/>
  <c r="H16" i="18"/>
  <c r="H17" i="18"/>
  <c r="H18" i="18"/>
  <c r="H19" i="18"/>
  <c r="H20" i="18"/>
  <c r="H21" i="18"/>
  <c r="H22" i="18"/>
  <c r="H23" i="18"/>
  <c r="H24" i="18"/>
  <c r="H25" i="18"/>
  <c r="H26" i="18"/>
  <c r="H27" i="18"/>
  <c r="H28" i="18"/>
  <c r="H29" i="18"/>
  <c r="P55" i="18"/>
  <c r="P56" i="18"/>
  <c r="P57" i="18"/>
  <c r="P58" i="18"/>
  <c r="P59" i="18"/>
  <c r="P60" i="18"/>
  <c r="P61" i="18"/>
  <c r="P62" i="18"/>
  <c r="P63" i="18"/>
  <c r="P64" i="18"/>
  <c r="P65" i="18"/>
  <c r="P66" i="18"/>
  <c r="P67" i="18"/>
  <c r="P68" i="18"/>
  <c r="P69" i="18"/>
  <c r="P70" i="18"/>
  <c r="P71" i="18"/>
  <c r="P72" i="18"/>
  <c r="P73" i="18"/>
  <c r="P74" i="18"/>
  <c r="P75" i="18"/>
  <c r="P76" i="18"/>
  <c r="P77" i="18"/>
  <c r="P78" i="18"/>
  <c r="P79" i="18"/>
  <c r="P80" i="18"/>
  <c r="P81" i="18"/>
  <c r="P82" i="18"/>
  <c r="P83" i="18"/>
  <c r="P84" i="18"/>
  <c r="P85" i="18"/>
  <c r="P86" i="18"/>
  <c r="P87" i="18"/>
  <c r="P88" i="18"/>
  <c r="P89" i="18"/>
  <c r="P90" i="18"/>
  <c r="P91" i="18"/>
  <c r="P92" i="18"/>
  <c r="P93" i="18"/>
  <c r="P94" i="18"/>
  <c r="P95" i="18"/>
  <c r="P96" i="18"/>
  <c r="P54" i="18"/>
  <c r="F37" i="18"/>
  <c r="F38" i="18"/>
  <c r="F39" i="18"/>
  <c r="F40" i="18"/>
  <c r="F41" i="18"/>
  <c r="F42" i="18"/>
  <c r="F43" i="18"/>
  <c r="F44" i="18"/>
  <c r="F45" i="18"/>
  <c r="F46" i="18"/>
  <c r="F47" i="18"/>
  <c r="F48" i="18"/>
  <c r="F49" i="18"/>
  <c r="F50" i="18"/>
  <c r="F29" i="18"/>
  <c r="F30" i="18"/>
  <c r="F31" i="18"/>
  <c r="F32" i="18"/>
  <c r="F33" i="18"/>
  <c r="F34" i="18"/>
  <c r="F35" i="18"/>
  <c r="F36" i="18"/>
  <c r="F11" i="18"/>
  <c r="F12" i="18"/>
  <c r="F13" i="18"/>
  <c r="F14" i="18"/>
  <c r="F15" i="18"/>
  <c r="F16" i="18"/>
  <c r="F17" i="18"/>
  <c r="F18" i="18"/>
  <c r="F19" i="18"/>
  <c r="F20" i="18"/>
  <c r="F21" i="18"/>
  <c r="F22" i="18"/>
  <c r="F23" i="18"/>
  <c r="F24" i="18"/>
  <c r="F25" i="18"/>
  <c r="F26" i="18"/>
  <c r="F27" i="18"/>
  <c r="F28" i="18"/>
  <c r="N76" i="18"/>
  <c r="N91" i="18"/>
  <c r="N92" i="18"/>
  <c r="N93" i="18"/>
  <c r="N95" i="18"/>
  <c r="N55" i="18"/>
  <c r="N56" i="18"/>
  <c r="N57" i="18"/>
  <c r="N58" i="18"/>
  <c r="N59" i="18"/>
  <c r="N60" i="18"/>
  <c r="N61" i="18"/>
  <c r="N62" i="18"/>
  <c r="N63" i="18"/>
  <c r="N64" i="18"/>
  <c r="N65" i="18"/>
  <c r="N66" i="18"/>
  <c r="N67" i="18"/>
  <c r="N68" i="18"/>
  <c r="N69" i="18"/>
  <c r="N70" i="18"/>
  <c r="N71" i="18"/>
  <c r="N72" i="18"/>
  <c r="N73" i="18"/>
  <c r="N74" i="18"/>
  <c r="N75" i="18"/>
  <c r="N77" i="18"/>
  <c r="N78" i="18"/>
  <c r="N79" i="18"/>
  <c r="N80" i="18"/>
  <c r="N81" i="18"/>
  <c r="N82" i="18"/>
  <c r="N83" i="18"/>
  <c r="N84" i="18"/>
  <c r="N85" i="18"/>
  <c r="N86" i="18"/>
  <c r="N87" i="18"/>
  <c r="N88" i="18"/>
  <c r="N89" i="18"/>
  <c r="N90" i="18"/>
  <c r="N54" i="18"/>
  <c r="Z10" i="18"/>
  <c r="E10" i="40"/>
  <c r="AA10" i="17"/>
  <c r="U10" i="17"/>
  <c r="X10" i="17"/>
  <c r="F18" i="17"/>
  <c r="H18" i="17"/>
  <c r="J18" i="17"/>
  <c r="J11" i="17"/>
  <c r="J12" i="17"/>
  <c r="J13" i="17"/>
  <c r="J14" i="17"/>
  <c r="J15" i="17"/>
  <c r="J16" i="17"/>
  <c r="J17" i="17"/>
  <c r="J19" i="17"/>
  <c r="J20" i="17"/>
  <c r="J21" i="17"/>
  <c r="AA21" i="17"/>
  <c r="AA11" i="17"/>
  <c r="AA12" i="17"/>
  <c r="AA13" i="17"/>
  <c r="AA14" i="17"/>
  <c r="AA15" i="17"/>
  <c r="AA16" i="17"/>
  <c r="AA17" i="17"/>
  <c r="AA18" i="17"/>
  <c r="AA19" i="17"/>
  <c r="AA20" i="17"/>
  <c r="H13" i="17"/>
  <c r="H14" i="17"/>
  <c r="X12" i="17"/>
  <c r="H12" i="17" s="1"/>
  <c r="X11" i="17"/>
  <c r="H11" i="17" s="1"/>
  <c r="X13" i="17"/>
  <c r="X14" i="17"/>
  <c r="X15" i="17"/>
  <c r="H15" i="17" s="1"/>
  <c r="X16" i="17"/>
  <c r="H16" i="17" s="1"/>
  <c r="X17" i="17"/>
  <c r="H17" i="17" s="1"/>
  <c r="X18" i="17"/>
  <c r="X19" i="17"/>
  <c r="H19" i="17" s="1"/>
  <c r="X20" i="17"/>
  <c r="H20" i="17" s="1"/>
  <c r="X21" i="17"/>
  <c r="H21" i="17" s="1"/>
  <c r="F11" i="17"/>
  <c r="F12" i="17"/>
  <c r="F15" i="17"/>
  <c r="F16" i="17"/>
  <c r="F19" i="17"/>
  <c r="F20" i="17"/>
  <c r="U11" i="17"/>
  <c r="U12" i="17"/>
  <c r="U13" i="17"/>
  <c r="F13" i="17" s="1"/>
  <c r="U14" i="17"/>
  <c r="F14" i="17" s="1"/>
  <c r="U15" i="17"/>
  <c r="U16" i="17"/>
  <c r="U17" i="17"/>
  <c r="F17" i="17" s="1"/>
  <c r="U18" i="17"/>
  <c r="U19" i="17"/>
  <c r="U20" i="17"/>
  <c r="U21" i="17"/>
  <c r="F21" i="17" s="1"/>
  <c r="J67" i="16"/>
  <c r="J68" i="16"/>
  <c r="J69" i="16"/>
  <c r="J70" i="16"/>
  <c r="J58" i="16"/>
  <c r="J59" i="16"/>
  <c r="J60" i="16"/>
  <c r="J61" i="16"/>
  <c r="J62" i="16"/>
  <c r="J63" i="16"/>
  <c r="J64" i="16"/>
  <c r="J65" i="16"/>
  <c r="J66" i="16"/>
  <c r="J44" i="16"/>
  <c r="J45" i="16"/>
  <c r="J46" i="16"/>
  <c r="J47" i="16"/>
  <c r="J48" i="16"/>
  <c r="J49" i="16"/>
  <c r="J50" i="16"/>
  <c r="J51" i="16"/>
  <c r="J52" i="16"/>
  <c r="J53" i="16"/>
  <c r="J54" i="16"/>
  <c r="J55" i="16"/>
  <c r="J56" i="16"/>
  <c r="J57" i="16"/>
  <c r="J23" i="16"/>
  <c r="J24" i="16"/>
  <c r="J25" i="16"/>
  <c r="J26" i="16"/>
  <c r="J27" i="16"/>
  <c r="J28" i="16"/>
  <c r="J29" i="16"/>
  <c r="J30" i="16"/>
  <c r="J31" i="16"/>
  <c r="J32" i="16"/>
  <c r="J33" i="16"/>
  <c r="J34" i="16"/>
  <c r="J35" i="16"/>
  <c r="J36" i="16"/>
  <c r="J37" i="16"/>
  <c r="J38" i="16"/>
  <c r="J39" i="16"/>
  <c r="J40" i="16"/>
  <c r="J41" i="16"/>
  <c r="J42" i="16"/>
  <c r="J43" i="16"/>
  <c r="J11" i="16"/>
  <c r="J12" i="16"/>
  <c r="J13" i="16"/>
  <c r="J14" i="16"/>
  <c r="J15" i="16"/>
  <c r="J16" i="16"/>
  <c r="J17" i="16"/>
  <c r="J18" i="16"/>
  <c r="J19" i="16"/>
  <c r="J20" i="16"/>
  <c r="J21" i="16"/>
  <c r="J22" i="16"/>
  <c r="Z60" i="16"/>
  <c r="Z61" i="16"/>
  <c r="Z62" i="16"/>
  <c r="Z63" i="16"/>
  <c r="Z64" i="16"/>
  <c r="Z65" i="16"/>
  <c r="Z66" i="16"/>
  <c r="Z67" i="16"/>
  <c r="Z68" i="16"/>
  <c r="Z69" i="16"/>
  <c r="Z70" i="16"/>
  <c r="Z52" i="16"/>
  <c r="Z53" i="16"/>
  <c r="Z54" i="16"/>
  <c r="Z55" i="16"/>
  <c r="Z56" i="16"/>
  <c r="Z57" i="16"/>
  <c r="Z58" i="16"/>
  <c r="Z59" i="16"/>
  <c r="Z28" i="16"/>
  <c r="Z29" i="16"/>
  <c r="Z30" i="16"/>
  <c r="Z31" i="16"/>
  <c r="Z32" i="16"/>
  <c r="Z33" i="16"/>
  <c r="Z34" i="16"/>
  <c r="Z35" i="16"/>
  <c r="Z36" i="16"/>
  <c r="Z37" i="16"/>
  <c r="Z38" i="16"/>
  <c r="Z39" i="16"/>
  <c r="Z40" i="16"/>
  <c r="Z41" i="16"/>
  <c r="Z42" i="16"/>
  <c r="Z43" i="16"/>
  <c r="Z44" i="16"/>
  <c r="Z45" i="16"/>
  <c r="Z46" i="16"/>
  <c r="Z47" i="16"/>
  <c r="Z48" i="16"/>
  <c r="Z49" i="16"/>
  <c r="Z50" i="16"/>
  <c r="Z51" i="16"/>
  <c r="Z11" i="16"/>
  <c r="Z12" i="16"/>
  <c r="Z13" i="16"/>
  <c r="Z14" i="16"/>
  <c r="Z15" i="16"/>
  <c r="Z16" i="16"/>
  <c r="Z17" i="16"/>
  <c r="Z18" i="16"/>
  <c r="Z19" i="16"/>
  <c r="Z20" i="16"/>
  <c r="Z21" i="16"/>
  <c r="Z22" i="16"/>
  <c r="Z23" i="16"/>
  <c r="Z24" i="16"/>
  <c r="Z25" i="16"/>
  <c r="Z26" i="16"/>
  <c r="Z27" i="16"/>
  <c r="Z10" i="16"/>
  <c r="H60" i="16"/>
  <c r="H61" i="16"/>
  <c r="H62" i="16"/>
  <c r="H63" i="16"/>
  <c r="H64" i="16"/>
  <c r="H65" i="16"/>
  <c r="H66" i="16"/>
  <c r="H67" i="16"/>
  <c r="H68" i="16"/>
  <c r="H69" i="16"/>
  <c r="H70" i="16"/>
  <c r="H46" i="16"/>
  <c r="H47" i="16"/>
  <c r="H48" i="16"/>
  <c r="H49" i="16"/>
  <c r="H50" i="16"/>
  <c r="H51" i="16"/>
  <c r="H52" i="16"/>
  <c r="H53" i="16"/>
  <c r="H54" i="16"/>
  <c r="H55" i="16"/>
  <c r="H56" i="16"/>
  <c r="H57" i="16"/>
  <c r="H58" i="16"/>
  <c r="H59" i="16"/>
  <c r="H28" i="16"/>
  <c r="H29" i="16"/>
  <c r="H30" i="16"/>
  <c r="H31" i="16"/>
  <c r="H32" i="16"/>
  <c r="H33" i="16"/>
  <c r="H34" i="16"/>
  <c r="H35" i="16"/>
  <c r="H36" i="16"/>
  <c r="H37" i="16"/>
  <c r="H38" i="16"/>
  <c r="H39" i="16"/>
  <c r="H40" i="16"/>
  <c r="H41" i="16"/>
  <c r="H42" i="16"/>
  <c r="H43" i="16"/>
  <c r="H44" i="16"/>
  <c r="H45" i="16"/>
  <c r="H11" i="16"/>
  <c r="H12" i="16"/>
  <c r="H13" i="16"/>
  <c r="H14" i="16"/>
  <c r="H15" i="16"/>
  <c r="H16" i="16"/>
  <c r="H17" i="16"/>
  <c r="H18" i="16"/>
  <c r="H19" i="16"/>
  <c r="H20" i="16"/>
  <c r="H21" i="16"/>
  <c r="H22" i="16"/>
  <c r="H23" i="16"/>
  <c r="H24" i="16"/>
  <c r="H25" i="16"/>
  <c r="H26" i="16"/>
  <c r="H27" i="16"/>
  <c r="W70" i="16"/>
  <c r="W63" i="16"/>
  <c r="W64" i="16"/>
  <c r="W65" i="16"/>
  <c r="W66" i="16"/>
  <c r="W67" i="16"/>
  <c r="W68" i="16"/>
  <c r="W69" i="16"/>
  <c r="W54" i="16"/>
  <c r="W55" i="16"/>
  <c r="W56" i="16"/>
  <c r="W57" i="16"/>
  <c r="W58" i="16"/>
  <c r="W59" i="16"/>
  <c r="W60" i="16"/>
  <c r="W61" i="16"/>
  <c r="W62" i="16"/>
  <c r="W34" i="16"/>
  <c r="W35" i="16"/>
  <c r="W36" i="16"/>
  <c r="W37" i="16"/>
  <c r="W38" i="16"/>
  <c r="W39" i="16"/>
  <c r="W40" i="16"/>
  <c r="W41" i="16"/>
  <c r="W42" i="16"/>
  <c r="W43" i="16"/>
  <c r="W44" i="16"/>
  <c r="W45" i="16"/>
  <c r="W46" i="16"/>
  <c r="W47" i="16"/>
  <c r="W48" i="16"/>
  <c r="W49" i="16"/>
  <c r="W50" i="16"/>
  <c r="W51" i="16"/>
  <c r="W52" i="16"/>
  <c r="W53" i="16"/>
  <c r="W11" i="16"/>
  <c r="W12" i="16"/>
  <c r="W13" i="16"/>
  <c r="W14" i="16"/>
  <c r="W15" i="16"/>
  <c r="W16" i="16"/>
  <c r="W17" i="16"/>
  <c r="W18" i="16"/>
  <c r="W19" i="16"/>
  <c r="W20" i="16"/>
  <c r="W21" i="16"/>
  <c r="W22" i="16"/>
  <c r="W23" i="16"/>
  <c r="W24" i="16"/>
  <c r="W25" i="16"/>
  <c r="W26" i="16"/>
  <c r="W27" i="16"/>
  <c r="W28" i="16"/>
  <c r="W29" i="16"/>
  <c r="W30" i="16"/>
  <c r="W31" i="16"/>
  <c r="W32" i="16"/>
  <c r="W33" i="16"/>
  <c r="W10" i="16"/>
  <c r="F61" i="16"/>
  <c r="F62" i="16"/>
  <c r="F63" i="16"/>
  <c r="F64" i="16"/>
  <c r="F65" i="16"/>
  <c r="F66" i="16"/>
  <c r="F67" i="16"/>
  <c r="F68" i="16"/>
  <c r="F69" i="16"/>
  <c r="F70" i="16"/>
  <c r="F54" i="16"/>
  <c r="F55" i="16"/>
  <c r="F56" i="16"/>
  <c r="F57" i="16"/>
  <c r="F58" i="16"/>
  <c r="F59" i="16"/>
  <c r="F60" i="16"/>
  <c r="F34" i="16"/>
  <c r="F35" i="16"/>
  <c r="F36" i="16"/>
  <c r="F37" i="16"/>
  <c r="F38" i="16"/>
  <c r="F39" i="16"/>
  <c r="F40" i="16"/>
  <c r="F41" i="16"/>
  <c r="F42" i="16"/>
  <c r="F43" i="16"/>
  <c r="F44" i="16"/>
  <c r="F45" i="16"/>
  <c r="F46" i="16"/>
  <c r="F47" i="16"/>
  <c r="F48" i="16"/>
  <c r="F49" i="16"/>
  <c r="F50" i="16"/>
  <c r="F51" i="16"/>
  <c r="F52" i="16"/>
  <c r="F53" i="16"/>
  <c r="F24" i="16"/>
  <c r="F25" i="16"/>
  <c r="F26" i="16"/>
  <c r="F27" i="16"/>
  <c r="F28" i="16"/>
  <c r="F29" i="16"/>
  <c r="F30" i="16"/>
  <c r="F31" i="16"/>
  <c r="F32" i="16"/>
  <c r="F33" i="16"/>
  <c r="F11" i="16"/>
  <c r="F12" i="16"/>
  <c r="F13" i="16"/>
  <c r="F14" i="16"/>
  <c r="F15" i="16"/>
  <c r="F16" i="16"/>
  <c r="F17" i="16"/>
  <c r="F18" i="16"/>
  <c r="F19" i="16"/>
  <c r="F20" i="16"/>
  <c r="F21" i="16"/>
  <c r="F22" i="16"/>
  <c r="F23" i="16"/>
  <c r="T64" i="16"/>
  <c r="T65" i="16"/>
  <c r="T66" i="16"/>
  <c r="T67" i="16"/>
  <c r="T68" i="16"/>
  <c r="T69" i="16"/>
  <c r="T70" i="16"/>
  <c r="T53" i="16"/>
  <c r="T54" i="16"/>
  <c r="T55" i="16"/>
  <c r="T56" i="16"/>
  <c r="T57" i="16"/>
  <c r="T58" i="16"/>
  <c r="T59" i="16"/>
  <c r="T60" i="16"/>
  <c r="T61" i="16"/>
  <c r="T62" i="16"/>
  <c r="T63" i="16"/>
  <c r="T39" i="16"/>
  <c r="T40" i="16"/>
  <c r="T41" i="16"/>
  <c r="T42" i="16"/>
  <c r="T43" i="16"/>
  <c r="T44" i="16"/>
  <c r="T45" i="16"/>
  <c r="T46" i="16"/>
  <c r="T47" i="16"/>
  <c r="T48" i="16"/>
  <c r="T49" i="16"/>
  <c r="T50" i="16"/>
  <c r="T51" i="16"/>
  <c r="T52" i="16"/>
  <c r="T26" i="16"/>
  <c r="T27" i="16"/>
  <c r="T28" i="16"/>
  <c r="T29" i="16"/>
  <c r="T30" i="16"/>
  <c r="T31" i="16"/>
  <c r="T32" i="16"/>
  <c r="T33" i="16"/>
  <c r="T34" i="16"/>
  <c r="T35" i="16"/>
  <c r="T36" i="16"/>
  <c r="T37" i="16"/>
  <c r="T38" i="16"/>
  <c r="T18" i="16"/>
  <c r="T19" i="16"/>
  <c r="T20" i="16"/>
  <c r="T21" i="16"/>
  <c r="T22" i="16"/>
  <c r="T23" i="16"/>
  <c r="T24" i="16"/>
  <c r="T25" i="16"/>
  <c r="T11" i="16"/>
  <c r="T12" i="16"/>
  <c r="T13" i="16"/>
  <c r="T14" i="16"/>
  <c r="T15" i="16"/>
  <c r="T16" i="16"/>
  <c r="T17" i="16"/>
  <c r="T10" i="16"/>
  <c r="AC10" i="15"/>
  <c r="N63" i="15"/>
  <c r="N50" i="15"/>
  <c r="N51" i="15"/>
  <c r="N52" i="15"/>
  <c r="N53" i="15"/>
  <c r="N54" i="15"/>
  <c r="N55" i="15"/>
  <c r="N56" i="15"/>
  <c r="N57" i="15"/>
  <c r="N58" i="15"/>
  <c r="N14" i="15"/>
  <c r="N15" i="15"/>
  <c r="N16" i="15"/>
  <c r="N17" i="15"/>
  <c r="N18" i="15"/>
  <c r="N19" i="15"/>
  <c r="N20" i="15"/>
  <c r="N21" i="15"/>
  <c r="N22" i="15"/>
  <c r="N23" i="15"/>
  <c r="N24" i="15"/>
  <c r="N25" i="15"/>
  <c r="N26" i="15"/>
  <c r="N27" i="15"/>
  <c r="N28" i="15"/>
  <c r="N29" i="15"/>
  <c r="N30" i="15"/>
  <c r="N31" i="15"/>
  <c r="N32" i="15"/>
  <c r="N33" i="15"/>
  <c r="N34" i="15"/>
  <c r="N35" i="15"/>
  <c r="N36" i="15"/>
  <c r="N37" i="15"/>
  <c r="N38" i="15"/>
  <c r="N39" i="15"/>
  <c r="N40" i="15"/>
  <c r="N41" i="15"/>
  <c r="N42" i="15"/>
  <c r="N43" i="15"/>
  <c r="N44" i="15"/>
  <c r="N45" i="15"/>
  <c r="N46" i="15"/>
  <c r="N47" i="15"/>
  <c r="N48" i="15"/>
  <c r="N49" i="15"/>
  <c r="N11" i="15"/>
  <c r="N12" i="15"/>
  <c r="N13" i="15"/>
  <c r="AO10" i="15"/>
  <c r="AO40" i="15"/>
  <c r="AO41" i="15"/>
  <c r="AO42" i="15"/>
  <c r="AO43" i="15"/>
  <c r="AO44" i="15"/>
  <c r="AO45" i="15"/>
  <c r="AO46" i="15"/>
  <c r="AO47" i="15"/>
  <c r="AO48" i="15"/>
  <c r="AO49" i="15"/>
  <c r="AO50" i="15"/>
  <c r="AO51" i="15"/>
  <c r="AO52" i="15"/>
  <c r="AO53" i="15"/>
  <c r="AO54" i="15"/>
  <c r="AO55" i="15"/>
  <c r="AO56" i="15"/>
  <c r="AO57" i="15"/>
  <c r="AO58" i="15"/>
  <c r="AO11" i="15"/>
  <c r="AO12" i="15"/>
  <c r="AO13" i="15"/>
  <c r="AO14" i="15"/>
  <c r="AO15" i="15"/>
  <c r="AO16" i="15"/>
  <c r="AO17" i="15"/>
  <c r="AO18" i="15"/>
  <c r="AO19" i="15"/>
  <c r="AO20" i="15"/>
  <c r="AO21" i="15"/>
  <c r="AO22" i="15"/>
  <c r="AO23" i="15"/>
  <c r="AO24" i="15"/>
  <c r="AO25" i="15"/>
  <c r="AO26" i="15"/>
  <c r="AO27" i="15"/>
  <c r="AO28" i="15"/>
  <c r="AO29" i="15"/>
  <c r="AO30" i="15"/>
  <c r="AO31" i="15"/>
  <c r="AO32" i="15"/>
  <c r="AO33" i="15"/>
  <c r="AO34" i="15"/>
  <c r="AO35" i="15"/>
  <c r="AO36" i="15"/>
  <c r="AO37" i="15"/>
  <c r="AO38" i="15"/>
  <c r="AO39" i="15"/>
  <c r="L56" i="15"/>
  <c r="L57" i="15"/>
  <c r="L58" i="15"/>
  <c r="L33" i="15"/>
  <c r="L34" i="15"/>
  <c r="L35" i="15"/>
  <c r="L36" i="15"/>
  <c r="L37" i="15"/>
  <c r="L38" i="15"/>
  <c r="L39" i="15"/>
  <c r="L40" i="15"/>
  <c r="L41" i="15"/>
  <c r="L42" i="15"/>
  <c r="L43" i="15"/>
  <c r="L44" i="15"/>
  <c r="L45" i="15"/>
  <c r="L46" i="15"/>
  <c r="L47" i="15"/>
  <c r="L48" i="15"/>
  <c r="L49" i="15"/>
  <c r="L50" i="15"/>
  <c r="L51" i="15"/>
  <c r="L52" i="15"/>
  <c r="L53" i="15"/>
  <c r="L54" i="15"/>
  <c r="L55" i="15"/>
  <c r="L11" i="15"/>
  <c r="L12" i="15"/>
  <c r="L13" i="15"/>
  <c r="L14" i="15"/>
  <c r="L15" i="15"/>
  <c r="L16" i="15"/>
  <c r="L17" i="15"/>
  <c r="L18" i="15"/>
  <c r="L19" i="15"/>
  <c r="L20" i="15"/>
  <c r="L21" i="15"/>
  <c r="L22" i="15"/>
  <c r="L23" i="15"/>
  <c r="L24" i="15"/>
  <c r="L25" i="15"/>
  <c r="L26" i="15"/>
  <c r="L27" i="15"/>
  <c r="L28" i="15"/>
  <c r="L29" i="15"/>
  <c r="L30" i="15"/>
  <c r="L31" i="15"/>
  <c r="L32" i="15"/>
  <c r="AL58" i="15"/>
  <c r="AL57" i="15"/>
  <c r="AL36" i="15"/>
  <c r="AL37" i="15"/>
  <c r="AL38" i="15"/>
  <c r="AL39" i="15"/>
  <c r="AL40" i="15"/>
  <c r="AL41" i="15"/>
  <c r="AL42" i="15"/>
  <c r="AL43" i="15"/>
  <c r="AL44" i="15"/>
  <c r="AL45" i="15"/>
  <c r="AL46" i="15"/>
  <c r="AL47" i="15"/>
  <c r="AL48" i="15"/>
  <c r="AL49" i="15"/>
  <c r="AL50" i="15"/>
  <c r="AL51" i="15"/>
  <c r="AL52" i="15"/>
  <c r="AL53" i="15"/>
  <c r="AL54" i="15"/>
  <c r="AL55" i="15"/>
  <c r="AL56" i="15"/>
  <c r="AL11" i="15"/>
  <c r="AL12" i="15"/>
  <c r="AL13" i="15"/>
  <c r="AL14" i="15"/>
  <c r="AL15" i="15"/>
  <c r="AL16" i="15"/>
  <c r="AL17" i="15"/>
  <c r="AL18" i="15"/>
  <c r="AL19" i="15"/>
  <c r="AL20" i="15"/>
  <c r="AL21" i="15"/>
  <c r="AL22" i="15"/>
  <c r="AL23" i="15"/>
  <c r="AL24" i="15"/>
  <c r="AL25" i="15"/>
  <c r="AL26" i="15"/>
  <c r="AL27" i="15"/>
  <c r="AL28" i="15"/>
  <c r="AL29" i="15"/>
  <c r="AL30" i="15"/>
  <c r="AL31" i="15"/>
  <c r="AL32" i="15"/>
  <c r="AL33" i="15"/>
  <c r="AL34" i="15"/>
  <c r="AL35" i="15"/>
  <c r="AL10" i="15"/>
  <c r="J51" i="15"/>
  <c r="J52" i="15"/>
  <c r="J53" i="15"/>
  <c r="J54" i="15"/>
  <c r="J55" i="15"/>
  <c r="J56" i="15"/>
  <c r="J57" i="15"/>
  <c r="J58" i="15"/>
  <c r="J34" i="15"/>
  <c r="J35" i="15"/>
  <c r="J36" i="15"/>
  <c r="J37" i="15"/>
  <c r="J38" i="15"/>
  <c r="J39" i="15"/>
  <c r="J40" i="15"/>
  <c r="J41" i="15"/>
  <c r="J42" i="15"/>
  <c r="J43" i="15"/>
  <c r="J44" i="15"/>
  <c r="J45" i="15"/>
  <c r="J46" i="15"/>
  <c r="J47" i="15"/>
  <c r="J48" i="15"/>
  <c r="J49" i="15"/>
  <c r="J50" i="15"/>
  <c r="J11" i="15"/>
  <c r="J12" i="15"/>
  <c r="J13" i="15"/>
  <c r="J14" i="15"/>
  <c r="J15" i="15"/>
  <c r="J16" i="15"/>
  <c r="J17" i="15"/>
  <c r="J18" i="15"/>
  <c r="J19" i="15"/>
  <c r="J20" i="15"/>
  <c r="J21" i="15"/>
  <c r="J22" i="15"/>
  <c r="J23" i="15"/>
  <c r="J24" i="15"/>
  <c r="J25" i="15"/>
  <c r="J26" i="15"/>
  <c r="J27" i="15"/>
  <c r="J28" i="15"/>
  <c r="J29" i="15"/>
  <c r="J30" i="15"/>
  <c r="J31" i="15"/>
  <c r="J32" i="15"/>
  <c r="J33" i="15"/>
  <c r="AI13" i="15"/>
  <c r="AI14" i="15"/>
  <c r="AI15" i="15"/>
  <c r="AI16" i="15"/>
  <c r="AI17" i="15"/>
  <c r="AI18" i="15"/>
  <c r="AI19" i="15"/>
  <c r="AI20" i="15"/>
  <c r="AI21" i="15"/>
  <c r="AI22" i="15"/>
  <c r="AI23" i="15"/>
  <c r="AI24" i="15"/>
  <c r="AI25" i="15"/>
  <c r="AI26" i="15"/>
  <c r="AI27" i="15"/>
  <c r="AI28" i="15"/>
  <c r="AI29" i="15"/>
  <c r="AI30" i="15"/>
  <c r="AI31" i="15"/>
  <c r="AI32" i="15"/>
  <c r="AI33" i="15"/>
  <c r="AI34" i="15"/>
  <c r="AI35" i="15"/>
  <c r="AI36" i="15"/>
  <c r="AI37" i="15"/>
  <c r="AI38" i="15"/>
  <c r="AI39" i="15"/>
  <c r="AI40" i="15"/>
  <c r="AI41" i="15"/>
  <c r="AI42" i="15"/>
  <c r="AI43" i="15"/>
  <c r="AI44" i="15"/>
  <c r="AI45" i="15"/>
  <c r="AI46" i="15"/>
  <c r="AI47" i="15"/>
  <c r="AI48" i="15"/>
  <c r="AI49" i="15"/>
  <c r="AI50" i="15"/>
  <c r="AI51" i="15"/>
  <c r="AI52" i="15"/>
  <c r="AI53" i="15"/>
  <c r="AI54" i="15"/>
  <c r="AI55" i="15"/>
  <c r="AI56" i="15"/>
  <c r="AI57" i="15"/>
  <c r="AI58" i="15"/>
  <c r="AI11" i="15"/>
  <c r="AI12" i="15"/>
  <c r="AI10" i="15"/>
  <c r="H47" i="15"/>
  <c r="H48" i="15"/>
  <c r="H49" i="15"/>
  <c r="H50" i="15"/>
  <c r="H51" i="15"/>
  <c r="H52" i="15"/>
  <c r="H53" i="15"/>
  <c r="H54" i="15"/>
  <c r="H55" i="15"/>
  <c r="H56" i="15"/>
  <c r="H57" i="15"/>
  <c r="H58" i="15"/>
  <c r="H27" i="15"/>
  <c r="H28" i="15"/>
  <c r="H29" i="15"/>
  <c r="H30" i="15"/>
  <c r="H31" i="15"/>
  <c r="H32" i="15"/>
  <c r="H33" i="15"/>
  <c r="H34" i="15"/>
  <c r="H35" i="15"/>
  <c r="H36" i="15"/>
  <c r="H37" i="15"/>
  <c r="H38" i="15"/>
  <c r="H39" i="15"/>
  <c r="H40" i="15"/>
  <c r="H41" i="15"/>
  <c r="H42" i="15"/>
  <c r="H43" i="15"/>
  <c r="H44" i="15"/>
  <c r="H45" i="15"/>
  <c r="H46" i="15"/>
  <c r="H11" i="15"/>
  <c r="H12" i="15"/>
  <c r="H13" i="15"/>
  <c r="H14" i="15"/>
  <c r="H15" i="15"/>
  <c r="H16" i="15"/>
  <c r="H17" i="15"/>
  <c r="H18" i="15"/>
  <c r="H19" i="15"/>
  <c r="H20" i="15"/>
  <c r="H21" i="15"/>
  <c r="H22" i="15"/>
  <c r="H23" i="15"/>
  <c r="H24" i="15"/>
  <c r="H25" i="15"/>
  <c r="H26" i="15"/>
  <c r="AF57" i="15"/>
  <c r="AF58" i="15"/>
  <c r="AF44" i="15"/>
  <c r="AF45" i="15"/>
  <c r="AF46" i="15"/>
  <c r="AF47" i="15"/>
  <c r="AF48" i="15"/>
  <c r="AF49" i="15"/>
  <c r="AF50" i="15"/>
  <c r="AF51" i="15"/>
  <c r="AF52" i="15"/>
  <c r="AF53" i="15"/>
  <c r="AF54" i="15"/>
  <c r="AF55" i="15"/>
  <c r="AF56" i="15"/>
  <c r="AF28" i="15"/>
  <c r="AF29" i="15"/>
  <c r="AF30" i="15"/>
  <c r="AF31" i="15"/>
  <c r="AF32" i="15"/>
  <c r="AF33" i="15"/>
  <c r="AF34" i="15"/>
  <c r="AF35" i="15"/>
  <c r="AF36" i="15"/>
  <c r="AF37" i="15"/>
  <c r="AF38" i="15"/>
  <c r="AF39" i="15"/>
  <c r="AF40" i="15"/>
  <c r="AF41" i="15"/>
  <c r="AF42" i="15"/>
  <c r="AF43" i="15"/>
  <c r="AF11" i="15"/>
  <c r="AF12" i="15"/>
  <c r="AF13" i="15"/>
  <c r="AF14" i="15"/>
  <c r="AF15" i="15"/>
  <c r="AF16" i="15"/>
  <c r="AF17" i="15"/>
  <c r="AF18" i="15"/>
  <c r="AF19" i="15"/>
  <c r="AF20" i="15"/>
  <c r="AF21" i="15"/>
  <c r="AF22" i="15"/>
  <c r="AF23" i="15"/>
  <c r="AF24" i="15"/>
  <c r="AF25" i="15"/>
  <c r="AF26" i="15"/>
  <c r="AF27" i="15"/>
  <c r="AF10" i="15"/>
  <c r="F45" i="15"/>
  <c r="F46" i="15"/>
  <c r="F47" i="15"/>
  <c r="F48" i="15"/>
  <c r="F49" i="15"/>
  <c r="F50" i="15"/>
  <c r="F51" i="15"/>
  <c r="F52" i="15"/>
  <c r="F53" i="15"/>
  <c r="F54" i="15"/>
  <c r="F55" i="15"/>
  <c r="F56" i="15"/>
  <c r="F57" i="15"/>
  <c r="F58" i="15"/>
  <c r="F27" i="15"/>
  <c r="F28" i="15"/>
  <c r="F29" i="15"/>
  <c r="F30" i="15"/>
  <c r="F31" i="15"/>
  <c r="F32" i="15"/>
  <c r="F33" i="15"/>
  <c r="F34" i="15"/>
  <c r="F35" i="15"/>
  <c r="F36" i="15"/>
  <c r="F37" i="15"/>
  <c r="F38" i="15"/>
  <c r="F39" i="15"/>
  <c r="F40" i="15"/>
  <c r="F41" i="15"/>
  <c r="F42" i="15"/>
  <c r="F43" i="15"/>
  <c r="F44" i="15"/>
  <c r="F11" i="15"/>
  <c r="F12" i="15"/>
  <c r="F13" i="15"/>
  <c r="F14" i="15"/>
  <c r="F15" i="15"/>
  <c r="F16" i="15"/>
  <c r="F17" i="15"/>
  <c r="F18" i="15"/>
  <c r="F19" i="15"/>
  <c r="F20" i="15"/>
  <c r="F21" i="15"/>
  <c r="F22" i="15"/>
  <c r="F23" i="15"/>
  <c r="F24" i="15"/>
  <c r="F25" i="15"/>
  <c r="F26" i="15"/>
  <c r="AC52" i="15"/>
  <c r="AC53" i="15"/>
  <c r="AC54" i="15"/>
  <c r="AC55" i="15"/>
  <c r="AC56" i="15"/>
  <c r="AC57" i="15"/>
  <c r="AC58" i="15"/>
  <c r="AC28" i="15"/>
  <c r="AC29" i="15"/>
  <c r="AC30" i="15"/>
  <c r="AC31" i="15"/>
  <c r="AC32" i="15"/>
  <c r="AC33" i="15"/>
  <c r="AC34" i="15"/>
  <c r="AC35" i="15"/>
  <c r="AC36" i="15"/>
  <c r="AC37" i="15"/>
  <c r="AC38" i="15"/>
  <c r="AC39" i="15"/>
  <c r="AC40" i="15"/>
  <c r="AC41" i="15"/>
  <c r="AC42" i="15"/>
  <c r="AC43" i="15"/>
  <c r="AC44" i="15"/>
  <c r="AC45" i="15"/>
  <c r="AC46" i="15"/>
  <c r="AC47" i="15"/>
  <c r="AC48" i="15"/>
  <c r="AC49" i="15"/>
  <c r="AC50" i="15"/>
  <c r="AC51" i="15"/>
  <c r="AC11" i="15"/>
  <c r="AC12" i="15"/>
  <c r="AC13" i="15"/>
  <c r="AC14" i="15"/>
  <c r="AC15" i="15"/>
  <c r="AC16" i="15"/>
  <c r="AC17" i="15"/>
  <c r="AC18" i="15"/>
  <c r="AC19" i="15"/>
  <c r="AC20" i="15"/>
  <c r="AC21" i="15"/>
  <c r="AC22" i="15"/>
  <c r="AC23" i="15"/>
  <c r="AC24" i="15"/>
  <c r="AC25" i="15"/>
  <c r="AC26" i="15"/>
  <c r="AC27" i="15"/>
  <c r="J11" i="14"/>
  <c r="J12" i="14"/>
  <c r="J13" i="14"/>
  <c r="J14" i="14"/>
  <c r="J15" i="14"/>
  <c r="J16" i="14"/>
  <c r="J17" i="14"/>
  <c r="J18" i="14"/>
  <c r="J19" i="14"/>
  <c r="J20" i="14"/>
  <c r="J21" i="14"/>
  <c r="J22" i="14"/>
  <c r="J23" i="14"/>
  <c r="J24" i="14"/>
  <c r="J25" i="14"/>
  <c r="J26" i="14"/>
  <c r="J27" i="14"/>
  <c r="J28" i="14"/>
  <c r="N11" i="14"/>
  <c r="N12" i="14"/>
  <c r="N13" i="14"/>
  <c r="N14" i="14"/>
  <c r="N15" i="14"/>
  <c r="N16" i="14"/>
  <c r="N17" i="14"/>
  <c r="N18" i="14"/>
  <c r="N19" i="14"/>
  <c r="N20" i="14"/>
  <c r="N21" i="14"/>
  <c r="N22" i="14"/>
  <c r="N23" i="14"/>
  <c r="N24" i="14"/>
  <c r="N25" i="14"/>
  <c r="N26" i="14"/>
  <c r="N27" i="14"/>
  <c r="N28" i="14"/>
  <c r="AO11" i="14"/>
  <c r="AO12" i="14"/>
  <c r="AO13" i="14"/>
  <c r="AO14" i="14"/>
  <c r="AO15" i="14"/>
  <c r="AO16" i="14"/>
  <c r="AO17" i="14"/>
  <c r="AO18" i="14"/>
  <c r="AO19" i="14"/>
  <c r="AO20" i="14"/>
  <c r="AO21" i="14"/>
  <c r="AO22" i="14"/>
  <c r="AO23" i="14"/>
  <c r="AO24" i="14"/>
  <c r="AO25" i="14"/>
  <c r="AO26" i="14"/>
  <c r="AO27" i="14"/>
  <c r="AO28" i="14"/>
  <c r="AO10" i="14"/>
  <c r="L11" i="14"/>
  <c r="L12" i="14"/>
  <c r="L13" i="14"/>
  <c r="L14" i="14"/>
  <c r="L15" i="14"/>
  <c r="L16" i="14"/>
  <c r="L17" i="14"/>
  <c r="L18" i="14"/>
  <c r="L19" i="14"/>
  <c r="L20" i="14"/>
  <c r="L21" i="14"/>
  <c r="L22" i="14"/>
  <c r="L23" i="14"/>
  <c r="L24" i="14"/>
  <c r="L25" i="14"/>
  <c r="L26" i="14"/>
  <c r="L27" i="14"/>
  <c r="L28" i="14"/>
  <c r="AL11" i="14"/>
  <c r="AL12" i="14"/>
  <c r="AL13" i="14"/>
  <c r="AL14" i="14"/>
  <c r="AL15" i="14"/>
  <c r="AL16" i="14"/>
  <c r="AL17" i="14"/>
  <c r="AL18" i="14"/>
  <c r="AL19" i="14"/>
  <c r="AL20" i="14"/>
  <c r="AL21" i="14"/>
  <c r="AL22" i="14"/>
  <c r="AL23" i="14"/>
  <c r="AL24" i="14"/>
  <c r="AL25" i="14"/>
  <c r="AL26" i="14"/>
  <c r="AL27" i="14"/>
  <c r="AL28" i="14"/>
  <c r="AL10" i="14"/>
  <c r="AI11" i="14"/>
  <c r="AI12" i="14"/>
  <c r="AI13" i="14"/>
  <c r="AI14" i="14"/>
  <c r="AI15" i="14"/>
  <c r="AI16" i="14"/>
  <c r="AI17" i="14"/>
  <c r="AI18" i="14"/>
  <c r="AI19" i="14"/>
  <c r="AI20" i="14"/>
  <c r="AI21" i="14"/>
  <c r="AI22" i="14"/>
  <c r="AI23" i="14"/>
  <c r="AI24" i="14"/>
  <c r="AI25" i="14"/>
  <c r="AI26" i="14"/>
  <c r="AI27" i="14"/>
  <c r="AI28" i="14"/>
  <c r="AI10" i="14"/>
  <c r="H11" i="14"/>
  <c r="H12" i="14"/>
  <c r="H13" i="14"/>
  <c r="H14" i="14"/>
  <c r="H15" i="14"/>
  <c r="H16" i="14"/>
  <c r="H17" i="14"/>
  <c r="H18" i="14"/>
  <c r="H19" i="14"/>
  <c r="H20" i="14"/>
  <c r="H21" i="14"/>
  <c r="H22" i="14"/>
  <c r="H23" i="14"/>
  <c r="H24" i="14"/>
  <c r="H25" i="14"/>
  <c r="H26" i="14"/>
  <c r="H27" i="14"/>
  <c r="H28" i="14"/>
  <c r="AF11" i="14"/>
  <c r="AF12" i="14"/>
  <c r="AF13" i="14"/>
  <c r="AF14" i="14"/>
  <c r="AF15" i="14"/>
  <c r="AF16" i="14"/>
  <c r="AF17" i="14"/>
  <c r="AF18" i="14"/>
  <c r="AF19" i="14"/>
  <c r="AF20" i="14"/>
  <c r="AF21" i="14"/>
  <c r="AF22" i="14"/>
  <c r="AF23" i="14"/>
  <c r="AF24" i="14"/>
  <c r="AF25" i="14"/>
  <c r="AF26" i="14"/>
  <c r="AF27" i="14"/>
  <c r="AF28" i="14"/>
  <c r="AF10" i="14"/>
  <c r="F11" i="14"/>
  <c r="F12" i="14"/>
  <c r="F13" i="14"/>
  <c r="F14" i="14"/>
  <c r="F15" i="14"/>
  <c r="F16" i="14"/>
  <c r="F17" i="14"/>
  <c r="F18" i="14"/>
  <c r="F19" i="14"/>
  <c r="F20" i="14"/>
  <c r="F21" i="14"/>
  <c r="F22" i="14"/>
  <c r="F23" i="14"/>
  <c r="F24" i="14"/>
  <c r="F25" i="14"/>
  <c r="F26" i="14"/>
  <c r="F27" i="14"/>
  <c r="F28" i="14"/>
  <c r="AC10" i="14"/>
  <c r="AC11" i="14"/>
  <c r="AC12" i="14"/>
  <c r="AC13" i="14"/>
  <c r="AC14" i="14"/>
  <c r="AC15" i="14"/>
  <c r="AC16" i="14"/>
  <c r="AC17" i="14"/>
  <c r="AC18" i="14"/>
  <c r="AC19" i="14"/>
  <c r="AC20" i="14"/>
  <c r="AC21" i="14"/>
  <c r="AC22" i="14"/>
  <c r="AC23" i="14"/>
  <c r="AC24" i="14"/>
  <c r="AC25" i="14"/>
  <c r="AC26" i="14"/>
  <c r="AC27" i="14"/>
  <c r="AC28" i="14"/>
  <c r="E10" i="36"/>
  <c r="U10" i="14"/>
  <c r="J67" i="12" l="1"/>
  <c r="J68" i="12"/>
  <c r="J69" i="12"/>
  <c r="J57" i="12"/>
  <c r="J58" i="12"/>
  <c r="J59" i="12"/>
  <c r="J60" i="12"/>
  <c r="J61" i="12"/>
  <c r="J62" i="12"/>
  <c r="J63" i="12"/>
  <c r="J64" i="12"/>
  <c r="J65" i="12"/>
  <c r="J66" i="12"/>
  <c r="J50" i="12"/>
  <c r="J51" i="12"/>
  <c r="J52" i="12"/>
  <c r="J53" i="12"/>
  <c r="J54" i="12"/>
  <c r="J55" i="12"/>
  <c r="J56" i="12"/>
  <c r="J40" i="12"/>
  <c r="J41" i="12"/>
  <c r="J42" i="12"/>
  <c r="J43" i="12"/>
  <c r="J44" i="12"/>
  <c r="J45" i="12"/>
  <c r="J46" i="12"/>
  <c r="J47" i="12"/>
  <c r="J48" i="12"/>
  <c r="J49" i="12"/>
  <c r="J24" i="12"/>
  <c r="J25" i="12"/>
  <c r="J26" i="12"/>
  <c r="J27" i="12"/>
  <c r="J28" i="12"/>
  <c r="J29" i="12"/>
  <c r="J30" i="12"/>
  <c r="J31" i="12"/>
  <c r="J32" i="12"/>
  <c r="J33" i="12"/>
  <c r="J34" i="12"/>
  <c r="J35" i="12"/>
  <c r="J36" i="12"/>
  <c r="J37" i="12"/>
  <c r="J38" i="12"/>
  <c r="J39" i="12"/>
  <c r="J11" i="12"/>
  <c r="J12" i="12"/>
  <c r="J13" i="12"/>
  <c r="J14" i="12"/>
  <c r="J15" i="12"/>
  <c r="J16" i="12"/>
  <c r="J17" i="12"/>
  <c r="J18" i="12"/>
  <c r="J19" i="12"/>
  <c r="J20" i="12"/>
  <c r="J21" i="12"/>
  <c r="J22" i="12"/>
  <c r="J23" i="12"/>
  <c r="AA60" i="12"/>
  <c r="AA61" i="12"/>
  <c r="AA62" i="12"/>
  <c r="AA63" i="12"/>
  <c r="AA64" i="12"/>
  <c r="AA65" i="12"/>
  <c r="AA66" i="12"/>
  <c r="AA67" i="12"/>
  <c r="AA68" i="12"/>
  <c r="AA69" i="12"/>
  <c r="AA52" i="12"/>
  <c r="AA53" i="12"/>
  <c r="AA54" i="12"/>
  <c r="AA55" i="12"/>
  <c r="AA56" i="12"/>
  <c r="AA57" i="12"/>
  <c r="AA58" i="12"/>
  <c r="AA59" i="12"/>
  <c r="AA38" i="12"/>
  <c r="AA39" i="12"/>
  <c r="AA40" i="12"/>
  <c r="AA41" i="12"/>
  <c r="AA42" i="12"/>
  <c r="AA43" i="12"/>
  <c r="AA44" i="12"/>
  <c r="AA45" i="12"/>
  <c r="AA46" i="12"/>
  <c r="AA47" i="12"/>
  <c r="AA48" i="12"/>
  <c r="AA49" i="12"/>
  <c r="AA50" i="12"/>
  <c r="AA51" i="12"/>
  <c r="AA28" i="12"/>
  <c r="AA29" i="12"/>
  <c r="AA30" i="12"/>
  <c r="AA31" i="12"/>
  <c r="AA32" i="12"/>
  <c r="AA33" i="12"/>
  <c r="AA34" i="12"/>
  <c r="AA35" i="12"/>
  <c r="AA36" i="12"/>
  <c r="AA37" i="12"/>
  <c r="AA11" i="12"/>
  <c r="AA12" i="12"/>
  <c r="AA13" i="12"/>
  <c r="AA14" i="12"/>
  <c r="AA15" i="12"/>
  <c r="AA16" i="12"/>
  <c r="AA17" i="12"/>
  <c r="AA18" i="12"/>
  <c r="AA19" i="12"/>
  <c r="AA20" i="12"/>
  <c r="AA21" i="12"/>
  <c r="AA22" i="12"/>
  <c r="AA23" i="12"/>
  <c r="AA24" i="12"/>
  <c r="AA25" i="12"/>
  <c r="AA26" i="12"/>
  <c r="AA27" i="12"/>
  <c r="AA10" i="12"/>
  <c r="J56" i="13"/>
  <c r="J57" i="13"/>
  <c r="J58" i="13"/>
  <c r="J59" i="13"/>
  <c r="J60" i="13"/>
  <c r="J39" i="13"/>
  <c r="J40" i="13"/>
  <c r="J41" i="13"/>
  <c r="J42" i="13"/>
  <c r="J43" i="13"/>
  <c r="J44" i="13"/>
  <c r="J45" i="13"/>
  <c r="J46" i="13"/>
  <c r="J47" i="13"/>
  <c r="J48" i="13"/>
  <c r="J49" i="13"/>
  <c r="J50" i="13"/>
  <c r="J51" i="13"/>
  <c r="J52" i="13"/>
  <c r="J53" i="13"/>
  <c r="J54" i="13"/>
  <c r="J55" i="13"/>
  <c r="J28" i="13"/>
  <c r="J29" i="13"/>
  <c r="J30" i="13"/>
  <c r="J31" i="13"/>
  <c r="J32" i="13"/>
  <c r="J33" i="13"/>
  <c r="J34" i="13"/>
  <c r="J35" i="13"/>
  <c r="J36" i="13"/>
  <c r="J37" i="13"/>
  <c r="J38" i="13"/>
  <c r="J11" i="13"/>
  <c r="J12" i="13"/>
  <c r="J13" i="13"/>
  <c r="J14" i="13"/>
  <c r="J15" i="13"/>
  <c r="J16" i="13"/>
  <c r="J17" i="13"/>
  <c r="J18" i="13"/>
  <c r="J19" i="13"/>
  <c r="J20" i="13"/>
  <c r="J21" i="13"/>
  <c r="J22" i="13"/>
  <c r="J23" i="13"/>
  <c r="J24" i="13"/>
  <c r="J25" i="13"/>
  <c r="J26" i="13"/>
  <c r="J27" i="13"/>
  <c r="AA57" i="13"/>
  <c r="AA58" i="13"/>
  <c r="AA59" i="13"/>
  <c r="AA60" i="13"/>
  <c r="AA39" i="13"/>
  <c r="AA40" i="13"/>
  <c r="AA41" i="13"/>
  <c r="AA42" i="13"/>
  <c r="AA43" i="13"/>
  <c r="AA44" i="13"/>
  <c r="AA45" i="13"/>
  <c r="AA46" i="13"/>
  <c r="AA47" i="13"/>
  <c r="AA48" i="13"/>
  <c r="AA49" i="13"/>
  <c r="AA50" i="13"/>
  <c r="AA51" i="13"/>
  <c r="AA52" i="13"/>
  <c r="AA53" i="13"/>
  <c r="AA54" i="13"/>
  <c r="AA55" i="13"/>
  <c r="AA56" i="13"/>
  <c r="AA27" i="13"/>
  <c r="AA28" i="13"/>
  <c r="AA29" i="13"/>
  <c r="AA30" i="13"/>
  <c r="AA31" i="13"/>
  <c r="AA32" i="13"/>
  <c r="AA33" i="13"/>
  <c r="AA34" i="13"/>
  <c r="AA35" i="13"/>
  <c r="AA36" i="13"/>
  <c r="AA37" i="13"/>
  <c r="AA38" i="13"/>
  <c r="AA11" i="13"/>
  <c r="AA12" i="13"/>
  <c r="AA13" i="13"/>
  <c r="AA14" i="13"/>
  <c r="AA15" i="13"/>
  <c r="AA16" i="13"/>
  <c r="AA17" i="13"/>
  <c r="AA18" i="13"/>
  <c r="AA19" i="13"/>
  <c r="AA20" i="13"/>
  <c r="AA21" i="13"/>
  <c r="AA22" i="13"/>
  <c r="AA23" i="13"/>
  <c r="AA24" i="13"/>
  <c r="AA25" i="13"/>
  <c r="AA26" i="13"/>
  <c r="AA10" i="13"/>
  <c r="H50" i="13"/>
  <c r="H51" i="13"/>
  <c r="H52" i="13"/>
  <c r="H53" i="13"/>
  <c r="H54" i="13"/>
  <c r="H55" i="13"/>
  <c r="H56" i="13"/>
  <c r="H57" i="13"/>
  <c r="H58" i="13"/>
  <c r="H59" i="13"/>
  <c r="H60" i="13"/>
  <c r="H36" i="13"/>
  <c r="H37" i="13"/>
  <c r="H38" i="13"/>
  <c r="H39" i="13"/>
  <c r="H40" i="13"/>
  <c r="H41" i="13"/>
  <c r="H42" i="13"/>
  <c r="H43" i="13"/>
  <c r="H44" i="13"/>
  <c r="H45" i="13"/>
  <c r="H46" i="13"/>
  <c r="H47" i="13"/>
  <c r="H48" i="13"/>
  <c r="H49" i="13"/>
  <c r="H26" i="13"/>
  <c r="H27" i="13"/>
  <c r="H28" i="13"/>
  <c r="H29" i="13"/>
  <c r="H30" i="13"/>
  <c r="H31" i="13"/>
  <c r="H32" i="13"/>
  <c r="H33" i="13"/>
  <c r="H34" i="13"/>
  <c r="H35" i="13"/>
  <c r="H11" i="13"/>
  <c r="H12" i="13"/>
  <c r="H13" i="13"/>
  <c r="H14" i="13"/>
  <c r="H15" i="13"/>
  <c r="H16" i="13"/>
  <c r="H17" i="13"/>
  <c r="H18" i="13"/>
  <c r="H19" i="13"/>
  <c r="H20" i="13"/>
  <c r="H21" i="13"/>
  <c r="H22" i="13"/>
  <c r="H23" i="13"/>
  <c r="H24" i="13"/>
  <c r="H25" i="13"/>
  <c r="X54" i="13"/>
  <c r="X55" i="13"/>
  <c r="X56" i="13"/>
  <c r="X57" i="13"/>
  <c r="X58" i="13"/>
  <c r="X59" i="13"/>
  <c r="X60" i="13"/>
  <c r="X39" i="13"/>
  <c r="X40" i="13"/>
  <c r="X41" i="13"/>
  <c r="X42" i="13"/>
  <c r="X43" i="13"/>
  <c r="X44" i="13"/>
  <c r="X45" i="13"/>
  <c r="X46" i="13"/>
  <c r="X47" i="13"/>
  <c r="X48" i="13"/>
  <c r="X49" i="13"/>
  <c r="X50" i="13"/>
  <c r="X51" i="13"/>
  <c r="X52" i="13"/>
  <c r="X53" i="13"/>
  <c r="X31" i="13"/>
  <c r="X32" i="13"/>
  <c r="X33" i="13"/>
  <c r="X34" i="13"/>
  <c r="X35" i="13"/>
  <c r="X36" i="13"/>
  <c r="X37" i="13"/>
  <c r="X38" i="13"/>
  <c r="X24" i="13"/>
  <c r="X25" i="13"/>
  <c r="X26" i="13"/>
  <c r="X27" i="13"/>
  <c r="X28" i="13"/>
  <c r="X29" i="13"/>
  <c r="X30" i="13"/>
  <c r="X11" i="13"/>
  <c r="X12" i="13"/>
  <c r="X13" i="13"/>
  <c r="X14" i="13"/>
  <c r="X15" i="13"/>
  <c r="X16" i="13"/>
  <c r="X17" i="13"/>
  <c r="X18" i="13"/>
  <c r="X19" i="13"/>
  <c r="X20" i="13"/>
  <c r="X21" i="13"/>
  <c r="X22" i="13"/>
  <c r="X23" i="13"/>
  <c r="X10" i="13"/>
  <c r="F53" i="13"/>
  <c r="F54" i="13"/>
  <c r="F55" i="13"/>
  <c r="F56" i="13"/>
  <c r="F57" i="13"/>
  <c r="F58" i="13"/>
  <c r="F59" i="13"/>
  <c r="F60" i="13"/>
  <c r="F41" i="13"/>
  <c r="F42" i="13"/>
  <c r="F43" i="13"/>
  <c r="F44" i="13"/>
  <c r="F45" i="13"/>
  <c r="F46" i="13"/>
  <c r="F47" i="13"/>
  <c r="F48" i="13"/>
  <c r="F49" i="13"/>
  <c r="F50" i="13"/>
  <c r="F51" i="13"/>
  <c r="F52" i="13"/>
  <c r="F24" i="13"/>
  <c r="F25" i="13"/>
  <c r="F26" i="13"/>
  <c r="F27" i="13"/>
  <c r="F28" i="13"/>
  <c r="F29" i="13"/>
  <c r="F30" i="13"/>
  <c r="F31" i="13"/>
  <c r="F32" i="13"/>
  <c r="F33" i="13"/>
  <c r="F34" i="13"/>
  <c r="F35" i="13"/>
  <c r="F36" i="13"/>
  <c r="F37" i="13"/>
  <c r="F38" i="13"/>
  <c r="F39" i="13"/>
  <c r="F40" i="13"/>
  <c r="F11" i="13"/>
  <c r="F12" i="13"/>
  <c r="F13" i="13"/>
  <c r="F14" i="13"/>
  <c r="F15" i="13"/>
  <c r="F16" i="13"/>
  <c r="F17" i="13"/>
  <c r="F18" i="13"/>
  <c r="F19" i="13"/>
  <c r="F20" i="13"/>
  <c r="F21" i="13"/>
  <c r="F22" i="13"/>
  <c r="F23" i="13"/>
  <c r="U60" i="13"/>
  <c r="U51" i="13"/>
  <c r="U52" i="13"/>
  <c r="U53" i="13"/>
  <c r="U54" i="13"/>
  <c r="U55" i="13"/>
  <c r="U56" i="13"/>
  <c r="U57" i="13"/>
  <c r="U58" i="13"/>
  <c r="U59" i="13"/>
  <c r="U37" i="13"/>
  <c r="U38" i="13"/>
  <c r="U39" i="13"/>
  <c r="U40" i="13"/>
  <c r="U41" i="13"/>
  <c r="U42" i="13"/>
  <c r="U43" i="13"/>
  <c r="U44" i="13"/>
  <c r="U45" i="13"/>
  <c r="U46" i="13"/>
  <c r="U47" i="13"/>
  <c r="U48" i="13"/>
  <c r="U49" i="13"/>
  <c r="U50" i="13"/>
  <c r="U24" i="13"/>
  <c r="U25" i="13"/>
  <c r="U26" i="13"/>
  <c r="U27" i="13"/>
  <c r="U28" i="13"/>
  <c r="U29" i="13"/>
  <c r="U30" i="13"/>
  <c r="U31" i="13"/>
  <c r="U32" i="13"/>
  <c r="U33" i="13"/>
  <c r="U34" i="13"/>
  <c r="U35" i="13"/>
  <c r="U36" i="13"/>
  <c r="U11" i="13"/>
  <c r="U12" i="13"/>
  <c r="U13" i="13"/>
  <c r="U14" i="13"/>
  <c r="U15" i="13"/>
  <c r="U16" i="13"/>
  <c r="U17" i="13"/>
  <c r="U18" i="13"/>
  <c r="U19" i="13"/>
  <c r="U20" i="13"/>
  <c r="U21" i="13"/>
  <c r="U22" i="13"/>
  <c r="U23" i="13"/>
  <c r="U10" i="13"/>
  <c r="X11" i="12"/>
  <c r="H62" i="12"/>
  <c r="H63" i="12"/>
  <c r="H64" i="12"/>
  <c r="H65" i="12"/>
  <c r="H66" i="12"/>
  <c r="H67" i="12"/>
  <c r="H68" i="12"/>
  <c r="H69" i="12"/>
  <c r="H57" i="12"/>
  <c r="H58" i="12"/>
  <c r="H59" i="12"/>
  <c r="H60" i="12"/>
  <c r="H61" i="12"/>
  <c r="H47" i="12"/>
  <c r="H48" i="12"/>
  <c r="H49" i="12"/>
  <c r="H50" i="12"/>
  <c r="H51" i="12"/>
  <c r="H52" i="12"/>
  <c r="H53" i="12"/>
  <c r="H54" i="12"/>
  <c r="H55" i="12"/>
  <c r="H56" i="12"/>
  <c r="H36" i="12"/>
  <c r="H37" i="12"/>
  <c r="H38" i="12"/>
  <c r="H39" i="12"/>
  <c r="H40" i="12"/>
  <c r="H41" i="12"/>
  <c r="H42" i="12"/>
  <c r="H43" i="12"/>
  <c r="H44" i="12"/>
  <c r="H45" i="12"/>
  <c r="H46" i="12"/>
  <c r="H22" i="12"/>
  <c r="H23" i="12"/>
  <c r="H24" i="12"/>
  <c r="H25" i="12"/>
  <c r="H26" i="12"/>
  <c r="H27" i="12"/>
  <c r="H28" i="12"/>
  <c r="H29" i="12"/>
  <c r="H30" i="12"/>
  <c r="H31" i="12"/>
  <c r="H32" i="12"/>
  <c r="H33" i="12"/>
  <c r="H34" i="12"/>
  <c r="H35" i="12"/>
  <c r="H11" i="12"/>
  <c r="H12" i="12"/>
  <c r="H13" i="12"/>
  <c r="H14" i="12"/>
  <c r="H15" i="12"/>
  <c r="H16" i="12"/>
  <c r="H17" i="12"/>
  <c r="H18" i="12"/>
  <c r="H19" i="12"/>
  <c r="H20" i="12"/>
  <c r="H21" i="12"/>
  <c r="X64" i="12"/>
  <c r="X65" i="12"/>
  <c r="X66" i="12"/>
  <c r="X67" i="12"/>
  <c r="X68" i="12"/>
  <c r="X69" i="12"/>
  <c r="X57" i="12"/>
  <c r="X58" i="12"/>
  <c r="X59" i="12"/>
  <c r="X60" i="12"/>
  <c r="X61" i="12"/>
  <c r="X62" i="12"/>
  <c r="X63" i="12"/>
  <c r="X51" i="12"/>
  <c r="X52" i="12"/>
  <c r="X53" i="12"/>
  <c r="X54" i="12"/>
  <c r="X55" i="12"/>
  <c r="X56" i="12"/>
  <c r="X40" i="12"/>
  <c r="X41" i="12"/>
  <c r="X42" i="12"/>
  <c r="X43" i="12"/>
  <c r="X44" i="12"/>
  <c r="X45" i="12"/>
  <c r="X46" i="12"/>
  <c r="X47" i="12"/>
  <c r="X48" i="12"/>
  <c r="X49" i="12"/>
  <c r="X50" i="12"/>
  <c r="X30" i="12"/>
  <c r="X31" i="12"/>
  <c r="X32" i="12"/>
  <c r="X33" i="12"/>
  <c r="X34" i="12"/>
  <c r="X35" i="12"/>
  <c r="X36" i="12"/>
  <c r="X37" i="12"/>
  <c r="X38" i="12"/>
  <c r="X39" i="12"/>
  <c r="X18" i="12"/>
  <c r="X19" i="12"/>
  <c r="X20" i="12"/>
  <c r="X21" i="12"/>
  <c r="X22" i="12"/>
  <c r="X23" i="12"/>
  <c r="X24" i="12"/>
  <c r="X25" i="12"/>
  <c r="X26" i="12"/>
  <c r="X27" i="12"/>
  <c r="X28" i="12"/>
  <c r="X29" i="12"/>
  <c r="X17" i="12"/>
  <c r="X12" i="12"/>
  <c r="X13" i="12"/>
  <c r="X14" i="12"/>
  <c r="X15" i="12"/>
  <c r="X16" i="12"/>
  <c r="X10" i="12"/>
  <c r="F68" i="12"/>
  <c r="F69" i="12"/>
  <c r="F57" i="12"/>
  <c r="F58" i="12"/>
  <c r="F59" i="12"/>
  <c r="F60" i="12"/>
  <c r="F61" i="12"/>
  <c r="F62" i="12"/>
  <c r="F63" i="12"/>
  <c r="F64" i="12"/>
  <c r="F65" i="12"/>
  <c r="F66" i="12"/>
  <c r="F67" i="12"/>
  <c r="F50" i="12"/>
  <c r="F51" i="12"/>
  <c r="F52" i="12"/>
  <c r="F53" i="12"/>
  <c r="F54" i="12"/>
  <c r="F55" i="12"/>
  <c r="F56" i="12"/>
  <c r="F39" i="12"/>
  <c r="F40" i="12"/>
  <c r="F41" i="12"/>
  <c r="F42" i="12"/>
  <c r="F43" i="12"/>
  <c r="F44" i="12"/>
  <c r="F45" i="12"/>
  <c r="F46" i="12"/>
  <c r="F47" i="12"/>
  <c r="F48" i="12"/>
  <c r="F49" i="12"/>
  <c r="F29" i="12"/>
  <c r="F30" i="12"/>
  <c r="F31" i="12"/>
  <c r="F32" i="12"/>
  <c r="F33" i="12"/>
  <c r="F34" i="12"/>
  <c r="F35" i="12"/>
  <c r="F36" i="12"/>
  <c r="F37" i="12"/>
  <c r="F38" i="12"/>
  <c r="F18" i="12"/>
  <c r="F19" i="12"/>
  <c r="F20" i="12"/>
  <c r="F21" i="12"/>
  <c r="F22" i="12"/>
  <c r="F23" i="12"/>
  <c r="F24" i="12"/>
  <c r="F25" i="12"/>
  <c r="F26" i="12"/>
  <c r="F27" i="12"/>
  <c r="F28" i="12"/>
  <c r="F11" i="12"/>
  <c r="F12" i="12"/>
  <c r="F13" i="12"/>
  <c r="F14" i="12"/>
  <c r="F15" i="12"/>
  <c r="F16" i="12"/>
  <c r="F17" i="12"/>
  <c r="U59" i="12"/>
  <c r="U60" i="12"/>
  <c r="U61" i="12"/>
  <c r="U62" i="12"/>
  <c r="U63" i="12"/>
  <c r="U64" i="12"/>
  <c r="U65" i="12"/>
  <c r="U66" i="12"/>
  <c r="U67" i="12"/>
  <c r="U68" i="12"/>
  <c r="U69" i="12"/>
  <c r="U53" i="12"/>
  <c r="U54" i="12"/>
  <c r="U55" i="12"/>
  <c r="U56" i="12"/>
  <c r="U57" i="12"/>
  <c r="U58" i="12"/>
  <c r="U44" i="12"/>
  <c r="U45" i="12"/>
  <c r="U46" i="12"/>
  <c r="U47" i="12"/>
  <c r="U48" i="12"/>
  <c r="U49" i="12"/>
  <c r="U50" i="12"/>
  <c r="U51" i="12"/>
  <c r="U52" i="12"/>
  <c r="U30" i="12"/>
  <c r="U31" i="12"/>
  <c r="U32" i="12"/>
  <c r="U33" i="12"/>
  <c r="U34" i="12"/>
  <c r="U35" i="12"/>
  <c r="U36" i="12"/>
  <c r="U37" i="12"/>
  <c r="U38" i="12"/>
  <c r="U39" i="12"/>
  <c r="U40" i="12"/>
  <c r="U41" i="12"/>
  <c r="U42" i="12"/>
  <c r="U43" i="12"/>
  <c r="U17" i="12"/>
  <c r="U18" i="12"/>
  <c r="U19" i="12"/>
  <c r="U20" i="12"/>
  <c r="U21" i="12"/>
  <c r="U22" i="12"/>
  <c r="U23" i="12"/>
  <c r="U24" i="12"/>
  <c r="U25" i="12"/>
  <c r="U26" i="12"/>
  <c r="U27" i="12"/>
  <c r="U28" i="12"/>
  <c r="U29" i="12"/>
  <c r="U11" i="12"/>
  <c r="U12" i="12"/>
  <c r="U13" i="12"/>
  <c r="U14" i="12"/>
  <c r="U15" i="12"/>
  <c r="U16" i="12"/>
  <c r="U10" i="12"/>
  <c r="J59" i="11"/>
  <c r="J60" i="11"/>
  <c r="J61" i="11"/>
  <c r="J62" i="11"/>
  <c r="J63" i="11"/>
  <c r="J64" i="11"/>
  <c r="J65" i="11"/>
  <c r="J66" i="11"/>
  <c r="J67" i="11"/>
  <c r="J68" i="11"/>
  <c r="J69" i="11"/>
  <c r="J70" i="11"/>
  <c r="J71" i="11"/>
  <c r="J72" i="11"/>
  <c r="J73" i="11"/>
  <c r="J74" i="11"/>
  <c r="J50" i="11"/>
  <c r="J51" i="11"/>
  <c r="J52" i="11"/>
  <c r="J53" i="11"/>
  <c r="J54" i="11"/>
  <c r="J55" i="11"/>
  <c r="J56" i="11"/>
  <c r="J57" i="11"/>
  <c r="J58" i="11"/>
  <c r="J38" i="11"/>
  <c r="J39" i="11"/>
  <c r="J40" i="11"/>
  <c r="J41" i="11"/>
  <c r="J42" i="11"/>
  <c r="J43" i="11"/>
  <c r="J44" i="11"/>
  <c r="J45" i="11"/>
  <c r="J46" i="11"/>
  <c r="J47" i="11"/>
  <c r="J48" i="11"/>
  <c r="J49" i="11"/>
  <c r="J31" i="11"/>
  <c r="J32" i="11"/>
  <c r="J33" i="11"/>
  <c r="J34" i="11"/>
  <c r="J35" i="11"/>
  <c r="J36" i="11"/>
  <c r="J37" i="11"/>
  <c r="J11" i="11"/>
  <c r="J12" i="11"/>
  <c r="J13" i="11"/>
  <c r="J14" i="11"/>
  <c r="J15" i="11"/>
  <c r="J16" i="11"/>
  <c r="J17" i="11"/>
  <c r="J18" i="11"/>
  <c r="J19" i="11"/>
  <c r="J20" i="11"/>
  <c r="J21" i="11"/>
  <c r="J22" i="11"/>
  <c r="J23" i="11"/>
  <c r="J24" i="11"/>
  <c r="J25" i="11"/>
  <c r="J26" i="11"/>
  <c r="J27" i="11"/>
  <c r="J28" i="11"/>
  <c r="J29" i="11"/>
  <c r="J30" i="11"/>
  <c r="AA71" i="11"/>
  <c r="AA72" i="11"/>
  <c r="AA73" i="11"/>
  <c r="AA74" i="11"/>
  <c r="AA60" i="11"/>
  <c r="AA61" i="11"/>
  <c r="AA62" i="11"/>
  <c r="AA63" i="11"/>
  <c r="AA64" i="11"/>
  <c r="AA65" i="11"/>
  <c r="AA66" i="11"/>
  <c r="AA67" i="11"/>
  <c r="AA68" i="11"/>
  <c r="AA69" i="11"/>
  <c r="AA70" i="11"/>
  <c r="AA53" i="11"/>
  <c r="AA54" i="11"/>
  <c r="AA55" i="11"/>
  <c r="AA56" i="11"/>
  <c r="AA57" i="11"/>
  <c r="AA58" i="11"/>
  <c r="AA59" i="11"/>
  <c r="AA46" i="11"/>
  <c r="AA47" i="11"/>
  <c r="AA48" i="11"/>
  <c r="AA49" i="11"/>
  <c r="AA50" i="11"/>
  <c r="AA51" i="11"/>
  <c r="AA52" i="11"/>
  <c r="AA40" i="11"/>
  <c r="AA41" i="11"/>
  <c r="AA42" i="11"/>
  <c r="AA43" i="11"/>
  <c r="AA44" i="11"/>
  <c r="AA45" i="11"/>
  <c r="AA31" i="11"/>
  <c r="AA32" i="11"/>
  <c r="AA33" i="11"/>
  <c r="AA34" i="11"/>
  <c r="AA35" i="11"/>
  <c r="AA36" i="11"/>
  <c r="AA37" i="11"/>
  <c r="AA38" i="11"/>
  <c r="AA39" i="11"/>
  <c r="AA11" i="11"/>
  <c r="AA12" i="11"/>
  <c r="AA13" i="11"/>
  <c r="AA14" i="11"/>
  <c r="AA15" i="11"/>
  <c r="AA16" i="11"/>
  <c r="AA17" i="11"/>
  <c r="AA18" i="11"/>
  <c r="AA19" i="11"/>
  <c r="AA20" i="11"/>
  <c r="AA21" i="11"/>
  <c r="AA22" i="11"/>
  <c r="AA23" i="11"/>
  <c r="AA24" i="11"/>
  <c r="AA25" i="11"/>
  <c r="AA26" i="11"/>
  <c r="AA27" i="11"/>
  <c r="AA28" i="11"/>
  <c r="AA29" i="11"/>
  <c r="AA30" i="11"/>
  <c r="AA10" i="11"/>
  <c r="U10" i="11"/>
  <c r="X10" i="11"/>
  <c r="H57" i="11"/>
  <c r="H58" i="11"/>
  <c r="H59" i="11"/>
  <c r="H60" i="11"/>
  <c r="H61" i="11"/>
  <c r="H62" i="11"/>
  <c r="H63" i="11"/>
  <c r="H64" i="11"/>
  <c r="H65" i="11"/>
  <c r="H66" i="11"/>
  <c r="H67" i="11"/>
  <c r="H68" i="11"/>
  <c r="H69" i="11"/>
  <c r="H70" i="11"/>
  <c r="H71" i="11"/>
  <c r="H72" i="11"/>
  <c r="H73" i="11"/>
  <c r="H74" i="11"/>
  <c r="H49" i="11"/>
  <c r="H50" i="11"/>
  <c r="H51" i="11"/>
  <c r="H52" i="11"/>
  <c r="H53" i="11"/>
  <c r="H54" i="11"/>
  <c r="H55" i="11"/>
  <c r="H56" i="11"/>
  <c r="H38" i="11"/>
  <c r="H39" i="11"/>
  <c r="H40" i="11"/>
  <c r="H41" i="11"/>
  <c r="H42" i="11"/>
  <c r="H43" i="11"/>
  <c r="H44" i="11"/>
  <c r="H45" i="11"/>
  <c r="H46" i="11"/>
  <c r="H47" i="11"/>
  <c r="H48" i="11"/>
  <c r="H31" i="11"/>
  <c r="H32" i="11"/>
  <c r="H33" i="11"/>
  <c r="H34" i="11"/>
  <c r="H35" i="11"/>
  <c r="H36" i="11"/>
  <c r="H37" i="11"/>
  <c r="H11" i="11"/>
  <c r="H12" i="11"/>
  <c r="H13" i="11"/>
  <c r="H14" i="11"/>
  <c r="H15" i="11"/>
  <c r="H16" i="11"/>
  <c r="H17" i="11"/>
  <c r="H18" i="11"/>
  <c r="H19" i="11"/>
  <c r="H20" i="11"/>
  <c r="H21" i="11"/>
  <c r="H22" i="11"/>
  <c r="H23" i="11"/>
  <c r="H24" i="11"/>
  <c r="H25" i="11"/>
  <c r="H26" i="11"/>
  <c r="H27" i="11"/>
  <c r="H28" i="11"/>
  <c r="H29" i="11"/>
  <c r="H30" i="11"/>
  <c r="X74" i="11"/>
  <c r="X69" i="11"/>
  <c r="X70" i="11"/>
  <c r="X71" i="11"/>
  <c r="X72" i="11"/>
  <c r="X73" i="11"/>
  <c r="X57" i="11"/>
  <c r="X58" i="11"/>
  <c r="X59" i="11"/>
  <c r="X60" i="11"/>
  <c r="X61" i="11"/>
  <c r="X62" i="11"/>
  <c r="X63" i="11"/>
  <c r="X64" i="11"/>
  <c r="X65" i="11"/>
  <c r="X66" i="11"/>
  <c r="X67" i="11"/>
  <c r="X68" i="11"/>
  <c r="X49" i="11"/>
  <c r="X50" i="11"/>
  <c r="X51" i="11"/>
  <c r="X52" i="11"/>
  <c r="X53" i="11"/>
  <c r="X54" i="11"/>
  <c r="X55" i="11"/>
  <c r="X56" i="11"/>
  <c r="X40" i="11"/>
  <c r="X41" i="11"/>
  <c r="X42" i="11"/>
  <c r="X43" i="11"/>
  <c r="X44" i="11"/>
  <c r="X45" i="11"/>
  <c r="X46" i="11"/>
  <c r="X47" i="11"/>
  <c r="X48" i="11"/>
  <c r="X32" i="11"/>
  <c r="X33" i="11"/>
  <c r="X34" i="11"/>
  <c r="X35" i="11"/>
  <c r="X36" i="11"/>
  <c r="X37" i="11"/>
  <c r="X38" i="11"/>
  <c r="X39" i="11"/>
  <c r="X11" i="11"/>
  <c r="X12" i="11"/>
  <c r="X13" i="11"/>
  <c r="X14" i="11"/>
  <c r="X15" i="11"/>
  <c r="X16" i="11"/>
  <c r="X17" i="11"/>
  <c r="X18" i="11"/>
  <c r="X19" i="11"/>
  <c r="X20" i="11"/>
  <c r="X21" i="11"/>
  <c r="X22" i="11"/>
  <c r="X23" i="11"/>
  <c r="X24" i="11"/>
  <c r="X25" i="11"/>
  <c r="X26" i="11"/>
  <c r="X27" i="11"/>
  <c r="X28" i="11"/>
  <c r="X29" i="11"/>
  <c r="X30" i="11"/>
  <c r="X31" i="11"/>
  <c r="F66" i="11"/>
  <c r="F67" i="11"/>
  <c r="F68" i="11"/>
  <c r="F69" i="11"/>
  <c r="F70" i="11"/>
  <c r="F71" i="11"/>
  <c r="F72" i="11"/>
  <c r="F73" i="11"/>
  <c r="F74" i="11"/>
  <c r="F55" i="11"/>
  <c r="F56" i="11"/>
  <c r="F57" i="11"/>
  <c r="F58" i="11"/>
  <c r="F59" i="11"/>
  <c r="F60" i="11"/>
  <c r="F61" i="11"/>
  <c r="F62" i="11"/>
  <c r="F63" i="11"/>
  <c r="F64" i="11"/>
  <c r="F65" i="11"/>
  <c r="F46" i="11"/>
  <c r="F47" i="11"/>
  <c r="F48" i="11"/>
  <c r="F49" i="11"/>
  <c r="F50" i="11"/>
  <c r="F51" i="11"/>
  <c r="F52" i="11"/>
  <c r="F53" i="11"/>
  <c r="F54" i="11"/>
  <c r="F41" i="11"/>
  <c r="F42" i="11"/>
  <c r="F43" i="11"/>
  <c r="F44" i="11"/>
  <c r="F45" i="11"/>
  <c r="F33" i="11"/>
  <c r="F34" i="11"/>
  <c r="F35" i="11"/>
  <c r="F36" i="11"/>
  <c r="F37" i="11"/>
  <c r="F38" i="11"/>
  <c r="F39" i="11"/>
  <c r="F40" i="11"/>
  <c r="F11" i="11"/>
  <c r="F12" i="11"/>
  <c r="F13" i="11"/>
  <c r="F14" i="11"/>
  <c r="F15" i="11"/>
  <c r="F16" i="11"/>
  <c r="F17" i="11"/>
  <c r="F18" i="11"/>
  <c r="F19" i="11"/>
  <c r="F20" i="11"/>
  <c r="F21" i="11"/>
  <c r="F22" i="11"/>
  <c r="F23" i="11"/>
  <c r="F24" i="11"/>
  <c r="F25" i="11"/>
  <c r="F26" i="11"/>
  <c r="F27" i="11"/>
  <c r="F28" i="11"/>
  <c r="F29" i="11"/>
  <c r="F30" i="11"/>
  <c r="F31" i="11"/>
  <c r="F32" i="11"/>
  <c r="U73" i="11"/>
  <c r="U74" i="11"/>
  <c r="U58" i="11"/>
  <c r="U59" i="11"/>
  <c r="U60" i="11"/>
  <c r="U61" i="11"/>
  <c r="U62" i="11"/>
  <c r="U63" i="11"/>
  <c r="U64" i="11"/>
  <c r="U65" i="11"/>
  <c r="U66" i="11"/>
  <c r="U67" i="11"/>
  <c r="U68" i="11"/>
  <c r="U69" i="11"/>
  <c r="U70" i="11"/>
  <c r="U71" i="11"/>
  <c r="U72" i="11"/>
  <c r="U49" i="11"/>
  <c r="U50" i="11"/>
  <c r="U51" i="11"/>
  <c r="U52" i="11"/>
  <c r="U53" i="11"/>
  <c r="U54" i="11"/>
  <c r="U55" i="11"/>
  <c r="U56" i="11"/>
  <c r="U57" i="11"/>
  <c r="U41" i="11"/>
  <c r="U42" i="11"/>
  <c r="U43" i="11"/>
  <c r="U44" i="11"/>
  <c r="U45" i="11"/>
  <c r="U46" i="11"/>
  <c r="U47" i="11"/>
  <c r="U48" i="11"/>
  <c r="U32" i="11"/>
  <c r="U33" i="11"/>
  <c r="U34" i="11"/>
  <c r="U35" i="11"/>
  <c r="U36" i="11"/>
  <c r="U37" i="11"/>
  <c r="U38" i="11"/>
  <c r="U39" i="11"/>
  <c r="U40" i="11"/>
  <c r="U11" i="11"/>
  <c r="U12" i="11"/>
  <c r="U13" i="11"/>
  <c r="U14" i="11"/>
  <c r="U15" i="11"/>
  <c r="U16" i="11"/>
  <c r="U17" i="11"/>
  <c r="U18" i="11"/>
  <c r="U19" i="11"/>
  <c r="U20" i="11"/>
  <c r="U21" i="11"/>
  <c r="U22" i="11"/>
  <c r="U23" i="11"/>
  <c r="U24" i="11"/>
  <c r="U25" i="11"/>
  <c r="U26" i="11"/>
  <c r="U27" i="11"/>
  <c r="U28" i="11"/>
  <c r="U29" i="11"/>
  <c r="U30" i="11"/>
  <c r="U31" i="11"/>
  <c r="J205" i="9"/>
  <c r="J206" i="9"/>
  <c r="J207" i="9"/>
  <c r="J208" i="9"/>
  <c r="J209" i="9"/>
  <c r="J210" i="9"/>
  <c r="J211" i="9"/>
  <c r="J212" i="9"/>
  <c r="J213" i="9"/>
  <c r="J214" i="9"/>
  <c r="J215" i="9"/>
  <c r="J216" i="9"/>
  <c r="J217" i="9"/>
  <c r="J218" i="9"/>
  <c r="J219" i="9"/>
  <c r="J220" i="9"/>
  <c r="J191" i="9"/>
  <c r="J192" i="9"/>
  <c r="J193" i="9"/>
  <c r="J194" i="9"/>
  <c r="J195" i="9"/>
  <c r="J196" i="9"/>
  <c r="J197" i="9"/>
  <c r="J198" i="9"/>
  <c r="J199" i="9"/>
  <c r="J200" i="9"/>
  <c r="J201" i="9"/>
  <c r="J202" i="9"/>
  <c r="J203" i="9"/>
  <c r="J204" i="9"/>
  <c r="J180" i="9"/>
  <c r="J181" i="9"/>
  <c r="J182" i="9"/>
  <c r="J183" i="9"/>
  <c r="J184" i="9"/>
  <c r="J185" i="9"/>
  <c r="J186" i="9"/>
  <c r="J187" i="9"/>
  <c r="J188" i="9"/>
  <c r="J189" i="9"/>
  <c r="J190" i="9"/>
  <c r="J166" i="9"/>
  <c r="J167" i="9"/>
  <c r="J168" i="9"/>
  <c r="J169" i="9"/>
  <c r="J170" i="9"/>
  <c r="J171" i="9"/>
  <c r="J172" i="9"/>
  <c r="J173" i="9"/>
  <c r="J174" i="9"/>
  <c r="J175" i="9"/>
  <c r="J176" i="9"/>
  <c r="J177" i="9"/>
  <c r="J178" i="9"/>
  <c r="J179" i="9"/>
  <c r="J154" i="9"/>
  <c r="J155" i="9"/>
  <c r="J156" i="9"/>
  <c r="J157" i="9"/>
  <c r="J158" i="9"/>
  <c r="J159" i="9"/>
  <c r="J160" i="9"/>
  <c r="J161" i="9"/>
  <c r="J162" i="9"/>
  <c r="J163" i="9"/>
  <c r="J164" i="9"/>
  <c r="J165" i="9"/>
  <c r="J141" i="9"/>
  <c r="J142" i="9"/>
  <c r="J143" i="9"/>
  <c r="J144" i="9"/>
  <c r="J145" i="9"/>
  <c r="J146" i="9"/>
  <c r="J147" i="9"/>
  <c r="J148" i="9"/>
  <c r="J149" i="9"/>
  <c r="J150" i="9"/>
  <c r="J151" i="9"/>
  <c r="J152" i="9"/>
  <c r="J153" i="9"/>
  <c r="J131" i="9"/>
  <c r="J132" i="9"/>
  <c r="J133" i="9"/>
  <c r="J134" i="9"/>
  <c r="J135" i="9"/>
  <c r="J136" i="9"/>
  <c r="J137" i="9"/>
  <c r="J138" i="9"/>
  <c r="J139" i="9"/>
  <c r="J140" i="9"/>
  <c r="J122" i="9"/>
  <c r="J123" i="9"/>
  <c r="J124" i="9"/>
  <c r="J125" i="9"/>
  <c r="J126" i="9"/>
  <c r="J127" i="9"/>
  <c r="J128" i="9"/>
  <c r="J129" i="9"/>
  <c r="J130" i="9"/>
  <c r="J113" i="9"/>
  <c r="J114" i="9"/>
  <c r="J115" i="9"/>
  <c r="J116" i="9"/>
  <c r="J117" i="9"/>
  <c r="J118" i="9"/>
  <c r="J119" i="9"/>
  <c r="J120" i="9"/>
  <c r="J121" i="9"/>
  <c r="J102" i="9"/>
  <c r="J103" i="9"/>
  <c r="J104" i="9"/>
  <c r="J105" i="9"/>
  <c r="J106" i="9"/>
  <c r="J107" i="9"/>
  <c r="J108" i="9"/>
  <c r="J109" i="9"/>
  <c r="J110" i="9"/>
  <c r="J111" i="9"/>
  <c r="J112" i="9"/>
  <c r="J92" i="9"/>
  <c r="J93" i="9"/>
  <c r="J94" i="9"/>
  <c r="J95" i="9"/>
  <c r="J96" i="9"/>
  <c r="J97" i="9"/>
  <c r="J98" i="9"/>
  <c r="J99" i="9"/>
  <c r="J100" i="9"/>
  <c r="J101" i="9"/>
  <c r="J83" i="9"/>
  <c r="J84" i="9"/>
  <c r="J85" i="9"/>
  <c r="J86" i="9"/>
  <c r="J87" i="9"/>
  <c r="J88" i="9"/>
  <c r="J89" i="9"/>
  <c r="J90" i="9"/>
  <c r="J91" i="9"/>
  <c r="J75" i="9"/>
  <c r="J76" i="9"/>
  <c r="J77" i="9"/>
  <c r="J78" i="9"/>
  <c r="J79" i="9"/>
  <c r="J80" i="9"/>
  <c r="J81" i="9"/>
  <c r="J82" i="9"/>
  <c r="J67" i="9"/>
  <c r="J68" i="9"/>
  <c r="J69" i="9"/>
  <c r="J70" i="9"/>
  <c r="J71" i="9"/>
  <c r="J72" i="9"/>
  <c r="J73" i="9"/>
  <c r="J74" i="9"/>
  <c r="J54" i="9"/>
  <c r="J55" i="9"/>
  <c r="J56" i="9"/>
  <c r="J57" i="9"/>
  <c r="J58" i="9"/>
  <c r="J59" i="9"/>
  <c r="J60" i="9"/>
  <c r="J61" i="9"/>
  <c r="J62" i="9"/>
  <c r="J63" i="9"/>
  <c r="J64" i="9"/>
  <c r="J65" i="9"/>
  <c r="J66" i="9"/>
  <c r="J46" i="9"/>
  <c r="J47" i="9"/>
  <c r="J48" i="9"/>
  <c r="J49" i="9"/>
  <c r="J50" i="9"/>
  <c r="J51" i="9"/>
  <c r="J52" i="9"/>
  <c r="J53" i="9"/>
  <c r="J36" i="9"/>
  <c r="J37" i="9"/>
  <c r="J38" i="9"/>
  <c r="J39" i="9"/>
  <c r="J40" i="9"/>
  <c r="J41" i="9"/>
  <c r="J42" i="9"/>
  <c r="J43" i="9"/>
  <c r="J44" i="9"/>
  <c r="J45" i="9"/>
  <c r="J26" i="9"/>
  <c r="J27" i="9"/>
  <c r="J28" i="9"/>
  <c r="J29" i="9"/>
  <c r="J30" i="9"/>
  <c r="J31" i="9"/>
  <c r="J32" i="9"/>
  <c r="J33" i="9"/>
  <c r="J34" i="9"/>
  <c r="J35" i="9"/>
  <c r="J16" i="9"/>
  <c r="J17" i="9"/>
  <c r="J18" i="9"/>
  <c r="J19" i="9"/>
  <c r="J20" i="9"/>
  <c r="J21" i="9"/>
  <c r="J22" i="9"/>
  <c r="J23" i="9"/>
  <c r="J24" i="9"/>
  <c r="J25" i="9"/>
  <c r="U10" i="9"/>
  <c r="X10" i="9"/>
  <c r="AA10" i="9"/>
  <c r="J11" i="9"/>
  <c r="J12" i="9"/>
  <c r="J13" i="9"/>
  <c r="J14" i="9"/>
  <c r="J15" i="9"/>
  <c r="AA11" i="9"/>
  <c r="AA12" i="9"/>
  <c r="AA13" i="9"/>
  <c r="AA14" i="9"/>
  <c r="AA15" i="9"/>
  <c r="AA16" i="9"/>
  <c r="AA17" i="9"/>
  <c r="AA18" i="9"/>
  <c r="AA19" i="9"/>
  <c r="AA20" i="9"/>
  <c r="AA21" i="9"/>
  <c r="AA22" i="9"/>
  <c r="AA23" i="9"/>
  <c r="AA24" i="9"/>
  <c r="AA25" i="9"/>
  <c r="AA26" i="9"/>
  <c r="AA27" i="9"/>
  <c r="AA28" i="9"/>
  <c r="AA29" i="9"/>
  <c r="AA30" i="9"/>
  <c r="AA31" i="9"/>
  <c r="AA32" i="9"/>
  <c r="AA33" i="9"/>
  <c r="AA34" i="9"/>
  <c r="AA35" i="9"/>
  <c r="AA36" i="9"/>
  <c r="AA37" i="9"/>
  <c r="AA38" i="9"/>
  <c r="AA39" i="9"/>
  <c r="AA40" i="9"/>
  <c r="AA41" i="9"/>
  <c r="AA42" i="9"/>
  <c r="AA43" i="9"/>
  <c r="AA44" i="9"/>
  <c r="AA45" i="9"/>
  <c r="AA46" i="9"/>
  <c r="AA47" i="9"/>
  <c r="AA48" i="9"/>
  <c r="AA49" i="9"/>
  <c r="AA50" i="9"/>
  <c r="AA51" i="9"/>
  <c r="AA52" i="9"/>
  <c r="AA53" i="9"/>
  <c r="AA54" i="9"/>
  <c r="AA55" i="9"/>
  <c r="AA56" i="9"/>
  <c r="AA57" i="9"/>
  <c r="AA58" i="9"/>
  <c r="AA59" i="9"/>
  <c r="AA60" i="9"/>
  <c r="AA61" i="9"/>
  <c r="AA62" i="9"/>
  <c r="AA63" i="9"/>
  <c r="AA64" i="9"/>
  <c r="AA65" i="9"/>
  <c r="AA66" i="9"/>
  <c r="AA67" i="9"/>
  <c r="AA68" i="9"/>
  <c r="AA69" i="9"/>
  <c r="AA70" i="9"/>
  <c r="AA71" i="9"/>
  <c r="AA72" i="9"/>
  <c r="AA73" i="9"/>
  <c r="AA74" i="9"/>
  <c r="AA75" i="9"/>
  <c r="AA76" i="9"/>
  <c r="AA77" i="9"/>
  <c r="AA78" i="9"/>
  <c r="AA79" i="9"/>
  <c r="AA80" i="9"/>
  <c r="AA81" i="9"/>
  <c r="AA82" i="9"/>
  <c r="AA83" i="9"/>
  <c r="AA84" i="9"/>
  <c r="AA85" i="9"/>
  <c r="AA86" i="9"/>
  <c r="AA87" i="9"/>
  <c r="AA88" i="9"/>
  <c r="AA89" i="9"/>
  <c r="AA90" i="9"/>
  <c r="AA91" i="9"/>
  <c r="AA92" i="9"/>
  <c r="AA93" i="9"/>
  <c r="AA94" i="9"/>
  <c r="AA95" i="9"/>
  <c r="AA96" i="9"/>
  <c r="AA97" i="9"/>
  <c r="AA98" i="9"/>
  <c r="AA99" i="9"/>
  <c r="AA100" i="9"/>
  <c r="AA101" i="9"/>
  <c r="AA102" i="9"/>
  <c r="AA103" i="9"/>
  <c r="AA104" i="9"/>
  <c r="AA105" i="9"/>
  <c r="AA106" i="9"/>
  <c r="AA107" i="9"/>
  <c r="AA108" i="9"/>
  <c r="AA109" i="9"/>
  <c r="AA110" i="9"/>
  <c r="AA111" i="9"/>
  <c r="AA112" i="9"/>
  <c r="AA113" i="9"/>
  <c r="AA114" i="9"/>
  <c r="AA115" i="9"/>
  <c r="AA116" i="9"/>
  <c r="AA117" i="9"/>
  <c r="AA118" i="9"/>
  <c r="AA119" i="9"/>
  <c r="AA120" i="9"/>
  <c r="AA121" i="9"/>
  <c r="AA122" i="9"/>
  <c r="AA123" i="9"/>
  <c r="AA124" i="9"/>
  <c r="AA125" i="9"/>
  <c r="AA126" i="9"/>
  <c r="AA127" i="9"/>
  <c r="AA128" i="9"/>
  <c r="AA129" i="9"/>
  <c r="AA130" i="9"/>
  <c r="AA131" i="9"/>
  <c r="AA132" i="9"/>
  <c r="AA133" i="9"/>
  <c r="AA134" i="9"/>
  <c r="AA135" i="9"/>
  <c r="AA136" i="9"/>
  <c r="AA137" i="9"/>
  <c r="AA138" i="9"/>
  <c r="AA139" i="9"/>
  <c r="AA140" i="9"/>
  <c r="AA141" i="9"/>
  <c r="AA142" i="9"/>
  <c r="AA143" i="9"/>
  <c r="AA144" i="9"/>
  <c r="AA145" i="9"/>
  <c r="AA146" i="9"/>
  <c r="AA147" i="9"/>
  <c r="AA148" i="9"/>
  <c r="AA149" i="9"/>
  <c r="AA150" i="9"/>
  <c r="AA151" i="9"/>
  <c r="AA152" i="9"/>
  <c r="AA153" i="9"/>
  <c r="AA154" i="9"/>
  <c r="AA155" i="9"/>
  <c r="AA156" i="9"/>
  <c r="AA157" i="9"/>
  <c r="AA158" i="9"/>
  <c r="AA159" i="9"/>
  <c r="AA160" i="9"/>
  <c r="AA161" i="9"/>
  <c r="AA162" i="9"/>
  <c r="AA163" i="9"/>
  <c r="AA164" i="9"/>
  <c r="AA165" i="9"/>
  <c r="AA166" i="9"/>
  <c r="AA167" i="9"/>
  <c r="AA168" i="9"/>
  <c r="AA169" i="9"/>
  <c r="AA170" i="9"/>
  <c r="AA171" i="9"/>
  <c r="AA172" i="9"/>
  <c r="AA173" i="9"/>
  <c r="AA174" i="9"/>
  <c r="AA175" i="9"/>
  <c r="AA176" i="9"/>
  <c r="AA177" i="9"/>
  <c r="AA178" i="9"/>
  <c r="AA179" i="9"/>
  <c r="AA180" i="9"/>
  <c r="AA181" i="9"/>
  <c r="AA182" i="9"/>
  <c r="AA183" i="9"/>
  <c r="AA184" i="9"/>
  <c r="AA185" i="9"/>
  <c r="AA186" i="9"/>
  <c r="AA187" i="9"/>
  <c r="AA188" i="9"/>
  <c r="AA189" i="9"/>
  <c r="AA190" i="9"/>
  <c r="AA191" i="9"/>
  <c r="AA192" i="9"/>
  <c r="AA193" i="9"/>
  <c r="AA194" i="9"/>
  <c r="AA195" i="9"/>
  <c r="AA196" i="9"/>
  <c r="AA197" i="9"/>
  <c r="AA198" i="9"/>
  <c r="AA199" i="9"/>
  <c r="AA200" i="9"/>
  <c r="AA201" i="9"/>
  <c r="AA202" i="9"/>
  <c r="AA203" i="9"/>
  <c r="AA204" i="9"/>
  <c r="AA205" i="9"/>
  <c r="AA206" i="9"/>
  <c r="AA207" i="9"/>
  <c r="AA208" i="9"/>
  <c r="AA209" i="9"/>
  <c r="AA210" i="9"/>
  <c r="AA211" i="9"/>
  <c r="AA212" i="9"/>
  <c r="AA213" i="9"/>
  <c r="AA214" i="9"/>
  <c r="AA215" i="9"/>
  <c r="AA216" i="9"/>
  <c r="AA217" i="9"/>
  <c r="AA218" i="9"/>
  <c r="AA219" i="9"/>
  <c r="AA220" i="9"/>
  <c r="H203" i="9"/>
  <c r="H207" i="9"/>
  <c r="H215" i="9"/>
  <c r="H189" i="9"/>
  <c r="H193" i="9"/>
  <c r="H201" i="9"/>
  <c r="H181" i="9"/>
  <c r="H185" i="9"/>
  <c r="H167" i="9"/>
  <c r="H175" i="9"/>
  <c r="H154" i="9"/>
  <c r="H158" i="9"/>
  <c r="H162" i="9"/>
  <c r="H146" i="9"/>
  <c r="H150" i="9"/>
  <c r="H134" i="9"/>
  <c r="H142" i="9"/>
  <c r="H127" i="9"/>
  <c r="H131" i="9"/>
  <c r="H115" i="9"/>
  <c r="H119" i="9"/>
  <c r="H123" i="9"/>
  <c r="H107" i="9"/>
  <c r="H96" i="9"/>
  <c r="H100" i="9"/>
  <c r="H85" i="9"/>
  <c r="H89" i="9"/>
  <c r="H93" i="9"/>
  <c r="H83" i="9"/>
  <c r="H70" i="9"/>
  <c r="H74" i="9"/>
  <c r="H61" i="9"/>
  <c r="H65" i="9"/>
  <c r="H52" i="9"/>
  <c r="H56" i="9"/>
  <c r="H48" i="9"/>
  <c r="H33" i="9"/>
  <c r="H37" i="9"/>
  <c r="H26" i="9"/>
  <c r="H13" i="9"/>
  <c r="H17" i="9"/>
  <c r="H21" i="9"/>
  <c r="X213" i="9"/>
  <c r="H213" i="9" s="1"/>
  <c r="X214" i="9"/>
  <c r="H214" i="9" s="1"/>
  <c r="X215" i="9"/>
  <c r="X216" i="9"/>
  <c r="H216" i="9" s="1"/>
  <c r="X217" i="9"/>
  <c r="H217" i="9" s="1"/>
  <c r="X218" i="9"/>
  <c r="H218" i="9" s="1"/>
  <c r="X219" i="9"/>
  <c r="H219" i="9" s="1"/>
  <c r="X220" i="9"/>
  <c r="H220" i="9" s="1"/>
  <c r="X204" i="9"/>
  <c r="H204" i="9" s="1"/>
  <c r="X205" i="9"/>
  <c r="H205" i="9" s="1"/>
  <c r="X206" i="9"/>
  <c r="H206" i="9" s="1"/>
  <c r="X207" i="9"/>
  <c r="X208" i="9"/>
  <c r="H208" i="9" s="1"/>
  <c r="X209" i="9"/>
  <c r="H209" i="9" s="1"/>
  <c r="X210" i="9"/>
  <c r="H210" i="9" s="1"/>
  <c r="X211" i="9"/>
  <c r="H211" i="9" s="1"/>
  <c r="X212" i="9"/>
  <c r="H212" i="9" s="1"/>
  <c r="X191" i="9"/>
  <c r="H191" i="9" s="1"/>
  <c r="X192" i="9"/>
  <c r="H192" i="9" s="1"/>
  <c r="X193" i="9"/>
  <c r="X194" i="9"/>
  <c r="H194" i="9" s="1"/>
  <c r="X195" i="9"/>
  <c r="H195" i="9" s="1"/>
  <c r="X196" i="9"/>
  <c r="H196" i="9" s="1"/>
  <c r="X197" i="9"/>
  <c r="H197" i="9" s="1"/>
  <c r="X198" i="9"/>
  <c r="H198" i="9" s="1"/>
  <c r="X199" i="9"/>
  <c r="H199" i="9" s="1"/>
  <c r="X200" i="9"/>
  <c r="H200" i="9" s="1"/>
  <c r="X201" i="9"/>
  <c r="X202" i="9"/>
  <c r="H202" i="9" s="1"/>
  <c r="X203" i="9"/>
  <c r="X178" i="9"/>
  <c r="H178" i="9" s="1"/>
  <c r="X179" i="9"/>
  <c r="H179" i="9" s="1"/>
  <c r="X180" i="9"/>
  <c r="H180" i="9" s="1"/>
  <c r="X181" i="9"/>
  <c r="X182" i="9"/>
  <c r="H182" i="9" s="1"/>
  <c r="X183" i="9"/>
  <c r="H183" i="9" s="1"/>
  <c r="X184" i="9"/>
  <c r="H184" i="9" s="1"/>
  <c r="X185" i="9"/>
  <c r="X186" i="9"/>
  <c r="H186" i="9" s="1"/>
  <c r="X187" i="9"/>
  <c r="H187" i="9" s="1"/>
  <c r="X188" i="9"/>
  <c r="H188" i="9" s="1"/>
  <c r="X189" i="9"/>
  <c r="X190" i="9"/>
  <c r="H190" i="9" s="1"/>
  <c r="X163" i="9"/>
  <c r="H163" i="9" s="1"/>
  <c r="X164" i="9"/>
  <c r="H164" i="9" s="1"/>
  <c r="X165" i="9"/>
  <c r="H165" i="9" s="1"/>
  <c r="X166" i="9"/>
  <c r="H166" i="9" s="1"/>
  <c r="X167" i="9"/>
  <c r="X168" i="9"/>
  <c r="H168" i="9" s="1"/>
  <c r="X169" i="9"/>
  <c r="H169" i="9" s="1"/>
  <c r="X170" i="9"/>
  <c r="H170" i="9" s="1"/>
  <c r="X171" i="9"/>
  <c r="H171" i="9" s="1"/>
  <c r="X172" i="9"/>
  <c r="H172" i="9" s="1"/>
  <c r="X173" i="9"/>
  <c r="H173" i="9" s="1"/>
  <c r="X174" i="9"/>
  <c r="H174" i="9" s="1"/>
  <c r="X175" i="9"/>
  <c r="X176" i="9"/>
  <c r="H176" i="9" s="1"/>
  <c r="X177" i="9"/>
  <c r="H177" i="9" s="1"/>
  <c r="X152" i="9"/>
  <c r="H152" i="9" s="1"/>
  <c r="X153" i="9"/>
  <c r="H153" i="9" s="1"/>
  <c r="X154" i="9"/>
  <c r="X155" i="9"/>
  <c r="H155" i="9" s="1"/>
  <c r="X156" i="9"/>
  <c r="H156" i="9" s="1"/>
  <c r="X157" i="9"/>
  <c r="H157" i="9" s="1"/>
  <c r="X158" i="9"/>
  <c r="X159" i="9"/>
  <c r="H159" i="9" s="1"/>
  <c r="X160" i="9"/>
  <c r="H160" i="9" s="1"/>
  <c r="X161" i="9"/>
  <c r="H161" i="9" s="1"/>
  <c r="X162" i="9"/>
  <c r="X143" i="9"/>
  <c r="H143" i="9" s="1"/>
  <c r="X144" i="9"/>
  <c r="H144" i="9" s="1"/>
  <c r="X145" i="9"/>
  <c r="H145" i="9" s="1"/>
  <c r="X146" i="9"/>
  <c r="X147" i="9"/>
  <c r="H147" i="9" s="1"/>
  <c r="X148" i="9"/>
  <c r="H148" i="9" s="1"/>
  <c r="X149" i="9"/>
  <c r="H149" i="9" s="1"/>
  <c r="X150" i="9"/>
  <c r="X151" i="9"/>
  <c r="H151" i="9" s="1"/>
  <c r="X137" i="9"/>
  <c r="H137" i="9" s="1"/>
  <c r="X138" i="9"/>
  <c r="H138" i="9" s="1"/>
  <c r="X139" i="9"/>
  <c r="H139" i="9" s="1"/>
  <c r="X140" i="9"/>
  <c r="H140" i="9" s="1"/>
  <c r="X141" i="9"/>
  <c r="H141" i="9" s="1"/>
  <c r="X142" i="9"/>
  <c r="X130" i="9"/>
  <c r="H130" i="9" s="1"/>
  <c r="X131" i="9"/>
  <c r="X132" i="9"/>
  <c r="H132" i="9" s="1"/>
  <c r="X133" i="9"/>
  <c r="H133" i="9" s="1"/>
  <c r="X134" i="9"/>
  <c r="X135" i="9"/>
  <c r="H135" i="9" s="1"/>
  <c r="X136" i="9"/>
  <c r="H136" i="9" s="1"/>
  <c r="X121" i="9"/>
  <c r="H121" i="9" s="1"/>
  <c r="X122" i="9"/>
  <c r="H122" i="9" s="1"/>
  <c r="X123" i="9"/>
  <c r="X124" i="9"/>
  <c r="H124" i="9" s="1"/>
  <c r="X125" i="9"/>
  <c r="H125" i="9" s="1"/>
  <c r="X126" i="9"/>
  <c r="H126" i="9" s="1"/>
  <c r="X127" i="9"/>
  <c r="X128" i="9"/>
  <c r="H128" i="9" s="1"/>
  <c r="X129" i="9"/>
  <c r="H129" i="9" s="1"/>
  <c r="X115" i="9"/>
  <c r="X116" i="9"/>
  <c r="H116" i="9" s="1"/>
  <c r="X117" i="9"/>
  <c r="H117" i="9" s="1"/>
  <c r="X118" i="9"/>
  <c r="H118" i="9" s="1"/>
  <c r="X119" i="9"/>
  <c r="X120" i="9"/>
  <c r="H120" i="9" s="1"/>
  <c r="X106" i="9"/>
  <c r="H106" i="9" s="1"/>
  <c r="X107" i="9"/>
  <c r="X108" i="9"/>
  <c r="H108" i="9" s="1"/>
  <c r="X109" i="9"/>
  <c r="H109" i="9" s="1"/>
  <c r="X110" i="9"/>
  <c r="H110" i="9" s="1"/>
  <c r="X111" i="9"/>
  <c r="H111" i="9" s="1"/>
  <c r="X112" i="9"/>
  <c r="H112" i="9" s="1"/>
  <c r="X113" i="9"/>
  <c r="H113" i="9" s="1"/>
  <c r="X114" i="9"/>
  <c r="H114" i="9" s="1"/>
  <c r="X95" i="9"/>
  <c r="H95" i="9" s="1"/>
  <c r="X96" i="9"/>
  <c r="X97" i="9"/>
  <c r="H97" i="9" s="1"/>
  <c r="X98" i="9"/>
  <c r="H98" i="9" s="1"/>
  <c r="X99" i="9"/>
  <c r="H99" i="9" s="1"/>
  <c r="X100" i="9"/>
  <c r="X101" i="9"/>
  <c r="H101" i="9" s="1"/>
  <c r="X102" i="9"/>
  <c r="H102" i="9" s="1"/>
  <c r="X103" i="9"/>
  <c r="H103" i="9" s="1"/>
  <c r="X104" i="9"/>
  <c r="H104" i="9" s="1"/>
  <c r="X105" i="9"/>
  <c r="H105" i="9" s="1"/>
  <c r="X85" i="9"/>
  <c r="X86" i="9"/>
  <c r="H86" i="9" s="1"/>
  <c r="X87" i="9"/>
  <c r="H87" i="9" s="1"/>
  <c r="X88" i="9"/>
  <c r="H88" i="9" s="1"/>
  <c r="X89" i="9"/>
  <c r="X90" i="9"/>
  <c r="H90" i="9" s="1"/>
  <c r="X91" i="9"/>
  <c r="H91" i="9" s="1"/>
  <c r="X92" i="9"/>
  <c r="H92" i="9" s="1"/>
  <c r="X93" i="9"/>
  <c r="X94" i="9"/>
  <c r="H94" i="9" s="1"/>
  <c r="X76" i="9"/>
  <c r="H76" i="9" s="1"/>
  <c r="X77" i="9"/>
  <c r="H77" i="9" s="1"/>
  <c r="X78" i="9"/>
  <c r="H78" i="9" s="1"/>
  <c r="X79" i="9"/>
  <c r="H79" i="9" s="1"/>
  <c r="X80" i="9"/>
  <c r="H80" i="9" s="1"/>
  <c r="X81" i="9"/>
  <c r="H81" i="9" s="1"/>
  <c r="X82" i="9"/>
  <c r="H82" i="9" s="1"/>
  <c r="X83" i="9"/>
  <c r="X84" i="9"/>
  <c r="H84" i="9" s="1"/>
  <c r="X67" i="9"/>
  <c r="H67" i="9" s="1"/>
  <c r="X68" i="9"/>
  <c r="H68" i="9" s="1"/>
  <c r="X69" i="9"/>
  <c r="H69" i="9" s="1"/>
  <c r="X70" i="9"/>
  <c r="X71" i="9"/>
  <c r="H71" i="9" s="1"/>
  <c r="X72" i="9"/>
  <c r="H72" i="9" s="1"/>
  <c r="X73" i="9"/>
  <c r="H73" i="9" s="1"/>
  <c r="X74" i="9"/>
  <c r="X75" i="9"/>
  <c r="H75" i="9" s="1"/>
  <c r="X61" i="9"/>
  <c r="X62" i="9"/>
  <c r="H62" i="9" s="1"/>
  <c r="X63" i="9"/>
  <c r="H63" i="9" s="1"/>
  <c r="X64" i="9"/>
  <c r="H64" i="9" s="1"/>
  <c r="X65" i="9"/>
  <c r="X66" i="9"/>
  <c r="H66" i="9" s="1"/>
  <c r="X47" i="9"/>
  <c r="H47" i="9" s="1"/>
  <c r="X48" i="9"/>
  <c r="X49" i="9"/>
  <c r="H49" i="9" s="1"/>
  <c r="X50" i="9"/>
  <c r="H50" i="9" s="1"/>
  <c r="X51" i="9"/>
  <c r="H51" i="9" s="1"/>
  <c r="X52" i="9"/>
  <c r="X53" i="9"/>
  <c r="H53" i="9" s="1"/>
  <c r="X54" i="9"/>
  <c r="H54" i="9" s="1"/>
  <c r="X55" i="9"/>
  <c r="H55" i="9" s="1"/>
  <c r="X56" i="9"/>
  <c r="X57" i="9"/>
  <c r="H57" i="9" s="1"/>
  <c r="X58" i="9"/>
  <c r="H58" i="9" s="1"/>
  <c r="X59" i="9"/>
  <c r="H59" i="9" s="1"/>
  <c r="X60" i="9"/>
  <c r="H60" i="9" s="1"/>
  <c r="X39" i="9"/>
  <c r="H39" i="9" s="1"/>
  <c r="X40" i="9"/>
  <c r="H40" i="9" s="1"/>
  <c r="X41" i="9"/>
  <c r="H41" i="9" s="1"/>
  <c r="X42" i="9"/>
  <c r="H42" i="9" s="1"/>
  <c r="X43" i="9"/>
  <c r="H43" i="9" s="1"/>
  <c r="X44" i="9"/>
  <c r="H44" i="9" s="1"/>
  <c r="X45" i="9"/>
  <c r="H45" i="9" s="1"/>
  <c r="X46" i="9"/>
  <c r="H46" i="9" s="1"/>
  <c r="X29" i="9"/>
  <c r="H29" i="9" s="1"/>
  <c r="X30" i="9"/>
  <c r="H30" i="9" s="1"/>
  <c r="X31" i="9"/>
  <c r="H31" i="9" s="1"/>
  <c r="X32" i="9"/>
  <c r="H32" i="9" s="1"/>
  <c r="X33" i="9"/>
  <c r="X34" i="9"/>
  <c r="H34" i="9" s="1"/>
  <c r="X35" i="9"/>
  <c r="H35" i="9" s="1"/>
  <c r="X36" i="9"/>
  <c r="H36" i="9" s="1"/>
  <c r="X37" i="9"/>
  <c r="X38" i="9"/>
  <c r="H38" i="9" s="1"/>
  <c r="X23" i="9"/>
  <c r="H23" i="9" s="1"/>
  <c r="X24" i="9"/>
  <c r="H24" i="9" s="1"/>
  <c r="X25" i="9"/>
  <c r="H25" i="9" s="1"/>
  <c r="X26" i="9"/>
  <c r="X27" i="9"/>
  <c r="H27" i="9" s="1"/>
  <c r="X28" i="9"/>
  <c r="H28" i="9" s="1"/>
  <c r="X11" i="9"/>
  <c r="H11" i="9" s="1"/>
  <c r="X12" i="9"/>
  <c r="H12" i="9" s="1"/>
  <c r="X13" i="9"/>
  <c r="X14" i="9"/>
  <c r="H14" i="9" s="1"/>
  <c r="X15" i="9"/>
  <c r="H15" i="9" s="1"/>
  <c r="X16" i="9"/>
  <c r="H16" i="9" s="1"/>
  <c r="X17" i="9"/>
  <c r="X18" i="9"/>
  <c r="H18" i="9" s="1"/>
  <c r="X19" i="9"/>
  <c r="H19" i="9" s="1"/>
  <c r="X20" i="9"/>
  <c r="H20" i="9" s="1"/>
  <c r="X21" i="9"/>
  <c r="X22" i="9"/>
  <c r="H22" i="9" s="1"/>
  <c r="F215" i="9"/>
  <c r="F219" i="9"/>
  <c r="F212" i="9"/>
  <c r="F194" i="9"/>
  <c r="F198" i="9"/>
  <c r="F191" i="9"/>
  <c r="F168" i="9"/>
  <c r="F160" i="9"/>
  <c r="F138" i="9"/>
  <c r="F121" i="9"/>
  <c r="F125" i="9"/>
  <c r="F103" i="9"/>
  <c r="F107" i="9"/>
  <c r="F42" i="9"/>
  <c r="U216" i="9"/>
  <c r="F216" i="9" s="1"/>
  <c r="U217" i="9"/>
  <c r="F217" i="9" s="1"/>
  <c r="U218" i="9"/>
  <c r="F218" i="9" s="1"/>
  <c r="U219" i="9"/>
  <c r="U220" i="9"/>
  <c r="F220" i="9" s="1"/>
  <c r="U203" i="9"/>
  <c r="F203" i="9" s="1"/>
  <c r="U204" i="9"/>
  <c r="F204" i="9" s="1"/>
  <c r="U205" i="9"/>
  <c r="F205" i="9" s="1"/>
  <c r="U206" i="9"/>
  <c r="F206" i="9" s="1"/>
  <c r="U207" i="9"/>
  <c r="F207" i="9" s="1"/>
  <c r="U208" i="9"/>
  <c r="F208" i="9" s="1"/>
  <c r="U209" i="9"/>
  <c r="F209" i="9" s="1"/>
  <c r="U210" i="9"/>
  <c r="F210" i="9" s="1"/>
  <c r="U211" i="9"/>
  <c r="F211" i="9" s="1"/>
  <c r="U212" i="9"/>
  <c r="U213" i="9"/>
  <c r="F213" i="9" s="1"/>
  <c r="U214" i="9"/>
  <c r="F214" i="9" s="1"/>
  <c r="U215" i="9"/>
  <c r="U193" i="9"/>
  <c r="F193" i="9" s="1"/>
  <c r="U194" i="9"/>
  <c r="U195" i="9"/>
  <c r="F195" i="9" s="1"/>
  <c r="U196" i="9"/>
  <c r="F196" i="9" s="1"/>
  <c r="U197" i="9"/>
  <c r="F197" i="9" s="1"/>
  <c r="U198" i="9"/>
  <c r="U199" i="9"/>
  <c r="F199" i="9" s="1"/>
  <c r="U200" i="9"/>
  <c r="F200" i="9" s="1"/>
  <c r="U201" i="9"/>
  <c r="F201" i="9" s="1"/>
  <c r="U202" i="9"/>
  <c r="F202" i="9" s="1"/>
  <c r="U188" i="9"/>
  <c r="F188" i="9" s="1"/>
  <c r="U189" i="9"/>
  <c r="F189" i="9" s="1"/>
  <c r="U190" i="9"/>
  <c r="F190" i="9" s="1"/>
  <c r="U191" i="9"/>
  <c r="U192" i="9"/>
  <c r="F192" i="9" s="1"/>
  <c r="U174" i="9"/>
  <c r="F174" i="9" s="1"/>
  <c r="U175" i="9"/>
  <c r="F175" i="9" s="1"/>
  <c r="U176" i="9"/>
  <c r="F176" i="9" s="1"/>
  <c r="U177" i="9"/>
  <c r="F177" i="9" s="1"/>
  <c r="U178" i="9"/>
  <c r="F178" i="9" s="1"/>
  <c r="U179" i="9"/>
  <c r="F179" i="9" s="1"/>
  <c r="U180" i="9"/>
  <c r="F180" i="9" s="1"/>
  <c r="U181" i="9"/>
  <c r="F181" i="9" s="1"/>
  <c r="U182" i="9"/>
  <c r="F182" i="9" s="1"/>
  <c r="U183" i="9"/>
  <c r="F183" i="9" s="1"/>
  <c r="U184" i="9"/>
  <c r="F184" i="9" s="1"/>
  <c r="U185" i="9"/>
  <c r="F185" i="9" s="1"/>
  <c r="U186" i="9"/>
  <c r="F186" i="9" s="1"/>
  <c r="U187" i="9"/>
  <c r="F187" i="9" s="1"/>
  <c r="U153" i="9"/>
  <c r="F153" i="9" s="1"/>
  <c r="U154" i="9"/>
  <c r="F154" i="9" s="1"/>
  <c r="U155" i="9"/>
  <c r="F155" i="9" s="1"/>
  <c r="U156" i="9"/>
  <c r="F156" i="9" s="1"/>
  <c r="U157" i="9"/>
  <c r="F157" i="9" s="1"/>
  <c r="U158" i="9"/>
  <c r="F158" i="9" s="1"/>
  <c r="U159" i="9"/>
  <c r="F159" i="9" s="1"/>
  <c r="U160" i="9"/>
  <c r="U161" i="9"/>
  <c r="F161" i="9" s="1"/>
  <c r="U162" i="9"/>
  <c r="F162" i="9" s="1"/>
  <c r="U163" i="9"/>
  <c r="F163" i="9" s="1"/>
  <c r="U164" i="9"/>
  <c r="F164" i="9" s="1"/>
  <c r="U165" i="9"/>
  <c r="F165" i="9" s="1"/>
  <c r="U166" i="9"/>
  <c r="F166" i="9" s="1"/>
  <c r="U167" i="9"/>
  <c r="F167" i="9" s="1"/>
  <c r="U168" i="9"/>
  <c r="U169" i="9"/>
  <c r="F169" i="9" s="1"/>
  <c r="U170" i="9"/>
  <c r="F170" i="9" s="1"/>
  <c r="U171" i="9"/>
  <c r="F171" i="9" s="1"/>
  <c r="U172" i="9"/>
  <c r="F172" i="9" s="1"/>
  <c r="U173" i="9"/>
  <c r="F173" i="9" s="1"/>
  <c r="U143" i="9"/>
  <c r="F143" i="9" s="1"/>
  <c r="U144" i="9"/>
  <c r="F144" i="9" s="1"/>
  <c r="U145" i="9"/>
  <c r="F145" i="9" s="1"/>
  <c r="U146" i="9"/>
  <c r="F146" i="9" s="1"/>
  <c r="U147" i="9"/>
  <c r="F147" i="9" s="1"/>
  <c r="U148" i="9"/>
  <c r="F148" i="9" s="1"/>
  <c r="U149" i="9"/>
  <c r="F149" i="9" s="1"/>
  <c r="U150" i="9"/>
  <c r="F150" i="9" s="1"/>
  <c r="U151" i="9"/>
  <c r="F151" i="9" s="1"/>
  <c r="U152" i="9"/>
  <c r="F152" i="9" s="1"/>
  <c r="U134" i="9"/>
  <c r="F134" i="9" s="1"/>
  <c r="U135" i="9"/>
  <c r="F135" i="9" s="1"/>
  <c r="U136" i="9"/>
  <c r="F136" i="9" s="1"/>
  <c r="U137" i="9"/>
  <c r="F137" i="9" s="1"/>
  <c r="U138" i="9"/>
  <c r="U139" i="9"/>
  <c r="F139" i="9" s="1"/>
  <c r="U140" i="9"/>
  <c r="F140" i="9" s="1"/>
  <c r="U141" i="9"/>
  <c r="F141" i="9" s="1"/>
  <c r="U142" i="9"/>
  <c r="F142" i="9" s="1"/>
  <c r="U125" i="9"/>
  <c r="U126" i="9"/>
  <c r="F126" i="9" s="1"/>
  <c r="U127" i="9"/>
  <c r="F127" i="9" s="1"/>
  <c r="U128" i="9"/>
  <c r="F128" i="9" s="1"/>
  <c r="U129" i="9"/>
  <c r="F129" i="9" s="1"/>
  <c r="U130" i="9"/>
  <c r="F130" i="9" s="1"/>
  <c r="U131" i="9"/>
  <c r="F131" i="9" s="1"/>
  <c r="U132" i="9"/>
  <c r="F132" i="9" s="1"/>
  <c r="U133" i="9"/>
  <c r="F133" i="9" s="1"/>
  <c r="U118" i="9"/>
  <c r="F118" i="9" s="1"/>
  <c r="U119" i="9"/>
  <c r="F119" i="9" s="1"/>
  <c r="U120" i="9"/>
  <c r="F120" i="9" s="1"/>
  <c r="U121" i="9"/>
  <c r="U122" i="9"/>
  <c r="F122" i="9" s="1"/>
  <c r="U123" i="9"/>
  <c r="F123" i="9" s="1"/>
  <c r="U124" i="9"/>
  <c r="F124" i="9" s="1"/>
  <c r="U95" i="9"/>
  <c r="F95" i="9" s="1"/>
  <c r="U96" i="9"/>
  <c r="F96" i="9" s="1"/>
  <c r="U97" i="9"/>
  <c r="F97" i="9" s="1"/>
  <c r="U98" i="9"/>
  <c r="F98" i="9" s="1"/>
  <c r="U99" i="9"/>
  <c r="F99" i="9" s="1"/>
  <c r="U100" i="9"/>
  <c r="F100" i="9" s="1"/>
  <c r="U101" i="9"/>
  <c r="F101" i="9" s="1"/>
  <c r="U102" i="9"/>
  <c r="F102" i="9" s="1"/>
  <c r="U103" i="9"/>
  <c r="U104" i="9"/>
  <c r="F104" i="9" s="1"/>
  <c r="U105" i="9"/>
  <c r="F105" i="9" s="1"/>
  <c r="U106" i="9"/>
  <c r="F106" i="9" s="1"/>
  <c r="U107" i="9"/>
  <c r="U108" i="9"/>
  <c r="F108" i="9" s="1"/>
  <c r="U109" i="9"/>
  <c r="F109" i="9" s="1"/>
  <c r="U110" i="9"/>
  <c r="F110" i="9" s="1"/>
  <c r="U111" i="9"/>
  <c r="F111" i="9" s="1"/>
  <c r="U112" i="9"/>
  <c r="F112" i="9" s="1"/>
  <c r="U113" i="9"/>
  <c r="F113" i="9" s="1"/>
  <c r="U114" i="9"/>
  <c r="F114" i="9" s="1"/>
  <c r="U115" i="9"/>
  <c r="F115" i="9" s="1"/>
  <c r="U116" i="9"/>
  <c r="F116" i="9" s="1"/>
  <c r="U117" i="9"/>
  <c r="F117" i="9" s="1"/>
  <c r="U85" i="9"/>
  <c r="F85" i="9" s="1"/>
  <c r="U86" i="9"/>
  <c r="F86" i="9" s="1"/>
  <c r="U87" i="9"/>
  <c r="F87" i="9" s="1"/>
  <c r="U88" i="9"/>
  <c r="F88" i="9" s="1"/>
  <c r="U89" i="9"/>
  <c r="F89" i="9" s="1"/>
  <c r="U90" i="9"/>
  <c r="F90" i="9" s="1"/>
  <c r="U91" i="9"/>
  <c r="F91" i="9" s="1"/>
  <c r="U92" i="9"/>
  <c r="F92" i="9" s="1"/>
  <c r="U93" i="9"/>
  <c r="F93" i="9" s="1"/>
  <c r="U94" i="9"/>
  <c r="F94" i="9" s="1"/>
  <c r="U77" i="9"/>
  <c r="F77" i="9" s="1"/>
  <c r="U78" i="9"/>
  <c r="F78" i="9" s="1"/>
  <c r="U79" i="9"/>
  <c r="F79" i="9" s="1"/>
  <c r="U80" i="9"/>
  <c r="F80" i="9" s="1"/>
  <c r="U81" i="9"/>
  <c r="F81" i="9" s="1"/>
  <c r="U82" i="9"/>
  <c r="F82" i="9" s="1"/>
  <c r="U83" i="9"/>
  <c r="F83" i="9" s="1"/>
  <c r="U84" i="9"/>
  <c r="F84" i="9" s="1"/>
  <c r="U67" i="9"/>
  <c r="F67" i="9" s="1"/>
  <c r="U68" i="9"/>
  <c r="F68" i="9" s="1"/>
  <c r="U69" i="9"/>
  <c r="F69" i="9" s="1"/>
  <c r="U70" i="9"/>
  <c r="F70" i="9" s="1"/>
  <c r="U71" i="9"/>
  <c r="F71" i="9" s="1"/>
  <c r="U72" i="9"/>
  <c r="F72" i="9" s="1"/>
  <c r="U73" i="9"/>
  <c r="F73" i="9" s="1"/>
  <c r="U74" i="9"/>
  <c r="F74" i="9" s="1"/>
  <c r="U75" i="9"/>
  <c r="F75" i="9" s="1"/>
  <c r="U76" i="9"/>
  <c r="F76" i="9" s="1"/>
  <c r="U58" i="9"/>
  <c r="F58" i="9" s="1"/>
  <c r="U59" i="9"/>
  <c r="F59" i="9" s="1"/>
  <c r="U60" i="9"/>
  <c r="F60" i="9" s="1"/>
  <c r="U61" i="9"/>
  <c r="F61" i="9" s="1"/>
  <c r="U62" i="9"/>
  <c r="F62" i="9" s="1"/>
  <c r="U63" i="9"/>
  <c r="F63" i="9" s="1"/>
  <c r="U64" i="9"/>
  <c r="F64" i="9" s="1"/>
  <c r="U65" i="9"/>
  <c r="F65" i="9" s="1"/>
  <c r="U66" i="9"/>
  <c r="F66" i="9" s="1"/>
  <c r="U49" i="9"/>
  <c r="F49" i="9" s="1"/>
  <c r="U50" i="9"/>
  <c r="F50" i="9" s="1"/>
  <c r="U51" i="9"/>
  <c r="F51" i="9" s="1"/>
  <c r="U52" i="9"/>
  <c r="F52" i="9" s="1"/>
  <c r="U53" i="9"/>
  <c r="F53" i="9" s="1"/>
  <c r="U54" i="9"/>
  <c r="F54" i="9" s="1"/>
  <c r="U55" i="9"/>
  <c r="F55" i="9" s="1"/>
  <c r="U56" i="9"/>
  <c r="F56" i="9" s="1"/>
  <c r="U57" i="9"/>
  <c r="F57" i="9" s="1"/>
  <c r="U41" i="9"/>
  <c r="F41" i="9" s="1"/>
  <c r="U42" i="9"/>
  <c r="U43" i="9"/>
  <c r="F43" i="9" s="1"/>
  <c r="U44" i="9"/>
  <c r="F44" i="9" s="1"/>
  <c r="U45" i="9"/>
  <c r="F45" i="9" s="1"/>
  <c r="U46" i="9"/>
  <c r="F46" i="9" s="1"/>
  <c r="U47" i="9"/>
  <c r="F47" i="9" s="1"/>
  <c r="U48" i="9"/>
  <c r="F48" i="9" s="1"/>
  <c r="U32" i="9"/>
  <c r="F32" i="9" s="1"/>
  <c r="U33" i="9"/>
  <c r="F33" i="9" s="1"/>
  <c r="U34" i="9"/>
  <c r="F34" i="9" s="1"/>
  <c r="U35" i="9"/>
  <c r="F35" i="9" s="1"/>
  <c r="U36" i="9"/>
  <c r="F36" i="9" s="1"/>
  <c r="U37" i="9"/>
  <c r="F37" i="9" s="1"/>
  <c r="U38" i="9"/>
  <c r="F38" i="9" s="1"/>
  <c r="U39" i="9"/>
  <c r="F39" i="9" s="1"/>
  <c r="U40" i="9"/>
  <c r="F40" i="9" s="1"/>
  <c r="U28" i="9"/>
  <c r="F28" i="9" s="1"/>
  <c r="U19" i="9"/>
  <c r="F19" i="9" s="1"/>
  <c r="U20" i="9"/>
  <c r="F20" i="9" s="1"/>
  <c r="U21" i="9"/>
  <c r="F21" i="9" s="1"/>
  <c r="U22" i="9"/>
  <c r="F22" i="9" s="1"/>
  <c r="U23" i="9"/>
  <c r="F23" i="9" s="1"/>
  <c r="U24" i="9"/>
  <c r="F24" i="9" s="1"/>
  <c r="U25" i="9"/>
  <c r="F25" i="9" s="1"/>
  <c r="U26" i="9"/>
  <c r="F26" i="9" s="1"/>
  <c r="U27" i="9"/>
  <c r="F27" i="9" s="1"/>
  <c r="U29" i="9"/>
  <c r="F29" i="9" s="1"/>
  <c r="U30" i="9"/>
  <c r="F30" i="9" s="1"/>
  <c r="U31" i="9"/>
  <c r="F31" i="9" s="1"/>
  <c r="U11" i="9"/>
  <c r="F11" i="9" s="1"/>
  <c r="U12" i="9"/>
  <c r="F12" i="9" s="1"/>
  <c r="U13" i="9"/>
  <c r="F13" i="9" s="1"/>
  <c r="U14" i="9"/>
  <c r="F14" i="9" s="1"/>
  <c r="U15" i="9"/>
  <c r="F15" i="9" s="1"/>
  <c r="U16" i="9"/>
  <c r="F16" i="9" s="1"/>
  <c r="U17" i="9"/>
  <c r="F17" i="9" s="1"/>
  <c r="U18" i="9"/>
  <c r="F18" i="9" s="1"/>
  <c r="J65" i="7"/>
  <c r="J66" i="7"/>
  <c r="J67" i="7"/>
  <c r="J68" i="7"/>
  <c r="J69" i="7"/>
  <c r="J70" i="7"/>
  <c r="J71" i="7"/>
  <c r="J72" i="7"/>
  <c r="J73" i="7"/>
  <c r="J56" i="7"/>
  <c r="J57" i="7"/>
  <c r="J58" i="7"/>
  <c r="J59" i="7"/>
  <c r="J60" i="7"/>
  <c r="J61" i="7"/>
  <c r="J62" i="7"/>
  <c r="J63" i="7"/>
  <c r="J64" i="7"/>
  <c r="J46" i="7"/>
  <c r="J47" i="7"/>
  <c r="J48" i="7"/>
  <c r="J49" i="7"/>
  <c r="J50" i="7"/>
  <c r="J51" i="7"/>
  <c r="J52" i="7"/>
  <c r="J53" i="7"/>
  <c r="J54" i="7"/>
  <c r="J55" i="7"/>
  <c r="J38" i="7"/>
  <c r="J39" i="7"/>
  <c r="J40" i="7"/>
  <c r="J41" i="7"/>
  <c r="J42" i="7"/>
  <c r="J43" i="7"/>
  <c r="J44" i="7"/>
  <c r="J45" i="7"/>
  <c r="J25" i="7"/>
  <c r="J26" i="7"/>
  <c r="J27" i="7"/>
  <c r="J28" i="7"/>
  <c r="J29" i="7"/>
  <c r="J30" i="7"/>
  <c r="J31" i="7"/>
  <c r="J32" i="7"/>
  <c r="J33" i="7"/>
  <c r="J34" i="7"/>
  <c r="J35" i="7"/>
  <c r="J36" i="7"/>
  <c r="J37" i="7"/>
  <c r="J11" i="7"/>
  <c r="J12" i="7"/>
  <c r="J13" i="7"/>
  <c r="J14" i="7"/>
  <c r="J15" i="7"/>
  <c r="J16" i="7"/>
  <c r="J17" i="7"/>
  <c r="J18" i="7"/>
  <c r="J19" i="7"/>
  <c r="J20" i="7"/>
  <c r="J21" i="7"/>
  <c r="J22" i="7"/>
  <c r="J23" i="7"/>
  <c r="J24" i="7"/>
  <c r="AA62" i="7"/>
  <c r="AA63" i="7"/>
  <c r="AA64" i="7"/>
  <c r="AA65" i="7"/>
  <c r="AA66" i="7"/>
  <c r="AA67" i="7"/>
  <c r="AA68" i="7"/>
  <c r="AA69" i="7"/>
  <c r="AA70" i="7"/>
  <c r="AA71" i="7"/>
  <c r="AA72" i="7"/>
  <c r="AA73" i="7"/>
  <c r="AA48" i="7"/>
  <c r="AA49" i="7"/>
  <c r="AA50" i="7"/>
  <c r="AA51" i="7"/>
  <c r="AA52" i="7"/>
  <c r="AA53" i="7"/>
  <c r="AA54" i="7"/>
  <c r="AA55" i="7"/>
  <c r="AA56" i="7"/>
  <c r="AA57" i="7"/>
  <c r="AA58" i="7"/>
  <c r="AA59" i="7"/>
  <c r="AA60" i="7"/>
  <c r="AA61" i="7"/>
  <c r="AA42" i="7"/>
  <c r="AA40" i="7"/>
  <c r="AA41" i="7"/>
  <c r="AA43" i="7"/>
  <c r="AA44" i="7"/>
  <c r="AA45" i="7"/>
  <c r="AA46" i="7"/>
  <c r="AA47" i="7"/>
  <c r="AA30" i="7"/>
  <c r="AA31" i="7"/>
  <c r="AA32" i="7"/>
  <c r="AA33" i="7"/>
  <c r="AA34" i="7"/>
  <c r="AA35" i="7"/>
  <c r="AA36" i="7"/>
  <c r="AA37" i="7"/>
  <c r="AA38" i="7"/>
  <c r="AA39" i="7"/>
  <c r="AA20" i="7"/>
  <c r="AA21" i="7"/>
  <c r="AA22" i="7"/>
  <c r="AA23" i="7"/>
  <c r="AA24" i="7"/>
  <c r="AA25" i="7"/>
  <c r="AA26" i="7"/>
  <c r="AA27" i="7"/>
  <c r="AA28" i="7"/>
  <c r="AA29" i="7"/>
  <c r="AA11" i="7"/>
  <c r="AA10" i="7"/>
  <c r="AA12" i="7"/>
  <c r="AA13" i="7"/>
  <c r="AA14" i="7"/>
  <c r="AA15" i="7"/>
  <c r="AA16" i="7"/>
  <c r="AA17" i="7"/>
  <c r="AA18" i="7"/>
  <c r="AA19" i="7"/>
  <c r="H56" i="7"/>
  <c r="H57" i="7"/>
  <c r="H58" i="7"/>
  <c r="H59" i="7"/>
  <c r="H60" i="7"/>
  <c r="H61" i="7"/>
  <c r="H62" i="7"/>
  <c r="H63" i="7"/>
  <c r="H64" i="7"/>
  <c r="H65" i="7"/>
  <c r="H66" i="7"/>
  <c r="H67" i="7"/>
  <c r="H68" i="7"/>
  <c r="H69" i="7"/>
  <c r="H70" i="7"/>
  <c r="H71" i="7"/>
  <c r="H72" i="7"/>
  <c r="H73" i="7"/>
  <c r="H41" i="7"/>
  <c r="H42" i="7"/>
  <c r="H43" i="7"/>
  <c r="H44" i="7"/>
  <c r="H45" i="7"/>
  <c r="H46" i="7"/>
  <c r="H47" i="7"/>
  <c r="H48" i="7"/>
  <c r="H49" i="7"/>
  <c r="H50" i="7"/>
  <c r="H51" i="7"/>
  <c r="H52" i="7"/>
  <c r="H53" i="7"/>
  <c r="H54" i="7"/>
  <c r="H55" i="7"/>
  <c r="H25" i="7"/>
  <c r="H26" i="7"/>
  <c r="H27" i="7"/>
  <c r="H28" i="7"/>
  <c r="H29" i="7"/>
  <c r="H30" i="7"/>
  <c r="H31" i="7"/>
  <c r="H32" i="7"/>
  <c r="H33" i="7"/>
  <c r="H34" i="7"/>
  <c r="H35" i="7"/>
  <c r="H36" i="7"/>
  <c r="H37" i="7"/>
  <c r="H38" i="7"/>
  <c r="H39" i="7"/>
  <c r="H40" i="7"/>
  <c r="H11" i="7"/>
  <c r="H12" i="7"/>
  <c r="H13" i="7"/>
  <c r="H14" i="7"/>
  <c r="H15" i="7"/>
  <c r="H16" i="7"/>
  <c r="H17" i="7"/>
  <c r="H18" i="7"/>
  <c r="H19" i="7"/>
  <c r="H20" i="7"/>
  <c r="H21" i="7"/>
  <c r="H22" i="7"/>
  <c r="H23" i="7"/>
  <c r="H24" i="7"/>
  <c r="X66" i="7"/>
  <c r="X67" i="7"/>
  <c r="X68" i="7"/>
  <c r="X69" i="7"/>
  <c r="X70" i="7"/>
  <c r="X71" i="7"/>
  <c r="X72" i="7"/>
  <c r="X73" i="7"/>
  <c r="X53" i="7"/>
  <c r="X54" i="7"/>
  <c r="X55" i="7"/>
  <c r="X56" i="7"/>
  <c r="X57" i="7"/>
  <c r="X58" i="7"/>
  <c r="X59" i="7"/>
  <c r="X60" i="7"/>
  <c r="X61" i="7"/>
  <c r="X62" i="7"/>
  <c r="X63" i="7"/>
  <c r="X64" i="7"/>
  <c r="X65" i="7"/>
  <c r="X41" i="7"/>
  <c r="X42" i="7"/>
  <c r="X43" i="7"/>
  <c r="X44" i="7"/>
  <c r="X45" i="7"/>
  <c r="X46" i="7"/>
  <c r="X47" i="7"/>
  <c r="X48" i="7"/>
  <c r="X49" i="7"/>
  <c r="X50" i="7"/>
  <c r="X51" i="7"/>
  <c r="X52" i="7"/>
  <c r="X27" i="7"/>
  <c r="X28" i="7"/>
  <c r="X29" i="7"/>
  <c r="X30" i="7"/>
  <c r="X31" i="7"/>
  <c r="X32" i="7"/>
  <c r="X33" i="7"/>
  <c r="X34" i="7"/>
  <c r="X35" i="7"/>
  <c r="X36" i="7"/>
  <c r="X37" i="7"/>
  <c r="X38" i="7"/>
  <c r="X39" i="7"/>
  <c r="X40" i="7"/>
  <c r="X11" i="7"/>
  <c r="X12" i="7"/>
  <c r="X13" i="7"/>
  <c r="X14" i="7"/>
  <c r="X15" i="7"/>
  <c r="X16" i="7"/>
  <c r="X17" i="7"/>
  <c r="X18" i="7"/>
  <c r="X19" i="7"/>
  <c r="X20" i="7"/>
  <c r="X21" i="7"/>
  <c r="X22" i="7"/>
  <c r="X23" i="7"/>
  <c r="X24" i="7"/>
  <c r="X25" i="7"/>
  <c r="X26" i="7"/>
  <c r="X10" i="7"/>
  <c r="F58" i="7"/>
  <c r="F59" i="7"/>
  <c r="F60" i="7"/>
  <c r="F61" i="7"/>
  <c r="F62" i="7"/>
  <c r="F63" i="7"/>
  <c r="F64" i="7"/>
  <c r="F65" i="7"/>
  <c r="F66" i="7"/>
  <c r="F67" i="7"/>
  <c r="F68" i="7"/>
  <c r="F69" i="7"/>
  <c r="F70" i="7"/>
  <c r="F71" i="7"/>
  <c r="F72" i="7"/>
  <c r="F73" i="7"/>
  <c r="F48" i="7"/>
  <c r="F49" i="7"/>
  <c r="F50" i="7"/>
  <c r="F51" i="7"/>
  <c r="F52" i="7"/>
  <c r="F53" i="7"/>
  <c r="F54" i="7"/>
  <c r="F55" i="7"/>
  <c r="F56" i="7"/>
  <c r="F57" i="7"/>
  <c r="F41" i="7"/>
  <c r="F42" i="7"/>
  <c r="F43" i="7"/>
  <c r="F44" i="7"/>
  <c r="F45" i="7"/>
  <c r="F46" i="7"/>
  <c r="F47" i="7"/>
  <c r="F29" i="7"/>
  <c r="F30" i="7"/>
  <c r="F31" i="7"/>
  <c r="F32" i="7"/>
  <c r="F33" i="7"/>
  <c r="F34" i="7"/>
  <c r="F35" i="7"/>
  <c r="F36" i="7"/>
  <c r="F37" i="7"/>
  <c r="F38" i="7"/>
  <c r="F39" i="7"/>
  <c r="F40" i="7"/>
  <c r="U10" i="7"/>
  <c r="F11" i="7"/>
  <c r="F12" i="7"/>
  <c r="F13" i="7"/>
  <c r="F14" i="7"/>
  <c r="F15" i="7"/>
  <c r="F16" i="7"/>
  <c r="F17" i="7"/>
  <c r="F18" i="7"/>
  <c r="F19" i="7"/>
  <c r="F20" i="7"/>
  <c r="F21" i="7"/>
  <c r="F22" i="7"/>
  <c r="F23" i="7"/>
  <c r="F24" i="7"/>
  <c r="F25" i="7"/>
  <c r="F26" i="7"/>
  <c r="F27" i="7"/>
  <c r="F28" i="7"/>
  <c r="U56" i="7"/>
  <c r="U57" i="7"/>
  <c r="U58" i="7"/>
  <c r="U59" i="7"/>
  <c r="U60" i="7"/>
  <c r="U61" i="7"/>
  <c r="U62" i="7"/>
  <c r="U63" i="7"/>
  <c r="U64" i="7"/>
  <c r="U65" i="7"/>
  <c r="U66" i="7"/>
  <c r="U67" i="7"/>
  <c r="U68" i="7"/>
  <c r="U69" i="7"/>
  <c r="U70" i="7"/>
  <c r="U71" i="7"/>
  <c r="U72" i="7"/>
  <c r="U73" i="7"/>
  <c r="U45" i="7"/>
  <c r="U46" i="7"/>
  <c r="U47" i="7"/>
  <c r="U48" i="7"/>
  <c r="U49" i="7"/>
  <c r="U50" i="7"/>
  <c r="U51" i="7"/>
  <c r="U52" i="7"/>
  <c r="U53" i="7"/>
  <c r="U54" i="7"/>
  <c r="U55" i="7"/>
  <c r="U34" i="7"/>
  <c r="U35" i="7"/>
  <c r="U36" i="7"/>
  <c r="U37" i="7"/>
  <c r="U38" i="7"/>
  <c r="U39" i="7"/>
  <c r="U40" i="7"/>
  <c r="U41" i="7"/>
  <c r="U42" i="7"/>
  <c r="U43" i="7"/>
  <c r="U44" i="7"/>
  <c r="U26" i="7"/>
  <c r="U27" i="7"/>
  <c r="U28" i="7"/>
  <c r="U29" i="7"/>
  <c r="U30" i="7"/>
  <c r="U31" i="7"/>
  <c r="U32" i="7"/>
  <c r="U33" i="7"/>
  <c r="U11" i="7"/>
  <c r="U12" i="7"/>
  <c r="U13" i="7"/>
  <c r="U14" i="7"/>
  <c r="U15" i="7"/>
  <c r="U16" i="7"/>
  <c r="U17" i="7"/>
  <c r="U18" i="7"/>
  <c r="U19" i="7"/>
  <c r="U20" i="7"/>
  <c r="U21" i="7"/>
  <c r="U22" i="7"/>
  <c r="U23" i="7"/>
  <c r="U24" i="7"/>
  <c r="U25" i="7"/>
  <c r="M9" i="46"/>
  <c r="M10" i="46"/>
  <c r="M11" i="46"/>
  <c r="M12" i="46"/>
  <c r="AD8" i="46"/>
  <c r="AA8" i="46"/>
  <c r="AD9" i="46"/>
  <c r="AD10" i="46"/>
  <c r="AD11" i="46"/>
  <c r="AD12" i="46"/>
  <c r="K9" i="46"/>
  <c r="K10" i="46"/>
  <c r="K11" i="46"/>
  <c r="K12" i="46"/>
  <c r="AA9" i="46"/>
  <c r="AA10" i="46"/>
  <c r="AA11" i="46"/>
  <c r="AA12" i="46"/>
  <c r="I9" i="46"/>
  <c r="I10" i="46"/>
  <c r="I11" i="46"/>
  <c r="I12" i="46"/>
  <c r="X8" i="46"/>
  <c r="X9" i="46"/>
  <c r="X10" i="46"/>
  <c r="X11" i="46"/>
  <c r="X12" i="46"/>
  <c r="E10" i="47"/>
  <c r="J153" i="5"/>
  <c r="J154" i="5"/>
  <c r="J155" i="5"/>
  <c r="J156" i="5"/>
  <c r="J140" i="5"/>
  <c r="J141" i="5"/>
  <c r="J142" i="5"/>
  <c r="J143" i="5"/>
  <c r="J144" i="5"/>
  <c r="J145" i="5"/>
  <c r="J146" i="5"/>
  <c r="J147" i="5"/>
  <c r="J148" i="5"/>
  <c r="J149" i="5"/>
  <c r="J150" i="5"/>
  <c r="J151" i="5"/>
  <c r="J152" i="5"/>
  <c r="J126" i="5"/>
  <c r="J127" i="5"/>
  <c r="J128" i="5"/>
  <c r="J129" i="5"/>
  <c r="J130" i="5"/>
  <c r="J131" i="5"/>
  <c r="J132" i="5"/>
  <c r="J133" i="5"/>
  <c r="J134" i="5"/>
  <c r="J135" i="5"/>
  <c r="J136" i="5"/>
  <c r="J137" i="5"/>
  <c r="J138" i="5"/>
  <c r="J139" i="5"/>
  <c r="J113" i="5"/>
  <c r="J114" i="5"/>
  <c r="J115" i="5"/>
  <c r="J116" i="5"/>
  <c r="J117" i="5"/>
  <c r="J118" i="5"/>
  <c r="J119" i="5"/>
  <c r="J120" i="5"/>
  <c r="J121" i="5"/>
  <c r="J122" i="5"/>
  <c r="J123" i="5"/>
  <c r="J124" i="5"/>
  <c r="J125" i="5"/>
  <c r="J101" i="5"/>
  <c r="J102" i="5"/>
  <c r="J103" i="5"/>
  <c r="J104" i="5"/>
  <c r="J105" i="5"/>
  <c r="J106" i="5"/>
  <c r="J107" i="5"/>
  <c r="J108" i="5"/>
  <c r="J109" i="5"/>
  <c r="J110" i="5"/>
  <c r="J111" i="5"/>
  <c r="J112" i="5"/>
  <c r="J89" i="5"/>
  <c r="J90" i="5"/>
  <c r="J91" i="5"/>
  <c r="J92" i="5"/>
  <c r="J93" i="5"/>
  <c r="J94" i="5"/>
  <c r="J95" i="5"/>
  <c r="J96" i="5"/>
  <c r="J97" i="5"/>
  <c r="J98" i="5"/>
  <c r="J99" i="5"/>
  <c r="J100" i="5"/>
  <c r="J79" i="5"/>
  <c r="J80" i="5"/>
  <c r="J81" i="5"/>
  <c r="J82" i="5"/>
  <c r="J83" i="5"/>
  <c r="J84" i="5"/>
  <c r="J85" i="5"/>
  <c r="J86" i="5"/>
  <c r="J87" i="5"/>
  <c r="J88" i="5"/>
  <c r="J65" i="5"/>
  <c r="J66" i="5"/>
  <c r="J67" i="5"/>
  <c r="J68" i="5"/>
  <c r="J69" i="5"/>
  <c r="J70" i="5"/>
  <c r="J71" i="5"/>
  <c r="J72" i="5"/>
  <c r="J73" i="5"/>
  <c r="J74" i="5"/>
  <c r="J75" i="5"/>
  <c r="J76" i="5"/>
  <c r="J77" i="5"/>
  <c r="J78" i="5"/>
  <c r="J42" i="5"/>
  <c r="J43" i="5"/>
  <c r="J44" i="5"/>
  <c r="J45" i="5"/>
  <c r="J46" i="5"/>
  <c r="J47" i="5"/>
  <c r="J48" i="5"/>
  <c r="J49" i="5"/>
  <c r="J50" i="5"/>
  <c r="J51" i="5"/>
  <c r="J52" i="5"/>
  <c r="J53" i="5"/>
  <c r="J54" i="5"/>
  <c r="J55" i="5"/>
  <c r="J56" i="5"/>
  <c r="J57" i="5"/>
  <c r="J58" i="5"/>
  <c r="J59" i="5"/>
  <c r="J60" i="5"/>
  <c r="J61" i="5"/>
  <c r="J62" i="5"/>
  <c r="J63" i="5"/>
  <c r="J64" i="5"/>
  <c r="J33" i="5"/>
  <c r="J34" i="5"/>
  <c r="J35" i="5"/>
  <c r="J36" i="5"/>
  <c r="J37" i="5"/>
  <c r="J38" i="5"/>
  <c r="J39" i="5"/>
  <c r="J40" i="5"/>
  <c r="J41" i="5"/>
  <c r="J11" i="5"/>
  <c r="J12" i="5"/>
  <c r="J13" i="5"/>
  <c r="J14" i="5"/>
  <c r="J15" i="5"/>
  <c r="J16" i="5"/>
  <c r="J17" i="5"/>
  <c r="J18" i="5"/>
  <c r="J19" i="5"/>
  <c r="J20" i="5"/>
  <c r="J21" i="5"/>
  <c r="J22" i="5"/>
  <c r="J23" i="5"/>
  <c r="J24" i="5"/>
  <c r="J25" i="5"/>
  <c r="J26" i="5"/>
  <c r="J27" i="5"/>
  <c r="J28" i="5"/>
  <c r="J29" i="5"/>
  <c r="J30" i="5"/>
  <c r="J31" i="5"/>
  <c r="J32" i="5"/>
  <c r="AA156" i="5"/>
  <c r="AA142" i="5"/>
  <c r="AA143" i="5"/>
  <c r="AA144" i="5"/>
  <c r="AA145" i="5"/>
  <c r="AA146" i="5"/>
  <c r="AA147" i="5"/>
  <c r="AA148" i="5"/>
  <c r="AA149" i="5"/>
  <c r="AA150" i="5"/>
  <c r="AA151" i="5"/>
  <c r="AA152" i="5"/>
  <c r="AA153" i="5"/>
  <c r="AA154" i="5"/>
  <c r="AA155" i="5"/>
  <c r="AA130" i="5"/>
  <c r="AA131" i="5"/>
  <c r="AA132" i="5"/>
  <c r="AA133" i="5"/>
  <c r="AA134" i="5"/>
  <c r="AA135" i="5"/>
  <c r="AA136" i="5"/>
  <c r="AA137" i="5"/>
  <c r="AA138" i="5"/>
  <c r="AA139" i="5"/>
  <c r="AA140" i="5"/>
  <c r="AA141" i="5"/>
  <c r="AA123" i="5"/>
  <c r="AA124" i="5"/>
  <c r="AA125" i="5"/>
  <c r="AA126" i="5"/>
  <c r="AA127" i="5"/>
  <c r="AA128" i="5"/>
  <c r="AA129" i="5"/>
  <c r="AA108" i="5"/>
  <c r="AA109" i="5"/>
  <c r="AA110" i="5"/>
  <c r="AA111" i="5"/>
  <c r="AA112" i="5"/>
  <c r="AA113" i="5"/>
  <c r="AA114" i="5"/>
  <c r="AA115" i="5"/>
  <c r="AA116" i="5"/>
  <c r="AA117" i="5"/>
  <c r="AA118" i="5"/>
  <c r="AA119" i="5"/>
  <c r="AA120" i="5"/>
  <c r="AA121" i="5"/>
  <c r="AA122" i="5"/>
  <c r="AA95" i="5"/>
  <c r="AA96" i="5"/>
  <c r="AA97" i="5"/>
  <c r="AA98" i="5"/>
  <c r="AA99" i="5"/>
  <c r="AA100" i="5"/>
  <c r="AA101" i="5"/>
  <c r="AA102" i="5"/>
  <c r="AA103" i="5"/>
  <c r="AA104" i="5"/>
  <c r="AA105" i="5"/>
  <c r="AA106" i="5"/>
  <c r="AA107" i="5"/>
  <c r="AA81" i="5"/>
  <c r="AA82" i="5"/>
  <c r="AA83" i="5"/>
  <c r="AA84" i="5"/>
  <c r="AA85" i="5"/>
  <c r="AA86" i="5"/>
  <c r="AA87" i="5"/>
  <c r="AA88" i="5"/>
  <c r="AA89" i="5"/>
  <c r="AA90" i="5"/>
  <c r="AA91" i="5"/>
  <c r="AA92" i="5"/>
  <c r="AA93" i="5"/>
  <c r="AA94" i="5"/>
  <c r="AA73" i="5"/>
  <c r="AA74" i="5"/>
  <c r="AA75" i="5"/>
  <c r="AA76" i="5"/>
  <c r="AA77" i="5"/>
  <c r="AA78" i="5"/>
  <c r="AA79" i="5"/>
  <c r="AA80" i="5"/>
  <c r="AA62" i="5"/>
  <c r="AA63" i="5"/>
  <c r="AA64" i="5"/>
  <c r="AA65" i="5"/>
  <c r="AA66" i="5"/>
  <c r="AA67" i="5"/>
  <c r="AA68" i="5"/>
  <c r="AA69" i="5"/>
  <c r="AA70" i="5"/>
  <c r="AA71" i="5"/>
  <c r="AA72" i="5"/>
  <c r="AA44" i="5"/>
  <c r="AA45" i="5"/>
  <c r="AA46" i="5"/>
  <c r="AA47" i="5"/>
  <c r="AA48" i="5"/>
  <c r="AA49" i="5"/>
  <c r="AA50" i="5"/>
  <c r="AA51" i="5"/>
  <c r="AA52" i="5"/>
  <c r="AA53" i="5"/>
  <c r="AA54" i="5"/>
  <c r="AA55" i="5"/>
  <c r="AA56" i="5"/>
  <c r="AA57" i="5"/>
  <c r="AA58" i="5"/>
  <c r="AA59" i="5"/>
  <c r="AA60" i="5"/>
  <c r="AA61" i="5"/>
  <c r="AA34" i="5"/>
  <c r="AA35" i="5"/>
  <c r="AA36" i="5"/>
  <c r="AA37" i="5"/>
  <c r="AA38" i="5"/>
  <c r="AA39" i="5"/>
  <c r="AA40" i="5"/>
  <c r="AA41" i="5"/>
  <c r="AA42" i="5"/>
  <c r="AA43" i="5"/>
  <c r="AA11" i="5"/>
  <c r="AA12" i="5"/>
  <c r="AA13" i="5"/>
  <c r="AA14" i="5"/>
  <c r="AA15" i="5"/>
  <c r="AA16" i="5"/>
  <c r="AA17" i="5"/>
  <c r="AA18" i="5"/>
  <c r="AA19" i="5"/>
  <c r="AA20" i="5"/>
  <c r="AA21" i="5"/>
  <c r="AA22" i="5"/>
  <c r="AA23" i="5"/>
  <c r="AA24" i="5"/>
  <c r="AA25" i="5"/>
  <c r="AA26" i="5"/>
  <c r="AA27" i="5"/>
  <c r="AA28" i="5"/>
  <c r="AA29" i="5"/>
  <c r="AA30" i="5"/>
  <c r="AA31" i="5"/>
  <c r="AA32" i="5"/>
  <c r="AA33" i="5"/>
  <c r="AA10" i="5"/>
  <c r="H144" i="5"/>
  <c r="H145" i="5"/>
  <c r="H146" i="5"/>
  <c r="H147" i="5"/>
  <c r="H148" i="5"/>
  <c r="H149" i="5"/>
  <c r="H150" i="5"/>
  <c r="H151" i="5"/>
  <c r="H152" i="5"/>
  <c r="H153" i="5"/>
  <c r="H154" i="5"/>
  <c r="H155" i="5"/>
  <c r="H156" i="5"/>
  <c r="H129" i="5"/>
  <c r="H130" i="5"/>
  <c r="H131" i="5"/>
  <c r="H132" i="5"/>
  <c r="H133" i="5"/>
  <c r="H134" i="5"/>
  <c r="H135" i="5"/>
  <c r="H136" i="5"/>
  <c r="H137" i="5"/>
  <c r="H138" i="5"/>
  <c r="H139" i="5"/>
  <c r="H140" i="5"/>
  <c r="H141" i="5"/>
  <c r="H142" i="5"/>
  <c r="H143" i="5"/>
  <c r="H120" i="5"/>
  <c r="H121" i="5"/>
  <c r="H122" i="5"/>
  <c r="H123" i="5"/>
  <c r="H124" i="5"/>
  <c r="H125" i="5"/>
  <c r="H126" i="5"/>
  <c r="H127" i="5"/>
  <c r="H128" i="5"/>
  <c r="H108" i="5"/>
  <c r="H109" i="5"/>
  <c r="H110" i="5"/>
  <c r="H111" i="5"/>
  <c r="H112" i="5"/>
  <c r="H113" i="5"/>
  <c r="H114" i="5"/>
  <c r="H115" i="5"/>
  <c r="H116" i="5"/>
  <c r="H117" i="5"/>
  <c r="H118" i="5"/>
  <c r="H119" i="5"/>
  <c r="H98" i="5"/>
  <c r="H99" i="5"/>
  <c r="H100" i="5"/>
  <c r="H101" i="5"/>
  <c r="H102" i="5"/>
  <c r="H103" i="5"/>
  <c r="H104" i="5"/>
  <c r="H105" i="5"/>
  <c r="H106" i="5"/>
  <c r="H107" i="5"/>
  <c r="H90" i="5"/>
  <c r="H91" i="5"/>
  <c r="H92" i="5"/>
  <c r="H93" i="5"/>
  <c r="H94" i="5"/>
  <c r="H95" i="5"/>
  <c r="H96" i="5"/>
  <c r="H97" i="5"/>
  <c r="H78" i="5"/>
  <c r="H79" i="5"/>
  <c r="H80" i="5"/>
  <c r="H81" i="5"/>
  <c r="H82" i="5"/>
  <c r="H83" i="5"/>
  <c r="H84" i="5"/>
  <c r="H85" i="5"/>
  <c r="H86" i="5"/>
  <c r="H87" i="5"/>
  <c r="H88" i="5"/>
  <c r="H89" i="5"/>
  <c r="H72" i="5"/>
  <c r="H73" i="5"/>
  <c r="H74" i="5"/>
  <c r="H75" i="5"/>
  <c r="H76" i="5"/>
  <c r="H77" i="5"/>
  <c r="H60" i="5"/>
  <c r="H61" i="5"/>
  <c r="H62" i="5"/>
  <c r="H63" i="5"/>
  <c r="H64" i="5"/>
  <c r="H65" i="5"/>
  <c r="H66" i="5"/>
  <c r="H67" i="5"/>
  <c r="H68" i="5"/>
  <c r="H69" i="5"/>
  <c r="H70" i="5"/>
  <c r="H71" i="5"/>
  <c r="H48" i="5"/>
  <c r="H49" i="5"/>
  <c r="H50" i="5"/>
  <c r="H51" i="5"/>
  <c r="H52" i="5"/>
  <c r="H53" i="5"/>
  <c r="H54" i="5"/>
  <c r="H55" i="5"/>
  <c r="H56" i="5"/>
  <c r="H57" i="5"/>
  <c r="H58" i="5"/>
  <c r="H59" i="5"/>
  <c r="H39" i="5"/>
  <c r="H40" i="5"/>
  <c r="H41" i="5"/>
  <c r="H42" i="5"/>
  <c r="H43" i="5"/>
  <c r="H44" i="5"/>
  <c r="H45" i="5"/>
  <c r="H46" i="5"/>
  <c r="H47" i="5"/>
  <c r="H28" i="5"/>
  <c r="H29" i="5"/>
  <c r="H30" i="5"/>
  <c r="H31" i="5"/>
  <c r="H32" i="5"/>
  <c r="H33" i="5"/>
  <c r="H34" i="5"/>
  <c r="H35" i="5"/>
  <c r="H36" i="5"/>
  <c r="H37" i="5"/>
  <c r="H38" i="5"/>
  <c r="H11" i="5"/>
  <c r="H12" i="5"/>
  <c r="H13" i="5"/>
  <c r="H14" i="5"/>
  <c r="H15" i="5"/>
  <c r="H16" i="5"/>
  <c r="H17" i="5"/>
  <c r="H18" i="5"/>
  <c r="H19" i="5"/>
  <c r="H20" i="5"/>
  <c r="H21" i="5"/>
  <c r="H22" i="5"/>
  <c r="H23" i="5"/>
  <c r="H24" i="5"/>
  <c r="H25" i="5"/>
  <c r="H26" i="5"/>
  <c r="H27" i="5"/>
  <c r="X156" i="5"/>
  <c r="X147" i="5"/>
  <c r="X148" i="5"/>
  <c r="X149" i="5"/>
  <c r="X150" i="5"/>
  <c r="X151" i="5"/>
  <c r="X152" i="5"/>
  <c r="X153" i="5"/>
  <c r="X154" i="5"/>
  <c r="X155" i="5"/>
  <c r="X138" i="5"/>
  <c r="X139" i="5"/>
  <c r="X140" i="5"/>
  <c r="X141" i="5"/>
  <c r="X142" i="5"/>
  <c r="X143" i="5"/>
  <c r="X144" i="5"/>
  <c r="X145" i="5"/>
  <c r="X146" i="5"/>
  <c r="X126" i="5"/>
  <c r="X127" i="5"/>
  <c r="X128" i="5"/>
  <c r="X129" i="5"/>
  <c r="X130" i="5"/>
  <c r="X131" i="5"/>
  <c r="X132" i="5"/>
  <c r="X133" i="5"/>
  <c r="X134" i="5"/>
  <c r="X135" i="5"/>
  <c r="X136" i="5"/>
  <c r="X137" i="5"/>
  <c r="X117" i="5"/>
  <c r="X118" i="5"/>
  <c r="X119" i="5"/>
  <c r="X120" i="5"/>
  <c r="X121" i="5"/>
  <c r="X122" i="5"/>
  <c r="X123" i="5"/>
  <c r="X124" i="5"/>
  <c r="X125" i="5"/>
  <c r="X108" i="5"/>
  <c r="X109" i="5"/>
  <c r="X110" i="5"/>
  <c r="X111" i="5"/>
  <c r="X112" i="5"/>
  <c r="X113" i="5"/>
  <c r="X114" i="5"/>
  <c r="X115" i="5"/>
  <c r="X116" i="5"/>
  <c r="X99" i="5"/>
  <c r="X100" i="5"/>
  <c r="X101" i="5"/>
  <c r="X102" i="5"/>
  <c r="X103" i="5"/>
  <c r="X104" i="5"/>
  <c r="X105" i="5"/>
  <c r="X106" i="5"/>
  <c r="X107" i="5"/>
  <c r="X89" i="5"/>
  <c r="X90" i="5"/>
  <c r="X91" i="5"/>
  <c r="X92" i="5"/>
  <c r="X93" i="5"/>
  <c r="X94" i="5"/>
  <c r="X95" i="5"/>
  <c r="X96" i="5"/>
  <c r="X97" i="5"/>
  <c r="X98" i="5"/>
  <c r="X80" i="5"/>
  <c r="X81" i="5"/>
  <c r="X82" i="5"/>
  <c r="X83" i="5"/>
  <c r="X84" i="5"/>
  <c r="X85" i="5"/>
  <c r="X86" i="5"/>
  <c r="X87" i="5"/>
  <c r="X88" i="5"/>
  <c r="X74" i="5"/>
  <c r="X75" i="5"/>
  <c r="X76" i="5"/>
  <c r="X77" i="5"/>
  <c r="X78" i="5"/>
  <c r="X79" i="5"/>
  <c r="X67" i="5"/>
  <c r="X68" i="5"/>
  <c r="X69" i="5"/>
  <c r="X70" i="5"/>
  <c r="X71" i="5"/>
  <c r="X72" i="5"/>
  <c r="X73" i="5"/>
  <c r="X55" i="5"/>
  <c r="X56" i="5"/>
  <c r="X57" i="5"/>
  <c r="X58" i="5"/>
  <c r="X59" i="5"/>
  <c r="X60" i="5"/>
  <c r="X61" i="5"/>
  <c r="X62" i="5"/>
  <c r="X63" i="5"/>
  <c r="X64" i="5"/>
  <c r="X65" i="5"/>
  <c r="X66" i="5"/>
  <c r="X42" i="5"/>
  <c r="X43" i="5"/>
  <c r="X44" i="5"/>
  <c r="X45" i="5"/>
  <c r="X46" i="5"/>
  <c r="X47" i="5"/>
  <c r="X48" i="5"/>
  <c r="X49" i="5"/>
  <c r="X50" i="5"/>
  <c r="X51" i="5"/>
  <c r="X52" i="5"/>
  <c r="X53" i="5"/>
  <c r="X54" i="5"/>
  <c r="X31" i="5"/>
  <c r="X32" i="5"/>
  <c r="X33" i="5"/>
  <c r="X34" i="5"/>
  <c r="X35" i="5"/>
  <c r="X36" i="5"/>
  <c r="X37" i="5"/>
  <c r="X38" i="5"/>
  <c r="X39" i="5"/>
  <c r="X40" i="5"/>
  <c r="X41" i="5"/>
  <c r="X11" i="5"/>
  <c r="X12" i="5"/>
  <c r="X13" i="5"/>
  <c r="X14" i="5"/>
  <c r="X15" i="5"/>
  <c r="X16" i="5"/>
  <c r="X17" i="5"/>
  <c r="X18" i="5"/>
  <c r="X19" i="5"/>
  <c r="X20" i="5"/>
  <c r="X21" i="5"/>
  <c r="X22" i="5"/>
  <c r="X23" i="5"/>
  <c r="X24" i="5"/>
  <c r="X25" i="5"/>
  <c r="X26" i="5"/>
  <c r="X27" i="5"/>
  <c r="X28" i="5"/>
  <c r="X29" i="5"/>
  <c r="X30" i="5"/>
  <c r="X10" i="5"/>
  <c r="F194" i="5"/>
  <c r="F195" i="5"/>
  <c r="F196" i="5"/>
  <c r="F197" i="5"/>
  <c r="F198" i="5"/>
  <c r="F185" i="5"/>
  <c r="F186" i="5"/>
  <c r="F187" i="5"/>
  <c r="F188" i="5"/>
  <c r="F189" i="5"/>
  <c r="F190" i="5"/>
  <c r="F191" i="5"/>
  <c r="F192" i="5"/>
  <c r="F193" i="5"/>
  <c r="F178" i="5"/>
  <c r="F179" i="5"/>
  <c r="F180" i="5"/>
  <c r="F181" i="5"/>
  <c r="F182" i="5"/>
  <c r="F183" i="5"/>
  <c r="F184" i="5"/>
  <c r="F165" i="5"/>
  <c r="F166" i="5"/>
  <c r="F167" i="5"/>
  <c r="F168" i="5"/>
  <c r="F169" i="5"/>
  <c r="F170" i="5"/>
  <c r="F171" i="5"/>
  <c r="F172" i="5"/>
  <c r="F173" i="5"/>
  <c r="F174" i="5"/>
  <c r="F175" i="5"/>
  <c r="F176" i="5"/>
  <c r="F177" i="5"/>
  <c r="F154" i="5"/>
  <c r="F155" i="5"/>
  <c r="F156" i="5"/>
  <c r="F157" i="5"/>
  <c r="F158" i="5"/>
  <c r="F159" i="5"/>
  <c r="F160" i="5"/>
  <c r="F161" i="5"/>
  <c r="F162" i="5"/>
  <c r="F163" i="5"/>
  <c r="F164" i="5"/>
  <c r="F145" i="5"/>
  <c r="F146" i="5"/>
  <c r="F147" i="5"/>
  <c r="F148" i="5"/>
  <c r="F149" i="5"/>
  <c r="F150" i="5"/>
  <c r="F151" i="5"/>
  <c r="F152" i="5"/>
  <c r="F153" i="5"/>
  <c r="F136" i="5"/>
  <c r="F137" i="5"/>
  <c r="F138" i="5"/>
  <c r="F139" i="5"/>
  <c r="F140" i="5"/>
  <c r="F141" i="5"/>
  <c r="F142" i="5"/>
  <c r="F143" i="5"/>
  <c r="F144" i="5"/>
  <c r="F127" i="5"/>
  <c r="F128" i="5"/>
  <c r="F129" i="5"/>
  <c r="F130" i="5"/>
  <c r="F131" i="5"/>
  <c r="F132" i="5"/>
  <c r="F133" i="5"/>
  <c r="F134" i="5"/>
  <c r="F135" i="5"/>
  <c r="F118" i="5"/>
  <c r="F119" i="5"/>
  <c r="F120" i="5"/>
  <c r="F121" i="5"/>
  <c r="F122" i="5"/>
  <c r="F123" i="5"/>
  <c r="F124" i="5"/>
  <c r="F125" i="5"/>
  <c r="F126" i="5"/>
  <c r="F109" i="5"/>
  <c r="F110" i="5"/>
  <c r="F111" i="5"/>
  <c r="F112" i="5"/>
  <c r="F113" i="5"/>
  <c r="F114" i="5"/>
  <c r="F115" i="5"/>
  <c r="F116" i="5"/>
  <c r="F117" i="5"/>
  <c r="F103" i="5"/>
  <c r="F100" i="5"/>
  <c r="F101" i="5"/>
  <c r="F102" i="5"/>
  <c r="F104" i="5"/>
  <c r="F105" i="5"/>
  <c r="F106" i="5"/>
  <c r="F107" i="5"/>
  <c r="F108" i="5"/>
  <c r="F90" i="5"/>
  <c r="F91" i="5"/>
  <c r="F92" i="5"/>
  <c r="F93" i="5"/>
  <c r="F94" i="5"/>
  <c r="F95" i="5"/>
  <c r="F96" i="5"/>
  <c r="F97" i="5"/>
  <c r="F98" i="5"/>
  <c r="F99" i="5"/>
  <c r="F82" i="5"/>
  <c r="F83" i="5"/>
  <c r="F84" i="5"/>
  <c r="F85" i="5"/>
  <c r="F86" i="5"/>
  <c r="F87" i="5"/>
  <c r="F88" i="5"/>
  <c r="F89" i="5"/>
  <c r="F72" i="5"/>
  <c r="F73" i="5"/>
  <c r="F74" i="5"/>
  <c r="F75" i="5"/>
  <c r="F76" i="5"/>
  <c r="F77" i="5"/>
  <c r="F78" i="5"/>
  <c r="F79" i="5"/>
  <c r="F80" i="5"/>
  <c r="F81" i="5"/>
  <c r="F60" i="5"/>
  <c r="F61" i="5"/>
  <c r="F62" i="5"/>
  <c r="F63" i="5"/>
  <c r="F64" i="5"/>
  <c r="F65" i="5"/>
  <c r="F66" i="5"/>
  <c r="F67" i="5"/>
  <c r="F68" i="5"/>
  <c r="F69" i="5"/>
  <c r="F70" i="5"/>
  <c r="F71" i="5"/>
  <c r="F46" i="5"/>
  <c r="F47" i="5"/>
  <c r="F48" i="5"/>
  <c r="F49" i="5"/>
  <c r="F50" i="5"/>
  <c r="F51" i="5"/>
  <c r="F52" i="5"/>
  <c r="F53" i="5"/>
  <c r="F54" i="5"/>
  <c r="F55" i="5"/>
  <c r="F56" i="5"/>
  <c r="F57" i="5"/>
  <c r="F58" i="5"/>
  <c r="F59" i="5"/>
  <c r="F37" i="5"/>
  <c r="F38" i="5"/>
  <c r="F39" i="5"/>
  <c r="F40" i="5"/>
  <c r="F41" i="5"/>
  <c r="F42" i="5"/>
  <c r="F43" i="5"/>
  <c r="F44" i="5"/>
  <c r="F45" i="5"/>
  <c r="F29" i="5"/>
  <c r="F30" i="5"/>
  <c r="F31" i="5"/>
  <c r="F32" i="5"/>
  <c r="F33" i="5"/>
  <c r="F34" i="5"/>
  <c r="F35" i="5"/>
  <c r="F36" i="5"/>
  <c r="F11" i="5"/>
  <c r="F12" i="5"/>
  <c r="F13" i="5"/>
  <c r="F14" i="5"/>
  <c r="F15" i="5"/>
  <c r="F16" i="5"/>
  <c r="F17" i="5"/>
  <c r="F18" i="5"/>
  <c r="F19" i="5"/>
  <c r="F20" i="5"/>
  <c r="F21" i="5"/>
  <c r="F22" i="5"/>
  <c r="F23" i="5"/>
  <c r="F24" i="5"/>
  <c r="F25" i="5"/>
  <c r="F26" i="5"/>
  <c r="F27" i="5"/>
  <c r="F28" i="5"/>
  <c r="U171" i="5"/>
  <c r="U172" i="5"/>
  <c r="U173" i="5"/>
  <c r="U174" i="5"/>
  <c r="U175" i="5"/>
  <c r="U176" i="5"/>
  <c r="U177" i="5"/>
  <c r="U178" i="5"/>
  <c r="U179" i="5"/>
  <c r="U180" i="5"/>
  <c r="U181" i="5"/>
  <c r="U182" i="5"/>
  <c r="U183" i="5"/>
  <c r="U184" i="5"/>
  <c r="U185" i="5"/>
  <c r="U186" i="5"/>
  <c r="U187" i="5"/>
  <c r="U188" i="5"/>
  <c r="U189" i="5"/>
  <c r="U190" i="5"/>
  <c r="U191" i="5"/>
  <c r="U192" i="5"/>
  <c r="U193" i="5"/>
  <c r="U194" i="5"/>
  <c r="U195" i="5"/>
  <c r="U196" i="5"/>
  <c r="U197" i="5"/>
  <c r="U198" i="5"/>
  <c r="U163" i="5"/>
  <c r="U164" i="5"/>
  <c r="U165" i="5"/>
  <c r="U166" i="5"/>
  <c r="U167" i="5"/>
  <c r="U168" i="5"/>
  <c r="U169" i="5"/>
  <c r="U170" i="5"/>
  <c r="U154" i="5"/>
  <c r="U155" i="5"/>
  <c r="U156" i="5"/>
  <c r="U157" i="5"/>
  <c r="U158" i="5"/>
  <c r="U159" i="5"/>
  <c r="U160" i="5"/>
  <c r="U161" i="5"/>
  <c r="U162" i="5"/>
  <c r="U145" i="5"/>
  <c r="U146" i="5"/>
  <c r="U147" i="5"/>
  <c r="U148" i="5"/>
  <c r="U149" i="5"/>
  <c r="U150" i="5"/>
  <c r="U151" i="5"/>
  <c r="U152" i="5"/>
  <c r="U153" i="5"/>
  <c r="U136" i="5"/>
  <c r="U137" i="5"/>
  <c r="U138" i="5"/>
  <c r="U139" i="5"/>
  <c r="U140" i="5"/>
  <c r="U141" i="5"/>
  <c r="U142" i="5"/>
  <c r="U143" i="5"/>
  <c r="U144" i="5"/>
  <c r="U127" i="5"/>
  <c r="U128" i="5"/>
  <c r="U129" i="5"/>
  <c r="U130" i="5"/>
  <c r="U131" i="5"/>
  <c r="U132" i="5"/>
  <c r="U133" i="5"/>
  <c r="U134" i="5"/>
  <c r="U135" i="5"/>
  <c r="U118" i="5"/>
  <c r="U119" i="5"/>
  <c r="U120" i="5"/>
  <c r="U121" i="5"/>
  <c r="U122" i="5"/>
  <c r="U123" i="5"/>
  <c r="U124" i="5"/>
  <c r="U125" i="5"/>
  <c r="U126" i="5"/>
  <c r="U109" i="5"/>
  <c r="U110" i="5"/>
  <c r="U111" i="5"/>
  <c r="U112" i="5"/>
  <c r="U113" i="5"/>
  <c r="U114" i="5"/>
  <c r="U115" i="5"/>
  <c r="U116" i="5"/>
  <c r="U117" i="5"/>
  <c r="U100" i="5"/>
  <c r="U101" i="5"/>
  <c r="U102" i="5"/>
  <c r="U103" i="5"/>
  <c r="U104" i="5"/>
  <c r="U105" i="5"/>
  <c r="U106" i="5"/>
  <c r="U107" i="5"/>
  <c r="U108" i="5"/>
  <c r="U90" i="5"/>
  <c r="U91" i="5"/>
  <c r="U92" i="5"/>
  <c r="U93" i="5"/>
  <c r="U94" i="5"/>
  <c r="U95" i="5"/>
  <c r="U96" i="5"/>
  <c r="U97" i="5"/>
  <c r="U98" i="5"/>
  <c r="U99" i="5"/>
  <c r="U79" i="5"/>
  <c r="U80" i="5"/>
  <c r="U81" i="5"/>
  <c r="U82" i="5"/>
  <c r="U83" i="5"/>
  <c r="U84" i="5"/>
  <c r="U85" i="5"/>
  <c r="U86" i="5"/>
  <c r="U87" i="5"/>
  <c r="U88" i="5"/>
  <c r="U89" i="5"/>
  <c r="U73" i="5"/>
  <c r="U74" i="5"/>
  <c r="U75" i="5"/>
  <c r="U76" i="5"/>
  <c r="U77" i="5"/>
  <c r="U78" i="5"/>
  <c r="U65" i="5"/>
  <c r="U66" i="5"/>
  <c r="U67" i="5"/>
  <c r="U68" i="5"/>
  <c r="U69" i="5"/>
  <c r="U70" i="5"/>
  <c r="U71" i="5"/>
  <c r="U72" i="5"/>
  <c r="U50" i="5"/>
  <c r="U51" i="5"/>
  <c r="U52" i="5"/>
  <c r="U53" i="5"/>
  <c r="U54" i="5"/>
  <c r="U55" i="5"/>
  <c r="U56" i="5"/>
  <c r="U57" i="5"/>
  <c r="U58" i="5"/>
  <c r="U59" i="5"/>
  <c r="U60" i="5"/>
  <c r="U61" i="5"/>
  <c r="U62" i="5"/>
  <c r="U63" i="5"/>
  <c r="U64" i="5"/>
  <c r="U39" i="5"/>
  <c r="U40" i="5"/>
  <c r="U41" i="5"/>
  <c r="U42" i="5"/>
  <c r="U43" i="5"/>
  <c r="U44" i="5"/>
  <c r="U45" i="5"/>
  <c r="U46" i="5"/>
  <c r="U47" i="5"/>
  <c r="U48" i="5"/>
  <c r="U49" i="5"/>
  <c r="U32" i="5"/>
  <c r="U33" i="5"/>
  <c r="U34" i="5"/>
  <c r="U35" i="5"/>
  <c r="U36" i="5"/>
  <c r="U37" i="5"/>
  <c r="U38" i="5"/>
  <c r="U24" i="5"/>
  <c r="U25" i="5"/>
  <c r="U26" i="5"/>
  <c r="U27" i="5"/>
  <c r="U28" i="5"/>
  <c r="U29" i="5"/>
  <c r="U30" i="5"/>
  <c r="U31" i="5"/>
  <c r="U11" i="5"/>
  <c r="U12" i="5"/>
  <c r="U13" i="5"/>
  <c r="U14" i="5"/>
  <c r="U15" i="5"/>
  <c r="U16" i="5"/>
  <c r="U17" i="5"/>
  <c r="U18" i="5"/>
  <c r="U19" i="5"/>
  <c r="U20" i="5"/>
  <c r="U21" i="5"/>
  <c r="U22" i="5"/>
  <c r="U23" i="5"/>
  <c r="U10" i="5"/>
  <c r="J44" i="44"/>
  <c r="J45" i="44"/>
  <c r="J46" i="44"/>
  <c r="J47" i="44"/>
  <c r="J48" i="44"/>
  <c r="J49" i="44"/>
  <c r="J31" i="44"/>
  <c r="J32" i="44"/>
  <c r="J33" i="44"/>
  <c r="J34" i="44"/>
  <c r="J35" i="44"/>
  <c r="J36" i="44"/>
  <c r="J37" i="44"/>
  <c r="J38" i="44"/>
  <c r="J39" i="44"/>
  <c r="J40" i="44"/>
  <c r="J41" i="44"/>
  <c r="J42" i="44"/>
  <c r="J43" i="44"/>
  <c r="J11" i="44" l="1"/>
  <c r="J12" i="44"/>
  <c r="J13" i="44"/>
  <c r="J14" i="44"/>
  <c r="J15" i="44"/>
  <c r="J16" i="44"/>
  <c r="J17" i="44"/>
  <c r="J18" i="44"/>
  <c r="J19" i="44"/>
  <c r="J20" i="44"/>
  <c r="J21" i="44"/>
  <c r="J22" i="44"/>
  <c r="J23" i="44"/>
  <c r="J24" i="44"/>
  <c r="J25" i="44"/>
  <c r="J26" i="44"/>
  <c r="J27" i="44"/>
  <c r="J28" i="44"/>
  <c r="J29" i="44"/>
  <c r="J30" i="44"/>
  <c r="AA40" i="44"/>
  <c r="AA41" i="44"/>
  <c r="AA42" i="44"/>
  <c r="AA43" i="44"/>
  <c r="AA44" i="44"/>
  <c r="AA45" i="44"/>
  <c r="AA46" i="44"/>
  <c r="AA47" i="44"/>
  <c r="AA48" i="44"/>
  <c r="AA49" i="44"/>
  <c r="AA11" i="44"/>
  <c r="AA12" i="44"/>
  <c r="AA13" i="44"/>
  <c r="AA14" i="44"/>
  <c r="AA15" i="44"/>
  <c r="AA16" i="44"/>
  <c r="AA17" i="44"/>
  <c r="AA18" i="44"/>
  <c r="AA19" i="44"/>
  <c r="AA20" i="44"/>
  <c r="AA21" i="44"/>
  <c r="AA22" i="44"/>
  <c r="AA23" i="44"/>
  <c r="AA24" i="44"/>
  <c r="AA25" i="44"/>
  <c r="AA26" i="44"/>
  <c r="AA27" i="44"/>
  <c r="AA28" i="44"/>
  <c r="AA29" i="44"/>
  <c r="AA30" i="44"/>
  <c r="AA31" i="44"/>
  <c r="AA32" i="44"/>
  <c r="AA33" i="44"/>
  <c r="AA34" i="44"/>
  <c r="AA35" i="44"/>
  <c r="AA36" i="44"/>
  <c r="AA37" i="44"/>
  <c r="AA38" i="44"/>
  <c r="AA39" i="44"/>
  <c r="AA10" i="44"/>
  <c r="H32" i="44"/>
  <c r="H33" i="44"/>
  <c r="H34" i="44"/>
  <c r="H35" i="44"/>
  <c r="H36" i="44"/>
  <c r="H37" i="44"/>
  <c r="H38" i="44"/>
  <c r="H39" i="44"/>
  <c r="H40" i="44"/>
  <c r="H41" i="44"/>
  <c r="H42" i="44"/>
  <c r="H43" i="44"/>
  <c r="H44" i="44"/>
  <c r="H45" i="44"/>
  <c r="H46" i="44"/>
  <c r="H47" i="44"/>
  <c r="H48" i="44"/>
  <c r="H49" i="44"/>
  <c r="H11" i="44"/>
  <c r="H12" i="44"/>
  <c r="H13" i="44"/>
  <c r="H14" i="44"/>
  <c r="H15" i="44"/>
  <c r="H16" i="44"/>
  <c r="H17" i="44"/>
  <c r="H18" i="44"/>
  <c r="H19" i="44"/>
  <c r="H20" i="44"/>
  <c r="H21" i="44"/>
  <c r="H22" i="44"/>
  <c r="H23" i="44"/>
  <c r="H24" i="44"/>
  <c r="H25" i="44"/>
  <c r="H26" i="44"/>
  <c r="H27" i="44"/>
  <c r="H28" i="44"/>
  <c r="H29" i="44"/>
  <c r="H30" i="44"/>
  <c r="H31" i="44"/>
  <c r="X34" i="44"/>
  <c r="X35" i="44"/>
  <c r="X36" i="44"/>
  <c r="X37" i="44"/>
  <c r="X38" i="44"/>
  <c r="X39" i="44"/>
  <c r="X40" i="44"/>
  <c r="X41" i="44"/>
  <c r="X42" i="44"/>
  <c r="X43" i="44"/>
  <c r="X44" i="44"/>
  <c r="X45" i="44"/>
  <c r="X46" i="44"/>
  <c r="X47" i="44"/>
  <c r="X48" i="44"/>
  <c r="X49" i="44"/>
  <c r="X11" i="44"/>
  <c r="X12" i="44"/>
  <c r="X13" i="44"/>
  <c r="X14" i="44"/>
  <c r="X15" i="44"/>
  <c r="X16" i="44"/>
  <c r="X17" i="44"/>
  <c r="X18" i="44"/>
  <c r="X19" i="44"/>
  <c r="X20" i="44"/>
  <c r="X21" i="44"/>
  <c r="X22" i="44"/>
  <c r="X23" i="44"/>
  <c r="X24" i="44"/>
  <c r="X25" i="44"/>
  <c r="X26" i="44"/>
  <c r="X27" i="44"/>
  <c r="X28" i="44"/>
  <c r="X29" i="44"/>
  <c r="X30" i="44"/>
  <c r="X31" i="44"/>
  <c r="X32" i="44"/>
  <c r="X33" i="44"/>
  <c r="X10" i="44"/>
  <c r="F36" i="44"/>
  <c r="F37" i="44"/>
  <c r="F38" i="44"/>
  <c r="F39" i="44"/>
  <c r="F40" i="44"/>
  <c r="F41" i="44"/>
  <c r="F42" i="44"/>
  <c r="F43" i="44"/>
  <c r="F44" i="44"/>
  <c r="F45" i="44"/>
  <c r="F46" i="44"/>
  <c r="F47" i="44"/>
  <c r="F48" i="44"/>
  <c r="F49" i="44"/>
  <c r="F11" i="44"/>
  <c r="F12" i="44"/>
  <c r="F13" i="44"/>
  <c r="F14" i="44"/>
  <c r="F15" i="44"/>
  <c r="F16" i="44"/>
  <c r="F17" i="44"/>
  <c r="F18" i="44"/>
  <c r="F19" i="44"/>
  <c r="F20" i="44"/>
  <c r="F21" i="44"/>
  <c r="F22" i="44"/>
  <c r="F23" i="44"/>
  <c r="F24" i="44"/>
  <c r="F25" i="44"/>
  <c r="F26" i="44"/>
  <c r="F27" i="44"/>
  <c r="F28" i="44"/>
  <c r="F29" i="44"/>
  <c r="F30" i="44"/>
  <c r="F31" i="44"/>
  <c r="F32" i="44"/>
  <c r="F33" i="44"/>
  <c r="F34" i="44"/>
  <c r="F35" i="44"/>
  <c r="U40" i="44"/>
  <c r="U41" i="44"/>
  <c r="U42" i="44"/>
  <c r="U43" i="44"/>
  <c r="U44" i="44"/>
  <c r="U45" i="44"/>
  <c r="U46" i="44"/>
  <c r="U47" i="44"/>
  <c r="U48" i="44"/>
  <c r="U49" i="44"/>
  <c r="U19" i="44"/>
  <c r="U20" i="44"/>
  <c r="U21" i="44"/>
  <c r="U22" i="44"/>
  <c r="U23" i="44"/>
  <c r="U24" i="44"/>
  <c r="U25" i="44"/>
  <c r="U26" i="44"/>
  <c r="U27" i="44"/>
  <c r="U28" i="44"/>
  <c r="U29" i="44"/>
  <c r="U30" i="44"/>
  <c r="U31" i="44"/>
  <c r="U32" i="44"/>
  <c r="U33" i="44"/>
  <c r="U34" i="44"/>
  <c r="U35" i="44"/>
  <c r="U36" i="44"/>
  <c r="U37" i="44"/>
  <c r="U38" i="44"/>
  <c r="U39" i="44"/>
  <c r="U11" i="44"/>
  <c r="U12" i="44"/>
  <c r="U13" i="44"/>
  <c r="U14" i="44"/>
  <c r="U15" i="44"/>
  <c r="U16" i="44"/>
  <c r="U17" i="44"/>
  <c r="U18" i="44"/>
  <c r="U10" i="44"/>
  <c r="J56" i="4"/>
  <c r="J57" i="4"/>
  <c r="J58" i="4"/>
  <c r="J59" i="4"/>
  <c r="J60" i="4"/>
  <c r="J61" i="4"/>
  <c r="J62" i="4"/>
  <c r="J47" i="4"/>
  <c r="J48" i="4"/>
  <c r="J49" i="4"/>
  <c r="J50" i="4"/>
  <c r="J51" i="4"/>
  <c r="J52" i="4"/>
  <c r="J53" i="4"/>
  <c r="J54" i="4"/>
  <c r="J55" i="4"/>
  <c r="J37" i="4"/>
  <c r="J38" i="4"/>
  <c r="J39" i="4"/>
  <c r="J40" i="4"/>
  <c r="J41" i="4"/>
  <c r="J42" i="4"/>
  <c r="J43" i="4"/>
  <c r="J44" i="4"/>
  <c r="J45" i="4"/>
  <c r="J46" i="4"/>
  <c r="J11" i="4"/>
  <c r="J12" i="4"/>
  <c r="J13" i="4"/>
  <c r="J14" i="4"/>
  <c r="J15" i="4"/>
  <c r="J16" i="4"/>
  <c r="J17" i="4"/>
  <c r="J18" i="4"/>
  <c r="J19" i="4"/>
  <c r="J20" i="4"/>
  <c r="J21" i="4"/>
  <c r="J22" i="4"/>
  <c r="J23" i="4"/>
  <c r="J24" i="4"/>
  <c r="J25" i="4"/>
  <c r="J26" i="4"/>
  <c r="J27" i="4"/>
  <c r="J28" i="4"/>
  <c r="J29" i="4"/>
  <c r="J30" i="4"/>
  <c r="J31" i="4"/>
  <c r="J32" i="4"/>
  <c r="J33" i="4"/>
  <c r="J34" i="4"/>
  <c r="J35" i="4"/>
  <c r="J36" i="4"/>
  <c r="AA59" i="4"/>
  <c r="AA60" i="4"/>
  <c r="AA61" i="4"/>
  <c r="AA62" i="4"/>
  <c r="AA50" i="4"/>
  <c r="AA51" i="4"/>
  <c r="AA52" i="4"/>
  <c r="AA53" i="4"/>
  <c r="AA54" i="4"/>
  <c r="AA55" i="4"/>
  <c r="AA56" i="4"/>
  <c r="AA57" i="4"/>
  <c r="AA58" i="4"/>
  <c r="AA32" i="4"/>
  <c r="AA33" i="4"/>
  <c r="AA34" i="4"/>
  <c r="AA35" i="4"/>
  <c r="AA36" i="4"/>
  <c r="AA37" i="4"/>
  <c r="AA38" i="4"/>
  <c r="AA39" i="4"/>
  <c r="AA40" i="4"/>
  <c r="AA41" i="4"/>
  <c r="AA42" i="4"/>
  <c r="AA43" i="4"/>
  <c r="AA44" i="4"/>
  <c r="AA45" i="4"/>
  <c r="AA46" i="4"/>
  <c r="AA47" i="4"/>
  <c r="AA48" i="4"/>
  <c r="AA49" i="4"/>
  <c r="AA11" i="4"/>
  <c r="AA12" i="4"/>
  <c r="AA13" i="4"/>
  <c r="AA14" i="4"/>
  <c r="AA15" i="4"/>
  <c r="AA16" i="4"/>
  <c r="AA17" i="4"/>
  <c r="AA18" i="4"/>
  <c r="AA19" i="4"/>
  <c r="AA20" i="4"/>
  <c r="AA21" i="4"/>
  <c r="AA22" i="4"/>
  <c r="AA23" i="4"/>
  <c r="AA24" i="4"/>
  <c r="AA25" i="4"/>
  <c r="AA26" i="4"/>
  <c r="AA27" i="4"/>
  <c r="AA28" i="4"/>
  <c r="AA29" i="4"/>
  <c r="AA30" i="4"/>
  <c r="AA31" i="4"/>
  <c r="AA10" i="4"/>
  <c r="X10" i="4"/>
  <c r="U10" i="4"/>
  <c r="H51" i="4"/>
  <c r="H52" i="4"/>
  <c r="H53" i="4"/>
  <c r="H54" i="4"/>
  <c r="H55" i="4"/>
  <c r="H56" i="4"/>
  <c r="H57" i="4"/>
  <c r="H58" i="4"/>
  <c r="H59" i="4"/>
  <c r="H60" i="4"/>
  <c r="H61" i="4"/>
  <c r="H62" i="4"/>
  <c r="H37" i="4"/>
  <c r="H38" i="4"/>
  <c r="H39" i="4"/>
  <c r="H40" i="4"/>
  <c r="H41" i="4"/>
  <c r="H42" i="4"/>
  <c r="H43" i="4"/>
  <c r="H44" i="4"/>
  <c r="H45" i="4"/>
  <c r="H46" i="4"/>
  <c r="H47" i="4"/>
  <c r="H48" i="4"/>
  <c r="H49" i="4"/>
  <c r="H50" i="4"/>
  <c r="H11" i="4"/>
  <c r="H12" i="4"/>
  <c r="H13" i="4"/>
  <c r="H14" i="4"/>
  <c r="H15" i="4"/>
  <c r="H16" i="4"/>
  <c r="H17" i="4"/>
  <c r="H18" i="4"/>
  <c r="H19" i="4"/>
  <c r="H20" i="4"/>
  <c r="H21" i="4"/>
  <c r="H22" i="4"/>
  <c r="H23" i="4"/>
  <c r="H24" i="4"/>
  <c r="H25" i="4"/>
  <c r="H26" i="4"/>
  <c r="H27" i="4"/>
  <c r="H28" i="4"/>
  <c r="H29" i="4"/>
  <c r="H30" i="4"/>
  <c r="H31" i="4"/>
  <c r="H32" i="4"/>
  <c r="H33" i="4"/>
  <c r="H34" i="4"/>
  <c r="H35" i="4"/>
  <c r="H36" i="4"/>
  <c r="X54" i="4"/>
  <c r="X55" i="4"/>
  <c r="X56" i="4"/>
  <c r="X57" i="4"/>
  <c r="X58" i="4"/>
  <c r="X59" i="4"/>
  <c r="X60" i="4"/>
  <c r="X61" i="4"/>
  <c r="X62" i="4"/>
  <c r="X42" i="4"/>
  <c r="X43" i="4"/>
  <c r="X44" i="4"/>
  <c r="X45" i="4"/>
  <c r="X46" i="4"/>
  <c r="X47" i="4"/>
  <c r="X48" i="4"/>
  <c r="X49" i="4"/>
  <c r="X50" i="4"/>
  <c r="X51" i="4"/>
  <c r="X52" i="4"/>
  <c r="X53" i="4"/>
  <c r="X28" i="4"/>
  <c r="X29" i="4"/>
  <c r="X30" i="4"/>
  <c r="X31" i="4"/>
  <c r="X32" i="4"/>
  <c r="X33" i="4"/>
  <c r="X34" i="4"/>
  <c r="X35" i="4"/>
  <c r="X36" i="4"/>
  <c r="X37" i="4"/>
  <c r="X38" i="4"/>
  <c r="X39" i="4"/>
  <c r="X40" i="4"/>
  <c r="X41" i="4"/>
  <c r="X11" i="4"/>
  <c r="X12" i="4"/>
  <c r="X13" i="4"/>
  <c r="X14" i="4"/>
  <c r="X15" i="4"/>
  <c r="X16" i="4"/>
  <c r="X17" i="4"/>
  <c r="X18" i="4"/>
  <c r="X19" i="4"/>
  <c r="X20" i="4"/>
  <c r="X21" i="4"/>
  <c r="X22" i="4"/>
  <c r="X23" i="4"/>
  <c r="X24" i="4"/>
  <c r="X25" i="4"/>
  <c r="X26" i="4"/>
  <c r="X27" i="4"/>
  <c r="F51" i="4"/>
  <c r="F52" i="4"/>
  <c r="F53" i="4"/>
  <c r="F54" i="4"/>
  <c r="F55" i="4"/>
  <c r="F56" i="4"/>
  <c r="F57" i="4"/>
  <c r="F58" i="4"/>
  <c r="F59" i="4"/>
  <c r="F60" i="4"/>
  <c r="F61" i="4"/>
  <c r="F62" i="4"/>
  <c r="F32" i="4"/>
  <c r="F33" i="4"/>
  <c r="F34" i="4"/>
  <c r="F35" i="4"/>
  <c r="F36" i="4"/>
  <c r="F37" i="4"/>
  <c r="F38" i="4"/>
  <c r="F39" i="4"/>
  <c r="F40" i="4"/>
  <c r="F41" i="4"/>
  <c r="F42" i="4"/>
  <c r="F43" i="4"/>
  <c r="F44" i="4"/>
  <c r="F45" i="4"/>
  <c r="F46" i="4"/>
  <c r="F47" i="4"/>
  <c r="F48" i="4"/>
  <c r="F49" i="4"/>
  <c r="F50" i="4"/>
  <c r="F11" i="4"/>
  <c r="F12" i="4"/>
  <c r="F13" i="4"/>
  <c r="F14" i="4"/>
  <c r="F15" i="4"/>
  <c r="F16" i="4"/>
  <c r="F17" i="4"/>
  <c r="F18" i="4"/>
  <c r="F19" i="4"/>
  <c r="F20" i="4"/>
  <c r="F21" i="4"/>
  <c r="F22" i="4"/>
  <c r="F23" i="4"/>
  <c r="F24" i="4"/>
  <c r="F25" i="4"/>
  <c r="F26" i="4"/>
  <c r="F27" i="4"/>
  <c r="F28" i="4"/>
  <c r="F29" i="4"/>
  <c r="F30" i="4"/>
  <c r="F31" i="4"/>
  <c r="U50" i="4"/>
  <c r="U51" i="4"/>
  <c r="U52" i="4"/>
  <c r="U53" i="4"/>
  <c r="U54" i="4"/>
  <c r="U55" i="4"/>
  <c r="U56" i="4"/>
  <c r="U57" i="4"/>
  <c r="U58" i="4"/>
  <c r="U59" i="4"/>
  <c r="U60" i="4"/>
  <c r="U61" i="4"/>
  <c r="U62" i="4"/>
  <c r="U35" i="4"/>
  <c r="U36" i="4"/>
  <c r="U37" i="4"/>
  <c r="U38" i="4"/>
  <c r="U39" i="4"/>
  <c r="U40" i="4"/>
  <c r="U41" i="4"/>
  <c r="U42" i="4"/>
  <c r="U43" i="4"/>
  <c r="U44" i="4"/>
  <c r="U45" i="4"/>
  <c r="U46" i="4"/>
  <c r="U47" i="4"/>
  <c r="U48" i="4"/>
  <c r="U49" i="4"/>
  <c r="U11" i="4"/>
  <c r="U12" i="4"/>
  <c r="U13" i="4"/>
  <c r="U14" i="4"/>
  <c r="U15" i="4"/>
  <c r="U16" i="4"/>
  <c r="U17" i="4"/>
  <c r="U18" i="4"/>
  <c r="U19" i="4"/>
  <c r="U20" i="4"/>
  <c r="U21" i="4"/>
  <c r="U22" i="4"/>
  <c r="U23" i="4"/>
  <c r="U24" i="4"/>
  <c r="U25" i="4"/>
  <c r="U26" i="4"/>
  <c r="U27" i="4"/>
  <c r="U28" i="4"/>
  <c r="U29" i="4"/>
  <c r="U30" i="4"/>
  <c r="U31" i="4"/>
  <c r="U32" i="4"/>
  <c r="U33" i="4"/>
  <c r="U34" i="4"/>
  <c r="G10" i="25"/>
  <c r="F10" i="25"/>
  <c r="J82" i="3"/>
  <c r="J83" i="3"/>
  <c r="J84" i="3"/>
  <c r="J85" i="3"/>
  <c r="J86" i="3"/>
  <c r="J87" i="3"/>
  <c r="J88" i="3"/>
  <c r="J89" i="3"/>
  <c r="J90" i="3"/>
  <c r="J91" i="3"/>
  <c r="J92" i="3"/>
  <c r="J93" i="3"/>
  <c r="J94" i="3"/>
  <c r="J95" i="3"/>
  <c r="J96" i="3"/>
  <c r="J97" i="3"/>
  <c r="J98" i="3"/>
  <c r="J70" i="3"/>
  <c r="J71" i="3"/>
  <c r="J72" i="3"/>
  <c r="J73" i="3"/>
  <c r="J74" i="3"/>
  <c r="J75" i="3"/>
  <c r="J76" i="3"/>
  <c r="J77" i="3"/>
  <c r="J78" i="3"/>
  <c r="J79" i="3"/>
  <c r="J80" i="3"/>
  <c r="J81" i="3"/>
  <c r="J58" i="3"/>
  <c r="J59" i="3"/>
  <c r="J60" i="3"/>
  <c r="J61" i="3"/>
  <c r="J62" i="3"/>
  <c r="J63" i="3"/>
  <c r="J64" i="3"/>
  <c r="J65" i="3"/>
  <c r="J66" i="3"/>
  <c r="J67" i="3"/>
  <c r="J68" i="3"/>
  <c r="J69" i="3"/>
  <c r="J45" i="3"/>
  <c r="J46" i="3"/>
  <c r="J47" i="3"/>
  <c r="J48" i="3"/>
  <c r="J49" i="3"/>
  <c r="J50" i="3"/>
  <c r="J51" i="3"/>
  <c r="J52" i="3"/>
  <c r="J53" i="3"/>
  <c r="J54" i="3"/>
  <c r="J55" i="3"/>
  <c r="J56" i="3"/>
  <c r="J57" i="3"/>
  <c r="J33" i="3"/>
  <c r="J34" i="3"/>
  <c r="J35" i="3"/>
  <c r="J36" i="3"/>
  <c r="J37" i="3"/>
  <c r="J38" i="3"/>
  <c r="J39" i="3"/>
  <c r="J40" i="3"/>
  <c r="J41" i="3"/>
  <c r="J42" i="3"/>
  <c r="J43" i="3"/>
  <c r="J44" i="3"/>
  <c r="J23" i="3"/>
  <c r="J24" i="3"/>
  <c r="J25" i="3"/>
  <c r="J26" i="3"/>
  <c r="J27" i="3"/>
  <c r="J28" i="3"/>
  <c r="J29" i="3"/>
  <c r="J30" i="3"/>
  <c r="J31" i="3"/>
  <c r="J32" i="3"/>
  <c r="J11" i="3"/>
  <c r="J12" i="3"/>
  <c r="J13" i="3"/>
  <c r="J14" i="3"/>
  <c r="J15" i="3"/>
  <c r="J16" i="3"/>
  <c r="J17" i="3"/>
  <c r="J18" i="3"/>
  <c r="J19" i="3"/>
  <c r="J20" i="3"/>
  <c r="J21" i="3"/>
  <c r="J22" i="3"/>
  <c r="AB93" i="3"/>
  <c r="AB94" i="3"/>
  <c r="AB95" i="3"/>
  <c r="AB96" i="3"/>
  <c r="AB97" i="3"/>
  <c r="AB78" i="3"/>
  <c r="AB79" i="3"/>
  <c r="AB80" i="3"/>
  <c r="AB81" i="3"/>
  <c r="AB82" i="3"/>
  <c r="AB83" i="3"/>
  <c r="AB84" i="3"/>
  <c r="AB85" i="3"/>
  <c r="AB86" i="3"/>
  <c r="AB87" i="3"/>
  <c r="AB88" i="3"/>
  <c r="AB89" i="3"/>
  <c r="AB90" i="3"/>
  <c r="AB91" i="3"/>
  <c r="AB92" i="3"/>
  <c r="AB70" i="3"/>
  <c r="AB71" i="3"/>
  <c r="AB72" i="3"/>
  <c r="AB73" i="3"/>
  <c r="AB74" i="3"/>
  <c r="AB75" i="3"/>
  <c r="AB76" i="3"/>
  <c r="AB77" i="3"/>
  <c r="AB59" i="3"/>
  <c r="AB60" i="3"/>
  <c r="AB61" i="3"/>
  <c r="AB62" i="3"/>
  <c r="AB63" i="3"/>
  <c r="AB64" i="3"/>
  <c r="AB65" i="3"/>
  <c r="AB66" i="3"/>
  <c r="AB67" i="3"/>
  <c r="AB68" i="3"/>
  <c r="AB69" i="3"/>
  <c r="AB52" i="3"/>
  <c r="AB53" i="3"/>
  <c r="AB54" i="3"/>
  <c r="AB55" i="3"/>
  <c r="AB56" i="3"/>
  <c r="AB57" i="3"/>
  <c r="AB58" i="3"/>
  <c r="AB42" i="3"/>
  <c r="AB43" i="3"/>
  <c r="AB44" i="3"/>
  <c r="AB45" i="3"/>
  <c r="AB46" i="3"/>
  <c r="AB47" i="3"/>
  <c r="AB48" i="3"/>
  <c r="AB49" i="3"/>
  <c r="AB50" i="3"/>
  <c r="AB51" i="3"/>
  <c r="AB31" i="3"/>
  <c r="AB32" i="3"/>
  <c r="AB33" i="3"/>
  <c r="AB34" i="3"/>
  <c r="AB35" i="3"/>
  <c r="AB36" i="3"/>
  <c r="AB37" i="3"/>
  <c r="AB38" i="3"/>
  <c r="AB39" i="3"/>
  <c r="AB40" i="3"/>
  <c r="AB41" i="3"/>
  <c r="AB22" i="3"/>
  <c r="AB23" i="3"/>
  <c r="AB24" i="3"/>
  <c r="AB25" i="3"/>
  <c r="AB26" i="3"/>
  <c r="AB27" i="3"/>
  <c r="AB28" i="3"/>
  <c r="AB29" i="3"/>
  <c r="AB30" i="3"/>
  <c r="AB11" i="3"/>
  <c r="AB12" i="3"/>
  <c r="AB13" i="3"/>
  <c r="AB14" i="3"/>
  <c r="AB15" i="3"/>
  <c r="AB16" i="3"/>
  <c r="AB17" i="3"/>
  <c r="AB18" i="3"/>
  <c r="AB19" i="3"/>
  <c r="AB20" i="3"/>
  <c r="AB21" i="3"/>
  <c r="AB10" i="3"/>
  <c r="Y10" i="3"/>
  <c r="H97" i="3"/>
  <c r="H84" i="3"/>
  <c r="H85" i="3"/>
  <c r="H86" i="3"/>
  <c r="H87" i="3"/>
  <c r="H88" i="3"/>
  <c r="H89" i="3"/>
  <c r="H90" i="3"/>
  <c r="H91" i="3"/>
  <c r="H92" i="3"/>
  <c r="H93" i="3"/>
  <c r="H94" i="3"/>
  <c r="H95" i="3"/>
  <c r="H96" i="3"/>
  <c r="H73" i="3"/>
  <c r="H74" i="3"/>
  <c r="H75" i="3"/>
  <c r="H76" i="3"/>
  <c r="H77" i="3"/>
  <c r="H78" i="3"/>
  <c r="H79" i="3"/>
  <c r="H80" i="3"/>
  <c r="H81" i="3"/>
  <c r="H82" i="3"/>
  <c r="H83" i="3"/>
  <c r="H63" i="3"/>
  <c r="H64" i="3"/>
  <c r="H65" i="3"/>
  <c r="H66" i="3"/>
  <c r="H67" i="3"/>
  <c r="H68" i="3"/>
  <c r="H69" i="3"/>
  <c r="H70" i="3"/>
  <c r="H71" i="3"/>
  <c r="H72" i="3"/>
  <c r="H51" i="3"/>
  <c r="H52" i="3"/>
  <c r="H53" i="3"/>
  <c r="H54" i="3"/>
  <c r="H55" i="3"/>
  <c r="H56" i="3"/>
  <c r="H57" i="3"/>
  <c r="H58" i="3"/>
  <c r="H59" i="3"/>
  <c r="H60" i="3"/>
  <c r="H61" i="3"/>
  <c r="H62" i="3"/>
  <c r="H41" i="3"/>
  <c r="H42" i="3"/>
  <c r="H43" i="3"/>
  <c r="H44" i="3"/>
  <c r="H45" i="3"/>
  <c r="H46" i="3"/>
  <c r="H47" i="3"/>
  <c r="H48" i="3"/>
  <c r="H49" i="3"/>
  <c r="H50" i="3"/>
  <c r="H31" i="3"/>
  <c r="H32" i="3"/>
  <c r="H33" i="3"/>
  <c r="H34" i="3"/>
  <c r="H35" i="3"/>
  <c r="H36" i="3"/>
  <c r="H37" i="3"/>
  <c r="H38" i="3"/>
  <c r="H39" i="3"/>
  <c r="H40" i="3"/>
  <c r="H21" i="3"/>
  <c r="H22" i="3"/>
  <c r="H23" i="3"/>
  <c r="H24" i="3"/>
  <c r="H25" i="3"/>
  <c r="H26" i="3"/>
  <c r="H27" i="3"/>
  <c r="H28" i="3"/>
  <c r="H29" i="3"/>
  <c r="H30" i="3"/>
  <c r="H11" i="3"/>
  <c r="H12" i="3"/>
  <c r="H13" i="3"/>
  <c r="H14" i="3"/>
  <c r="H15" i="3"/>
  <c r="H16" i="3"/>
  <c r="H17" i="3"/>
  <c r="H18" i="3"/>
  <c r="H19" i="3"/>
  <c r="H20" i="3"/>
  <c r="Y95" i="3"/>
  <c r="Y96" i="3"/>
  <c r="Y97" i="3"/>
  <c r="Y79" i="3"/>
  <c r="Y80" i="3"/>
  <c r="Y81" i="3"/>
  <c r="Y82" i="3"/>
  <c r="Y83" i="3"/>
  <c r="Y84" i="3"/>
  <c r="Y85" i="3"/>
  <c r="Y86" i="3"/>
  <c r="Y87" i="3"/>
  <c r="Y88" i="3"/>
  <c r="Y89" i="3"/>
  <c r="Y90" i="3"/>
  <c r="Y91" i="3"/>
  <c r="Y92" i="3"/>
  <c r="Y93" i="3"/>
  <c r="Y94" i="3"/>
  <c r="Y68" i="3"/>
  <c r="Y69" i="3"/>
  <c r="Y70" i="3"/>
  <c r="Y71" i="3"/>
  <c r="Y72" i="3"/>
  <c r="Y73" i="3"/>
  <c r="Y74" i="3"/>
  <c r="Y75" i="3"/>
  <c r="Y76" i="3"/>
  <c r="Y77" i="3"/>
  <c r="Y78" i="3"/>
  <c r="Y57" i="3"/>
  <c r="Y58" i="3"/>
  <c r="Y59" i="3"/>
  <c r="Y60" i="3"/>
  <c r="Y61" i="3"/>
  <c r="Y62" i="3"/>
  <c r="Y63" i="3"/>
  <c r="Y64" i="3"/>
  <c r="Y65" i="3"/>
  <c r="Y66" i="3"/>
  <c r="Y67" i="3"/>
  <c r="Y45" i="3"/>
  <c r="Y46" i="3"/>
  <c r="Y47" i="3"/>
  <c r="Y48" i="3"/>
  <c r="Y49" i="3"/>
  <c r="Y50" i="3"/>
  <c r="Y51" i="3"/>
  <c r="Y52" i="3"/>
  <c r="Y53" i="3"/>
  <c r="Y54" i="3"/>
  <c r="Y55" i="3"/>
  <c r="Y56" i="3"/>
  <c r="Y36" i="3"/>
  <c r="Y37" i="3"/>
  <c r="Y38" i="3"/>
  <c r="Y39" i="3"/>
  <c r="Y40" i="3"/>
  <c r="Y41" i="3"/>
  <c r="Y42" i="3"/>
  <c r="Y43" i="3"/>
  <c r="Y44" i="3"/>
  <c r="Y24" i="3"/>
  <c r="Y25" i="3"/>
  <c r="Y26" i="3"/>
  <c r="Y27" i="3"/>
  <c r="Y28" i="3"/>
  <c r="Y29" i="3"/>
  <c r="Y30" i="3"/>
  <c r="Y31" i="3"/>
  <c r="Y32" i="3"/>
  <c r="Y33" i="3"/>
  <c r="Y34" i="3"/>
  <c r="Y35" i="3"/>
  <c r="Y11" i="3"/>
  <c r="Y12" i="3"/>
  <c r="Y13" i="3"/>
  <c r="Y14" i="3"/>
  <c r="Y15" i="3"/>
  <c r="Y16" i="3"/>
  <c r="Y17" i="3"/>
  <c r="Y18" i="3"/>
  <c r="Y19" i="3"/>
  <c r="Y20" i="3"/>
  <c r="Y21" i="3"/>
  <c r="Y22" i="3"/>
  <c r="Y23" i="3"/>
  <c r="F97" i="3"/>
  <c r="F82" i="3"/>
  <c r="F83" i="3"/>
  <c r="F84" i="3"/>
  <c r="F85" i="3"/>
  <c r="F86" i="3"/>
  <c r="F87" i="3"/>
  <c r="F88" i="3"/>
  <c r="F89" i="3"/>
  <c r="F90" i="3"/>
  <c r="F91" i="3"/>
  <c r="F92" i="3"/>
  <c r="F93" i="3"/>
  <c r="F94" i="3"/>
  <c r="F95" i="3"/>
  <c r="F96" i="3"/>
  <c r="F76" i="3"/>
  <c r="F77" i="3"/>
  <c r="F78" i="3"/>
  <c r="F79" i="3"/>
  <c r="F80" i="3"/>
  <c r="F81" i="3"/>
  <c r="F64" i="3"/>
  <c r="F65" i="3"/>
  <c r="F66" i="3"/>
  <c r="F67" i="3"/>
  <c r="F68" i="3"/>
  <c r="F69" i="3"/>
  <c r="F70" i="3"/>
  <c r="F71" i="3"/>
  <c r="F72" i="3"/>
  <c r="F73" i="3"/>
  <c r="F74" i="3"/>
  <c r="F75" i="3"/>
  <c r="F54" i="3"/>
  <c r="F55" i="3"/>
  <c r="F56" i="3"/>
  <c r="F57" i="3"/>
  <c r="F58" i="3"/>
  <c r="F59" i="3"/>
  <c r="F60" i="3"/>
  <c r="F61" i="3"/>
  <c r="F62" i="3"/>
  <c r="F63" i="3"/>
  <c r="F44" i="3"/>
  <c r="F45" i="3"/>
  <c r="F46" i="3"/>
  <c r="F47" i="3"/>
  <c r="F48" i="3"/>
  <c r="F49" i="3"/>
  <c r="F50" i="3"/>
  <c r="F51" i="3"/>
  <c r="F52" i="3"/>
  <c r="F53" i="3"/>
  <c r="F32" i="3"/>
  <c r="F33" i="3"/>
  <c r="F34" i="3"/>
  <c r="F35" i="3"/>
  <c r="F36" i="3"/>
  <c r="F37" i="3"/>
  <c r="F38" i="3"/>
  <c r="F39" i="3"/>
  <c r="F40" i="3"/>
  <c r="F41" i="3"/>
  <c r="F42" i="3"/>
  <c r="F43" i="3"/>
  <c r="F20" i="3"/>
  <c r="F21" i="3"/>
  <c r="F22" i="3"/>
  <c r="F23" i="3"/>
  <c r="F24" i="3"/>
  <c r="F25" i="3"/>
  <c r="F26" i="3"/>
  <c r="F27" i="3"/>
  <c r="F28" i="3"/>
  <c r="F29" i="3"/>
  <c r="F30" i="3"/>
  <c r="F31" i="3"/>
  <c r="F11" i="3"/>
  <c r="F12" i="3"/>
  <c r="F13" i="3"/>
  <c r="F14" i="3"/>
  <c r="F15" i="3"/>
  <c r="F16" i="3"/>
  <c r="F17" i="3"/>
  <c r="F18" i="3"/>
  <c r="F19" i="3"/>
  <c r="U96" i="3"/>
  <c r="U97" i="3"/>
  <c r="U78" i="3"/>
  <c r="U79" i="3"/>
  <c r="U80" i="3"/>
  <c r="U81" i="3"/>
  <c r="U82" i="3"/>
  <c r="U83" i="3"/>
  <c r="U84" i="3"/>
  <c r="U85" i="3"/>
  <c r="U86" i="3"/>
  <c r="U87" i="3"/>
  <c r="U88" i="3"/>
  <c r="U89" i="3"/>
  <c r="U90" i="3"/>
  <c r="U91" i="3"/>
  <c r="U92" i="3"/>
  <c r="U93" i="3"/>
  <c r="U94" i="3"/>
  <c r="U95" i="3"/>
  <c r="U73" i="3"/>
  <c r="U74" i="3"/>
  <c r="U75" i="3"/>
  <c r="U76" i="3"/>
  <c r="U77" i="3"/>
  <c r="U64" i="3"/>
  <c r="U65" i="3"/>
  <c r="U66" i="3"/>
  <c r="U67" i="3"/>
  <c r="U68" i="3"/>
  <c r="U69" i="3"/>
  <c r="U70" i="3"/>
  <c r="U71" i="3"/>
  <c r="U72" i="3"/>
  <c r="U55" i="3"/>
  <c r="U56" i="3"/>
  <c r="U57" i="3"/>
  <c r="U58" i="3"/>
  <c r="U59" i="3"/>
  <c r="U60" i="3"/>
  <c r="U61" i="3"/>
  <c r="U62" i="3"/>
  <c r="U63" i="3"/>
  <c r="U45" i="3"/>
  <c r="U46" i="3"/>
  <c r="U47" i="3"/>
  <c r="U48" i="3"/>
  <c r="U49" i="3"/>
  <c r="U50" i="3"/>
  <c r="U51" i="3"/>
  <c r="U52" i="3"/>
  <c r="U53" i="3"/>
  <c r="U54" i="3"/>
  <c r="U33" i="3"/>
  <c r="U34" i="3"/>
  <c r="U35" i="3"/>
  <c r="U36" i="3"/>
  <c r="U37" i="3"/>
  <c r="U38" i="3"/>
  <c r="U39" i="3"/>
  <c r="U40" i="3"/>
  <c r="U41" i="3"/>
  <c r="U42" i="3"/>
  <c r="U43" i="3"/>
  <c r="U44" i="3"/>
  <c r="U20" i="3"/>
  <c r="U21" i="3"/>
  <c r="U22" i="3"/>
  <c r="U23" i="3"/>
  <c r="U24" i="3"/>
  <c r="U25" i="3"/>
  <c r="U26" i="3"/>
  <c r="U27" i="3"/>
  <c r="U28" i="3"/>
  <c r="U29" i="3"/>
  <c r="U30" i="3"/>
  <c r="U31" i="3"/>
  <c r="U32" i="3"/>
  <c r="U11" i="3"/>
  <c r="U12" i="3"/>
  <c r="U13" i="3"/>
  <c r="U14" i="3"/>
  <c r="U15" i="3"/>
  <c r="U16" i="3"/>
  <c r="U17" i="3"/>
  <c r="U18" i="3"/>
  <c r="U19" i="3"/>
  <c r="U10" i="3"/>
  <c r="O10" i="3" l="1"/>
  <c r="M10" i="3"/>
  <c r="E10" i="25"/>
  <c r="N10" i="3"/>
  <c r="K71" i="16" l="1"/>
  <c r="E70" i="38"/>
  <c r="N10" i="43" l="1"/>
  <c r="O10" i="43"/>
  <c r="N11" i="43"/>
  <c r="O11" i="43"/>
  <c r="N12" i="43"/>
  <c r="O12" i="43"/>
  <c r="N13" i="43"/>
  <c r="O13" i="43"/>
  <c r="N14" i="43"/>
  <c r="O14" i="43"/>
  <c r="N15" i="43"/>
  <c r="O15" i="43"/>
  <c r="N16" i="43"/>
  <c r="O16" i="43"/>
  <c r="N17" i="43"/>
  <c r="O17" i="43"/>
  <c r="N18" i="43"/>
  <c r="O18" i="43"/>
  <c r="N19" i="43"/>
  <c r="O19" i="43"/>
  <c r="N20" i="43"/>
  <c r="O20" i="43"/>
  <c r="N21" i="43"/>
  <c r="O21" i="43"/>
  <c r="N22" i="43"/>
  <c r="O22" i="43"/>
  <c r="N23" i="43"/>
  <c r="O23" i="43"/>
  <c r="N24" i="43"/>
  <c r="O24" i="43"/>
  <c r="N25" i="43"/>
  <c r="O25" i="43"/>
  <c r="N26" i="43"/>
  <c r="O26" i="43"/>
  <c r="N27" i="43"/>
  <c r="O27" i="43"/>
  <c r="N28" i="43"/>
  <c r="O28" i="43"/>
  <c r="N29" i="43"/>
  <c r="O29" i="43"/>
  <c r="N30" i="43"/>
  <c r="O30" i="43"/>
  <c r="N31" i="43"/>
  <c r="O31" i="43"/>
  <c r="N32" i="43"/>
  <c r="O32" i="43"/>
  <c r="N33" i="43"/>
  <c r="O33" i="43"/>
  <c r="N34" i="43"/>
  <c r="O34" i="43"/>
  <c r="N35" i="43"/>
  <c r="O35" i="43"/>
  <c r="N36" i="43"/>
  <c r="O36" i="43"/>
  <c r="N37" i="43"/>
  <c r="O37" i="43"/>
  <c r="N38" i="43"/>
  <c r="O38" i="43"/>
  <c r="N39" i="43"/>
  <c r="O39" i="43"/>
  <c r="N40" i="43"/>
  <c r="O40" i="43"/>
  <c r="N41" i="43"/>
  <c r="O41" i="43"/>
  <c r="N42" i="43"/>
  <c r="O42" i="43"/>
  <c r="N43" i="43"/>
  <c r="O43" i="43"/>
  <c r="N44" i="43"/>
  <c r="O44" i="43"/>
  <c r="N45" i="43"/>
  <c r="O45" i="43"/>
  <c r="N46" i="43"/>
  <c r="O46" i="43"/>
  <c r="N47" i="43"/>
  <c r="O47" i="43"/>
  <c r="N48" i="43"/>
  <c r="O48" i="43"/>
  <c r="N49" i="43"/>
  <c r="O49" i="43"/>
  <c r="N50" i="43"/>
  <c r="O50" i="43"/>
  <c r="N51" i="43"/>
  <c r="O51" i="43"/>
  <c r="N52" i="43"/>
  <c r="O52" i="43"/>
  <c r="N53" i="43"/>
  <c r="O53" i="43"/>
  <c r="N54" i="43"/>
  <c r="O54" i="43"/>
  <c r="N55" i="43"/>
  <c r="O55" i="43"/>
  <c r="N56" i="43"/>
  <c r="O56" i="43"/>
  <c r="N57" i="43"/>
  <c r="O57" i="43"/>
  <c r="N58" i="43"/>
  <c r="O58" i="43"/>
  <c r="N59" i="43"/>
  <c r="O59" i="43"/>
  <c r="N60" i="43"/>
  <c r="O60" i="43"/>
  <c r="N61" i="43"/>
  <c r="O61" i="43"/>
  <c r="N62" i="43"/>
  <c r="O62" i="43"/>
  <c r="N63" i="43"/>
  <c r="O63" i="43"/>
  <c r="N64" i="43"/>
  <c r="O64" i="43"/>
  <c r="N65" i="43"/>
  <c r="O65" i="43"/>
  <c r="N66" i="43"/>
  <c r="O66" i="43"/>
  <c r="N67" i="43"/>
  <c r="O67" i="43"/>
  <c r="N68" i="43"/>
  <c r="O68" i="43"/>
  <c r="N69" i="43"/>
  <c r="O69" i="43"/>
  <c r="N70" i="43"/>
  <c r="O70" i="43"/>
  <c r="N71" i="43"/>
  <c r="O71" i="43"/>
  <c r="N72" i="43"/>
  <c r="O72" i="43"/>
  <c r="N73" i="43"/>
  <c r="O73" i="43"/>
  <c r="N74" i="43"/>
  <c r="O74" i="43"/>
  <c r="N75" i="43"/>
  <c r="O75" i="43"/>
  <c r="N76" i="43"/>
  <c r="O76" i="43"/>
  <c r="N77" i="43"/>
  <c r="O77" i="43"/>
  <c r="N78" i="43"/>
  <c r="O78" i="43"/>
  <c r="N79" i="43"/>
  <c r="O79" i="43"/>
  <c r="N80" i="43"/>
  <c r="O80" i="43"/>
  <c r="N81" i="43"/>
  <c r="O81" i="43"/>
  <c r="N82" i="43"/>
  <c r="O82" i="43"/>
  <c r="N83" i="43"/>
  <c r="O83" i="43"/>
  <c r="N84" i="43"/>
  <c r="O84" i="43"/>
  <c r="N85" i="43"/>
  <c r="O85" i="43"/>
  <c r="N86" i="43"/>
  <c r="O86" i="43"/>
  <c r="N87" i="43"/>
  <c r="O87" i="43"/>
  <c r="N88" i="43"/>
  <c r="O88" i="43"/>
  <c r="N89" i="43"/>
  <c r="O89" i="43"/>
  <c r="N90" i="43"/>
  <c r="O90" i="43"/>
  <c r="N91" i="43"/>
  <c r="O91" i="43"/>
  <c r="N92" i="43"/>
  <c r="O92" i="43"/>
  <c r="N93" i="43"/>
  <c r="O93" i="43"/>
  <c r="N94" i="43"/>
  <c r="O94" i="43"/>
  <c r="N95" i="43"/>
  <c r="O95" i="43"/>
  <c r="N96" i="43"/>
  <c r="O96" i="43"/>
  <c r="N97" i="43"/>
  <c r="O97" i="43"/>
  <c r="N98" i="43"/>
  <c r="O98" i="43"/>
  <c r="N99" i="43"/>
  <c r="O99" i="43"/>
  <c r="N100" i="43"/>
  <c r="O100" i="43"/>
  <c r="N101" i="43"/>
  <c r="O101" i="43"/>
  <c r="N102" i="43"/>
  <c r="O102" i="43"/>
  <c r="N103" i="43"/>
  <c r="O103" i="43"/>
  <c r="N104" i="43"/>
  <c r="O104" i="43"/>
  <c r="N105" i="43"/>
  <c r="O105" i="43"/>
  <c r="N106" i="43"/>
  <c r="O106" i="43"/>
  <c r="N107" i="43"/>
  <c r="O107" i="43"/>
  <c r="N108" i="43"/>
  <c r="O108" i="43"/>
  <c r="N109" i="43"/>
  <c r="O109" i="43"/>
  <c r="N110" i="43"/>
  <c r="O110" i="43"/>
  <c r="N111" i="43"/>
  <c r="O111" i="43"/>
  <c r="N112" i="43"/>
  <c r="O112" i="43"/>
  <c r="N113" i="43"/>
  <c r="O113" i="43"/>
  <c r="N114" i="43"/>
  <c r="O114" i="43"/>
  <c r="N115" i="43"/>
  <c r="O115" i="43"/>
  <c r="N116" i="43"/>
  <c r="O116" i="43"/>
  <c r="N117" i="43"/>
  <c r="O117" i="43"/>
  <c r="N118" i="43"/>
  <c r="O118" i="43"/>
  <c r="N119" i="43"/>
  <c r="O119" i="43"/>
  <c r="N120" i="43"/>
  <c r="O120" i="43"/>
  <c r="N121" i="43"/>
  <c r="O121" i="43"/>
  <c r="N122" i="43"/>
  <c r="O122" i="43"/>
  <c r="N123" i="43"/>
  <c r="O123" i="43"/>
  <c r="N124" i="43"/>
  <c r="O124" i="43"/>
  <c r="N125" i="43"/>
  <c r="O125" i="43"/>
  <c r="N126" i="43"/>
  <c r="O126" i="43"/>
  <c r="N127" i="43"/>
  <c r="O127" i="43"/>
  <c r="N128" i="43"/>
  <c r="O128" i="43"/>
  <c r="N129" i="43"/>
  <c r="O129" i="43"/>
  <c r="N130" i="43"/>
  <c r="O130" i="43"/>
  <c r="N131" i="43"/>
  <c r="O131" i="43"/>
  <c r="N132" i="43"/>
  <c r="O132" i="43"/>
  <c r="N133" i="43"/>
  <c r="O133" i="43"/>
  <c r="N134" i="43"/>
  <c r="O134" i="43"/>
  <c r="N135" i="43"/>
  <c r="O135" i="43"/>
  <c r="N136" i="43"/>
  <c r="O136" i="43"/>
  <c r="N137" i="43"/>
  <c r="O137" i="43"/>
  <c r="N138" i="43"/>
  <c r="O138" i="43"/>
  <c r="N139" i="43"/>
  <c r="O139" i="43"/>
  <c r="N140" i="43"/>
  <c r="O140" i="43"/>
  <c r="N141" i="43"/>
  <c r="O141" i="43"/>
  <c r="N142" i="43"/>
  <c r="O142" i="43"/>
  <c r="N143" i="43"/>
  <c r="O143" i="43"/>
  <c r="N144" i="43"/>
  <c r="O144" i="43"/>
  <c r="N145" i="43"/>
  <c r="O145" i="43"/>
  <c r="N146" i="43"/>
  <c r="O146" i="43"/>
  <c r="N147" i="43"/>
  <c r="O147" i="43"/>
  <c r="N148" i="43"/>
  <c r="O148" i="43"/>
  <c r="N149" i="43"/>
  <c r="O149" i="43"/>
  <c r="N150" i="43"/>
  <c r="O150" i="43"/>
  <c r="N151" i="43"/>
  <c r="O151" i="43"/>
  <c r="N152" i="43"/>
  <c r="O152" i="43"/>
  <c r="N153" i="43"/>
  <c r="O153" i="43"/>
  <c r="N154" i="43"/>
  <c r="O154" i="43"/>
  <c r="N155" i="43"/>
  <c r="O155" i="43"/>
  <c r="N156" i="43"/>
  <c r="O156" i="43"/>
  <c r="N157" i="43"/>
  <c r="O157" i="43"/>
  <c r="N158" i="43"/>
  <c r="O158" i="43"/>
  <c r="N159" i="43"/>
  <c r="O159" i="43"/>
  <c r="N160" i="43"/>
  <c r="O160" i="43"/>
  <c r="N161" i="43"/>
  <c r="O161" i="43"/>
  <c r="N162" i="43"/>
  <c r="O162" i="43"/>
  <c r="N163" i="43"/>
  <c r="O163" i="43"/>
  <c r="N164" i="43"/>
  <c r="O164" i="43"/>
  <c r="N165" i="43"/>
  <c r="O165" i="43"/>
  <c r="N166" i="43"/>
  <c r="O166" i="43"/>
  <c r="N167" i="43"/>
  <c r="O167" i="43"/>
  <c r="N168" i="43"/>
  <c r="O168" i="43"/>
  <c r="N169" i="43"/>
  <c r="O169" i="43"/>
  <c r="N170" i="43"/>
  <c r="O170" i="43"/>
  <c r="N171" i="43"/>
  <c r="O171" i="43"/>
  <c r="N172" i="43"/>
  <c r="O172" i="43"/>
  <c r="N173" i="43"/>
  <c r="O173" i="43"/>
  <c r="N174" i="43"/>
  <c r="O174" i="43"/>
  <c r="N175" i="43"/>
  <c r="O175" i="43"/>
  <c r="N176" i="43"/>
  <c r="O176" i="43"/>
  <c r="N177" i="43"/>
  <c r="O177" i="43"/>
  <c r="N178" i="43"/>
  <c r="O178" i="43"/>
  <c r="N179" i="43"/>
  <c r="O179" i="43"/>
  <c r="N180" i="43"/>
  <c r="O180" i="43"/>
  <c r="N181" i="43"/>
  <c r="O181" i="43"/>
  <c r="N182" i="43"/>
  <c r="O182" i="43"/>
  <c r="N183" i="43"/>
  <c r="O183" i="43"/>
  <c r="N184" i="43"/>
  <c r="O184" i="43"/>
  <c r="N185" i="43"/>
  <c r="O185" i="43"/>
  <c r="N186" i="43"/>
  <c r="O186" i="43"/>
  <c r="N187" i="43"/>
  <c r="O187" i="43"/>
  <c r="N188" i="43"/>
  <c r="O188" i="43"/>
  <c r="N189" i="43"/>
  <c r="O189" i="43"/>
  <c r="N190" i="43"/>
  <c r="O190" i="43"/>
  <c r="N191" i="43"/>
  <c r="O191" i="43"/>
  <c r="N192" i="43"/>
  <c r="O192" i="43"/>
  <c r="N193" i="43"/>
  <c r="O193" i="43"/>
  <c r="N194" i="43"/>
  <c r="O194" i="43"/>
  <c r="N195" i="43"/>
  <c r="O195" i="43"/>
  <c r="N196" i="43"/>
  <c r="O196" i="43"/>
  <c r="N197" i="43"/>
  <c r="O197" i="43"/>
  <c r="N198" i="43"/>
  <c r="O198" i="43"/>
  <c r="N199" i="43"/>
  <c r="O199" i="43"/>
  <c r="N200" i="43"/>
  <c r="O200" i="43"/>
  <c r="N201" i="43"/>
  <c r="O201" i="43"/>
  <c r="N202" i="43"/>
  <c r="O202" i="43"/>
  <c r="N203" i="43"/>
  <c r="O203" i="43"/>
  <c r="N204" i="43"/>
  <c r="O204" i="43"/>
  <c r="N205" i="43"/>
  <c r="O205" i="43"/>
  <c r="N206" i="43"/>
  <c r="O206" i="43"/>
  <c r="N207" i="43"/>
  <c r="O207" i="43"/>
  <c r="N208" i="43"/>
  <c r="O208" i="43"/>
  <c r="N209" i="43"/>
  <c r="O209" i="43"/>
  <c r="N210" i="43"/>
  <c r="O210" i="43"/>
  <c r="N211" i="43"/>
  <c r="O211" i="43"/>
  <c r="N212" i="43"/>
  <c r="O212" i="43"/>
  <c r="N213" i="43"/>
  <c r="O213" i="43"/>
  <c r="N214" i="43"/>
  <c r="O214" i="43"/>
  <c r="M10" i="21" l="1"/>
  <c r="E10" i="29" l="1"/>
  <c r="E11" i="23"/>
  <c r="I50" i="41" l="1"/>
  <c r="I39" i="41"/>
  <c r="E10" i="41"/>
  <c r="J53" i="18"/>
  <c r="J56" i="18"/>
  <c r="F51" i="40"/>
  <c r="G51" i="40"/>
  <c r="H51" i="40"/>
  <c r="I51" i="40"/>
  <c r="J51" i="40"/>
  <c r="E50" i="40"/>
  <c r="E49" i="40"/>
  <c r="E48" i="40"/>
  <c r="E47" i="40"/>
  <c r="E46" i="40"/>
  <c r="E45" i="40"/>
  <c r="E44" i="40"/>
  <c r="E43" i="40"/>
  <c r="E42" i="40"/>
  <c r="E41" i="40"/>
  <c r="E40" i="40"/>
  <c r="E39" i="40"/>
  <c r="E38" i="40"/>
  <c r="E37" i="40"/>
  <c r="E36" i="40"/>
  <c r="E35" i="40"/>
  <c r="E34" i="40"/>
  <c r="E33" i="40"/>
  <c r="E32" i="40"/>
  <c r="E31" i="40"/>
  <c r="E30" i="40"/>
  <c r="E29" i="40"/>
  <c r="E28" i="40"/>
  <c r="E27" i="40"/>
  <c r="E26" i="40"/>
  <c r="E25" i="40"/>
  <c r="E24" i="40"/>
  <c r="E23" i="40"/>
  <c r="E22" i="40"/>
  <c r="E21" i="40"/>
  <c r="E20" i="40"/>
  <c r="E19" i="40"/>
  <c r="E18" i="40"/>
  <c r="E17" i="40"/>
  <c r="E16" i="40"/>
  <c r="E15" i="40"/>
  <c r="E14" i="40"/>
  <c r="E13" i="40"/>
  <c r="E12" i="40"/>
  <c r="E11" i="40"/>
  <c r="E10" i="37"/>
  <c r="E10" i="35"/>
  <c r="E10" i="33"/>
  <c r="E10" i="30"/>
  <c r="E14" i="29"/>
  <c r="E13" i="29"/>
  <c r="E12" i="29"/>
  <c r="E11" i="29"/>
  <c r="E10" i="28"/>
  <c r="E183" i="27"/>
  <c r="K63" i="4"/>
  <c r="K98" i="3"/>
  <c r="K25" i="22"/>
  <c r="K221" i="9"/>
  <c r="E10" i="31"/>
  <c r="E15" i="29" l="1"/>
  <c r="E16" i="29"/>
  <c r="E33" i="31"/>
  <c r="E31" i="31"/>
  <c r="E32" i="31" s="1"/>
  <c r="E29" i="31"/>
  <c r="E30" i="31" s="1"/>
  <c r="E27" i="31"/>
  <c r="E28" i="31" s="1"/>
  <c r="E26" i="31"/>
  <c r="E25" i="31"/>
  <c r="E24" i="31"/>
  <c r="E23" i="31"/>
  <c r="E22" i="31"/>
  <c r="E21" i="31"/>
  <c r="E20" i="31"/>
  <c r="E19" i="31"/>
  <c r="E18" i="31"/>
  <c r="E17" i="31"/>
  <c r="E16" i="31"/>
  <c r="E15" i="31"/>
  <c r="E14" i="31"/>
  <c r="E13" i="31"/>
  <c r="E12" i="31"/>
  <c r="E11" i="31"/>
  <c r="I18" i="30"/>
  <c r="G11" i="30"/>
  <c r="G10" i="30"/>
  <c r="E12" i="30"/>
  <c r="E11" i="30"/>
  <c r="E18" i="30"/>
  <c r="E17" i="30"/>
  <c r="E16" i="30"/>
  <c r="E15" i="30"/>
  <c r="E14" i="30"/>
  <c r="E13" i="30"/>
  <c r="E32" i="29"/>
  <c r="E30" i="29"/>
  <c r="E31" i="29" s="1"/>
  <c r="E28" i="29"/>
  <c r="E29" i="29" s="1"/>
  <c r="E26" i="29"/>
  <c r="E27" i="29" s="1"/>
  <c r="E24" i="29"/>
  <c r="E25" i="29" s="1"/>
  <c r="H22" i="29"/>
  <c r="G22" i="29"/>
  <c r="F22" i="29"/>
  <c r="E22" i="29"/>
  <c r="E23" i="29" s="1"/>
  <c r="E20" i="29"/>
  <c r="E21" i="29" s="1"/>
  <c r="E18" i="29"/>
  <c r="E19" i="29" s="1"/>
  <c r="E17" i="29"/>
  <c r="G11" i="28"/>
  <c r="E11" i="28"/>
  <c r="E14" i="47"/>
  <c r="E12" i="47"/>
  <c r="E13" i="47" s="1"/>
  <c r="E11" i="47"/>
  <c r="E197" i="27"/>
  <c r="E196" i="27"/>
  <c r="E195" i="27"/>
  <c r="E194" i="27"/>
  <c r="E193" i="27"/>
  <c r="E192" i="27"/>
  <c r="E191" i="27"/>
  <c r="E190" i="27"/>
  <c r="E189" i="27"/>
  <c r="E188" i="27"/>
  <c r="E187" i="27"/>
  <c r="E186" i="27"/>
  <c r="E185" i="27"/>
  <c r="E184" i="27"/>
  <c r="E181" i="27"/>
  <c r="E180" i="27"/>
  <c r="E179" i="27"/>
  <c r="E178" i="27"/>
  <c r="E177" i="27"/>
  <c r="E176" i="27"/>
  <c r="E175" i="27"/>
  <c r="E173" i="27"/>
  <c r="E172" i="27"/>
  <c r="E171" i="27"/>
  <c r="E170" i="27"/>
  <c r="E169" i="27"/>
  <c r="E168" i="27"/>
  <c r="E167" i="27"/>
  <c r="E166" i="27"/>
  <c r="E165" i="27"/>
  <c r="E164" i="27"/>
  <c r="E163" i="27"/>
  <c r="E162" i="27"/>
  <c r="E182" i="27"/>
  <c r="E174" i="27"/>
  <c r="F170" i="27"/>
  <c r="E160" i="27"/>
  <c r="E159" i="27"/>
  <c r="E158" i="27"/>
  <c r="E161" i="27"/>
  <c r="E156" i="27"/>
  <c r="E155" i="27"/>
  <c r="E154" i="27"/>
  <c r="E152" i="27"/>
  <c r="E153" i="27" s="1"/>
  <c r="E150" i="27"/>
  <c r="E151" i="27" s="1"/>
  <c r="E148" i="27"/>
  <c r="E149" i="27" s="1"/>
  <c r="E146" i="27"/>
  <c r="E147" i="27" s="1"/>
  <c r="E144" i="27"/>
  <c r="E145" i="27" s="1"/>
  <c r="E138" i="27"/>
  <c r="E142" i="27" s="1"/>
  <c r="E143" i="27" s="1"/>
  <c r="E126" i="27"/>
  <c r="E134" i="27" s="1"/>
  <c r="E135" i="27" s="1"/>
  <c r="E122" i="27"/>
  <c r="E124" i="27" s="1"/>
  <c r="E125" i="27" s="1"/>
  <c r="E118" i="27"/>
  <c r="E120" i="27" s="1"/>
  <c r="E121" i="27" s="1"/>
  <c r="E112" i="27"/>
  <c r="E116" i="27" s="1"/>
  <c r="E117" i="27" s="1"/>
  <c r="E102" i="27"/>
  <c r="E103" i="27" s="1"/>
  <c r="E94" i="27"/>
  <c r="E100" i="27" s="1"/>
  <c r="E101" i="27" s="1"/>
  <c r="E88" i="27"/>
  <c r="E92" i="27" s="1"/>
  <c r="E93" i="27" s="1"/>
  <c r="E80" i="27"/>
  <c r="E84" i="27" s="1"/>
  <c r="E85" i="27" s="1"/>
  <c r="E72" i="27"/>
  <c r="E76" i="27" s="1"/>
  <c r="E77" i="27" s="1"/>
  <c r="F64" i="27"/>
  <c r="E64" i="27"/>
  <c r="E68" i="27" s="1"/>
  <c r="E69" i="27" s="1"/>
  <c r="E56" i="27"/>
  <c r="E57" i="27" s="1"/>
  <c r="E54" i="27"/>
  <c r="E55" i="27" s="1"/>
  <c r="E52" i="27"/>
  <c r="E53" i="27" s="1"/>
  <c r="E50" i="27"/>
  <c r="E51" i="27" s="1"/>
  <c r="E49" i="27"/>
  <c r="E47" i="27"/>
  <c r="E48" i="27" s="1"/>
  <c r="E45" i="27"/>
  <c r="E46" i="27" s="1"/>
  <c r="E43" i="27"/>
  <c r="E44" i="27" s="1"/>
  <c r="E41" i="27"/>
  <c r="E39" i="27"/>
  <c r="E40" i="27" s="1"/>
  <c r="E37" i="27"/>
  <c r="E38" i="27" s="1"/>
  <c r="E35" i="27"/>
  <c r="E36" i="27" s="1"/>
  <c r="E33" i="27"/>
  <c r="E34" i="27" s="1"/>
  <c r="E31" i="27"/>
  <c r="E32" i="27" s="1"/>
  <c r="E29" i="27"/>
  <c r="E30" i="27" s="1"/>
  <c r="E27" i="27"/>
  <c r="E28" i="27" s="1"/>
  <c r="E25" i="27"/>
  <c r="E26" i="27" s="1"/>
  <c r="E23" i="27"/>
  <c r="E24" i="27" s="1"/>
  <c r="E21" i="27"/>
  <c r="E22" i="27" s="1"/>
  <c r="E19" i="27"/>
  <c r="E20" i="27" s="1"/>
  <c r="E17" i="27"/>
  <c r="E18" i="27" s="1"/>
  <c r="E15" i="27"/>
  <c r="E16" i="27" s="1"/>
  <c r="E13" i="27"/>
  <c r="E14" i="27" s="1"/>
  <c r="E11" i="27"/>
  <c r="E12" i="27" s="1"/>
  <c r="F11" i="27"/>
  <c r="F9" i="27"/>
  <c r="E9" i="27"/>
  <c r="E10" i="27" s="1"/>
  <c r="E48" i="45"/>
  <c r="E47" i="45"/>
  <c r="E40" i="45"/>
  <c r="E41" i="45"/>
  <c r="E42" i="45"/>
  <c r="E43" i="45"/>
  <c r="E44" i="45"/>
  <c r="E45" i="45"/>
  <c r="E46" i="45"/>
  <c r="E19" i="45"/>
  <c r="E18" i="45"/>
  <c r="E17" i="45"/>
  <c r="E16" i="45"/>
  <c r="E15" i="45"/>
  <c r="E14" i="45"/>
  <c r="E13" i="45"/>
  <c r="E12" i="45"/>
  <c r="E11" i="45"/>
  <c r="E10" i="45"/>
  <c r="E9" i="45"/>
  <c r="F9" i="45"/>
  <c r="E41" i="26"/>
  <c r="E46" i="26"/>
  <c r="E47" i="26"/>
  <c r="E45" i="26"/>
  <c r="E44" i="26"/>
  <c r="E43" i="26"/>
  <c r="E42" i="26"/>
  <c r="E33" i="26"/>
  <c r="E32" i="26"/>
  <c r="E31" i="26"/>
  <c r="E20" i="26"/>
  <c r="E21" i="26"/>
  <c r="E22" i="26"/>
  <c r="E30" i="26"/>
  <c r="E29" i="26"/>
  <c r="E28" i="26"/>
  <c r="E27" i="26"/>
  <c r="E26" i="26"/>
  <c r="E25" i="26"/>
  <c r="E24" i="26"/>
  <c r="E23" i="26"/>
  <c r="E19" i="26"/>
  <c r="E18" i="26"/>
  <c r="E17" i="26"/>
  <c r="E16" i="26"/>
  <c r="F10" i="26"/>
  <c r="E15" i="26"/>
  <c r="E14" i="26"/>
  <c r="E13" i="26"/>
  <c r="E12" i="26"/>
  <c r="E11" i="26"/>
  <c r="E10" i="26"/>
  <c r="E139" i="27" l="1"/>
  <c r="E73" i="27"/>
  <c r="E123" i="27"/>
  <c r="E89" i="27"/>
  <c r="E113" i="27"/>
  <c r="E58" i="27"/>
  <c r="E59" i="27" s="1"/>
  <c r="E65" i="27"/>
  <c r="E81" i="27"/>
  <c r="E119" i="27"/>
  <c r="E127" i="27"/>
  <c r="E62" i="27"/>
  <c r="E63" i="27" s="1"/>
  <c r="E66" i="27"/>
  <c r="E67" i="27" s="1"/>
  <c r="E70" i="27"/>
  <c r="E71" i="27" s="1"/>
  <c r="E74" i="27"/>
  <c r="E75" i="27" s="1"/>
  <c r="E78" i="27"/>
  <c r="E79" i="27" s="1"/>
  <c r="E82" i="27"/>
  <c r="E83" i="27" s="1"/>
  <c r="E86" i="27"/>
  <c r="E87" i="27" s="1"/>
  <c r="E90" i="27"/>
  <c r="E91" i="27" s="1"/>
  <c r="E98" i="27"/>
  <c r="E99" i="27" s="1"/>
  <c r="E128" i="27"/>
  <c r="E129" i="27" s="1"/>
  <c r="E132" i="27"/>
  <c r="E133" i="27" s="1"/>
  <c r="E136" i="27"/>
  <c r="E137" i="27" s="1"/>
  <c r="E60" i="27"/>
  <c r="E61" i="27" s="1"/>
  <c r="E95" i="27"/>
  <c r="E96" i="27"/>
  <c r="E97" i="27" s="1"/>
  <c r="E130" i="27"/>
  <c r="E131" i="27" s="1"/>
  <c r="E89" i="25"/>
  <c r="E90" i="25" s="1"/>
  <c r="E87" i="25"/>
  <c r="E88" i="25" s="1"/>
  <c r="G87" i="25"/>
  <c r="G88" i="25" s="1"/>
  <c r="E86" i="25"/>
  <c r="E85" i="25"/>
  <c r="E84" i="25"/>
  <c r="E83" i="25"/>
  <c r="E82" i="25"/>
  <c r="E91" i="25"/>
  <c r="E81" i="25"/>
  <c r="E80" i="25"/>
  <c r="E79" i="25"/>
  <c r="E78" i="25"/>
  <c r="E74" i="25"/>
  <c r="E75" i="25" s="1"/>
  <c r="E72" i="25"/>
  <c r="E73" i="25" s="1"/>
  <c r="E70" i="25"/>
  <c r="E71" i="25" s="1"/>
  <c r="E68" i="25"/>
  <c r="E69" i="25" s="1"/>
  <c r="E66" i="25"/>
  <c r="E67" i="25" s="1"/>
  <c r="F60" i="25"/>
  <c r="F64" i="25"/>
  <c r="F65" i="25" s="1"/>
  <c r="F63" i="25"/>
  <c r="E60" i="25"/>
  <c r="E64" i="25"/>
  <c r="E65" i="25" s="1"/>
  <c r="E61" i="25"/>
  <c r="E63" i="25"/>
  <c r="E62" i="25"/>
  <c r="E59" i="25"/>
  <c r="E56" i="25"/>
  <c r="E58" i="25" s="1"/>
  <c r="E50" i="25"/>
  <c r="E52" i="25" s="1"/>
  <c r="E47" i="25"/>
  <c r="E48" i="25" s="1"/>
  <c r="E44" i="25"/>
  <c r="E45" i="25" s="1"/>
  <c r="E41" i="25"/>
  <c r="E42" i="25" s="1"/>
  <c r="E38" i="25"/>
  <c r="E40" i="25" s="1"/>
  <c r="F38" i="25"/>
  <c r="E34" i="25"/>
  <c r="E37" i="25" s="1"/>
  <c r="E30" i="25"/>
  <c r="E33" i="25" s="1"/>
  <c r="E26" i="25"/>
  <c r="E29" i="25" s="1"/>
  <c r="E22" i="25"/>
  <c r="E25" i="25" s="1"/>
  <c r="E18" i="25"/>
  <c r="E21" i="25" s="1"/>
  <c r="H14" i="25"/>
  <c r="G14" i="25"/>
  <c r="F14" i="25"/>
  <c r="E14" i="25"/>
  <c r="E17" i="25" s="1"/>
  <c r="E13" i="25"/>
  <c r="E12" i="25"/>
  <c r="E11" i="25"/>
  <c r="H10" i="25"/>
  <c r="I10" i="25"/>
  <c r="J10" i="25"/>
  <c r="I92" i="25"/>
  <c r="I97" i="25"/>
  <c r="I96" i="25"/>
  <c r="I95" i="25"/>
  <c r="I94" i="25"/>
  <c r="I93" i="25"/>
  <c r="G91" i="25"/>
  <c r="G92" i="25"/>
  <c r="G97" i="25"/>
  <c r="G96" i="25"/>
  <c r="G95" i="25"/>
  <c r="G94" i="25"/>
  <c r="G93" i="25"/>
  <c r="E92" i="25"/>
  <c r="E97" i="25"/>
  <c r="E96" i="25"/>
  <c r="E95" i="25"/>
  <c r="E94" i="25"/>
  <c r="E93" i="25"/>
  <c r="J91" i="25"/>
  <c r="I91" i="25"/>
  <c r="H91" i="25"/>
  <c r="F91" i="25"/>
  <c r="J89" i="25"/>
  <c r="I89" i="25"/>
  <c r="I90" i="25" s="1"/>
  <c r="H89" i="25"/>
  <c r="H90" i="25" s="1"/>
  <c r="G89" i="25"/>
  <c r="F89" i="25"/>
  <c r="J82" i="25"/>
  <c r="J84" i="25"/>
  <c r="J83" i="25"/>
  <c r="I87" i="25"/>
  <c r="I88" i="25" s="1"/>
  <c r="I86" i="25"/>
  <c r="I85" i="25"/>
  <c r="I84" i="25"/>
  <c r="I83" i="25"/>
  <c r="I82" i="25"/>
  <c r="H84" i="25"/>
  <c r="H83" i="25"/>
  <c r="H82" i="25"/>
  <c r="G82" i="25"/>
  <c r="G86" i="25"/>
  <c r="G85" i="25"/>
  <c r="G84" i="25"/>
  <c r="G83" i="25"/>
  <c r="F84" i="25"/>
  <c r="F83" i="25"/>
  <c r="F82" i="25"/>
  <c r="E10" i="24"/>
  <c r="E35" i="25" l="1"/>
  <c r="E31" i="25"/>
  <c r="E32" i="25"/>
  <c r="E27" i="25"/>
  <c r="E57" i="25"/>
  <c r="E51" i="25"/>
  <c r="E49" i="25"/>
  <c r="E46" i="25"/>
  <c r="E43" i="25"/>
  <c r="E39" i="25"/>
  <c r="E36" i="25"/>
  <c r="E28" i="25"/>
  <c r="E23" i="25"/>
  <c r="E24" i="25"/>
  <c r="E19" i="25"/>
  <c r="E20" i="25"/>
  <c r="E15" i="25"/>
  <c r="E16" i="25"/>
  <c r="A9" i="58" l="1"/>
  <c r="A10" i="58" s="1"/>
  <c r="A11" i="58" s="1"/>
  <c r="A12" i="58" s="1"/>
  <c r="A13" i="58" s="1"/>
  <c r="A14" i="58" s="1"/>
  <c r="A15" i="58" s="1"/>
  <c r="A16" i="58" s="1"/>
  <c r="A17" i="58" s="1"/>
  <c r="A18" i="58" s="1"/>
  <c r="A19" i="58" s="1"/>
  <c r="A20" i="58" s="1"/>
  <c r="A21" i="58" s="1"/>
  <c r="A22" i="58" s="1"/>
  <c r="A23" i="58" s="1"/>
  <c r="A24" i="58" s="1"/>
  <c r="A25" i="58" s="1"/>
  <c r="A26" i="58" s="1"/>
  <c r="A27" i="58" s="1"/>
  <c r="A28" i="58" s="1"/>
  <c r="A29" i="58" s="1"/>
  <c r="A30" i="58" s="1"/>
  <c r="A31" i="58" s="1"/>
  <c r="A32" i="58" s="1"/>
  <c r="A33" i="58" s="1"/>
  <c r="A34" i="58" s="1"/>
  <c r="A35" i="58" s="1"/>
  <c r="A36" i="58" s="1"/>
  <c r="K11" i="59" l="1"/>
  <c r="L11" i="59"/>
  <c r="M11" i="59"/>
  <c r="N11" i="59"/>
  <c r="O11" i="59"/>
  <c r="P11" i="59"/>
  <c r="K12" i="59"/>
  <c r="L12" i="59"/>
  <c r="M12" i="59"/>
  <c r="N12" i="59"/>
  <c r="O12" i="59"/>
  <c r="P12" i="59"/>
  <c r="K13" i="59"/>
  <c r="L13" i="59"/>
  <c r="M13" i="59"/>
  <c r="N13" i="59"/>
  <c r="O13" i="59"/>
  <c r="P13" i="59"/>
  <c r="K14" i="59"/>
  <c r="L14" i="59"/>
  <c r="M14" i="59"/>
  <c r="N14" i="59"/>
  <c r="O14" i="59"/>
  <c r="P14" i="59"/>
  <c r="K15" i="59"/>
  <c r="L15" i="59"/>
  <c r="M15" i="59"/>
  <c r="N15" i="59"/>
  <c r="O15" i="59"/>
  <c r="P15" i="59"/>
  <c r="K16" i="59"/>
  <c r="L16" i="59"/>
  <c r="M16" i="59"/>
  <c r="N16" i="59"/>
  <c r="O16" i="59"/>
  <c r="P16" i="59"/>
  <c r="K17" i="59"/>
  <c r="L17" i="59"/>
  <c r="M17" i="59"/>
  <c r="N17" i="59"/>
  <c r="O17" i="59"/>
  <c r="P17" i="59"/>
  <c r="K18" i="59"/>
  <c r="L18" i="59"/>
  <c r="M18" i="59"/>
  <c r="N18" i="59"/>
  <c r="O18" i="59"/>
  <c r="P18" i="59"/>
  <c r="K19" i="59"/>
  <c r="L19" i="59"/>
  <c r="M19" i="59"/>
  <c r="N19" i="59"/>
  <c r="O19" i="59"/>
  <c r="P19" i="59"/>
  <c r="M10" i="59"/>
  <c r="N10" i="59"/>
  <c r="O10" i="59"/>
  <c r="P10" i="59"/>
  <c r="L10" i="59"/>
  <c r="K10" i="59"/>
  <c r="J20" i="59"/>
  <c r="J339" i="21"/>
  <c r="J21" i="59" l="1"/>
  <c r="J22" i="59" s="1"/>
  <c r="A14" i="59"/>
  <c r="A15" i="59" s="1"/>
  <c r="A16" i="59" s="1"/>
  <c r="A17" i="59" s="1"/>
  <c r="A18" i="59" s="1"/>
  <c r="A19" i="59" s="1"/>
  <c r="A12" i="43" l="1"/>
  <c r="A13" i="43" s="1"/>
  <c r="A14" i="43" s="1"/>
  <c r="A15" i="43" s="1"/>
  <c r="A16" i="43" s="1"/>
  <c r="A17" i="43" s="1"/>
  <c r="A18" i="43" s="1"/>
  <c r="A19" i="43" s="1"/>
  <c r="A20" i="43" s="1"/>
  <c r="A21" i="43" s="1"/>
  <c r="A22" i="43" s="1"/>
  <c r="A23" i="43" s="1"/>
  <c r="A24" i="43" s="1"/>
  <c r="A25" i="43" s="1"/>
  <c r="A26" i="43" s="1"/>
  <c r="A27" i="43" s="1"/>
  <c r="A28" i="43" s="1"/>
  <c r="A29" i="43" s="1"/>
  <c r="A30" i="43" s="1"/>
  <c r="A31" i="43" s="1"/>
  <c r="A32" i="43" s="1"/>
  <c r="A33" i="43" s="1"/>
  <c r="A34" i="43" s="1"/>
  <c r="A35" i="43" s="1"/>
  <c r="A36" i="43" s="1"/>
  <c r="A37" i="43" s="1"/>
  <c r="A38" i="43" s="1"/>
  <c r="A39" i="43" s="1"/>
  <c r="A40" i="43" s="1"/>
  <c r="A41" i="43" s="1"/>
  <c r="A42" i="43" s="1"/>
  <c r="A43" i="43" s="1"/>
  <c r="A44" i="43" s="1"/>
  <c r="A45" i="43" s="1"/>
  <c r="A46" i="43" s="1"/>
  <c r="A47" i="43" s="1"/>
  <c r="A48" i="43" s="1"/>
  <c r="A49" i="43" s="1"/>
  <c r="A50" i="43" s="1"/>
  <c r="A51" i="43" s="1"/>
  <c r="A52" i="43" s="1"/>
  <c r="A53" i="43" s="1"/>
  <c r="A54" i="43" s="1"/>
  <c r="A55" i="43" s="1"/>
  <c r="A56" i="43" s="1"/>
  <c r="A57" i="43" s="1"/>
  <c r="A58" i="43" s="1"/>
  <c r="A59" i="43" s="1"/>
  <c r="A60" i="43" s="1"/>
  <c r="A61" i="43" s="1"/>
  <c r="A62" i="43" s="1"/>
  <c r="A64" i="43" s="1"/>
  <c r="A65" i="43" s="1"/>
  <c r="A66" i="43" s="1"/>
  <c r="A67" i="43" s="1"/>
  <c r="A68" i="43" s="1"/>
  <c r="A69" i="43" s="1"/>
  <c r="A70" i="43" s="1"/>
  <c r="A71" i="43" s="1"/>
  <c r="A72" i="43" s="1"/>
  <c r="A73" i="43" s="1"/>
  <c r="A74" i="43" s="1"/>
  <c r="A75" i="43" s="1"/>
  <c r="A76" i="43" s="1"/>
  <c r="A77" i="43" s="1"/>
  <c r="A78" i="43" s="1"/>
  <c r="A79" i="43" s="1"/>
  <c r="A80" i="43" s="1"/>
  <c r="A81" i="43" s="1"/>
  <c r="A82" i="43" s="1"/>
  <c r="A83" i="43" s="1"/>
  <c r="A84" i="43" s="1"/>
  <c r="A85" i="43" s="1"/>
  <c r="A86" i="43" s="1"/>
  <c r="A87" i="43" s="1"/>
  <c r="A88" i="43" s="1"/>
  <c r="A89" i="43" s="1"/>
  <c r="A90" i="43" s="1"/>
  <c r="A91" i="43" s="1"/>
  <c r="A92" i="43" s="1"/>
  <c r="A93" i="43" s="1"/>
  <c r="A94" i="43" s="1"/>
  <c r="A95" i="43" s="1"/>
  <c r="A96" i="43" s="1"/>
  <c r="A97" i="43" s="1"/>
  <c r="A98" i="43" s="1"/>
  <c r="A99" i="43" s="1"/>
  <c r="A100" i="43" s="1"/>
  <c r="A101" i="43" s="1"/>
  <c r="A102" i="43" s="1"/>
  <c r="A103" i="43" s="1"/>
  <c r="A104" i="43" s="1"/>
  <c r="A105" i="43" s="1"/>
  <c r="A106" i="43" s="1"/>
  <c r="A107" i="43" s="1"/>
  <c r="A108" i="43" s="1"/>
  <c r="A109" i="43" s="1"/>
  <c r="A110" i="43" s="1"/>
  <c r="A111" i="43" s="1"/>
  <c r="A112" i="43" s="1"/>
  <c r="A113" i="43" s="1"/>
  <c r="A114" i="43" s="1"/>
  <c r="A115" i="43" s="1"/>
  <c r="A116" i="43" s="1"/>
  <c r="A117" i="43" s="1"/>
  <c r="A118" i="43" s="1"/>
  <c r="A119" i="43" s="1"/>
  <c r="A120" i="43" s="1"/>
  <c r="A121" i="43" s="1"/>
  <c r="A122" i="43" s="1"/>
  <c r="A123" i="43" s="1"/>
  <c r="A124" i="43" s="1"/>
  <c r="A125" i="43" s="1"/>
  <c r="A126" i="43" s="1"/>
  <c r="A127" i="43" s="1"/>
  <c r="A128" i="43" s="1"/>
  <c r="A129" i="43" s="1"/>
  <c r="A130" i="43" s="1"/>
  <c r="A131" i="43" s="1"/>
  <c r="A132" i="43" s="1"/>
  <c r="A133" i="43" s="1"/>
  <c r="A134" i="43" s="1"/>
  <c r="A135" i="43" s="1"/>
  <c r="A136" i="43" s="1"/>
  <c r="A137" i="43" s="1"/>
  <c r="A138" i="43" s="1"/>
  <c r="A139" i="43" s="1"/>
  <c r="A140" i="43" s="1"/>
  <c r="A141" i="43" s="1"/>
  <c r="A142" i="43" s="1"/>
  <c r="A143" i="43" s="1"/>
  <c r="A144" i="43" s="1"/>
  <c r="A145" i="43" s="1"/>
  <c r="A146" i="43" s="1"/>
  <c r="A147" i="43" s="1"/>
  <c r="A149" i="43" s="1"/>
  <c r="A150" i="43" s="1"/>
  <c r="A151" i="43" s="1"/>
  <c r="A152" i="43" s="1"/>
  <c r="A153" i="43" s="1"/>
  <c r="A154" i="43" s="1"/>
  <c r="A155" i="43" s="1"/>
  <c r="A156" i="43" s="1"/>
  <c r="A157" i="43" s="1"/>
  <c r="A158" i="43" s="1"/>
  <c r="A159" i="43" s="1"/>
  <c r="A160" i="43" s="1"/>
  <c r="A161" i="43" s="1"/>
  <c r="A162" i="43" s="1"/>
  <c r="A163" i="43" s="1"/>
  <c r="A164" i="43" s="1"/>
  <c r="A165" i="43" s="1"/>
  <c r="A166" i="43" s="1"/>
  <c r="A167" i="43" s="1"/>
  <c r="A168" i="43" s="1"/>
  <c r="A169" i="43" s="1"/>
  <c r="A170" i="43" s="1"/>
  <c r="A171" i="43" s="1"/>
  <c r="A172" i="43" s="1"/>
  <c r="A173" i="43" s="1"/>
  <c r="A174" i="43" s="1"/>
  <c r="A175" i="43" s="1"/>
  <c r="A176" i="43" s="1"/>
  <c r="A177" i="43" s="1"/>
  <c r="A178" i="43" s="1"/>
  <c r="A179" i="43" s="1"/>
  <c r="A180" i="43" s="1"/>
  <c r="A181" i="43" s="1"/>
  <c r="A182" i="43" s="1"/>
  <c r="A183" i="43" s="1"/>
  <c r="A184" i="43" s="1"/>
  <c r="A185" i="43" s="1"/>
  <c r="A186" i="43" s="1"/>
  <c r="A187" i="43" s="1"/>
  <c r="A188" i="43" s="1"/>
  <c r="A189" i="43" s="1"/>
  <c r="A190" i="43" s="1"/>
  <c r="A191" i="43" s="1"/>
  <c r="A192" i="43" s="1"/>
  <c r="A193" i="43" s="1"/>
  <c r="A194" i="43" s="1"/>
  <c r="A195" i="43" s="1"/>
  <c r="A196" i="43" s="1"/>
  <c r="A197" i="43" s="1"/>
  <c r="A198" i="43" s="1"/>
  <c r="A199" i="43" s="1"/>
  <c r="A200" i="43" s="1"/>
  <c r="A201" i="43" s="1"/>
  <c r="A202" i="43" s="1"/>
  <c r="A203" i="43" s="1"/>
  <c r="A204" i="43" s="1"/>
  <c r="A205" i="43" s="1"/>
  <c r="A206" i="43" s="1"/>
  <c r="A207" i="43" s="1"/>
  <c r="A208" i="43" s="1"/>
  <c r="A209" i="43" s="1"/>
  <c r="A210" i="43" s="1"/>
  <c r="A211" i="43" s="1"/>
  <c r="A213" i="43" s="1"/>
  <c r="A214" i="43" s="1"/>
  <c r="A215" i="43" s="1"/>
  <c r="A216" i="43" s="1"/>
  <c r="A217" i="43" s="1"/>
  <c r="A218" i="43" s="1"/>
  <c r="A219" i="43" s="1"/>
  <c r="A220" i="43" s="1"/>
  <c r="A221" i="43" s="1"/>
  <c r="A223" i="43" s="1"/>
  <c r="A224" i="43" s="1"/>
  <c r="A225" i="43" s="1"/>
  <c r="A226" i="43" s="1"/>
  <c r="A227" i="43" s="1"/>
  <c r="A228" i="43" s="1"/>
  <c r="A229" i="43" s="1"/>
  <c r="A230" i="43" s="1"/>
  <c r="A231" i="43" s="1"/>
  <c r="A232" i="43" s="1"/>
  <c r="A233" i="43" s="1"/>
  <c r="A234" i="43" s="1"/>
  <c r="A235" i="43" s="1"/>
  <c r="A236" i="43" s="1"/>
  <c r="A237" i="43" s="1"/>
  <c r="A238" i="43" s="1"/>
  <c r="A239" i="43" s="1"/>
  <c r="A240" i="43" s="1"/>
  <c r="A241" i="43" s="1"/>
  <c r="A242" i="43" s="1"/>
  <c r="A243" i="43" s="1"/>
  <c r="A244" i="43" s="1"/>
  <c r="A245" i="43" s="1"/>
  <c r="A246" i="43" s="1"/>
  <c r="A247" i="43" s="1"/>
  <c r="A248" i="43" s="1"/>
  <c r="A249" i="43" s="1"/>
  <c r="A250" i="43" s="1"/>
  <c r="A251" i="43" s="1"/>
  <c r="A252" i="43" s="1"/>
  <c r="A253" i="43" s="1"/>
  <c r="A254" i="43" s="1"/>
  <c r="A255" i="43" s="1"/>
  <c r="A256" i="43" s="1"/>
  <c r="A257" i="43" s="1"/>
  <c r="A258" i="43" s="1"/>
  <c r="A259" i="43" s="1"/>
  <c r="A260" i="43" s="1"/>
  <c r="A261" i="43" s="1"/>
  <c r="A262" i="43" s="1"/>
  <c r="A263" i="43" s="1"/>
  <c r="A264" i="43" s="1"/>
  <c r="A265" i="43" s="1"/>
  <c r="A266" i="43" s="1"/>
  <c r="A267" i="43" s="1"/>
  <c r="A268" i="43" s="1"/>
  <c r="A269" i="43" s="1"/>
  <c r="A270" i="43" s="1"/>
  <c r="A271" i="43" s="1"/>
  <c r="A272" i="43" s="1"/>
  <c r="A273" i="43" s="1"/>
  <c r="A274" i="43" s="1"/>
  <c r="A275" i="43" s="1"/>
  <c r="A276" i="43" s="1"/>
  <c r="A277" i="43" s="1"/>
  <c r="A278" i="43" s="1"/>
  <c r="A279" i="43" s="1"/>
  <c r="A280" i="43" s="1"/>
  <c r="A281" i="43" s="1"/>
  <c r="A282" i="43" s="1"/>
  <c r="A283" i="43" s="1"/>
  <c r="A284" i="43" s="1"/>
  <c r="A285" i="43" s="1"/>
  <c r="A286" i="43" s="1"/>
  <c r="A287" i="43" s="1"/>
  <c r="A288" i="43" s="1"/>
  <c r="A289" i="43" s="1"/>
  <c r="A290" i="43" s="1"/>
  <c r="A291" i="43" s="1"/>
  <c r="A292" i="43" s="1"/>
  <c r="A293" i="43" s="1"/>
  <c r="A294" i="43" s="1"/>
  <c r="A295" i="43" s="1"/>
  <c r="A296" i="43" s="1"/>
  <c r="A297" i="43" s="1"/>
  <c r="A298" i="43" s="1"/>
  <c r="A299" i="43" s="1"/>
  <c r="A300" i="43" s="1"/>
  <c r="A301" i="43" s="1"/>
  <c r="A302" i="43" s="1"/>
  <c r="A303" i="43" s="1"/>
  <c r="A304" i="43" s="1"/>
  <c r="A305" i="43" s="1"/>
  <c r="A306" i="43" s="1"/>
  <c r="A307" i="43" s="1"/>
  <c r="A308" i="43" s="1"/>
  <c r="A309" i="43" s="1"/>
  <c r="A310" i="43" s="1"/>
  <c r="A311" i="43" s="1"/>
  <c r="A312" i="43" s="1"/>
  <c r="A313" i="43" s="1"/>
  <c r="A314" i="43" s="1"/>
  <c r="A315" i="43" s="1"/>
  <c r="A316" i="43" s="1"/>
  <c r="A317" i="43" s="1"/>
  <c r="A318" i="43" s="1"/>
  <c r="A319" i="43" s="1"/>
  <c r="A320" i="43" s="1"/>
  <c r="A321" i="43" s="1"/>
  <c r="A322" i="43" s="1"/>
  <c r="A323" i="43" s="1"/>
  <c r="A324" i="43" s="1"/>
  <c r="A325" i="43" s="1"/>
  <c r="A326" i="43" s="1"/>
  <c r="A327" i="43" s="1"/>
  <c r="A328" i="43" s="1"/>
  <c r="A329" i="43" s="1"/>
  <c r="A330" i="43" s="1"/>
  <c r="A331" i="43" s="1"/>
  <c r="A332" i="43" s="1"/>
  <c r="A333" i="43" s="1"/>
  <c r="A334" i="43" s="1"/>
  <c r="A335" i="43" s="1"/>
  <c r="A336" i="43" s="1"/>
  <c r="A337" i="43" s="1"/>
  <c r="A338" i="43" s="1"/>
  <c r="A340" i="43" s="1"/>
  <c r="F196" i="27" l="1"/>
  <c r="N197" i="5" s="1"/>
  <c r="F197" i="27"/>
  <c r="N198" i="5" s="1"/>
  <c r="M197" i="5"/>
  <c r="M198" i="5"/>
  <c r="K199" i="5"/>
  <c r="E56" i="18" l="1"/>
  <c r="N31" i="14"/>
  <c r="A14" i="57" l="1"/>
  <c r="A15" i="57" s="1"/>
  <c r="A16" i="57" s="1"/>
  <c r="A17" i="57" s="1"/>
  <c r="A18" i="57" s="1"/>
  <c r="A19" i="57" s="1"/>
  <c r="K31" i="18" l="1"/>
  <c r="J57" i="18"/>
  <c r="I57" i="18"/>
  <c r="H57" i="18"/>
  <c r="G57" i="18"/>
  <c r="F57" i="18"/>
  <c r="E57" i="18"/>
  <c r="F56" i="18" l="1"/>
  <c r="F58" i="18" s="1"/>
  <c r="G56" i="18"/>
  <c r="G58" i="18" s="1"/>
  <c r="H56" i="18"/>
  <c r="H58" i="18" s="1"/>
  <c r="I56" i="18"/>
  <c r="I58" i="18" s="1"/>
  <c r="J58" i="18"/>
  <c r="E58" i="18"/>
  <c r="Z11" i="18"/>
  <c r="AA11" i="18"/>
  <c r="AB11" i="18"/>
  <c r="AC11" i="18"/>
  <c r="AD11" i="18"/>
  <c r="AE11" i="18"/>
  <c r="Z12" i="18"/>
  <c r="AA12" i="18"/>
  <c r="AB12" i="18"/>
  <c r="AC12" i="18"/>
  <c r="AD12" i="18"/>
  <c r="AE12" i="18"/>
  <c r="Z13" i="18"/>
  <c r="AA13" i="18"/>
  <c r="AB13" i="18"/>
  <c r="AC13" i="18"/>
  <c r="AD13" i="18"/>
  <c r="AE13" i="18"/>
  <c r="Z14" i="18"/>
  <c r="AA14" i="18"/>
  <c r="AB14" i="18"/>
  <c r="AC14" i="18"/>
  <c r="AD14" i="18"/>
  <c r="AE14" i="18"/>
  <c r="Z15" i="18"/>
  <c r="AA15" i="18"/>
  <c r="AB15" i="18"/>
  <c r="AC15" i="18"/>
  <c r="AD15" i="18"/>
  <c r="AE15" i="18"/>
  <c r="Z16" i="18"/>
  <c r="AA16" i="18"/>
  <c r="AB16" i="18"/>
  <c r="AC16" i="18"/>
  <c r="AD16" i="18"/>
  <c r="AE16" i="18"/>
  <c r="Z17" i="18"/>
  <c r="AA17" i="18"/>
  <c r="AB17" i="18"/>
  <c r="AC17" i="18"/>
  <c r="AD17" i="18"/>
  <c r="AE17" i="18"/>
  <c r="Z18" i="18"/>
  <c r="AA18" i="18"/>
  <c r="AB18" i="18"/>
  <c r="AC18" i="18"/>
  <c r="AD18" i="18"/>
  <c r="AE18" i="18"/>
  <c r="Z19" i="18"/>
  <c r="AA19" i="18"/>
  <c r="AB19" i="18"/>
  <c r="AC19" i="18"/>
  <c r="AD19" i="18"/>
  <c r="AE19" i="18"/>
  <c r="Z20" i="18"/>
  <c r="AA20" i="18"/>
  <c r="AB20" i="18"/>
  <c r="AC20" i="18"/>
  <c r="AD20" i="18"/>
  <c r="AE20" i="18"/>
  <c r="Z21" i="18"/>
  <c r="AA21" i="18"/>
  <c r="AB21" i="18"/>
  <c r="AC21" i="18"/>
  <c r="AD21" i="18"/>
  <c r="AE21" i="18"/>
  <c r="Z22" i="18"/>
  <c r="AA22" i="18"/>
  <c r="AB22" i="18"/>
  <c r="AC22" i="18"/>
  <c r="AD22" i="18"/>
  <c r="AE22" i="18"/>
  <c r="Z23" i="18"/>
  <c r="AA23" i="18"/>
  <c r="AB23" i="18"/>
  <c r="AC23" i="18"/>
  <c r="AD23" i="18"/>
  <c r="AE23" i="18"/>
  <c r="Z24" i="18"/>
  <c r="AA24" i="18"/>
  <c r="AB24" i="18"/>
  <c r="AC24" i="18"/>
  <c r="AD24" i="18"/>
  <c r="AE24" i="18"/>
  <c r="Z25" i="18"/>
  <c r="AA25" i="18"/>
  <c r="AB25" i="18"/>
  <c r="AC25" i="18"/>
  <c r="AD25" i="18"/>
  <c r="AE25" i="18"/>
  <c r="Z26" i="18"/>
  <c r="AA26" i="18"/>
  <c r="AB26" i="18"/>
  <c r="AC26" i="18"/>
  <c r="AD26" i="18"/>
  <c r="AE26" i="18"/>
  <c r="Z27" i="18"/>
  <c r="AA27" i="18"/>
  <c r="AB27" i="18"/>
  <c r="AC27" i="18"/>
  <c r="AD27" i="18"/>
  <c r="AE27" i="18"/>
  <c r="Z28" i="18"/>
  <c r="AA28" i="18"/>
  <c r="AB28" i="18"/>
  <c r="AC28" i="18"/>
  <c r="AD28" i="18"/>
  <c r="AE28" i="18"/>
  <c r="Z29" i="18"/>
  <c r="AA29" i="18"/>
  <c r="AB29" i="18"/>
  <c r="AC29" i="18"/>
  <c r="AD29" i="18"/>
  <c r="AE29" i="18"/>
  <c r="Z30" i="18"/>
  <c r="AA30" i="18"/>
  <c r="AB30" i="18"/>
  <c r="AC30" i="18"/>
  <c r="AD30" i="18"/>
  <c r="AE30" i="18"/>
  <c r="Z31" i="18"/>
  <c r="AA31" i="18"/>
  <c r="AB31" i="18"/>
  <c r="AC31" i="18"/>
  <c r="AD31" i="18"/>
  <c r="AE31" i="18"/>
  <c r="Z32" i="18"/>
  <c r="AA32" i="18"/>
  <c r="AB32" i="18"/>
  <c r="AC32" i="18"/>
  <c r="AD32" i="18"/>
  <c r="AE32" i="18"/>
  <c r="Z33" i="18"/>
  <c r="AA33" i="18"/>
  <c r="AB33" i="18"/>
  <c r="AC33" i="18"/>
  <c r="AD33" i="18"/>
  <c r="AE33" i="18"/>
  <c r="Z34" i="18"/>
  <c r="AA34" i="18"/>
  <c r="AB34" i="18"/>
  <c r="AC34" i="18"/>
  <c r="AD34" i="18"/>
  <c r="AE34" i="18"/>
  <c r="Z35" i="18"/>
  <c r="AA35" i="18"/>
  <c r="AB35" i="18"/>
  <c r="AC35" i="18"/>
  <c r="AD35" i="18"/>
  <c r="AE35" i="18"/>
  <c r="Z36" i="18"/>
  <c r="AA36" i="18"/>
  <c r="AB36" i="18"/>
  <c r="AC36" i="18"/>
  <c r="AD36" i="18"/>
  <c r="AE36" i="18"/>
  <c r="Z37" i="18"/>
  <c r="AA37" i="18"/>
  <c r="AB37" i="18"/>
  <c r="AC37" i="18"/>
  <c r="AD37" i="18"/>
  <c r="AE37" i="18"/>
  <c r="Z38" i="18"/>
  <c r="AA38" i="18"/>
  <c r="AB38" i="18"/>
  <c r="AC38" i="18"/>
  <c r="AD38" i="18"/>
  <c r="AE38" i="18"/>
  <c r="Z39" i="18"/>
  <c r="AA39" i="18"/>
  <c r="AB39" i="18"/>
  <c r="AC39" i="18"/>
  <c r="AD39" i="18"/>
  <c r="AE39" i="18"/>
  <c r="Z40" i="18"/>
  <c r="AA40" i="18"/>
  <c r="AB40" i="18"/>
  <c r="AC40" i="18"/>
  <c r="AD40" i="18"/>
  <c r="AE40" i="18"/>
  <c r="Z41" i="18"/>
  <c r="AA41" i="18"/>
  <c r="AB41" i="18"/>
  <c r="AC41" i="18"/>
  <c r="AD41" i="18"/>
  <c r="AE41" i="18"/>
  <c r="Z42" i="18"/>
  <c r="AA42" i="18"/>
  <c r="AB42" i="18"/>
  <c r="AC42" i="18"/>
  <c r="AD42" i="18"/>
  <c r="AE42" i="18"/>
  <c r="Z43" i="18"/>
  <c r="AA43" i="18"/>
  <c r="AB43" i="18"/>
  <c r="AC43" i="18"/>
  <c r="AD43" i="18"/>
  <c r="AE43" i="18"/>
  <c r="Z44" i="18"/>
  <c r="AA44" i="18"/>
  <c r="AB44" i="18"/>
  <c r="AC44" i="18"/>
  <c r="AD44" i="18"/>
  <c r="AE44" i="18"/>
  <c r="Z45" i="18"/>
  <c r="AA45" i="18"/>
  <c r="AB45" i="18"/>
  <c r="AC45" i="18"/>
  <c r="AD45" i="18"/>
  <c r="AE45" i="18"/>
  <c r="Z46" i="18"/>
  <c r="AA46" i="18"/>
  <c r="AB46" i="18"/>
  <c r="AC46" i="18"/>
  <c r="AD46" i="18"/>
  <c r="AE46" i="18"/>
  <c r="Z47" i="18"/>
  <c r="AA47" i="18"/>
  <c r="AB47" i="18"/>
  <c r="AC47" i="18"/>
  <c r="AD47" i="18"/>
  <c r="AE47" i="18"/>
  <c r="Z48" i="18"/>
  <c r="AA48" i="18"/>
  <c r="AB48" i="18"/>
  <c r="AC48" i="18"/>
  <c r="AD48" i="18"/>
  <c r="AE48" i="18"/>
  <c r="Z49" i="18"/>
  <c r="AA49" i="18"/>
  <c r="AB49" i="18"/>
  <c r="AC49" i="18"/>
  <c r="AD49" i="18"/>
  <c r="AE49" i="18"/>
  <c r="Z50" i="18"/>
  <c r="AA50" i="18"/>
  <c r="AB50" i="18"/>
  <c r="AC50" i="18"/>
  <c r="AD50" i="18"/>
  <c r="AE50" i="18"/>
  <c r="Z51" i="18"/>
  <c r="AA51" i="18"/>
  <c r="AB51" i="18"/>
  <c r="AC51" i="18"/>
  <c r="AD51" i="18"/>
  <c r="AE51" i="18"/>
  <c r="AC10" i="18"/>
  <c r="AE10" i="18"/>
  <c r="AD10" i="18"/>
  <c r="AB10" i="18"/>
  <c r="AA10" i="18"/>
  <c r="K32" i="18"/>
  <c r="K33" i="18"/>
  <c r="I45" i="37" l="1"/>
  <c r="I24" i="23"/>
  <c r="I23" i="23"/>
  <c r="I22" i="23"/>
  <c r="I21" i="23"/>
  <c r="I19" i="23"/>
  <c r="I18" i="23"/>
  <c r="I17" i="23"/>
  <c r="I16" i="23"/>
  <c r="I14" i="23"/>
  <c r="I13" i="23"/>
  <c r="I12" i="23"/>
  <c r="I11" i="23"/>
  <c r="G24" i="23"/>
  <c r="G23" i="23"/>
  <c r="G22" i="23"/>
  <c r="G21" i="23"/>
  <c r="G19" i="23"/>
  <c r="G18" i="23"/>
  <c r="G17" i="23"/>
  <c r="G16" i="23"/>
  <c r="G14" i="23"/>
  <c r="G13" i="23"/>
  <c r="G12" i="23"/>
  <c r="G11" i="23"/>
  <c r="E24" i="23"/>
  <c r="E23" i="23"/>
  <c r="E22" i="23"/>
  <c r="E21" i="23"/>
  <c r="E19" i="23"/>
  <c r="E18" i="23"/>
  <c r="E17" i="23"/>
  <c r="E16" i="23"/>
  <c r="E12" i="23"/>
  <c r="E13" i="23"/>
  <c r="E14" i="23"/>
  <c r="K11" i="2" l="1"/>
  <c r="M10" i="2" l="1"/>
  <c r="I10" i="24"/>
  <c r="N53" i="19" l="1"/>
  <c r="M32" i="18" l="1"/>
  <c r="F32" i="40"/>
  <c r="G32" i="40"/>
  <c r="H32" i="40"/>
  <c r="I32" i="40"/>
  <c r="J32" i="40"/>
  <c r="M33" i="18"/>
  <c r="F33" i="40"/>
  <c r="G33" i="40"/>
  <c r="H33" i="40"/>
  <c r="I33" i="40"/>
  <c r="J33" i="40"/>
  <c r="F34" i="40"/>
  <c r="G34" i="40"/>
  <c r="H34" i="40"/>
  <c r="I34" i="40"/>
  <c r="J34" i="40"/>
  <c r="H29" i="14"/>
  <c r="J29" i="14"/>
  <c r="K19" i="10"/>
  <c r="K19" i="8"/>
  <c r="K74" i="7"/>
  <c r="J73" i="29"/>
  <c r="R73" i="7" s="1"/>
  <c r="I73" i="29"/>
  <c r="Q73" i="7" s="1"/>
  <c r="H73" i="29"/>
  <c r="G73" i="29"/>
  <c r="O73" i="7" s="1"/>
  <c r="F73" i="29"/>
  <c r="N73" i="7" s="1"/>
  <c r="E73" i="29"/>
  <c r="M73" i="7" s="1"/>
  <c r="J72" i="29"/>
  <c r="R72" i="7" s="1"/>
  <c r="I72" i="29"/>
  <c r="Q72" i="7" s="1"/>
  <c r="H72" i="29"/>
  <c r="P72" i="7" s="1"/>
  <c r="G72" i="29"/>
  <c r="O72" i="7" s="1"/>
  <c r="F72" i="29"/>
  <c r="N72" i="7" s="1"/>
  <c r="E72" i="29"/>
  <c r="M72" i="7" s="1"/>
  <c r="J71" i="29"/>
  <c r="R71" i="7" s="1"/>
  <c r="I71" i="29"/>
  <c r="Q71" i="7" s="1"/>
  <c r="H71" i="29"/>
  <c r="P71" i="7" s="1"/>
  <c r="G71" i="29"/>
  <c r="O71" i="7" s="1"/>
  <c r="F71" i="29"/>
  <c r="N71" i="7" s="1"/>
  <c r="E71" i="29"/>
  <c r="M71" i="7" s="1"/>
  <c r="J70" i="29"/>
  <c r="I70" i="29"/>
  <c r="Q70" i="7" s="1"/>
  <c r="H70" i="29"/>
  <c r="P70" i="7" s="1"/>
  <c r="G70" i="29"/>
  <c r="O70" i="7" s="1"/>
  <c r="F70" i="29"/>
  <c r="N70" i="7" s="1"/>
  <c r="E70" i="29"/>
  <c r="M70" i="7" s="1"/>
  <c r="J68" i="29"/>
  <c r="R68" i="7" s="1"/>
  <c r="I68" i="29"/>
  <c r="Q68" i="7" s="1"/>
  <c r="H68" i="29"/>
  <c r="G68" i="29"/>
  <c r="O68" i="7" s="1"/>
  <c r="F68" i="29"/>
  <c r="N68" i="7" s="1"/>
  <c r="E68" i="29"/>
  <c r="M68" i="7" s="1"/>
  <c r="J67" i="29"/>
  <c r="R67" i="7" s="1"/>
  <c r="I67" i="29"/>
  <c r="Q67" i="7" s="1"/>
  <c r="H67" i="29"/>
  <c r="P67" i="7" s="1"/>
  <c r="G67" i="29"/>
  <c r="O67" i="7" s="1"/>
  <c r="F67" i="29"/>
  <c r="N67" i="7" s="1"/>
  <c r="E67" i="29"/>
  <c r="M67" i="7" s="1"/>
  <c r="J66" i="29"/>
  <c r="R66" i="7" s="1"/>
  <c r="I66" i="29"/>
  <c r="Q66" i="7" s="1"/>
  <c r="H66" i="29"/>
  <c r="P66" i="7" s="1"/>
  <c r="G66" i="29"/>
  <c r="O66" i="7" s="1"/>
  <c r="F66" i="29"/>
  <c r="N66" i="7" s="1"/>
  <c r="E66" i="29"/>
  <c r="M66" i="7" s="1"/>
  <c r="J65" i="29"/>
  <c r="I65" i="29"/>
  <c r="Q65" i="7" s="1"/>
  <c r="H65" i="29"/>
  <c r="P65" i="7" s="1"/>
  <c r="G65" i="29"/>
  <c r="O65" i="7" s="1"/>
  <c r="F65" i="29"/>
  <c r="N65" i="7" s="1"/>
  <c r="E65" i="29"/>
  <c r="M65" i="7" s="1"/>
  <c r="R65" i="7"/>
  <c r="P68" i="7"/>
  <c r="R70" i="7"/>
  <c r="P73" i="7"/>
  <c r="F55" i="29"/>
  <c r="K12" i="6"/>
  <c r="K50" i="44"/>
  <c r="K26" i="22" l="1"/>
  <c r="K27" i="22" s="1"/>
  <c r="G10" i="53" l="1"/>
  <c r="H10" i="53" s="1"/>
  <c r="I10" i="53" s="1"/>
  <c r="M335" i="21"/>
  <c r="N335" i="21"/>
  <c r="O335" i="21"/>
  <c r="P335" i="21"/>
  <c r="Q335" i="21"/>
  <c r="R335" i="21"/>
  <c r="M337" i="21"/>
  <c r="N337" i="21"/>
  <c r="O337" i="21"/>
  <c r="P337" i="21"/>
  <c r="Q337" i="21"/>
  <c r="R337" i="21"/>
  <c r="M31" i="18"/>
  <c r="O32" i="18"/>
  <c r="Q32" i="18"/>
  <c r="O33" i="18"/>
  <c r="Q33" i="18"/>
  <c r="N29" i="14" l="1"/>
  <c r="N61" i="15" l="1"/>
  <c r="U11" i="19"/>
  <c r="U12" i="19"/>
  <c r="U13" i="19"/>
  <c r="U14" i="19"/>
  <c r="U15" i="19"/>
  <c r="U16" i="19"/>
  <c r="U17" i="19"/>
  <c r="U18" i="19"/>
  <c r="U19" i="19"/>
  <c r="U20" i="19"/>
  <c r="U21" i="19"/>
  <c r="U22" i="19"/>
  <c r="U23" i="19"/>
  <c r="U24" i="19"/>
  <c r="U25" i="19"/>
  <c r="U26" i="19"/>
  <c r="U27" i="19"/>
  <c r="U28" i="19"/>
  <c r="U29" i="19"/>
  <c r="U30" i="19"/>
  <c r="U31" i="19"/>
  <c r="U32" i="19"/>
  <c r="U33" i="19"/>
  <c r="U34" i="19"/>
  <c r="U35" i="19"/>
  <c r="U36" i="19"/>
  <c r="U37" i="19"/>
  <c r="U38" i="19"/>
  <c r="U39" i="19"/>
  <c r="U40" i="19"/>
  <c r="U41" i="19"/>
  <c r="U42" i="19"/>
  <c r="U43" i="19"/>
  <c r="U44" i="19"/>
  <c r="U45" i="19"/>
  <c r="U46" i="19"/>
  <c r="U47" i="19"/>
  <c r="U48" i="19"/>
  <c r="U49" i="19"/>
  <c r="U50" i="19"/>
  <c r="U10" i="19"/>
  <c r="N51" i="19"/>
  <c r="L51" i="19"/>
  <c r="J51" i="19"/>
  <c r="H51" i="19"/>
  <c r="F51" i="19"/>
  <c r="K39" i="18"/>
  <c r="K40" i="18"/>
  <c r="K41" i="18"/>
  <c r="K42" i="18"/>
  <c r="K43" i="18"/>
  <c r="K44" i="18"/>
  <c r="K45" i="18"/>
  <c r="K46" i="18"/>
  <c r="K47" i="18"/>
  <c r="K48" i="18"/>
  <c r="K49" i="18"/>
  <c r="K50" i="18"/>
  <c r="K51" i="18"/>
  <c r="K34" i="18"/>
  <c r="K35" i="18"/>
  <c r="K36" i="18"/>
  <c r="K37" i="18"/>
  <c r="K38" i="18"/>
  <c r="M48" i="18"/>
  <c r="M11" i="18"/>
  <c r="M12" i="18"/>
  <c r="M13" i="18"/>
  <c r="M14" i="18"/>
  <c r="M15" i="18"/>
  <c r="M16" i="18"/>
  <c r="M17" i="18"/>
  <c r="M18" i="18"/>
  <c r="M19" i="18"/>
  <c r="M20" i="18"/>
  <c r="M21" i="18"/>
  <c r="M22" i="18"/>
  <c r="M23" i="18"/>
  <c r="M24" i="18"/>
  <c r="M25" i="18"/>
  <c r="M26" i="18"/>
  <c r="M27" i="18"/>
  <c r="M28" i="18"/>
  <c r="M29" i="18"/>
  <c r="M30" i="18"/>
  <c r="M34" i="18"/>
  <c r="M35" i="18"/>
  <c r="M36" i="18"/>
  <c r="M37" i="18"/>
  <c r="M38" i="18"/>
  <c r="M39" i="18"/>
  <c r="M40" i="18"/>
  <c r="M41" i="18"/>
  <c r="M42" i="18"/>
  <c r="M43" i="18"/>
  <c r="M44" i="18"/>
  <c r="M45" i="18"/>
  <c r="M46" i="18"/>
  <c r="M47" i="18"/>
  <c r="M50" i="18"/>
  <c r="K15" i="18"/>
  <c r="K16" i="18"/>
  <c r="K17" i="18"/>
  <c r="K18" i="18"/>
  <c r="K19" i="18"/>
  <c r="K20" i="18"/>
  <c r="K21" i="18"/>
  <c r="K22" i="18"/>
  <c r="K23" i="18"/>
  <c r="K24" i="18"/>
  <c r="K25" i="18"/>
  <c r="K26" i="18"/>
  <c r="K27" i="18"/>
  <c r="K28" i="18"/>
  <c r="K29" i="18"/>
  <c r="K30" i="18"/>
  <c r="K11" i="18"/>
  <c r="K12" i="18"/>
  <c r="K13" i="18"/>
  <c r="K14" i="18"/>
  <c r="K10" i="18"/>
  <c r="K22" i="17"/>
  <c r="M51" i="18" l="1"/>
  <c r="M49" i="18"/>
  <c r="U11" i="15" l="1"/>
  <c r="V11" i="15"/>
  <c r="U12" i="15"/>
  <c r="V12" i="15"/>
  <c r="U13" i="15"/>
  <c r="V13" i="15"/>
  <c r="U14" i="15"/>
  <c r="V14" i="15"/>
  <c r="U15" i="15"/>
  <c r="V15" i="15"/>
  <c r="U16" i="15"/>
  <c r="V16" i="15"/>
  <c r="U17" i="15"/>
  <c r="V17" i="15"/>
  <c r="U18" i="15"/>
  <c r="V18" i="15"/>
  <c r="U19" i="15"/>
  <c r="V19" i="15"/>
  <c r="U20" i="15"/>
  <c r="V20" i="15"/>
  <c r="U21" i="15"/>
  <c r="V21" i="15"/>
  <c r="U22" i="15"/>
  <c r="V22" i="15"/>
  <c r="U23" i="15"/>
  <c r="V23" i="15"/>
  <c r="U24" i="15"/>
  <c r="V24" i="15"/>
  <c r="U25" i="15"/>
  <c r="V25" i="15"/>
  <c r="U26" i="15"/>
  <c r="V26" i="15"/>
  <c r="U27" i="15"/>
  <c r="V27" i="15"/>
  <c r="U28" i="15"/>
  <c r="V28" i="15"/>
  <c r="U29" i="15"/>
  <c r="V29" i="15"/>
  <c r="U30" i="15"/>
  <c r="U31" i="15"/>
  <c r="U32" i="15"/>
  <c r="U33" i="15"/>
  <c r="U34" i="15"/>
  <c r="U35" i="15"/>
  <c r="U36" i="15"/>
  <c r="U37" i="15"/>
  <c r="U38" i="15"/>
  <c r="U39" i="15"/>
  <c r="U40" i="15"/>
  <c r="U41" i="15"/>
  <c r="U42" i="15"/>
  <c r="U43" i="15"/>
  <c r="U44" i="15"/>
  <c r="U45" i="15"/>
  <c r="U46" i="15"/>
  <c r="U47" i="15"/>
  <c r="U48" i="15"/>
  <c r="U49" i="15"/>
  <c r="U50" i="15"/>
  <c r="U51" i="15"/>
  <c r="V51" i="15"/>
  <c r="U52" i="15"/>
  <c r="V52" i="15"/>
  <c r="U53" i="15"/>
  <c r="V53" i="15"/>
  <c r="U54" i="15"/>
  <c r="V54" i="15"/>
  <c r="U55" i="15"/>
  <c r="V55" i="15"/>
  <c r="U56" i="15"/>
  <c r="V56" i="15"/>
  <c r="U57" i="15"/>
  <c r="V57" i="15"/>
  <c r="U58" i="15"/>
  <c r="V58" i="15"/>
  <c r="V10" i="15"/>
  <c r="U10" i="15"/>
  <c r="U11" i="14"/>
  <c r="V11" i="14"/>
  <c r="U12" i="14"/>
  <c r="V12" i="14"/>
  <c r="U13" i="14"/>
  <c r="V13" i="14"/>
  <c r="U14" i="14"/>
  <c r="V14" i="14"/>
  <c r="U15" i="14"/>
  <c r="V15" i="14"/>
  <c r="U16" i="14"/>
  <c r="V16" i="14"/>
  <c r="U17" i="14"/>
  <c r="V17" i="14"/>
  <c r="U18" i="14"/>
  <c r="V18" i="14"/>
  <c r="U19" i="14"/>
  <c r="V19" i="14"/>
  <c r="U20" i="14"/>
  <c r="V20" i="14"/>
  <c r="U21" i="14"/>
  <c r="V21" i="14"/>
  <c r="U22" i="14"/>
  <c r="V22" i="14"/>
  <c r="U23" i="14"/>
  <c r="V23" i="14"/>
  <c r="U24" i="14"/>
  <c r="V24" i="14"/>
  <c r="U25" i="14"/>
  <c r="V25" i="14"/>
  <c r="U26" i="14"/>
  <c r="V26" i="14"/>
  <c r="U27" i="14"/>
  <c r="V27" i="14"/>
  <c r="U28" i="14"/>
  <c r="V28" i="14"/>
  <c r="V10" i="14"/>
  <c r="K61" i="13"/>
  <c r="K70" i="12"/>
  <c r="K75" i="11"/>
  <c r="R75" i="11" s="1"/>
  <c r="E215" i="31"/>
  <c r="M215" i="9" s="1"/>
  <c r="J30" i="14" l="1"/>
  <c r="J31" i="14" s="1"/>
  <c r="N13" i="46"/>
  <c r="E10" i="53"/>
  <c r="F10" i="53" s="1"/>
  <c r="J10" i="52" l="1"/>
  <c r="H10" i="52"/>
  <c r="V157" i="56"/>
  <c r="W157" i="56" s="1"/>
  <c r="V158" i="56"/>
  <c r="W158" i="56" s="1"/>
  <c r="V159" i="56"/>
  <c r="W159" i="56" s="1"/>
  <c r="V160" i="56"/>
  <c r="W160" i="56" s="1"/>
  <c r="V161" i="56"/>
  <c r="W161" i="56" s="1"/>
  <c r="V162" i="56"/>
  <c r="W162" i="56" s="1"/>
  <c r="V163" i="56"/>
  <c r="W163" i="56" s="1"/>
  <c r="V164" i="56"/>
  <c r="W164" i="56" s="1"/>
  <c r="V165" i="56"/>
  <c r="W165" i="56" s="1"/>
  <c r="V166" i="56"/>
  <c r="W166" i="56" s="1"/>
  <c r="V167" i="56"/>
  <c r="W167" i="56" s="1"/>
  <c r="V168" i="56"/>
  <c r="W168" i="56" s="1"/>
  <c r="V169" i="56"/>
  <c r="W169" i="56" s="1"/>
  <c r="V170" i="56"/>
  <c r="W170" i="56" s="1"/>
  <c r="V171" i="56"/>
  <c r="W171" i="56" s="1"/>
  <c r="V172" i="56"/>
  <c r="W172" i="56" s="1"/>
  <c r="V173" i="56"/>
  <c r="W173" i="56" s="1"/>
  <c r="V174" i="56"/>
  <c r="W174" i="56" s="1"/>
  <c r="V175" i="56"/>
  <c r="W175" i="56" s="1"/>
  <c r="V176" i="56"/>
  <c r="W176" i="56" s="1"/>
  <c r="V177" i="56"/>
  <c r="W177" i="56" s="1"/>
  <c r="V178" i="56"/>
  <c r="W178" i="56" s="1"/>
  <c r="V179" i="56"/>
  <c r="W179" i="56" s="1"/>
  <c r="V180" i="56"/>
  <c r="W180" i="56" s="1"/>
  <c r="V181" i="56"/>
  <c r="W181" i="56" s="1"/>
  <c r="V182" i="56"/>
  <c r="W182" i="56" s="1"/>
  <c r="V183" i="56"/>
  <c r="W183" i="56" s="1"/>
  <c r="V184" i="56"/>
  <c r="W184" i="56" s="1"/>
  <c r="V185" i="56"/>
  <c r="W185" i="56" s="1"/>
  <c r="V186" i="56"/>
  <c r="W186" i="56" s="1"/>
  <c r="V187" i="56"/>
  <c r="W187" i="56" s="1"/>
  <c r="V188" i="56"/>
  <c r="W188" i="56" s="1"/>
  <c r="V189" i="56"/>
  <c r="W189" i="56" s="1"/>
  <c r="V190" i="56"/>
  <c r="W190" i="56" s="1"/>
  <c r="V191" i="56"/>
  <c r="W191" i="56" s="1"/>
  <c r="V192" i="56"/>
  <c r="W192" i="56" s="1"/>
  <c r="V193" i="56"/>
  <c r="W193" i="56" s="1"/>
  <c r="V194" i="56"/>
  <c r="W194" i="56" s="1"/>
  <c r="V195" i="56"/>
  <c r="W195" i="56" s="1"/>
  <c r="V196" i="56"/>
  <c r="W196" i="56" s="1"/>
  <c r="T157" i="56"/>
  <c r="T158" i="56"/>
  <c r="T159" i="56"/>
  <c r="T160" i="56"/>
  <c r="T161" i="56"/>
  <c r="T162" i="56"/>
  <c r="T163" i="56"/>
  <c r="T164" i="56"/>
  <c r="T165" i="56"/>
  <c r="T166" i="56"/>
  <c r="T167" i="56"/>
  <c r="T168" i="56"/>
  <c r="T169" i="56"/>
  <c r="T170" i="56"/>
  <c r="T171" i="56"/>
  <c r="T172" i="56"/>
  <c r="T173" i="56"/>
  <c r="T174" i="56"/>
  <c r="T175" i="56"/>
  <c r="T176" i="56"/>
  <c r="T177" i="56"/>
  <c r="T178" i="56"/>
  <c r="T179" i="56"/>
  <c r="T180" i="56"/>
  <c r="T181" i="56"/>
  <c r="T182" i="56"/>
  <c r="T183" i="56"/>
  <c r="T184" i="56"/>
  <c r="T185" i="56"/>
  <c r="T186" i="56"/>
  <c r="T187" i="56"/>
  <c r="T188" i="56"/>
  <c r="T189" i="56"/>
  <c r="T190" i="56"/>
  <c r="T191" i="56"/>
  <c r="T192" i="56"/>
  <c r="T193" i="56"/>
  <c r="T194" i="56"/>
  <c r="T195" i="56"/>
  <c r="T196" i="56"/>
  <c r="Q157" i="56"/>
  <c r="R157" i="56" s="1"/>
  <c r="Q158" i="56"/>
  <c r="R158" i="56" s="1"/>
  <c r="Q159" i="56"/>
  <c r="R159" i="56" s="1"/>
  <c r="Q160" i="56"/>
  <c r="R160" i="56" s="1"/>
  <c r="Q161" i="56"/>
  <c r="R161" i="56" s="1"/>
  <c r="Q162" i="56"/>
  <c r="R162" i="56" s="1"/>
  <c r="Q163" i="56"/>
  <c r="R163" i="56" s="1"/>
  <c r="Q164" i="56"/>
  <c r="R164" i="56" s="1"/>
  <c r="Q165" i="56"/>
  <c r="R165" i="56" s="1"/>
  <c r="Q166" i="56"/>
  <c r="R166" i="56" s="1"/>
  <c r="Q167" i="56"/>
  <c r="R167" i="56" s="1"/>
  <c r="Q168" i="56"/>
  <c r="R168" i="56" s="1"/>
  <c r="Q169" i="56"/>
  <c r="R169" i="56" s="1"/>
  <c r="Q170" i="56"/>
  <c r="R170" i="56" s="1"/>
  <c r="Q171" i="56"/>
  <c r="R171" i="56"/>
  <c r="Q172" i="56"/>
  <c r="R172" i="56" s="1"/>
  <c r="Q173" i="56"/>
  <c r="R173" i="56"/>
  <c r="Q174" i="56"/>
  <c r="R174" i="56" s="1"/>
  <c r="Q175" i="56"/>
  <c r="R175" i="56" s="1"/>
  <c r="Q176" i="56"/>
  <c r="R176" i="56" s="1"/>
  <c r="Q177" i="56"/>
  <c r="R177" i="56" s="1"/>
  <c r="Q178" i="56"/>
  <c r="R178" i="56" s="1"/>
  <c r="Q179" i="56"/>
  <c r="R179" i="56" s="1"/>
  <c r="Q180" i="56"/>
  <c r="R180" i="56" s="1"/>
  <c r="Q181" i="56"/>
  <c r="R181" i="56" s="1"/>
  <c r="Q182" i="56"/>
  <c r="R182" i="56" s="1"/>
  <c r="Q183" i="56"/>
  <c r="R183" i="56" s="1"/>
  <c r="Q184" i="56"/>
  <c r="R184" i="56" s="1"/>
  <c r="Q185" i="56"/>
  <c r="R185" i="56" s="1"/>
  <c r="Q186" i="56"/>
  <c r="R186" i="56" s="1"/>
  <c r="Q187" i="56"/>
  <c r="R187" i="56" s="1"/>
  <c r="Q188" i="56"/>
  <c r="R188" i="56" s="1"/>
  <c r="Q189" i="56"/>
  <c r="R189" i="56" s="1"/>
  <c r="Q190" i="56"/>
  <c r="R190" i="56" s="1"/>
  <c r="Q191" i="56"/>
  <c r="R191" i="56" s="1"/>
  <c r="Q192" i="56"/>
  <c r="R192" i="56" s="1"/>
  <c r="Q193" i="56"/>
  <c r="R193" i="56" s="1"/>
  <c r="Q194" i="56"/>
  <c r="R194" i="56" s="1"/>
  <c r="Q195" i="56"/>
  <c r="R195" i="56" s="1"/>
  <c r="Q196" i="56"/>
  <c r="R196" i="56" s="1"/>
  <c r="O157" i="56"/>
  <c r="O158" i="56"/>
  <c r="O159" i="56"/>
  <c r="O160" i="56"/>
  <c r="O161" i="56"/>
  <c r="O162" i="56"/>
  <c r="O163" i="56"/>
  <c r="O164" i="56"/>
  <c r="O165" i="56"/>
  <c r="O166" i="56"/>
  <c r="O167" i="56"/>
  <c r="O168" i="56"/>
  <c r="O169" i="56"/>
  <c r="O170" i="56"/>
  <c r="O171" i="56"/>
  <c r="O172" i="56"/>
  <c r="O173" i="56"/>
  <c r="O174" i="56"/>
  <c r="O175" i="56"/>
  <c r="O176" i="56"/>
  <c r="O177" i="56"/>
  <c r="O178" i="56"/>
  <c r="O179" i="56"/>
  <c r="O180" i="56"/>
  <c r="O181" i="56"/>
  <c r="O182" i="56"/>
  <c r="O183" i="56"/>
  <c r="O184" i="56"/>
  <c r="O185" i="56"/>
  <c r="O186" i="56"/>
  <c r="O187" i="56"/>
  <c r="O188" i="56"/>
  <c r="O189" i="56"/>
  <c r="O190" i="56"/>
  <c r="O191" i="56"/>
  <c r="O192" i="56"/>
  <c r="O193" i="56"/>
  <c r="O194" i="56"/>
  <c r="O195" i="56"/>
  <c r="O196" i="56"/>
  <c r="G196" i="56"/>
  <c r="H196" i="56" s="1"/>
  <c r="I196" i="56" s="1"/>
  <c r="E196" i="56"/>
  <c r="F196" i="56" s="1"/>
  <c r="G195" i="56"/>
  <c r="H195" i="56" s="1"/>
  <c r="I195" i="56" s="1"/>
  <c r="E195" i="56"/>
  <c r="F195" i="56" s="1"/>
  <c r="G194" i="56"/>
  <c r="H194" i="56" s="1"/>
  <c r="I194" i="56" s="1"/>
  <c r="E194" i="56"/>
  <c r="F194" i="56" s="1"/>
  <c r="G193" i="56"/>
  <c r="H193" i="56" s="1"/>
  <c r="I193" i="56" s="1"/>
  <c r="E193" i="56"/>
  <c r="F193" i="56" s="1"/>
  <c r="G192" i="56"/>
  <c r="H192" i="56" s="1"/>
  <c r="I192" i="56" s="1"/>
  <c r="E192" i="56"/>
  <c r="F192" i="56" s="1"/>
  <c r="G191" i="56"/>
  <c r="H191" i="56" s="1"/>
  <c r="I191" i="56" s="1"/>
  <c r="E191" i="56"/>
  <c r="F191" i="56" s="1"/>
  <c r="G190" i="56"/>
  <c r="H190" i="56" s="1"/>
  <c r="I190" i="56" s="1"/>
  <c r="E190" i="56"/>
  <c r="F190" i="56" s="1"/>
  <c r="G189" i="56"/>
  <c r="H189" i="56" s="1"/>
  <c r="I189" i="56" s="1"/>
  <c r="E189" i="56"/>
  <c r="F189" i="56" s="1"/>
  <c r="G188" i="56"/>
  <c r="H188" i="56" s="1"/>
  <c r="I188" i="56" s="1"/>
  <c r="E188" i="56"/>
  <c r="F188" i="56" s="1"/>
  <c r="G187" i="56"/>
  <c r="H187" i="56" s="1"/>
  <c r="I187" i="56" s="1"/>
  <c r="E187" i="56"/>
  <c r="F187" i="56" s="1"/>
  <c r="G186" i="56"/>
  <c r="H186" i="56" s="1"/>
  <c r="I186" i="56" s="1"/>
  <c r="E186" i="56"/>
  <c r="F186" i="56" s="1"/>
  <c r="G185" i="56"/>
  <c r="H185" i="56" s="1"/>
  <c r="I185" i="56" s="1"/>
  <c r="E185" i="56"/>
  <c r="F185" i="56" s="1"/>
  <c r="G184" i="56"/>
  <c r="H184" i="56" s="1"/>
  <c r="I184" i="56" s="1"/>
  <c r="E184" i="56"/>
  <c r="F184" i="56" s="1"/>
  <c r="G183" i="56"/>
  <c r="H183" i="56" s="1"/>
  <c r="I183" i="56" s="1"/>
  <c r="E183" i="56"/>
  <c r="F183" i="56" s="1"/>
  <c r="G182" i="56"/>
  <c r="H182" i="56" s="1"/>
  <c r="I182" i="56" s="1"/>
  <c r="E182" i="56"/>
  <c r="F182" i="56" s="1"/>
  <c r="G181" i="56"/>
  <c r="H181" i="56" s="1"/>
  <c r="I181" i="56" s="1"/>
  <c r="E181" i="56"/>
  <c r="F181" i="56" s="1"/>
  <c r="G180" i="56"/>
  <c r="H180" i="56" s="1"/>
  <c r="I180" i="56" s="1"/>
  <c r="E180" i="56"/>
  <c r="F180" i="56" s="1"/>
  <c r="G179" i="56"/>
  <c r="H179" i="56" s="1"/>
  <c r="I179" i="56" s="1"/>
  <c r="E179" i="56"/>
  <c r="F179" i="56" s="1"/>
  <c r="G178" i="56"/>
  <c r="H178" i="56" s="1"/>
  <c r="I178" i="56" s="1"/>
  <c r="E178" i="56"/>
  <c r="F178" i="56" s="1"/>
  <c r="G177" i="56"/>
  <c r="H177" i="56" s="1"/>
  <c r="I177" i="56" s="1"/>
  <c r="E177" i="56"/>
  <c r="F177" i="56" s="1"/>
  <c r="G176" i="56"/>
  <c r="H176" i="56" s="1"/>
  <c r="I176" i="56" s="1"/>
  <c r="E176" i="56"/>
  <c r="F176" i="56" s="1"/>
  <c r="G175" i="56"/>
  <c r="H175" i="56" s="1"/>
  <c r="I175" i="56" s="1"/>
  <c r="E175" i="56"/>
  <c r="F175" i="56" s="1"/>
  <c r="G174" i="56"/>
  <c r="H174" i="56" s="1"/>
  <c r="I174" i="56" s="1"/>
  <c r="E174" i="56"/>
  <c r="F174" i="56" s="1"/>
  <c r="G173" i="56"/>
  <c r="H173" i="56" s="1"/>
  <c r="I173" i="56" s="1"/>
  <c r="E173" i="56"/>
  <c r="F173" i="56" s="1"/>
  <c r="G172" i="56"/>
  <c r="H172" i="56" s="1"/>
  <c r="I172" i="56" s="1"/>
  <c r="E172" i="56"/>
  <c r="F172" i="56" s="1"/>
  <c r="G171" i="56"/>
  <c r="H171" i="56" s="1"/>
  <c r="I171" i="56" s="1"/>
  <c r="E171" i="56"/>
  <c r="F171" i="56" s="1"/>
  <c r="G170" i="56"/>
  <c r="H170" i="56" s="1"/>
  <c r="I170" i="56" s="1"/>
  <c r="E170" i="56"/>
  <c r="F170" i="56" s="1"/>
  <c r="G169" i="56"/>
  <c r="H169" i="56" s="1"/>
  <c r="I169" i="56" s="1"/>
  <c r="E169" i="56"/>
  <c r="F169" i="56" s="1"/>
  <c r="G168" i="56"/>
  <c r="H168" i="56" s="1"/>
  <c r="I168" i="56" s="1"/>
  <c r="E168" i="56"/>
  <c r="F168" i="56" s="1"/>
  <c r="G167" i="56"/>
  <c r="H167" i="56" s="1"/>
  <c r="I167" i="56" s="1"/>
  <c r="E167" i="56"/>
  <c r="F167" i="56" s="1"/>
  <c r="G166" i="56"/>
  <c r="H166" i="56" s="1"/>
  <c r="I166" i="56" s="1"/>
  <c r="E166" i="56"/>
  <c r="F166" i="56" s="1"/>
  <c r="G165" i="56"/>
  <c r="H165" i="56" s="1"/>
  <c r="I165" i="56" s="1"/>
  <c r="E165" i="56"/>
  <c r="F165" i="56" s="1"/>
  <c r="G164" i="56"/>
  <c r="H164" i="56" s="1"/>
  <c r="I164" i="56" s="1"/>
  <c r="E164" i="56"/>
  <c r="F164" i="56" s="1"/>
  <c r="G163" i="56"/>
  <c r="H163" i="56" s="1"/>
  <c r="I163" i="56" s="1"/>
  <c r="E163" i="56"/>
  <c r="F163" i="56" s="1"/>
  <c r="G162" i="56"/>
  <c r="H162" i="56" s="1"/>
  <c r="I162" i="56" s="1"/>
  <c r="E162" i="56"/>
  <c r="F162" i="56" s="1"/>
  <c r="G161" i="56"/>
  <c r="H161" i="56" s="1"/>
  <c r="I161" i="56" s="1"/>
  <c r="E161" i="56"/>
  <c r="F161" i="56" s="1"/>
  <c r="G160" i="56"/>
  <c r="H160" i="56" s="1"/>
  <c r="I160" i="56" s="1"/>
  <c r="E160" i="56"/>
  <c r="F160" i="56" s="1"/>
  <c r="G159" i="56"/>
  <c r="H159" i="56" s="1"/>
  <c r="I159" i="56" s="1"/>
  <c r="E159" i="56"/>
  <c r="F159" i="56" s="1"/>
  <c r="G158" i="56"/>
  <c r="H158" i="56" s="1"/>
  <c r="I158" i="56" s="1"/>
  <c r="E158" i="56"/>
  <c r="F158" i="56" s="1"/>
  <c r="G157" i="56"/>
  <c r="H157" i="56" s="1"/>
  <c r="I157" i="56" s="1"/>
  <c r="E157" i="56"/>
  <c r="F157" i="56" s="1"/>
  <c r="U155" i="56"/>
  <c r="S155" i="56"/>
  <c r="T155" i="56" s="1"/>
  <c r="P155" i="56"/>
  <c r="N155" i="56"/>
  <c r="M155" i="56"/>
  <c r="M156" i="56" s="1"/>
  <c r="L155" i="56"/>
  <c r="K155" i="56"/>
  <c r="K156" i="56" s="1"/>
  <c r="J155" i="56"/>
  <c r="J156" i="56" s="1"/>
  <c r="G155" i="56"/>
  <c r="G156" i="56" s="1"/>
  <c r="H156" i="56" s="1"/>
  <c r="I156" i="56" s="1"/>
  <c r="E155" i="56"/>
  <c r="E156" i="56" s="1"/>
  <c r="F156" i="56" s="1"/>
  <c r="U153" i="56"/>
  <c r="S153" i="56"/>
  <c r="T153" i="56" s="1"/>
  <c r="P153" i="56"/>
  <c r="N153" i="56"/>
  <c r="M153" i="56"/>
  <c r="M154" i="56" s="1"/>
  <c r="L153" i="56"/>
  <c r="K153" i="56"/>
  <c r="K154" i="56" s="1"/>
  <c r="J153" i="56"/>
  <c r="J154" i="56" s="1"/>
  <c r="G153" i="56"/>
  <c r="G154" i="56" s="1"/>
  <c r="H154" i="56" s="1"/>
  <c r="I154" i="56" s="1"/>
  <c r="E153" i="56"/>
  <c r="E154" i="56" s="1"/>
  <c r="F154" i="56" s="1"/>
  <c r="U151" i="56"/>
  <c r="S151" i="56"/>
  <c r="T151" i="56" s="1"/>
  <c r="P151" i="56"/>
  <c r="N151" i="56"/>
  <c r="M151" i="56"/>
  <c r="M152" i="56" s="1"/>
  <c r="L151" i="56"/>
  <c r="K151" i="56"/>
  <c r="K152" i="56" s="1"/>
  <c r="J151" i="56"/>
  <c r="J152" i="56" s="1"/>
  <c r="G151" i="56"/>
  <c r="G152" i="56" s="1"/>
  <c r="H152" i="56" s="1"/>
  <c r="I152" i="56" s="1"/>
  <c r="E151" i="56"/>
  <c r="E152" i="56" s="1"/>
  <c r="F152" i="56" s="1"/>
  <c r="U149" i="56"/>
  <c r="S149" i="56"/>
  <c r="T149" i="56" s="1"/>
  <c r="P149" i="56"/>
  <c r="N149" i="56"/>
  <c r="M149" i="56"/>
  <c r="M150" i="56" s="1"/>
  <c r="L149" i="56"/>
  <c r="K149" i="56"/>
  <c r="K150" i="56" s="1"/>
  <c r="J149" i="56"/>
  <c r="J150" i="56" s="1"/>
  <c r="G149" i="56"/>
  <c r="G150" i="56" s="1"/>
  <c r="H150" i="56" s="1"/>
  <c r="I150" i="56" s="1"/>
  <c r="E149" i="56"/>
  <c r="E150" i="56" s="1"/>
  <c r="F150" i="56" s="1"/>
  <c r="U147" i="56"/>
  <c r="S147" i="56"/>
  <c r="T147" i="56" s="1"/>
  <c r="P147" i="56"/>
  <c r="N147" i="56"/>
  <c r="M147" i="56"/>
  <c r="M148" i="56" s="1"/>
  <c r="L147" i="56"/>
  <c r="K147" i="56"/>
  <c r="K148" i="56" s="1"/>
  <c r="J147" i="56"/>
  <c r="J148" i="56" s="1"/>
  <c r="G147" i="56"/>
  <c r="G148" i="56" s="1"/>
  <c r="H148" i="56" s="1"/>
  <c r="I148" i="56" s="1"/>
  <c r="E147" i="56"/>
  <c r="E148" i="56" s="1"/>
  <c r="F148" i="56" s="1"/>
  <c r="U145" i="56"/>
  <c r="S145" i="56"/>
  <c r="T145" i="56" s="1"/>
  <c r="P145" i="56"/>
  <c r="N145" i="56"/>
  <c r="M145" i="56"/>
  <c r="M146" i="56" s="1"/>
  <c r="L145" i="56"/>
  <c r="K145" i="56"/>
  <c r="K146" i="56" s="1"/>
  <c r="J145" i="56"/>
  <c r="J146" i="56" s="1"/>
  <c r="G145" i="56"/>
  <c r="G146" i="56" s="1"/>
  <c r="H146" i="56" s="1"/>
  <c r="I146" i="56" s="1"/>
  <c r="E145" i="56"/>
  <c r="E146" i="56" s="1"/>
  <c r="F146" i="56" s="1"/>
  <c r="U139" i="56"/>
  <c r="V139" i="56" s="1"/>
  <c r="W139" i="56" s="1"/>
  <c r="S139" i="56"/>
  <c r="P139" i="56"/>
  <c r="Q139" i="56" s="1"/>
  <c r="R139" i="56" s="1"/>
  <c r="N139" i="56"/>
  <c r="M139" i="56"/>
  <c r="L139" i="56"/>
  <c r="L143" i="56" s="1"/>
  <c r="L144" i="56" s="1"/>
  <c r="K139" i="56"/>
  <c r="J139" i="56"/>
  <c r="J141" i="56" s="1"/>
  <c r="J142" i="56" s="1"/>
  <c r="G139" i="56"/>
  <c r="H139" i="56" s="1"/>
  <c r="I139" i="56" s="1"/>
  <c r="E139" i="56"/>
  <c r="E143" i="56" s="1"/>
  <c r="E144" i="56" s="1"/>
  <c r="F144" i="56" s="1"/>
  <c r="U127" i="56"/>
  <c r="S127" i="56"/>
  <c r="P127" i="56"/>
  <c r="Q127" i="56" s="1"/>
  <c r="R127" i="56" s="1"/>
  <c r="N127" i="56"/>
  <c r="M127" i="56"/>
  <c r="L127" i="56"/>
  <c r="L137" i="56" s="1"/>
  <c r="L138" i="56" s="1"/>
  <c r="K127" i="56"/>
  <c r="J127" i="56"/>
  <c r="J137" i="56" s="1"/>
  <c r="J138" i="56" s="1"/>
  <c r="G127" i="56"/>
  <c r="G133" i="56" s="1"/>
  <c r="H133" i="56" s="1"/>
  <c r="I133" i="56" s="1"/>
  <c r="E127" i="56"/>
  <c r="E137" i="56" s="1"/>
  <c r="E138" i="56" s="1"/>
  <c r="F138" i="56" s="1"/>
  <c r="U123" i="56"/>
  <c r="V123" i="56" s="1"/>
  <c r="W123" i="56" s="1"/>
  <c r="S123" i="56"/>
  <c r="P123" i="56"/>
  <c r="N123" i="56"/>
  <c r="M123" i="56"/>
  <c r="L123" i="56"/>
  <c r="L125" i="56" s="1"/>
  <c r="L126" i="56" s="1"/>
  <c r="K123" i="56"/>
  <c r="K124" i="56" s="1"/>
  <c r="J123" i="56"/>
  <c r="J125" i="56" s="1"/>
  <c r="J126" i="56" s="1"/>
  <c r="G123" i="56"/>
  <c r="H123" i="56" s="1"/>
  <c r="I123" i="56" s="1"/>
  <c r="E123" i="56"/>
  <c r="E125" i="56" s="1"/>
  <c r="E126" i="56" s="1"/>
  <c r="F126" i="56" s="1"/>
  <c r="U119" i="56"/>
  <c r="S119" i="56"/>
  <c r="P119" i="56"/>
  <c r="N119" i="56"/>
  <c r="M119" i="56"/>
  <c r="M121" i="56" s="1"/>
  <c r="L119" i="56"/>
  <c r="L121" i="56" s="1"/>
  <c r="L122" i="56" s="1"/>
  <c r="K119" i="56"/>
  <c r="K120" i="56" s="1"/>
  <c r="J119" i="56"/>
  <c r="J121" i="56" s="1"/>
  <c r="J122" i="56" s="1"/>
  <c r="G119" i="56"/>
  <c r="E119" i="56"/>
  <c r="E121" i="56" s="1"/>
  <c r="E122" i="56" s="1"/>
  <c r="F122" i="56" s="1"/>
  <c r="U113" i="56"/>
  <c r="S113" i="56"/>
  <c r="P113" i="56"/>
  <c r="N113" i="56"/>
  <c r="M113" i="56"/>
  <c r="M115" i="56" s="1"/>
  <c r="L113" i="56"/>
  <c r="L117" i="56" s="1"/>
  <c r="L118" i="56" s="1"/>
  <c r="K113" i="56"/>
  <c r="J113" i="56"/>
  <c r="J117" i="56" s="1"/>
  <c r="J118" i="56" s="1"/>
  <c r="G113" i="56"/>
  <c r="E113" i="56"/>
  <c r="E117" i="56" s="1"/>
  <c r="E118" i="56" s="1"/>
  <c r="F118" i="56" s="1"/>
  <c r="U105" i="56"/>
  <c r="V105" i="56" s="1"/>
  <c r="W105" i="56" s="1"/>
  <c r="S105" i="56"/>
  <c r="P105" i="56"/>
  <c r="N105" i="56"/>
  <c r="M105" i="56"/>
  <c r="L105" i="56"/>
  <c r="L111" i="56" s="1"/>
  <c r="L112" i="56" s="1"/>
  <c r="K105" i="56"/>
  <c r="K106" i="56" s="1"/>
  <c r="J105" i="56"/>
  <c r="J111" i="56" s="1"/>
  <c r="J112" i="56" s="1"/>
  <c r="G105" i="56"/>
  <c r="H105" i="56" s="1"/>
  <c r="I105" i="56" s="1"/>
  <c r="E105" i="56"/>
  <c r="E111" i="56" s="1"/>
  <c r="E112" i="56" s="1"/>
  <c r="F112" i="56" s="1"/>
  <c r="U103" i="56"/>
  <c r="V103" i="56" s="1"/>
  <c r="W103" i="56" s="1"/>
  <c r="S103" i="56"/>
  <c r="P103" i="56"/>
  <c r="N103" i="56"/>
  <c r="M103" i="56"/>
  <c r="L103" i="56"/>
  <c r="L104" i="56" s="1"/>
  <c r="K103" i="56"/>
  <c r="K104" i="56" s="1"/>
  <c r="J103" i="56"/>
  <c r="J104" i="56" s="1"/>
  <c r="G103" i="56"/>
  <c r="H103" i="56" s="1"/>
  <c r="I103" i="56" s="1"/>
  <c r="E103" i="56"/>
  <c r="E104" i="56" s="1"/>
  <c r="F104" i="56" s="1"/>
  <c r="U95" i="56"/>
  <c r="S95" i="56"/>
  <c r="P95" i="56"/>
  <c r="N95" i="56"/>
  <c r="M95" i="56"/>
  <c r="M97" i="56" s="1"/>
  <c r="L95" i="56"/>
  <c r="L101" i="56" s="1"/>
  <c r="L102" i="56" s="1"/>
  <c r="K95" i="56"/>
  <c r="J95" i="56"/>
  <c r="J101" i="56" s="1"/>
  <c r="J102" i="56" s="1"/>
  <c r="G95" i="56"/>
  <c r="E95" i="56"/>
  <c r="E101" i="56" s="1"/>
  <c r="E102" i="56" s="1"/>
  <c r="F102" i="56" s="1"/>
  <c r="U89" i="56"/>
  <c r="S89" i="56"/>
  <c r="P89" i="56"/>
  <c r="N89" i="56"/>
  <c r="M89" i="56"/>
  <c r="M91" i="56" s="1"/>
  <c r="L89" i="56"/>
  <c r="L93" i="56" s="1"/>
  <c r="L94" i="56" s="1"/>
  <c r="K89" i="56"/>
  <c r="J89" i="56"/>
  <c r="J93" i="56" s="1"/>
  <c r="J94" i="56" s="1"/>
  <c r="G89" i="56"/>
  <c r="E89" i="56"/>
  <c r="E93" i="56" s="1"/>
  <c r="E94" i="56" s="1"/>
  <c r="F94" i="56" s="1"/>
  <c r="U81" i="56"/>
  <c r="V81" i="56" s="1"/>
  <c r="W81" i="56" s="1"/>
  <c r="S81" i="56"/>
  <c r="P81" i="56"/>
  <c r="Q81" i="56" s="1"/>
  <c r="R81" i="56" s="1"/>
  <c r="N81" i="56"/>
  <c r="M81" i="56"/>
  <c r="L81" i="56"/>
  <c r="L82" i="56" s="1"/>
  <c r="K81" i="56"/>
  <c r="J81" i="56"/>
  <c r="J82" i="56" s="1"/>
  <c r="G81" i="56"/>
  <c r="H81" i="56" s="1"/>
  <c r="I81" i="56" s="1"/>
  <c r="E81" i="56"/>
  <c r="E87" i="56" s="1"/>
  <c r="E88" i="56" s="1"/>
  <c r="F88" i="56" s="1"/>
  <c r="U73" i="56"/>
  <c r="S73" i="56"/>
  <c r="P73" i="56"/>
  <c r="N73" i="56"/>
  <c r="O73" i="56" s="1"/>
  <c r="M73" i="56"/>
  <c r="M79" i="56" s="1"/>
  <c r="L73" i="56"/>
  <c r="L79" i="56" s="1"/>
  <c r="L80" i="56" s="1"/>
  <c r="K73" i="56"/>
  <c r="K74" i="56" s="1"/>
  <c r="J73" i="56"/>
  <c r="G73" i="56"/>
  <c r="E73" i="56"/>
  <c r="E79" i="56" s="1"/>
  <c r="E80" i="56" s="1"/>
  <c r="F80" i="56" s="1"/>
  <c r="U65" i="56"/>
  <c r="V65" i="56" s="1"/>
  <c r="W65" i="56" s="1"/>
  <c r="S65" i="56"/>
  <c r="P65" i="56"/>
  <c r="N65" i="56"/>
  <c r="O65" i="56" s="1"/>
  <c r="M65" i="56"/>
  <c r="L65" i="56"/>
  <c r="L71" i="56" s="1"/>
  <c r="L72" i="56" s="1"/>
  <c r="K65" i="56"/>
  <c r="K66" i="56" s="1"/>
  <c r="J65" i="56"/>
  <c r="G65" i="56"/>
  <c r="H65" i="56" s="1"/>
  <c r="I65" i="56" s="1"/>
  <c r="E65" i="56"/>
  <c r="E71" i="56" s="1"/>
  <c r="E72" i="56" s="1"/>
  <c r="F72" i="56" s="1"/>
  <c r="U57" i="56"/>
  <c r="S57" i="56"/>
  <c r="P57" i="56"/>
  <c r="N57" i="56"/>
  <c r="M57" i="56"/>
  <c r="M59" i="56" s="1"/>
  <c r="L57" i="56"/>
  <c r="L63" i="56" s="1"/>
  <c r="L64" i="56" s="1"/>
  <c r="K57" i="56"/>
  <c r="J57" i="56"/>
  <c r="J63" i="56" s="1"/>
  <c r="J64" i="56" s="1"/>
  <c r="G57" i="56"/>
  <c r="E57" i="56"/>
  <c r="E63" i="56" s="1"/>
  <c r="E64" i="56" s="1"/>
  <c r="F64" i="56" s="1"/>
  <c r="U55" i="56"/>
  <c r="V55" i="56" s="1"/>
  <c r="W55" i="56" s="1"/>
  <c r="S55" i="56"/>
  <c r="P55" i="56"/>
  <c r="N55" i="56"/>
  <c r="M55" i="56"/>
  <c r="L55" i="56"/>
  <c r="L56" i="56" s="1"/>
  <c r="K55" i="56"/>
  <c r="K56" i="56" s="1"/>
  <c r="J55" i="56"/>
  <c r="J56" i="56" s="1"/>
  <c r="G55" i="56"/>
  <c r="H55" i="56" s="1"/>
  <c r="I55" i="56" s="1"/>
  <c r="E55" i="56"/>
  <c r="E56" i="56" s="1"/>
  <c r="F56" i="56" s="1"/>
  <c r="U53" i="56"/>
  <c r="V53" i="56" s="1"/>
  <c r="W53" i="56" s="1"/>
  <c r="S53" i="56"/>
  <c r="P53" i="56"/>
  <c r="N53" i="56"/>
  <c r="M53" i="56"/>
  <c r="L53" i="56"/>
  <c r="L54" i="56" s="1"/>
  <c r="K53" i="56"/>
  <c r="K54" i="56" s="1"/>
  <c r="J53" i="56"/>
  <c r="J54" i="56" s="1"/>
  <c r="G53" i="56"/>
  <c r="H53" i="56" s="1"/>
  <c r="I53" i="56" s="1"/>
  <c r="E53" i="56"/>
  <c r="E54" i="56" s="1"/>
  <c r="F54" i="56" s="1"/>
  <c r="U51" i="56"/>
  <c r="V51" i="56" s="1"/>
  <c r="W51" i="56" s="1"/>
  <c r="S51" i="56"/>
  <c r="P51" i="56"/>
  <c r="N51" i="56"/>
  <c r="M51" i="56"/>
  <c r="L51" i="56"/>
  <c r="L52" i="56" s="1"/>
  <c r="K51" i="56"/>
  <c r="K52" i="56" s="1"/>
  <c r="J51" i="56"/>
  <c r="J52" i="56" s="1"/>
  <c r="G51" i="56"/>
  <c r="H51" i="56" s="1"/>
  <c r="I51" i="56" s="1"/>
  <c r="E51" i="56"/>
  <c r="E52" i="56" s="1"/>
  <c r="F52" i="56" s="1"/>
  <c r="U50" i="56"/>
  <c r="V50" i="56" s="1"/>
  <c r="W50" i="56" s="1"/>
  <c r="S50" i="56"/>
  <c r="T50" i="56" s="1"/>
  <c r="P50" i="56"/>
  <c r="Q50" i="56" s="1"/>
  <c r="R50" i="56" s="1"/>
  <c r="N50" i="56"/>
  <c r="O50" i="56" s="1"/>
  <c r="M50" i="56"/>
  <c r="L50" i="56"/>
  <c r="K50" i="56"/>
  <c r="J50" i="56"/>
  <c r="G50" i="56"/>
  <c r="H50" i="56" s="1"/>
  <c r="I50" i="56" s="1"/>
  <c r="E50" i="56"/>
  <c r="F50" i="56" s="1"/>
  <c r="U48" i="56"/>
  <c r="S48" i="56"/>
  <c r="S49" i="56" s="1"/>
  <c r="T49" i="56" s="1"/>
  <c r="P48" i="56"/>
  <c r="N48" i="56"/>
  <c r="N49" i="56" s="1"/>
  <c r="O49" i="56" s="1"/>
  <c r="M48" i="56"/>
  <c r="M49" i="56" s="1"/>
  <c r="L48" i="56"/>
  <c r="L49" i="56" s="1"/>
  <c r="K48" i="56"/>
  <c r="K49" i="56" s="1"/>
  <c r="J48" i="56"/>
  <c r="J49" i="56" s="1"/>
  <c r="G48" i="56"/>
  <c r="E48" i="56"/>
  <c r="E49" i="56" s="1"/>
  <c r="F49" i="56" s="1"/>
  <c r="U46" i="56"/>
  <c r="S46" i="56"/>
  <c r="P46" i="56"/>
  <c r="N46" i="56"/>
  <c r="N47" i="56" s="1"/>
  <c r="O47" i="56" s="1"/>
  <c r="M46" i="56"/>
  <c r="M47" i="56" s="1"/>
  <c r="L46" i="56"/>
  <c r="L47" i="56" s="1"/>
  <c r="K46" i="56"/>
  <c r="K47" i="56" s="1"/>
  <c r="J46" i="56"/>
  <c r="J47" i="56" s="1"/>
  <c r="G46" i="56"/>
  <c r="E46" i="56"/>
  <c r="E47" i="56" s="1"/>
  <c r="F47" i="56" s="1"/>
  <c r="U44" i="56"/>
  <c r="S44" i="56"/>
  <c r="S45" i="56" s="1"/>
  <c r="T45" i="56" s="1"/>
  <c r="P44" i="56"/>
  <c r="N44" i="56"/>
  <c r="N45" i="56" s="1"/>
  <c r="O45" i="56" s="1"/>
  <c r="M44" i="56"/>
  <c r="M45" i="56" s="1"/>
  <c r="L44" i="56"/>
  <c r="L45" i="56" s="1"/>
  <c r="K44" i="56"/>
  <c r="K45" i="56" s="1"/>
  <c r="J44" i="56"/>
  <c r="J45" i="56" s="1"/>
  <c r="G44" i="56"/>
  <c r="E44" i="56"/>
  <c r="E45" i="56" s="1"/>
  <c r="F45" i="56" s="1"/>
  <c r="U42" i="56"/>
  <c r="S42" i="56"/>
  <c r="P42" i="56"/>
  <c r="N42" i="56"/>
  <c r="N43" i="56" s="1"/>
  <c r="O43" i="56" s="1"/>
  <c r="M42" i="56"/>
  <c r="M43" i="56" s="1"/>
  <c r="L42" i="56"/>
  <c r="L43" i="56" s="1"/>
  <c r="K42" i="56"/>
  <c r="K43" i="56" s="1"/>
  <c r="J42" i="56"/>
  <c r="J43" i="56" s="1"/>
  <c r="G42" i="56"/>
  <c r="E42" i="56"/>
  <c r="E43" i="56" s="1"/>
  <c r="F43" i="56" s="1"/>
  <c r="U40" i="56"/>
  <c r="S40" i="56"/>
  <c r="S41" i="56" s="1"/>
  <c r="T41" i="56" s="1"/>
  <c r="P40" i="56"/>
  <c r="N40" i="56"/>
  <c r="N41" i="56" s="1"/>
  <c r="O41" i="56" s="1"/>
  <c r="M40" i="56"/>
  <c r="M41" i="56" s="1"/>
  <c r="L40" i="56"/>
  <c r="L41" i="56" s="1"/>
  <c r="K40" i="56"/>
  <c r="K41" i="56" s="1"/>
  <c r="J40" i="56"/>
  <c r="J41" i="56" s="1"/>
  <c r="G40" i="56"/>
  <c r="E40" i="56"/>
  <c r="E41" i="56" s="1"/>
  <c r="F41" i="56" s="1"/>
  <c r="U38" i="56"/>
  <c r="S38" i="56"/>
  <c r="P38" i="56"/>
  <c r="N38" i="56"/>
  <c r="N39" i="56" s="1"/>
  <c r="O39" i="56" s="1"/>
  <c r="M38" i="56"/>
  <c r="M39" i="56" s="1"/>
  <c r="L38" i="56"/>
  <c r="L39" i="56" s="1"/>
  <c r="K38" i="56"/>
  <c r="K39" i="56" s="1"/>
  <c r="J38" i="56"/>
  <c r="J39" i="56" s="1"/>
  <c r="G38" i="56"/>
  <c r="E38" i="56"/>
  <c r="E39" i="56" s="1"/>
  <c r="F39" i="56" s="1"/>
  <c r="U36" i="56"/>
  <c r="S36" i="56"/>
  <c r="S37" i="56" s="1"/>
  <c r="T37" i="56" s="1"/>
  <c r="P36" i="56"/>
  <c r="N36" i="56"/>
  <c r="N37" i="56" s="1"/>
  <c r="O37" i="56" s="1"/>
  <c r="M36" i="56"/>
  <c r="M37" i="56" s="1"/>
  <c r="L36" i="56"/>
  <c r="L37" i="56" s="1"/>
  <c r="K36" i="56"/>
  <c r="K37" i="56" s="1"/>
  <c r="J36" i="56"/>
  <c r="J37" i="56" s="1"/>
  <c r="G36" i="56"/>
  <c r="E36" i="56"/>
  <c r="E37" i="56" s="1"/>
  <c r="F37" i="56" s="1"/>
  <c r="U34" i="56"/>
  <c r="S34" i="56"/>
  <c r="P34" i="56"/>
  <c r="N34" i="56"/>
  <c r="N35" i="56" s="1"/>
  <c r="O35" i="56" s="1"/>
  <c r="M34" i="56"/>
  <c r="M35" i="56" s="1"/>
  <c r="L34" i="56"/>
  <c r="L35" i="56" s="1"/>
  <c r="K34" i="56"/>
  <c r="K35" i="56" s="1"/>
  <c r="J34" i="56"/>
  <c r="J35" i="56" s="1"/>
  <c r="G34" i="56"/>
  <c r="E34" i="56"/>
  <c r="E35" i="56" s="1"/>
  <c r="F35" i="56" s="1"/>
  <c r="U32" i="56"/>
  <c r="S32" i="56"/>
  <c r="S33" i="56" s="1"/>
  <c r="T33" i="56" s="1"/>
  <c r="P32" i="56"/>
  <c r="N32" i="56"/>
  <c r="N33" i="56" s="1"/>
  <c r="O33" i="56" s="1"/>
  <c r="M32" i="56"/>
  <c r="M33" i="56" s="1"/>
  <c r="L32" i="56"/>
  <c r="L33" i="56" s="1"/>
  <c r="K32" i="56"/>
  <c r="K33" i="56" s="1"/>
  <c r="J32" i="56"/>
  <c r="J33" i="56" s="1"/>
  <c r="G32" i="56"/>
  <c r="E32" i="56"/>
  <c r="E33" i="56" s="1"/>
  <c r="F33" i="56" s="1"/>
  <c r="U30" i="56"/>
  <c r="S30" i="56"/>
  <c r="P30" i="56"/>
  <c r="N30" i="56"/>
  <c r="N31" i="56" s="1"/>
  <c r="O31" i="56" s="1"/>
  <c r="M30" i="56"/>
  <c r="M31" i="56" s="1"/>
  <c r="L30" i="56"/>
  <c r="L31" i="56" s="1"/>
  <c r="K30" i="56"/>
  <c r="K31" i="56" s="1"/>
  <c r="J30" i="56"/>
  <c r="J31" i="56" s="1"/>
  <c r="G30" i="56"/>
  <c r="E30" i="56"/>
  <c r="E31" i="56" s="1"/>
  <c r="F31" i="56" s="1"/>
  <c r="U28" i="56"/>
  <c r="S28" i="56"/>
  <c r="S29" i="56" s="1"/>
  <c r="T29" i="56" s="1"/>
  <c r="P28" i="56"/>
  <c r="N28" i="56"/>
  <c r="N29" i="56" s="1"/>
  <c r="O29" i="56" s="1"/>
  <c r="M28" i="56"/>
  <c r="M29" i="56" s="1"/>
  <c r="L28" i="56"/>
  <c r="L29" i="56" s="1"/>
  <c r="K28" i="56"/>
  <c r="K29" i="56" s="1"/>
  <c r="J28" i="56"/>
  <c r="J29" i="56" s="1"/>
  <c r="G28" i="56"/>
  <c r="E28" i="56"/>
  <c r="E29" i="56" s="1"/>
  <c r="F29" i="56" s="1"/>
  <c r="U26" i="56"/>
  <c r="S26" i="56"/>
  <c r="P26" i="56"/>
  <c r="N26" i="56"/>
  <c r="N27" i="56" s="1"/>
  <c r="O27" i="56" s="1"/>
  <c r="M26" i="56"/>
  <c r="M27" i="56" s="1"/>
  <c r="L26" i="56"/>
  <c r="L27" i="56" s="1"/>
  <c r="K26" i="56"/>
  <c r="K27" i="56" s="1"/>
  <c r="J26" i="56"/>
  <c r="J27" i="56" s="1"/>
  <c r="G26" i="56"/>
  <c r="E26" i="56"/>
  <c r="E27" i="56" s="1"/>
  <c r="F27" i="56" s="1"/>
  <c r="U24" i="56"/>
  <c r="S24" i="56"/>
  <c r="S25" i="56" s="1"/>
  <c r="T25" i="56" s="1"/>
  <c r="P24" i="56"/>
  <c r="N24" i="56"/>
  <c r="N25" i="56" s="1"/>
  <c r="O25" i="56" s="1"/>
  <c r="M24" i="56"/>
  <c r="M25" i="56" s="1"/>
  <c r="L24" i="56"/>
  <c r="L25" i="56" s="1"/>
  <c r="K24" i="56"/>
  <c r="K25" i="56" s="1"/>
  <c r="J24" i="56"/>
  <c r="J25" i="56" s="1"/>
  <c r="G24" i="56"/>
  <c r="E24" i="56"/>
  <c r="E25" i="56" s="1"/>
  <c r="F25" i="56" s="1"/>
  <c r="U22" i="56"/>
  <c r="S22" i="56"/>
  <c r="P22" i="56"/>
  <c r="N22" i="56"/>
  <c r="N23" i="56" s="1"/>
  <c r="O23" i="56" s="1"/>
  <c r="M22" i="56"/>
  <c r="M23" i="56" s="1"/>
  <c r="L22" i="56"/>
  <c r="L23" i="56" s="1"/>
  <c r="K22" i="56"/>
  <c r="K23" i="56" s="1"/>
  <c r="J22" i="56"/>
  <c r="J23" i="56" s="1"/>
  <c r="G22" i="56"/>
  <c r="E22" i="56"/>
  <c r="E23" i="56" s="1"/>
  <c r="F23" i="56" s="1"/>
  <c r="U20" i="56"/>
  <c r="S20" i="56"/>
  <c r="S21" i="56" s="1"/>
  <c r="T21" i="56" s="1"/>
  <c r="P20" i="56"/>
  <c r="N20" i="56"/>
  <c r="N21" i="56" s="1"/>
  <c r="O21" i="56" s="1"/>
  <c r="M20" i="56"/>
  <c r="M21" i="56" s="1"/>
  <c r="L20" i="56"/>
  <c r="L21" i="56" s="1"/>
  <c r="K20" i="56"/>
  <c r="K21" i="56" s="1"/>
  <c r="J20" i="56"/>
  <c r="J21" i="56" s="1"/>
  <c r="G20" i="56"/>
  <c r="E20" i="56"/>
  <c r="E21" i="56" s="1"/>
  <c r="F21" i="56" s="1"/>
  <c r="U18" i="56"/>
  <c r="S18" i="56"/>
  <c r="P18" i="56"/>
  <c r="N18" i="56"/>
  <c r="N19" i="56" s="1"/>
  <c r="O19" i="56" s="1"/>
  <c r="M18" i="56"/>
  <c r="M19" i="56" s="1"/>
  <c r="L18" i="56"/>
  <c r="L19" i="56" s="1"/>
  <c r="K18" i="56"/>
  <c r="K19" i="56" s="1"/>
  <c r="J18" i="56"/>
  <c r="J19" i="56" s="1"/>
  <c r="G18" i="56"/>
  <c r="E18" i="56"/>
  <c r="E19" i="56" s="1"/>
  <c r="F19" i="56" s="1"/>
  <c r="U16" i="56"/>
  <c r="S16" i="56"/>
  <c r="S17" i="56" s="1"/>
  <c r="T17" i="56" s="1"/>
  <c r="P16" i="56"/>
  <c r="N16" i="56"/>
  <c r="N17" i="56" s="1"/>
  <c r="O17" i="56" s="1"/>
  <c r="M16" i="56"/>
  <c r="M17" i="56" s="1"/>
  <c r="L16" i="56"/>
  <c r="L17" i="56" s="1"/>
  <c r="K16" i="56"/>
  <c r="K17" i="56" s="1"/>
  <c r="J16" i="56"/>
  <c r="J17" i="56" s="1"/>
  <c r="G16" i="56"/>
  <c r="E16" i="56"/>
  <c r="E17" i="56" s="1"/>
  <c r="F17" i="56" s="1"/>
  <c r="U14" i="56"/>
  <c r="S14" i="56"/>
  <c r="P14" i="56"/>
  <c r="N14" i="56"/>
  <c r="N15" i="56" s="1"/>
  <c r="O15" i="56" s="1"/>
  <c r="M14" i="56"/>
  <c r="M15" i="56" s="1"/>
  <c r="L14" i="56"/>
  <c r="L15" i="56" s="1"/>
  <c r="K14" i="56"/>
  <c r="K15" i="56" s="1"/>
  <c r="J14" i="56"/>
  <c r="J15" i="56" s="1"/>
  <c r="G14" i="56"/>
  <c r="E14" i="56"/>
  <c r="E15" i="56" s="1"/>
  <c r="F15" i="56" s="1"/>
  <c r="U12" i="56"/>
  <c r="S12" i="56"/>
  <c r="S13" i="56" s="1"/>
  <c r="T13" i="56" s="1"/>
  <c r="P12" i="56"/>
  <c r="N12" i="56"/>
  <c r="N13" i="56" s="1"/>
  <c r="O13" i="56" s="1"/>
  <c r="M12" i="56"/>
  <c r="M13" i="56" s="1"/>
  <c r="L12" i="56"/>
  <c r="L13" i="56" s="1"/>
  <c r="K12" i="56"/>
  <c r="K13" i="56" s="1"/>
  <c r="J12" i="56"/>
  <c r="J13" i="56" s="1"/>
  <c r="G12" i="56"/>
  <c r="E12" i="56"/>
  <c r="E13" i="56" s="1"/>
  <c r="F13" i="56" s="1"/>
  <c r="U10" i="56"/>
  <c r="S10" i="56"/>
  <c r="S11" i="56" s="1"/>
  <c r="T11" i="56" s="1"/>
  <c r="P10" i="56"/>
  <c r="N10" i="56"/>
  <c r="N11" i="56" s="1"/>
  <c r="O11" i="56" s="1"/>
  <c r="M10" i="56"/>
  <c r="M11" i="56" s="1"/>
  <c r="L10" i="56"/>
  <c r="L11" i="56" s="1"/>
  <c r="K10" i="56"/>
  <c r="K11" i="56" s="1"/>
  <c r="J10" i="56"/>
  <c r="J11" i="56" s="1"/>
  <c r="G10" i="56"/>
  <c r="E10" i="56"/>
  <c r="Q49" i="55"/>
  <c r="R49" i="55" s="1"/>
  <c r="S49" i="55" s="1"/>
  <c r="O49" i="55"/>
  <c r="P49" i="55" s="1"/>
  <c r="L49" i="55"/>
  <c r="M49" i="55" s="1"/>
  <c r="N49" i="55" s="1"/>
  <c r="J49" i="55"/>
  <c r="K49" i="55" s="1"/>
  <c r="G49" i="55"/>
  <c r="H49" i="55" s="1"/>
  <c r="I49" i="55" s="1"/>
  <c r="E49" i="55"/>
  <c r="F49" i="55" s="1"/>
  <c r="Q48" i="55"/>
  <c r="R48" i="55" s="1"/>
  <c r="S48" i="55" s="1"/>
  <c r="O48" i="55"/>
  <c r="P48" i="55" s="1"/>
  <c r="L48" i="55"/>
  <c r="M48" i="55" s="1"/>
  <c r="N48" i="55" s="1"/>
  <c r="J48" i="55"/>
  <c r="K48" i="55" s="1"/>
  <c r="G48" i="55"/>
  <c r="H48" i="55" s="1"/>
  <c r="I48" i="55" s="1"/>
  <c r="E48" i="55"/>
  <c r="F48" i="55" s="1"/>
  <c r="Q47" i="55"/>
  <c r="R47" i="55" s="1"/>
  <c r="S47" i="55" s="1"/>
  <c r="O47" i="55"/>
  <c r="P47" i="55" s="1"/>
  <c r="L47" i="55"/>
  <c r="M47" i="55" s="1"/>
  <c r="N47" i="55" s="1"/>
  <c r="J47" i="55"/>
  <c r="K47" i="55" s="1"/>
  <c r="G47" i="55"/>
  <c r="H47" i="55" s="1"/>
  <c r="I47" i="55" s="1"/>
  <c r="E47" i="55"/>
  <c r="F47" i="55" s="1"/>
  <c r="Q46" i="55"/>
  <c r="R46" i="55" s="1"/>
  <c r="S46" i="55" s="1"/>
  <c r="O46" i="55"/>
  <c r="P46" i="55" s="1"/>
  <c r="L46" i="55"/>
  <c r="M46" i="55" s="1"/>
  <c r="N46" i="55" s="1"/>
  <c r="J46" i="55"/>
  <c r="K46" i="55" s="1"/>
  <c r="G46" i="55"/>
  <c r="H46" i="55" s="1"/>
  <c r="I46" i="55" s="1"/>
  <c r="E46" i="55"/>
  <c r="F46" i="55" s="1"/>
  <c r="Q45" i="55"/>
  <c r="R45" i="55" s="1"/>
  <c r="S45" i="55" s="1"/>
  <c r="O45" i="55"/>
  <c r="P45" i="55" s="1"/>
  <c r="L45" i="55"/>
  <c r="M45" i="55" s="1"/>
  <c r="N45" i="55" s="1"/>
  <c r="J45" i="55"/>
  <c r="K45" i="55" s="1"/>
  <c r="G45" i="55"/>
  <c r="H45" i="55" s="1"/>
  <c r="I45" i="55" s="1"/>
  <c r="E45" i="55"/>
  <c r="F45" i="55" s="1"/>
  <c r="Q44" i="55"/>
  <c r="R44" i="55" s="1"/>
  <c r="S44" i="55" s="1"/>
  <c r="O44" i="55"/>
  <c r="P44" i="55" s="1"/>
  <c r="L44" i="55"/>
  <c r="M44" i="55" s="1"/>
  <c r="N44" i="55" s="1"/>
  <c r="J44" i="55"/>
  <c r="K44" i="55" s="1"/>
  <c r="G44" i="55"/>
  <c r="H44" i="55" s="1"/>
  <c r="I44" i="55" s="1"/>
  <c r="E44" i="55"/>
  <c r="F44" i="55" s="1"/>
  <c r="Q43" i="55"/>
  <c r="R43" i="55" s="1"/>
  <c r="S43" i="55" s="1"/>
  <c r="O43" i="55"/>
  <c r="P43" i="55" s="1"/>
  <c r="L43" i="55"/>
  <c r="M43" i="55" s="1"/>
  <c r="N43" i="55" s="1"/>
  <c r="J43" i="55"/>
  <c r="K43" i="55" s="1"/>
  <c r="G43" i="55"/>
  <c r="H43" i="55" s="1"/>
  <c r="I43" i="55" s="1"/>
  <c r="E43" i="55"/>
  <c r="F43" i="55" s="1"/>
  <c r="Q42" i="55"/>
  <c r="R42" i="55" s="1"/>
  <c r="S42" i="55" s="1"/>
  <c r="O42" i="55"/>
  <c r="P42" i="55" s="1"/>
  <c r="L42" i="55"/>
  <c r="M42" i="55" s="1"/>
  <c r="N42" i="55" s="1"/>
  <c r="J42" i="55"/>
  <c r="K42" i="55" s="1"/>
  <c r="G42" i="55"/>
  <c r="H42" i="55" s="1"/>
  <c r="I42" i="55" s="1"/>
  <c r="E42" i="55"/>
  <c r="F42" i="55" s="1"/>
  <c r="Q41" i="55"/>
  <c r="R41" i="55" s="1"/>
  <c r="S41" i="55" s="1"/>
  <c r="O41" i="55"/>
  <c r="P41" i="55" s="1"/>
  <c r="L41" i="55"/>
  <c r="M41" i="55" s="1"/>
  <c r="N41" i="55" s="1"/>
  <c r="J41" i="55"/>
  <c r="K41" i="55" s="1"/>
  <c r="G41" i="55"/>
  <c r="H41" i="55" s="1"/>
  <c r="I41" i="55" s="1"/>
  <c r="E41" i="55"/>
  <c r="F41" i="55" s="1"/>
  <c r="Q40" i="55"/>
  <c r="R40" i="55" s="1"/>
  <c r="S40" i="55" s="1"/>
  <c r="O40" i="55"/>
  <c r="P40" i="55" s="1"/>
  <c r="L40" i="55"/>
  <c r="M40" i="55" s="1"/>
  <c r="N40" i="55" s="1"/>
  <c r="J40" i="55"/>
  <c r="K40" i="55" s="1"/>
  <c r="G40" i="55"/>
  <c r="H40" i="55" s="1"/>
  <c r="I40" i="55" s="1"/>
  <c r="E40" i="55"/>
  <c r="F40" i="55" s="1"/>
  <c r="Q39" i="55"/>
  <c r="R39" i="55" s="1"/>
  <c r="S39" i="55" s="1"/>
  <c r="O39" i="55"/>
  <c r="P39" i="55" s="1"/>
  <c r="L39" i="55"/>
  <c r="M39" i="55" s="1"/>
  <c r="N39" i="55" s="1"/>
  <c r="J39" i="55"/>
  <c r="K39" i="55" s="1"/>
  <c r="G39" i="55"/>
  <c r="H39" i="55" s="1"/>
  <c r="I39" i="55" s="1"/>
  <c r="E39" i="55"/>
  <c r="F39" i="55" s="1"/>
  <c r="Q38" i="55"/>
  <c r="R38" i="55" s="1"/>
  <c r="S38" i="55" s="1"/>
  <c r="O38" i="55"/>
  <c r="P38" i="55" s="1"/>
  <c r="L38" i="55"/>
  <c r="M38" i="55" s="1"/>
  <c r="N38" i="55" s="1"/>
  <c r="J38" i="55"/>
  <c r="K38" i="55" s="1"/>
  <c r="G38" i="55"/>
  <c r="H38" i="55" s="1"/>
  <c r="I38" i="55" s="1"/>
  <c r="E38" i="55"/>
  <c r="F38" i="55" s="1"/>
  <c r="Q37" i="55"/>
  <c r="R37" i="55" s="1"/>
  <c r="S37" i="55" s="1"/>
  <c r="O37" i="55"/>
  <c r="P37" i="55" s="1"/>
  <c r="L37" i="55"/>
  <c r="M37" i="55" s="1"/>
  <c r="N37" i="55" s="1"/>
  <c r="J37" i="55"/>
  <c r="K37" i="55" s="1"/>
  <c r="G37" i="55"/>
  <c r="H37" i="55" s="1"/>
  <c r="I37" i="55" s="1"/>
  <c r="E37" i="55"/>
  <c r="F37" i="55" s="1"/>
  <c r="Q36" i="55"/>
  <c r="R36" i="55" s="1"/>
  <c r="S36" i="55" s="1"/>
  <c r="O36" i="55"/>
  <c r="P36" i="55" s="1"/>
  <c r="L36" i="55"/>
  <c r="M36" i="55" s="1"/>
  <c r="N36" i="55" s="1"/>
  <c r="J36" i="55"/>
  <c r="K36" i="55" s="1"/>
  <c r="G36" i="55"/>
  <c r="H36" i="55" s="1"/>
  <c r="I36" i="55" s="1"/>
  <c r="E36" i="55"/>
  <c r="F36" i="55" s="1"/>
  <c r="Q35" i="55"/>
  <c r="R35" i="55" s="1"/>
  <c r="S35" i="55" s="1"/>
  <c r="O35" i="55"/>
  <c r="P35" i="55" s="1"/>
  <c r="L35" i="55"/>
  <c r="M35" i="55" s="1"/>
  <c r="N35" i="55" s="1"/>
  <c r="J35" i="55"/>
  <c r="K35" i="55" s="1"/>
  <c r="G35" i="55"/>
  <c r="H35" i="55" s="1"/>
  <c r="I35" i="55" s="1"/>
  <c r="E35" i="55"/>
  <c r="F35" i="55" s="1"/>
  <c r="Q34" i="55"/>
  <c r="R34" i="55" s="1"/>
  <c r="S34" i="55" s="1"/>
  <c r="O34" i="55"/>
  <c r="P34" i="55" s="1"/>
  <c r="L34" i="55"/>
  <c r="M34" i="55" s="1"/>
  <c r="N34" i="55" s="1"/>
  <c r="J34" i="55"/>
  <c r="K34" i="55" s="1"/>
  <c r="G34" i="55"/>
  <c r="H34" i="55" s="1"/>
  <c r="I34" i="55" s="1"/>
  <c r="E34" i="55"/>
  <c r="F34" i="55" s="1"/>
  <c r="Q33" i="55"/>
  <c r="R33" i="55" s="1"/>
  <c r="S33" i="55" s="1"/>
  <c r="O33" i="55"/>
  <c r="P33" i="55" s="1"/>
  <c r="L33" i="55"/>
  <c r="M33" i="55" s="1"/>
  <c r="N33" i="55" s="1"/>
  <c r="J33" i="55"/>
  <c r="K33" i="55" s="1"/>
  <c r="G33" i="55"/>
  <c r="H33" i="55" s="1"/>
  <c r="I33" i="55" s="1"/>
  <c r="E33" i="55"/>
  <c r="F33" i="55" s="1"/>
  <c r="Q32" i="55"/>
  <c r="R32" i="55" s="1"/>
  <c r="S32" i="55" s="1"/>
  <c r="O32" i="55"/>
  <c r="P32" i="55" s="1"/>
  <c r="L32" i="55"/>
  <c r="M32" i="55" s="1"/>
  <c r="N32" i="55" s="1"/>
  <c r="J32" i="55"/>
  <c r="K32" i="55" s="1"/>
  <c r="G32" i="55"/>
  <c r="H32" i="55" s="1"/>
  <c r="I32" i="55" s="1"/>
  <c r="E32" i="55"/>
  <c r="F32" i="55" s="1"/>
  <c r="Q31" i="55"/>
  <c r="R31" i="55" s="1"/>
  <c r="S31" i="55" s="1"/>
  <c r="O31" i="55"/>
  <c r="P31" i="55" s="1"/>
  <c r="L31" i="55"/>
  <c r="M31" i="55" s="1"/>
  <c r="N31" i="55" s="1"/>
  <c r="J31" i="55"/>
  <c r="K31" i="55" s="1"/>
  <c r="G31" i="55"/>
  <c r="H31" i="55" s="1"/>
  <c r="I31" i="55" s="1"/>
  <c r="E31" i="55"/>
  <c r="F31" i="55" s="1"/>
  <c r="Q30" i="55"/>
  <c r="R30" i="55" s="1"/>
  <c r="S30" i="55" s="1"/>
  <c r="O30" i="55"/>
  <c r="P30" i="55" s="1"/>
  <c r="L30" i="55"/>
  <c r="M30" i="55" s="1"/>
  <c r="N30" i="55" s="1"/>
  <c r="J30" i="55"/>
  <c r="K30" i="55" s="1"/>
  <c r="G30" i="55"/>
  <c r="H30" i="55" s="1"/>
  <c r="I30" i="55" s="1"/>
  <c r="E30" i="55"/>
  <c r="F30" i="55" s="1"/>
  <c r="Q29" i="55"/>
  <c r="R29" i="55" s="1"/>
  <c r="S29" i="55" s="1"/>
  <c r="O29" i="55"/>
  <c r="P29" i="55" s="1"/>
  <c r="L29" i="55"/>
  <c r="M29" i="55" s="1"/>
  <c r="N29" i="55" s="1"/>
  <c r="J29" i="55"/>
  <c r="K29" i="55" s="1"/>
  <c r="G29" i="55"/>
  <c r="H29" i="55" s="1"/>
  <c r="I29" i="55" s="1"/>
  <c r="E29" i="55"/>
  <c r="F29" i="55" s="1"/>
  <c r="Q28" i="55"/>
  <c r="R28" i="55" s="1"/>
  <c r="S28" i="55" s="1"/>
  <c r="O28" i="55"/>
  <c r="P28" i="55" s="1"/>
  <c r="L28" i="55"/>
  <c r="M28" i="55" s="1"/>
  <c r="N28" i="55" s="1"/>
  <c r="J28" i="55"/>
  <c r="K28" i="55" s="1"/>
  <c r="G28" i="55"/>
  <c r="H28" i="55" s="1"/>
  <c r="I28" i="55" s="1"/>
  <c r="E28" i="55"/>
  <c r="F28" i="55" s="1"/>
  <c r="Q27" i="55"/>
  <c r="R27" i="55" s="1"/>
  <c r="S27" i="55" s="1"/>
  <c r="O27" i="55"/>
  <c r="P27" i="55" s="1"/>
  <c r="L27" i="55"/>
  <c r="M27" i="55" s="1"/>
  <c r="N27" i="55" s="1"/>
  <c r="J27" i="55"/>
  <c r="K27" i="55" s="1"/>
  <c r="G27" i="55"/>
  <c r="H27" i="55" s="1"/>
  <c r="I27" i="55" s="1"/>
  <c r="E27" i="55"/>
  <c r="F27" i="55" s="1"/>
  <c r="Q26" i="55"/>
  <c r="R26" i="55" s="1"/>
  <c r="S26" i="55" s="1"/>
  <c r="O26" i="55"/>
  <c r="P26" i="55" s="1"/>
  <c r="L26" i="55"/>
  <c r="M26" i="55" s="1"/>
  <c r="N26" i="55" s="1"/>
  <c r="J26" i="55"/>
  <c r="K26" i="55" s="1"/>
  <c r="G26" i="55"/>
  <c r="H26" i="55" s="1"/>
  <c r="I26" i="55" s="1"/>
  <c r="E26" i="55"/>
  <c r="F26" i="55" s="1"/>
  <c r="Q25" i="55"/>
  <c r="R25" i="55" s="1"/>
  <c r="S25" i="55" s="1"/>
  <c r="O25" i="55"/>
  <c r="P25" i="55" s="1"/>
  <c r="L25" i="55"/>
  <c r="M25" i="55" s="1"/>
  <c r="N25" i="55" s="1"/>
  <c r="J25" i="55"/>
  <c r="K25" i="55" s="1"/>
  <c r="G25" i="55"/>
  <c r="H25" i="55" s="1"/>
  <c r="I25" i="55" s="1"/>
  <c r="E25" i="55"/>
  <c r="F25" i="55" s="1"/>
  <c r="Q24" i="55"/>
  <c r="R24" i="55" s="1"/>
  <c r="S24" i="55" s="1"/>
  <c r="O24" i="55"/>
  <c r="P24" i="55" s="1"/>
  <c r="L24" i="55"/>
  <c r="M24" i="55" s="1"/>
  <c r="N24" i="55" s="1"/>
  <c r="J24" i="55"/>
  <c r="K24" i="55" s="1"/>
  <c r="G24" i="55"/>
  <c r="H24" i="55" s="1"/>
  <c r="I24" i="55" s="1"/>
  <c r="E24" i="55"/>
  <c r="F24" i="55" s="1"/>
  <c r="Q23" i="55"/>
  <c r="R23" i="55" s="1"/>
  <c r="S23" i="55" s="1"/>
  <c r="O23" i="55"/>
  <c r="P23" i="55" s="1"/>
  <c r="L23" i="55"/>
  <c r="M23" i="55" s="1"/>
  <c r="N23" i="55" s="1"/>
  <c r="J23" i="55"/>
  <c r="K23" i="55" s="1"/>
  <c r="G23" i="55"/>
  <c r="H23" i="55" s="1"/>
  <c r="I23" i="55" s="1"/>
  <c r="E23" i="55"/>
  <c r="F23" i="55" s="1"/>
  <c r="Q22" i="55"/>
  <c r="R22" i="55" s="1"/>
  <c r="S22" i="55" s="1"/>
  <c r="O22" i="55"/>
  <c r="P22" i="55" s="1"/>
  <c r="L22" i="55"/>
  <c r="M22" i="55" s="1"/>
  <c r="N22" i="55" s="1"/>
  <c r="J22" i="55"/>
  <c r="K22" i="55" s="1"/>
  <c r="G22" i="55"/>
  <c r="H22" i="55" s="1"/>
  <c r="I22" i="55" s="1"/>
  <c r="E22" i="55"/>
  <c r="F22" i="55" s="1"/>
  <c r="Q21" i="55"/>
  <c r="R21" i="55" s="1"/>
  <c r="S21" i="55" s="1"/>
  <c r="O21" i="55"/>
  <c r="P21" i="55" s="1"/>
  <c r="L21" i="55"/>
  <c r="M21" i="55" s="1"/>
  <c r="N21" i="55" s="1"/>
  <c r="J21" i="55"/>
  <c r="K21" i="55" s="1"/>
  <c r="G21" i="55"/>
  <c r="H21" i="55" s="1"/>
  <c r="I21" i="55" s="1"/>
  <c r="E21" i="55"/>
  <c r="F21" i="55" s="1"/>
  <c r="Q20" i="55"/>
  <c r="R20" i="55" s="1"/>
  <c r="S20" i="55" s="1"/>
  <c r="O20" i="55"/>
  <c r="P20" i="55" s="1"/>
  <c r="L20" i="55"/>
  <c r="M20" i="55" s="1"/>
  <c r="N20" i="55" s="1"/>
  <c r="J20" i="55"/>
  <c r="K20" i="55" s="1"/>
  <c r="G20" i="55"/>
  <c r="H20" i="55" s="1"/>
  <c r="I20" i="55" s="1"/>
  <c r="E20" i="55"/>
  <c r="F20" i="55" s="1"/>
  <c r="Q19" i="55"/>
  <c r="R19" i="55" s="1"/>
  <c r="S19" i="55" s="1"/>
  <c r="O19" i="55"/>
  <c r="P19" i="55" s="1"/>
  <c r="L19" i="55"/>
  <c r="M19" i="55" s="1"/>
  <c r="N19" i="55" s="1"/>
  <c r="J19" i="55"/>
  <c r="K19" i="55" s="1"/>
  <c r="G19" i="55"/>
  <c r="H19" i="55" s="1"/>
  <c r="I19" i="55" s="1"/>
  <c r="E19" i="55"/>
  <c r="F19" i="55" s="1"/>
  <c r="Q18" i="55"/>
  <c r="R18" i="55" s="1"/>
  <c r="S18" i="55" s="1"/>
  <c r="O18" i="55"/>
  <c r="P18" i="55" s="1"/>
  <c r="L18" i="55"/>
  <c r="M18" i="55" s="1"/>
  <c r="N18" i="55" s="1"/>
  <c r="J18" i="55"/>
  <c r="K18" i="55" s="1"/>
  <c r="G18" i="55"/>
  <c r="H18" i="55" s="1"/>
  <c r="I18" i="55" s="1"/>
  <c r="E18" i="55"/>
  <c r="F18" i="55" s="1"/>
  <c r="Q17" i="55"/>
  <c r="R17" i="55" s="1"/>
  <c r="S17" i="55" s="1"/>
  <c r="O17" i="55"/>
  <c r="P17" i="55" s="1"/>
  <c r="L17" i="55"/>
  <c r="M17" i="55" s="1"/>
  <c r="N17" i="55" s="1"/>
  <c r="J17" i="55"/>
  <c r="K17" i="55" s="1"/>
  <c r="G17" i="55"/>
  <c r="H17" i="55" s="1"/>
  <c r="I17" i="55" s="1"/>
  <c r="E17" i="55"/>
  <c r="F17" i="55" s="1"/>
  <c r="Q16" i="55"/>
  <c r="R16" i="55" s="1"/>
  <c r="S16" i="55" s="1"/>
  <c r="O16" i="55"/>
  <c r="P16" i="55" s="1"/>
  <c r="L16" i="55"/>
  <c r="M16" i="55" s="1"/>
  <c r="N16" i="55" s="1"/>
  <c r="J16" i="55"/>
  <c r="K16" i="55" s="1"/>
  <c r="G16" i="55"/>
  <c r="H16" i="55" s="1"/>
  <c r="I16" i="55" s="1"/>
  <c r="E16" i="55"/>
  <c r="F16" i="55" s="1"/>
  <c r="Q15" i="55"/>
  <c r="R15" i="55" s="1"/>
  <c r="S15" i="55" s="1"/>
  <c r="O15" i="55"/>
  <c r="P15" i="55" s="1"/>
  <c r="L15" i="55"/>
  <c r="M15" i="55" s="1"/>
  <c r="N15" i="55" s="1"/>
  <c r="J15" i="55"/>
  <c r="K15" i="55" s="1"/>
  <c r="G15" i="55"/>
  <c r="H15" i="55" s="1"/>
  <c r="I15" i="55" s="1"/>
  <c r="E15" i="55"/>
  <c r="F15" i="55" s="1"/>
  <c r="Q14" i="55"/>
  <c r="R14" i="55" s="1"/>
  <c r="S14" i="55" s="1"/>
  <c r="O14" i="55"/>
  <c r="P14" i="55" s="1"/>
  <c r="L14" i="55"/>
  <c r="M14" i="55" s="1"/>
  <c r="N14" i="55" s="1"/>
  <c r="J14" i="55"/>
  <c r="K14" i="55" s="1"/>
  <c r="G14" i="55"/>
  <c r="H14" i="55" s="1"/>
  <c r="I14" i="55" s="1"/>
  <c r="E14" i="55"/>
  <c r="F14" i="55" s="1"/>
  <c r="Q13" i="55"/>
  <c r="R13" i="55" s="1"/>
  <c r="S13" i="55" s="1"/>
  <c r="O13" i="55"/>
  <c r="P13" i="55" s="1"/>
  <c r="L13" i="55"/>
  <c r="M13" i="55" s="1"/>
  <c r="N13" i="55" s="1"/>
  <c r="J13" i="55"/>
  <c r="K13" i="55" s="1"/>
  <c r="G13" i="55"/>
  <c r="H13" i="55" s="1"/>
  <c r="I13" i="55" s="1"/>
  <c r="E13" i="55"/>
  <c r="F13" i="55" s="1"/>
  <c r="Q12" i="55"/>
  <c r="R12" i="55" s="1"/>
  <c r="S12" i="55" s="1"/>
  <c r="O12" i="55"/>
  <c r="P12" i="55" s="1"/>
  <c r="L12" i="55"/>
  <c r="M12" i="55" s="1"/>
  <c r="N12" i="55" s="1"/>
  <c r="J12" i="55"/>
  <c r="K12" i="55" s="1"/>
  <c r="G12" i="55"/>
  <c r="H12" i="55" s="1"/>
  <c r="I12" i="55" s="1"/>
  <c r="E12" i="55"/>
  <c r="F12" i="55" s="1"/>
  <c r="Q11" i="55"/>
  <c r="R11" i="55" s="1"/>
  <c r="S11" i="55" s="1"/>
  <c r="O11" i="55"/>
  <c r="P11" i="55" s="1"/>
  <c r="L11" i="55"/>
  <c r="M11" i="55" s="1"/>
  <c r="N11" i="55" s="1"/>
  <c r="J11" i="55"/>
  <c r="K11" i="55" s="1"/>
  <c r="G11" i="55"/>
  <c r="H11" i="55" s="1"/>
  <c r="I11" i="55" s="1"/>
  <c r="E11" i="55"/>
  <c r="F11" i="55" s="1"/>
  <c r="Q10" i="55"/>
  <c r="R10" i="55" s="1"/>
  <c r="S10" i="55" s="1"/>
  <c r="O10" i="55"/>
  <c r="P10" i="55" s="1"/>
  <c r="L10" i="55"/>
  <c r="M10" i="55" s="1"/>
  <c r="N10" i="55" s="1"/>
  <c r="J10" i="55"/>
  <c r="K10" i="55" s="1"/>
  <c r="G10" i="55"/>
  <c r="H10" i="55" s="1"/>
  <c r="I10" i="55" s="1"/>
  <c r="E10" i="55"/>
  <c r="F10" i="55" s="1"/>
  <c r="U61" i="54"/>
  <c r="S61" i="54"/>
  <c r="P61" i="54"/>
  <c r="P62" i="54" s="1"/>
  <c r="Q62" i="54" s="1"/>
  <c r="R62" i="54" s="1"/>
  <c r="N61" i="54"/>
  <c r="N62" i="54" s="1"/>
  <c r="O62" i="54" s="1"/>
  <c r="M61" i="54"/>
  <c r="M62" i="54" s="1"/>
  <c r="L61" i="54"/>
  <c r="L62" i="54" s="1"/>
  <c r="K61" i="54"/>
  <c r="K62" i="54" s="1"/>
  <c r="J61" i="54"/>
  <c r="J62" i="54" s="1"/>
  <c r="G61" i="54"/>
  <c r="G62" i="54" s="1"/>
  <c r="H62" i="54" s="1"/>
  <c r="I62" i="54" s="1"/>
  <c r="E61" i="54"/>
  <c r="E62" i="54" s="1"/>
  <c r="F62" i="54" s="1"/>
  <c r="U60" i="54"/>
  <c r="V60" i="54" s="1"/>
  <c r="W60" i="54" s="1"/>
  <c r="S60" i="54"/>
  <c r="T60" i="54" s="1"/>
  <c r="P60" i="54"/>
  <c r="Q60" i="54" s="1"/>
  <c r="R60" i="54" s="1"/>
  <c r="N60" i="54"/>
  <c r="O60" i="54" s="1"/>
  <c r="M60" i="54"/>
  <c r="L60" i="54"/>
  <c r="K60" i="54"/>
  <c r="J60" i="54"/>
  <c r="G60" i="54"/>
  <c r="H60" i="54" s="1"/>
  <c r="I60" i="54" s="1"/>
  <c r="E60" i="54"/>
  <c r="F60" i="54" s="1"/>
  <c r="U59" i="54"/>
  <c r="V59" i="54" s="1"/>
  <c r="W59" i="54" s="1"/>
  <c r="S59" i="54"/>
  <c r="T59" i="54" s="1"/>
  <c r="P59" i="54"/>
  <c r="Q59" i="54" s="1"/>
  <c r="R59" i="54" s="1"/>
  <c r="N59" i="54"/>
  <c r="O59" i="54" s="1"/>
  <c r="M59" i="54"/>
  <c r="L59" i="54"/>
  <c r="K59" i="54"/>
  <c r="J59" i="54"/>
  <c r="G59" i="54"/>
  <c r="H59" i="54" s="1"/>
  <c r="I59" i="54" s="1"/>
  <c r="E59" i="54"/>
  <c r="F59" i="54" s="1"/>
  <c r="U58" i="54"/>
  <c r="V58" i="54" s="1"/>
  <c r="W58" i="54" s="1"/>
  <c r="S58" i="54"/>
  <c r="T58" i="54" s="1"/>
  <c r="P58" i="54"/>
  <c r="Q58" i="54" s="1"/>
  <c r="R58" i="54" s="1"/>
  <c r="N58" i="54"/>
  <c r="O58" i="54" s="1"/>
  <c r="M58" i="54"/>
  <c r="L58" i="54"/>
  <c r="K58" i="54"/>
  <c r="J58" i="54"/>
  <c r="G58" i="54"/>
  <c r="H58" i="54" s="1"/>
  <c r="I58" i="54" s="1"/>
  <c r="E58" i="54"/>
  <c r="F58" i="54" s="1"/>
  <c r="U57" i="54"/>
  <c r="V57" i="54" s="1"/>
  <c r="W57" i="54" s="1"/>
  <c r="S57" i="54"/>
  <c r="T57" i="54" s="1"/>
  <c r="P57" i="54"/>
  <c r="Q57" i="54" s="1"/>
  <c r="R57" i="54" s="1"/>
  <c r="N57" i="54"/>
  <c r="O57" i="54" s="1"/>
  <c r="M57" i="54"/>
  <c r="L57" i="54"/>
  <c r="K57" i="54"/>
  <c r="J57" i="54"/>
  <c r="G57" i="54"/>
  <c r="H57" i="54" s="1"/>
  <c r="I57" i="54" s="1"/>
  <c r="E57" i="54"/>
  <c r="F57" i="54" s="1"/>
  <c r="U56" i="54"/>
  <c r="V56" i="54" s="1"/>
  <c r="W56" i="54" s="1"/>
  <c r="S56" i="54"/>
  <c r="T56" i="54" s="1"/>
  <c r="P56" i="54"/>
  <c r="Q56" i="54" s="1"/>
  <c r="R56" i="54" s="1"/>
  <c r="N56" i="54"/>
  <c r="O56" i="54" s="1"/>
  <c r="M56" i="54"/>
  <c r="L56" i="54"/>
  <c r="K56" i="54"/>
  <c r="J56" i="54"/>
  <c r="G56" i="54"/>
  <c r="H56" i="54" s="1"/>
  <c r="I56" i="54" s="1"/>
  <c r="E56" i="54"/>
  <c r="F56" i="54" s="1"/>
  <c r="U55" i="54"/>
  <c r="V55" i="54" s="1"/>
  <c r="W55" i="54" s="1"/>
  <c r="S55" i="54"/>
  <c r="T55" i="54" s="1"/>
  <c r="P55" i="54"/>
  <c r="Q55" i="54" s="1"/>
  <c r="R55" i="54" s="1"/>
  <c r="N55" i="54"/>
  <c r="O55" i="54" s="1"/>
  <c r="M55" i="54"/>
  <c r="L55" i="54"/>
  <c r="K55" i="54"/>
  <c r="J55" i="54"/>
  <c r="G55" i="54"/>
  <c r="H55" i="54" s="1"/>
  <c r="I55" i="54" s="1"/>
  <c r="E55" i="54"/>
  <c r="F55" i="54" s="1"/>
  <c r="U54" i="54"/>
  <c r="V54" i="54" s="1"/>
  <c r="W54" i="54" s="1"/>
  <c r="S54" i="54"/>
  <c r="T54" i="54" s="1"/>
  <c r="P54" i="54"/>
  <c r="Q54" i="54" s="1"/>
  <c r="R54" i="54" s="1"/>
  <c r="N54" i="54"/>
  <c r="O54" i="54" s="1"/>
  <c r="M54" i="54"/>
  <c r="L54" i="54"/>
  <c r="K54" i="54"/>
  <c r="J54" i="54"/>
  <c r="G54" i="54"/>
  <c r="H54" i="54" s="1"/>
  <c r="I54" i="54" s="1"/>
  <c r="E54" i="54"/>
  <c r="F54" i="54" s="1"/>
  <c r="U53" i="54"/>
  <c r="V53" i="54" s="1"/>
  <c r="W53" i="54" s="1"/>
  <c r="S53" i="54"/>
  <c r="T53" i="54" s="1"/>
  <c r="P53" i="54"/>
  <c r="Q53" i="54" s="1"/>
  <c r="R53" i="54" s="1"/>
  <c r="N53" i="54"/>
  <c r="O53" i="54" s="1"/>
  <c r="M53" i="54"/>
  <c r="L53" i="54"/>
  <c r="K53" i="54"/>
  <c r="J53" i="54"/>
  <c r="G53" i="54"/>
  <c r="H53" i="54" s="1"/>
  <c r="I53" i="54" s="1"/>
  <c r="E53" i="54"/>
  <c r="F53" i="54" s="1"/>
  <c r="U52" i="54"/>
  <c r="V52" i="54" s="1"/>
  <c r="W52" i="54" s="1"/>
  <c r="S52" i="54"/>
  <c r="T52" i="54" s="1"/>
  <c r="P52" i="54"/>
  <c r="Q52" i="54" s="1"/>
  <c r="R52" i="54" s="1"/>
  <c r="N52" i="54"/>
  <c r="O52" i="54" s="1"/>
  <c r="M52" i="54"/>
  <c r="L52" i="54"/>
  <c r="K52" i="54"/>
  <c r="J52" i="54"/>
  <c r="G52" i="54"/>
  <c r="H52" i="54" s="1"/>
  <c r="I52" i="54" s="1"/>
  <c r="E52" i="54"/>
  <c r="F52" i="54" s="1"/>
  <c r="U51" i="54"/>
  <c r="V51" i="54" s="1"/>
  <c r="W51" i="54" s="1"/>
  <c r="S51" i="54"/>
  <c r="T51" i="54" s="1"/>
  <c r="P51" i="54"/>
  <c r="Q51" i="54" s="1"/>
  <c r="R51" i="54" s="1"/>
  <c r="N51" i="54"/>
  <c r="O51" i="54" s="1"/>
  <c r="M51" i="54"/>
  <c r="L51" i="54"/>
  <c r="K51" i="54"/>
  <c r="J51" i="54"/>
  <c r="G51" i="54"/>
  <c r="H51" i="54" s="1"/>
  <c r="I51" i="54" s="1"/>
  <c r="E51" i="54"/>
  <c r="F51" i="54" s="1"/>
  <c r="U50" i="54"/>
  <c r="V50" i="54" s="1"/>
  <c r="W50" i="54" s="1"/>
  <c r="S50" i="54"/>
  <c r="T50" i="54" s="1"/>
  <c r="P50" i="54"/>
  <c r="Q50" i="54" s="1"/>
  <c r="R50" i="54" s="1"/>
  <c r="N50" i="54"/>
  <c r="O50" i="54" s="1"/>
  <c r="M50" i="54"/>
  <c r="L50" i="54"/>
  <c r="K50" i="54"/>
  <c r="J50" i="54"/>
  <c r="G50" i="54"/>
  <c r="H50" i="54" s="1"/>
  <c r="I50" i="54" s="1"/>
  <c r="E50" i="54"/>
  <c r="F50" i="54" s="1"/>
  <c r="U49" i="54"/>
  <c r="V49" i="54" s="1"/>
  <c r="W49" i="54" s="1"/>
  <c r="S49" i="54"/>
  <c r="T49" i="54" s="1"/>
  <c r="P49" i="54"/>
  <c r="Q49" i="54" s="1"/>
  <c r="R49" i="54" s="1"/>
  <c r="N49" i="54"/>
  <c r="O49" i="54" s="1"/>
  <c r="M49" i="54"/>
  <c r="L49" i="54"/>
  <c r="K49" i="54"/>
  <c r="J49" i="54"/>
  <c r="G49" i="54"/>
  <c r="H49" i="54" s="1"/>
  <c r="I49" i="54" s="1"/>
  <c r="E49" i="54"/>
  <c r="F49" i="54" s="1"/>
  <c r="U48" i="54"/>
  <c r="V48" i="54" s="1"/>
  <c r="W48" i="54" s="1"/>
  <c r="S48" i="54"/>
  <c r="T48" i="54" s="1"/>
  <c r="P48" i="54"/>
  <c r="Q48" i="54" s="1"/>
  <c r="R48" i="54" s="1"/>
  <c r="N48" i="54"/>
  <c r="O48" i="54" s="1"/>
  <c r="M48" i="54"/>
  <c r="L48" i="54"/>
  <c r="K48" i="54"/>
  <c r="J48" i="54"/>
  <c r="G48" i="54"/>
  <c r="H48" i="54" s="1"/>
  <c r="I48" i="54" s="1"/>
  <c r="E48" i="54"/>
  <c r="F48" i="54" s="1"/>
  <c r="U47" i="54"/>
  <c r="V47" i="54" s="1"/>
  <c r="W47" i="54" s="1"/>
  <c r="S47" i="54"/>
  <c r="T47" i="54" s="1"/>
  <c r="P47" i="54"/>
  <c r="Q47" i="54" s="1"/>
  <c r="R47" i="54" s="1"/>
  <c r="N47" i="54"/>
  <c r="O47" i="54" s="1"/>
  <c r="M47" i="54"/>
  <c r="L47" i="54"/>
  <c r="K47" i="54"/>
  <c r="J47" i="54"/>
  <c r="G47" i="54"/>
  <c r="H47" i="54" s="1"/>
  <c r="I47" i="54" s="1"/>
  <c r="E47" i="54"/>
  <c r="F47" i="54" s="1"/>
  <c r="U46" i="54"/>
  <c r="V46" i="54" s="1"/>
  <c r="W46" i="54" s="1"/>
  <c r="S46" i="54"/>
  <c r="T46" i="54" s="1"/>
  <c r="P46" i="54"/>
  <c r="Q46" i="54" s="1"/>
  <c r="R46" i="54" s="1"/>
  <c r="N46" i="54"/>
  <c r="O46" i="54" s="1"/>
  <c r="M46" i="54"/>
  <c r="L46" i="54"/>
  <c r="K46" i="54"/>
  <c r="J46" i="54"/>
  <c r="G46" i="54"/>
  <c r="H46" i="54" s="1"/>
  <c r="I46" i="54" s="1"/>
  <c r="E46" i="54"/>
  <c r="F46" i="54" s="1"/>
  <c r="U45" i="54"/>
  <c r="V45" i="54" s="1"/>
  <c r="W45" i="54" s="1"/>
  <c r="S45" i="54"/>
  <c r="T45" i="54" s="1"/>
  <c r="P45" i="54"/>
  <c r="Q45" i="54" s="1"/>
  <c r="R45" i="54" s="1"/>
  <c r="N45" i="54"/>
  <c r="O45" i="54" s="1"/>
  <c r="M45" i="54"/>
  <c r="L45" i="54"/>
  <c r="K45" i="54"/>
  <c r="J45" i="54"/>
  <c r="G45" i="54"/>
  <c r="H45" i="54" s="1"/>
  <c r="I45" i="54" s="1"/>
  <c r="E45" i="54"/>
  <c r="F45" i="54" s="1"/>
  <c r="U44" i="54"/>
  <c r="V44" i="54" s="1"/>
  <c r="W44" i="54" s="1"/>
  <c r="S44" i="54"/>
  <c r="T44" i="54" s="1"/>
  <c r="P44" i="54"/>
  <c r="Q44" i="54" s="1"/>
  <c r="R44" i="54" s="1"/>
  <c r="N44" i="54"/>
  <c r="O44" i="54" s="1"/>
  <c r="M44" i="54"/>
  <c r="L44" i="54"/>
  <c r="K44" i="54"/>
  <c r="J44" i="54"/>
  <c r="G44" i="54"/>
  <c r="H44" i="54" s="1"/>
  <c r="I44" i="54" s="1"/>
  <c r="E44" i="54"/>
  <c r="F44" i="54" s="1"/>
  <c r="U43" i="54"/>
  <c r="V43" i="54" s="1"/>
  <c r="W43" i="54" s="1"/>
  <c r="S43" i="54"/>
  <c r="T43" i="54" s="1"/>
  <c r="P43" i="54"/>
  <c r="Q43" i="54" s="1"/>
  <c r="R43" i="54" s="1"/>
  <c r="N43" i="54"/>
  <c r="O43" i="54" s="1"/>
  <c r="M43" i="54"/>
  <c r="L43" i="54"/>
  <c r="K43" i="54"/>
  <c r="J43" i="54"/>
  <c r="G43" i="54"/>
  <c r="H43" i="54" s="1"/>
  <c r="I43" i="54" s="1"/>
  <c r="E43" i="54"/>
  <c r="F43" i="54" s="1"/>
  <c r="U42" i="54"/>
  <c r="V42" i="54" s="1"/>
  <c r="W42" i="54" s="1"/>
  <c r="S42" i="54"/>
  <c r="T42" i="54" s="1"/>
  <c r="P42" i="54"/>
  <c r="Q42" i="54" s="1"/>
  <c r="R42" i="54" s="1"/>
  <c r="N42" i="54"/>
  <c r="O42" i="54" s="1"/>
  <c r="M42" i="54"/>
  <c r="L42" i="54"/>
  <c r="K42" i="54"/>
  <c r="J42" i="54"/>
  <c r="G42" i="54"/>
  <c r="H42" i="54" s="1"/>
  <c r="I42" i="54" s="1"/>
  <c r="E42" i="54"/>
  <c r="F42" i="54" s="1"/>
  <c r="U41" i="54"/>
  <c r="V41" i="54" s="1"/>
  <c r="W41" i="54" s="1"/>
  <c r="S41" i="54"/>
  <c r="T41" i="54" s="1"/>
  <c r="P41" i="54"/>
  <c r="Q41" i="54" s="1"/>
  <c r="R41" i="54" s="1"/>
  <c r="N41" i="54"/>
  <c r="O41" i="54" s="1"/>
  <c r="M41" i="54"/>
  <c r="L41" i="54"/>
  <c r="K41" i="54"/>
  <c r="J41" i="54"/>
  <c r="G41" i="54"/>
  <c r="H41" i="54" s="1"/>
  <c r="I41" i="54" s="1"/>
  <c r="E41" i="54"/>
  <c r="F41" i="54" s="1"/>
  <c r="U40" i="54"/>
  <c r="V40" i="54" s="1"/>
  <c r="W40" i="54" s="1"/>
  <c r="S40" i="54"/>
  <c r="T40" i="54" s="1"/>
  <c r="P40" i="54"/>
  <c r="Q40" i="54" s="1"/>
  <c r="R40" i="54" s="1"/>
  <c r="N40" i="54"/>
  <c r="O40" i="54" s="1"/>
  <c r="M40" i="54"/>
  <c r="L40" i="54"/>
  <c r="K40" i="54"/>
  <c r="J40" i="54"/>
  <c r="G40" i="54"/>
  <c r="H40" i="54" s="1"/>
  <c r="I40" i="54" s="1"/>
  <c r="E40" i="54"/>
  <c r="F40" i="54" s="1"/>
  <c r="U39" i="54"/>
  <c r="V39" i="54" s="1"/>
  <c r="W39" i="54" s="1"/>
  <c r="S39" i="54"/>
  <c r="T39" i="54" s="1"/>
  <c r="P39" i="54"/>
  <c r="Q39" i="54" s="1"/>
  <c r="R39" i="54" s="1"/>
  <c r="N39" i="54"/>
  <c r="O39" i="54" s="1"/>
  <c r="M39" i="54"/>
  <c r="L39" i="54"/>
  <c r="K39" i="54"/>
  <c r="J39" i="54"/>
  <c r="G39" i="54"/>
  <c r="H39" i="54" s="1"/>
  <c r="I39" i="54" s="1"/>
  <c r="E39" i="54"/>
  <c r="F39" i="54" s="1"/>
  <c r="U38" i="54"/>
  <c r="V38" i="54" s="1"/>
  <c r="W38" i="54" s="1"/>
  <c r="S38" i="54"/>
  <c r="T38" i="54" s="1"/>
  <c r="P38" i="54"/>
  <c r="Q38" i="54" s="1"/>
  <c r="R38" i="54" s="1"/>
  <c r="N38" i="54"/>
  <c r="O38" i="54" s="1"/>
  <c r="M38" i="54"/>
  <c r="L38" i="54"/>
  <c r="K38" i="54"/>
  <c r="J38" i="54"/>
  <c r="G38" i="54"/>
  <c r="H38" i="54" s="1"/>
  <c r="I38" i="54" s="1"/>
  <c r="E38" i="54"/>
  <c r="F38" i="54" s="1"/>
  <c r="U37" i="54"/>
  <c r="V37" i="54" s="1"/>
  <c r="W37" i="54" s="1"/>
  <c r="S37" i="54"/>
  <c r="T37" i="54" s="1"/>
  <c r="P37" i="54"/>
  <c r="Q37" i="54" s="1"/>
  <c r="R37" i="54" s="1"/>
  <c r="N37" i="54"/>
  <c r="O37" i="54" s="1"/>
  <c r="M37" i="54"/>
  <c r="L37" i="54"/>
  <c r="K37" i="54"/>
  <c r="J37" i="54"/>
  <c r="G37" i="54"/>
  <c r="H37" i="54" s="1"/>
  <c r="I37" i="54" s="1"/>
  <c r="E37" i="54"/>
  <c r="F37" i="54" s="1"/>
  <c r="U36" i="54"/>
  <c r="V36" i="54" s="1"/>
  <c r="W36" i="54" s="1"/>
  <c r="S36" i="54"/>
  <c r="T36" i="54" s="1"/>
  <c r="P36" i="54"/>
  <c r="Q36" i="54" s="1"/>
  <c r="R36" i="54" s="1"/>
  <c r="N36" i="54"/>
  <c r="O36" i="54" s="1"/>
  <c r="M36" i="54"/>
  <c r="L36" i="54"/>
  <c r="K36" i="54"/>
  <c r="J36" i="54"/>
  <c r="G36" i="54"/>
  <c r="H36" i="54" s="1"/>
  <c r="I36" i="54" s="1"/>
  <c r="E36" i="54"/>
  <c r="F36" i="54" s="1"/>
  <c r="U35" i="54"/>
  <c r="V35" i="54" s="1"/>
  <c r="W35" i="54" s="1"/>
  <c r="S35" i="54"/>
  <c r="T35" i="54" s="1"/>
  <c r="P35" i="54"/>
  <c r="Q35" i="54" s="1"/>
  <c r="R35" i="54" s="1"/>
  <c r="N35" i="54"/>
  <c r="O35" i="54" s="1"/>
  <c r="M35" i="54"/>
  <c r="L35" i="54"/>
  <c r="K35" i="54"/>
  <c r="J35" i="54"/>
  <c r="G35" i="54"/>
  <c r="H35" i="54" s="1"/>
  <c r="I35" i="54" s="1"/>
  <c r="E35" i="54"/>
  <c r="F35" i="54" s="1"/>
  <c r="U34" i="54"/>
  <c r="V34" i="54" s="1"/>
  <c r="W34" i="54" s="1"/>
  <c r="S34" i="54"/>
  <c r="T34" i="54" s="1"/>
  <c r="P34" i="54"/>
  <c r="Q34" i="54" s="1"/>
  <c r="R34" i="54" s="1"/>
  <c r="N34" i="54"/>
  <c r="O34" i="54" s="1"/>
  <c r="M34" i="54"/>
  <c r="L34" i="54"/>
  <c r="K34" i="54"/>
  <c r="J34" i="54"/>
  <c r="G34" i="54"/>
  <c r="H34" i="54" s="1"/>
  <c r="I34" i="54" s="1"/>
  <c r="E34" i="54"/>
  <c r="F34" i="54" s="1"/>
  <c r="U33" i="54"/>
  <c r="V33" i="54" s="1"/>
  <c r="W33" i="54" s="1"/>
  <c r="S33" i="54"/>
  <c r="T33" i="54" s="1"/>
  <c r="P33" i="54"/>
  <c r="Q33" i="54" s="1"/>
  <c r="R33" i="54" s="1"/>
  <c r="N33" i="54"/>
  <c r="O33" i="54" s="1"/>
  <c r="M33" i="54"/>
  <c r="L33" i="54"/>
  <c r="K33" i="54"/>
  <c r="J33" i="54"/>
  <c r="G33" i="54"/>
  <c r="H33" i="54" s="1"/>
  <c r="I33" i="54" s="1"/>
  <c r="E33" i="54"/>
  <c r="F33" i="54" s="1"/>
  <c r="U32" i="54"/>
  <c r="V32" i="54" s="1"/>
  <c r="W32" i="54" s="1"/>
  <c r="S32" i="54"/>
  <c r="T32" i="54" s="1"/>
  <c r="P32" i="54"/>
  <c r="Q32" i="54" s="1"/>
  <c r="R32" i="54" s="1"/>
  <c r="N32" i="54"/>
  <c r="O32" i="54" s="1"/>
  <c r="M32" i="54"/>
  <c r="L32" i="54"/>
  <c r="K32" i="54"/>
  <c r="J32" i="54"/>
  <c r="G32" i="54"/>
  <c r="H32" i="54" s="1"/>
  <c r="I32" i="54" s="1"/>
  <c r="E32" i="54"/>
  <c r="F32" i="54" s="1"/>
  <c r="U31" i="54"/>
  <c r="V31" i="54" s="1"/>
  <c r="W31" i="54" s="1"/>
  <c r="S31" i="54"/>
  <c r="T31" i="54" s="1"/>
  <c r="P31" i="54"/>
  <c r="Q31" i="54" s="1"/>
  <c r="R31" i="54" s="1"/>
  <c r="N31" i="54"/>
  <c r="O31" i="54" s="1"/>
  <c r="M31" i="54"/>
  <c r="L31" i="54"/>
  <c r="K31" i="54"/>
  <c r="J31" i="54"/>
  <c r="G31" i="54"/>
  <c r="H31" i="54" s="1"/>
  <c r="I31" i="54" s="1"/>
  <c r="E31" i="54"/>
  <c r="F31" i="54" s="1"/>
  <c r="U30" i="54"/>
  <c r="V30" i="54" s="1"/>
  <c r="W30" i="54" s="1"/>
  <c r="S30" i="54"/>
  <c r="T30" i="54" s="1"/>
  <c r="P30" i="54"/>
  <c r="Q30" i="54" s="1"/>
  <c r="R30" i="54" s="1"/>
  <c r="N30" i="54"/>
  <c r="O30" i="54" s="1"/>
  <c r="M30" i="54"/>
  <c r="L30" i="54"/>
  <c r="K30" i="54"/>
  <c r="J30" i="54"/>
  <c r="G30" i="54"/>
  <c r="H30" i="54" s="1"/>
  <c r="I30" i="54" s="1"/>
  <c r="E30" i="54"/>
  <c r="F30" i="54" s="1"/>
  <c r="U29" i="54"/>
  <c r="V29" i="54" s="1"/>
  <c r="W29" i="54" s="1"/>
  <c r="S29" i="54"/>
  <c r="T29" i="54" s="1"/>
  <c r="P29" i="54"/>
  <c r="Q29" i="54" s="1"/>
  <c r="R29" i="54" s="1"/>
  <c r="N29" i="54"/>
  <c r="O29" i="54" s="1"/>
  <c r="M29" i="54"/>
  <c r="L29" i="54"/>
  <c r="K29" i="54"/>
  <c r="J29" i="54"/>
  <c r="G29" i="54"/>
  <c r="H29" i="54" s="1"/>
  <c r="I29" i="54" s="1"/>
  <c r="E29" i="54"/>
  <c r="F29" i="54" s="1"/>
  <c r="U28" i="54"/>
  <c r="V28" i="54" s="1"/>
  <c r="W28" i="54" s="1"/>
  <c r="S28" i="54"/>
  <c r="T28" i="54" s="1"/>
  <c r="P28" i="54"/>
  <c r="Q28" i="54" s="1"/>
  <c r="R28" i="54" s="1"/>
  <c r="N28" i="54"/>
  <c r="O28" i="54" s="1"/>
  <c r="M28" i="54"/>
  <c r="L28" i="54"/>
  <c r="K28" i="54"/>
  <c r="J28" i="54"/>
  <c r="G28" i="54"/>
  <c r="H28" i="54" s="1"/>
  <c r="I28" i="54" s="1"/>
  <c r="E28" i="54"/>
  <c r="F28" i="54" s="1"/>
  <c r="U27" i="54"/>
  <c r="V27" i="54" s="1"/>
  <c r="W27" i="54" s="1"/>
  <c r="S27" i="54"/>
  <c r="T27" i="54" s="1"/>
  <c r="P27" i="54"/>
  <c r="Q27" i="54" s="1"/>
  <c r="R27" i="54" s="1"/>
  <c r="N27" i="54"/>
  <c r="O27" i="54" s="1"/>
  <c r="M27" i="54"/>
  <c r="L27" i="54"/>
  <c r="K27" i="54"/>
  <c r="J27" i="54"/>
  <c r="G27" i="54"/>
  <c r="H27" i="54" s="1"/>
  <c r="I27" i="54" s="1"/>
  <c r="E27" i="54"/>
  <c r="F27" i="54" s="1"/>
  <c r="U26" i="54"/>
  <c r="V26" i="54" s="1"/>
  <c r="W26" i="54" s="1"/>
  <c r="S26" i="54"/>
  <c r="T26" i="54" s="1"/>
  <c r="P26" i="54"/>
  <c r="Q26" i="54" s="1"/>
  <c r="R26" i="54" s="1"/>
  <c r="N26" i="54"/>
  <c r="O26" i="54" s="1"/>
  <c r="M26" i="54"/>
  <c r="L26" i="54"/>
  <c r="K26" i="54"/>
  <c r="J26" i="54"/>
  <c r="G26" i="54"/>
  <c r="H26" i="54" s="1"/>
  <c r="I26" i="54" s="1"/>
  <c r="E26" i="54"/>
  <c r="F26" i="54" s="1"/>
  <c r="U25" i="54"/>
  <c r="V25" i="54" s="1"/>
  <c r="W25" i="54" s="1"/>
  <c r="S25" i="54"/>
  <c r="T25" i="54" s="1"/>
  <c r="P25" i="54"/>
  <c r="Q25" i="54" s="1"/>
  <c r="R25" i="54" s="1"/>
  <c r="N25" i="54"/>
  <c r="O25" i="54" s="1"/>
  <c r="M25" i="54"/>
  <c r="L25" i="54"/>
  <c r="K25" i="54"/>
  <c r="J25" i="54"/>
  <c r="G25" i="54"/>
  <c r="H25" i="54" s="1"/>
  <c r="I25" i="54" s="1"/>
  <c r="E25" i="54"/>
  <c r="F25" i="54" s="1"/>
  <c r="U24" i="54"/>
  <c r="V24" i="54" s="1"/>
  <c r="W24" i="54" s="1"/>
  <c r="S24" i="54"/>
  <c r="T24" i="54" s="1"/>
  <c r="P24" i="54"/>
  <c r="Q24" i="54" s="1"/>
  <c r="R24" i="54" s="1"/>
  <c r="N24" i="54"/>
  <c r="O24" i="54" s="1"/>
  <c r="M24" i="54"/>
  <c r="L24" i="54"/>
  <c r="K24" i="54"/>
  <c r="J24" i="54"/>
  <c r="G24" i="54"/>
  <c r="H24" i="54" s="1"/>
  <c r="I24" i="54" s="1"/>
  <c r="E24" i="54"/>
  <c r="F24" i="54" s="1"/>
  <c r="U23" i="54"/>
  <c r="V23" i="54" s="1"/>
  <c r="W23" i="54" s="1"/>
  <c r="S23" i="54"/>
  <c r="T23" i="54" s="1"/>
  <c r="P23" i="54"/>
  <c r="Q23" i="54" s="1"/>
  <c r="R23" i="54" s="1"/>
  <c r="N23" i="54"/>
  <c r="O23" i="54" s="1"/>
  <c r="M23" i="54"/>
  <c r="L23" i="54"/>
  <c r="K23" i="54"/>
  <c r="J23" i="54"/>
  <c r="G23" i="54"/>
  <c r="H23" i="54" s="1"/>
  <c r="I23" i="54" s="1"/>
  <c r="E23" i="54"/>
  <c r="F23" i="54" s="1"/>
  <c r="U22" i="54"/>
  <c r="V22" i="54" s="1"/>
  <c r="W22" i="54" s="1"/>
  <c r="S22" i="54"/>
  <c r="T22" i="54" s="1"/>
  <c r="P22" i="54"/>
  <c r="Q22" i="54" s="1"/>
  <c r="R22" i="54" s="1"/>
  <c r="N22" i="54"/>
  <c r="O22" i="54" s="1"/>
  <c r="M22" i="54"/>
  <c r="L22" i="54"/>
  <c r="K22" i="54"/>
  <c r="J22" i="54"/>
  <c r="G22" i="54"/>
  <c r="H22" i="54" s="1"/>
  <c r="I22" i="54" s="1"/>
  <c r="E22" i="54"/>
  <c r="F22" i="54" s="1"/>
  <c r="U21" i="54"/>
  <c r="V21" i="54" s="1"/>
  <c r="W21" i="54" s="1"/>
  <c r="S21" i="54"/>
  <c r="T21" i="54" s="1"/>
  <c r="P21" i="54"/>
  <c r="Q21" i="54" s="1"/>
  <c r="R21" i="54" s="1"/>
  <c r="N21" i="54"/>
  <c r="O21" i="54" s="1"/>
  <c r="M21" i="54"/>
  <c r="L21" i="54"/>
  <c r="K21" i="54"/>
  <c r="J21" i="54"/>
  <c r="G21" i="54"/>
  <c r="H21" i="54" s="1"/>
  <c r="I21" i="54" s="1"/>
  <c r="E21" i="54"/>
  <c r="F21" i="54" s="1"/>
  <c r="U20" i="54"/>
  <c r="V20" i="54" s="1"/>
  <c r="W20" i="54" s="1"/>
  <c r="S20" i="54"/>
  <c r="T20" i="54" s="1"/>
  <c r="P20" i="54"/>
  <c r="Q20" i="54" s="1"/>
  <c r="R20" i="54" s="1"/>
  <c r="N20" i="54"/>
  <c r="O20" i="54" s="1"/>
  <c r="M20" i="54"/>
  <c r="L20" i="54"/>
  <c r="K20" i="54"/>
  <c r="J20" i="54"/>
  <c r="G20" i="54"/>
  <c r="H20" i="54" s="1"/>
  <c r="I20" i="54" s="1"/>
  <c r="E20" i="54"/>
  <c r="F20" i="54" s="1"/>
  <c r="U19" i="54"/>
  <c r="V19" i="54" s="1"/>
  <c r="W19" i="54" s="1"/>
  <c r="S19" i="54"/>
  <c r="T19" i="54" s="1"/>
  <c r="P19" i="54"/>
  <c r="Q19" i="54" s="1"/>
  <c r="R19" i="54" s="1"/>
  <c r="N19" i="54"/>
  <c r="O19" i="54" s="1"/>
  <c r="M19" i="54"/>
  <c r="L19" i="54"/>
  <c r="K19" i="54"/>
  <c r="J19" i="54"/>
  <c r="G19" i="54"/>
  <c r="H19" i="54" s="1"/>
  <c r="I19" i="54" s="1"/>
  <c r="E19" i="54"/>
  <c r="F19" i="54" s="1"/>
  <c r="U18" i="54"/>
  <c r="V18" i="54" s="1"/>
  <c r="W18" i="54" s="1"/>
  <c r="S18" i="54"/>
  <c r="T18" i="54" s="1"/>
  <c r="P18" i="54"/>
  <c r="Q18" i="54" s="1"/>
  <c r="R18" i="54" s="1"/>
  <c r="N18" i="54"/>
  <c r="O18" i="54" s="1"/>
  <c r="M18" i="54"/>
  <c r="L18" i="54"/>
  <c r="K18" i="54"/>
  <c r="J18" i="54"/>
  <c r="G18" i="54"/>
  <c r="H18" i="54" s="1"/>
  <c r="I18" i="54" s="1"/>
  <c r="E18" i="54"/>
  <c r="F18" i="54" s="1"/>
  <c r="U17" i="54"/>
  <c r="V17" i="54" s="1"/>
  <c r="W17" i="54" s="1"/>
  <c r="S17" i="54"/>
  <c r="T17" i="54" s="1"/>
  <c r="P17" i="54"/>
  <c r="Q17" i="54" s="1"/>
  <c r="R17" i="54" s="1"/>
  <c r="N17" i="54"/>
  <c r="O17" i="54" s="1"/>
  <c r="M17" i="54"/>
  <c r="L17" i="54"/>
  <c r="K17" i="54"/>
  <c r="J17" i="54"/>
  <c r="G17" i="54"/>
  <c r="H17" i="54" s="1"/>
  <c r="I17" i="54" s="1"/>
  <c r="E17" i="54"/>
  <c r="F17" i="54" s="1"/>
  <c r="U16" i="54"/>
  <c r="V16" i="54" s="1"/>
  <c r="W16" i="54" s="1"/>
  <c r="S16" i="54"/>
  <c r="T16" i="54" s="1"/>
  <c r="P16" i="54"/>
  <c r="Q16" i="54" s="1"/>
  <c r="R16" i="54" s="1"/>
  <c r="N16" i="54"/>
  <c r="O16" i="54" s="1"/>
  <c r="M16" i="54"/>
  <c r="L16" i="54"/>
  <c r="K16" i="54"/>
  <c r="J16" i="54"/>
  <c r="G16" i="54"/>
  <c r="H16" i="54" s="1"/>
  <c r="I16" i="54" s="1"/>
  <c r="E16" i="54"/>
  <c r="F16" i="54" s="1"/>
  <c r="U15" i="54"/>
  <c r="V15" i="54" s="1"/>
  <c r="W15" i="54" s="1"/>
  <c r="S15" i="54"/>
  <c r="T15" i="54" s="1"/>
  <c r="P15" i="54"/>
  <c r="Q15" i="54" s="1"/>
  <c r="R15" i="54" s="1"/>
  <c r="N15" i="54"/>
  <c r="O15" i="54" s="1"/>
  <c r="M15" i="54"/>
  <c r="L15" i="54"/>
  <c r="K15" i="54"/>
  <c r="J15" i="54"/>
  <c r="G15" i="54"/>
  <c r="H15" i="54" s="1"/>
  <c r="I15" i="54" s="1"/>
  <c r="E15" i="54"/>
  <c r="F15" i="54" s="1"/>
  <c r="U14" i="54"/>
  <c r="V14" i="54" s="1"/>
  <c r="W14" i="54" s="1"/>
  <c r="S14" i="54"/>
  <c r="T14" i="54" s="1"/>
  <c r="P14" i="54"/>
  <c r="Q14" i="54" s="1"/>
  <c r="R14" i="54" s="1"/>
  <c r="N14" i="54"/>
  <c r="O14" i="54" s="1"/>
  <c r="M14" i="54"/>
  <c r="L14" i="54"/>
  <c r="K14" i="54"/>
  <c r="J14" i="54"/>
  <c r="G14" i="54"/>
  <c r="H14" i="54" s="1"/>
  <c r="I14" i="54" s="1"/>
  <c r="E14" i="54"/>
  <c r="F14" i="54" s="1"/>
  <c r="U13" i="54"/>
  <c r="V13" i="54" s="1"/>
  <c r="W13" i="54" s="1"/>
  <c r="S13" i="54"/>
  <c r="T13" i="54" s="1"/>
  <c r="P13" i="54"/>
  <c r="Q13" i="54" s="1"/>
  <c r="R13" i="54" s="1"/>
  <c r="N13" i="54"/>
  <c r="O13" i="54" s="1"/>
  <c r="M13" i="54"/>
  <c r="L13" i="54"/>
  <c r="K13" i="54"/>
  <c r="J13" i="54"/>
  <c r="G13" i="54"/>
  <c r="H13" i="54" s="1"/>
  <c r="I13" i="54" s="1"/>
  <c r="E13" i="54"/>
  <c r="F13" i="54" s="1"/>
  <c r="U12" i="54"/>
  <c r="V12" i="54" s="1"/>
  <c r="W12" i="54" s="1"/>
  <c r="S12" i="54"/>
  <c r="T12" i="54" s="1"/>
  <c r="P12" i="54"/>
  <c r="Q12" i="54" s="1"/>
  <c r="R12" i="54" s="1"/>
  <c r="N12" i="54"/>
  <c r="O12" i="54" s="1"/>
  <c r="M12" i="54"/>
  <c r="L12" i="54"/>
  <c r="K12" i="54"/>
  <c r="J12" i="54"/>
  <c r="G12" i="54"/>
  <c r="H12" i="54" s="1"/>
  <c r="I12" i="54" s="1"/>
  <c r="E12" i="54"/>
  <c r="F12" i="54" s="1"/>
  <c r="U11" i="54"/>
  <c r="V11" i="54" s="1"/>
  <c r="W11" i="54" s="1"/>
  <c r="S11" i="54"/>
  <c r="T11" i="54" s="1"/>
  <c r="P11" i="54"/>
  <c r="Q11" i="54" s="1"/>
  <c r="R11" i="54" s="1"/>
  <c r="N11" i="54"/>
  <c r="O11" i="54" s="1"/>
  <c r="M11" i="54"/>
  <c r="L11" i="54"/>
  <c r="K11" i="54"/>
  <c r="J11" i="54"/>
  <c r="G11" i="54"/>
  <c r="H11" i="54" s="1"/>
  <c r="I11" i="54" s="1"/>
  <c r="E11" i="54"/>
  <c r="F11" i="54" s="1"/>
  <c r="U10" i="54"/>
  <c r="V10" i="54" s="1"/>
  <c r="W10" i="54" s="1"/>
  <c r="S10" i="54"/>
  <c r="T10" i="54" s="1"/>
  <c r="P10" i="54"/>
  <c r="Q10" i="54" s="1"/>
  <c r="R10" i="54" s="1"/>
  <c r="N10" i="54"/>
  <c r="O10" i="54" s="1"/>
  <c r="M10" i="54"/>
  <c r="L10" i="54"/>
  <c r="K10" i="54"/>
  <c r="J10" i="54"/>
  <c r="G10" i="54"/>
  <c r="H10" i="54" s="1"/>
  <c r="I10" i="54" s="1"/>
  <c r="E10" i="54"/>
  <c r="F10" i="54" s="1"/>
  <c r="U97" i="53"/>
  <c r="V97" i="53" s="1"/>
  <c r="W97" i="53" s="1"/>
  <c r="S97" i="53"/>
  <c r="T97" i="53" s="1"/>
  <c r="P97" i="53"/>
  <c r="Q97" i="53" s="1"/>
  <c r="R97" i="53" s="1"/>
  <c r="N97" i="53"/>
  <c r="O97" i="53" s="1"/>
  <c r="M97" i="53"/>
  <c r="L97" i="53"/>
  <c r="K97" i="53"/>
  <c r="J97" i="53"/>
  <c r="G97" i="53"/>
  <c r="H97" i="53" s="1"/>
  <c r="I97" i="53" s="1"/>
  <c r="E97" i="53"/>
  <c r="F97" i="53" s="1"/>
  <c r="U96" i="53"/>
  <c r="V96" i="53" s="1"/>
  <c r="W96" i="53" s="1"/>
  <c r="S96" i="53"/>
  <c r="T96" i="53" s="1"/>
  <c r="P96" i="53"/>
  <c r="Q96" i="53" s="1"/>
  <c r="R96" i="53" s="1"/>
  <c r="N96" i="53"/>
  <c r="O96" i="53" s="1"/>
  <c r="M96" i="53"/>
  <c r="L96" i="53"/>
  <c r="K96" i="53"/>
  <c r="J96" i="53"/>
  <c r="G96" i="53"/>
  <c r="H96" i="53" s="1"/>
  <c r="I96" i="53" s="1"/>
  <c r="E96" i="53"/>
  <c r="F96" i="53" s="1"/>
  <c r="U95" i="53"/>
  <c r="V95" i="53" s="1"/>
  <c r="W95" i="53" s="1"/>
  <c r="S95" i="53"/>
  <c r="T95" i="53" s="1"/>
  <c r="P95" i="53"/>
  <c r="Q95" i="53" s="1"/>
  <c r="R95" i="53" s="1"/>
  <c r="N95" i="53"/>
  <c r="O95" i="53" s="1"/>
  <c r="M95" i="53"/>
  <c r="L95" i="53"/>
  <c r="K95" i="53"/>
  <c r="J95" i="53"/>
  <c r="G95" i="53"/>
  <c r="H95" i="53" s="1"/>
  <c r="I95" i="53" s="1"/>
  <c r="E95" i="53"/>
  <c r="F95" i="53" s="1"/>
  <c r="U94" i="53"/>
  <c r="V94" i="53" s="1"/>
  <c r="W94" i="53" s="1"/>
  <c r="S94" i="53"/>
  <c r="T94" i="53" s="1"/>
  <c r="P94" i="53"/>
  <c r="Q94" i="53" s="1"/>
  <c r="R94" i="53" s="1"/>
  <c r="N94" i="53"/>
  <c r="O94" i="53" s="1"/>
  <c r="M94" i="53"/>
  <c r="L94" i="53"/>
  <c r="K94" i="53"/>
  <c r="J94" i="53"/>
  <c r="G94" i="53"/>
  <c r="H94" i="53" s="1"/>
  <c r="I94" i="53" s="1"/>
  <c r="E94" i="53"/>
  <c r="F94" i="53" s="1"/>
  <c r="U93" i="53"/>
  <c r="V93" i="53" s="1"/>
  <c r="W93" i="53" s="1"/>
  <c r="S93" i="53"/>
  <c r="T93" i="53" s="1"/>
  <c r="P93" i="53"/>
  <c r="Q93" i="53" s="1"/>
  <c r="R93" i="53" s="1"/>
  <c r="N93" i="53"/>
  <c r="O93" i="53" s="1"/>
  <c r="M93" i="53"/>
  <c r="L93" i="53"/>
  <c r="K93" i="53"/>
  <c r="J93" i="53"/>
  <c r="G93" i="53"/>
  <c r="H93" i="53" s="1"/>
  <c r="I93" i="53" s="1"/>
  <c r="E93" i="53"/>
  <c r="F93" i="53" s="1"/>
  <c r="U92" i="53"/>
  <c r="V92" i="53" s="1"/>
  <c r="W92" i="53" s="1"/>
  <c r="S92" i="53"/>
  <c r="T92" i="53" s="1"/>
  <c r="P92" i="53"/>
  <c r="Q92" i="53" s="1"/>
  <c r="R92" i="53" s="1"/>
  <c r="N92" i="53"/>
  <c r="O92" i="53" s="1"/>
  <c r="M92" i="53"/>
  <c r="L92" i="53"/>
  <c r="K92" i="53"/>
  <c r="J92" i="53"/>
  <c r="G92" i="53"/>
  <c r="H92" i="53" s="1"/>
  <c r="I92" i="53" s="1"/>
  <c r="E92" i="53"/>
  <c r="F92" i="53" s="1"/>
  <c r="U91" i="53"/>
  <c r="V91" i="53" s="1"/>
  <c r="W91" i="53" s="1"/>
  <c r="S91" i="53"/>
  <c r="T91" i="53" s="1"/>
  <c r="P91" i="53"/>
  <c r="Q91" i="53" s="1"/>
  <c r="R91" i="53" s="1"/>
  <c r="N91" i="53"/>
  <c r="O91" i="53" s="1"/>
  <c r="M91" i="53"/>
  <c r="L91" i="53"/>
  <c r="K91" i="53"/>
  <c r="J91" i="53"/>
  <c r="G91" i="53"/>
  <c r="H91" i="53" s="1"/>
  <c r="I91" i="53" s="1"/>
  <c r="E91" i="53"/>
  <c r="F91" i="53" s="1"/>
  <c r="U89" i="53"/>
  <c r="S89" i="53"/>
  <c r="P89" i="53"/>
  <c r="P90" i="53" s="1"/>
  <c r="Q90" i="53" s="1"/>
  <c r="R90" i="53" s="1"/>
  <c r="N89" i="53"/>
  <c r="M89" i="53"/>
  <c r="M90" i="53" s="1"/>
  <c r="L89" i="53"/>
  <c r="L90" i="53" s="1"/>
  <c r="K89" i="53"/>
  <c r="K90" i="53" s="1"/>
  <c r="J89" i="53"/>
  <c r="G89" i="53"/>
  <c r="G90" i="53" s="1"/>
  <c r="H90" i="53" s="1"/>
  <c r="I90" i="53" s="1"/>
  <c r="E89" i="53"/>
  <c r="E90" i="53" s="1"/>
  <c r="F90" i="53" s="1"/>
  <c r="U87" i="53"/>
  <c r="S87" i="53"/>
  <c r="P87" i="53"/>
  <c r="N87" i="53"/>
  <c r="M87" i="53"/>
  <c r="M88" i="53" s="1"/>
  <c r="L87" i="53"/>
  <c r="L88" i="53" s="1"/>
  <c r="K87" i="53"/>
  <c r="J87" i="53"/>
  <c r="G87" i="53"/>
  <c r="G88" i="53" s="1"/>
  <c r="H88" i="53" s="1"/>
  <c r="I88" i="53" s="1"/>
  <c r="E87" i="53"/>
  <c r="E88" i="53" s="1"/>
  <c r="F88" i="53" s="1"/>
  <c r="U86" i="53"/>
  <c r="V86" i="53" s="1"/>
  <c r="W86" i="53" s="1"/>
  <c r="S86" i="53"/>
  <c r="T86" i="53" s="1"/>
  <c r="P86" i="53"/>
  <c r="Q86" i="53" s="1"/>
  <c r="R86" i="53" s="1"/>
  <c r="N86" i="53"/>
  <c r="O86" i="53" s="1"/>
  <c r="M86" i="53"/>
  <c r="L86" i="53"/>
  <c r="K86" i="53"/>
  <c r="J86" i="53"/>
  <c r="G86" i="53"/>
  <c r="H86" i="53" s="1"/>
  <c r="I86" i="53" s="1"/>
  <c r="E86" i="53"/>
  <c r="F86" i="53" s="1"/>
  <c r="U85" i="53"/>
  <c r="V85" i="53" s="1"/>
  <c r="W85" i="53" s="1"/>
  <c r="S85" i="53"/>
  <c r="T85" i="53" s="1"/>
  <c r="P85" i="53"/>
  <c r="Q85" i="53" s="1"/>
  <c r="R85" i="53" s="1"/>
  <c r="N85" i="53"/>
  <c r="O85" i="53" s="1"/>
  <c r="M85" i="53"/>
  <c r="L85" i="53"/>
  <c r="K85" i="53"/>
  <c r="J85" i="53"/>
  <c r="G85" i="53"/>
  <c r="H85" i="53" s="1"/>
  <c r="I85" i="53" s="1"/>
  <c r="E85" i="53"/>
  <c r="F85" i="53" s="1"/>
  <c r="U84" i="53"/>
  <c r="V84" i="53" s="1"/>
  <c r="W84" i="53" s="1"/>
  <c r="S84" i="53"/>
  <c r="T84" i="53" s="1"/>
  <c r="P84" i="53"/>
  <c r="Q84" i="53" s="1"/>
  <c r="R84" i="53" s="1"/>
  <c r="N84" i="53"/>
  <c r="O84" i="53" s="1"/>
  <c r="M84" i="53"/>
  <c r="L84" i="53"/>
  <c r="K84" i="53"/>
  <c r="J84" i="53"/>
  <c r="G84" i="53"/>
  <c r="H84" i="53" s="1"/>
  <c r="I84" i="53" s="1"/>
  <c r="E84" i="53"/>
  <c r="F84" i="53" s="1"/>
  <c r="U83" i="53"/>
  <c r="V83" i="53" s="1"/>
  <c r="W83" i="53" s="1"/>
  <c r="S83" i="53"/>
  <c r="T83" i="53" s="1"/>
  <c r="P83" i="53"/>
  <c r="Q83" i="53" s="1"/>
  <c r="R83" i="53" s="1"/>
  <c r="N83" i="53"/>
  <c r="O83" i="53" s="1"/>
  <c r="M83" i="53"/>
  <c r="L83" i="53"/>
  <c r="K83" i="53"/>
  <c r="J83" i="53"/>
  <c r="G83" i="53"/>
  <c r="H83" i="53" s="1"/>
  <c r="I83" i="53" s="1"/>
  <c r="E83" i="53"/>
  <c r="F83" i="53" s="1"/>
  <c r="U82" i="53"/>
  <c r="V82" i="53" s="1"/>
  <c r="W82" i="53" s="1"/>
  <c r="S82" i="53"/>
  <c r="T82" i="53" s="1"/>
  <c r="P82" i="53"/>
  <c r="Q82" i="53" s="1"/>
  <c r="R82" i="53" s="1"/>
  <c r="N82" i="53"/>
  <c r="O82" i="53" s="1"/>
  <c r="M82" i="53"/>
  <c r="L82" i="53"/>
  <c r="K82" i="53"/>
  <c r="J82" i="53"/>
  <c r="G82" i="53"/>
  <c r="H82" i="53" s="1"/>
  <c r="I82" i="53" s="1"/>
  <c r="E82" i="53"/>
  <c r="F82" i="53" s="1"/>
  <c r="U81" i="53"/>
  <c r="V81" i="53" s="1"/>
  <c r="W81" i="53" s="1"/>
  <c r="S81" i="53"/>
  <c r="T81" i="53" s="1"/>
  <c r="P81" i="53"/>
  <c r="Q81" i="53" s="1"/>
  <c r="R81" i="53" s="1"/>
  <c r="N81" i="53"/>
  <c r="O81" i="53" s="1"/>
  <c r="M81" i="53"/>
  <c r="L81" i="53"/>
  <c r="K81" i="53"/>
  <c r="J81" i="53"/>
  <c r="G81" i="53"/>
  <c r="H81" i="53" s="1"/>
  <c r="I81" i="53" s="1"/>
  <c r="E81" i="53"/>
  <c r="F81" i="53" s="1"/>
  <c r="U80" i="53"/>
  <c r="V80" i="53" s="1"/>
  <c r="W80" i="53" s="1"/>
  <c r="S80" i="53"/>
  <c r="T80" i="53" s="1"/>
  <c r="P80" i="53"/>
  <c r="Q80" i="53" s="1"/>
  <c r="R80" i="53" s="1"/>
  <c r="N80" i="53"/>
  <c r="O80" i="53" s="1"/>
  <c r="M80" i="53"/>
  <c r="L80" i="53"/>
  <c r="K80" i="53"/>
  <c r="J80" i="53"/>
  <c r="G80" i="53"/>
  <c r="H80" i="53" s="1"/>
  <c r="I80" i="53" s="1"/>
  <c r="E80" i="53"/>
  <c r="F80" i="53" s="1"/>
  <c r="U79" i="53"/>
  <c r="V79" i="53" s="1"/>
  <c r="W79" i="53" s="1"/>
  <c r="S79" i="53"/>
  <c r="T79" i="53" s="1"/>
  <c r="P79" i="53"/>
  <c r="Q79" i="53" s="1"/>
  <c r="R79" i="53" s="1"/>
  <c r="N79" i="53"/>
  <c r="O79" i="53" s="1"/>
  <c r="M79" i="53"/>
  <c r="L79" i="53"/>
  <c r="K79" i="53"/>
  <c r="J79" i="53"/>
  <c r="G79" i="53"/>
  <c r="H79" i="53" s="1"/>
  <c r="I79" i="53" s="1"/>
  <c r="E79" i="53"/>
  <c r="F79" i="53" s="1"/>
  <c r="U78" i="53"/>
  <c r="V78" i="53" s="1"/>
  <c r="W78" i="53" s="1"/>
  <c r="S78" i="53"/>
  <c r="T78" i="53" s="1"/>
  <c r="P78" i="53"/>
  <c r="Q78" i="53" s="1"/>
  <c r="R78" i="53" s="1"/>
  <c r="N78" i="53"/>
  <c r="O78" i="53" s="1"/>
  <c r="M78" i="53"/>
  <c r="L78" i="53"/>
  <c r="K78" i="53"/>
  <c r="J78" i="53"/>
  <c r="G78" i="53"/>
  <c r="H78" i="53" s="1"/>
  <c r="I78" i="53" s="1"/>
  <c r="E78" i="53"/>
  <c r="F78" i="53" s="1"/>
  <c r="U76" i="53"/>
  <c r="S76" i="53"/>
  <c r="P76" i="53"/>
  <c r="N76" i="53"/>
  <c r="N77" i="53" s="1"/>
  <c r="O77" i="53" s="1"/>
  <c r="M76" i="53"/>
  <c r="M77" i="53" s="1"/>
  <c r="L76" i="53"/>
  <c r="L77" i="53" s="1"/>
  <c r="K76" i="53"/>
  <c r="K77" i="53" s="1"/>
  <c r="J76" i="53"/>
  <c r="G76" i="53"/>
  <c r="G77" i="53" s="1"/>
  <c r="H77" i="53" s="1"/>
  <c r="I77" i="53" s="1"/>
  <c r="E76" i="53"/>
  <c r="U74" i="53"/>
  <c r="S74" i="53"/>
  <c r="P74" i="53"/>
  <c r="Q74" i="53" s="1"/>
  <c r="R74" i="53" s="1"/>
  <c r="N74" i="53"/>
  <c r="N75" i="53" s="1"/>
  <c r="O75" i="53" s="1"/>
  <c r="M74" i="53"/>
  <c r="M75" i="53" s="1"/>
  <c r="L74" i="53"/>
  <c r="L75" i="53" s="1"/>
  <c r="K74" i="53"/>
  <c r="K75" i="53" s="1"/>
  <c r="J74" i="53"/>
  <c r="J75" i="53" s="1"/>
  <c r="G74" i="53"/>
  <c r="H74" i="53" s="1"/>
  <c r="I74" i="53" s="1"/>
  <c r="E74" i="53"/>
  <c r="U72" i="53"/>
  <c r="V72" i="53" s="1"/>
  <c r="W72" i="53" s="1"/>
  <c r="S72" i="53"/>
  <c r="P72" i="53"/>
  <c r="Q72" i="53" s="1"/>
  <c r="R72" i="53" s="1"/>
  <c r="N72" i="53"/>
  <c r="N73" i="53" s="1"/>
  <c r="O73" i="53" s="1"/>
  <c r="M72" i="53"/>
  <c r="M73" i="53" s="1"/>
  <c r="L72" i="53"/>
  <c r="L73" i="53" s="1"/>
  <c r="K72" i="53"/>
  <c r="J72" i="53"/>
  <c r="J73" i="53" s="1"/>
  <c r="G72" i="53"/>
  <c r="H72" i="53" s="1"/>
  <c r="I72" i="53" s="1"/>
  <c r="E72" i="53"/>
  <c r="U70" i="53"/>
  <c r="S70" i="53"/>
  <c r="P70" i="53"/>
  <c r="Q70" i="53" s="1"/>
  <c r="R70" i="53" s="1"/>
  <c r="N70" i="53"/>
  <c r="N71" i="53" s="1"/>
  <c r="O71" i="53" s="1"/>
  <c r="M70" i="53"/>
  <c r="M71" i="53" s="1"/>
  <c r="L70" i="53"/>
  <c r="L71" i="53" s="1"/>
  <c r="K70" i="53"/>
  <c r="J70" i="53"/>
  <c r="J71" i="53" s="1"/>
  <c r="G70" i="53"/>
  <c r="H70" i="53" s="1"/>
  <c r="I70" i="53" s="1"/>
  <c r="E70" i="53"/>
  <c r="U68" i="53"/>
  <c r="S68" i="53"/>
  <c r="P68" i="53"/>
  <c r="Q68" i="53" s="1"/>
  <c r="R68" i="53" s="1"/>
  <c r="N68" i="53"/>
  <c r="N69" i="53" s="1"/>
  <c r="O69" i="53" s="1"/>
  <c r="M68" i="53"/>
  <c r="M69" i="53" s="1"/>
  <c r="L68" i="53"/>
  <c r="L69" i="53" s="1"/>
  <c r="K68" i="53"/>
  <c r="J68" i="53"/>
  <c r="J69" i="53" s="1"/>
  <c r="G68" i="53"/>
  <c r="H68" i="53" s="1"/>
  <c r="I68" i="53" s="1"/>
  <c r="E68" i="53"/>
  <c r="U66" i="53"/>
  <c r="S66" i="53"/>
  <c r="P66" i="53"/>
  <c r="Q66" i="53" s="1"/>
  <c r="R66" i="53" s="1"/>
  <c r="N66" i="53"/>
  <c r="N67" i="53" s="1"/>
  <c r="O67" i="53" s="1"/>
  <c r="M66" i="53"/>
  <c r="M67" i="53" s="1"/>
  <c r="L66" i="53"/>
  <c r="L67" i="53" s="1"/>
  <c r="K66" i="53"/>
  <c r="K67" i="53" s="1"/>
  <c r="J66" i="53"/>
  <c r="J67" i="53" s="1"/>
  <c r="G66" i="53"/>
  <c r="H66" i="53" s="1"/>
  <c r="I66" i="53" s="1"/>
  <c r="E66" i="53"/>
  <c r="U64" i="53"/>
  <c r="V64" i="53" s="1"/>
  <c r="W64" i="53" s="1"/>
  <c r="S64" i="53"/>
  <c r="P64" i="53"/>
  <c r="Q64" i="53" s="1"/>
  <c r="R64" i="53" s="1"/>
  <c r="N64" i="53"/>
  <c r="N65" i="53" s="1"/>
  <c r="O65" i="53" s="1"/>
  <c r="M64" i="53"/>
  <c r="M65" i="53" s="1"/>
  <c r="L64" i="53"/>
  <c r="L65" i="53" s="1"/>
  <c r="K64" i="53"/>
  <c r="J64" i="53"/>
  <c r="J65" i="53" s="1"/>
  <c r="G64" i="53"/>
  <c r="G65" i="53" s="1"/>
  <c r="H65" i="53" s="1"/>
  <c r="I65" i="53" s="1"/>
  <c r="E64" i="53"/>
  <c r="U63" i="53"/>
  <c r="V63" i="53" s="1"/>
  <c r="W63" i="53" s="1"/>
  <c r="S63" i="53"/>
  <c r="T63" i="53" s="1"/>
  <c r="P63" i="53"/>
  <c r="Q63" i="53" s="1"/>
  <c r="R63" i="53" s="1"/>
  <c r="N63" i="53"/>
  <c r="O63" i="53" s="1"/>
  <c r="M63" i="53"/>
  <c r="L63" i="53"/>
  <c r="K63" i="53"/>
  <c r="J63" i="53"/>
  <c r="G63" i="53"/>
  <c r="H63" i="53" s="1"/>
  <c r="I63" i="53" s="1"/>
  <c r="E63" i="53"/>
  <c r="F63" i="53" s="1"/>
  <c r="U62" i="53"/>
  <c r="V62" i="53" s="1"/>
  <c r="W62" i="53" s="1"/>
  <c r="S62" i="53"/>
  <c r="T62" i="53" s="1"/>
  <c r="P62" i="53"/>
  <c r="Q62" i="53" s="1"/>
  <c r="R62" i="53" s="1"/>
  <c r="N62" i="53"/>
  <c r="O62" i="53" s="1"/>
  <c r="M62" i="53"/>
  <c r="L62" i="53"/>
  <c r="K62" i="53"/>
  <c r="J62" i="53"/>
  <c r="G62" i="53"/>
  <c r="H62" i="53" s="1"/>
  <c r="I62" i="53" s="1"/>
  <c r="E62" i="53"/>
  <c r="F62" i="53" s="1"/>
  <c r="U61" i="53"/>
  <c r="V61" i="53" s="1"/>
  <c r="W61" i="53" s="1"/>
  <c r="S61" i="53"/>
  <c r="T61" i="53" s="1"/>
  <c r="P61" i="53"/>
  <c r="Q61" i="53" s="1"/>
  <c r="R61" i="53" s="1"/>
  <c r="N61" i="53"/>
  <c r="O61" i="53" s="1"/>
  <c r="M61" i="53"/>
  <c r="L61" i="53"/>
  <c r="K61" i="53"/>
  <c r="J61" i="53"/>
  <c r="G61" i="53"/>
  <c r="H61" i="53" s="1"/>
  <c r="I61" i="53" s="1"/>
  <c r="E61" i="53"/>
  <c r="F61" i="53" s="1"/>
  <c r="U60" i="53"/>
  <c r="V60" i="53" s="1"/>
  <c r="W60" i="53" s="1"/>
  <c r="S60" i="53"/>
  <c r="T60" i="53" s="1"/>
  <c r="P60" i="53"/>
  <c r="Q60" i="53" s="1"/>
  <c r="R60" i="53" s="1"/>
  <c r="N60" i="53"/>
  <c r="O60" i="53" s="1"/>
  <c r="M60" i="53"/>
  <c r="L60" i="53"/>
  <c r="K60" i="53"/>
  <c r="J60" i="53"/>
  <c r="G60" i="53"/>
  <c r="H60" i="53" s="1"/>
  <c r="I60" i="53" s="1"/>
  <c r="E60" i="53"/>
  <c r="F60" i="53" s="1"/>
  <c r="U59" i="53"/>
  <c r="V59" i="53" s="1"/>
  <c r="W59" i="53" s="1"/>
  <c r="S59" i="53"/>
  <c r="T59" i="53" s="1"/>
  <c r="P59" i="53"/>
  <c r="Q59" i="53" s="1"/>
  <c r="R59" i="53" s="1"/>
  <c r="N59" i="53"/>
  <c r="O59" i="53" s="1"/>
  <c r="M59" i="53"/>
  <c r="L59" i="53"/>
  <c r="K59" i="53"/>
  <c r="J59" i="53"/>
  <c r="G59" i="53"/>
  <c r="H59" i="53" s="1"/>
  <c r="I59" i="53" s="1"/>
  <c r="E59" i="53"/>
  <c r="F59" i="53" s="1"/>
  <c r="U56" i="53"/>
  <c r="V56" i="53" s="1"/>
  <c r="W56" i="53" s="1"/>
  <c r="S56" i="53"/>
  <c r="P56" i="53"/>
  <c r="Q56" i="53" s="1"/>
  <c r="R56" i="53" s="1"/>
  <c r="N56" i="53"/>
  <c r="N58" i="53" s="1"/>
  <c r="O58" i="53" s="1"/>
  <c r="M56" i="53"/>
  <c r="M58" i="53" s="1"/>
  <c r="L56" i="53"/>
  <c r="L58" i="53" s="1"/>
  <c r="K56" i="53"/>
  <c r="J56" i="53"/>
  <c r="J58" i="53" s="1"/>
  <c r="G56" i="53"/>
  <c r="H56" i="53" s="1"/>
  <c r="I56" i="53" s="1"/>
  <c r="E56" i="53"/>
  <c r="U53" i="53"/>
  <c r="S53" i="53"/>
  <c r="P53" i="53"/>
  <c r="Q53" i="53" s="1"/>
  <c r="R53" i="53" s="1"/>
  <c r="N53" i="53"/>
  <c r="M53" i="53"/>
  <c r="M55" i="53" s="1"/>
  <c r="L53" i="53"/>
  <c r="L55" i="53" s="1"/>
  <c r="K53" i="53"/>
  <c r="J53" i="53"/>
  <c r="J55" i="53" s="1"/>
  <c r="G53" i="53"/>
  <c r="H53" i="53" s="1"/>
  <c r="I53" i="53" s="1"/>
  <c r="E53" i="53"/>
  <c r="E55" i="53" s="1"/>
  <c r="F55" i="53" s="1"/>
  <c r="U50" i="53"/>
  <c r="S50" i="53"/>
  <c r="P50" i="53"/>
  <c r="Q50" i="53" s="1"/>
  <c r="R50" i="53" s="1"/>
  <c r="N50" i="53"/>
  <c r="N52" i="53" s="1"/>
  <c r="O52" i="53" s="1"/>
  <c r="M50" i="53"/>
  <c r="M52" i="53" s="1"/>
  <c r="L50" i="53"/>
  <c r="L52" i="53" s="1"/>
  <c r="K50" i="53"/>
  <c r="K51" i="53" s="1"/>
  <c r="J50" i="53"/>
  <c r="J52" i="53" s="1"/>
  <c r="G50" i="53"/>
  <c r="H50" i="53" s="1"/>
  <c r="I50" i="53" s="1"/>
  <c r="E50" i="53"/>
  <c r="U47" i="53"/>
  <c r="V47" i="53" s="1"/>
  <c r="W47" i="53" s="1"/>
  <c r="S47" i="53"/>
  <c r="P47" i="53"/>
  <c r="Q47" i="53" s="1"/>
  <c r="R47" i="53" s="1"/>
  <c r="N47" i="53"/>
  <c r="M47" i="53"/>
  <c r="M49" i="53" s="1"/>
  <c r="L47" i="53"/>
  <c r="L49" i="53" s="1"/>
  <c r="K47" i="53"/>
  <c r="J47" i="53"/>
  <c r="G47" i="53"/>
  <c r="H47" i="53" s="1"/>
  <c r="I47" i="53" s="1"/>
  <c r="E47" i="53"/>
  <c r="E49" i="53" s="1"/>
  <c r="F49" i="53" s="1"/>
  <c r="U44" i="53"/>
  <c r="S44" i="53"/>
  <c r="P44" i="53"/>
  <c r="Q44" i="53" s="1"/>
  <c r="R44" i="53" s="1"/>
  <c r="N44" i="53"/>
  <c r="N46" i="53" s="1"/>
  <c r="O46" i="53" s="1"/>
  <c r="M44" i="53"/>
  <c r="M46" i="53" s="1"/>
  <c r="L44" i="53"/>
  <c r="L46" i="53" s="1"/>
  <c r="K44" i="53"/>
  <c r="J44" i="53"/>
  <c r="J46" i="53" s="1"/>
  <c r="G44" i="53"/>
  <c r="H44" i="53" s="1"/>
  <c r="I44" i="53" s="1"/>
  <c r="E44" i="53"/>
  <c r="U41" i="53"/>
  <c r="V41" i="53" s="1"/>
  <c r="W41" i="53" s="1"/>
  <c r="S41" i="53"/>
  <c r="P41" i="53"/>
  <c r="Q41" i="53" s="1"/>
  <c r="R41" i="53" s="1"/>
  <c r="N41" i="53"/>
  <c r="M41" i="53"/>
  <c r="M43" i="53" s="1"/>
  <c r="L41" i="53"/>
  <c r="L43" i="53" s="1"/>
  <c r="K41" i="53"/>
  <c r="J41" i="53"/>
  <c r="J43" i="53" s="1"/>
  <c r="G41" i="53"/>
  <c r="H41" i="53" s="1"/>
  <c r="I41" i="53" s="1"/>
  <c r="E41" i="53"/>
  <c r="E43" i="53" s="1"/>
  <c r="F43" i="53" s="1"/>
  <c r="U38" i="53"/>
  <c r="S38" i="53"/>
  <c r="P38" i="53"/>
  <c r="Q38" i="53" s="1"/>
  <c r="R38" i="53" s="1"/>
  <c r="N38" i="53"/>
  <c r="N40" i="53" s="1"/>
  <c r="O40" i="53" s="1"/>
  <c r="M38" i="53"/>
  <c r="M40" i="53" s="1"/>
  <c r="L38" i="53"/>
  <c r="L40" i="53" s="1"/>
  <c r="K38" i="53"/>
  <c r="K39" i="53" s="1"/>
  <c r="J38" i="53"/>
  <c r="J40" i="53" s="1"/>
  <c r="G38" i="53"/>
  <c r="H38" i="53" s="1"/>
  <c r="I38" i="53" s="1"/>
  <c r="E38" i="53"/>
  <c r="U37" i="53"/>
  <c r="V37" i="53" s="1"/>
  <c r="W37" i="53" s="1"/>
  <c r="P37" i="53"/>
  <c r="Q37" i="53" s="1"/>
  <c r="R37" i="53" s="1"/>
  <c r="M37" i="53"/>
  <c r="L37" i="53"/>
  <c r="K37" i="53"/>
  <c r="J37" i="53"/>
  <c r="G37" i="53"/>
  <c r="H37" i="53" s="1"/>
  <c r="I37" i="53" s="1"/>
  <c r="U36" i="53"/>
  <c r="V36" i="53" s="1"/>
  <c r="W36" i="53" s="1"/>
  <c r="P36" i="53"/>
  <c r="Q36" i="53" s="1"/>
  <c r="R36" i="53" s="1"/>
  <c r="M36" i="53"/>
  <c r="L36" i="53"/>
  <c r="K36" i="53"/>
  <c r="J36" i="53"/>
  <c r="G36" i="53"/>
  <c r="H36" i="53" s="1"/>
  <c r="I36" i="53" s="1"/>
  <c r="U35" i="53"/>
  <c r="V35" i="53" s="1"/>
  <c r="W35" i="53" s="1"/>
  <c r="P35" i="53"/>
  <c r="Q35" i="53" s="1"/>
  <c r="R35" i="53" s="1"/>
  <c r="M35" i="53"/>
  <c r="L35" i="53"/>
  <c r="K35" i="53"/>
  <c r="J35" i="53"/>
  <c r="G35" i="53"/>
  <c r="H35" i="53" s="1"/>
  <c r="I35" i="53" s="1"/>
  <c r="U34" i="53"/>
  <c r="V34" i="53" s="1"/>
  <c r="W34" i="53" s="1"/>
  <c r="S34" i="53"/>
  <c r="P34" i="53"/>
  <c r="Q34" i="53" s="1"/>
  <c r="R34" i="53" s="1"/>
  <c r="N34" i="53"/>
  <c r="N37" i="53" s="1"/>
  <c r="O37" i="53" s="1"/>
  <c r="M34" i="53"/>
  <c r="L34" i="53"/>
  <c r="K34" i="53"/>
  <c r="J34" i="53"/>
  <c r="G34" i="53"/>
  <c r="H34" i="53" s="1"/>
  <c r="I34" i="53" s="1"/>
  <c r="E34" i="53"/>
  <c r="E37" i="53" s="1"/>
  <c r="F37" i="53" s="1"/>
  <c r="U33" i="53"/>
  <c r="V33" i="53" s="1"/>
  <c r="W33" i="53" s="1"/>
  <c r="P33" i="53"/>
  <c r="Q33" i="53" s="1"/>
  <c r="R33" i="53" s="1"/>
  <c r="M33" i="53"/>
  <c r="L33" i="53"/>
  <c r="K33" i="53"/>
  <c r="J33" i="53"/>
  <c r="G33" i="53"/>
  <c r="H33" i="53" s="1"/>
  <c r="I33" i="53" s="1"/>
  <c r="U32" i="53"/>
  <c r="V32" i="53" s="1"/>
  <c r="W32" i="53" s="1"/>
  <c r="P32" i="53"/>
  <c r="Q32" i="53" s="1"/>
  <c r="R32" i="53" s="1"/>
  <c r="M32" i="53"/>
  <c r="L32" i="53"/>
  <c r="K32" i="53"/>
  <c r="J32" i="53"/>
  <c r="G32" i="53"/>
  <c r="H32" i="53" s="1"/>
  <c r="I32" i="53" s="1"/>
  <c r="U31" i="53"/>
  <c r="V31" i="53" s="1"/>
  <c r="W31" i="53" s="1"/>
  <c r="P31" i="53"/>
  <c r="Q31" i="53" s="1"/>
  <c r="R31" i="53" s="1"/>
  <c r="M31" i="53"/>
  <c r="L31" i="53"/>
  <c r="K31" i="53"/>
  <c r="J31" i="53"/>
  <c r="G31" i="53"/>
  <c r="H31" i="53" s="1"/>
  <c r="I31" i="53" s="1"/>
  <c r="U30" i="53"/>
  <c r="V30" i="53" s="1"/>
  <c r="W30" i="53" s="1"/>
  <c r="S30" i="53"/>
  <c r="P30" i="53"/>
  <c r="Q30" i="53" s="1"/>
  <c r="R30" i="53" s="1"/>
  <c r="N30" i="53"/>
  <c r="N33" i="53" s="1"/>
  <c r="O33" i="53" s="1"/>
  <c r="M30" i="53"/>
  <c r="L30" i="53"/>
  <c r="K30" i="53"/>
  <c r="J30" i="53"/>
  <c r="G30" i="53"/>
  <c r="H30" i="53" s="1"/>
  <c r="I30" i="53" s="1"/>
  <c r="E30" i="53"/>
  <c r="U29" i="53"/>
  <c r="V29" i="53" s="1"/>
  <c r="W29" i="53" s="1"/>
  <c r="P29" i="53"/>
  <c r="Q29" i="53" s="1"/>
  <c r="R29" i="53" s="1"/>
  <c r="M29" i="53"/>
  <c r="L29" i="53"/>
  <c r="K29" i="53"/>
  <c r="J29" i="53"/>
  <c r="G29" i="53"/>
  <c r="H29" i="53" s="1"/>
  <c r="I29" i="53" s="1"/>
  <c r="U28" i="53"/>
  <c r="V28" i="53" s="1"/>
  <c r="W28" i="53" s="1"/>
  <c r="P28" i="53"/>
  <c r="Q28" i="53" s="1"/>
  <c r="R28" i="53" s="1"/>
  <c r="M28" i="53"/>
  <c r="L28" i="53"/>
  <c r="K28" i="53"/>
  <c r="J28" i="53"/>
  <c r="G28" i="53"/>
  <c r="H28" i="53" s="1"/>
  <c r="I28" i="53" s="1"/>
  <c r="U27" i="53"/>
  <c r="V27" i="53" s="1"/>
  <c r="W27" i="53" s="1"/>
  <c r="P27" i="53"/>
  <c r="Q27" i="53" s="1"/>
  <c r="R27" i="53" s="1"/>
  <c r="M27" i="53"/>
  <c r="L27" i="53"/>
  <c r="K27" i="53"/>
  <c r="J27" i="53"/>
  <c r="G27" i="53"/>
  <c r="H27" i="53" s="1"/>
  <c r="I27" i="53" s="1"/>
  <c r="U26" i="53"/>
  <c r="V26" i="53" s="1"/>
  <c r="W26" i="53" s="1"/>
  <c r="S26" i="53"/>
  <c r="P26" i="53"/>
  <c r="Q26" i="53" s="1"/>
  <c r="R26" i="53" s="1"/>
  <c r="N26" i="53"/>
  <c r="N29" i="53" s="1"/>
  <c r="O29" i="53" s="1"/>
  <c r="M26" i="53"/>
  <c r="L26" i="53"/>
  <c r="K26" i="53"/>
  <c r="J26" i="53"/>
  <c r="G26" i="53"/>
  <c r="H26" i="53" s="1"/>
  <c r="I26" i="53" s="1"/>
  <c r="E26" i="53"/>
  <c r="E29" i="53" s="1"/>
  <c r="F29" i="53" s="1"/>
  <c r="U25" i="53"/>
  <c r="V25" i="53" s="1"/>
  <c r="W25" i="53" s="1"/>
  <c r="U24" i="53"/>
  <c r="V24" i="53" s="1"/>
  <c r="W24" i="53" s="1"/>
  <c r="U23" i="53"/>
  <c r="V23" i="53" s="1"/>
  <c r="W23" i="53" s="1"/>
  <c r="U22" i="53"/>
  <c r="V22" i="53" s="1"/>
  <c r="W22" i="53" s="1"/>
  <c r="S22" i="53"/>
  <c r="P22" i="53"/>
  <c r="Q22" i="53" s="1"/>
  <c r="R22" i="53" s="1"/>
  <c r="N22" i="53"/>
  <c r="M22" i="53"/>
  <c r="M25" i="53" s="1"/>
  <c r="L22" i="53"/>
  <c r="L25" i="53" s="1"/>
  <c r="K22" i="53"/>
  <c r="K25" i="53" s="1"/>
  <c r="J22" i="53"/>
  <c r="J25" i="53" s="1"/>
  <c r="G22" i="53"/>
  <c r="H22" i="53" s="1"/>
  <c r="I22" i="53" s="1"/>
  <c r="E22" i="53"/>
  <c r="U18" i="53"/>
  <c r="V18" i="53" s="1"/>
  <c r="W18" i="53" s="1"/>
  <c r="S18" i="53"/>
  <c r="P18" i="53"/>
  <c r="Q18" i="53" s="1"/>
  <c r="R18" i="53" s="1"/>
  <c r="N18" i="53"/>
  <c r="M18" i="53"/>
  <c r="M21" i="53" s="1"/>
  <c r="L18" i="53"/>
  <c r="L21" i="53" s="1"/>
  <c r="K18" i="53"/>
  <c r="J18" i="53"/>
  <c r="J21" i="53" s="1"/>
  <c r="G18" i="53"/>
  <c r="H18" i="53" s="1"/>
  <c r="I18" i="53" s="1"/>
  <c r="E18" i="53"/>
  <c r="U14" i="53"/>
  <c r="S14" i="53"/>
  <c r="P14" i="53"/>
  <c r="Q14" i="53" s="1"/>
  <c r="R14" i="53" s="1"/>
  <c r="N14" i="53"/>
  <c r="M14" i="53"/>
  <c r="M17" i="53" s="1"/>
  <c r="L14" i="53"/>
  <c r="L17" i="53" s="1"/>
  <c r="K14" i="53"/>
  <c r="J14" i="53"/>
  <c r="J17" i="53" s="1"/>
  <c r="G14" i="53"/>
  <c r="H14" i="53" s="1"/>
  <c r="I14" i="53" s="1"/>
  <c r="E14" i="53"/>
  <c r="E16" i="53" s="1"/>
  <c r="U10" i="53"/>
  <c r="S10" i="53"/>
  <c r="T10" i="53" s="1"/>
  <c r="P10" i="53"/>
  <c r="N10" i="53"/>
  <c r="O10" i="53" s="1"/>
  <c r="M10" i="53"/>
  <c r="M12" i="53" s="1"/>
  <c r="L10" i="53"/>
  <c r="K10" i="53"/>
  <c r="K13" i="53" s="1"/>
  <c r="J10" i="53"/>
  <c r="H89" i="53" l="1"/>
  <c r="I89" i="53" s="1"/>
  <c r="T10" i="56"/>
  <c r="F153" i="56"/>
  <c r="F149" i="56"/>
  <c r="F145" i="56"/>
  <c r="F139" i="56"/>
  <c r="F127" i="56"/>
  <c r="F123" i="56"/>
  <c r="F119" i="56"/>
  <c r="F113" i="56"/>
  <c r="F105" i="56"/>
  <c r="F101" i="56"/>
  <c r="F93" i="56"/>
  <c r="F87" i="56"/>
  <c r="F79" i="56"/>
  <c r="F71" i="56"/>
  <c r="F63" i="56"/>
  <c r="F55" i="56"/>
  <c r="F51" i="56"/>
  <c r="O48" i="56"/>
  <c r="O40" i="56"/>
  <c r="O32" i="56"/>
  <c r="O24" i="56"/>
  <c r="O16" i="56"/>
  <c r="T44" i="56"/>
  <c r="T28" i="56"/>
  <c r="T12" i="56"/>
  <c r="Q61" i="54"/>
  <c r="R61" i="54" s="1"/>
  <c r="F155" i="56"/>
  <c r="F151" i="56"/>
  <c r="F147" i="56"/>
  <c r="F143" i="56"/>
  <c r="F137" i="56"/>
  <c r="F125" i="56"/>
  <c r="F121" i="56"/>
  <c r="F117" i="56"/>
  <c r="F111" i="56"/>
  <c r="F103" i="56"/>
  <c r="F95" i="56"/>
  <c r="F89" i="56"/>
  <c r="F81" i="56"/>
  <c r="F73" i="56"/>
  <c r="F65" i="56"/>
  <c r="F57" i="56"/>
  <c r="F53" i="56"/>
  <c r="O44" i="56"/>
  <c r="O36" i="56"/>
  <c r="O28" i="56"/>
  <c r="O20" i="56"/>
  <c r="O12" i="56"/>
  <c r="T36" i="56"/>
  <c r="T20" i="56"/>
  <c r="H87" i="53"/>
  <c r="I87" i="53" s="1"/>
  <c r="G11" i="56"/>
  <c r="H11" i="56" s="1"/>
  <c r="I11" i="56" s="1"/>
  <c r="H10" i="56"/>
  <c r="I10" i="56" s="1"/>
  <c r="P11" i="56"/>
  <c r="Q11" i="56" s="1"/>
  <c r="R11" i="56" s="1"/>
  <c r="Q10" i="56"/>
  <c r="R10" i="56" s="1"/>
  <c r="U11" i="56"/>
  <c r="V11" i="56" s="1"/>
  <c r="W11" i="56" s="1"/>
  <c r="V10" i="56"/>
  <c r="W10" i="56" s="1"/>
  <c r="G13" i="56"/>
  <c r="H13" i="56" s="1"/>
  <c r="I13" i="56" s="1"/>
  <c r="H12" i="56"/>
  <c r="I12" i="56" s="1"/>
  <c r="P13" i="56"/>
  <c r="Q13" i="56" s="1"/>
  <c r="R13" i="56" s="1"/>
  <c r="Q12" i="56"/>
  <c r="R12" i="56" s="1"/>
  <c r="U13" i="56"/>
  <c r="V13" i="56" s="1"/>
  <c r="W13" i="56" s="1"/>
  <c r="V12" i="56"/>
  <c r="W12" i="56" s="1"/>
  <c r="G15" i="56"/>
  <c r="H15" i="56" s="1"/>
  <c r="I15" i="56" s="1"/>
  <c r="H14" i="56"/>
  <c r="I14" i="56" s="1"/>
  <c r="P15" i="56"/>
  <c r="Q15" i="56" s="1"/>
  <c r="R15" i="56" s="1"/>
  <c r="Q14" i="56"/>
  <c r="R14" i="56" s="1"/>
  <c r="U15" i="56"/>
  <c r="V15" i="56" s="1"/>
  <c r="W15" i="56" s="1"/>
  <c r="V14" i="56"/>
  <c r="W14" i="56" s="1"/>
  <c r="G17" i="56"/>
  <c r="H17" i="56" s="1"/>
  <c r="I17" i="56" s="1"/>
  <c r="H16" i="56"/>
  <c r="I16" i="56" s="1"/>
  <c r="P17" i="56"/>
  <c r="Q17" i="56" s="1"/>
  <c r="R17" i="56" s="1"/>
  <c r="Q16" i="56"/>
  <c r="R16" i="56" s="1"/>
  <c r="U17" i="56"/>
  <c r="V17" i="56" s="1"/>
  <c r="W17" i="56" s="1"/>
  <c r="V16" i="56"/>
  <c r="W16" i="56" s="1"/>
  <c r="G19" i="56"/>
  <c r="H19" i="56" s="1"/>
  <c r="I19" i="56" s="1"/>
  <c r="H18" i="56"/>
  <c r="I18" i="56" s="1"/>
  <c r="P19" i="56"/>
  <c r="Q19" i="56" s="1"/>
  <c r="R19" i="56" s="1"/>
  <c r="Q18" i="56"/>
  <c r="R18" i="56" s="1"/>
  <c r="U19" i="56"/>
  <c r="V19" i="56" s="1"/>
  <c r="W19" i="56" s="1"/>
  <c r="V18" i="56"/>
  <c r="W18" i="56" s="1"/>
  <c r="G21" i="56"/>
  <c r="H21" i="56" s="1"/>
  <c r="I21" i="56" s="1"/>
  <c r="H20" i="56"/>
  <c r="I20" i="56" s="1"/>
  <c r="P21" i="56"/>
  <c r="Q21" i="56" s="1"/>
  <c r="R21" i="56" s="1"/>
  <c r="Q20" i="56"/>
  <c r="R20" i="56" s="1"/>
  <c r="U21" i="56"/>
  <c r="V21" i="56" s="1"/>
  <c r="W21" i="56" s="1"/>
  <c r="V20" i="56"/>
  <c r="W20" i="56" s="1"/>
  <c r="G23" i="56"/>
  <c r="H23" i="56" s="1"/>
  <c r="I23" i="56" s="1"/>
  <c r="H22" i="56"/>
  <c r="I22" i="56" s="1"/>
  <c r="P23" i="56"/>
  <c r="Q23" i="56" s="1"/>
  <c r="R23" i="56" s="1"/>
  <c r="Q22" i="56"/>
  <c r="R22" i="56" s="1"/>
  <c r="U23" i="56"/>
  <c r="V23" i="56" s="1"/>
  <c r="W23" i="56" s="1"/>
  <c r="V22" i="56"/>
  <c r="W22" i="56" s="1"/>
  <c r="G25" i="56"/>
  <c r="H25" i="56" s="1"/>
  <c r="I25" i="56" s="1"/>
  <c r="H24" i="56"/>
  <c r="I24" i="56" s="1"/>
  <c r="P25" i="56"/>
  <c r="Q25" i="56" s="1"/>
  <c r="R25" i="56" s="1"/>
  <c r="Q24" i="56"/>
  <c r="R24" i="56" s="1"/>
  <c r="U25" i="56"/>
  <c r="V25" i="56" s="1"/>
  <c r="W25" i="56" s="1"/>
  <c r="V24" i="56"/>
  <c r="W24" i="56" s="1"/>
  <c r="G27" i="56"/>
  <c r="H27" i="56" s="1"/>
  <c r="I27" i="56" s="1"/>
  <c r="H26" i="56"/>
  <c r="I26" i="56" s="1"/>
  <c r="P27" i="56"/>
  <c r="Q27" i="56" s="1"/>
  <c r="R27" i="56" s="1"/>
  <c r="Q26" i="56"/>
  <c r="R26" i="56" s="1"/>
  <c r="U27" i="56"/>
  <c r="V27" i="56" s="1"/>
  <c r="W27" i="56" s="1"/>
  <c r="V26" i="56"/>
  <c r="W26" i="56" s="1"/>
  <c r="G29" i="56"/>
  <c r="H29" i="56" s="1"/>
  <c r="I29" i="56" s="1"/>
  <c r="H28" i="56"/>
  <c r="I28" i="56" s="1"/>
  <c r="P29" i="56"/>
  <c r="Q29" i="56" s="1"/>
  <c r="R29" i="56" s="1"/>
  <c r="Q28" i="56"/>
  <c r="R28" i="56" s="1"/>
  <c r="U29" i="56"/>
  <c r="V29" i="56" s="1"/>
  <c r="W29" i="56" s="1"/>
  <c r="V28" i="56"/>
  <c r="W28" i="56" s="1"/>
  <c r="G31" i="56"/>
  <c r="H31" i="56" s="1"/>
  <c r="I31" i="56" s="1"/>
  <c r="H30" i="56"/>
  <c r="I30" i="56" s="1"/>
  <c r="P31" i="56"/>
  <c r="Q31" i="56" s="1"/>
  <c r="R31" i="56" s="1"/>
  <c r="Q30" i="56"/>
  <c r="R30" i="56" s="1"/>
  <c r="U31" i="56"/>
  <c r="V31" i="56" s="1"/>
  <c r="W31" i="56" s="1"/>
  <c r="V30" i="56"/>
  <c r="W30" i="56" s="1"/>
  <c r="G33" i="56"/>
  <c r="H33" i="56" s="1"/>
  <c r="I33" i="56" s="1"/>
  <c r="H32" i="56"/>
  <c r="I32" i="56" s="1"/>
  <c r="P33" i="56"/>
  <c r="Q33" i="56" s="1"/>
  <c r="R33" i="56" s="1"/>
  <c r="Q32" i="56"/>
  <c r="R32" i="56" s="1"/>
  <c r="U33" i="56"/>
  <c r="V33" i="56" s="1"/>
  <c r="W33" i="56" s="1"/>
  <c r="V32" i="56"/>
  <c r="W32" i="56" s="1"/>
  <c r="G35" i="56"/>
  <c r="H35" i="56" s="1"/>
  <c r="I35" i="56" s="1"/>
  <c r="H34" i="56"/>
  <c r="I34" i="56" s="1"/>
  <c r="P35" i="56"/>
  <c r="Q35" i="56" s="1"/>
  <c r="R35" i="56" s="1"/>
  <c r="Q34" i="56"/>
  <c r="R34" i="56" s="1"/>
  <c r="U35" i="56"/>
  <c r="V35" i="56" s="1"/>
  <c r="W35" i="56" s="1"/>
  <c r="V34" i="56"/>
  <c r="W34" i="56" s="1"/>
  <c r="G37" i="56"/>
  <c r="H37" i="56" s="1"/>
  <c r="I37" i="56" s="1"/>
  <c r="H36" i="56"/>
  <c r="I36" i="56" s="1"/>
  <c r="P37" i="56"/>
  <c r="Q37" i="56" s="1"/>
  <c r="R37" i="56" s="1"/>
  <c r="Q36" i="56"/>
  <c r="R36" i="56" s="1"/>
  <c r="U37" i="56"/>
  <c r="V37" i="56" s="1"/>
  <c r="W37" i="56" s="1"/>
  <c r="V36" i="56"/>
  <c r="W36" i="56" s="1"/>
  <c r="G39" i="56"/>
  <c r="H39" i="56" s="1"/>
  <c r="I39" i="56" s="1"/>
  <c r="H38" i="56"/>
  <c r="I38" i="56" s="1"/>
  <c r="P39" i="56"/>
  <c r="Q39" i="56" s="1"/>
  <c r="R39" i="56" s="1"/>
  <c r="Q38" i="56"/>
  <c r="R38" i="56" s="1"/>
  <c r="U39" i="56"/>
  <c r="V39" i="56" s="1"/>
  <c r="W39" i="56" s="1"/>
  <c r="V38" i="56"/>
  <c r="W38" i="56" s="1"/>
  <c r="G41" i="56"/>
  <c r="H41" i="56" s="1"/>
  <c r="I41" i="56" s="1"/>
  <c r="H40" i="56"/>
  <c r="I40" i="56" s="1"/>
  <c r="P41" i="56"/>
  <c r="Q41" i="56" s="1"/>
  <c r="R41" i="56" s="1"/>
  <c r="Q40" i="56"/>
  <c r="R40" i="56" s="1"/>
  <c r="U41" i="56"/>
  <c r="V41" i="56" s="1"/>
  <c r="W41" i="56" s="1"/>
  <c r="V40" i="56"/>
  <c r="W40" i="56" s="1"/>
  <c r="G43" i="56"/>
  <c r="H43" i="56" s="1"/>
  <c r="I43" i="56" s="1"/>
  <c r="H42" i="56"/>
  <c r="I42" i="56" s="1"/>
  <c r="P43" i="56"/>
  <c r="Q43" i="56" s="1"/>
  <c r="R43" i="56" s="1"/>
  <c r="Q42" i="56"/>
  <c r="R42" i="56" s="1"/>
  <c r="U43" i="56"/>
  <c r="V43" i="56" s="1"/>
  <c r="W43" i="56" s="1"/>
  <c r="V42" i="56"/>
  <c r="W42" i="56" s="1"/>
  <c r="G45" i="56"/>
  <c r="H45" i="56" s="1"/>
  <c r="I45" i="56" s="1"/>
  <c r="H44" i="56"/>
  <c r="I44" i="56" s="1"/>
  <c r="P45" i="56"/>
  <c r="Q45" i="56" s="1"/>
  <c r="R45" i="56" s="1"/>
  <c r="Q44" i="56"/>
  <c r="R44" i="56" s="1"/>
  <c r="U45" i="56"/>
  <c r="V45" i="56" s="1"/>
  <c r="W45" i="56" s="1"/>
  <c r="V44" i="56"/>
  <c r="W44" i="56" s="1"/>
  <c r="G47" i="56"/>
  <c r="H47" i="56" s="1"/>
  <c r="I47" i="56" s="1"/>
  <c r="H46" i="56"/>
  <c r="I46" i="56" s="1"/>
  <c r="P47" i="56"/>
  <c r="Q47" i="56" s="1"/>
  <c r="R47" i="56" s="1"/>
  <c r="Q46" i="56"/>
  <c r="R46" i="56" s="1"/>
  <c r="U47" i="56"/>
  <c r="V47" i="56" s="1"/>
  <c r="W47" i="56" s="1"/>
  <c r="V46" i="56"/>
  <c r="W46" i="56" s="1"/>
  <c r="G49" i="56"/>
  <c r="H49" i="56" s="1"/>
  <c r="I49" i="56" s="1"/>
  <c r="H48" i="56"/>
  <c r="I48" i="56" s="1"/>
  <c r="P49" i="56"/>
  <c r="Q49" i="56" s="1"/>
  <c r="R49" i="56" s="1"/>
  <c r="Q48" i="56"/>
  <c r="R48" i="56" s="1"/>
  <c r="U49" i="56"/>
  <c r="V49" i="56" s="1"/>
  <c r="W49" i="56" s="1"/>
  <c r="V48" i="56"/>
  <c r="W48" i="56" s="1"/>
  <c r="P52" i="56"/>
  <c r="Q52" i="56" s="1"/>
  <c r="R52" i="56" s="1"/>
  <c r="Q51" i="56"/>
  <c r="R51" i="56" s="1"/>
  <c r="P54" i="56"/>
  <c r="Q54" i="56" s="1"/>
  <c r="R54" i="56" s="1"/>
  <c r="Q53" i="56"/>
  <c r="R53" i="56" s="1"/>
  <c r="P56" i="56"/>
  <c r="Q56" i="56" s="1"/>
  <c r="R56" i="56" s="1"/>
  <c r="Q55" i="56"/>
  <c r="R55" i="56" s="1"/>
  <c r="G63" i="56"/>
  <c r="H63" i="56" s="1"/>
  <c r="I63" i="56" s="1"/>
  <c r="H57" i="56"/>
  <c r="I57" i="56" s="1"/>
  <c r="P58" i="56"/>
  <c r="Q58" i="56" s="1"/>
  <c r="R58" i="56" s="1"/>
  <c r="Q57" i="56"/>
  <c r="R57" i="56" s="1"/>
  <c r="U63" i="56"/>
  <c r="V63" i="56" s="1"/>
  <c r="W63" i="56" s="1"/>
  <c r="V57" i="56"/>
  <c r="W57" i="56" s="1"/>
  <c r="P66" i="56"/>
  <c r="Q66" i="56" s="1"/>
  <c r="R66" i="56" s="1"/>
  <c r="Q65" i="56"/>
  <c r="R65" i="56" s="1"/>
  <c r="G75" i="56"/>
  <c r="H75" i="56" s="1"/>
  <c r="I75" i="56" s="1"/>
  <c r="H73" i="56"/>
  <c r="I73" i="56" s="1"/>
  <c r="P74" i="56"/>
  <c r="Q74" i="56" s="1"/>
  <c r="R74" i="56" s="1"/>
  <c r="Q73" i="56"/>
  <c r="R73" i="56" s="1"/>
  <c r="U75" i="56"/>
  <c r="V75" i="56" s="1"/>
  <c r="W75" i="56" s="1"/>
  <c r="V73" i="56"/>
  <c r="W73" i="56" s="1"/>
  <c r="G91" i="56"/>
  <c r="H91" i="56" s="1"/>
  <c r="I91" i="56" s="1"/>
  <c r="H89" i="56"/>
  <c r="I89" i="56" s="1"/>
  <c r="P90" i="56"/>
  <c r="Q90" i="56" s="1"/>
  <c r="R90" i="56" s="1"/>
  <c r="Q89" i="56"/>
  <c r="R89" i="56" s="1"/>
  <c r="U91" i="56"/>
  <c r="V91" i="56" s="1"/>
  <c r="W91" i="56" s="1"/>
  <c r="V89" i="56"/>
  <c r="W89" i="56" s="1"/>
  <c r="G101" i="56"/>
  <c r="H101" i="56" s="1"/>
  <c r="I101" i="56" s="1"/>
  <c r="H95" i="56"/>
  <c r="I95" i="56" s="1"/>
  <c r="P96" i="56"/>
  <c r="Q96" i="56" s="1"/>
  <c r="R96" i="56" s="1"/>
  <c r="Q95" i="56"/>
  <c r="R95" i="56" s="1"/>
  <c r="U101" i="56"/>
  <c r="V101" i="56" s="1"/>
  <c r="W101" i="56" s="1"/>
  <c r="V95" i="56"/>
  <c r="W95" i="56" s="1"/>
  <c r="P104" i="56"/>
  <c r="Q104" i="56" s="1"/>
  <c r="R104" i="56" s="1"/>
  <c r="Q103" i="56"/>
  <c r="R103" i="56" s="1"/>
  <c r="P106" i="56"/>
  <c r="Q106" i="56" s="1"/>
  <c r="R106" i="56" s="1"/>
  <c r="Q105" i="56"/>
  <c r="R105" i="56" s="1"/>
  <c r="G115" i="56"/>
  <c r="H115" i="56" s="1"/>
  <c r="I115" i="56" s="1"/>
  <c r="H113" i="56"/>
  <c r="I113" i="56" s="1"/>
  <c r="P114" i="56"/>
  <c r="Q114" i="56" s="1"/>
  <c r="R114" i="56" s="1"/>
  <c r="Q113" i="56"/>
  <c r="R113" i="56" s="1"/>
  <c r="U115" i="56"/>
  <c r="V115" i="56" s="1"/>
  <c r="W115" i="56" s="1"/>
  <c r="V113" i="56"/>
  <c r="W113" i="56" s="1"/>
  <c r="G121" i="56"/>
  <c r="H121" i="56" s="1"/>
  <c r="I121" i="56" s="1"/>
  <c r="H119" i="56"/>
  <c r="I119" i="56" s="1"/>
  <c r="P120" i="56"/>
  <c r="Q120" i="56" s="1"/>
  <c r="R120" i="56" s="1"/>
  <c r="Q119" i="56"/>
  <c r="R119" i="56" s="1"/>
  <c r="U121" i="56"/>
  <c r="V121" i="56" s="1"/>
  <c r="W121" i="56" s="1"/>
  <c r="V119" i="56"/>
  <c r="W119" i="56" s="1"/>
  <c r="P124" i="56"/>
  <c r="Q124" i="56" s="1"/>
  <c r="R124" i="56" s="1"/>
  <c r="Q123" i="56"/>
  <c r="R123" i="56" s="1"/>
  <c r="U133" i="56"/>
  <c r="V133" i="56" s="1"/>
  <c r="W133" i="56" s="1"/>
  <c r="V127" i="56"/>
  <c r="W127" i="56" s="1"/>
  <c r="P146" i="56"/>
  <c r="Q146" i="56" s="1"/>
  <c r="R146" i="56" s="1"/>
  <c r="Q145" i="56"/>
  <c r="R145" i="56" s="1"/>
  <c r="U146" i="56"/>
  <c r="V146" i="56" s="1"/>
  <c r="W146" i="56" s="1"/>
  <c r="V145" i="56"/>
  <c r="W145" i="56" s="1"/>
  <c r="P148" i="56"/>
  <c r="Q148" i="56" s="1"/>
  <c r="R148" i="56" s="1"/>
  <c r="Q147" i="56"/>
  <c r="R147" i="56" s="1"/>
  <c r="U148" i="56"/>
  <c r="V148" i="56" s="1"/>
  <c r="W148" i="56" s="1"/>
  <c r="V147" i="56"/>
  <c r="W147" i="56" s="1"/>
  <c r="P150" i="56"/>
  <c r="Q150" i="56" s="1"/>
  <c r="R150" i="56" s="1"/>
  <c r="Q149" i="56"/>
  <c r="R149" i="56" s="1"/>
  <c r="U150" i="56"/>
  <c r="V150" i="56" s="1"/>
  <c r="W150" i="56" s="1"/>
  <c r="V149" i="56"/>
  <c r="W149" i="56" s="1"/>
  <c r="P152" i="56"/>
  <c r="Q152" i="56" s="1"/>
  <c r="R152" i="56" s="1"/>
  <c r="Q151" i="56"/>
  <c r="R151" i="56" s="1"/>
  <c r="U152" i="56"/>
  <c r="V152" i="56" s="1"/>
  <c r="W152" i="56" s="1"/>
  <c r="V151" i="56"/>
  <c r="W151" i="56" s="1"/>
  <c r="P154" i="56"/>
  <c r="Q154" i="56" s="1"/>
  <c r="R154" i="56" s="1"/>
  <c r="Q153" i="56"/>
  <c r="R153" i="56" s="1"/>
  <c r="U154" i="56"/>
  <c r="V154" i="56" s="1"/>
  <c r="W154" i="56" s="1"/>
  <c r="V153" i="56"/>
  <c r="W153" i="56" s="1"/>
  <c r="P156" i="56"/>
  <c r="Q156" i="56" s="1"/>
  <c r="R156" i="56" s="1"/>
  <c r="Q155" i="56"/>
  <c r="R155" i="56" s="1"/>
  <c r="U156" i="56"/>
  <c r="V156" i="56" s="1"/>
  <c r="W156" i="56" s="1"/>
  <c r="V155" i="56"/>
  <c r="W155" i="56" s="1"/>
  <c r="H155" i="56"/>
  <c r="I155" i="56" s="1"/>
  <c r="H153" i="56"/>
  <c r="I153" i="56" s="1"/>
  <c r="H151" i="56"/>
  <c r="I151" i="56" s="1"/>
  <c r="H149" i="56"/>
  <c r="I149" i="56" s="1"/>
  <c r="H147" i="56"/>
  <c r="I147" i="56" s="1"/>
  <c r="H145" i="56"/>
  <c r="I145" i="56" s="1"/>
  <c r="H127" i="56"/>
  <c r="I127" i="56" s="1"/>
  <c r="E11" i="56"/>
  <c r="F11" i="56" s="1"/>
  <c r="F10" i="56"/>
  <c r="S15" i="56"/>
  <c r="T15" i="56" s="1"/>
  <c r="T14" i="56"/>
  <c r="S19" i="56"/>
  <c r="T19" i="56" s="1"/>
  <c r="T18" i="56"/>
  <c r="S23" i="56"/>
  <c r="T23" i="56" s="1"/>
  <c r="T22" i="56"/>
  <c r="S27" i="56"/>
  <c r="T27" i="56" s="1"/>
  <c r="T26" i="56"/>
  <c r="S31" i="56"/>
  <c r="T31" i="56" s="1"/>
  <c r="T30" i="56"/>
  <c r="S35" i="56"/>
  <c r="T35" i="56" s="1"/>
  <c r="T34" i="56"/>
  <c r="S39" i="56"/>
  <c r="T39" i="56" s="1"/>
  <c r="T38" i="56"/>
  <c r="S43" i="56"/>
  <c r="T43" i="56" s="1"/>
  <c r="T42" i="56"/>
  <c r="S47" i="56"/>
  <c r="T47" i="56" s="1"/>
  <c r="T46" i="56"/>
  <c r="N52" i="56"/>
  <c r="O52" i="56" s="1"/>
  <c r="O51" i="56"/>
  <c r="S52" i="56"/>
  <c r="T52" i="56" s="1"/>
  <c r="T51" i="56"/>
  <c r="N54" i="56"/>
  <c r="O54" i="56" s="1"/>
  <c r="O53" i="56"/>
  <c r="S54" i="56"/>
  <c r="T54" i="56" s="1"/>
  <c r="T53" i="56"/>
  <c r="N56" i="56"/>
  <c r="O56" i="56" s="1"/>
  <c r="O55" i="56"/>
  <c r="S56" i="56"/>
  <c r="T56" i="56" s="1"/>
  <c r="T55" i="56"/>
  <c r="N63" i="56"/>
  <c r="O57" i="56"/>
  <c r="S63" i="56"/>
  <c r="T57" i="56"/>
  <c r="S71" i="56"/>
  <c r="T65" i="56"/>
  <c r="S79" i="56"/>
  <c r="T73" i="56"/>
  <c r="N82" i="56"/>
  <c r="O82" i="56" s="1"/>
  <c r="O81" i="56"/>
  <c r="S82" i="56"/>
  <c r="T82" i="56" s="1"/>
  <c r="T81" i="56"/>
  <c r="N93" i="56"/>
  <c r="O89" i="56"/>
  <c r="S93" i="56"/>
  <c r="T89" i="56"/>
  <c r="N101" i="56"/>
  <c r="O95" i="56"/>
  <c r="S101" i="56"/>
  <c r="T95" i="56"/>
  <c r="N104" i="56"/>
  <c r="O104" i="56" s="1"/>
  <c r="O103" i="56"/>
  <c r="S104" i="56"/>
  <c r="T104" i="56" s="1"/>
  <c r="T103" i="56"/>
  <c r="N111" i="56"/>
  <c r="O105" i="56"/>
  <c r="S111" i="56"/>
  <c r="T105" i="56"/>
  <c r="N117" i="56"/>
  <c r="O113" i="56"/>
  <c r="S117" i="56"/>
  <c r="T113" i="56"/>
  <c r="N121" i="56"/>
  <c r="O119" i="56"/>
  <c r="S121" i="56"/>
  <c r="T119" i="56"/>
  <c r="N125" i="56"/>
  <c r="O123" i="56"/>
  <c r="S125" i="56"/>
  <c r="T123" i="56"/>
  <c r="N137" i="56"/>
  <c r="O127" i="56"/>
  <c r="S137" i="56"/>
  <c r="T127" i="56"/>
  <c r="N141" i="56"/>
  <c r="O139" i="56"/>
  <c r="S143" i="56"/>
  <c r="T139" i="56"/>
  <c r="N146" i="56"/>
  <c r="O146" i="56" s="1"/>
  <c r="O145" i="56"/>
  <c r="N148" i="56"/>
  <c r="O148" i="56" s="1"/>
  <c r="O147" i="56"/>
  <c r="N150" i="56"/>
  <c r="O150" i="56" s="1"/>
  <c r="O149" i="56"/>
  <c r="N152" i="56"/>
  <c r="O152" i="56" s="1"/>
  <c r="O151" i="56"/>
  <c r="N154" i="56"/>
  <c r="O154" i="56" s="1"/>
  <c r="O153" i="56"/>
  <c r="N156" i="56"/>
  <c r="O156" i="56" s="1"/>
  <c r="O155" i="56"/>
  <c r="O10" i="56"/>
  <c r="F48" i="56"/>
  <c r="F46" i="56"/>
  <c r="F44" i="56"/>
  <c r="F42" i="56"/>
  <c r="F40" i="56"/>
  <c r="F38" i="56"/>
  <c r="F36" i="56"/>
  <c r="F34" i="56"/>
  <c r="F32" i="56"/>
  <c r="F30" i="56"/>
  <c r="F28" i="56"/>
  <c r="F26" i="56"/>
  <c r="F24" i="56"/>
  <c r="F22" i="56"/>
  <c r="F20" i="56"/>
  <c r="F18" i="56"/>
  <c r="F16" i="56"/>
  <c r="F14" i="56"/>
  <c r="F12" i="56"/>
  <c r="O46" i="56"/>
  <c r="O42" i="56"/>
  <c r="O38" i="56"/>
  <c r="O34" i="56"/>
  <c r="O30" i="56"/>
  <c r="O26" i="56"/>
  <c r="O22" i="56"/>
  <c r="O18" i="56"/>
  <c r="O14" i="56"/>
  <c r="T48" i="56"/>
  <c r="T40" i="56"/>
  <c r="T32" i="56"/>
  <c r="T24" i="56"/>
  <c r="T16" i="56"/>
  <c r="S62" i="54"/>
  <c r="T62" i="54" s="1"/>
  <c r="T61" i="54"/>
  <c r="F61" i="54"/>
  <c r="U62" i="54"/>
  <c r="V62" i="54" s="1"/>
  <c r="W62" i="54" s="1"/>
  <c r="V61" i="54"/>
  <c r="W61" i="54" s="1"/>
  <c r="H61" i="54"/>
  <c r="I61" i="54" s="1"/>
  <c r="O61" i="54"/>
  <c r="F87" i="53"/>
  <c r="F47" i="53"/>
  <c r="H64" i="53"/>
  <c r="I64" i="53" s="1"/>
  <c r="O76" i="53"/>
  <c r="O68" i="53"/>
  <c r="O26" i="53"/>
  <c r="H76" i="53"/>
  <c r="I76" i="53" s="1"/>
  <c r="O72" i="53"/>
  <c r="O64" i="53"/>
  <c r="O56" i="53"/>
  <c r="O44" i="53"/>
  <c r="O34" i="53"/>
  <c r="G12" i="53"/>
  <c r="H12" i="53" s="1"/>
  <c r="I12" i="53" s="1"/>
  <c r="G11" i="53"/>
  <c r="H11" i="53" s="1"/>
  <c r="I11" i="53" s="1"/>
  <c r="P13" i="53"/>
  <c r="Q13" i="53" s="1"/>
  <c r="R13" i="53" s="1"/>
  <c r="Q10" i="53"/>
  <c r="R10" i="53" s="1"/>
  <c r="U12" i="53"/>
  <c r="V12" i="53" s="1"/>
  <c r="W12" i="53" s="1"/>
  <c r="V10" i="53"/>
  <c r="W10" i="53" s="1"/>
  <c r="E17" i="53"/>
  <c r="F17" i="53" s="1"/>
  <c r="F14" i="53"/>
  <c r="N17" i="53"/>
  <c r="O17" i="53" s="1"/>
  <c r="O14" i="53"/>
  <c r="S17" i="53"/>
  <c r="T17" i="53" s="1"/>
  <c r="T14" i="53"/>
  <c r="E21" i="53"/>
  <c r="F21" i="53" s="1"/>
  <c r="F18" i="53"/>
  <c r="N21" i="53"/>
  <c r="O21" i="53" s="1"/>
  <c r="O18" i="53"/>
  <c r="S21" i="53"/>
  <c r="T21" i="53" s="1"/>
  <c r="T18" i="53"/>
  <c r="E25" i="53"/>
  <c r="F25" i="53" s="1"/>
  <c r="F22" i="53"/>
  <c r="N25" i="53"/>
  <c r="O25" i="53" s="1"/>
  <c r="O22" i="53"/>
  <c r="S25" i="53"/>
  <c r="T25" i="53" s="1"/>
  <c r="T22" i="53"/>
  <c r="E33" i="53"/>
  <c r="F33" i="53" s="1"/>
  <c r="F30" i="53"/>
  <c r="S33" i="53"/>
  <c r="T33" i="53" s="1"/>
  <c r="T30" i="53"/>
  <c r="E40" i="53"/>
  <c r="F40" i="53" s="1"/>
  <c r="F38" i="53"/>
  <c r="S40" i="53"/>
  <c r="T40" i="53" s="1"/>
  <c r="T38" i="53"/>
  <c r="N43" i="53"/>
  <c r="O43" i="53" s="1"/>
  <c r="O41" i="53"/>
  <c r="S43" i="53"/>
  <c r="T43" i="53" s="1"/>
  <c r="T41" i="53"/>
  <c r="E46" i="53"/>
  <c r="F46" i="53" s="1"/>
  <c r="F44" i="53"/>
  <c r="S46" i="53"/>
  <c r="T46" i="53" s="1"/>
  <c r="T44" i="53"/>
  <c r="N49" i="53"/>
  <c r="O49" i="53" s="1"/>
  <c r="O47" i="53"/>
  <c r="S49" i="53"/>
  <c r="T49" i="53" s="1"/>
  <c r="T47" i="53"/>
  <c r="E52" i="53"/>
  <c r="F52" i="53" s="1"/>
  <c r="F50" i="53"/>
  <c r="S52" i="53"/>
  <c r="T52" i="53" s="1"/>
  <c r="T50" i="53"/>
  <c r="N55" i="53"/>
  <c r="O55" i="53" s="1"/>
  <c r="O53" i="53"/>
  <c r="S55" i="53"/>
  <c r="T55" i="53" s="1"/>
  <c r="T53" i="53"/>
  <c r="E58" i="53"/>
  <c r="F58" i="53" s="1"/>
  <c r="F56" i="53"/>
  <c r="S58" i="53"/>
  <c r="T58" i="53" s="1"/>
  <c r="T56" i="53"/>
  <c r="E65" i="53"/>
  <c r="F65" i="53" s="1"/>
  <c r="F64" i="53"/>
  <c r="S65" i="53"/>
  <c r="T65" i="53" s="1"/>
  <c r="T64" i="53"/>
  <c r="E67" i="53"/>
  <c r="F67" i="53" s="1"/>
  <c r="F66" i="53"/>
  <c r="S67" i="53"/>
  <c r="T67" i="53" s="1"/>
  <c r="T66" i="53"/>
  <c r="E69" i="53"/>
  <c r="F69" i="53" s="1"/>
  <c r="F68" i="53"/>
  <c r="S69" i="53"/>
  <c r="T69" i="53" s="1"/>
  <c r="T68" i="53"/>
  <c r="E71" i="53"/>
  <c r="F71" i="53" s="1"/>
  <c r="F70" i="53"/>
  <c r="S71" i="53"/>
  <c r="T71" i="53" s="1"/>
  <c r="T70" i="53"/>
  <c r="E73" i="53"/>
  <c r="F73" i="53" s="1"/>
  <c r="F72" i="53"/>
  <c r="S73" i="53"/>
  <c r="T73" i="53" s="1"/>
  <c r="T72" i="53"/>
  <c r="E75" i="53"/>
  <c r="F75" i="53" s="1"/>
  <c r="F74" i="53"/>
  <c r="S75" i="53"/>
  <c r="T75" i="53" s="1"/>
  <c r="T74" i="53"/>
  <c r="E77" i="53"/>
  <c r="F77" i="53" s="1"/>
  <c r="F76" i="53"/>
  <c r="S77" i="53"/>
  <c r="T77" i="53" s="1"/>
  <c r="T76" i="53"/>
  <c r="N88" i="53"/>
  <c r="O88" i="53" s="1"/>
  <c r="O87" i="53"/>
  <c r="S88" i="53"/>
  <c r="T88" i="53" s="1"/>
  <c r="T87" i="53"/>
  <c r="N90" i="53"/>
  <c r="O90" i="53" s="1"/>
  <c r="O89" i="53"/>
  <c r="S90" i="53"/>
  <c r="T90" i="53" s="1"/>
  <c r="T89" i="53"/>
  <c r="F89" i="53"/>
  <c r="F53" i="53"/>
  <c r="F41" i="53"/>
  <c r="O74" i="53"/>
  <c r="O70" i="53"/>
  <c r="O66" i="53"/>
  <c r="O50" i="53"/>
  <c r="O38" i="53"/>
  <c r="O30" i="53"/>
  <c r="U17" i="53"/>
  <c r="V17" i="53" s="1"/>
  <c r="W17" i="53" s="1"/>
  <c r="V14" i="53"/>
  <c r="W14" i="53" s="1"/>
  <c r="S29" i="53"/>
  <c r="T29" i="53" s="1"/>
  <c r="T26" i="53"/>
  <c r="S37" i="53"/>
  <c r="T37" i="53" s="1"/>
  <c r="T34" i="53"/>
  <c r="U40" i="53"/>
  <c r="V40" i="53" s="1"/>
  <c r="W40" i="53" s="1"/>
  <c r="V38" i="53"/>
  <c r="W38" i="53" s="1"/>
  <c r="U46" i="53"/>
  <c r="V46" i="53" s="1"/>
  <c r="W46" i="53" s="1"/>
  <c r="V44" i="53"/>
  <c r="W44" i="53" s="1"/>
  <c r="U52" i="53"/>
  <c r="V52" i="53" s="1"/>
  <c r="W52" i="53" s="1"/>
  <c r="V50" i="53"/>
  <c r="W50" i="53" s="1"/>
  <c r="U55" i="53"/>
  <c r="V55" i="53" s="1"/>
  <c r="W55" i="53" s="1"/>
  <c r="V53" i="53"/>
  <c r="W53" i="53" s="1"/>
  <c r="U67" i="53"/>
  <c r="V67" i="53" s="1"/>
  <c r="W67" i="53" s="1"/>
  <c r="V66" i="53"/>
  <c r="W66" i="53" s="1"/>
  <c r="U69" i="53"/>
  <c r="V69" i="53" s="1"/>
  <c r="W69" i="53" s="1"/>
  <c r="V68" i="53"/>
  <c r="W68" i="53" s="1"/>
  <c r="U71" i="53"/>
  <c r="V71" i="53" s="1"/>
  <c r="W71" i="53" s="1"/>
  <c r="V70" i="53"/>
  <c r="W70" i="53" s="1"/>
  <c r="U75" i="53"/>
  <c r="V75" i="53" s="1"/>
  <c r="W75" i="53" s="1"/>
  <c r="V74" i="53"/>
  <c r="W74" i="53" s="1"/>
  <c r="P77" i="53"/>
  <c r="Q77" i="53" s="1"/>
  <c r="R77" i="53" s="1"/>
  <c r="Q76" i="53"/>
  <c r="R76" i="53" s="1"/>
  <c r="U77" i="53"/>
  <c r="V77" i="53" s="1"/>
  <c r="W77" i="53" s="1"/>
  <c r="V76" i="53"/>
  <c r="W76" i="53" s="1"/>
  <c r="P88" i="53"/>
  <c r="Q88" i="53" s="1"/>
  <c r="R88" i="53" s="1"/>
  <c r="Q87" i="53"/>
  <c r="R87" i="53" s="1"/>
  <c r="U88" i="53"/>
  <c r="V88" i="53" s="1"/>
  <c r="W88" i="53" s="1"/>
  <c r="V87" i="53"/>
  <c r="W87" i="53" s="1"/>
  <c r="U90" i="53"/>
  <c r="V90" i="53" s="1"/>
  <c r="W90" i="53" s="1"/>
  <c r="V89" i="53"/>
  <c r="W89" i="53" s="1"/>
  <c r="F34" i="53"/>
  <c r="F26" i="53"/>
  <c r="Q89" i="53"/>
  <c r="R89" i="53" s="1"/>
  <c r="J58" i="56"/>
  <c r="G59" i="56"/>
  <c r="M75" i="56"/>
  <c r="M76" i="56" s="1"/>
  <c r="G79" i="56"/>
  <c r="H79" i="56" s="1"/>
  <c r="I79" i="56" s="1"/>
  <c r="N90" i="56"/>
  <c r="O90" i="56" s="1"/>
  <c r="P93" i="56"/>
  <c r="N96" i="56"/>
  <c r="O96" i="56" s="1"/>
  <c r="J106" i="56"/>
  <c r="J114" i="56"/>
  <c r="J120" i="56"/>
  <c r="J124" i="56"/>
  <c r="J128" i="56"/>
  <c r="J140" i="56"/>
  <c r="J143" i="56"/>
  <c r="J144" i="56" s="1"/>
  <c r="N58" i="56"/>
  <c r="O58" i="56" s="1"/>
  <c r="P61" i="56"/>
  <c r="K77" i="56"/>
  <c r="K78" i="56" s="1"/>
  <c r="U79" i="56"/>
  <c r="V79" i="56" s="1"/>
  <c r="W79" i="56" s="1"/>
  <c r="J90" i="56"/>
  <c r="J96" i="56"/>
  <c r="N106" i="56"/>
  <c r="O106" i="56" s="1"/>
  <c r="N114" i="56"/>
  <c r="O114" i="56" s="1"/>
  <c r="P117" i="56"/>
  <c r="N120" i="56"/>
  <c r="O120" i="56" s="1"/>
  <c r="N124" i="56"/>
  <c r="O124" i="56" s="1"/>
  <c r="N128" i="56"/>
  <c r="O128" i="56" s="1"/>
  <c r="N140" i="56"/>
  <c r="O140" i="56" s="1"/>
  <c r="J71" i="56"/>
  <c r="J72" i="56" s="1"/>
  <c r="J66" i="56"/>
  <c r="N71" i="56"/>
  <c r="N66" i="56"/>
  <c r="O66" i="56" s="1"/>
  <c r="E66" i="56"/>
  <c r="F66" i="56" s="1"/>
  <c r="S66" i="56"/>
  <c r="T66" i="56" s="1"/>
  <c r="J79" i="56"/>
  <c r="J80" i="56" s="1"/>
  <c r="J74" i="56"/>
  <c r="N79" i="56"/>
  <c r="N74" i="56"/>
  <c r="O74" i="56" s="1"/>
  <c r="E74" i="56"/>
  <c r="F74" i="56" s="1"/>
  <c r="S74" i="56"/>
  <c r="T74" i="56" s="1"/>
  <c r="K96" i="56"/>
  <c r="K99" i="56"/>
  <c r="K100" i="56" s="1"/>
  <c r="U97" i="56"/>
  <c r="M101" i="56"/>
  <c r="M102" i="56" s="1"/>
  <c r="K128" i="56"/>
  <c r="K131" i="56"/>
  <c r="K132" i="56" s="1"/>
  <c r="M137" i="56"/>
  <c r="M138" i="56" s="1"/>
  <c r="M129" i="56"/>
  <c r="M130" i="56" s="1"/>
  <c r="P128" i="56"/>
  <c r="Q128" i="56" s="1"/>
  <c r="R128" i="56" s="1"/>
  <c r="P135" i="56"/>
  <c r="U129" i="56"/>
  <c r="M133" i="56"/>
  <c r="M134" i="56" s="1"/>
  <c r="G137" i="56"/>
  <c r="K58" i="56"/>
  <c r="K61" i="56"/>
  <c r="K62" i="56" s="1"/>
  <c r="U59" i="56"/>
  <c r="V59" i="56" s="1"/>
  <c r="W59" i="56" s="1"/>
  <c r="M63" i="56"/>
  <c r="M64" i="56" s="1"/>
  <c r="L66" i="56"/>
  <c r="L74" i="56"/>
  <c r="K90" i="56"/>
  <c r="K93" i="56"/>
  <c r="K94" i="56" s="1"/>
  <c r="G97" i="56"/>
  <c r="P99" i="56"/>
  <c r="K114" i="56"/>
  <c r="K117" i="56"/>
  <c r="K118" i="56" s="1"/>
  <c r="G129" i="56"/>
  <c r="H129" i="56" s="1"/>
  <c r="I129" i="56" s="1"/>
  <c r="P131" i="56"/>
  <c r="Q131" i="56" s="1"/>
  <c r="R131" i="56" s="1"/>
  <c r="K135" i="56"/>
  <c r="K136" i="56" s="1"/>
  <c r="U137" i="56"/>
  <c r="E58" i="56"/>
  <c r="F58" i="56" s="1"/>
  <c r="L58" i="56"/>
  <c r="S58" i="56"/>
  <c r="T58" i="56" s="1"/>
  <c r="P77" i="56"/>
  <c r="E82" i="56"/>
  <c r="F82" i="56" s="1"/>
  <c r="E90" i="56"/>
  <c r="F90" i="56" s="1"/>
  <c r="L90" i="56"/>
  <c r="S90" i="56"/>
  <c r="T90" i="56" s="1"/>
  <c r="E96" i="56"/>
  <c r="F96" i="56" s="1"/>
  <c r="L96" i="56"/>
  <c r="S96" i="56"/>
  <c r="T96" i="56" s="1"/>
  <c r="E106" i="56"/>
  <c r="F106" i="56" s="1"/>
  <c r="L106" i="56"/>
  <c r="S106" i="56"/>
  <c r="T106" i="56" s="1"/>
  <c r="E114" i="56"/>
  <c r="F114" i="56" s="1"/>
  <c r="L114" i="56"/>
  <c r="S114" i="56"/>
  <c r="T114" i="56" s="1"/>
  <c r="E120" i="56"/>
  <c r="F120" i="56" s="1"/>
  <c r="L120" i="56"/>
  <c r="S120" i="56"/>
  <c r="T120" i="56" s="1"/>
  <c r="E124" i="56"/>
  <c r="F124" i="56" s="1"/>
  <c r="L124" i="56"/>
  <c r="S124" i="56"/>
  <c r="T124" i="56" s="1"/>
  <c r="E128" i="56"/>
  <c r="F128" i="56" s="1"/>
  <c r="L128" i="56"/>
  <c r="S128" i="56"/>
  <c r="T128" i="56" s="1"/>
  <c r="E140" i="56"/>
  <c r="F140" i="56" s="1"/>
  <c r="L140" i="56"/>
  <c r="S140" i="56"/>
  <c r="T140" i="56" s="1"/>
  <c r="N143" i="56"/>
  <c r="M60" i="56"/>
  <c r="G66" i="56"/>
  <c r="H66" i="56" s="1"/>
  <c r="I66" i="56" s="1"/>
  <c r="M66" i="56"/>
  <c r="U66" i="56"/>
  <c r="V66" i="56" s="1"/>
  <c r="W66" i="56" s="1"/>
  <c r="K67" i="56"/>
  <c r="P67" i="56"/>
  <c r="Q67" i="56" s="1"/>
  <c r="R67" i="56" s="1"/>
  <c r="G69" i="56"/>
  <c r="H69" i="56" s="1"/>
  <c r="I69" i="56" s="1"/>
  <c r="M69" i="56"/>
  <c r="U69" i="56"/>
  <c r="V69" i="56" s="1"/>
  <c r="W69" i="56" s="1"/>
  <c r="K71" i="56"/>
  <c r="P71" i="56"/>
  <c r="Q71" i="56" s="1"/>
  <c r="R71" i="56" s="1"/>
  <c r="M80" i="56"/>
  <c r="G87" i="56"/>
  <c r="H87" i="56" s="1"/>
  <c r="I87" i="56" s="1"/>
  <c r="G82" i="56"/>
  <c r="H82" i="56" s="1"/>
  <c r="I82" i="56" s="1"/>
  <c r="K85" i="56"/>
  <c r="K82" i="56"/>
  <c r="M87" i="56"/>
  <c r="M82" i="56"/>
  <c r="P85" i="56"/>
  <c r="Q85" i="56" s="1"/>
  <c r="R85" i="56" s="1"/>
  <c r="P82" i="56"/>
  <c r="Q82" i="56" s="1"/>
  <c r="R82" i="56" s="1"/>
  <c r="U87" i="56"/>
  <c r="V87" i="56" s="1"/>
  <c r="W87" i="56" s="1"/>
  <c r="U82" i="56"/>
  <c r="V82" i="56" s="1"/>
  <c r="W82" i="56" s="1"/>
  <c r="K83" i="56"/>
  <c r="P83" i="56"/>
  <c r="Q83" i="56" s="1"/>
  <c r="R83" i="56" s="1"/>
  <c r="G85" i="56"/>
  <c r="H85" i="56" s="1"/>
  <c r="I85" i="56" s="1"/>
  <c r="U85" i="56"/>
  <c r="V85" i="56" s="1"/>
  <c r="W85" i="56" s="1"/>
  <c r="K87" i="56"/>
  <c r="G52" i="56"/>
  <c r="H52" i="56" s="1"/>
  <c r="I52" i="56" s="1"/>
  <c r="M52" i="56"/>
  <c r="U52" i="56"/>
  <c r="V52" i="56" s="1"/>
  <c r="W52" i="56" s="1"/>
  <c r="G54" i="56"/>
  <c r="H54" i="56" s="1"/>
  <c r="I54" i="56" s="1"/>
  <c r="M54" i="56"/>
  <c r="U54" i="56"/>
  <c r="V54" i="56" s="1"/>
  <c r="W54" i="56" s="1"/>
  <c r="G56" i="56"/>
  <c r="H56" i="56" s="1"/>
  <c r="I56" i="56" s="1"/>
  <c r="M56" i="56"/>
  <c r="U56" i="56"/>
  <c r="V56" i="56" s="1"/>
  <c r="W56" i="56" s="1"/>
  <c r="G58" i="56"/>
  <c r="H58" i="56" s="1"/>
  <c r="I58" i="56" s="1"/>
  <c r="M58" i="56"/>
  <c r="U58" i="56"/>
  <c r="V58" i="56" s="1"/>
  <c r="W58" i="56" s="1"/>
  <c r="K59" i="56"/>
  <c r="P59" i="56"/>
  <c r="Q59" i="56" s="1"/>
  <c r="R59" i="56" s="1"/>
  <c r="G61" i="56"/>
  <c r="H61" i="56" s="1"/>
  <c r="I61" i="56" s="1"/>
  <c r="M61" i="56"/>
  <c r="U61" i="56"/>
  <c r="V61" i="56" s="1"/>
  <c r="W61" i="56" s="1"/>
  <c r="K63" i="56"/>
  <c r="P63" i="56"/>
  <c r="Q63" i="56" s="1"/>
  <c r="R63" i="56" s="1"/>
  <c r="G67" i="56"/>
  <c r="H67" i="56" s="1"/>
  <c r="I67" i="56" s="1"/>
  <c r="M67" i="56"/>
  <c r="U67" i="56"/>
  <c r="V67" i="56" s="1"/>
  <c r="W67" i="56" s="1"/>
  <c r="K69" i="56"/>
  <c r="P69" i="56"/>
  <c r="Q69" i="56" s="1"/>
  <c r="R69" i="56" s="1"/>
  <c r="G71" i="56"/>
  <c r="H71" i="56" s="1"/>
  <c r="I71" i="56" s="1"/>
  <c r="M71" i="56"/>
  <c r="U71" i="56"/>
  <c r="V71" i="56" s="1"/>
  <c r="W71" i="56" s="1"/>
  <c r="G74" i="56"/>
  <c r="H74" i="56" s="1"/>
  <c r="I74" i="56" s="1"/>
  <c r="M74" i="56"/>
  <c r="U74" i="56"/>
  <c r="V74" i="56" s="1"/>
  <c r="W74" i="56" s="1"/>
  <c r="K75" i="56"/>
  <c r="P75" i="56"/>
  <c r="Q75" i="56" s="1"/>
  <c r="R75" i="56" s="1"/>
  <c r="G77" i="56"/>
  <c r="H77" i="56" s="1"/>
  <c r="I77" i="56" s="1"/>
  <c r="M77" i="56"/>
  <c r="U77" i="56"/>
  <c r="V77" i="56" s="1"/>
  <c r="W77" i="56" s="1"/>
  <c r="K79" i="56"/>
  <c r="P79" i="56"/>
  <c r="Q79" i="56" s="1"/>
  <c r="R79" i="56" s="1"/>
  <c r="G83" i="56"/>
  <c r="H83" i="56" s="1"/>
  <c r="I83" i="56" s="1"/>
  <c r="M83" i="56"/>
  <c r="U83" i="56"/>
  <c r="V83" i="56" s="1"/>
  <c r="W83" i="56" s="1"/>
  <c r="M85" i="56"/>
  <c r="P87" i="56"/>
  <c r="Q87" i="56" s="1"/>
  <c r="R87" i="56" s="1"/>
  <c r="M92" i="56"/>
  <c r="M98" i="56"/>
  <c r="G104" i="56"/>
  <c r="H104" i="56" s="1"/>
  <c r="I104" i="56" s="1"/>
  <c r="M104" i="56"/>
  <c r="U104" i="56"/>
  <c r="V104" i="56" s="1"/>
  <c r="W104" i="56" s="1"/>
  <c r="G106" i="56"/>
  <c r="H106" i="56" s="1"/>
  <c r="I106" i="56" s="1"/>
  <c r="M106" i="56"/>
  <c r="U106" i="56"/>
  <c r="V106" i="56" s="1"/>
  <c r="W106" i="56" s="1"/>
  <c r="K107" i="56"/>
  <c r="P107" i="56"/>
  <c r="Q107" i="56" s="1"/>
  <c r="R107" i="56" s="1"/>
  <c r="G109" i="56"/>
  <c r="H109" i="56" s="1"/>
  <c r="I109" i="56" s="1"/>
  <c r="M109" i="56"/>
  <c r="U109" i="56"/>
  <c r="V109" i="56" s="1"/>
  <c r="W109" i="56" s="1"/>
  <c r="K111" i="56"/>
  <c r="P111" i="56"/>
  <c r="Q111" i="56" s="1"/>
  <c r="R111" i="56" s="1"/>
  <c r="M116" i="56"/>
  <c r="M122" i="56"/>
  <c r="G125" i="56"/>
  <c r="H125" i="56" s="1"/>
  <c r="I125" i="56" s="1"/>
  <c r="G124" i="56"/>
  <c r="H124" i="56" s="1"/>
  <c r="I124" i="56" s="1"/>
  <c r="M125" i="56"/>
  <c r="M124" i="56"/>
  <c r="U125" i="56"/>
  <c r="V125" i="56" s="1"/>
  <c r="W125" i="56" s="1"/>
  <c r="U124" i="56"/>
  <c r="V124" i="56" s="1"/>
  <c r="W124" i="56" s="1"/>
  <c r="P125" i="56"/>
  <c r="Q125" i="56" s="1"/>
  <c r="R125" i="56" s="1"/>
  <c r="G134" i="56"/>
  <c r="H134" i="56" s="1"/>
  <c r="I134" i="56" s="1"/>
  <c r="G143" i="56"/>
  <c r="H143" i="56" s="1"/>
  <c r="I143" i="56" s="1"/>
  <c r="G140" i="56"/>
  <c r="H140" i="56" s="1"/>
  <c r="I140" i="56" s="1"/>
  <c r="G141" i="56"/>
  <c r="H141" i="56" s="1"/>
  <c r="I141" i="56" s="1"/>
  <c r="K143" i="56"/>
  <c r="K140" i="56"/>
  <c r="M143" i="56"/>
  <c r="M140" i="56"/>
  <c r="M141" i="56"/>
  <c r="P143" i="56"/>
  <c r="Q143" i="56" s="1"/>
  <c r="R143" i="56" s="1"/>
  <c r="P140" i="56"/>
  <c r="Q140" i="56" s="1"/>
  <c r="R140" i="56" s="1"/>
  <c r="U143" i="56"/>
  <c r="V143" i="56" s="1"/>
  <c r="W143" i="56" s="1"/>
  <c r="U140" i="56"/>
  <c r="V140" i="56" s="1"/>
  <c r="W140" i="56" s="1"/>
  <c r="U141" i="56"/>
  <c r="V141" i="56" s="1"/>
  <c r="W141" i="56" s="1"/>
  <c r="P141" i="56"/>
  <c r="Q141" i="56" s="1"/>
  <c r="R141" i="56" s="1"/>
  <c r="L146" i="56"/>
  <c r="S146" i="56"/>
  <c r="T146" i="56" s="1"/>
  <c r="L148" i="56"/>
  <c r="S148" i="56"/>
  <c r="T148" i="56" s="1"/>
  <c r="L150" i="56"/>
  <c r="S150" i="56"/>
  <c r="T150" i="56" s="1"/>
  <c r="L152" i="56"/>
  <c r="S152" i="56"/>
  <c r="T152" i="56" s="1"/>
  <c r="L154" i="56"/>
  <c r="S154" i="56"/>
  <c r="T154" i="56" s="1"/>
  <c r="L156" i="56"/>
  <c r="S156" i="56"/>
  <c r="T156" i="56" s="1"/>
  <c r="E59" i="56"/>
  <c r="J59" i="56"/>
  <c r="J60" i="56" s="1"/>
  <c r="L59" i="56"/>
  <c r="L60" i="56" s="1"/>
  <c r="N59" i="56"/>
  <c r="S59" i="56"/>
  <c r="E61" i="56"/>
  <c r="J61" i="56"/>
  <c r="J62" i="56" s="1"/>
  <c r="L61" i="56"/>
  <c r="L62" i="56" s="1"/>
  <c r="N61" i="56"/>
  <c r="S61" i="56"/>
  <c r="E67" i="56"/>
  <c r="J67" i="56"/>
  <c r="J68" i="56" s="1"/>
  <c r="L67" i="56"/>
  <c r="L68" i="56" s="1"/>
  <c r="N67" i="56"/>
  <c r="S67" i="56"/>
  <c r="E69" i="56"/>
  <c r="J69" i="56"/>
  <c r="J70" i="56" s="1"/>
  <c r="L69" i="56"/>
  <c r="L70" i="56" s="1"/>
  <c r="N69" i="56"/>
  <c r="S69" i="56"/>
  <c r="E75" i="56"/>
  <c r="J75" i="56"/>
  <c r="J76" i="56" s="1"/>
  <c r="L75" i="56"/>
  <c r="L76" i="56" s="1"/>
  <c r="N75" i="56"/>
  <c r="S75" i="56"/>
  <c r="E77" i="56"/>
  <c r="J77" i="56"/>
  <c r="J78" i="56" s="1"/>
  <c r="L77" i="56"/>
  <c r="L78" i="56" s="1"/>
  <c r="N77" i="56"/>
  <c r="S77" i="56"/>
  <c r="J87" i="56"/>
  <c r="J88" i="56" s="1"/>
  <c r="J85" i="56"/>
  <c r="J86" i="56" s="1"/>
  <c r="L87" i="56"/>
  <c r="L88" i="56" s="1"/>
  <c r="L85" i="56"/>
  <c r="L86" i="56" s="1"/>
  <c r="N87" i="56"/>
  <c r="N85" i="56"/>
  <c r="S87" i="56"/>
  <c r="S85" i="56"/>
  <c r="E83" i="56"/>
  <c r="J83" i="56"/>
  <c r="J84" i="56" s="1"/>
  <c r="L83" i="56"/>
  <c r="L84" i="56" s="1"/>
  <c r="N83" i="56"/>
  <c r="S83" i="56"/>
  <c r="E85" i="56"/>
  <c r="G90" i="56"/>
  <c r="H90" i="56" s="1"/>
  <c r="I90" i="56" s="1"/>
  <c r="M90" i="56"/>
  <c r="U90" i="56"/>
  <c r="V90" i="56" s="1"/>
  <c r="W90" i="56" s="1"/>
  <c r="K91" i="56"/>
  <c r="P91" i="56"/>
  <c r="Q91" i="56" s="1"/>
  <c r="R91" i="56" s="1"/>
  <c r="G93" i="56"/>
  <c r="H93" i="56" s="1"/>
  <c r="I93" i="56" s="1"/>
  <c r="M93" i="56"/>
  <c r="U93" i="56"/>
  <c r="V93" i="56" s="1"/>
  <c r="W93" i="56" s="1"/>
  <c r="G96" i="56"/>
  <c r="H96" i="56" s="1"/>
  <c r="I96" i="56" s="1"/>
  <c r="M96" i="56"/>
  <c r="U96" i="56"/>
  <c r="V96" i="56" s="1"/>
  <c r="W96" i="56" s="1"/>
  <c r="K97" i="56"/>
  <c r="P97" i="56"/>
  <c r="Q97" i="56" s="1"/>
  <c r="R97" i="56" s="1"/>
  <c r="G99" i="56"/>
  <c r="H99" i="56" s="1"/>
  <c r="I99" i="56" s="1"/>
  <c r="M99" i="56"/>
  <c r="U99" i="56"/>
  <c r="V99" i="56" s="1"/>
  <c r="W99" i="56" s="1"/>
  <c r="K101" i="56"/>
  <c r="P101" i="56"/>
  <c r="Q101" i="56" s="1"/>
  <c r="R101" i="56" s="1"/>
  <c r="G107" i="56"/>
  <c r="H107" i="56" s="1"/>
  <c r="I107" i="56" s="1"/>
  <c r="M107" i="56"/>
  <c r="U107" i="56"/>
  <c r="V107" i="56" s="1"/>
  <c r="W107" i="56" s="1"/>
  <c r="K109" i="56"/>
  <c r="P109" i="56"/>
  <c r="Q109" i="56" s="1"/>
  <c r="R109" i="56" s="1"/>
  <c r="G111" i="56"/>
  <c r="H111" i="56" s="1"/>
  <c r="I111" i="56" s="1"/>
  <c r="M111" i="56"/>
  <c r="U111" i="56"/>
  <c r="V111" i="56" s="1"/>
  <c r="W111" i="56" s="1"/>
  <c r="G114" i="56"/>
  <c r="H114" i="56" s="1"/>
  <c r="I114" i="56" s="1"/>
  <c r="M114" i="56"/>
  <c r="U114" i="56"/>
  <c r="V114" i="56" s="1"/>
  <c r="W114" i="56" s="1"/>
  <c r="K115" i="56"/>
  <c r="P115" i="56"/>
  <c r="Q115" i="56" s="1"/>
  <c r="R115" i="56" s="1"/>
  <c r="G117" i="56"/>
  <c r="H117" i="56" s="1"/>
  <c r="I117" i="56" s="1"/>
  <c r="M117" i="56"/>
  <c r="U117" i="56"/>
  <c r="V117" i="56" s="1"/>
  <c r="W117" i="56" s="1"/>
  <c r="G120" i="56"/>
  <c r="H120" i="56" s="1"/>
  <c r="I120" i="56" s="1"/>
  <c r="M120" i="56"/>
  <c r="U120" i="56"/>
  <c r="V120" i="56" s="1"/>
  <c r="W120" i="56" s="1"/>
  <c r="K121" i="56"/>
  <c r="P121" i="56"/>
  <c r="Q121" i="56" s="1"/>
  <c r="R121" i="56" s="1"/>
  <c r="K125" i="56"/>
  <c r="K141" i="56"/>
  <c r="E91" i="56"/>
  <c r="J91" i="56"/>
  <c r="J92" i="56" s="1"/>
  <c r="L91" i="56"/>
  <c r="L92" i="56" s="1"/>
  <c r="N91" i="56"/>
  <c r="S91" i="56"/>
  <c r="E97" i="56"/>
  <c r="J97" i="56"/>
  <c r="J98" i="56" s="1"/>
  <c r="L97" i="56"/>
  <c r="L98" i="56" s="1"/>
  <c r="N97" i="56"/>
  <c r="S97" i="56"/>
  <c r="E99" i="56"/>
  <c r="J99" i="56"/>
  <c r="J100" i="56" s="1"/>
  <c r="L99" i="56"/>
  <c r="L100" i="56" s="1"/>
  <c r="N99" i="56"/>
  <c r="S99" i="56"/>
  <c r="E107" i="56"/>
  <c r="J107" i="56"/>
  <c r="J108" i="56" s="1"/>
  <c r="L107" i="56"/>
  <c r="L108" i="56" s="1"/>
  <c r="N107" i="56"/>
  <c r="S107" i="56"/>
  <c r="E109" i="56"/>
  <c r="J109" i="56"/>
  <c r="J110" i="56" s="1"/>
  <c r="L109" i="56"/>
  <c r="L110" i="56" s="1"/>
  <c r="N109" i="56"/>
  <c r="S109" i="56"/>
  <c r="E115" i="56"/>
  <c r="J115" i="56"/>
  <c r="J116" i="56" s="1"/>
  <c r="L115" i="56"/>
  <c r="L116" i="56" s="1"/>
  <c r="N115" i="56"/>
  <c r="S115" i="56"/>
  <c r="G128" i="56"/>
  <c r="H128" i="56" s="1"/>
  <c r="I128" i="56" s="1"/>
  <c r="M128" i="56"/>
  <c r="U128" i="56"/>
  <c r="V128" i="56" s="1"/>
  <c r="W128" i="56" s="1"/>
  <c r="K129" i="56"/>
  <c r="P129" i="56"/>
  <c r="Q129" i="56" s="1"/>
  <c r="R129" i="56" s="1"/>
  <c r="G131" i="56"/>
  <c r="H131" i="56" s="1"/>
  <c r="I131" i="56" s="1"/>
  <c r="M131" i="56"/>
  <c r="U131" i="56"/>
  <c r="V131" i="56" s="1"/>
  <c r="W131" i="56" s="1"/>
  <c r="K133" i="56"/>
  <c r="P133" i="56"/>
  <c r="Q133" i="56" s="1"/>
  <c r="R133" i="56" s="1"/>
  <c r="G135" i="56"/>
  <c r="H135" i="56" s="1"/>
  <c r="I135" i="56" s="1"/>
  <c r="M135" i="56"/>
  <c r="U135" i="56"/>
  <c r="V135" i="56" s="1"/>
  <c r="W135" i="56" s="1"/>
  <c r="K137" i="56"/>
  <c r="P137" i="56"/>
  <c r="Q137" i="56" s="1"/>
  <c r="R137" i="56" s="1"/>
  <c r="E129" i="56"/>
  <c r="J129" i="56"/>
  <c r="J130" i="56" s="1"/>
  <c r="L129" i="56"/>
  <c r="L130" i="56" s="1"/>
  <c r="N129" i="56"/>
  <c r="S129" i="56"/>
  <c r="E131" i="56"/>
  <c r="J131" i="56"/>
  <c r="J132" i="56" s="1"/>
  <c r="L131" i="56"/>
  <c r="L132" i="56" s="1"/>
  <c r="N131" i="56"/>
  <c r="S131" i="56"/>
  <c r="E133" i="56"/>
  <c r="J133" i="56"/>
  <c r="J134" i="56" s="1"/>
  <c r="L133" i="56"/>
  <c r="L134" i="56" s="1"/>
  <c r="N133" i="56"/>
  <c r="S133" i="56"/>
  <c r="E135" i="56"/>
  <c r="J135" i="56"/>
  <c r="J136" i="56" s="1"/>
  <c r="L135" i="56"/>
  <c r="L136" i="56" s="1"/>
  <c r="N135" i="56"/>
  <c r="S135" i="56"/>
  <c r="E141" i="56"/>
  <c r="L141" i="56"/>
  <c r="L142" i="56" s="1"/>
  <c r="S141" i="56"/>
  <c r="K23" i="53"/>
  <c r="K24" i="53"/>
  <c r="P12" i="53"/>
  <c r="Q12" i="53" s="1"/>
  <c r="R12" i="53" s="1"/>
  <c r="U11" i="53"/>
  <c r="V11" i="53" s="1"/>
  <c r="W11" i="53" s="1"/>
  <c r="M13" i="53"/>
  <c r="K40" i="53"/>
  <c r="K52" i="53"/>
  <c r="K55" i="53"/>
  <c r="U58" i="53"/>
  <c r="V58" i="53" s="1"/>
  <c r="W58" i="53" s="1"/>
  <c r="M11" i="53"/>
  <c r="K12" i="53"/>
  <c r="G13" i="53"/>
  <c r="H13" i="53" s="1"/>
  <c r="I13" i="53" s="1"/>
  <c r="U13" i="53"/>
  <c r="V13" i="53" s="1"/>
  <c r="W13" i="53" s="1"/>
  <c r="K54" i="53"/>
  <c r="U57" i="53"/>
  <c r="V57" i="53" s="1"/>
  <c r="W57" i="53" s="1"/>
  <c r="P15" i="53"/>
  <c r="Q15" i="53" s="1"/>
  <c r="R15" i="53" s="1"/>
  <c r="P16" i="53"/>
  <c r="Q16" i="53" s="1"/>
  <c r="R16" i="53" s="1"/>
  <c r="P17" i="53"/>
  <c r="Q17" i="53" s="1"/>
  <c r="R17" i="53" s="1"/>
  <c r="P45" i="53"/>
  <c r="Q45" i="53" s="1"/>
  <c r="R45" i="53" s="1"/>
  <c r="P46" i="53"/>
  <c r="Q46" i="53" s="1"/>
  <c r="R46" i="53" s="1"/>
  <c r="K71" i="53"/>
  <c r="P71" i="53"/>
  <c r="Q71" i="53" s="1"/>
  <c r="R71" i="53" s="1"/>
  <c r="U73" i="53"/>
  <c r="V73" i="53" s="1"/>
  <c r="W73" i="53" s="1"/>
  <c r="K88" i="53"/>
  <c r="K11" i="53"/>
  <c r="P11" i="53"/>
  <c r="Q11" i="53" s="1"/>
  <c r="R11" i="53" s="1"/>
  <c r="K15" i="53"/>
  <c r="K16" i="53"/>
  <c r="K17" i="53"/>
  <c r="P23" i="53"/>
  <c r="Q23" i="53" s="1"/>
  <c r="R23" i="53" s="1"/>
  <c r="P24" i="53"/>
  <c r="Q24" i="53" s="1"/>
  <c r="R24" i="53" s="1"/>
  <c r="P25" i="53"/>
  <c r="Q25" i="53" s="1"/>
  <c r="R25" i="53" s="1"/>
  <c r="P39" i="53"/>
  <c r="Q39" i="53" s="1"/>
  <c r="R39" i="53" s="1"/>
  <c r="P40" i="53"/>
  <c r="Q40" i="53" s="1"/>
  <c r="R40" i="53" s="1"/>
  <c r="K45" i="53"/>
  <c r="K46" i="53"/>
  <c r="J49" i="53"/>
  <c r="U65" i="53"/>
  <c r="V65" i="53" s="1"/>
  <c r="W65" i="53" s="1"/>
  <c r="G73" i="53"/>
  <c r="H73" i="53" s="1"/>
  <c r="I73" i="53" s="1"/>
  <c r="P51" i="53"/>
  <c r="Q51" i="53" s="1"/>
  <c r="R51" i="53" s="1"/>
  <c r="P52" i="53"/>
  <c r="Q52" i="53" s="1"/>
  <c r="R52" i="53" s="1"/>
  <c r="P54" i="53"/>
  <c r="Q54" i="53" s="1"/>
  <c r="R54" i="53" s="1"/>
  <c r="P55" i="53"/>
  <c r="Q55" i="53" s="1"/>
  <c r="R55" i="53" s="1"/>
  <c r="G57" i="53"/>
  <c r="H57" i="53" s="1"/>
  <c r="I57" i="53" s="1"/>
  <c r="G58" i="53"/>
  <c r="H58" i="53" s="1"/>
  <c r="I58" i="53" s="1"/>
  <c r="P67" i="53"/>
  <c r="Q67" i="53" s="1"/>
  <c r="R67" i="53" s="1"/>
  <c r="G69" i="53"/>
  <c r="H69" i="53" s="1"/>
  <c r="I69" i="53" s="1"/>
  <c r="P75" i="53"/>
  <c r="Q75" i="53" s="1"/>
  <c r="R75" i="53" s="1"/>
  <c r="E13" i="53"/>
  <c r="F13" i="53" s="1"/>
  <c r="E12" i="53"/>
  <c r="F12" i="53" s="1"/>
  <c r="E11" i="53"/>
  <c r="F11" i="53" s="1"/>
  <c r="J13" i="53"/>
  <c r="J12" i="53"/>
  <c r="J11" i="53"/>
  <c r="L13" i="53"/>
  <c r="L12" i="53"/>
  <c r="L11" i="53"/>
  <c r="N13" i="53"/>
  <c r="O13" i="53" s="1"/>
  <c r="N12" i="53"/>
  <c r="O12" i="53" s="1"/>
  <c r="N11" i="53"/>
  <c r="O11" i="53" s="1"/>
  <c r="S13" i="53"/>
  <c r="T13" i="53" s="1"/>
  <c r="S12" i="53"/>
  <c r="T12" i="53" s="1"/>
  <c r="S11" i="53"/>
  <c r="T11" i="53" s="1"/>
  <c r="G19" i="53"/>
  <c r="H19" i="53" s="1"/>
  <c r="I19" i="53" s="1"/>
  <c r="M19" i="53"/>
  <c r="U19" i="53"/>
  <c r="V19" i="53" s="1"/>
  <c r="W19" i="53" s="1"/>
  <c r="G20" i="53"/>
  <c r="H20" i="53" s="1"/>
  <c r="I20" i="53" s="1"/>
  <c r="M20" i="53"/>
  <c r="U20" i="53"/>
  <c r="V20" i="53" s="1"/>
  <c r="W20" i="53" s="1"/>
  <c r="G21" i="53"/>
  <c r="H21" i="53" s="1"/>
  <c r="I21" i="53" s="1"/>
  <c r="U21" i="53"/>
  <c r="V21" i="53" s="1"/>
  <c r="W21" i="53" s="1"/>
  <c r="G42" i="53"/>
  <c r="H42" i="53" s="1"/>
  <c r="I42" i="53" s="1"/>
  <c r="M42" i="53"/>
  <c r="U42" i="53"/>
  <c r="V42" i="53" s="1"/>
  <c r="W42" i="53" s="1"/>
  <c r="G43" i="53"/>
  <c r="H43" i="53" s="1"/>
  <c r="I43" i="53" s="1"/>
  <c r="U43" i="53"/>
  <c r="V43" i="53" s="1"/>
  <c r="W43" i="53" s="1"/>
  <c r="G48" i="53"/>
  <c r="H48" i="53" s="1"/>
  <c r="I48" i="53" s="1"/>
  <c r="M48" i="53"/>
  <c r="U48" i="53"/>
  <c r="V48" i="53" s="1"/>
  <c r="W48" i="53" s="1"/>
  <c r="G49" i="53"/>
  <c r="H49" i="53" s="1"/>
  <c r="I49" i="53" s="1"/>
  <c r="U49" i="53"/>
  <c r="V49" i="53" s="1"/>
  <c r="W49" i="53" s="1"/>
  <c r="G15" i="53"/>
  <c r="H15" i="53" s="1"/>
  <c r="I15" i="53" s="1"/>
  <c r="M15" i="53"/>
  <c r="U15" i="53"/>
  <c r="V15" i="53" s="1"/>
  <c r="W15" i="53" s="1"/>
  <c r="G16" i="53"/>
  <c r="H16" i="53" s="1"/>
  <c r="I16" i="53" s="1"/>
  <c r="M16" i="53"/>
  <c r="U16" i="53"/>
  <c r="V16" i="53" s="1"/>
  <c r="W16" i="53" s="1"/>
  <c r="G17" i="53"/>
  <c r="H17" i="53" s="1"/>
  <c r="I17" i="53" s="1"/>
  <c r="K19" i="53"/>
  <c r="P19" i="53"/>
  <c r="Q19" i="53" s="1"/>
  <c r="R19" i="53" s="1"/>
  <c r="K20" i="53"/>
  <c r="P20" i="53"/>
  <c r="Q20" i="53" s="1"/>
  <c r="R20" i="53" s="1"/>
  <c r="K21" i="53"/>
  <c r="P21" i="53"/>
  <c r="Q21" i="53" s="1"/>
  <c r="R21" i="53" s="1"/>
  <c r="G23" i="53"/>
  <c r="H23" i="53" s="1"/>
  <c r="I23" i="53" s="1"/>
  <c r="M23" i="53"/>
  <c r="G24" i="53"/>
  <c r="H24" i="53" s="1"/>
  <c r="I24" i="53" s="1"/>
  <c r="M24" i="53"/>
  <c r="G25" i="53"/>
  <c r="H25" i="53" s="1"/>
  <c r="I25" i="53" s="1"/>
  <c r="G39" i="53"/>
  <c r="H39" i="53" s="1"/>
  <c r="I39" i="53" s="1"/>
  <c r="M39" i="53"/>
  <c r="U39" i="53"/>
  <c r="V39" i="53" s="1"/>
  <c r="W39" i="53" s="1"/>
  <c r="G40" i="53"/>
  <c r="H40" i="53" s="1"/>
  <c r="I40" i="53" s="1"/>
  <c r="K42" i="53"/>
  <c r="P42" i="53"/>
  <c r="Q42" i="53" s="1"/>
  <c r="R42" i="53" s="1"/>
  <c r="K43" i="53"/>
  <c r="P43" i="53"/>
  <c r="Q43" i="53" s="1"/>
  <c r="R43" i="53" s="1"/>
  <c r="G45" i="53"/>
  <c r="H45" i="53" s="1"/>
  <c r="I45" i="53" s="1"/>
  <c r="M45" i="53"/>
  <c r="U45" i="53"/>
  <c r="V45" i="53" s="1"/>
  <c r="W45" i="53" s="1"/>
  <c r="G46" i="53"/>
  <c r="H46" i="53" s="1"/>
  <c r="I46" i="53" s="1"/>
  <c r="K48" i="53"/>
  <c r="P48" i="53"/>
  <c r="Q48" i="53" s="1"/>
  <c r="R48" i="53" s="1"/>
  <c r="K49" i="53"/>
  <c r="P49" i="53"/>
  <c r="Q49" i="53" s="1"/>
  <c r="R49" i="53" s="1"/>
  <c r="G51" i="53"/>
  <c r="H51" i="53" s="1"/>
  <c r="I51" i="53" s="1"/>
  <c r="M51" i="53"/>
  <c r="U51" i="53"/>
  <c r="V51" i="53" s="1"/>
  <c r="W51" i="53" s="1"/>
  <c r="G52" i="53"/>
  <c r="H52" i="53" s="1"/>
  <c r="I52" i="53" s="1"/>
  <c r="K58" i="53"/>
  <c r="K57" i="53"/>
  <c r="P58" i="53"/>
  <c r="Q58" i="53" s="1"/>
  <c r="R58" i="53" s="1"/>
  <c r="P57" i="53"/>
  <c r="Q57" i="53" s="1"/>
  <c r="R57" i="53" s="1"/>
  <c r="M57" i="53"/>
  <c r="K65" i="53"/>
  <c r="P65" i="53"/>
  <c r="Q65" i="53" s="1"/>
  <c r="R65" i="53" s="1"/>
  <c r="K69" i="53"/>
  <c r="P69" i="53"/>
  <c r="Q69" i="53" s="1"/>
  <c r="R69" i="53" s="1"/>
  <c r="K73" i="53"/>
  <c r="P73" i="53"/>
  <c r="Q73" i="53" s="1"/>
  <c r="R73" i="53" s="1"/>
  <c r="J90" i="53"/>
  <c r="E15" i="53"/>
  <c r="F15" i="53" s="1"/>
  <c r="J15" i="53"/>
  <c r="L15" i="53"/>
  <c r="N15" i="53"/>
  <c r="O15" i="53" s="1"/>
  <c r="S15" i="53"/>
  <c r="T15" i="53" s="1"/>
  <c r="F16" i="53"/>
  <c r="J16" i="53"/>
  <c r="L16" i="53"/>
  <c r="N16" i="53"/>
  <c r="O16" i="53" s="1"/>
  <c r="S16" i="53"/>
  <c r="T16" i="53" s="1"/>
  <c r="E19" i="53"/>
  <c r="F19" i="53" s="1"/>
  <c r="J19" i="53"/>
  <c r="L19" i="53"/>
  <c r="N19" i="53"/>
  <c r="O19" i="53" s="1"/>
  <c r="S19" i="53"/>
  <c r="T19" i="53" s="1"/>
  <c r="E20" i="53"/>
  <c r="F20" i="53" s="1"/>
  <c r="J20" i="53"/>
  <c r="L20" i="53"/>
  <c r="N20" i="53"/>
  <c r="O20" i="53" s="1"/>
  <c r="S20" i="53"/>
  <c r="T20" i="53" s="1"/>
  <c r="E23" i="53"/>
  <c r="F23" i="53" s="1"/>
  <c r="J23" i="53"/>
  <c r="L23" i="53"/>
  <c r="N23" i="53"/>
  <c r="O23" i="53" s="1"/>
  <c r="S23" i="53"/>
  <c r="T23" i="53" s="1"/>
  <c r="E24" i="53"/>
  <c r="F24" i="53" s="1"/>
  <c r="J24" i="53"/>
  <c r="L24" i="53"/>
  <c r="N24" i="53"/>
  <c r="O24" i="53" s="1"/>
  <c r="S24" i="53"/>
  <c r="T24" i="53" s="1"/>
  <c r="E27" i="53"/>
  <c r="F27" i="53" s="1"/>
  <c r="N27" i="53"/>
  <c r="O27" i="53" s="1"/>
  <c r="S27" i="53"/>
  <c r="T27" i="53" s="1"/>
  <c r="E28" i="53"/>
  <c r="F28" i="53" s="1"/>
  <c r="N28" i="53"/>
  <c r="O28" i="53" s="1"/>
  <c r="S28" i="53"/>
  <c r="T28" i="53" s="1"/>
  <c r="E31" i="53"/>
  <c r="F31" i="53" s="1"/>
  <c r="N31" i="53"/>
  <c r="O31" i="53" s="1"/>
  <c r="S31" i="53"/>
  <c r="T31" i="53" s="1"/>
  <c r="E32" i="53"/>
  <c r="F32" i="53" s="1"/>
  <c r="N32" i="53"/>
  <c r="O32" i="53" s="1"/>
  <c r="S32" i="53"/>
  <c r="T32" i="53" s="1"/>
  <c r="E35" i="53"/>
  <c r="F35" i="53" s="1"/>
  <c r="N35" i="53"/>
  <c r="O35" i="53" s="1"/>
  <c r="S35" i="53"/>
  <c r="T35" i="53" s="1"/>
  <c r="E36" i="53"/>
  <c r="F36" i="53" s="1"/>
  <c r="N36" i="53"/>
  <c r="O36" i="53" s="1"/>
  <c r="S36" i="53"/>
  <c r="T36" i="53" s="1"/>
  <c r="E39" i="53"/>
  <c r="F39" i="53" s="1"/>
  <c r="J39" i="53"/>
  <c r="L39" i="53"/>
  <c r="N39" i="53"/>
  <c r="O39" i="53" s="1"/>
  <c r="S39" i="53"/>
  <c r="T39" i="53" s="1"/>
  <c r="E42" i="53"/>
  <c r="F42" i="53" s="1"/>
  <c r="J42" i="53"/>
  <c r="L42" i="53"/>
  <c r="N42" i="53"/>
  <c r="O42" i="53" s="1"/>
  <c r="S42" i="53"/>
  <c r="T42" i="53" s="1"/>
  <c r="E45" i="53"/>
  <c r="F45" i="53" s="1"/>
  <c r="J45" i="53"/>
  <c r="L45" i="53"/>
  <c r="N45" i="53"/>
  <c r="O45" i="53" s="1"/>
  <c r="S45" i="53"/>
  <c r="T45" i="53" s="1"/>
  <c r="E48" i="53"/>
  <c r="F48" i="53" s="1"/>
  <c r="J48" i="53"/>
  <c r="L48" i="53"/>
  <c r="N48" i="53"/>
  <c r="O48" i="53" s="1"/>
  <c r="S48" i="53"/>
  <c r="T48" i="53" s="1"/>
  <c r="E51" i="53"/>
  <c r="F51" i="53" s="1"/>
  <c r="J51" i="53"/>
  <c r="L51" i="53"/>
  <c r="N51" i="53"/>
  <c r="O51" i="53" s="1"/>
  <c r="S51" i="53"/>
  <c r="T51" i="53" s="1"/>
  <c r="G54" i="53"/>
  <c r="H54" i="53" s="1"/>
  <c r="I54" i="53" s="1"/>
  <c r="M54" i="53"/>
  <c r="U54" i="53"/>
  <c r="V54" i="53" s="1"/>
  <c r="W54" i="53" s="1"/>
  <c r="G55" i="53"/>
  <c r="H55" i="53" s="1"/>
  <c r="I55" i="53" s="1"/>
  <c r="G67" i="53"/>
  <c r="H67" i="53" s="1"/>
  <c r="I67" i="53" s="1"/>
  <c r="G71" i="53"/>
  <c r="H71" i="53" s="1"/>
  <c r="I71" i="53" s="1"/>
  <c r="G75" i="53"/>
  <c r="H75" i="53" s="1"/>
  <c r="I75" i="53" s="1"/>
  <c r="E54" i="53"/>
  <c r="F54" i="53" s="1"/>
  <c r="J54" i="53"/>
  <c r="L54" i="53"/>
  <c r="N54" i="53"/>
  <c r="O54" i="53" s="1"/>
  <c r="S54" i="53"/>
  <c r="T54" i="53" s="1"/>
  <c r="E57" i="53"/>
  <c r="F57" i="53" s="1"/>
  <c r="J57" i="53"/>
  <c r="L57" i="53"/>
  <c r="N57" i="53"/>
  <c r="O57" i="53" s="1"/>
  <c r="S57" i="53"/>
  <c r="T57" i="53" s="1"/>
  <c r="J77" i="53"/>
  <c r="J88" i="53"/>
  <c r="J11" i="52"/>
  <c r="J12" i="52"/>
  <c r="J13" i="52"/>
  <c r="J14" i="52"/>
  <c r="J15" i="52"/>
  <c r="J16" i="52"/>
  <c r="J17" i="52"/>
  <c r="J18" i="52"/>
  <c r="J19" i="52"/>
  <c r="J20" i="52"/>
  <c r="J21" i="52"/>
  <c r="J22" i="52"/>
  <c r="J23" i="52"/>
  <c r="J24" i="52"/>
  <c r="J25" i="52"/>
  <c r="J26" i="52"/>
  <c r="J27" i="52"/>
  <c r="J28" i="52"/>
  <c r="J29" i="52"/>
  <c r="J30" i="52"/>
  <c r="J31" i="52"/>
  <c r="J32" i="52"/>
  <c r="J33" i="52"/>
  <c r="J34" i="52"/>
  <c r="J35" i="52"/>
  <c r="J36" i="52"/>
  <c r="J37" i="52"/>
  <c r="J38" i="52"/>
  <c r="J39" i="52"/>
  <c r="J40" i="52"/>
  <c r="J41" i="52"/>
  <c r="J42" i="52"/>
  <c r="J43" i="52"/>
  <c r="J44" i="52"/>
  <c r="J45" i="52"/>
  <c r="J46" i="52"/>
  <c r="J47" i="52"/>
  <c r="J48" i="52"/>
  <c r="J49" i="52"/>
  <c r="J50" i="52"/>
  <c r="H11" i="52"/>
  <c r="H12" i="52"/>
  <c r="H13" i="52"/>
  <c r="H14" i="52"/>
  <c r="H15" i="52"/>
  <c r="H16" i="52"/>
  <c r="H17" i="52"/>
  <c r="H18" i="52"/>
  <c r="H19" i="52"/>
  <c r="H20" i="52"/>
  <c r="H21" i="52"/>
  <c r="H22" i="52"/>
  <c r="H23" i="52"/>
  <c r="H24" i="52"/>
  <c r="H25" i="52"/>
  <c r="H26" i="52"/>
  <c r="H27" i="52"/>
  <c r="H28" i="52"/>
  <c r="H29" i="52"/>
  <c r="H30" i="52"/>
  <c r="H31" i="52"/>
  <c r="H32" i="52"/>
  <c r="H33" i="52"/>
  <c r="H34" i="52"/>
  <c r="H35" i="52"/>
  <c r="H36" i="52"/>
  <c r="H37" i="52"/>
  <c r="H38" i="52"/>
  <c r="H39" i="52"/>
  <c r="H40" i="52"/>
  <c r="H41" i="52"/>
  <c r="H42" i="52"/>
  <c r="H43" i="52"/>
  <c r="H44" i="52"/>
  <c r="H45" i="52"/>
  <c r="H46" i="52"/>
  <c r="H47" i="52"/>
  <c r="H48" i="52"/>
  <c r="H49" i="52"/>
  <c r="H50" i="52"/>
  <c r="M50" i="52"/>
  <c r="N50" i="52" s="1"/>
  <c r="K50" i="52"/>
  <c r="L50" i="52" s="1"/>
  <c r="E50" i="52"/>
  <c r="F50" i="52" s="1"/>
  <c r="M49" i="52"/>
  <c r="N49" i="52" s="1"/>
  <c r="K49" i="52"/>
  <c r="L49" i="52" s="1"/>
  <c r="E49" i="52"/>
  <c r="F49" i="52" s="1"/>
  <c r="M48" i="52"/>
  <c r="N48" i="52" s="1"/>
  <c r="K48" i="52"/>
  <c r="L48" i="52" s="1"/>
  <c r="E48" i="52"/>
  <c r="F48" i="52" s="1"/>
  <c r="M47" i="52"/>
  <c r="N47" i="52" s="1"/>
  <c r="K47" i="52"/>
  <c r="L47" i="52" s="1"/>
  <c r="E47" i="52"/>
  <c r="F47" i="52" s="1"/>
  <c r="M46" i="52"/>
  <c r="N46" i="52" s="1"/>
  <c r="K46" i="52"/>
  <c r="L46" i="52" s="1"/>
  <c r="E46" i="52"/>
  <c r="F46" i="52" s="1"/>
  <c r="M45" i="52"/>
  <c r="N45" i="52" s="1"/>
  <c r="K45" i="52"/>
  <c r="L45" i="52" s="1"/>
  <c r="E45" i="52"/>
  <c r="F45" i="52" s="1"/>
  <c r="M44" i="52"/>
  <c r="N44" i="52" s="1"/>
  <c r="K44" i="52"/>
  <c r="L44" i="52" s="1"/>
  <c r="E44" i="52"/>
  <c r="F44" i="52" s="1"/>
  <c r="M43" i="52"/>
  <c r="N43" i="52" s="1"/>
  <c r="K43" i="52"/>
  <c r="L43" i="52" s="1"/>
  <c r="E43" i="52"/>
  <c r="F43" i="52" s="1"/>
  <c r="M42" i="52"/>
  <c r="N42" i="52" s="1"/>
  <c r="K42" i="52"/>
  <c r="L42" i="52" s="1"/>
  <c r="E42" i="52"/>
  <c r="F42" i="52" s="1"/>
  <c r="M41" i="52"/>
  <c r="N41" i="52" s="1"/>
  <c r="K41" i="52"/>
  <c r="L41" i="52" s="1"/>
  <c r="E41" i="52"/>
  <c r="F41" i="52" s="1"/>
  <c r="M40" i="52"/>
  <c r="N40" i="52" s="1"/>
  <c r="K40" i="52"/>
  <c r="L40" i="52" s="1"/>
  <c r="E40" i="52"/>
  <c r="F40" i="52" s="1"/>
  <c r="M39" i="52"/>
  <c r="N39" i="52" s="1"/>
  <c r="K39" i="52"/>
  <c r="L39" i="52" s="1"/>
  <c r="E39" i="52"/>
  <c r="F39" i="52" s="1"/>
  <c r="M38" i="52"/>
  <c r="N38" i="52" s="1"/>
  <c r="K38" i="52"/>
  <c r="L38" i="52" s="1"/>
  <c r="E38" i="52"/>
  <c r="F38" i="52" s="1"/>
  <c r="M37" i="52"/>
  <c r="N37" i="52" s="1"/>
  <c r="K37" i="52"/>
  <c r="L37" i="52" s="1"/>
  <c r="E37" i="52"/>
  <c r="F37" i="52" s="1"/>
  <c r="M36" i="52"/>
  <c r="N36" i="52" s="1"/>
  <c r="K36" i="52"/>
  <c r="L36" i="52" s="1"/>
  <c r="E36" i="52"/>
  <c r="F36" i="52" s="1"/>
  <c r="M35" i="52"/>
  <c r="N35" i="52" s="1"/>
  <c r="K35" i="52"/>
  <c r="L35" i="52" s="1"/>
  <c r="E35" i="52"/>
  <c r="F35" i="52" s="1"/>
  <c r="M34" i="52"/>
  <c r="N34" i="52" s="1"/>
  <c r="K34" i="52"/>
  <c r="L34" i="52" s="1"/>
  <c r="E34" i="52"/>
  <c r="F34" i="52" s="1"/>
  <c r="M33" i="52"/>
  <c r="N33" i="52" s="1"/>
  <c r="K33" i="52"/>
  <c r="L33" i="52" s="1"/>
  <c r="E33" i="52"/>
  <c r="F33" i="52" s="1"/>
  <c r="M32" i="52"/>
  <c r="N32" i="52" s="1"/>
  <c r="K32" i="52"/>
  <c r="L32" i="52" s="1"/>
  <c r="E32" i="52"/>
  <c r="F32" i="52" s="1"/>
  <c r="M31" i="52"/>
  <c r="N31" i="52" s="1"/>
  <c r="K31" i="52"/>
  <c r="L31" i="52" s="1"/>
  <c r="E31" i="52"/>
  <c r="F31" i="52" s="1"/>
  <c r="M30" i="52"/>
  <c r="N30" i="52" s="1"/>
  <c r="K30" i="52"/>
  <c r="L30" i="52" s="1"/>
  <c r="E30" i="52"/>
  <c r="F30" i="52" s="1"/>
  <c r="M29" i="52"/>
  <c r="N29" i="52" s="1"/>
  <c r="K29" i="52"/>
  <c r="L29" i="52" s="1"/>
  <c r="E29" i="52"/>
  <c r="F29" i="52" s="1"/>
  <c r="M28" i="52"/>
  <c r="N28" i="52" s="1"/>
  <c r="K28" i="52"/>
  <c r="L28" i="52" s="1"/>
  <c r="E28" i="52"/>
  <c r="F28" i="52" s="1"/>
  <c r="M27" i="52"/>
  <c r="N27" i="52" s="1"/>
  <c r="K27" i="52"/>
  <c r="L27" i="52" s="1"/>
  <c r="E27" i="52"/>
  <c r="F27" i="52" s="1"/>
  <c r="M26" i="52"/>
  <c r="N26" i="52" s="1"/>
  <c r="K26" i="52"/>
  <c r="L26" i="52" s="1"/>
  <c r="E26" i="52"/>
  <c r="F26" i="52" s="1"/>
  <c r="M25" i="52"/>
  <c r="N25" i="52" s="1"/>
  <c r="K25" i="52"/>
  <c r="L25" i="52" s="1"/>
  <c r="E25" i="52"/>
  <c r="F25" i="52" s="1"/>
  <c r="M24" i="52"/>
  <c r="N24" i="52" s="1"/>
  <c r="K24" i="52"/>
  <c r="L24" i="52" s="1"/>
  <c r="E24" i="52"/>
  <c r="F24" i="52" s="1"/>
  <c r="M23" i="52"/>
  <c r="N23" i="52" s="1"/>
  <c r="K23" i="52"/>
  <c r="L23" i="52" s="1"/>
  <c r="E23" i="52"/>
  <c r="F23" i="52" s="1"/>
  <c r="M22" i="52"/>
  <c r="N22" i="52" s="1"/>
  <c r="K22" i="52"/>
  <c r="L22" i="52" s="1"/>
  <c r="E22" i="52"/>
  <c r="F22" i="52" s="1"/>
  <c r="M21" i="52"/>
  <c r="N21" i="52" s="1"/>
  <c r="K21" i="52"/>
  <c r="L21" i="52" s="1"/>
  <c r="E21" i="52"/>
  <c r="F21" i="52" s="1"/>
  <c r="M20" i="52"/>
  <c r="N20" i="52" s="1"/>
  <c r="K20" i="52"/>
  <c r="L20" i="52" s="1"/>
  <c r="E20" i="52"/>
  <c r="F20" i="52" s="1"/>
  <c r="M19" i="52"/>
  <c r="N19" i="52" s="1"/>
  <c r="K19" i="52"/>
  <c r="L19" i="52" s="1"/>
  <c r="E19" i="52"/>
  <c r="F19" i="52" s="1"/>
  <c r="M18" i="52"/>
  <c r="N18" i="52" s="1"/>
  <c r="K18" i="52"/>
  <c r="L18" i="52" s="1"/>
  <c r="E18" i="52"/>
  <c r="F18" i="52" s="1"/>
  <c r="M17" i="52"/>
  <c r="N17" i="52" s="1"/>
  <c r="K17" i="52"/>
  <c r="L17" i="52" s="1"/>
  <c r="E17" i="52"/>
  <c r="F17" i="52" s="1"/>
  <c r="M16" i="52"/>
  <c r="N16" i="52" s="1"/>
  <c r="K16" i="52"/>
  <c r="L16" i="52" s="1"/>
  <c r="E16" i="52"/>
  <c r="F16" i="52" s="1"/>
  <c r="M15" i="52"/>
  <c r="N15" i="52" s="1"/>
  <c r="K15" i="52"/>
  <c r="L15" i="52" s="1"/>
  <c r="E15" i="52"/>
  <c r="F15" i="52" s="1"/>
  <c r="M14" i="52"/>
  <c r="N14" i="52" s="1"/>
  <c r="K14" i="52"/>
  <c r="L14" i="52" s="1"/>
  <c r="E14" i="52"/>
  <c r="F14" i="52" s="1"/>
  <c r="M13" i="52"/>
  <c r="N13" i="52" s="1"/>
  <c r="K13" i="52"/>
  <c r="L13" i="52" s="1"/>
  <c r="E13" i="52"/>
  <c r="F13" i="52" s="1"/>
  <c r="M12" i="52"/>
  <c r="N12" i="52" s="1"/>
  <c r="K12" i="52"/>
  <c r="L12" i="52" s="1"/>
  <c r="E12" i="52"/>
  <c r="F12" i="52" s="1"/>
  <c r="M11" i="52"/>
  <c r="N11" i="52" s="1"/>
  <c r="K11" i="52"/>
  <c r="L11" i="52" s="1"/>
  <c r="E11" i="52"/>
  <c r="F11" i="52" s="1"/>
  <c r="M10" i="52"/>
  <c r="N10" i="52" s="1"/>
  <c r="K10" i="52"/>
  <c r="L10" i="52" s="1"/>
  <c r="E10" i="52"/>
  <c r="F10" i="52" s="1"/>
  <c r="G80" i="56" l="1"/>
  <c r="H80" i="56" s="1"/>
  <c r="I80" i="56" s="1"/>
  <c r="G116" i="56"/>
  <c r="H116" i="56" s="1"/>
  <c r="I116" i="56" s="1"/>
  <c r="U116" i="56"/>
  <c r="V116" i="56" s="1"/>
  <c r="W116" i="56" s="1"/>
  <c r="P132" i="56"/>
  <c r="Q132" i="56" s="1"/>
  <c r="R132" i="56" s="1"/>
  <c r="U102" i="56"/>
  <c r="V102" i="56" s="1"/>
  <c r="W102" i="56" s="1"/>
  <c r="U80" i="56"/>
  <c r="V80" i="56" s="1"/>
  <c r="W80" i="56" s="1"/>
  <c r="U76" i="56"/>
  <c r="V76" i="56" s="1"/>
  <c r="W76" i="56" s="1"/>
  <c r="G130" i="56"/>
  <c r="H130" i="56" s="1"/>
  <c r="I130" i="56" s="1"/>
  <c r="U92" i="56"/>
  <c r="V92" i="56" s="1"/>
  <c r="W92" i="56" s="1"/>
  <c r="U64" i="56"/>
  <c r="V64" i="56" s="1"/>
  <c r="W64" i="56" s="1"/>
  <c r="U134" i="56"/>
  <c r="V134" i="56" s="1"/>
  <c r="W134" i="56" s="1"/>
  <c r="U122" i="56"/>
  <c r="V122" i="56" s="1"/>
  <c r="W122" i="56" s="1"/>
  <c r="G122" i="56"/>
  <c r="H122" i="56" s="1"/>
  <c r="I122" i="56" s="1"/>
  <c r="G102" i="56"/>
  <c r="H102" i="56" s="1"/>
  <c r="I102" i="56" s="1"/>
  <c r="G92" i="56"/>
  <c r="H92" i="56" s="1"/>
  <c r="I92" i="56" s="1"/>
  <c r="G76" i="56"/>
  <c r="H76" i="56" s="1"/>
  <c r="I76" i="56" s="1"/>
  <c r="G64" i="56"/>
  <c r="H64" i="56" s="1"/>
  <c r="I64" i="56" s="1"/>
  <c r="S142" i="56"/>
  <c r="T142" i="56" s="1"/>
  <c r="T141" i="56"/>
  <c r="E142" i="56"/>
  <c r="F142" i="56" s="1"/>
  <c r="F141" i="56"/>
  <c r="N136" i="56"/>
  <c r="O136" i="56" s="1"/>
  <c r="O135" i="56"/>
  <c r="S134" i="56"/>
  <c r="T134" i="56" s="1"/>
  <c r="T133" i="56"/>
  <c r="E134" i="56"/>
  <c r="F134" i="56" s="1"/>
  <c r="F133" i="56"/>
  <c r="N132" i="56"/>
  <c r="O132" i="56" s="1"/>
  <c r="O131" i="56"/>
  <c r="S130" i="56"/>
  <c r="T130" i="56" s="1"/>
  <c r="T129" i="56"/>
  <c r="E130" i="56"/>
  <c r="F130" i="56" s="1"/>
  <c r="F129" i="56"/>
  <c r="S116" i="56"/>
  <c r="T116" i="56" s="1"/>
  <c r="T115" i="56"/>
  <c r="E116" i="56"/>
  <c r="F116" i="56" s="1"/>
  <c r="F115" i="56"/>
  <c r="N110" i="56"/>
  <c r="O110" i="56" s="1"/>
  <c r="O109" i="56"/>
  <c r="S108" i="56"/>
  <c r="T108" i="56" s="1"/>
  <c r="T107" i="56"/>
  <c r="E108" i="56"/>
  <c r="F108" i="56" s="1"/>
  <c r="F107" i="56"/>
  <c r="N100" i="56"/>
  <c r="O100" i="56" s="1"/>
  <c r="O99" i="56"/>
  <c r="S98" i="56"/>
  <c r="T98" i="56" s="1"/>
  <c r="T97" i="56"/>
  <c r="E98" i="56"/>
  <c r="F98" i="56" s="1"/>
  <c r="F97" i="56"/>
  <c r="N92" i="56"/>
  <c r="O92" i="56" s="1"/>
  <c r="O91" i="56"/>
  <c r="S84" i="56"/>
  <c r="T84" i="56" s="1"/>
  <c r="T83" i="56"/>
  <c r="E84" i="56"/>
  <c r="F84" i="56" s="1"/>
  <c r="F83" i="56"/>
  <c r="S88" i="56"/>
  <c r="T88" i="56" s="1"/>
  <c r="T87" i="56"/>
  <c r="N88" i="56"/>
  <c r="O88" i="56" s="1"/>
  <c r="O87" i="56"/>
  <c r="N78" i="56"/>
  <c r="O78" i="56" s="1"/>
  <c r="O77" i="56"/>
  <c r="S76" i="56"/>
  <c r="T76" i="56" s="1"/>
  <c r="T75" i="56"/>
  <c r="E76" i="56"/>
  <c r="F76" i="56" s="1"/>
  <c r="F75" i="56"/>
  <c r="N70" i="56"/>
  <c r="O70" i="56" s="1"/>
  <c r="O69" i="56"/>
  <c r="S68" i="56"/>
  <c r="T68" i="56" s="1"/>
  <c r="T67" i="56"/>
  <c r="E68" i="56"/>
  <c r="F68" i="56" s="1"/>
  <c r="F67" i="56"/>
  <c r="N62" i="56"/>
  <c r="O62" i="56" s="1"/>
  <c r="O61" i="56"/>
  <c r="S60" i="56"/>
  <c r="T60" i="56" s="1"/>
  <c r="T59" i="56"/>
  <c r="E60" i="56"/>
  <c r="F60" i="56" s="1"/>
  <c r="F59" i="56"/>
  <c r="G98" i="56"/>
  <c r="H98" i="56" s="1"/>
  <c r="I98" i="56" s="1"/>
  <c r="H97" i="56"/>
  <c r="I97" i="56" s="1"/>
  <c r="P136" i="56"/>
  <c r="Q136" i="56" s="1"/>
  <c r="R136" i="56" s="1"/>
  <c r="Q135" i="56"/>
  <c r="R135" i="56" s="1"/>
  <c r="P118" i="56"/>
  <c r="Q118" i="56" s="1"/>
  <c r="R118" i="56" s="1"/>
  <c r="Q117" i="56"/>
  <c r="R117" i="56" s="1"/>
  <c r="S144" i="56"/>
  <c r="T144" i="56" s="1"/>
  <c r="T143" i="56"/>
  <c r="N142" i="56"/>
  <c r="O142" i="56" s="1"/>
  <c r="O141" i="56"/>
  <c r="S138" i="56"/>
  <c r="T138" i="56" s="1"/>
  <c r="T137" i="56"/>
  <c r="N138" i="56"/>
  <c r="O138" i="56" s="1"/>
  <c r="O137" i="56"/>
  <c r="S126" i="56"/>
  <c r="T126" i="56" s="1"/>
  <c r="T125" i="56"/>
  <c r="N126" i="56"/>
  <c r="O126" i="56" s="1"/>
  <c r="O125" i="56"/>
  <c r="S122" i="56"/>
  <c r="T122" i="56" s="1"/>
  <c r="T121" i="56"/>
  <c r="N122" i="56"/>
  <c r="O122" i="56" s="1"/>
  <c r="O121" i="56"/>
  <c r="S118" i="56"/>
  <c r="T118" i="56" s="1"/>
  <c r="T117" i="56"/>
  <c r="N118" i="56"/>
  <c r="O118" i="56" s="1"/>
  <c r="O117" i="56"/>
  <c r="S112" i="56"/>
  <c r="T112" i="56" s="1"/>
  <c r="T111" i="56"/>
  <c r="N112" i="56"/>
  <c r="O112" i="56" s="1"/>
  <c r="O111" i="56"/>
  <c r="S102" i="56"/>
  <c r="T102" i="56" s="1"/>
  <c r="T101" i="56"/>
  <c r="N102" i="56"/>
  <c r="O102" i="56" s="1"/>
  <c r="O101" i="56"/>
  <c r="S94" i="56"/>
  <c r="T94" i="56" s="1"/>
  <c r="T93" i="56"/>
  <c r="N94" i="56"/>
  <c r="O94" i="56" s="1"/>
  <c r="O93" i="56"/>
  <c r="S80" i="56"/>
  <c r="T80" i="56" s="1"/>
  <c r="T79" i="56"/>
  <c r="S72" i="56"/>
  <c r="T72" i="56" s="1"/>
  <c r="T71" i="56"/>
  <c r="S64" i="56"/>
  <c r="T64" i="56" s="1"/>
  <c r="T63" i="56"/>
  <c r="N64" i="56"/>
  <c r="O64" i="56" s="1"/>
  <c r="O63" i="56"/>
  <c r="S136" i="56"/>
  <c r="T136" i="56" s="1"/>
  <c r="T135" i="56"/>
  <c r="E136" i="56"/>
  <c r="F136" i="56" s="1"/>
  <c r="F135" i="56"/>
  <c r="N134" i="56"/>
  <c r="O134" i="56" s="1"/>
  <c r="O133" i="56"/>
  <c r="S132" i="56"/>
  <c r="T132" i="56" s="1"/>
  <c r="T131" i="56"/>
  <c r="E132" i="56"/>
  <c r="F132" i="56" s="1"/>
  <c r="F131" i="56"/>
  <c r="N130" i="56"/>
  <c r="O130" i="56" s="1"/>
  <c r="O129" i="56"/>
  <c r="N116" i="56"/>
  <c r="O116" i="56" s="1"/>
  <c r="O115" i="56"/>
  <c r="S110" i="56"/>
  <c r="T110" i="56" s="1"/>
  <c r="T109" i="56"/>
  <c r="E110" i="56"/>
  <c r="F110" i="56" s="1"/>
  <c r="F109" i="56"/>
  <c r="N108" i="56"/>
  <c r="O108" i="56" s="1"/>
  <c r="O107" i="56"/>
  <c r="S100" i="56"/>
  <c r="T100" i="56" s="1"/>
  <c r="T99" i="56"/>
  <c r="E100" i="56"/>
  <c r="F100" i="56" s="1"/>
  <c r="F99" i="56"/>
  <c r="N98" i="56"/>
  <c r="O98" i="56" s="1"/>
  <c r="O97" i="56"/>
  <c r="S92" i="56"/>
  <c r="T92" i="56" s="1"/>
  <c r="T91" i="56"/>
  <c r="E92" i="56"/>
  <c r="F92" i="56" s="1"/>
  <c r="F91" i="56"/>
  <c r="E86" i="56"/>
  <c r="F86" i="56" s="1"/>
  <c r="F85" i="56"/>
  <c r="N84" i="56"/>
  <c r="O84" i="56" s="1"/>
  <c r="O83" i="56"/>
  <c r="S86" i="56"/>
  <c r="T86" i="56" s="1"/>
  <c r="T85" i="56"/>
  <c r="N86" i="56"/>
  <c r="O86" i="56" s="1"/>
  <c r="O85" i="56"/>
  <c r="S78" i="56"/>
  <c r="T78" i="56" s="1"/>
  <c r="T77" i="56"/>
  <c r="E78" i="56"/>
  <c r="F78" i="56" s="1"/>
  <c r="F77" i="56"/>
  <c r="N76" i="56"/>
  <c r="O76" i="56" s="1"/>
  <c r="O75" i="56"/>
  <c r="S70" i="56"/>
  <c r="T70" i="56" s="1"/>
  <c r="T69" i="56"/>
  <c r="E70" i="56"/>
  <c r="F70" i="56" s="1"/>
  <c r="F69" i="56"/>
  <c r="N68" i="56"/>
  <c r="O68" i="56" s="1"/>
  <c r="O67" i="56"/>
  <c r="S62" i="56"/>
  <c r="T62" i="56" s="1"/>
  <c r="T61" i="56"/>
  <c r="E62" i="56"/>
  <c r="F62" i="56" s="1"/>
  <c r="F61" i="56"/>
  <c r="N60" i="56"/>
  <c r="O60" i="56" s="1"/>
  <c r="O59" i="56"/>
  <c r="U60" i="56"/>
  <c r="V60" i="56" s="1"/>
  <c r="W60" i="56" s="1"/>
  <c r="N144" i="56"/>
  <c r="O144" i="56" s="1"/>
  <c r="O143" i="56"/>
  <c r="P78" i="56"/>
  <c r="Q78" i="56" s="1"/>
  <c r="R78" i="56" s="1"/>
  <c r="Q77" i="56"/>
  <c r="R77" i="56" s="1"/>
  <c r="U138" i="56"/>
  <c r="V138" i="56" s="1"/>
  <c r="W138" i="56" s="1"/>
  <c r="V137" i="56"/>
  <c r="W137" i="56" s="1"/>
  <c r="P100" i="56"/>
  <c r="Q100" i="56" s="1"/>
  <c r="R100" i="56" s="1"/>
  <c r="Q99" i="56"/>
  <c r="R99" i="56" s="1"/>
  <c r="G138" i="56"/>
  <c r="H138" i="56" s="1"/>
  <c r="I138" i="56" s="1"/>
  <c r="H137" i="56"/>
  <c r="I137" i="56" s="1"/>
  <c r="U130" i="56"/>
  <c r="V130" i="56" s="1"/>
  <c r="W130" i="56" s="1"/>
  <c r="V129" i="56"/>
  <c r="W129" i="56" s="1"/>
  <c r="U98" i="56"/>
  <c r="V98" i="56" s="1"/>
  <c r="W98" i="56" s="1"/>
  <c r="V97" i="56"/>
  <c r="W97" i="56" s="1"/>
  <c r="N80" i="56"/>
  <c r="O80" i="56" s="1"/>
  <c r="O79" i="56"/>
  <c r="N72" i="56"/>
  <c r="O72" i="56" s="1"/>
  <c r="O71" i="56"/>
  <c r="P62" i="56"/>
  <c r="Q62" i="56" s="1"/>
  <c r="R62" i="56" s="1"/>
  <c r="Q61" i="56"/>
  <c r="R61" i="56" s="1"/>
  <c r="P94" i="56"/>
  <c r="Q94" i="56" s="1"/>
  <c r="R94" i="56" s="1"/>
  <c r="Q93" i="56"/>
  <c r="R93" i="56" s="1"/>
  <c r="G60" i="56"/>
  <c r="H60" i="56" s="1"/>
  <c r="I60" i="56" s="1"/>
  <c r="H59" i="56"/>
  <c r="I59" i="56" s="1"/>
  <c r="P138" i="56"/>
  <c r="Q138" i="56" s="1"/>
  <c r="R138" i="56" s="1"/>
  <c r="U136" i="56"/>
  <c r="V136" i="56" s="1"/>
  <c r="W136" i="56" s="1"/>
  <c r="G136" i="56"/>
  <c r="H136" i="56" s="1"/>
  <c r="I136" i="56" s="1"/>
  <c r="K134" i="56"/>
  <c r="M132" i="56"/>
  <c r="P130" i="56"/>
  <c r="Q130" i="56" s="1"/>
  <c r="R130" i="56" s="1"/>
  <c r="K122" i="56"/>
  <c r="M118" i="56"/>
  <c r="P116" i="56"/>
  <c r="Q116" i="56" s="1"/>
  <c r="R116" i="56" s="1"/>
  <c r="M112" i="56"/>
  <c r="P110" i="56"/>
  <c r="Q110" i="56" s="1"/>
  <c r="R110" i="56" s="1"/>
  <c r="U108" i="56"/>
  <c r="V108" i="56" s="1"/>
  <c r="W108" i="56" s="1"/>
  <c r="G108" i="56"/>
  <c r="H108" i="56" s="1"/>
  <c r="I108" i="56" s="1"/>
  <c r="K102" i="56"/>
  <c r="U100" i="56"/>
  <c r="V100" i="56" s="1"/>
  <c r="W100" i="56" s="1"/>
  <c r="G100" i="56"/>
  <c r="H100" i="56" s="1"/>
  <c r="I100" i="56" s="1"/>
  <c r="K98" i="56"/>
  <c r="U94" i="56"/>
  <c r="V94" i="56" s="1"/>
  <c r="W94" i="56" s="1"/>
  <c r="G94" i="56"/>
  <c r="H94" i="56" s="1"/>
  <c r="I94" i="56" s="1"/>
  <c r="K92" i="56"/>
  <c r="P142" i="56"/>
  <c r="Q142" i="56" s="1"/>
  <c r="R142" i="56" s="1"/>
  <c r="U144" i="56"/>
  <c r="V144" i="56" s="1"/>
  <c r="W144" i="56" s="1"/>
  <c r="P144" i="56"/>
  <c r="Q144" i="56" s="1"/>
  <c r="R144" i="56" s="1"/>
  <c r="M144" i="56"/>
  <c r="G142" i="56"/>
  <c r="H142" i="56" s="1"/>
  <c r="I142" i="56" s="1"/>
  <c r="P126" i="56"/>
  <c r="Q126" i="56" s="1"/>
  <c r="R126" i="56" s="1"/>
  <c r="U126" i="56"/>
  <c r="V126" i="56" s="1"/>
  <c r="W126" i="56" s="1"/>
  <c r="G126" i="56"/>
  <c r="H126" i="56" s="1"/>
  <c r="I126" i="56" s="1"/>
  <c r="P112" i="56"/>
  <c r="Q112" i="56" s="1"/>
  <c r="R112" i="56" s="1"/>
  <c r="U110" i="56"/>
  <c r="V110" i="56" s="1"/>
  <c r="W110" i="56" s="1"/>
  <c r="G110" i="56"/>
  <c r="H110" i="56" s="1"/>
  <c r="I110" i="56" s="1"/>
  <c r="K108" i="56"/>
  <c r="P88" i="56"/>
  <c r="Q88" i="56" s="1"/>
  <c r="R88" i="56" s="1"/>
  <c r="U84" i="56"/>
  <c r="V84" i="56" s="1"/>
  <c r="W84" i="56" s="1"/>
  <c r="G84" i="56"/>
  <c r="H84" i="56" s="1"/>
  <c r="I84" i="56" s="1"/>
  <c r="P80" i="56"/>
  <c r="Q80" i="56" s="1"/>
  <c r="R80" i="56" s="1"/>
  <c r="M78" i="56"/>
  <c r="P76" i="56"/>
  <c r="Q76" i="56" s="1"/>
  <c r="R76" i="56" s="1"/>
  <c r="M72" i="56"/>
  <c r="P70" i="56"/>
  <c r="Q70" i="56" s="1"/>
  <c r="R70" i="56" s="1"/>
  <c r="U68" i="56"/>
  <c r="V68" i="56" s="1"/>
  <c r="W68" i="56" s="1"/>
  <c r="G68" i="56"/>
  <c r="H68" i="56" s="1"/>
  <c r="I68" i="56" s="1"/>
  <c r="P64" i="56"/>
  <c r="Q64" i="56" s="1"/>
  <c r="R64" i="56" s="1"/>
  <c r="M62" i="56"/>
  <c r="P60" i="56"/>
  <c r="Q60" i="56" s="1"/>
  <c r="R60" i="56" s="1"/>
  <c r="U86" i="56"/>
  <c r="V86" i="56" s="1"/>
  <c r="W86" i="56" s="1"/>
  <c r="P84" i="56"/>
  <c r="Q84" i="56" s="1"/>
  <c r="R84" i="56" s="1"/>
  <c r="M88" i="56"/>
  <c r="K86" i="56"/>
  <c r="K72" i="56"/>
  <c r="M70" i="56"/>
  <c r="P68" i="56"/>
  <c r="Q68" i="56" s="1"/>
  <c r="R68" i="56" s="1"/>
  <c r="K138" i="56"/>
  <c r="M136" i="56"/>
  <c r="P134" i="56"/>
  <c r="Q134" i="56" s="1"/>
  <c r="R134" i="56" s="1"/>
  <c r="U132" i="56"/>
  <c r="V132" i="56" s="1"/>
  <c r="W132" i="56" s="1"/>
  <c r="G132" i="56"/>
  <c r="H132" i="56" s="1"/>
  <c r="I132" i="56" s="1"/>
  <c r="K130" i="56"/>
  <c r="K142" i="56"/>
  <c r="K126" i="56"/>
  <c r="P122" i="56"/>
  <c r="Q122" i="56" s="1"/>
  <c r="R122" i="56" s="1"/>
  <c r="U118" i="56"/>
  <c r="V118" i="56" s="1"/>
  <c r="W118" i="56" s="1"/>
  <c r="G118" i="56"/>
  <c r="H118" i="56" s="1"/>
  <c r="I118" i="56" s="1"/>
  <c r="K116" i="56"/>
  <c r="U112" i="56"/>
  <c r="V112" i="56" s="1"/>
  <c r="W112" i="56" s="1"/>
  <c r="G112" i="56"/>
  <c r="H112" i="56" s="1"/>
  <c r="I112" i="56" s="1"/>
  <c r="K110" i="56"/>
  <c r="M108" i="56"/>
  <c r="P102" i="56"/>
  <c r="Q102" i="56" s="1"/>
  <c r="R102" i="56" s="1"/>
  <c r="M100" i="56"/>
  <c r="P98" i="56"/>
  <c r="Q98" i="56" s="1"/>
  <c r="R98" i="56" s="1"/>
  <c r="M94" i="56"/>
  <c r="P92" i="56"/>
  <c r="Q92" i="56" s="1"/>
  <c r="R92" i="56" s="1"/>
  <c r="U142" i="56"/>
  <c r="V142" i="56" s="1"/>
  <c r="W142" i="56" s="1"/>
  <c r="M142" i="56"/>
  <c r="K144" i="56"/>
  <c r="G144" i="56"/>
  <c r="H144" i="56" s="1"/>
  <c r="I144" i="56" s="1"/>
  <c r="M126" i="56"/>
  <c r="K112" i="56"/>
  <c r="M110" i="56"/>
  <c r="P108" i="56"/>
  <c r="Q108" i="56" s="1"/>
  <c r="R108" i="56" s="1"/>
  <c r="M86" i="56"/>
  <c r="M84" i="56"/>
  <c r="K80" i="56"/>
  <c r="U78" i="56"/>
  <c r="V78" i="56" s="1"/>
  <c r="W78" i="56" s="1"/>
  <c r="G78" i="56"/>
  <c r="H78" i="56" s="1"/>
  <c r="I78" i="56" s="1"/>
  <c r="K76" i="56"/>
  <c r="U72" i="56"/>
  <c r="V72" i="56" s="1"/>
  <c r="W72" i="56" s="1"/>
  <c r="G72" i="56"/>
  <c r="H72" i="56" s="1"/>
  <c r="I72" i="56" s="1"/>
  <c r="K70" i="56"/>
  <c r="M68" i="56"/>
  <c r="K64" i="56"/>
  <c r="U62" i="56"/>
  <c r="V62" i="56" s="1"/>
  <c r="W62" i="56" s="1"/>
  <c r="G62" i="56"/>
  <c r="H62" i="56" s="1"/>
  <c r="I62" i="56" s="1"/>
  <c r="K60" i="56"/>
  <c r="K88" i="56"/>
  <c r="G86" i="56"/>
  <c r="H86" i="56" s="1"/>
  <c r="I86" i="56" s="1"/>
  <c r="K84" i="56"/>
  <c r="U88" i="56"/>
  <c r="V88" i="56" s="1"/>
  <c r="W88" i="56" s="1"/>
  <c r="P86" i="56"/>
  <c r="Q86" i="56" s="1"/>
  <c r="R86" i="56" s="1"/>
  <c r="G88" i="56"/>
  <c r="H88" i="56" s="1"/>
  <c r="I88" i="56" s="1"/>
  <c r="P72" i="56"/>
  <c r="Q72" i="56" s="1"/>
  <c r="R72" i="56" s="1"/>
  <c r="U70" i="56"/>
  <c r="V70" i="56" s="1"/>
  <c r="W70" i="56" s="1"/>
  <c r="G70" i="56"/>
  <c r="H70" i="56" s="1"/>
  <c r="I70" i="56" s="1"/>
  <c r="K68" i="56"/>
  <c r="K11" i="51" l="1"/>
  <c r="K12" i="51"/>
  <c r="K13" i="51"/>
  <c r="K14" i="51"/>
  <c r="K15" i="51"/>
  <c r="K16" i="51"/>
  <c r="K17" i="51"/>
  <c r="K18" i="51"/>
  <c r="K19" i="51"/>
  <c r="K20" i="51"/>
  <c r="K21" i="51"/>
  <c r="K22" i="51"/>
  <c r="K23" i="51"/>
  <c r="K24" i="51"/>
  <c r="K25" i="51"/>
  <c r="K26" i="51"/>
  <c r="K27" i="51"/>
  <c r="K28" i="51"/>
  <c r="K29" i="51"/>
  <c r="K30" i="51"/>
  <c r="K31" i="51"/>
  <c r="K34" i="51"/>
  <c r="K35" i="51"/>
  <c r="K36" i="51"/>
  <c r="K37" i="51"/>
  <c r="K38" i="51"/>
  <c r="K39" i="51"/>
  <c r="K40" i="51"/>
  <c r="K41" i="51"/>
  <c r="K42" i="51"/>
  <c r="K43" i="51"/>
  <c r="K44" i="51"/>
  <c r="K45" i="51"/>
  <c r="K46" i="51"/>
  <c r="K47" i="51"/>
  <c r="K48" i="51"/>
  <c r="K49" i="51"/>
  <c r="K50" i="51"/>
  <c r="K51" i="51"/>
  <c r="K10" i="51"/>
  <c r="M11" i="51"/>
  <c r="N11" i="51" s="1"/>
  <c r="M12" i="51"/>
  <c r="N12" i="51"/>
  <c r="M13" i="51"/>
  <c r="N13" i="51" s="1"/>
  <c r="M14" i="51"/>
  <c r="N14" i="51"/>
  <c r="M15" i="51"/>
  <c r="N15" i="51" s="1"/>
  <c r="M16" i="51"/>
  <c r="N16" i="51"/>
  <c r="M17" i="51"/>
  <c r="N17" i="51" s="1"/>
  <c r="M18" i="51"/>
  <c r="N18" i="51"/>
  <c r="M19" i="51"/>
  <c r="N19" i="51" s="1"/>
  <c r="M20" i="51"/>
  <c r="N20" i="51"/>
  <c r="M21" i="51"/>
  <c r="N21" i="51" s="1"/>
  <c r="M22" i="51"/>
  <c r="N22" i="51"/>
  <c r="M23" i="51"/>
  <c r="N23" i="51" s="1"/>
  <c r="M24" i="51"/>
  <c r="N24" i="51"/>
  <c r="M25" i="51"/>
  <c r="N25" i="51" s="1"/>
  <c r="M26" i="51"/>
  <c r="N26" i="51"/>
  <c r="M27" i="51"/>
  <c r="N27" i="51" s="1"/>
  <c r="M28" i="51"/>
  <c r="N28" i="51"/>
  <c r="M29" i="51"/>
  <c r="N29" i="51" s="1"/>
  <c r="M30" i="51"/>
  <c r="N30" i="51"/>
  <c r="M31" i="51"/>
  <c r="N31" i="51" s="1"/>
  <c r="M34" i="51"/>
  <c r="N34" i="51"/>
  <c r="M35" i="51"/>
  <c r="N35" i="51" s="1"/>
  <c r="M36" i="51"/>
  <c r="N36" i="51"/>
  <c r="M37" i="51"/>
  <c r="N37" i="51" s="1"/>
  <c r="M38" i="51"/>
  <c r="N38" i="51"/>
  <c r="M39" i="51"/>
  <c r="N39" i="51" s="1"/>
  <c r="M40" i="51"/>
  <c r="N40" i="51"/>
  <c r="M41" i="51"/>
  <c r="N41" i="51" s="1"/>
  <c r="M42" i="51"/>
  <c r="N42" i="51"/>
  <c r="M43" i="51"/>
  <c r="N43" i="51" s="1"/>
  <c r="M44" i="51"/>
  <c r="N44" i="51"/>
  <c r="M45" i="51"/>
  <c r="N45" i="51" s="1"/>
  <c r="M46" i="51"/>
  <c r="N46" i="51"/>
  <c r="M47" i="51"/>
  <c r="N47" i="51" s="1"/>
  <c r="M48" i="51"/>
  <c r="N48" i="51"/>
  <c r="M49" i="51"/>
  <c r="N49" i="51" s="1"/>
  <c r="M50" i="51"/>
  <c r="N50" i="51"/>
  <c r="M51" i="51"/>
  <c r="N51" i="51" s="1"/>
  <c r="M10" i="51"/>
  <c r="N10" i="51" s="1"/>
  <c r="X51" i="51"/>
  <c r="Y51" i="51" s="1"/>
  <c r="Z51" i="51" s="1"/>
  <c r="V51" i="51"/>
  <c r="W51" i="51" s="1"/>
  <c r="S51" i="51"/>
  <c r="T51" i="51" s="1"/>
  <c r="U51" i="51" s="1"/>
  <c r="Q51" i="51"/>
  <c r="R51" i="51" s="1"/>
  <c r="G51" i="51"/>
  <c r="H51" i="51" s="1"/>
  <c r="I51" i="51" s="1"/>
  <c r="E51" i="51"/>
  <c r="F51" i="51" s="1"/>
  <c r="X50" i="51"/>
  <c r="Y50" i="51" s="1"/>
  <c r="Z50" i="51" s="1"/>
  <c r="V50" i="51"/>
  <c r="W50" i="51" s="1"/>
  <c r="S50" i="51"/>
  <c r="T50" i="51" s="1"/>
  <c r="U50" i="51" s="1"/>
  <c r="Q50" i="51"/>
  <c r="R50" i="51" s="1"/>
  <c r="G50" i="51"/>
  <c r="H50" i="51" s="1"/>
  <c r="I50" i="51" s="1"/>
  <c r="E50" i="51"/>
  <c r="F50" i="51" s="1"/>
  <c r="X49" i="51"/>
  <c r="Y49" i="51" s="1"/>
  <c r="Z49" i="51" s="1"/>
  <c r="V49" i="51"/>
  <c r="W49" i="51" s="1"/>
  <c r="S49" i="51"/>
  <c r="T49" i="51" s="1"/>
  <c r="U49" i="51" s="1"/>
  <c r="Q49" i="51"/>
  <c r="R49" i="51" s="1"/>
  <c r="G49" i="51"/>
  <c r="H49" i="51" s="1"/>
  <c r="I49" i="51" s="1"/>
  <c r="E49" i="51"/>
  <c r="F49" i="51" s="1"/>
  <c r="X48" i="51"/>
  <c r="Y48" i="51" s="1"/>
  <c r="Z48" i="51" s="1"/>
  <c r="V48" i="51"/>
  <c r="W48" i="51" s="1"/>
  <c r="S48" i="51"/>
  <c r="T48" i="51" s="1"/>
  <c r="U48" i="51" s="1"/>
  <c r="Q48" i="51"/>
  <c r="R48" i="51" s="1"/>
  <c r="G48" i="51"/>
  <c r="H48" i="51" s="1"/>
  <c r="I48" i="51" s="1"/>
  <c r="E48" i="51"/>
  <c r="F48" i="51" s="1"/>
  <c r="X47" i="51"/>
  <c r="Y47" i="51" s="1"/>
  <c r="Z47" i="51" s="1"/>
  <c r="V47" i="51"/>
  <c r="W47" i="51" s="1"/>
  <c r="S47" i="51"/>
  <c r="T47" i="51" s="1"/>
  <c r="U47" i="51" s="1"/>
  <c r="Q47" i="51"/>
  <c r="R47" i="51" s="1"/>
  <c r="G47" i="51"/>
  <c r="H47" i="51" s="1"/>
  <c r="I47" i="51" s="1"/>
  <c r="E47" i="51"/>
  <c r="F47" i="51" s="1"/>
  <c r="X46" i="51"/>
  <c r="Y46" i="51" s="1"/>
  <c r="Z46" i="51" s="1"/>
  <c r="V46" i="51"/>
  <c r="W46" i="51" s="1"/>
  <c r="S46" i="51"/>
  <c r="T46" i="51" s="1"/>
  <c r="U46" i="51" s="1"/>
  <c r="Q46" i="51"/>
  <c r="R46" i="51" s="1"/>
  <c r="G46" i="51"/>
  <c r="H46" i="51" s="1"/>
  <c r="I46" i="51" s="1"/>
  <c r="E46" i="51"/>
  <c r="F46" i="51" s="1"/>
  <c r="X45" i="51"/>
  <c r="Y45" i="51" s="1"/>
  <c r="Z45" i="51" s="1"/>
  <c r="V45" i="51"/>
  <c r="W45" i="51" s="1"/>
  <c r="S45" i="51"/>
  <c r="T45" i="51" s="1"/>
  <c r="U45" i="51" s="1"/>
  <c r="Q45" i="51"/>
  <c r="R45" i="51" s="1"/>
  <c r="G45" i="51"/>
  <c r="H45" i="51" s="1"/>
  <c r="I45" i="51" s="1"/>
  <c r="E45" i="51"/>
  <c r="F45" i="51" s="1"/>
  <c r="X44" i="51"/>
  <c r="Y44" i="51" s="1"/>
  <c r="Z44" i="51" s="1"/>
  <c r="V44" i="51"/>
  <c r="W44" i="51" s="1"/>
  <c r="S44" i="51"/>
  <c r="T44" i="51" s="1"/>
  <c r="U44" i="51" s="1"/>
  <c r="Q44" i="51"/>
  <c r="R44" i="51" s="1"/>
  <c r="G44" i="51"/>
  <c r="H44" i="51" s="1"/>
  <c r="I44" i="51" s="1"/>
  <c r="E44" i="51"/>
  <c r="F44" i="51" s="1"/>
  <c r="X43" i="51"/>
  <c r="Y43" i="51" s="1"/>
  <c r="Z43" i="51" s="1"/>
  <c r="V43" i="51"/>
  <c r="W43" i="51" s="1"/>
  <c r="S43" i="51"/>
  <c r="T43" i="51" s="1"/>
  <c r="U43" i="51" s="1"/>
  <c r="Q43" i="51"/>
  <c r="R43" i="51" s="1"/>
  <c r="G43" i="51"/>
  <c r="H43" i="51" s="1"/>
  <c r="I43" i="51" s="1"/>
  <c r="E43" i="51"/>
  <c r="F43" i="51" s="1"/>
  <c r="X42" i="51"/>
  <c r="Y42" i="51" s="1"/>
  <c r="Z42" i="51" s="1"/>
  <c r="V42" i="51"/>
  <c r="W42" i="51" s="1"/>
  <c r="S42" i="51"/>
  <c r="T42" i="51" s="1"/>
  <c r="U42" i="51" s="1"/>
  <c r="Q42" i="51"/>
  <c r="R42" i="51" s="1"/>
  <c r="G42" i="51"/>
  <c r="H42" i="51" s="1"/>
  <c r="I42" i="51" s="1"/>
  <c r="E42" i="51"/>
  <c r="F42" i="51" s="1"/>
  <c r="X41" i="51"/>
  <c r="Y41" i="51" s="1"/>
  <c r="Z41" i="51" s="1"/>
  <c r="V41" i="51"/>
  <c r="W41" i="51" s="1"/>
  <c r="S41" i="51"/>
  <c r="T41" i="51" s="1"/>
  <c r="U41" i="51" s="1"/>
  <c r="Q41" i="51"/>
  <c r="R41" i="51" s="1"/>
  <c r="G41" i="51"/>
  <c r="H41" i="51" s="1"/>
  <c r="I41" i="51" s="1"/>
  <c r="E41" i="51"/>
  <c r="F41" i="51" s="1"/>
  <c r="X40" i="51"/>
  <c r="Y40" i="51" s="1"/>
  <c r="Z40" i="51" s="1"/>
  <c r="V40" i="51"/>
  <c r="W40" i="51" s="1"/>
  <c r="S40" i="51"/>
  <c r="T40" i="51" s="1"/>
  <c r="U40" i="51" s="1"/>
  <c r="Q40" i="51"/>
  <c r="R40" i="51" s="1"/>
  <c r="G40" i="51"/>
  <c r="H40" i="51" s="1"/>
  <c r="I40" i="51" s="1"/>
  <c r="E40" i="51"/>
  <c r="F40" i="51" s="1"/>
  <c r="X39" i="51"/>
  <c r="Y39" i="51" s="1"/>
  <c r="Z39" i="51" s="1"/>
  <c r="V39" i="51"/>
  <c r="W39" i="51" s="1"/>
  <c r="S39" i="51"/>
  <c r="T39" i="51" s="1"/>
  <c r="U39" i="51" s="1"/>
  <c r="Q39" i="51"/>
  <c r="R39" i="51" s="1"/>
  <c r="G39" i="51"/>
  <c r="H39" i="51" s="1"/>
  <c r="I39" i="51" s="1"/>
  <c r="E39" i="51"/>
  <c r="F39" i="51" s="1"/>
  <c r="X38" i="51"/>
  <c r="Y38" i="51" s="1"/>
  <c r="Z38" i="51" s="1"/>
  <c r="V38" i="51"/>
  <c r="W38" i="51" s="1"/>
  <c r="S38" i="51"/>
  <c r="T38" i="51" s="1"/>
  <c r="U38" i="51" s="1"/>
  <c r="Q38" i="51"/>
  <c r="R38" i="51" s="1"/>
  <c r="G38" i="51"/>
  <c r="H38" i="51" s="1"/>
  <c r="I38" i="51" s="1"/>
  <c r="E38" i="51"/>
  <c r="F38" i="51" s="1"/>
  <c r="X37" i="51"/>
  <c r="Y37" i="51" s="1"/>
  <c r="Z37" i="51" s="1"/>
  <c r="V37" i="51"/>
  <c r="W37" i="51" s="1"/>
  <c r="S37" i="51"/>
  <c r="T37" i="51" s="1"/>
  <c r="U37" i="51" s="1"/>
  <c r="Q37" i="51"/>
  <c r="R37" i="51" s="1"/>
  <c r="G37" i="51"/>
  <c r="H37" i="51" s="1"/>
  <c r="I37" i="51" s="1"/>
  <c r="E37" i="51"/>
  <c r="F37" i="51" s="1"/>
  <c r="X36" i="51"/>
  <c r="Y36" i="51" s="1"/>
  <c r="Z36" i="51" s="1"/>
  <c r="V36" i="51"/>
  <c r="W36" i="51" s="1"/>
  <c r="S36" i="51"/>
  <c r="T36" i="51" s="1"/>
  <c r="U36" i="51" s="1"/>
  <c r="Q36" i="51"/>
  <c r="R36" i="51" s="1"/>
  <c r="G36" i="51"/>
  <c r="H36" i="51" s="1"/>
  <c r="I36" i="51" s="1"/>
  <c r="E36" i="51"/>
  <c r="F36" i="51" s="1"/>
  <c r="X35" i="51"/>
  <c r="Y35" i="51" s="1"/>
  <c r="Z35" i="51" s="1"/>
  <c r="V35" i="51"/>
  <c r="W35" i="51" s="1"/>
  <c r="S35" i="51"/>
  <c r="T35" i="51" s="1"/>
  <c r="U35" i="51" s="1"/>
  <c r="Q35" i="51"/>
  <c r="R35" i="51" s="1"/>
  <c r="G35" i="51"/>
  <c r="H35" i="51" s="1"/>
  <c r="I35" i="51" s="1"/>
  <c r="E35" i="51"/>
  <c r="F35" i="51" s="1"/>
  <c r="A35" i="51"/>
  <c r="A36" i="51" s="1"/>
  <c r="A37" i="51" s="1"/>
  <c r="A38" i="51" s="1"/>
  <c r="A39" i="51" s="1"/>
  <c r="A40" i="51" s="1"/>
  <c r="A41" i="51" s="1"/>
  <c r="A42" i="51" s="1"/>
  <c r="A43" i="51" s="1"/>
  <c r="A44" i="51" s="1"/>
  <c r="A45" i="51" s="1"/>
  <c r="A46" i="51" s="1"/>
  <c r="A47" i="51" s="1"/>
  <c r="A48" i="51" s="1"/>
  <c r="A49" i="51" s="1"/>
  <c r="A50" i="51" s="1"/>
  <c r="A51" i="51" s="1"/>
  <c r="X34" i="51"/>
  <c r="Y34" i="51" s="1"/>
  <c r="Z34" i="51" s="1"/>
  <c r="V34" i="51"/>
  <c r="W34" i="51" s="1"/>
  <c r="S34" i="51"/>
  <c r="T34" i="51" s="1"/>
  <c r="U34" i="51" s="1"/>
  <c r="Q34" i="51"/>
  <c r="R34" i="51" s="1"/>
  <c r="G34" i="51"/>
  <c r="H34" i="51" s="1"/>
  <c r="I34" i="51" s="1"/>
  <c r="E34" i="51"/>
  <c r="F34" i="51" s="1"/>
  <c r="X33" i="51"/>
  <c r="Y33" i="51" s="1"/>
  <c r="Z33" i="51" s="1"/>
  <c r="V33" i="51"/>
  <c r="W33" i="51" s="1"/>
  <c r="S33" i="51"/>
  <c r="T33" i="51" s="1"/>
  <c r="U33" i="51" s="1"/>
  <c r="Q33" i="51"/>
  <c r="R33" i="51" s="1"/>
  <c r="P33" i="51"/>
  <c r="O33" i="51"/>
  <c r="L33" i="51"/>
  <c r="M33" i="51" s="1"/>
  <c r="N33" i="51" s="1"/>
  <c r="J33" i="51"/>
  <c r="K33" i="51" s="1"/>
  <c r="G33" i="51"/>
  <c r="H33" i="51" s="1"/>
  <c r="I33" i="51" s="1"/>
  <c r="E33" i="51"/>
  <c r="F33" i="51" s="1"/>
  <c r="X32" i="51"/>
  <c r="Y32" i="51" s="1"/>
  <c r="Z32" i="51" s="1"/>
  <c r="V32" i="51"/>
  <c r="W32" i="51" s="1"/>
  <c r="S32" i="51"/>
  <c r="T32" i="51" s="1"/>
  <c r="U32" i="51" s="1"/>
  <c r="Q32" i="51"/>
  <c r="R32" i="51" s="1"/>
  <c r="P32" i="51"/>
  <c r="O32" i="51"/>
  <c r="L32" i="51"/>
  <c r="M32" i="51" s="1"/>
  <c r="N32" i="51" s="1"/>
  <c r="J32" i="51"/>
  <c r="K32" i="51" s="1"/>
  <c r="G32" i="51"/>
  <c r="H32" i="51" s="1"/>
  <c r="I32" i="51" s="1"/>
  <c r="E32" i="51"/>
  <c r="F32" i="51" s="1"/>
  <c r="X31" i="51"/>
  <c r="Y31" i="51" s="1"/>
  <c r="Z31" i="51" s="1"/>
  <c r="V31" i="51"/>
  <c r="W31" i="51" s="1"/>
  <c r="S31" i="51"/>
  <c r="T31" i="51" s="1"/>
  <c r="U31" i="51" s="1"/>
  <c r="Q31" i="51"/>
  <c r="R31" i="51" s="1"/>
  <c r="G31" i="51"/>
  <c r="H31" i="51" s="1"/>
  <c r="I31" i="51" s="1"/>
  <c r="E31" i="51"/>
  <c r="F31" i="51" s="1"/>
  <c r="X30" i="51"/>
  <c r="Y30" i="51" s="1"/>
  <c r="Z30" i="51" s="1"/>
  <c r="V30" i="51"/>
  <c r="W30" i="51" s="1"/>
  <c r="S30" i="51"/>
  <c r="T30" i="51" s="1"/>
  <c r="U30" i="51" s="1"/>
  <c r="Q30" i="51"/>
  <c r="R30" i="51" s="1"/>
  <c r="G30" i="51"/>
  <c r="H30" i="51" s="1"/>
  <c r="I30" i="51" s="1"/>
  <c r="E30" i="51"/>
  <c r="F30" i="51" s="1"/>
  <c r="X29" i="51"/>
  <c r="Y29" i="51" s="1"/>
  <c r="Z29" i="51" s="1"/>
  <c r="V29" i="51"/>
  <c r="W29" i="51" s="1"/>
  <c r="S29" i="51"/>
  <c r="T29" i="51" s="1"/>
  <c r="U29" i="51" s="1"/>
  <c r="Q29" i="51"/>
  <c r="R29" i="51" s="1"/>
  <c r="G29" i="51"/>
  <c r="H29" i="51" s="1"/>
  <c r="I29" i="51" s="1"/>
  <c r="E29" i="51"/>
  <c r="F29" i="51" s="1"/>
  <c r="X28" i="51"/>
  <c r="Y28" i="51" s="1"/>
  <c r="Z28" i="51" s="1"/>
  <c r="V28" i="51"/>
  <c r="W28" i="51" s="1"/>
  <c r="S28" i="51"/>
  <c r="T28" i="51" s="1"/>
  <c r="U28" i="51" s="1"/>
  <c r="Q28" i="51"/>
  <c r="R28" i="51" s="1"/>
  <c r="G28" i="51"/>
  <c r="H28" i="51" s="1"/>
  <c r="I28" i="51" s="1"/>
  <c r="E28" i="51"/>
  <c r="F28" i="51" s="1"/>
  <c r="X27" i="51"/>
  <c r="Y27" i="51" s="1"/>
  <c r="Z27" i="51" s="1"/>
  <c r="V27" i="51"/>
  <c r="W27" i="51" s="1"/>
  <c r="S27" i="51"/>
  <c r="T27" i="51" s="1"/>
  <c r="U27" i="51" s="1"/>
  <c r="Q27" i="51"/>
  <c r="R27" i="51" s="1"/>
  <c r="G27" i="51"/>
  <c r="H27" i="51" s="1"/>
  <c r="I27" i="51" s="1"/>
  <c r="E27" i="51"/>
  <c r="F27" i="51" s="1"/>
  <c r="X26" i="51"/>
  <c r="Y26" i="51" s="1"/>
  <c r="Z26" i="51" s="1"/>
  <c r="V26" i="51"/>
  <c r="W26" i="51" s="1"/>
  <c r="S26" i="51"/>
  <c r="T26" i="51" s="1"/>
  <c r="U26" i="51" s="1"/>
  <c r="Q26" i="51"/>
  <c r="R26" i="51" s="1"/>
  <c r="G26" i="51"/>
  <c r="H26" i="51" s="1"/>
  <c r="I26" i="51" s="1"/>
  <c r="E26" i="51"/>
  <c r="F26" i="51" s="1"/>
  <c r="X25" i="51"/>
  <c r="Y25" i="51" s="1"/>
  <c r="Z25" i="51" s="1"/>
  <c r="V25" i="51"/>
  <c r="W25" i="51" s="1"/>
  <c r="S25" i="51"/>
  <c r="T25" i="51" s="1"/>
  <c r="U25" i="51" s="1"/>
  <c r="Q25" i="51"/>
  <c r="R25" i="51" s="1"/>
  <c r="G25" i="51"/>
  <c r="H25" i="51" s="1"/>
  <c r="I25" i="51" s="1"/>
  <c r="E25" i="51"/>
  <c r="F25" i="51" s="1"/>
  <c r="X24" i="51"/>
  <c r="Y24" i="51" s="1"/>
  <c r="Z24" i="51" s="1"/>
  <c r="V24" i="51"/>
  <c r="W24" i="51" s="1"/>
  <c r="S24" i="51"/>
  <c r="T24" i="51" s="1"/>
  <c r="U24" i="51" s="1"/>
  <c r="Q24" i="51"/>
  <c r="R24" i="51" s="1"/>
  <c r="G24" i="51"/>
  <c r="H24" i="51" s="1"/>
  <c r="I24" i="51" s="1"/>
  <c r="E24" i="51"/>
  <c r="F24" i="51" s="1"/>
  <c r="X23" i="51"/>
  <c r="Y23" i="51" s="1"/>
  <c r="Z23" i="51" s="1"/>
  <c r="V23" i="51"/>
  <c r="W23" i="51" s="1"/>
  <c r="S23" i="51"/>
  <c r="T23" i="51" s="1"/>
  <c r="U23" i="51" s="1"/>
  <c r="Q23" i="51"/>
  <c r="R23" i="51" s="1"/>
  <c r="G23" i="51"/>
  <c r="H23" i="51" s="1"/>
  <c r="I23" i="51" s="1"/>
  <c r="E23" i="51"/>
  <c r="F23" i="51" s="1"/>
  <c r="X22" i="51"/>
  <c r="Y22" i="51" s="1"/>
  <c r="Z22" i="51" s="1"/>
  <c r="V22" i="51"/>
  <c r="W22" i="51" s="1"/>
  <c r="S22" i="51"/>
  <c r="T22" i="51" s="1"/>
  <c r="U22" i="51" s="1"/>
  <c r="Q22" i="51"/>
  <c r="R22" i="51" s="1"/>
  <c r="G22" i="51"/>
  <c r="H22" i="51" s="1"/>
  <c r="I22" i="51" s="1"/>
  <c r="E22" i="51"/>
  <c r="F22" i="51" s="1"/>
  <c r="X21" i="51"/>
  <c r="Y21" i="51" s="1"/>
  <c r="Z21" i="51" s="1"/>
  <c r="V21" i="51"/>
  <c r="W21" i="51" s="1"/>
  <c r="S21" i="51"/>
  <c r="T21" i="51" s="1"/>
  <c r="U21" i="51" s="1"/>
  <c r="Q21" i="51"/>
  <c r="R21" i="51" s="1"/>
  <c r="G21" i="51"/>
  <c r="H21" i="51" s="1"/>
  <c r="I21" i="51" s="1"/>
  <c r="E21" i="51"/>
  <c r="F21" i="51" s="1"/>
  <c r="X20" i="51"/>
  <c r="Y20" i="51" s="1"/>
  <c r="Z20" i="51" s="1"/>
  <c r="V20" i="51"/>
  <c r="W20" i="51" s="1"/>
  <c r="S20" i="51"/>
  <c r="T20" i="51" s="1"/>
  <c r="U20" i="51" s="1"/>
  <c r="Q20" i="51"/>
  <c r="R20" i="51" s="1"/>
  <c r="G20" i="51"/>
  <c r="H20" i="51" s="1"/>
  <c r="I20" i="51" s="1"/>
  <c r="E20" i="51"/>
  <c r="F20" i="51" s="1"/>
  <c r="X19" i="51"/>
  <c r="Y19" i="51" s="1"/>
  <c r="Z19" i="51" s="1"/>
  <c r="V19" i="51"/>
  <c r="W19" i="51" s="1"/>
  <c r="S19" i="51"/>
  <c r="T19" i="51" s="1"/>
  <c r="U19" i="51" s="1"/>
  <c r="Q19" i="51"/>
  <c r="R19" i="51" s="1"/>
  <c r="G19" i="51"/>
  <c r="H19" i="51" s="1"/>
  <c r="I19" i="51" s="1"/>
  <c r="E19" i="51"/>
  <c r="F19" i="51" s="1"/>
  <c r="X18" i="51"/>
  <c r="Y18" i="51" s="1"/>
  <c r="Z18" i="51" s="1"/>
  <c r="V18" i="51"/>
  <c r="W18" i="51" s="1"/>
  <c r="S18" i="51"/>
  <c r="T18" i="51" s="1"/>
  <c r="U18" i="51" s="1"/>
  <c r="Q18" i="51"/>
  <c r="R18" i="51" s="1"/>
  <c r="G18" i="51"/>
  <c r="H18" i="51" s="1"/>
  <c r="I18" i="51" s="1"/>
  <c r="E18" i="51"/>
  <c r="F18" i="51" s="1"/>
  <c r="X17" i="51"/>
  <c r="Y17" i="51" s="1"/>
  <c r="Z17" i="51" s="1"/>
  <c r="V17" i="51"/>
  <c r="W17" i="51" s="1"/>
  <c r="S17" i="51"/>
  <c r="T17" i="51" s="1"/>
  <c r="U17" i="51" s="1"/>
  <c r="Q17" i="51"/>
  <c r="R17" i="51" s="1"/>
  <c r="G17" i="51"/>
  <c r="H17" i="51" s="1"/>
  <c r="I17" i="51" s="1"/>
  <c r="E17" i="51"/>
  <c r="F17" i="51" s="1"/>
  <c r="X16" i="51"/>
  <c r="Y16" i="51" s="1"/>
  <c r="Z16" i="51" s="1"/>
  <c r="V16" i="51"/>
  <c r="W16" i="51" s="1"/>
  <c r="S16" i="51"/>
  <c r="T16" i="51" s="1"/>
  <c r="U16" i="51" s="1"/>
  <c r="Q16" i="51"/>
  <c r="R16" i="51" s="1"/>
  <c r="G16" i="51"/>
  <c r="H16" i="51" s="1"/>
  <c r="I16" i="51" s="1"/>
  <c r="E16" i="51"/>
  <c r="F16" i="51" s="1"/>
  <c r="X15" i="51"/>
  <c r="Y15" i="51" s="1"/>
  <c r="Z15" i="51" s="1"/>
  <c r="V15" i="51"/>
  <c r="W15" i="51" s="1"/>
  <c r="S15" i="51"/>
  <c r="T15" i="51" s="1"/>
  <c r="U15" i="51" s="1"/>
  <c r="Q15" i="51"/>
  <c r="R15" i="51" s="1"/>
  <c r="G15" i="51"/>
  <c r="H15" i="51" s="1"/>
  <c r="I15" i="51" s="1"/>
  <c r="E15" i="51"/>
  <c r="F15" i="51" s="1"/>
  <c r="X14" i="51"/>
  <c r="Y14" i="51" s="1"/>
  <c r="Z14" i="51" s="1"/>
  <c r="V14" i="51"/>
  <c r="W14" i="51" s="1"/>
  <c r="S14" i="51"/>
  <c r="T14" i="51" s="1"/>
  <c r="U14" i="51" s="1"/>
  <c r="Q14" i="51"/>
  <c r="R14" i="51" s="1"/>
  <c r="G14" i="51"/>
  <c r="H14" i="51" s="1"/>
  <c r="I14" i="51" s="1"/>
  <c r="E14" i="51"/>
  <c r="F14" i="51" s="1"/>
  <c r="X13" i="51"/>
  <c r="Y13" i="51" s="1"/>
  <c r="Z13" i="51" s="1"/>
  <c r="V13" i="51"/>
  <c r="W13" i="51" s="1"/>
  <c r="S13" i="51"/>
  <c r="T13" i="51" s="1"/>
  <c r="U13" i="51" s="1"/>
  <c r="Q13" i="51"/>
  <c r="R13" i="51" s="1"/>
  <c r="G13" i="51"/>
  <c r="H13" i="51" s="1"/>
  <c r="I13" i="51" s="1"/>
  <c r="E13" i="51"/>
  <c r="F13" i="51" s="1"/>
  <c r="X12" i="51"/>
  <c r="Y12" i="51" s="1"/>
  <c r="Z12" i="51" s="1"/>
  <c r="V12" i="51"/>
  <c r="W12" i="51" s="1"/>
  <c r="S12" i="51"/>
  <c r="T12" i="51" s="1"/>
  <c r="U12" i="51" s="1"/>
  <c r="Q12" i="51"/>
  <c r="R12" i="51" s="1"/>
  <c r="G12" i="51"/>
  <c r="H12" i="51" s="1"/>
  <c r="I12" i="51" s="1"/>
  <c r="E12" i="51"/>
  <c r="F12" i="51" s="1"/>
  <c r="X11" i="51"/>
  <c r="Y11" i="51" s="1"/>
  <c r="Z11" i="51" s="1"/>
  <c r="V11" i="51"/>
  <c r="W11" i="51" s="1"/>
  <c r="S11" i="51"/>
  <c r="T11" i="51" s="1"/>
  <c r="U11" i="51" s="1"/>
  <c r="Q11" i="51"/>
  <c r="R11" i="51" s="1"/>
  <c r="G11" i="51"/>
  <c r="H11" i="51" s="1"/>
  <c r="I11" i="51" s="1"/>
  <c r="E11" i="51"/>
  <c r="F11" i="51" s="1"/>
  <c r="X10" i="51"/>
  <c r="Y10" i="51" s="1"/>
  <c r="Z10" i="51" s="1"/>
  <c r="V10" i="51"/>
  <c r="W10" i="51" s="1"/>
  <c r="S10" i="51"/>
  <c r="T10" i="51" s="1"/>
  <c r="U10" i="51" s="1"/>
  <c r="Q10" i="51"/>
  <c r="R10" i="51" s="1"/>
  <c r="G10" i="51"/>
  <c r="H10" i="51" s="1"/>
  <c r="I10" i="51" s="1"/>
  <c r="E10" i="51"/>
  <c r="F10" i="51" s="1"/>
  <c r="V11" i="49"/>
  <c r="W11" i="49" s="1"/>
  <c r="V63" i="49"/>
  <c r="W63" i="49" s="1"/>
  <c r="V148" i="49"/>
  <c r="W148" i="49" s="1"/>
  <c r="V211" i="49"/>
  <c r="W211" i="49" s="1"/>
  <c r="V221" i="49"/>
  <c r="W221" i="49" s="1"/>
  <c r="V335" i="49"/>
  <c r="W335" i="49" s="1"/>
  <c r="V337" i="49"/>
  <c r="W337" i="49" s="1"/>
  <c r="T11" i="49"/>
  <c r="T63" i="49"/>
  <c r="T148" i="49"/>
  <c r="T211" i="49"/>
  <c r="T221" i="49"/>
  <c r="T335" i="49"/>
  <c r="T337" i="49"/>
  <c r="O11" i="49"/>
  <c r="O63" i="49"/>
  <c r="O148" i="49"/>
  <c r="O211" i="49"/>
  <c r="O221" i="49"/>
  <c r="O335" i="49"/>
  <c r="O337" i="49"/>
  <c r="Q11" i="49"/>
  <c r="R11" i="49" s="1"/>
  <c r="Q63" i="49"/>
  <c r="R63" i="49" s="1"/>
  <c r="Q148" i="49"/>
  <c r="R148" i="49" s="1"/>
  <c r="Q211" i="49"/>
  <c r="R211" i="49" s="1"/>
  <c r="Q221" i="49"/>
  <c r="R221" i="49" s="1"/>
  <c r="Q335" i="49"/>
  <c r="R335" i="49" s="1"/>
  <c r="Q337" i="49"/>
  <c r="R337" i="49" s="1"/>
  <c r="F11" i="49"/>
  <c r="F63" i="49"/>
  <c r="F148" i="49"/>
  <c r="F211" i="49"/>
  <c r="F221" i="49"/>
  <c r="F335" i="49"/>
  <c r="F337" i="49"/>
  <c r="H11" i="49"/>
  <c r="I11" i="49" s="1"/>
  <c r="H63" i="49"/>
  <c r="I63" i="49" s="1"/>
  <c r="H148" i="49"/>
  <c r="I148" i="49" s="1"/>
  <c r="H211" i="49"/>
  <c r="I211" i="49" s="1"/>
  <c r="H221" i="49"/>
  <c r="I221" i="49" s="1"/>
  <c r="H335" i="49"/>
  <c r="I335" i="49" s="1"/>
  <c r="H337" i="49"/>
  <c r="I337" i="49"/>
  <c r="U336" i="49"/>
  <c r="V336" i="49" s="1"/>
  <c r="W336" i="49" s="1"/>
  <c r="S336" i="49"/>
  <c r="T336" i="49" s="1"/>
  <c r="P336" i="49"/>
  <c r="Q336" i="49" s="1"/>
  <c r="R336" i="49" s="1"/>
  <c r="N336" i="49"/>
  <c r="O336" i="49" s="1"/>
  <c r="M336" i="49"/>
  <c r="L336" i="49"/>
  <c r="K336" i="49"/>
  <c r="J336" i="49"/>
  <c r="G336" i="49"/>
  <c r="H336" i="49" s="1"/>
  <c r="I336" i="49" s="1"/>
  <c r="E336" i="49"/>
  <c r="F336" i="49" s="1"/>
  <c r="U334" i="49"/>
  <c r="V334" i="49" s="1"/>
  <c r="W334" i="49" s="1"/>
  <c r="S334" i="49"/>
  <c r="T334" i="49" s="1"/>
  <c r="P334" i="49"/>
  <c r="Q334" i="49" s="1"/>
  <c r="R334" i="49" s="1"/>
  <c r="N334" i="49"/>
  <c r="O334" i="49" s="1"/>
  <c r="M334" i="49"/>
  <c r="L334" i="49"/>
  <c r="K334" i="49"/>
  <c r="J334" i="49"/>
  <c r="G334" i="49"/>
  <c r="H334" i="49" s="1"/>
  <c r="I334" i="49" s="1"/>
  <c r="E334" i="49"/>
  <c r="F334" i="49" s="1"/>
  <c r="U333" i="49"/>
  <c r="V333" i="49" s="1"/>
  <c r="W333" i="49" s="1"/>
  <c r="S333" i="49"/>
  <c r="T333" i="49" s="1"/>
  <c r="P333" i="49"/>
  <c r="Q333" i="49" s="1"/>
  <c r="R333" i="49" s="1"/>
  <c r="N333" i="49"/>
  <c r="O333" i="49" s="1"/>
  <c r="M333" i="49"/>
  <c r="L333" i="49"/>
  <c r="K333" i="49"/>
  <c r="J333" i="49"/>
  <c r="G333" i="49"/>
  <c r="H333" i="49" s="1"/>
  <c r="I333" i="49" s="1"/>
  <c r="E333" i="49"/>
  <c r="F333" i="49" s="1"/>
  <c r="U332" i="49"/>
  <c r="V332" i="49" s="1"/>
  <c r="W332" i="49" s="1"/>
  <c r="S332" i="49"/>
  <c r="T332" i="49" s="1"/>
  <c r="P332" i="49"/>
  <c r="Q332" i="49" s="1"/>
  <c r="R332" i="49" s="1"/>
  <c r="N332" i="49"/>
  <c r="O332" i="49" s="1"/>
  <c r="M332" i="49"/>
  <c r="L332" i="49"/>
  <c r="K332" i="49"/>
  <c r="J332" i="49"/>
  <c r="G332" i="49"/>
  <c r="H332" i="49" s="1"/>
  <c r="I332" i="49" s="1"/>
  <c r="E332" i="49"/>
  <c r="F332" i="49" s="1"/>
  <c r="U331" i="49"/>
  <c r="V331" i="49" s="1"/>
  <c r="W331" i="49" s="1"/>
  <c r="S331" i="49"/>
  <c r="T331" i="49" s="1"/>
  <c r="P331" i="49"/>
  <c r="Q331" i="49" s="1"/>
  <c r="R331" i="49" s="1"/>
  <c r="N331" i="49"/>
  <c r="O331" i="49" s="1"/>
  <c r="M331" i="49"/>
  <c r="L331" i="49"/>
  <c r="K331" i="49"/>
  <c r="J331" i="49"/>
  <c r="G331" i="49"/>
  <c r="H331" i="49" s="1"/>
  <c r="I331" i="49" s="1"/>
  <c r="E331" i="49"/>
  <c r="F331" i="49" s="1"/>
  <c r="U330" i="49"/>
  <c r="V330" i="49" s="1"/>
  <c r="W330" i="49" s="1"/>
  <c r="S330" i="49"/>
  <c r="T330" i="49" s="1"/>
  <c r="P330" i="49"/>
  <c r="Q330" i="49" s="1"/>
  <c r="R330" i="49" s="1"/>
  <c r="N330" i="49"/>
  <c r="O330" i="49" s="1"/>
  <c r="M330" i="49"/>
  <c r="L330" i="49"/>
  <c r="K330" i="49"/>
  <c r="J330" i="49"/>
  <c r="G330" i="49"/>
  <c r="H330" i="49" s="1"/>
  <c r="I330" i="49" s="1"/>
  <c r="E330" i="49"/>
  <c r="F330" i="49" s="1"/>
  <c r="U329" i="49"/>
  <c r="V329" i="49" s="1"/>
  <c r="W329" i="49" s="1"/>
  <c r="S329" i="49"/>
  <c r="T329" i="49" s="1"/>
  <c r="P329" i="49"/>
  <c r="Q329" i="49" s="1"/>
  <c r="R329" i="49" s="1"/>
  <c r="N329" i="49"/>
  <c r="O329" i="49" s="1"/>
  <c r="M329" i="49"/>
  <c r="L329" i="49"/>
  <c r="K329" i="49"/>
  <c r="J329" i="49"/>
  <c r="G329" i="49"/>
  <c r="H329" i="49" s="1"/>
  <c r="I329" i="49" s="1"/>
  <c r="E329" i="49"/>
  <c r="F329" i="49" s="1"/>
  <c r="U328" i="49"/>
  <c r="V328" i="49" s="1"/>
  <c r="W328" i="49" s="1"/>
  <c r="S328" i="49"/>
  <c r="T328" i="49" s="1"/>
  <c r="P328" i="49"/>
  <c r="Q328" i="49" s="1"/>
  <c r="R328" i="49" s="1"/>
  <c r="N328" i="49"/>
  <c r="O328" i="49" s="1"/>
  <c r="M328" i="49"/>
  <c r="L328" i="49"/>
  <c r="K328" i="49"/>
  <c r="J328" i="49"/>
  <c r="G328" i="49"/>
  <c r="H328" i="49" s="1"/>
  <c r="I328" i="49" s="1"/>
  <c r="E328" i="49"/>
  <c r="F328" i="49" s="1"/>
  <c r="U327" i="49"/>
  <c r="V327" i="49" s="1"/>
  <c r="W327" i="49" s="1"/>
  <c r="S327" i="49"/>
  <c r="T327" i="49" s="1"/>
  <c r="P327" i="49"/>
  <c r="Q327" i="49" s="1"/>
  <c r="R327" i="49" s="1"/>
  <c r="N327" i="49"/>
  <c r="O327" i="49" s="1"/>
  <c r="M327" i="49"/>
  <c r="L327" i="49"/>
  <c r="K327" i="49"/>
  <c r="J327" i="49"/>
  <c r="G327" i="49"/>
  <c r="H327" i="49" s="1"/>
  <c r="I327" i="49" s="1"/>
  <c r="E327" i="49"/>
  <c r="F327" i="49" s="1"/>
  <c r="U326" i="49"/>
  <c r="V326" i="49" s="1"/>
  <c r="W326" i="49" s="1"/>
  <c r="S326" i="49"/>
  <c r="T326" i="49" s="1"/>
  <c r="P326" i="49"/>
  <c r="Q326" i="49" s="1"/>
  <c r="R326" i="49" s="1"/>
  <c r="N326" i="49"/>
  <c r="O326" i="49" s="1"/>
  <c r="M326" i="49"/>
  <c r="L326" i="49"/>
  <c r="K326" i="49"/>
  <c r="J326" i="49"/>
  <c r="G326" i="49"/>
  <c r="H326" i="49" s="1"/>
  <c r="I326" i="49" s="1"/>
  <c r="E326" i="49"/>
  <c r="F326" i="49" s="1"/>
  <c r="U325" i="49"/>
  <c r="V325" i="49" s="1"/>
  <c r="W325" i="49" s="1"/>
  <c r="S325" i="49"/>
  <c r="T325" i="49" s="1"/>
  <c r="P325" i="49"/>
  <c r="Q325" i="49" s="1"/>
  <c r="R325" i="49" s="1"/>
  <c r="N325" i="49"/>
  <c r="O325" i="49" s="1"/>
  <c r="M325" i="49"/>
  <c r="L325" i="49"/>
  <c r="K325" i="49"/>
  <c r="J325" i="49"/>
  <c r="G325" i="49"/>
  <c r="H325" i="49" s="1"/>
  <c r="I325" i="49" s="1"/>
  <c r="E325" i="49"/>
  <c r="F325" i="49" s="1"/>
  <c r="U324" i="49"/>
  <c r="V324" i="49" s="1"/>
  <c r="W324" i="49" s="1"/>
  <c r="S324" i="49"/>
  <c r="T324" i="49" s="1"/>
  <c r="P324" i="49"/>
  <c r="Q324" i="49" s="1"/>
  <c r="R324" i="49" s="1"/>
  <c r="N324" i="49"/>
  <c r="O324" i="49" s="1"/>
  <c r="M324" i="49"/>
  <c r="L324" i="49"/>
  <c r="K324" i="49"/>
  <c r="J324" i="49"/>
  <c r="G324" i="49"/>
  <c r="H324" i="49" s="1"/>
  <c r="I324" i="49" s="1"/>
  <c r="E324" i="49"/>
  <c r="F324" i="49" s="1"/>
  <c r="U323" i="49"/>
  <c r="V323" i="49" s="1"/>
  <c r="W323" i="49" s="1"/>
  <c r="S323" i="49"/>
  <c r="T323" i="49" s="1"/>
  <c r="P323" i="49"/>
  <c r="Q323" i="49" s="1"/>
  <c r="R323" i="49" s="1"/>
  <c r="N323" i="49"/>
  <c r="O323" i="49" s="1"/>
  <c r="M323" i="49"/>
  <c r="L323" i="49"/>
  <c r="K323" i="49"/>
  <c r="J323" i="49"/>
  <c r="G323" i="49"/>
  <c r="H323" i="49" s="1"/>
  <c r="I323" i="49" s="1"/>
  <c r="E323" i="49"/>
  <c r="F323" i="49" s="1"/>
  <c r="U322" i="49"/>
  <c r="V322" i="49" s="1"/>
  <c r="W322" i="49" s="1"/>
  <c r="S322" i="49"/>
  <c r="T322" i="49" s="1"/>
  <c r="P322" i="49"/>
  <c r="Q322" i="49" s="1"/>
  <c r="R322" i="49" s="1"/>
  <c r="N322" i="49"/>
  <c r="O322" i="49" s="1"/>
  <c r="M322" i="49"/>
  <c r="L322" i="49"/>
  <c r="K322" i="49"/>
  <c r="J322" i="49"/>
  <c r="G322" i="49"/>
  <c r="H322" i="49" s="1"/>
  <c r="I322" i="49" s="1"/>
  <c r="E322" i="49"/>
  <c r="F322" i="49" s="1"/>
  <c r="U321" i="49"/>
  <c r="V321" i="49" s="1"/>
  <c r="W321" i="49" s="1"/>
  <c r="S321" i="49"/>
  <c r="T321" i="49" s="1"/>
  <c r="P321" i="49"/>
  <c r="Q321" i="49" s="1"/>
  <c r="R321" i="49" s="1"/>
  <c r="N321" i="49"/>
  <c r="O321" i="49" s="1"/>
  <c r="M321" i="49"/>
  <c r="L321" i="49"/>
  <c r="K321" i="49"/>
  <c r="J321" i="49"/>
  <c r="G321" i="49"/>
  <c r="H321" i="49" s="1"/>
  <c r="I321" i="49" s="1"/>
  <c r="E321" i="49"/>
  <c r="F321" i="49" s="1"/>
  <c r="U320" i="49"/>
  <c r="V320" i="49" s="1"/>
  <c r="W320" i="49" s="1"/>
  <c r="S320" i="49"/>
  <c r="T320" i="49" s="1"/>
  <c r="P320" i="49"/>
  <c r="Q320" i="49" s="1"/>
  <c r="R320" i="49" s="1"/>
  <c r="N320" i="49"/>
  <c r="O320" i="49" s="1"/>
  <c r="M320" i="49"/>
  <c r="L320" i="49"/>
  <c r="K320" i="49"/>
  <c r="J320" i="49"/>
  <c r="G320" i="49"/>
  <c r="H320" i="49" s="1"/>
  <c r="I320" i="49" s="1"/>
  <c r="E320" i="49"/>
  <c r="F320" i="49" s="1"/>
  <c r="U319" i="49"/>
  <c r="V319" i="49" s="1"/>
  <c r="W319" i="49" s="1"/>
  <c r="S319" i="49"/>
  <c r="T319" i="49" s="1"/>
  <c r="P319" i="49"/>
  <c r="Q319" i="49" s="1"/>
  <c r="R319" i="49" s="1"/>
  <c r="N319" i="49"/>
  <c r="O319" i="49" s="1"/>
  <c r="M319" i="49"/>
  <c r="L319" i="49"/>
  <c r="K319" i="49"/>
  <c r="J319" i="49"/>
  <c r="G319" i="49"/>
  <c r="H319" i="49" s="1"/>
  <c r="E319" i="49"/>
  <c r="F319" i="49" s="1"/>
  <c r="U318" i="49"/>
  <c r="V318" i="49" s="1"/>
  <c r="W318" i="49" s="1"/>
  <c r="S318" i="49"/>
  <c r="T318" i="49" s="1"/>
  <c r="P318" i="49"/>
  <c r="Q318" i="49" s="1"/>
  <c r="R318" i="49" s="1"/>
  <c r="N318" i="49"/>
  <c r="O318" i="49" s="1"/>
  <c r="M318" i="49"/>
  <c r="L318" i="49"/>
  <c r="K318" i="49"/>
  <c r="J318" i="49"/>
  <c r="G318" i="49"/>
  <c r="H318" i="49" s="1"/>
  <c r="I318" i="49" s="1"/>
  <c r="E318" i="49"/>
  <c r="F318" i="49" s="1"/>
  <c r="U317" i="49"/>
  <c r="V317" i="49" s="1"/>
  <c r="W317" i="49" s="1"/>
  <c r="S317" i="49"/>
  <c r="T317" i="49" s="1"/>
  <c r="P317" i="49"/>
  <c r="Q317" i="49" s="1"/>
  <c r="R317" i="49" s="1"/>
  <c r="N317" i="49"/>
  <c r="O317" i="49" s="1"/>
  <c r="M317" i="49"/>
  <c r="L317" i="49"/>
  <c r="K317" i="49"/>
  <c r="J317" i="49"/>
  <c r="G317" i="49"/>
  <c r="H317" i="49" s="1"/>
  <c r="I317" i="49" s="1"/>
  <c r="E317" i="49"/>
  <c r="F317" i="49" s="1"/>
  <c r="U316" i="49"/>
  <c r="V316" i="49" s="1"/>
  <c r="W316" i="49" s="1"/>
  <c r="S316" i="49"/>
  <c r="T316" i="49" s="1"/>
  <c r="P316" i="49"/>
  <c r="Q316" i="49" s="1"/>
  <c r="R316" i="49" s="1"/>
  <c r="N316" i="49"/>
  <c r="O316" i="49" s="1"/>
  <c r="M316" i="49"/>
  <c r="L316" i="49"/>
  <c r="K316" i="49"/>
  <c r="J316" i="49"/>
  <c r="G316" i="49"/>
  <c r="H316" i="49" s="1"/>
  <c r="I316" i="49" s="1"/>
  <c r="E316" i="49"/>
  <c r="F316" i="49" s="1"/>
  <c r="U315" i="49"/>
  <c r="V315" i="49" s="1"/>
  <c r="W315" i="49" s="1"/>
  <c r="S315" i="49"/>
  <c r="T315" i="49" s="1"/>
  <c r="P315" i="49"/>
  <c r="Q315" i="49" s="1"/>
  <c r="R315" i="49" s="1"/>
  <c r="N315" i="49"/>
  <c r="O315" i="49" s="1"/>
  <c r="M315" i="49"/>
  <c r="L315" i="49"/>
  <c r="K315" i="49"/>
  <c r="J315" i="49"/>
  <c r="G315" i="49"/>
  <c r="H315" i="49" s="1"/>
  <c r="I315" i="49" s="1"/>
  <c r="E315" i="49"/>
  <c r="F315" i="49" s="1"/>
  <c r="U314" i="49"/>
  <c r="V314" i="49" s="1"/>
  <c r="W314" i="49" s="1"/>
  <c r="S314" i="49"/>
  <c r="T314" i="49" s="1"/>
  <c r="P314" i="49"/>
  <c r="Q314" i="49" s="1"/>
  <c r="R314" i="49" s="1"/>
  <c r="N314" i="49"/>
  <c r="O314" i="49" s="1"/>
  <c r="M314" i="49"/>
  <c r="L314" i="49"/>
  <c r="K314" i="49"/>
  <c r="J314" i="49"/>
  <c r="G314" i="49"/>
  <c r="H314" i="49" s="1"/>
  <c r="I314" i="49" s="1"/>
  <c r="E314" i="49"/>
  <c r="F314" i="49" s="1"/>
  <c r="U313" i="49"/>
  <c r="V313" i="49" s="1"/>
  <c r="W313" i="49" s="1"/>
  <c r="S313" i="49"/>
  <c r="T313" i="49" s="1"/>
  <c r="P313" i="49"/>
  <c r="Q313" i="49" s="1"/>
  <c r="R313" i="49" s="1"/>
  <c r="N313" i="49"/>
  <c r="O313" i="49" s="1"/>
  <c r="M313" i="49"/>
  <c r="L313" i="49"/>
  <c r="K313" i="49"/>
  <c r="J313" i="49"/>
  <c r="G313" i="49"/>
  <c r="H313" i="49" s="1"/>
  <c r="I313" i="49" s="1"/>
  <c r="E313" i="49"/>
  <c r="F313" i="49" s="1"/>
  <c r="U312" i="49"/>
  <c r="V312" i="49" s="1"/>
  <c r="W312" i="49" s="1"/>
  <c r="S312" i="49"/>
  <c r="T312" i="49" s="1"/>
  <c r="P312" i="49"/>
  <c r="Q312" i="49" s="1"/>
  <c r="R312" i="49" s="1"/>
  <c r="N312" i="49"/>
  <c r="O312" i="49" s="1"/>
  <c r="M312" i="49"/>
  <c r="L312" i="49"/>
  <c r="K312" i="49"/>
  <c r="J312" i="49"/>
  <c r="G312" i="49"/>
  <c r="H312" i="49" s="1"/>
  <c r="I312" i="49" s="1"/>
  <c r="E312" i="49"/>
  <c r="F312" i="49" s="1"/>
  <c r="U311" i="49"/>
  <c r="V311" i="49" s="1"/>
  <c r="W311" i="49" s="1"/>
  <c r="S311" i="49"/>
  <c r="T311" i="49" s="1"/>
  <c r="P311" i="49"/>
  <c r="Q311" i="49" s="1"/>
  <c r="R311" i="49" s="1"/>
  <c r="N311" i="49"/>
  <c r="O311" i="49" s="1"/>
  <c r="M311" i="49"/>
  <c r="L311" i="49"/>
  <c r="K311" i="49"/>
  <c r="J311" i="49"/>
  <c r="G311" i="49"/>
  <c r="H311" i="49" s="1"/>
  <c r="I311" i="49" s="1"/>
  <c r="E311" i="49"/>
  <c r="F311" i="49" s="1"/>
  <c r="U310" i="49"/>
  <c r="V310" i="49" s="1"/>
  <c r="W310" i="49" s="1"/>
  <c r="S310" i="49"/>
  <c r="T310" i="49" s="1"/>
  <c r="P310" i="49"/>
  <c r="Q310" i="49" s="1"/>
  <c r="R310" i="49" s="1"/>
  <c r="N310" i="49"/>
  <c r="O310" i="49" s="1"/>
  <c r="M310" i="49"/>
  <c r="L310" i="49"/>
  <c r="K310" i="49"/>
  <c r="J310" i="49"/>
  <c r="G310" i="49"/>
  <c r="H310" i="49" s="1"/>
  <c r="I310" i="49" s="1"/>
  <c r="E310" i="49"/>
  <c r="F310" i="49" s="1"/>
  <c r="U309" i="49"/>
  <c r="V309" i="49" s="1"/>
  <c r="W309" i="49" s="1"/>
  <c r="S309" i="49"/>
  <c r="T309" i="49" s="1"/>
  <c r="P309" i="49"/>
  <c r="Q309" i="49" s="1"/>
  <c r="R309" i="49" s="1"/>
  <c r="N309" i="49"/>
  <c r="O309" i="49" s="1"/>
  <c r="M309" i="49"/>
  <c r="L309" i="49"/>
  <c r="K309" i="49"/>
  <c r="J309" i="49"/>
  <c r="G309" i="49"/>
  <c r="H309" i="49" s="1"/>
  <c r="I309" i="49" s="1"/>
  <c r="E309" i="49"/>
  <c r="F309" i="49" s="1"/>
  <c r="U308" i="49"/>
  <c r="V308" i="49" s="1"/>
  <c r="W308" i="49" s="1"/>
  <c r="S308" i="49"/>
  <c r="T308" i="49" s="1"/>
  <c r="P308" i="49"/>
  <c r="Q308" i="49" s="1"/>
  <c r="R308" i="49" s="1"/>
  <c r="N308" i="49"/>
  <c r="O308" i="49" s="1"/>
  <c r="M308" i="49"/>
  <c r="L308" i="49"/>
  <c r="K308" i="49"/>
  <c r="J308" i="49"/>
  <c r="G308" i="49"/>
  <c r="H308" i="49" s="1"/>
  <c r="I308" i="49" s="1"/>
  <c r="E308" i="49"/>
  <c r="F308" i="49" s="1"/>
  <c r="U307" i="49"/>
  <c r="V307" i="49" s="1"/>
  <c r="W307" i="49" s="1"/>
  <c r="S307" i="49"/>
  <c r="T307" i="49" s="1"/>
  <c r="P307" i="49"/>
  <c r="Q307" i="49" s="1"/>
  <c r="R307" i="49" s="1"/>
  <c r="N307" i="49"/>
  <c r="O307" i="49" s="1"/>
  <c r="M307" i="49"/>
  <c r="L307" i="49"/>
  <c r="K307" i="49"/>
  <c r="J307" i="49"/>
  <c r="G307" i="49"/>
  <c r="H307" i="49" s="1"/>
  <c r="I307" i="49" s="1"/>
  <c r="E307" i="49"/>
  <c r="F307" i="49" s="1"/>
  <c r="U306" i="49"/>
  <c r="V306" i="49" s="1"/>
  <c r="W306" i="49" s="1"/>
  <c r="S306" i="49"/>
  <c r="T306" i="49" s="1"/>
  <c r="P306" i="49"/>
  <c r="Q306" i="49" s="1"/>
  <c r="R306" i="49" s="1"/>
  <c r="N306" i="49"/>
  <c r="O306" i="49" s="1"/>
  <c r="M306" i="49"/>
  <c r="L306" i="49"/>
  <c r="K306" i="49"/>
  <c r="J306" i="49"/>
  <c r="G306" i="49"/>
  <c r="H306" i="49" s="1"/>
  <c r="I306" i="49" s="1"/>
  <c r="E306" i="49"/>
  <c r="F306" i="49" s="1"/>
  <c r="U305" i="49"/>
  <c r="V305" i="49" s="1"/>
  <c r="W305" i="49" s="1"/>
  <c r="S305" i="49"/>
  <c r="T305" i="49" s="1"/>
  <c r="P305" i="49"/>
  <c r="Q305" i="49" s="1"/>
  <c r="R305" i="49" s="1"/>
  <c r="N305" i="49"/>
  <c r="O305" i="49" s="1"/>
  <c r="M305" i="49"/>
  <c r="L305" i="49"/>
  <c r="K305" i="49"/>
  <c r="J305" i="49"/>
  <c r="G305" i="49"/>
  <c r="H305" i="49" s="1"/>
  <c r="I305" i="49" s="1"/>
  <c r="E305" i="49"/>
  <c r="F305" i="49" s="1"/>
  <c r="U304" i="49"/>
  <c r="V304" i="49" s="1"/>
  <c r="W304" i="49" s="1"/>
  <c r="S304" i="49"/>
  <c r="T304" i="49" s="1"/>
  <c r="P304" i="49"/>
  <c r="Q304" i="49" s="1"/>
  <c r="R304" i="49" s="1"/>
  <c r="N304" i="49"/>
  <c r="O304" i="49" s="1"/>
  <c r="M304" i="49"/>
  <c r="L304" i="49"/>
  <c r="K304" i="49"/>
  <c r="J304" i="49"/>
  <c r="G304" i="49"/>
  <c r="H304" i="49" s="1"/>
  <c r="I304" i="49" s="1"/>
  <c r="E304" i="49"/>
  <c r="F304" i="49" s="1"/>
  <c r="U303" i="49"/>
  <c r="V303" i="49" s="1"/>
  <c r="W303" i="49" s="1"/>
  <c r="S303" i="49"/>
  <c r="T303" i="49" s="1"/>
  <c r="P303" i="49"/>
  <c r="Q303" i="49" s="1"/>
  <c r="R303" i="49" s="1"/>
  <c r="N303" i="49"/>
  <c r="O303" i="49" s="1"/>
  <c r="M303" i="49"/>
  <c r="L303" i="49"/>
  <c r="K303" i="49"/>
  <c r="J303" i="49"/>
  <c r="G303" i="49"/>
  <c r="H303" i="49" s="1"/>
  <c r="I303" i="49" s="1"/>
  <c r="E303" i="49"/>
  <c r="F303" i="49" s="1"/>
  <c r="U302" i="49"/>
  <c r="V302" i="49" s="1"/>
  <c r="W302" i="49" s="1"/>
  <c r="S302" i="49"/>
  <c r="T302" i="49" s="1"/>
  <c r="P302" i="49"/>
  <c r="Q302" i="49" s="1"/>
  <c r="R302" i="49" s="1"/>
  <c r="N302" i="49"/>
  <c r="O302" i="49" s="1"/>
  <c r="M302" i="49"/>
  <c r="L302" i="49"/>
  <c r="K302" i="49"/>
  <c r="J302" i="49"/>
  <c r="G302" i="49"/>
  <c r="H302" i="49" s="1"/>
  <c r="I302" i="49" s="1"/>
  <c r="E302" i="49"/>
  <c r="F302" i="49" s="1"/>
  <c r="U301" i="49"/>
  <c r="V301" i="49" s="1"/>
  <c r="W301" i="49" s="1"/>
  <c r="S301" i="49"/>
  <c r="T301" i="49" s="1"/>
  <c r="P301" i="49"/>
  <c r="Q301" i="49" s="1"/>
  <c r="R301" i="49" s="1"/>
  <c r="N301" i="49"/>
  <c r="O301" i="49" s="1"/>
  <c r="M301" i="49"/>
  <c r="L301" i="49"/>
  <c r="K301" i="49"/>
  <c r="J301" i="49"/>
  <c r="G301" i="49"/>
  <c r="H301" i="49" s="1"/>
  <c r="I301" i="49" s="1"/>
  <c r="E301" i="49"/>
  <c r="F301" i="49" s="1"/>
  <c r="U300" i="49"/>
  <c r="V300" i="49" s="1"/>
  <c r="W300" i="49" s="1"/>
  <c r="S300" i="49"/>
  <c r="T300" i="49" s="1"/>
  <c r="P300" i="49"/>
  <c r="Q300" i="49" s="1"/>
  <c r="R300" i="49" s="1"/>
  <c r="N300" i="49"/>
  <c r="O300" i="49" s="1"/>
  <c r="M300" i="49"/>
  <c r="L300" i="49"/>
  <c r="K300" i="49"/>
  <c r="J300" i="49"/>
  <c r="G300" i="49"/>
  <c r="H300" i="49" s="1"/>
  <c r="I300" i="49" s="1"/>
  <c r="E300" i="49"/>
  <c r="F300" i="49" s="1"/>
  <c r="U299" i="49"/>
  <c r="V299" i="49" s="1"/>
  <c r="W299" i="49" s="1"/>
  <c r="S299" i="49"/>
  <c r="T299" i="49" s="1"/>
  <c r="P299" i="49"/>
  <c r="Q299" i="49" s="1"/>
  <c r="R299" i="49" s="1"/>
  <c r="N299" i="49"/>
  <c r="O299" i="49" s="1"/>
  <c r="M299" i="49"/>
  <c r="L299" i="49"/>
  <c r="K299" i="49"/>
  <c r="J299" i="49"/>
  <c r="G299" i="49"/>
  <c r="H299" i="49" s="1"/>
  <c r="I299" i="49" s="1"/>
  <c r="E299" i="49"/>
  <c r="F299" i="49" s="1"/>
  <c r="U298" i="49"/>
  <c r="V298" i="49" s="1"/>
  <c r="W298" i="49" s="1"/>
  <c r="S298" i="49"/>
  <c r="T298" i="49" s="1"/>
  <c r="P298" i="49"/>
  <c r="Q298" i="49" s="1"/>
  <c r="R298" i="49" s="1"/>
  <c r="N298" i="49"/>
  <c r="O298" i="49" s="1"/>
  <c r="M298" i="49"/>
  <c r="L298" i="49"/>
  <c r="K298" i="49"/>
  <c r="J298" i="49"/>
  <c r="G298" i="49"/>
  <c r="H298" i="49" s="1"/>
  <c r="I298" i="49" s="1"/>
  <c r="E298" i="49"/>
  <c r="F298" i="49" s="1"/>
  <c r="U297" i="49"/>
  <c r="V297" i="49" s="1"/>
  <c r="W297" i="49" s="1"/>
  <c r="S297" i="49"/>
  <c r="T297" i="49" s="1"/>
  <c r="P297" i="49"/>
  <c r="Q297" i="49" s="1"/>
  <c r="R297" i="49" s="1"/>
  <c r="N297" i="49"/>
  <c r="O297" i="49" s="1"/>
  <c r="M297" i="49"/>
  <c r="L297" i="49"/>
  <c r="K297" i="49"/>
  <c r="J297" i="49"/>
  <c r="G297" i="49"/>
  <c r="H297" i="49" s="1"/>
  <c r="I297" i="49" s="1"/>
  <c r="E297" i="49"/>
  <c r="F297" i="49" s="1"/>
  <c r="U296" i="49"/>
  <c r="V296" i="49" s="1"/>
  <c r="W296" i="49" s="1"/>
  <c r="S296" i="49"/>
  <c r="T296" i="49" s="1"/>
  <c r="P296" i="49"/>
  <c r="Q296" i="49" s="1"/>
  <c r="R296" i="49" s="1"/>
  <c r="N296" i="49"/>
  <c r="O296" i="49" s="1"/>
  <c r="M296" i="49"/>
  <c r="L296" i="49"/>
  <c r="K296" i="49"/>
  <c r="J296" i="49"/>
  <c r="G296" i="49"/>
  <c r="H296" i="49" s="1"/>
  <c r="I296" i="49" s="1"/>
  <c r="E296" i="49"/>
  <c r="F296" i="49" s="1"/>
  <c r="U295" i="49"/>
  <c r="V295" i="49" s="1"/>
  <c r="W295" i="49" s="1"/>
  <c r="S295" i="49"/>
  <c r="T295" i="49" s="1"/>
  <c r="P295" i="49"/>
  <c r="Q295" i="49" s="1"/>
  <c r="R295" i="49" s="1"/>
  <c r="N295" i="49"/>
  <c r="O295" i="49" s="1"/>
  <c r="M295" i="49"/>
  <c r="L295" i="49"/>
  <c r="K295" i="49"/>
  <c r="J295" i="49"/>
  <c r="G295" i="49"/>
  <c r="H295" i="49" s="1"/>
  <c r="I295" i="49" s="1"/>
  <c r="E295" i="49"/>
  <c r="F295" i="49" s="1"/>
  <c r="U294" i="49"/>
  <c r="V294" i="49" s="1"/>
  <c r="W294" i="49" s="1"/>
  <c r="S294" i="49"/>
  <c r="T294" i="49" s="1"/>
  <c r="P294" i="49"/>
  <c r="Q294" i="49" s="1"/>
  <c r="R294" i="49" s="1"/>
  <c r="N294" i="49"/>
  <c r="O294" i="49" s="1"/>
  <c r="M294" i="49"/>
  <c r="L294" i="49"/>
  <c r="K294" i="49"/>
  <c r="J294" i="49"/>
  <c r="G294" i="49"/>
  <c r="H294" i="49" s="1"/>
  <c r="I294" i="49" s="1"/>
  <c r="E294" i="49"/>
  <c r="F294" i="49" s="1"/>
  <c r="U293" i="49"/>
  <c r="V293" i="49" s="1"/>
  <c r="W293" i="49" s="1"/>
  <c r="S293" i="49"/>
  <c r="T293" i="49" s="1"/>
  <c r="P293" i="49"/>
  <c r="Q293" i="49" s="1"/>
  <c r="R293" i="49" s="1"/>
  <c r="N293" i="49"/>
  <c r="O293" i="49" s="1"/>
  <c r="M293" i="49"/>
  <c r="L293" i="49"/>
  <c r="K293" i="49"/>
  <c r="J293" i="49"/>
  <c r="G293" i="49"/>
  <c r="H293" i="49" s="1"/>
  <c r="I293" i="49" s="1"/>
  <c r="E293" i="49"/>
  <c r="F293" i="49" s="1"/>
  <c r="U292" i="49"/>
  <c r="V292" i="49" s="1"/>
  <c r="W292" i="49" s="1"/>
  <c r="S292" i="49"/>
  <c r="T292" i="49" s="1"/>
  <c r="P292" i="49"/>
  <c r="Q292" i="49" s="1"/>
  <c r="R292" i="49" s="1"/>
  <c r="N292" i="49"/>
  <c r="O292" i="49" s="1"/>
  <c r="M292" i="49"/>
  <c r="L292" i="49"/>
  <c r="K292" i="49"/>
  <c r="J292" i="49"/>
  <c r="G292" i="49"/>
  <c r="H292" i="49" s="1"/>
  <c r="I292" i="49" s="1"/>
  <c r="E292" i="49"/>
  <c r="F292" i="49" s="1"/>
  <c r="U291" i="49"/>
  <c r="V291" i="49" s="1"/>
  <c r="W291" i="49" s="1"/>
  <c r="S291" i="49"/>
  <c r="T291" i="49" s="1"/>
  <c r="P291" i="49"/>
  <c r="Q291" i="49" s="1"/>
  <c r="R291" i="49" s="1"/>
  <c r="N291" i="49"/>
  <c r="O291" i="49" s="1"/>
  <c r="M291" i="49"/>
  <c r="L291" i="49"/>
  <c r="K291" i="49"/>
  <c r="J291" i="49"/>
  <c r="G291" i="49"/>
  <c r="H291" i="49" s="1"/>
  <c r="I291" i="49" s="1"/>
  <c r="E291" i="49"/>
  <c r="F291" i="49" s="1"/>
  <c r="U290" i="49"/>
  <c r="V290" i="49" s="1"/>
  <c r="W290" i="49" s="1"/>
  <c r="S290" i="49"/>
  <c r="T290" i="49" s="1"/>
  <c r="P290" i="49"/>
  <c r="Q290" i="49" s="1"/>
  <c r="R290" i="49" s="1"/>
  <c r="N290" i="49"/>
  <c r="O290" i="49" s="1"/>
  <c r="M290" i="49"/>
  <c r="L290" i="49"/>
  <c r="K290" i="49"/>
  <c r="J290" i="49"/>
  <c r="G290" i="49"/>
  <c r="H290" i="49" s="1"/>
  <c r="I290" i="49" s="1"/>
  <c r="E290" i="49"/>
  <c r="F290" i="49" s="1"/>
  <c r="U289" i="49"/>
  <c r="V289" i="49" s="1"/>
  <c r="W289" i="49" s="1"/>
  <c r="S289" i="49"/>
  <c r="T289" i="49" s="1"/>
  <c r="P289" i="49"/>
  <c r="Q289" i="49" s="1"/>
  <c r="R289" i="49" s="1"/>
  <c r="N289" i="49"/>
  <c r="O289" i="49" s="1"/>
  <c r="M289" i="49"/>
  <c r="L289" i="49"/>
  <c r="K289" i="49"/>
  <c r="J289" i="49"/>
  <c r="G289" i="49"/>
  <c r="H289" i="49" s="1"/>
  <c r="I289" i="49" s="1"/>
  <c r="E289" i="49"/>
  <c r="F289" i="49" s="1"/>
  <c r="U288" i="49"/>
  <c r="V288" i="49" s="1"/>
  <c r="W288" i="49" s="1"/>
  <c r="S288" i="49"/>
  <c r="T288" i="49" s="1"/>
  <c r="P288" i="49"/>
  <c r="Q288" i="49" s="1"/>
  <c r="R288" i="49" s="1"/>
  <c r="N288" i="49"/>
  <c r="O288" i="49" s="1"/>
  <c r="M288" i="49"/>
  <c r="L288" i="49"/>
  <c r="K288" i="49"/>
  <c r="J288" i="49"/>
  <c r="G288" i="49"/>
  <c r="H288" i="49" s="1"/>
  <c r="I288" i="49" s="1"/>
  <c r="E288" i="49"/>
  <c r="F288" i="49" s="1"/>
  <c r="U287" i="49"/>
  <c r="V287" i="49" s="1"/>
  <c r="W287" i="49" s="1"/>
  <c r="S287" i="49"/>
  <c r="T287" i="49" s="1"/>
  <c r="P287" i="49"/>
  <c r="Q287" i="49" s="1"/>
  <c r="R287" i="49" s="1"/>
  <c r="N287" i="49"/>
  <c r="O287" i="49" s="1"/>
  <c r="M287" i="49"/>
  <c r="L287" i="49"/>
  <c r="K287" i="49"/>
  <c r="J287" i="49"/>
  <c r="G287" i="49"/>
  <c r="H287" i="49" s="1"/>
  <c r="I287" i="49" s="1"/>
  <c r="E287" i="49"/>
  <c r="F287" i="49" s="1"/>
  <c r="U286" i="49"/>
  <c r="V286" i="49" s="1"/>
  <c r="W286" i="49" s="1"/>
  <c r="S286" i="49"/>
  <c r="T286" i="49" s="1"/>
  <c r="P286" i="49"/>
  <c r="Q286" i="49" s="1"/>
  <c r="R286" i="49" s="1"/>
  <c r="N286" i="49"/>
  <c r="O286" i="49" s="1"/>
  <c r="M286" i="49"/>
  <c r="L286" i="49"/>
  <c r="K286" i="49"/>
  <c r="J286" i="49"/>
  <c r="G286" i="49"/>
  <c r="H286" i="49" s="1"/>
  <c r="I286" i="49" s="1"/>
  <c r="E286" i="49"/>
  <c r="F286" i="49" s="1"/>
  <c r="U285" i="49"/>
  <c r="V285" i="49" s="1"/>
  <c r="W285" i="49" s="1"/>
  <c r="S285" i="49"/>
  <c r="T285" i="49" s="1"/>
  <c r="P285" i="49"/>
  <c r="Q285" i="49" s="1"/>
  <c r="R285" i="49" s="1"/>
  <c r="N285" i="49"/>
  <c r="O285" i="49" s="1"/>
  <c r="M285" i="49"/>
  <c r="L285" i="49"/>
  <c r="K285" i="49"/>
  <c r="J285" i="49"/>
  <c r="G285" i="49"/>
  <c r="H285" i="49" s="1"/>
  <c r="I285" i="49" s="1"/>
  <c r="E285" i="49"/>
  <c r="F285" i="49" s="1"/>
  <c r="U284" i="49"/>
  <c r="V284" i="49" s="1"/>
  <c r="W284" i="49" s="1"/>
  <c r="S284" i="49"/>
  <c r="T284" i="49" s="1"/>
  <c r="P284" i="49"/>
  <c r="Q284" i="49" s="1"/>
  <c r="R284" i="49" s="1"/>
  <c r="N284" i="49"/>
  <c r="O284" i="49" s="1"/>
  <c r="M284" i="49"/>
  <c r="L284" i="49"/>
  <c r="K284" i="49"/>
  <c r="J284" i="49"/>
  <c r="G284" i="49"/>
  <c r="H284" i="49" s="1"/>
  <c r="I284" i="49" s="1"/>
  <c r="E284" i="49"/>
  <c r="F284" i="49" s="1"/>
  <c r="U283" i="49"/>
  <c r="V283" i="49" s="1"/>
  <c r="W283" i="49" s="1"/>
  <c r="S283" i="49"/>
  <c r="T283" i="49" s="1"/>
  <c r="P283" i="49"/>
  <c r="Q283" i="49" s="1"/>
  <c r="R283" i="49" s="1"/>
  <c r="N283" i="49"/>
  <c r="O283" i="49" s="1"/>
  <c r="M283" i="49"/>
  <c r="L283" i="49"/>
  <c r="K283" i="49"/>
  <c r="J283" i="49"/>
  <c r="G283" i="49"/>
  <c r="H283" i="49" s="1"/>
  <c r="I283" i="49" s="1"/>
  <c r="E283" i="49"/>
  <c r="F283" i="49" s="1"/>
  <c r="U282" i="49"/>
  <c r="V282" i="49" s="1"/>
  <c r="W282" i="49" s="1"/>
  <c r="S282" i="49"/>
  <c r="T282" i="49" s="1"/>
  <c r="P282" i="49"/>
  <c r="Q282" i="49" s="1"/>
  <c r="R282" i="49" s="1"/>
  <c r="N282" i="49"/>
  <c r="O282" i="49" s="1"/>
  <c r="M282" i="49"/>
  <c r="L282" i="49"/>
  <c r="K282" i="49"/>
  <c r="J282" i="49"/>
  <c r="G282" i="49"/>
  <c r="H282" i="49" s="1"/>
  <c r="I282" i="49" s="1"/>
  <c r="E282" i="49"/>
  <c r="F282" i="49" s="1"/>
  <c r="U281" i="49"/>
  <c r="V281" i="49" s="1"/>
  <c r="W281" i="49" s="1"/>
  <c r="S281" i="49"/>
  <c r="T281" i="49" s="1"/>
  <c r="P281" i="49"/>
  <c r="Q281" i="49" s="1"/>
  <c r="R281" i="49" s="1"/>
  <c r="N281" i="49"/>
  <c r="O281" i="49" s="1"/>
  <c r="M281" i="49"/>
  <c r="L281" i="49"/>
  <c r="K281" i="49"/>
  <c r="J281" i="49"/>
  <c r="G281" i="49"/>
  <c r="H281" i="49" s="1"/>
  <c r="I281" i="49" s="1"/>
  <c r="E281" i="49"/>
  <c r="F281" i="49" s="1"/>
  <c r="U280" i="49"/>
  <c r="V280" i="49" s="1"/>
  <c r="W280" i="49" s="1"/>
  <c r="S280" i="49"/>
  <c r="T280" i="49" s="1"/>
  <c r="P280" i="49"/>
  <c r="Q280" i="49" s="1"/>
  <c r="R280" i="49" s="1"/>
  <c r="N280" i="49"/>
  <c r="O280" i="49" s="1"/>
  <c r="M280" i="49"/>
  <c r="L280" i="49"/>
  <c r="K280" i="49"/>
  <c r="J280" i="49"/>
  <c r="G280" i="49"/>
  <c r="H280" i="49" s="1"/>
  <c r="I280" i="49" s="1"/>
  <c r="E280" i="49"/>
  <c r="F280" i="49" s="1"/>
  <c r="U279" i="49"/>
  <c r="V279" i="49" s="1"/>
  <c r="W279" i="49" s="1"/>
  <c r="S279" i="49"/>
  <c r="T279" i="49" s="1"/>
  <c r="P279" i="49"/>
  <c r="Q279" i="49" s="1"/>
  <c r="R279" i="49" s="1"/>
  <c r="N279" i="49"/>
  <c r="O279" i="49" s="1"/>
  <c r="M279" i="49"/>
  <c r="L279" i="49"/>
  <c r="K279" i="49"/>
  <c r="J279" i="49"/>
  <c r="G279" i="49"/>
  <c r="H279" i="49" s="1"/>
  <c r="I279" i="49" s="1"/>
  <c r="E279" i="49"/>
  <c r="F279" i="49" s="1"/>
  <c r="U278" i="49"/>
  <c r="V278" i="49" s="1"/>
  <c r="W278" i="49" s="1"/>
  <c r="S278" i="49"/>
  <c r="T278" i="49" s="1"/>
  <c r="P278" i="49"/>
  <c r="Q278" i="49" s="1"/>
  <c r="R278" i="49" s="1"/>
  <c r="N278" i="49"/>
  <c r="O278" i="49" s="1"/>
  <c r="M278" i="49"/>
  <c r="L278" i="49"/>
  <c r="K278" i="49"/>
  <c r="J278" i="49"/>
  <c r="G278" i="49"/>
  <c r="H278" i="49" s="1"/>
  <c r="I278" i="49" s="1"/>
  <c r="E278" i="49"/>
  <c r="F278" i="49" s="1"/>
  <c r="U277" i="49"/>
  <c r="V277" i="49" s="1"/>
  <c r="W277" i="49" s="1"/>
  <c r="S277" i="49"/>
  <c r="T277" i="49" s="1"/>
  <c r="P277" i="49"/>
  <c r="Q277" i="49" s="1"/>
  <c r="R277" i="49" s="1"/>
  <c r="N277" i="49"/>
  <c r="O277" i="49" s="1"/>
  <c r="M277" i="49"/>
  <c r="L277" i="49"/>
  <c r="K277" i="49"/>
  <c r="J277" i="49"/>
  <c r="G277" i="49"/>
  <c r="H277" i="49" s="1"/>
  <c r="I277" i="49" s="1"/>
  <c r="E277" i="49"/>
  <c r="F277" i="49" s="1"/>
  <c r="U276" i="49"/>
  <c r="V276" i="49" s="1"/>
  <c r="W276" i="49" s="1"/>
  <c r="S276" i="49"/>
  <c r="T276" i="49" s="1"/>
  <c r="P276" i="49"/>
  <c r="Q276" i="49" s="1"/>
  <c r="R276" i="49" s="1"/>
  <c r="N276" i="49"/>
  <c r="O276" i="49" s="1"/>
  <c r="M276" i="49"/>
  <c r="L276" i="49"/>
  <c r="K276" i="49"/>
  <c r="J276" i="49"/>
  <c r="G276" i="49"/>
  <c r="H276" i="49" s="1"/>
  <c r="I276" i="49" s="1"/>
  <c r="E276" i="49"/>
  <c r="F276" i="49" s="1"/>
  <c r="U275" i="49"/>
  <c r="V275" i="49" s="1"/>
  <c r="W275" i="49" s="1"/>
  <c r="S275" i="49"/>
  <c r="T275" i="49" s="1"/>
  <c r="P275" i="49"/>
  <c r="Q275" i="49" s="1"/>
  <c r="R275" i="49" s="1"/>
  <c r="N275" i="49"/>
  <c r="O275" i="49" s="1"/>
  <c r="M275" i="49"/>
  <c r="L275" i="49"/>
  <c r="K275" i="49"/>
  <c r="J275" i="49"/>
  <c r="G275" i="49"/>
  <c r="H275" i="49" s="1"/>
  <c r="I275" i="49" s="1"/>
  <c r="E275" i="49"/>
  <c r="F275" i="49" s="1"/>
  <c r="U274" i="49"/>
  <c r="V274" i="49" s="1"/>
  <c r="W274" i="49" s="1"/>
  <c r="S274" i="49"/>
  <c r="T274" i="49" s="1"/>
  <c r="P274" i="49"/>
  <c r="Q274" i="49" s="1"/>
  <c r="R274" i="49" s="1"/>
  <c r="N274" i="49"/>
  <c r="O274" i="49" s="1"/>
  <c r="M274" i="49"/>
  <c r="L274" i="49"/>
  <c r="K274" i="49"/>
  <c r="J274" i="49"/>
  <c r="G274" i="49"/>
  <c r="H274" i="49" s="1"/>
  <c r="I274" i="49" s="1"/>
  <c r="E274" i="49"/>
  <c r="F274" i="49" s="1"/>
  <c r="U273" i="49"/>
  <c r="V273" i="49" s="1"/>
  <c r="W273" i="49" s="1"/>
  <c r="S273" i="49"/>
  <c r="T273" i="49" s="1"/>
  <c r="P273" i="49"/>
  <c r="Q273" i="49" s="1"/>
  <c r="R273" i="49" s="1"/>
  <c r="N273" i="49"/>
  <c r="O273" i="49" s="1"/>
  <c r="M273" i="49"/>
  <c r="L273" i="49"/>
  <c r="K273" i="49"/>
  <c r="J273" i="49"/>
  <c r="G273" i="49"/>
  <c r="H273" i="49" s="1"/>
  <c r="I273" i="49" s="1"/>
  <c r="E273" i="49"/>
  <c r="F273" i="49" s="1"/>
  <c r="U272" i="49"/>
  <c r="V272" i="49" s="1"/>
  <c r="W272" i="49" s="1"/>
  <c r="S272" i="49"/>
  <c r="T272" i="49" s="1"/>
  <c r="P272" i="49"/>
  <c r="Q272" i="49" s="1"/>
  <c r="R272" i="49" s="1"/>
  <c r="N272" i="49"/>
  <c r="O272" i="49" s="1"/>
  <c r="M272" i="49"/>
  <c r="L272" i="49"/>
  <c r="K272" i="49"/>
  <c r="J272" i="49"/>
  <c r="G272" i="49"/>
  <c r="H272" i="49" s="1"/>
  <c r="I272" i="49" s="1"/>
  <c r="E272" i="49"/>
  <c r="F272" i="49" s="1"/>
  <c r="U271" i="49"/>
  <c r="V271" i="49" s="1"/>
  <c r="W271" i="49" s="1"/>
  <c r="S271" i="49"/>
  <c r="T271" i="49" s="1"/>
  <c r="P271" i="49"/>
  <c r="Q271" i="49" s="1"/>
  <c r="R271" i="49" s="1"/>
  <c r="N271" i="49"/>
  <c r="O271" i="49" s="1"/>
  <c r="M271" i="49"/>
  <c r="L271" i="49"/>
  <c r="K271" i="49"/>
  <c r="J271" i="49"/>
  <c r="G271" i="49"/>
  <c r="H271" i="49" s="1"/>
  <c r="I271" i="49" s="1"/>
  <c r="E271" i="49"/>
  <c r="F271" i="49" s="1"/>
  <c r="U270" i="49"/>
  <c r="V270" i="49" s="1"/>
  <c r="W270" i="49" s="1"/>
  <c r="S270" i="49"/>
  <c r="T270" i="49" s="1"/>
  <c r="P270" i="49"/>
  <c r="Q270" i="49" s="1"/>
  <c r="R270" i="49" s="1"/>
  <c r="N270" i="49"/>
  <c r="O270" i="49" s="1"/>
  <c r="M270" i="49"/>
  <c r="L270" i="49"/>
  <c r="K270" i="49"/>
  <c r="J270" i="49"/>
  <c r="G270" i="49"/>
  <c r="H270" i="49" s="1"/>
  <c r="I270" i="49" s="1"/>
  <c r="E270" i="49"/>
  <c r="F270" i="49" s="1"/>
  <c r="U269" i="49"/>
  <c r="V269" i="49" s="1"/>
  <c r="W269" i="49" s="1"/>
  <c r="S269" i="49"/>
  <c r="T269" i="49" s="1"/>
  <c r="P269" i="49"/>
  <c r="Q269" i="49" s="1"/>
  <c r="R269" i="49" s="1"/>
  <c r="N269" i="49"/>
  <c r="O269" i="49" s="1"/>
  <c r="M269" i="49"/>
  <c r="L269" i="49"/>
  <c r="K269" i="49"/>
  <c r="J269" i="49"/>
  <c r="G269" i="49"/>
  <c r="H269" i="49" s="1"/>
  <c r="I269" i="49" s="1"/>
  <c r="E269" i="49"/>
  <c r="F269" i="49" s="1"/>
  <c r="U268" i="49"/>
  <c r="V268" i="49" s="1"/>
  <c r="W268" i="49" s="1"/>
  <c r="S268" i="49"/>
  <c r="T268" i="49" s="1"/>
  <c r="P268" i="49"/>
  <c r="Q268" i="49" s="1"/>
  <c r="R268" i="49" s="1"/>
  <c r="N268" i="49"/>
  <c r="O268" i="49" s="1"/>
  <c r="M268" i="49"/>
  <c r="L268" i="49"/>
  <c r="K268" i="49"/>
  <c r="J268" i="49"/>
  <c r="G268" i="49"/>
  <c r="H268" i="49" s="1"/>
  <c r="I268" i="49" s="1"/>
  <c r="E268" i="49"/>
  <c r="F268" i="49" s="1"/>
  <c r="U267" i="49"/>
  <c r="V267" i="49" s="1"/>
  <c r="W267" i="49" s="1"/>
  <c r="S267" i="49"/>
  <c r="T267" i="49" s="1"/>
  <c r="P267" i="49"/>
  <c r="Q267" i="49" s="1"/>
  <c r="R267" i="49" s="1"/>
  <c r="N267" i="49"/>
  <c r="O267" i="49" s="1"/>
  <c r="M267" i="49"/>
  <c r="L267" i="49"/>
  <c r="K267" i="49"/>
  <c r="J267" i="49"/>
  <c r="G267" i="49"/>
  <c r="H267" i="49" s="1"/>
  <c r="I267" i="49" s="1"/>
  <c r="E267" i="49"/>
  <c r="F267" i="49" s="1"/>
  <c r="U266" i="49"/>
  <c r="V266" i="49" s="1"/>
  <c r="W266" i="49" s="1"/>
  <c r="S266" i="49"/>
  <c r="T266" i="49" s="1"/>
  <c r="P266" i="49"/>
  <c r="Q266" i="49" s="1"/>
  <c r="R266" i="49" s="1"/>
  <c r="N266" i="49"/>
  <c r="O266" i="49" s="1"/>
  <c r="M266" i="49"/>
  <c r="L266" i="49"/>
  <c r="K266" i="49"/>
  <c r="J266" i="49"/>
  <c r="G266" i="49"/>
  <c r="H266" i="49" s="1"/>
  <c r="I266" i="49" s="1"/>
  <c r="E266" i="49"/>
  <c r="F266" i="49" s="1"/>
  <c r="U265" i="49"/>
  <c r="V265" i="49" s="1"/>
  <c r="W265" i="49" s="1"/>
  <c r="S265" i="49"/>
  <c r="T265" i="49" s="1"/>
  <c r="P265" i="49"/>
  <c r="Q265" i="49" s="1"/>
  <c r="R265" i="49" s="1"/>
  <c r="N265" i="49"/>
  <c r="O265" i="49" s="1"/>
  <c r="M265" i="49"/>
  <c r="L265" i="49"/>
  <c r="K265" i="49"/>
  <c r="J265" i="49"/>
  <c r="G265" i="49"/>
  <c r="H265" i="49" s="1"/>
  <c r="I265" i="49" s="1"/>
  <c r="E265" i="49"/>
  <c r="F265" i="49" s="1"/>
  <c r="U264" i="49"/>
  <c r="V264" i="49" s="1"/>
  <c r="W264" i="49" s="1"/>
  <c r="S264" i="49"/>
  <c r="T264" i="49" s="1"/>
  <c r="P264" i="49"/>
  <c r="Q264" i="49" s="1"/>
  <c r="R264" i="49" s="1"/>
  <c r="N264" i="49"/>
  <c r="O264" i="49" s="1"/>
  <c r="M264" i="49"/>
  <c r="L264" i="49"/>
  <c r="K264" i="49"/>
  <c r="J264" i="49"/>
  <c r="G264" i="49"/>
  <c r="H264" i="49" s="1"/>
  <c r="I264" i="49" s="1"/>
  <c r="E264" i="49"/>
  <c r="F264" i="49" s="1"/>
  <c r="U263" i="49"/>
  <c r="V263" i="49" s="1"/>
  <c r="W263" i="49" s="1"/>
  <c r="S263" i="49"/>
  <c r="T263" i="49" s="1"/>
  <c r="P263" i="49"/>
  <c r="Q263" i="49" s="1"/>
  <c r="R263" i="49" s="1"/>
  <c r="N263" i="49"/>
  <c r="O263" i="49" s="1"/>
  <c r="M263" i="49"/>
  <c r="L263" i="49"/>
  <c r="K263" i="49"/>
  <c r="J263" i="49"/>
  <c r="G263" i="49"/>
  <c r="H263" i="49" s="1"/>
  <c r="I263" i="49" s="1"/>
  <c r="E263" i="49"/>
  <c r="F263" i="49" s="1"/>
  <c r="U262" i="49"/>
  <c r="V262" i="49" s="1"/>
  <c r="W262" i="49" s="1"/>
  <c r="S262" i="49"/>
  <c r="T262" i="49" s="1"/>
  <c r="P262" i="49"/>
  <c r="Q262" i="49" s="1"/>
  <c r="R262" i="49" s="1"/>
  <c r="N262" i="49"/>
  <c r="O262" i="49" s="1"/>
  <c r="M262" i="49"/>
  <c r="L262" i="49"/>
  <c r="K262" i="49"/>
  <c r="J262" i="49"/>
  <c r="G262" i="49"/>
  <c r="H262" i="49" s="1"/>
  <c r="I262" i="49" s="1"/>
  <c r="E262" i="49"/>
  <c r="F262" i="49" s="1"/>
  <c r="U261" i="49"/>
  <c r="V261" i="49" s="1"/>
  <c r="W261" i="49" s="1"/>
  <c r="S261" i="49"/>
  <c r="T261" i="49" s="1"/>
  <c r="P261" i="49"/>
  <c r="Q261" i="49" s="1"/>
  <c r="R261" i="49" s="1"/>
  <c r="N261" i="49"/>
  <c r="O261" i="49" s="1"/>
  <c r="M261" i="49"/>
  <c r="L261" i="49"/>
  <c r="K261" i="49"/>
  <c r="J261" i="49"/>
  <c r="G261" i="49"/>
  <c r="H261" i="49" s="1"/>
  <c r="I261" i="49" s="1"/>
  <c r="E261" i="49"/>
  <c r="F261" i="49" s="1"/>
  <c r="U260" i="49"/>
  <c r="V260" i="49" s="1"/>
  <c r="W260" i="49" s="1"/>
  <c r="S260" i="49"/>
  <c r="T260" i="49" s="1"/>
  <c r="P260" i="49"/>
  <c r="Q260" i="49" s="1"/>
  <c r="R260" i="49" s="1"/>
  <c r="N260" i="49"/>
  <c r="O260" i="49" s="1"/>
  <c r="M260" i="49"/>
  <c r="L260" i="49"/>
  <c r="K260" i="49"/>
  <c r="J260" i="49"/>
  <c r="G260" i="49"/>
  <c r="H260" i="49" s="1"/>
  <c r="I260" i="49" s="1"/>
  <c r="E260" i="49"/>
  <c r="F260" i="49" s="1"/>
  <c r="U259" i="49"/>
  <c r="V259" i="49" s="1"/>
  <c r="W259" i="49" s="1"/>
  <c r="S259" i="49"/>
  <c r="T259" i="49" s="1"/>
  <c r="P259" i="49"/>
  <c r="Q259" i="49" s="1"/>
  <c r="R259" i="49" s="1"/>
  <c r="N259" i="49"/>
  <c r="O259" i="49" s="1"/>
  <c r="M259" i="49"/>
  <c r="L259" i="49"/>
  <c r="K259" i="49"/>
  <c r="J259" i="49"/>
  <c r="G259" i="49"/>
  <c r="H259" i="49" s="1"/>
  <c r="I259" i="49" s="1"/>
  <c r="E259" i="49"/>
  <c r="F259" i="49" s="1"/>
  <c r="U258" i="49"/>
  <c r="V258" i="49" s="1"/>
  <c r="W258" i="49" s="1"/>
  <c r="S258" i="49"/>
  <c r="T258" i="49" s="1"/>
  <c r="P258" i="49"/>
  <c r="Q258" i="49" s="1"/>
  <c r="R258" i="49" s="1"/>
  <c r="N258" i="49"/>
  <c r="O258" i="49" s="1"/>
  <c r="M258" i="49"/>
  <c r="L258" i="49"/>
  <c r="K258" i="49"/>
  <c r="J258" i="49"/>
  <c r="G258" i="49"/>
  <c r="H258" i="49" s="1"/>
  <c r="I258" i="49" s="1"/>
  <c r="E258" i="49"/>
  <c r="F258" i="49" s="1"/>
  <c r="U257" i="49"/>
  <c r="V257" i="49" s="1"/>
  <c r="W257" i="49" s="1"/>
  <c r="S257" i="49"/>
  <c r="T257" i="49" s="1"/>
  <c r="P257" i="49"/>
  <c r="Q257" i="49" s="1"/>
  <c r="R257" i="49" s="1"/>
  <c r="N257" i="49"/>
  <c r="O257" i="49" s="1"/>
  <c r="M257" i="49"/>
  <c r="L257" i="49"/>
  <c r="K257" i="49"/>
  <c r="J257" i="49"/>
  <c r="G257" i="49"/>
  <c r="H257" i="49" s="1"/>
  <c r="I257" i="49" s="1"/>
  <c r="E257" i="49"/>
  <c r="F257" i="49" s="1"/>
  <c r="U256" i="49"/>
  <c r="V256" i="49" s="1"/>
  <c r="W256" i="49" s="1"/>
  <c r="S256" i="49"/>
  <c r="T256" i="49" s="1"/>
  <c r="P256" i="49"/>
  <c r="Q256" i="49" s="1"/>
  <c r="R256" i="49" s="1"/>
  <c r="N256" i="49"/>
  <c r="O256" i="49" s="1"/>
  <c r="M256" i="49"/>
  <c r="L256" i="49"/>
  <c r="K256" i="49"/>
  <c r="J256" i="49"/>
  <c r="G256" i="49"/>
  <c r="H256" i="49" s="1"/>
  <c r="I256" i="49" s="1"/>
  <c r="E256" i="49"/>
  <c r="F256" i="49" s="1"/>
  <c r="U255" i="49"/>
  <c r="V255" i="49" s="1"/>
  <c r="W255" i="49" s="1"/>
  <c r="S255" i="49"/>
  <c r="T255" i="49" s="1"/>
  <c r="P255" i="49"/>
  <c r="Q255" i="49" s="1"/>
  <c r="R255" i="49" s="1"/>
  <c r="N255" i="49"/>
  <c r="O255" i="49" s="1"/>
  <c r="M255" i="49"/>
  <c r="L255" i="49"/>
  <c r="K255" i="49"/>
  <c r="J255" i="49"/>
  <c r="G255" i="49"/>
  <c r="H255" i="49" s="1"/>
  <c r="I255" i="49" s="1"/>
  <c r="E255" i="49"/>
  <c r="F255" i="49" s="1"/>
  <c r="U254" i="49"/>
  <c r="V254" i="49" s="1"/>
  <c r="W254" i="49" s="1"/>
  <c r="S254" i="49"/>
  <c r="T254" i="49" s="1"/>
  <c r="P254" i="49"/>
  <c r="Q254" i="49" s="1"/>
  <c r="R254" i="49" s="1"/>
  <c r="N254" i="49"/>
  <c r="O254" i="49" s="1"/>
  <c r="M254" i="49"/>
  <c r="L254" i="49"/>
  <c r="K254" i="49"/>
  <c r="J254" i="49"/>
  <c r="G254" i="49"/>
  <c r="H254" i="49" s="1"/>
  <c r="I254" i="49" s="1"/>
  <c r="E254" i="49"/>
  <c r="F254" i="49" s="1"/>
  <c r="U253" i="49"/>
  <c r="V253" i="49" s="1"/>
  <c r="W253" i="49" s="1"/>
  <c r="S253" i="49"/>
  <c r="T253" i="49" s="1"/>
  <c r="P253" i="49"/>
  <c r="Q253" i="49" s="1"/>
  <c r="R253" i="49" s="1"/>
  <c r="N253" i="49"/>
  <c r="O253" i="49" s="1"/>
  <c r="M253" i="49"/>
  <c r="L253" i="49"/>
  <c r="K253" i="49"/>
  <c r="J253" i="49"/>
  <c r="G253" i="49"/>
  <c r="H253" i="49" s="1"/>
  <c r="I253" i="49" s="1"/>
  <c r="E253" i="49"/>
  <c r="F253" i="49" s="1"/>
  <c r="U252" i="49"/>
  <c r="V252" i="49" s="1"/>
  <c r="W252" i="49" s="1"/>
  <c r="S252" i="49"/>
  <c r="T252" i="49" s="1"/>
  <c r="P252" i="49"/>
  <c r="Q252" i="49" s="1"/>
  <c r="R252" i="49" s="1"/>
  <c r="N252" i="49"/>
  <c r="O252" i="49" s="1"/>
  <c r="M252" i="49"/>
  <c r="L252" i="49"/>
  <c r="K252" i="49"/>
  <c r="J252" i="49"/>
  <c r="G252" i="49"/>
  <c r="H252" i="49" s="1"/>
  <c r="I252" i="49" s="1"/>
  <c r="E252" i="49"/>
  <c r="F252" i="49" s="1"/>
  <c r="U251" i="49"/>
  <c r="V251" i="49" s="1"/>
  <c r="W251" i="49" s="1"/>
  <c r="S251" i="49"/>
  <c r="T251" i="49" s="1"/>
  <c r="P251" i="49"/>
  <c r="Q251" i="49" s="1"/>
  <c r="R251" i="49" s="1"/>
  <c r="N251" i="49"/>
  <c r="O251" i="49" s="1"/>
  <c r="M251" i="49"/>
  <c r="L251" i="49"/>
  <c r="K251" i="49"/>
  <c r="J251" i="49"/>
  <c r="G251" i="49"/>
  <c r="H251" i="49" s="1"/>
  <c r="I251" i="49" s="1"/>
  <c r="E251" i="49"/>
  <c r="F251" i="49" s="1"/>
  <c r="U250" i="49"/>
  <c r="V250" i="49" s="1"/>
  <c r="W250" i="49" s="1"/>
  <c r="S250" i="49"/>
  <c r="T250" i="49" s="1"/>
  <c r="P250" i="49"/>
  <c r="Q250" i="49" s="1"/>
  <c r="R250" i="49" s="1"/>
  <c r="N250" i="49"/>
  <c r="O250" i="49" s="1"/>
  <c r="M250" i="49"/>
  <c r="L250" i="49"/>
  <c r="K250" i="49"/>
  <c r="J250" i="49"/>
  <c r="G250" i="49"/>
  <c r="H250" i="49" s="1"/>
  <c r="I250" i="49" s="1"/>
  <c r="E250" i="49"/>
  <c r="F250" i="49" s="1"/>
  <c r="U249" i="49"/>
  <c r="V249" i="49" s="1"/>
  <c r="W249" i="49" s="1"/>
  <c r="S249" i="49"/>
  <c r="T249" i="49" s="1"/>
  <c r="P249" i="49"/>
  <c r="Q249" i="49" s="1"/>
  <c r="R249" i="49" s="1"/>
  <c r="N249" i="49"/>
  <c r="O249" i="49" s="1"/>
  <c r="M249" i="49"/>
  <c r="L249" i="49"/>
  <c r="K249" i="49"/>
  <c r="J249" i="49"/>
  <c r="G249" i="49"/>
  <c r="H249" i="49" s="1"/>
  <c r="I249" i="49" s="1"/>
  <c r="E249" i="49"/>
  <c r="F249" i="49" s="1"/>
  <c r="U248" i="49"/>
  <c r="V248" i="49" s="1"/>
  <c r="W248" i="49" s="1"/>
  <c r="S248" i="49"/>
  <c r="T248" i="49" s="1"/>
  <c r="P248" i="49"/>
  <c r="Q248" i="49" s="1"/>
  <c r="R248" i="49" s="1"/>
  <c r="N248" i="49"/>
  <c r="O248" i="49" s="1"/>
  <c r="M248" i="49"/>
  <c r="L248" i="49"/>
  <c r="K248" i="49"/>
  <c r="J248" i="49"/>
  <c r="G248" i="49"/>
  <c r="H248" i="49" s="1"/>
  <c r="I248" i="49" s="1"/>
  <c r="E248" i="49"/>
  <c r="F248" i="49" s="1"/>
  <c r="U247" i="49"/>
  <c r="V247" i="49" s="1"/>
  <c r="W247" i="49" s="1"/>
  <c r="S247" i="49"/>
  <c r="T247" i="49" s="1"/>
  <c r="P247" i="49"/>
  <c r="Q247" i="49" s="1"/>
  <c r="R247" i="49" s="1"/>
  <c r="N247" i="49"/>
  <c r="O247" i="49" s="1"/>
  <c r="M247" i="49"/>
  <c r="L247" i="49"/>
  <c r="K247" i="49"/>
  <c r="J247" i="49"/>
  <c r="G247" i="49"/>
  <c r="H247" i="49" s="1"/>
  <c r="I247" i="49" s="1"/>
  <c r="E247" i="49"/>
  <c r="F247" i="49" s="1"/>
  <c r="U246" i="49"/>
  <c r="V246" i="49" s="1"/>
  <c r="W246" i="49" s="1"/>
  <c r="S246" i="49"/>
  <c r="T246" i="49" s="1"/>
  <c r="P246" i="49"/>
  <c r="Q246" i="49" s="1"/>
  <c r="R246" i="49" s="1"/>
  <c r="N246" i="49"/>
  <c r="O246" i="49" s="1"/>
  <c r="M246" i="49"/>
  <c r="L246" i="49"/>
  <c r="K246" i="49"/>
  <c r="J246" i="49"/>
  <c r="G246" i="49"/>
  <c r="H246" i="49" s="1"/>
  <c r="I246" i="49" s="1"/>
  <c r="E246" i="49"/>
  <c r="F246" i="49" s="1"/>
  <c r="U245" i="49"/>
  <c r="V245" i="49" s="1"/>
  <c r="W245" i="49" s="1"/>
  <c r="S245" i="49"/>
  <c r="T245" i="49" s="1"/>
  <c r="P245" i="49"/>
  <c r="Q245" i="49" s="1"/>
  <c r="R245" i="49" s="1"/>
  <c r="N245" i="49"/>
  <c r="O245" i="49" s="1"/>
  <c r="M245" i="49"/>
  <c r="L245" i="49"/>
  <c r="K245" i="49"/>
  <c r="J245" i="49"/>
  <c r="G245" i="49"/>
  <c r="H245" i="49" s="1"/>
  <c r="I245" i="49" s="1"/>
  <c r="E245" i="49"/>
  <c r="F245" i="49" s="1"/>
  <c r="U244" i="49"/>
  <c r="V244" i="49" s="1"/>
  <c r="W244" i="49" s="1"/>
  <c r="S244" i="49"/>
  <c r="T244" i="49" s="1"/>
  <c r="P244" i="49"/>
  <c r="Q244" i="49" s="1"/>
  <c r="R244" i="49" s="1"/>
  <c r="N244" i="49"/>
  <c r="O244" i="49" s="1"/>
  <c r="M244" i="49"/>
  <c r="L244" i="49"/>
  <c r="K244" i="49"/>
  <c r="J244" i="49"/>
  <c r="G244" i="49"/>
  <c r="H244" i="49" s="1"/>
  <c r="I244" i="49" s="1"/>
  <c r="E244" i="49"/>
  <c r="F244" i="49" s="1"/>
  <c r="U242" i="49"/>
  <c r="S242" i="49"/>
  <c r="T242" i="49" s="1"/>
  <c r="P242" i="49"/>
  <c r="P243" i="49" s="1"/>
  <c r="Q243" i="49" s="1"/>
  <c r="R243" i="49" s="1"/>
  <c r="N242" i="49"/>
  <c r="M242" i="49"/>
  <c r="M243" i="49" s="1"/>
  <c r="L242" i="49"/>
  <c r="K242" i="49"/>
  <c r="K243" i="49" s="1"/>
  <c r="J242" i="49"/>
  <c r="J243" i="49" s="1"/>
  <c r="G242" i="49"/>
  <c r="G243" i="49" s="1"/>
  <c r="H243" i="49" s="1"/>
  <c r="I243" i="49" s="1"/>
  <c r="E242" i="49"/>
  <c r="F242" i="49" s="1"/>
  <c r="U240" i="49"/>
  <c r="S240" i="49"/>
  <c r="T240" i="49" s="1"/>
  <c r="P240" i="49"/>
  <c r="N240" i="49"/>
  <c r="O240" i="49" s="1"/>
  <c r="M240" i="49"/>
  <c r="M241" i="49" s="1"/>
  <c r="L240" i="49"/>
  <c r="K240" i="49"/>
  <c r="K241" i="49" s="1"/>
  <c r="J240" i="49"/>
  <c r="G240" i="49"/>
  <c r="G241" i="49" s="1"/>
  <c r="H241" i="49" s="1"/>
  <c r="I241" i="49" s="1"/>
  <c r="E240" i="49"/>
  <c r="F240" i="49" s="1"/>
  <c r="U238" i="49"/>
  <c r="S238" i="49"/>
  <c r="T238" i="49" s="1"/>
  <c r="P238" i="49"/>
  <c r="P239" i="49" s="1"/>
  <c r="Q239" i="49" s="1"/>
  <c r="R239" i="49" s="1"/>
  <c r="N238" i="49"/>
  <c r="M238" i="49"/>
  <c r="M239" i="49" s="1"/>
  <c r="L238" i="49"/>
  <c r="K238" i="49"/>
  <c r="K239" i="49" s="1"/>
  <c r="J238" i="49"/>
  <c r="J239" i="49" s="1"/>
  <c r="G238" i="49"/>
  <c r="G239" i="49" s="1"/>
  <c r="H239" i="49" s="1"/>
  <c r="I239" i="49" s="1"/>
  <c r="E238" i="49"/>
  <c r="F238" i="49" s="1"/>
  <c r="U236" i="49"/>
  <c r="S236" i="49"/>
  <c r="T236" i="49" s="1"/>
  <c r="P236" i="49"/>
  <c r="N236" i="49"/>
  <c r="O236" i="49" s="1"/>
  <c r="M236" i="49"/>
  <c r="M237" i="49" s="1"/>
  <c r="L236" i="49"/>
  <c r="K236" i="49"/>
  <c r="K237" i="49" s="1"/>
  <c r="J236" i="49"/>
  <c r="G236" i="49"/>
  <c r="G237" i="49" s="1"/>
  <c r="H237" i="49" s="1"/>
  <c r="I237" i="49" s="1"/>
  <c r="E236" i="49"/>
  <c r="F236" i="49" s="1"/>
  <c r="U234" i="49"/>
  <c r="S234" i="49"/>
  <c r="T234" i="49" s="1"/>
  <c r="P234" i="49"/>
  <c r="P235" i="49" s="1"/>
  <c r="Q235" i="49" s="1"/>
  <c r="R235" i="49" s="1"/>
  <c r="N234" i="49"/>
  <c r="M234" i="49"/>
  <c r="M235" i="49" s="1"/>
  <c r="L234" i="49"/>
  <c r="K234" i="49"/>
  <c r="K235" i="49" s="1"/>
  <c r="J234" i="49"/>
  <c r="J235" i="49" s="1"/>
  <c r="G234" i="49"/>
  <c r="E234" i="49"/>
  <c r="F234" i="49" s="1"/>
  <c r="U232" i="49"/>
  <c r="S232" i="49"/>
  <c r="T232" i="49" s="1"/>
  <c r="P232" i="49"/>
  <c r="N232" i="49"/>
  <c r="O232" i="49" s="1"/>
  <c r="M232" i="49"/>
  <c r="M233" i="49" s="1"/>
  <c r="L232" i="49"/>
  <c r="K232" i="49"/>
  <c r="K233" i="49" s="1"/>
  <c r="J232" i="49"/>
  <c r="G232" i="49"/>
  <c r="E232" i="49"/>
  <c r="F232" i="49" s="1"/>
  <c r="U231" i="49"/>
  <c r="V231" i="49" s="1"/>
  <c r="W231" i="49" s="1"/>
  <c r="S231" i="49"/>
  <c r="T231" i="49" s="1"/>
  <c r="P231" i="49"/>
  <c r="Q231" i="49" s="1"/>
  <c r="R231" i="49" s="1"/>
  <c r="N231" i="49"/>
  <c r="O231" i="49" s="1"/>
  <c r="M231" i="49"/>
  <c r="L231" i="49"/>
  <c r="K231" i="49"/>
  <c r="J231" i="49"/>
  <c r="G231" i="49"/>
  <c r="H231" i="49" s="1"/>
  <c r="I231" i="49" s="1"/>
  <c r="E231" i="49"/>
  <c r="F231" i="49" s="1"/>
  <c r="U230" i="49"/>
  <c r="V230" i="49" s="1"/>
  <c r="W230" i="49" s="1"/>
  <c r="S230" i="49"/>
  <c r="T230" i="49" s="1"/>
  <c r="P230" i="49"/>
  <c r="Q230" i="49" s="1"/>
  <c r="R230" i="49" s="1"/>
  <c r="N230" i="49"/>
  <c r="O230" i="49" s="1"/>
  <c r="M230" i="49"/>
  <c r="L230" i="49"/>
  <c r="K230" i="49"/>
  <c r="J230" i="49"/>
  <c r="G230" i="49"/>
  <c r="H230" i="49" s="1"/>
  <c r="I230" i="49" s="1"/>
  <c r="E230" i="49"/>
  <c r="F230" i="49" s="1"/>
  <c r="U229" i="49"/>
  <c r="V229" i="49" s="1"/>
  <c r="W229" i="49" s="1"/>
  <c r="S229" i="49"/>
  <c r="T229" i="49" s="1"/>
  <c r="P229" i="49"/>
  <c r="Q229" i="49" s="1"/>
  <c r="R229" i="49" s="1"/>
  <c r="N229" i="49"/>
  <c r="O229" i="49" s="1"/>
  <c r="M229" i="49"/>
  <c r="L229" i="49"/>
  <c r="K229" i="49"/>
  <c r="J229" i="49"/>
  <c r="G229" i="49"/>
  <c r="H229" i="49" s="1"/>
  <c r="I229" i="49" s="1"/>
  <c r="E229" i="49"/>
  <c r="F229" i="49" s="1"/>
  <c r="U228" i="49"/>
  <c r="V228" i="49" s="1"/>
  <c r="W228" i="49" s="1"/>
  <c r="S228" i="49"/>
  <c r="T228" i="49" s="1"/>
  <c r="P228" i="49"/>
  <c r="Q228" i="49" s="1"/>
  <c r="R228" i="49" s="1"/>
  <c r="N228" i="49"/>
  <c r="O228" i="49" s="1"/>
  <c r="M228" i="49"/>
  <c r="L228" i="49"/>
  <c r="K228" i="49"/>
  <c r="J228" i="49"/>
  <c r="G228" i="49"/>
  <c r="H228" i="49" s="1"/>
  <c r="I228" i="49" s="1"/>
  <c r="E228" i="49"/>
  <c r="F228" i="49" s="1"/>
  <c r="U227" i="49"/>
  <c r="V227" i="49" s="1"/>
  <c r="W227" i="49" s="1"/>
  <c r="S227" i="49"/>
  <c r="T227" i="49" s="1"/>
  <c r="P227" i="49"/>
  <c r="Q227" i="49" s="1"/>
  <c r="R227" i="49" s="1"/>
  <c r="N227" i="49"/>
  <c r="O227" i="49" s="1"/>
  <c r="M227" i="49"/>
  <c r="L227" i="49"/>
  <c r="K227" i="49"/>
  <c r="J227" i="49"/>
  <c r="G227" i="49"/>
  <c r="H227" i="49" s="1"/>
  <c r="I227" i="49" s="1"/>
  <c r="E227" i="49"/>
  <c r="F227" i="49" s="1"/>
  <c r="U226" i="49"/>
  <c r="V226" i="49" s="1"/>
  <c r="W226" i="49" s="1"/>
  <c r="S226" i="49"/>
  <c r="T226" i="49" s="1"/>
  <c r="P226" i="49"/>
  <c r="Q226" i="49" s="1"/>
  <c r="R226" i="49" s="1"/>
  <c r="N226" i="49"/>
  <c r="O226" i="49" s="1"/>
  <c r="M226" i="49"/>
  <c r="L226" i="49"/>
  <c r="K226" i="49"/>
  <c r="J226" i="49"/>
  <c r="G226" i="49"/>
  <c r="H226" i="49" s="1"/>
  <c r="I226" i="49" s="1"/>
  <c r="E226" i="49"/>
  <c r="F226" i="49" s="1"/>
  <c r="U225" i="49"/>
  <c r="V225" i="49" s="1"/>
  <c r="W225" i="49" s="1"/>
  <c r="S225" i="49"/>
  <c r="T225" i="49" s="1"/>
  <c r="P225" i="49"/>
  <c r="Q225" i="49" s="1"/>
  <c r="R225" i="49" s="1"/>
  <c r="N225" i="49"/>
  <c r="O225" i="49" s="1"/>
  <c r="M225" i="49"/>
  <c r="L225" i="49"/>
  <c r="K225" i="49"/>
  <c r="J225" i="49"/>
  <c r="G225" i="49"/>
  <c r="H225" i="49" s="1"/>
  <c r="I225" i="49" s="1"/>
  <c r="E225" i="49"/>
  <c r="F225" i="49" s="1"/>
  <c r="U224" i="49"/>
  <c r="V224" i="49" s="1"/>
  <c r="W224" i="49" s="1"/>
  <c r="S224" i="49"/>
  <c r="T224" i="49" s="1"/>
  <c r="P224" i="49"/>
  <c r="Q224" i="49" s="1"/>
  <c r="R224" i="49" s="1"/>
  <c r="N224" i="49"/>
  <c r="O224" i="49" s="1"/>
  <c r="M224" i="49"/>
  <c r="L224" i="49"/>
  <c r="K224" i="49"/>
  <c r="J224" i="49"/>
  <c r="G224" i="49"/>
  <c r="H224" i="49" s="1"/>
  <c r="I224" i="49" s="1"/>
  <c r="E224" i="49"/>
  <c r="F224" i="49" s="1"/>
  <c r="U223" i="49"/>
  <c r="V223" i="49" s="1"/>
  <c r="W223" i="49" s="1"/>
  <c r="S223" i="49"/>
  <c r="T223" i="49" s="1"/>
  <c r="P223" i="49"/>
  <c r="Q223" i="49" s="1"/>
  <c r="R223" i="49" s="1"/>
  <c r="N223" i="49"/>
  <c r="O223" i="49" s="1"/>
  <c r="M223" i="49"/>
  <c r="L223" i="49"/>
  <c r="K223" i="49"/>
  <c r="J223" i="49"/>
  <c r="G223" i="49"/>
  <c r="H223" i="49" s="1"/>
  <c r="I223" i="49" s="1"/>
  <c r="E223" i="49"/>
  <c r="F223" i="49" s="1"/>
  <c r="U222" i="49"/>
  <c r="V222" i="49" s="1"/>
  <c r="W222" i="49" s="1"/>
  <c r="S222" i="49"/>
  <c r="T222" i="49" s="1"/>
  <c r="P222" i="49"/>
  <c r="Q222" i="49" s="1"/>
  <c r="R222" i="49" s="1"/>
  <c r="N222" i="49"/>
  <c r="O222" i="49" s="1"/>
  <c r="M222" i="49"/>
  <c r="L222" i="49"/>
  <c r="K222" i="49"/>
  <c r="J222" i="49"/>
  <c r="G222" i="49"/>
  <c r="H222" i="49" s="1"/>
  <c r="I222" i="49" s="1"/>
  <c r="E222" i="49"/>
  <c r="F222" i="49" s="1"/>
  <c r="U220" i="49"/>
  <c r="V220" i="49" s="1"/>
  <c r="W220" i="49" s="1"/>
  <c r="S220" i="49"/>
  <c r="T220" i="49" s="1"/>
  <c r="P220" i="49"/>
  <c r="Q220" i="49" s="1"/>
  <c r="R220" i="49" s="1"/>
  <c r="N220" i="49"/>
  <c r="O220" i="49" s="1"/>
  <c r="M220" i="49"/>
  <c r="L220" i="49"/>
  <c r="K220" i="49"/>
  <c r="J220" i="49"/>
  <c r="G220" i="49"/>
  <c r="H220" i="49" s="1"/>
  <c r="I220" i="49" s="1"/>
  <c r="E220" i="49"/>
  <c r="F220" i="49" s="1"/>
  <c r="U219" i="49"/>
  <c r="V219" i="49" s="1"/>
  <c r="W219" i="49" s="1"/>
  <c r="S219" i="49"/>
  <c r="T219" i="49" s="1"/>
  <c r="P219" i="49"/>
  <c r="Q219" i="49" s="1"/>
  <c r="R219" i="49" s="1"/>
  <c r="N219" i="49"/>
  <c r="O219" i="49" s="1"/>
  <c r="M219" i="49"/>
  <c r="L219" i="49"/>
  <c r="K219" i="49"/>
  <c r="J219" i="49"/>
  <c r="G219" i="49"/>
  <c r="H219" i="49" s="1"/>
  <c r="I219" i="49" s="1"/>
  <c r="E219" i="49"/>
  <c r="F219" i="49" s="1"/>
  <c r="U218" i="49"/>
  <c r="V218" i="49" s="1"/>
  <c r="W218" i="49" s="1"/>
  <c r="S218" i="49"/>
  <c r="T218" i="49" s="1"/>
  <c r="P218" i="49"/>
  <c r="Q218" i="49" s="1"/>
  <c r="R218" i="49" s="1"/>
  <c r="N218" i="49"/>
  <c r="O218" i="49" s="1"/>
  <c r="M218" i="49"/>
  <c r="L218" i="49"/>
  <c r="K218" i="49"/>
  <c r="J218" i="49"/>
  <c r="G218" i="49"/>
  <c r="H218" i="49" s="1"/>
  <c r="I218" i="49" s="1"/>
  <c r="E218" i="49"/>
  <c r="F218" i="49" s="1"/>
  <c r="U217" i="49"/>
  <c r="V217" i="49" s="1"/>
  <c r="W217" i="49" s="1"/>
  <c r="S217" i="49"/>
  <c r="T217" i="49" s="1"/>
  <c r="P217" i="49"/>
  <c r="Q217" i="49" s="1"/>
  <c r="R217" i="49" s="1"/>
  <c r="N217" i="49"/>
  <c r="O217" i="49" s="1"/>
  <c r="M217" i="49"/>
  <c r="L217" i="49"/>
  <c r="K217" i="49"/>
  <c r="J217" i="49"/>
  <c r="G217" i="49"/>
  <c r="H217" i="49" s="1"/>
  <c r="I217" i="49" s="1"/>
  <c r="E217" i="49"/>
  <c r="F217" i="49" s="1"/>
  <c r="U216" i="49"/>
  <c r="V216" i="49" s="1"/>
  <c r="W216" i="49" s="1"/>
  <c r="S216" i="49"/>
  <c r="T216" i="49" s="1"/>
  <c r="P216" i="49"/>
  <c r="Q216" i="49" s="1"/>
  <c r="R216" i="49" s="1"/>
  <c r="N216" i="49"/>
  <c r="O216" i="49" s="1"/>
  <c r="M216" i="49"/>
  <c r="L216" i="49"/>
  <c r="K216" i="49"/>
  <c r="J216" i="49"/>
  <c r="G216" i="49"/>
  <c r="H216" i="49" s="1"/>
  <c r="I216" i="49" s="1"/>
  <c r="E216" i="49"/>
  <c r="F216" i="49" s="1"/>
  <c r="U215" i="49"/>
  <c r="V215" i="49" s="1"/>
  <c r="W215" i="49" s="1"/>
  <c r="S215" i="49"/>
  <c r="T215" i="49" s="1"/>
  <c r="P215" i="49"/>
  <c r="Q215" i="49" s="1"/>
  <c r="R215" i="49" s="1"/>
  <c r="N215" i="49"/>
  <c r="O215" i="49" s="1"/>
  <c r="M215" i="49"/>
  <c r="L215" i="49"/>
  <c r="K215" i="49"/>
  <c r="J215" i="49"/>
  <c r="G215" i="49"/>
  <c r="H215" i="49" s="1"/>
  <c r="I215" i="49" s="1"/>
  <c r="E215" i="49"/>
  <c r="F215" i="49" s="1"/>
  <c r="U214" i="49"/>
  <c r="V214" i="49" s="1"/>
  <c r="W214" i="49" s="1"/>
  <c r="S214" i="49"/>
  <c r="T214" i="49" s="1"/>
  <c r="P214" i="49"/>
  <c r="Q214" i="49" s="1"/>
  <c r="R214" i="49" s="1"/>
  <c r="N214" i="49"/>
  <c r="O214" i="49" s="1"/>
  <c r="M214" i="49"/>
  <c r="L214" i="49"/>
  <c r="K214" i="49"/>
  <c r="J214" i="49"/>
  <c r="G214" i="49"/>
  <c r="H214" i="49" s="1"/>
  <c r="I214" i="49" s="1"/>
  <c r="E214" i="49"/>
  <c r="F214" i="49" s="1"/>
  <c r="U213" i="49"/>
  <c r="V213" i="49" s="1"/>
  <c r="W213" i="49" s="1"/>
  <c r="S213" i="49"/>
  <c r="T213" i="49" s="1"/>
  <c r="P213" i="49"/>
  <c r="Q213" i="49" s="1"/>
  <c r="R213" i="49" s="1"/>
  <c r="N213" i="49"/>
  <c r="O213" i="49" s="1"/>
  <c r="M213" i="49"/>
  <c r="L213" i="49"/>
  <c r="K213" i="49"/>
  <c r="J213" i="49"/>
  <c r="G213" i="49"/>
  <c r="H213" i="49" s="1"/>
  <c r="I213" i="49" s="1"/>
  <c r="E213" i="49"/>
  <c r="F213" i="49" s="1"/>
  <c r="U212" i="49"/>
  <c r="V212" i="49" s="1"/>
  <c r="W212" i="49" s="1"/>
  <c r="S212" i="49"/>
  <c r="T212" i="49" s="1"/>
  <c r="P212" i="49"/>
  <c r="Q212" i="49" s="1"/>
  <c r="R212" i="49" s="1"/>
  <c r="N212" i="49"/>
  <c r="O212" i="49" s="1"/>
  <c r="M212" i="49"/>
  <c r="L212" i="49"/>
  <c r="K212" i="49"/>
  <c r="J212" i="49"/>
  <c r="G212" i="49"/>
  <c r="H212" i="49" s="1"/>
  <c r="I212" i="49" s="1"/>
  <c r="E212" i="49"/>
  <c r="F212" i="49" s="1"/>
  <c r="U210" i="49"/>
  <c r="V210" i="49" s="1"/>
  <c r="W210" i="49" s="1"/>
  <c r="S210" i="49"/>
  <c r="T210" i="49" s="1"/>
  <c r="P210" i="49"/>
  <c r="Q210" i="49" s="1"/>
  <c r="R210" i="49" s="1"/>
  <c r="N210" i="49"/>
  <c r="O210" i="49" s="1"/>
  <c r="M210" i="49"/>
  <c r="L210" i="49"/>
  <c r="K210" i="49"/>
  <c r="J210" i="49"/>
  <c r="G210" i="49"/>
  <c r="H210" i="49" s="1"/>
  <c r="I210" i="49" s="1"/>
  <c r="E210" i="49"/>
  <c r="F210" i="49" s="1"/>
  <c r="U209" i="49"/>
  <c r="V209" i="49" s="1"/>
  <c r="W209" i="49" s="1"/>
  <c r="S209" i="49"/>
  <c r="T209" i="49" s="1"/>
  <c r="P209" i="49"/>
  <c r="Q209" i="49" s="1"/>
  <c r="R209" i="49" s="1"/>
  <c r="N209" i="49"/>
  <c r="O209" i="49" s="1"/>
  <c r="M209" i="49"/>
  <c r="L209" i="49"/>
  <c r="K209" i="49"/>
  <c r="J209" i="49"/>
  <c r="G209" i="49"/>
  <c r="H209" i="49" s="1"/>
  <c r="I209" i="49" s="1"/>
  <c r="E209" i="49"/>
  <c r="F209" i="49" s="1"/>
  <c r="U208" i="49"/>
  <c r="V208" i="49" s="1"/>
  <c r="W208" i="49" s="1"/>
  <c r="S208" i="49"/>
  <c r="T208" i="49" s="1"/>
  <c r="P208" i="49"/>
  <c r="Q208" i="49" s="1"/>
  <c r="R208" i="49" s="1"/>
  <c r="N208" i="49"/>
  <c r="O208" i="49" s="1"/>
  <c r="M208" i="49"/>
  <c r="L208" i="49"/>
  <c r="K208" i="49"/>
  <c r="J208" i="49"/>
  <c r="G208" i="49"/>
  <c r="H208" i="49" s="1"/>
  <c r="I208" i="49" s="1"/>
  <c r="E208" i="49"/>
  <c r="F208" i="49" s="1"/>
  <c r="U207" i="49"/>
  <c r="V207" i="49" s="1"/>
  <c r="W207" i="49" s="1"/>
  <c r="S207" i="49"/>
  <c r="T207" i="49" s="1"/>
  <c r="P207" i="49"/>
  <c r="Q207" i="49" s="1"/>
  <c r="R207" i="49" s="1"/>
  <c r="N207" i="49"/>
  <c r="O207" i="49" s="1"/>
  <c r="M207" i="49"/>
  <c r="L207" i="49"/>
  <c r="K207" i="49"/>
  <c r="J207" i="49"/>
  <c r="G207" i="49"/>
  <c r="H207" i="49" s="1"/>
  <c r="I207" i="49" s="1"/>
  <c r="E207" i="49"/>
  <c r="F207" i="49" s="1"/>
  <c r="U206" i="49"/>
  <c r="V206" i="49" s="1"/>
  <c r="W206" i="49" s="1"/>
  <c r="S206" i="49"/>
  <c r="T206" i="49" s="1"/>
  <c r="P206" i="49"/>
  <c r="Q206" i="49" s="1"/>
  <c r="R206" i="49" s="1"/>
  <c r="N206" i="49"/>
  <c r="O206" i="49" s="1"/>
  <c r="M206" i="49"/>
  <c r="L206" i="49"/>
  <c r="K206" i="49"/>
  <c r="J206" i="49"/>
  <c r="G206" i="49"/>
  <c r="H206" i="49" s="1"/>
  <c r="I206" i="49" s="1"/>
  <c r="E206" i="49"/>
  <c r="F206" i="49" s="1"/>
  <c r="U205" i="49"/>
  <c r="V205" i="49" s="1"/>
  <c r="W205" i="49" s="1"/>
  <c r="S205" i="49"/>
  <c r="T205" i="49" s="1"/>
  <c r="P205" i="49"/>
  <c r="Q205" i="49" s="1"/>
  <c r="R205" i="49" s="1"/>
  <c r="N205" i="49"/>
  <c r="O205" i="49" s="1"/>
  <c r="M205" i="49"/>
  <c r="L205" i="49"/>
  <c r="K205" i="49"/>
  <c r="J205" i="49"/>
  <c r="G205" i="49"/>
  <c r="H205" i="49" s="1"/>
  <c r="I205" i="49" s="1"/>
  <c r="E205" i="49"/>
  <c r="F205" i="49" s="1"/>
  <c r="U204" i="49"/>
  <c r="V204" i="49" s="1"/>
  <c r="W204" i="49" s="1"/>
  <c r="S204" i="49"/>
  <c r="T204" i="49" s="1"/>
  <c r="P204" i="49"/>
  <c r="Q204" i="49" s="1"/>
  <c r="R204" i="49" s="1"/>
  <c r="N204" i="49"/>
  <c r="O204" i="49" s="1"/>
  <c r="M204" i="49"/>
  <c r="L204" i="49"/>
  <c r="K204" i="49"/>
  <c r="J204" i="49"/>
  <c r="G204" i="49"/>
  <c r="H204" i="49" s="1"/>
  <c r="I204" i="49" s="1"/>
  <c r="E204" i="49"/>
  <c r="F204" i="49" s="1"/>
  <c r="U203" i="49"/>
  <c r="V203" i="49" s="1"/>
  <c r="W203" i="49" s="1"/>
  <c r="S203" i="49"/>
  <c r="T203" i="49" s="1"/>
  <c r="P203" i="49"/>
  <c r="Q203" i="49" s="1"/>
  <c r="R203" i="49" s="1"/>
  <c r="N203" i="49"/>
  <c r="O203" i="49" s="1"/>
  <c r="M203" i="49"/>
  <c r="L203" i="49"/>
  <c r="K203" i="49"/>
  <c r="J203" i="49"/>
  <c r="G203" i="49"/>
  <c r="H203" i="49" s="1"/>
  <c r="I203" i="49" s="1"/>
  <c r="E203" i="49"/>
  <c r="F203" i="49" s="1"/>
  <c r="U202" i="49"/>
  <c r="V202" i="49" s="1"/>
  <c r="W202" i="49" s="1"/>
  <c r="S202" i="49"/>
  <c r="T202" i="49" s="1"/>
  <c r="P202" i="49"/>
  <c r="Q202" i="49" s="1"/>
  <c r="R202" i="49" s="1"/>
  <c r="N202" i="49"/>
  <c r="O202" i="49" s="1"/>
  <c r="M202" i="49"/>
  <c r="L202" i="49"/>
  <c r="K202" i="49"/>
  <c r="J202" i="49"/>
  <c r="G202" i="49"/>
  <c r="H202" i="49" s="1"/>
  <c r="I202" i="49" s="1"/>
  <c r="E202" i="49"/>
  <c r="F202" i="49" s="1"/>
  <c r="U201" i="49"/>
  <c r="V201" i="49" s="1"/>
  <c r="W201" i="49" s="1"/>
  <c r="S201" i="49"/>
  <c r="T201" i="49" s="1"/>
  <c r="P201" i="49"/>
  <c r="Q201" i="49" s="1"/>
  <c r="R201" i="49" s="1"/>
  <c r="N201" i="49"/>
  <c r="O201" i="49" s="1"/>
  <c r="M201" i="49"/>
  <c r="L201" i="49"/>
  <c r="K201" i="49"/>
  <c r="J201" i="49"/>
  <c r="G201" i="49"/>
  <c r="H201" i="49" s="1"/>
  <c r="I201" i="49" s="1"/>
  <c r="E201" i="49"/>
  <c r="F201" i="49" s="1"/>
  <c r="U200" i="49"/>
  <c r="V200" i="49" s="1"/>
  <c r="W200" i="49" s="1"/>
  <c r="S200" i="49"/>
  <c r="T200" i="49" s="1"/>
  <c r="P200" i="49"/>
  <c r="Q200" i="49" s="1"/>
  <c r="R200" i="49" s="1"/>
  <c r="N200" i="49"/>
  <c r="O200" i="49" s="1"/>
  <c r="M200" i="49"/>
  <c r="L200" i="49"/>
  <c r="K200" i="49"/>
  <c r="J200" i="49"/>
  <c r="G200" i="49"/>
  <c r="H200" i="49" s="1"/>
  <c r="I200" i="49" s="1"/>
  <c r="E200" i="49"/>
  <c r="F200" i="49" s="1"/>
  <c r="U199" i="49"/>
  <c r="V199" i="49" s="1"/>
  <c r="W199" i="49" s="1"/>
  <c r="S199" i="49"/>
  <c r="T199" i="49" s="1"/>
  <c r="P199" i="49"/>
  <c r="Q199" i="49" s="1"/>
  <c r="R199" i="49" s="1"/>
  <c r="N199" i="49"/>
  <c r="O199" i="49" s="1"/>
  <c r="M199" i="49"/>
  <c r="L199" i="49"/>
  <c r="K199" i="49"/>
  <c r="J199" i="49"/>
  <c r="G199" i="49"/>
  <c r="H199" i="49" s="1"/>
  <c r="I199" i="49" s="1"/>
  <c r="E199" i="49"/>
  <c r="F199" i="49" s="1"/>
  <c r="U198" i="49"/>
  <c r="V198" i="49" s="1"/>
  <c r="W198" i="49" s="1"/>
  <c r="S198" i="49"/>
  <c r="T198" i="49" s="1"/>
  <c r="P198" i="49"/>
  <c r="Q198" i="49" s="1"/>
  <c r="R198" i="49" s="1"/>
  <c r="N198" i="49"/>
  <c r="O198" i="49" s="1"/>
  <c r="M198" i="49"/>
  <c r="L198" i="49"/>
  <c r="K198" i="49"/>
  <c r="J198" i="49"/>
  <c r="G198" i="49"/>
  <c r="H198" i="49" s="1"/>
  <c r="I198" i="49" s="1"/>
  <c r="E198" i="49"/>
  <c r="F198" i="49" s="1"/>
  <c r="U197" i="49"/>
  <c r="V197" i="49" s="1"/>
  <c r="W197" i="49" s="1"/>
  <c r="S197" i="49"/>
  <c r="T197" i="49" s="1"/>
  <c r="P197" i="49"/>
  <c r="Q197" i="49" s="1"/>
  <c r="R197" i="49" s="1"/>
  <c r="N197" i="49"/>
  <c r="O197" i="49" s="1"/>
  <c r="M197" i="49"/>
  <c r="L197" i="49"/>
  <c r="K197" i="49"/>
  <c r="J197" i="49"/>
  <c r="G197" i="49"/>
  <c r="H197" i="49" s="1"/>
  <c r="I197" i="49" s="1"/>
  <c r="E197" i="49"/>
  <c r="F197" i="49" s="1"/>
  <c r="U196" i="49"/>
  <c r="V196" i="49" s="1"/>
  <c r="W196" i="49" s="1"/>
  <c r="S196" i="49"/>
  <c r="T196" i="49" s="1"/>
  <c r="P196" i="49"/>
  <c r="Q196" i="49" s="1"/>
  <c r="R196" i="49" s="1"/>
  <c r="N196" i="49"/>
  <c r="O196" i="49" s="1"/>
  <c r="M196" i="49"/>
  <c r="L196" i="49"/>
  <c r="K196" i="49"/>
  <c r="J196" i="49"/>
  <c r="G196" i="49"/>
  <c r="H196" i="49" s="1"/>
  <c r="I196" i="49" s="1"/>
  <c r="E196" i="49"/>
  <c r="F196" i="49" s="1"/>
  <c r="U195" i="49"/>
  <c r="V195" i="49" s="1"/>
  <c r="W195" i="49" s="1"/>
  <c r="S195" i="49"/>
  <c r="T195" i="49" s="1"/>
  <c r="P195" i="49"/>
  <c r="Q195" i="49" s="1"/>
  <c r="R195" i="49" s="1"/>
  <c r="N195" i="49"/>
  <c r="O195" i="49" s="1"/>
  <c r="M195" i="49"/>
  <c r="L195" i="49"/>
  <c r="K195" i="49"/>
  <c r="J195" i="49"/>
  <c r="G195" i="49"/>
  <c r="H195" i="49" s="1"/>
  <c r="I195" i="49" s="1"/>
  <c r="E195" i="49"/>
  <c r="F195" i="49" s="1"/>
  <c r="U194" i="49"/>
  <c r="V194" i="49" s="1"/>
  <c r="W194" i="49" s="1"/>
  <c r="S194" i="49"/>
  <c r="T194" i="49" s="1"/>
  <c r="P194" i="49"/>
  <c r="Q194" i="49" s="1"/>
  <c r="R194" i="49" s="1"/>
  <c r="N194" i="49"/>
  <c r="O194" i="49" s="1"/>
  <c r="M194" i="49"/>
  <c r="L194" i="49"/>
  <c r="K194" i="49"/>
  <c r="J194" i="49"/>
  <c r="G194" i="49"/>
  <c r="H194" i="49" s="1"/>
  <c r="I194" i="49" s="1"/>
  <c r="E194" i="49"/>
  <c r="F194" i="49" s="1"/>
  <c r="U193" i="49"/>
  <c r="V193" i="49" s="1"/>
  <c r="W193" i="49" s="1"/>
  <c r="S193" i="49"/>
  <c r="T193" i="49" s="1"/>
  <c r="P193" i="49"/>
  <c r="Q193" i="49" s="1"/>
  <c r="R193" i="49" s="1"/>
  <c r="N193" i="49"/>
  <c r="O193" i="49" s="1"/>
  <c r="M193" i="49"/>
  <c r="L193" i="49"/>
  <c r="K193" i="49"/>
  <c r="J193" i="49"/>
  <c r="G193" i="49"/>
  <c r="H193" i="49" s="1"/>
  <c r="I193" i="49" s="1"/>
  <c r="E193" i="49"/>
  <c r="F193" i="49" s="1"/>
  <c r="U192" i="49"/>
  <c r="V192" i="49" s="1"/>
  <c r="W192" i="49" s="1"/>
  <c r="S192" i="49"/>
  <c r="T192" i="49" s="1"/>
  <c r="P192" i="49"/>
  <c r="Q192" i="49" s="1"/>
  <c r="R192" i="49" s="1"/>
  <c r="N192" i="49"/>
  <c r="O192" i="49" s="1"/>
  <c r="M192" i="49"/>
  <c r="L192" i="49"/>
  <c r="K192" i="49"/>
  <c r="J192" i="49"/>
  <c r="G192" i="49"/>
  <c r="H192" i="49" s="1"/>
  <c r="I192" i="49" s="1"/>
  <c r="E192" i="49"/>
  <c r="F192" i="49" s="1"/>
  <c r="U191" i="49"/>
  <c r="V191" i="49" s="1"/>
  <c r="W191" i="49" s="1"/>
  <c r="S191" i="49"/>
  <c r="T191" i="49" s="1"/>
  <c r="P191" i="49"/>
  <c r="Q191" i="49" s="1"/>
  <c r="R191" i="49" s="1"/>
  <c r="N191" i="49"/>
  <c r="O191" i="49" s="1"/>
  <c r="M191" i="49"/>
  <c r="L191" i="49"/>
  <c r="K191" i="49"/>
  <c r="J191" i="49"/>
  <c r="G191" i="49"/>
  <c r="H191" i="49" s="1"/>
  <c r="I191" i="49" s="1"/>
  <c r="E191" i="49"/>
  <c r="F191" i="49" s="1"/>
  <c r="U190" i="49"/>
  <c r="V190" i="49" s="1"/>
  <c r="W190" i="49" s="1"/>
  <c r="S190" i="49"/>
  <c r="T190" i="49" s="1"/>
  <c r="P190" i="49"/>
  <c r="Q190" i="49" s="1"/>
  <c r="R190" i="49" s="1"/>
  <c r="N190" i="49"/>
  <c r="O190" i="49" s="1"/>
  <c r="M190" i="49"/>
  <c r="L190" i="49"/>
  <c r="K190" i="49"/>
  <c r="J190" i="49"/>
  <c r="G190" i="49"/>
  <c r="H190" i="49" s="1"/>
  <c r="I190" i="49" s="1"/>
  <c r="E190" i="49"/>
  <c r="F190" i="49" s="1"/>
  <c r="U189" i="49"/>
  <c r="V189" i="49" s="1"/>
  <c r="W189" i="49" s="1"/>
  <c r="S189" i="49"/>
  <c r="T189" i="49" s="1"/>
  <c r="P189" i="49"/>
  <c r="Q189" i="49" s="1"/>
  <c r="R189" i="49" s="1"/>
  <c r="N189" i="49"/>
  <c r="O189" i="49" s="1"/>
  <c r="M189" i="49"/>
  <c r="L189" i="49"/>
  <c r="K189" i="49"/>
  <c r="J189" i="49"/>
  <c r="G189" i="49"/>
  <c r="H189" i="49" s="1"/>
  <c r="I189" i="49" s="1"/>
  <c r="E189" i="49"/>
  <c r="F189" i="49" s="1"/>
  <c r="U188" i="49"/>
  <c r="V188" i="49" s="1"/>
  <c r="W188" i="49" s="1"/>
  <c r="S188" i="49"/>
  <c r="T188" i="49" s="1"/>
  <c r="P188" i="49"/>
  <c r="Q188" i="49" s="1"/>
  <c r="R188" i="49" s="1"/>
  <c r="N188" i="49"/>
  <c r="O188" i="49" s="1"/>
  <c r="M188" i="49"/>
  <c r="L188" i="49"/>
  <c r="K188" i="49"/>
  <c r="J188" i="49"/>
  <c r="G188" i="49"/>
  <c r="H188" i="49" s="1"/>
  <c r="I188" i="49" s="1"/>
  <c r="E188" i="49"/>
  <c r="F188" i="49" s="1"/>
  <c r="U187" i="49"/>
  <c r="V187" i="49" s="1"/>
  <c r="W187" i="49" s="1"/>
  <c r="S187" i="49"/>
  <c r="T187" i="49" s="1"/>
  <c r="P187" i="49"/>
  <c r="Q187" i="49" s="1"/>
  <c r="R187" i="49" s="1"/>
  <c r="N187" i="49"/>
  <c r="O187" i="49" s="1"/>
  <c r="M187" i="49"/>
  <c r="L187" i="49"/>
  <c r="K187" i="49"/>
  <c r="J187" i="49"/>
  <c r="G187" i="49"/>
  <c r="H187" i="49" s="1"/>
  <c r="I187" i="49" s="1"/>
  <c r="E187" i="49"/>
  <c r="F187" i="49" s="1"/>
  <c r="U186" i="49"/>
  <c r="V186" i="49" s="1"/>
  <c r="W186" i="49" s="1"/>
  <c r="S186" i="49"/>
  <c r="T186" i="49" s="1"/>
  <c r="P186" i="49"/>
  <c r="Q186" i="49" s="1"/>
  <c r="R186" i="49" s="1"/>
  <c r="N186" i="49"/>
  <c r="O186" i="49" s="1"/>
  <c r="M186" i="49"/>
  <c r="L186" i="49"/>
  <c r="K186" i="49"/>
  <c r="J186" i="49"/>
  <c r="G186" i="49"/>
  <c r="H186" i="49" s="1"/>
  <c r="I186" i="49" s="1"/>
  <c r="E186" i="49"/>
  <c r="F186" i="49" s="1"/>
  <c r="U185" i="49"/>
  <c r="V185" i="49" s="1"/>
  <c r="W185" i="49" s="1"/>
  <c r="S185" i="49"/>
  <c r="T185" i="49" s="1"/>
  <c r="P185" i="49"/>
  <c r="Q185" i="49" s="1"/>
  <c r="R185" i="49" s="1"/>
  <c r="N185" i="49"/>
  <c r="O185" i="49" s="1"/>
  <c r="M185" i="49"/>
  <c r="L185" i="49"/>
  <c r="K185" i="49"/>
  <c r="J185" i="49"/>
  <c r="G185" i="49"/>
  <c r="H185" i="49" s="1"/>
  <c r="I185" i="49" s="1"/>
  <c r="E185" i="49"/>
  <c r="F185" i="49" s="1"/>
  <c r="U184" i="49"/>
  <c r="V184" i="49" s="1"/>
  <c r="W184" i="49" s="1"/>
  <c r="S184" i="49"/>
  <c r="T184" i="49" s="1"/>
  <c r="P184" i="49"/>
  <c r="Q184" i="49" s="1"/>
  <c r="R184" i="49" s="1"/>
  <c r="N184" i="49"/>
  <c r="O184" i="49" s="1"/>
  <c r="M184" i="49"/>
  <c r="L184" i="49"/>
  <c r="K184" i="49"/>
  <c r="J184" i="49"/>
  <c r="G184" i="49"/>
  <c r="H184" i="49" s="1"/>
  <c r="I184" i="49" s="1"/>
  <c r="E184" i="49"/>
  <c r="F184" i="49" s="1"/>
  <c r="U183" i="49"/>
  <c r="V183" i="49" s="1"/>
  <c r="W183" i="49" s="1"/>
  <c r="S183" i="49"/>
  <c r="T183" i="49" s="1"/>
  <c r="P183" i="49"/>
  <c r="Q183" i="49" s="1"/>
  <c r="R183" i="49" s="1"/>
  <c r="N183" i="49"/>
  <c r="O183" i="49" s="1"/>
  <c r="M183" i="49"/>
  <c r="L183" i="49"/>
  <c r="K183" i="49"/>
  <c r="J183" i="49"/>
  <c r="G183" i="49"/>
  <c r="H183" i="49" s="1"/>
  <c r="I183" i="49" s="1"/>
  <c r="E183" i="49"/>
  <c r="F183" i="49" s="1"/>
  <c r="U182" i="49"/>
  <c r="V182" i="49" s="1"/>
  <c r="W182" i="49" s="1"/>
  <c r="S182" i="49"/>
  <c r="T182" i="49" s="1"/>
  <c r="P182" i="49"/>
  <c r="Q182" i="49" s="1"/>
  <c r="R182" i="49" s="1"/>
  <c r="N182" i="49"/>
  <c r="O182" i="49" s="1"/>
  <c r="M182" i="49"/>
  <c r="L182" i="49"/>
  <c r="K182" i="49"/>
  <c r="J182" i="49"/>
  <c r="G182" i="49"/>
  <c r="H182" i="49" s="1"/>
  <c r="I182" i="49" s="1"/>
  <c r="E182" i="49"/>
  <c r="F182" i="49" s="1"/>
  <c r="U181" i="49"/>
  <c r="V181" i="49" s="1"/>
  <c r="W181" i="49" s="1"/>
  <c r="S181" i="49"/>
  <c r="T181" i="49" s="1"/>
  <c r="P181" i="49"/>
  <c r="Q181" i="49" s="1"/>
  <c r="R181" i="49" s="1"/>
  <c r="N181" i="49"/>
  <c r="O181" i="49" s="1"/>
  <c r="M181" i="49"/>
  <c r="L181" i="49"/>
  <c r="K181" i="49"/>
  <c r="J181" i="49"/>
  <c r="G181" i="49"/>
  <c r="H181" i="49" s="1"/>
  <c r="I181" i="49" s="1"/>
  <c r="E181" i="49"/>
  <c r="F181" i="49" s="1"/>
  <c r="U180" i="49"/>
  <c r="V180" i="49" s="1"/>
  <c r="W180" i="49" s="1"/>
  <c r="S180" i="49"/>
  <c r="T180" i="49" s="1"/>
  <c r="P180" i="49"/>
  <c r="Q180" i="49" s="1"/>
  <c r="R180" i="49" s="1"/>
  <c r="N180" i="49"/>
  <c r="O180" i="49" s="1"/>
  <c r="M180" i="49"/>
  <c r="L180" i="49"/>
  <c r="K180" i="49"/>
  <c r="J180" i="49"/>
  <c r="G180" i="49"/>
  <c r="H180" i="49" s="1"/>
  <c r="I180" i="49" s="1"/>
  <c r="E180" i="49"/>
  <c r="F180" i="49" s="1"/>
  <c r="U179" i="49"/>
  <c r="V179" i="49" s="1"/>
  <c r="W179" i="49" s="1"/>
  <c r="S179" i="49"/>
  <c r="T179" i="49" s="1"/>
  <c r="P179" i="49"/>
  <c r="Q179" i="49" s="1"/>
  <c r="R179" i="49" s="1"/>
  <c r="N179" i="49"/>
  <c r="O179" i="49" s="1"/>
  <c r="M179" i="49"/>
  <c r="L179" i="49"/>
  <c r="K179" i="49"/>
  <c r="J179" i="49"/>
  <c r="G179" i="49"/>
  <c r="H179" i="49" s="1"/>
  <c r="I179" i="49" s="1"/>
  <c r="E179" i="49"/>
  <c r="F179" i="49" s="1"/>
  <c r="U178" i="49"/>
  <c r="V178" i="49" s="1"/>
  <c r="W178" i="49" s="1"/>
  <c r="S178" i="49"/>
  <c r="T178" i="49" s="1"/>
  <c r="P178" i="49"/>
  <c r="Q178" i="49" s="1"/>
  <c r="R178" i="49" s="1"/>
  <c r="N178" i="49"/>
  <c r="O178" i="49" s="1"/>
  <c r="M178" i="49"/>
  <c r="L178" i="49"/>
  <c r="K178" i="49"/>
  <c r="J178" i="49"/>
  <c r="G178" i="49"/>
  <c r="H178" i="49" s="1"/>
  <c r="I178" i="49" s="1"/>
  <c r="E178" i="49"/>
  <c r="F178" i="49" s="1"/>
  <c r="U177" i="49"/>
  <c r="V177" i="49" s="1"/>
  <c r="W177" i="49" s="1"/>
  <c r="S177" i="49"/>
  <c r="T177" i="49" s="1"/>
  <c r="P177" i="49"/>
  <c r="Q177" i="49" s="1"/>
  <c r="R177" i="49" s="1"/>
  <c r="N177" i="49"/>
  <c r="O177" i="49" s="1"/>
  <c r="M177" i="49"/>
  <c r="L177" i="49"/>
  <c r="K177" i="49"/>
  <c r="J177" i="49"/>
  <c r="G177" i="49"/>
  <c r="H177" i="49" s="1"/>
  <c r="I177" i="49" s="1"/>
  <c r="E177" i="49"/>
  <c r="F177" i="49" s="1"/>
  <c r="U176" i="49"/>
  <c r="V176" i="49" s="1"/>
  <c r="W176" i="49" s="1"/>
  <c r="S176" i="49"/>
  <c r="T176" i="49" s="1"/>
  <c r="P176" i="49"/>
  <c r="Q176" i="49" s="1"/>
  <c r="R176" i="49" s="1"/>
  <c r="N176" i="49"/>
  <c r="O176" i="49" s="1"/>
  <c r="M176" i="49"/>
  <c r="L176" i="49"/>
  <c r="K176" i="49"/>
  <c r="J176" i="49"/>
  <c r="G176" i="49"/>
  <c r="H176" i="49" s="1"/>
  <c r="I176" i="49" s="1"/>
  <c r="E176" i="49"/>
  <c r="F176" i="49" s="1"/>
  <c r="U175" i="49"/>
  <c r="V175" i="49" s="1"/>
  <c r="W175" i="49" s="1"/>
  <c r="S175" i="49"/>
  <c r="T175" i="49" s="1"/>
  <c r="P175" i="49"/>
  <c r="Q175" i="49" s="1"/>
  <c r="R175" i="49" s="1"/>
  <c r="N175" i="49"/>
  <c r="O175" i="49" s="1"/>
  <c r="M175" i="49"/>
  <c r="L175" i="49"/>
  <c r="K175" i="49"/>
  <c r="J175" i="49"/>
  <c r="G175" i="49"/>
  <c r="H175" i="49" s="1"/>
  <c r="I175" i="49" s="1"/>
  <c r="E175" i="49"/>
  <c r="F175" i="49" s="1"/>
  <c r="U174" i="49"/>
  <c r="V174" i="49" s="1"/>
  <c r="W174" i="49" s="1"/>
  <c r="S174" i="49"/>
  <c r="T174" i="49" s="1"/>
  <c r="P174" i="49"/>
  <c r="Q174" i="49" s="1"/>
  <c r="R174" i="49" s="1"/>
  <c r="N174" i="49"/>
  <c r="O174" i="49" s="1"/>
  <c r="M174" i="49"/>
  <c r="L174" i="49"/>
  <c r="K174" i="49"/>
  <c r="J174" i="49"/>
  <c r="G174" i="49"/>
  <c r="H174" i="49" s="1"/>
  <c r="I174" i="49" s="1"/>
  <c r="E174" i="49"/>
  <c r="F174" i="49" s="1"/>
  <c r="U173" i="49"/>
  <c r="V173" i="49" s="1"/>
  <c r="W173" i="49" s="1"/>
  <c r="S173" i="49"/>
  <c r="T173" i="49" s="1"/>
  <c r="P173" i="49"/>
  <c r="Q173" i="49" s="1"/>
  <c r="R173" i="49" s="1"/>
  <c r="N173" i="49"/>
  <c r="O173" i="49" s="1"/>
  <c r="M173" i="49"/>
  <c r="L173" i="49"/>
  <c r="K173" i="49"/>
  <c r="J173" i="49"/>
  <c r="G173" i="49"/>
  <c r="H173" i="49" s="1"/>
  <c r="I173" i="49" s="1"/>
  <c r="E173" i="49"/>
  <c r="F173" i="49" s="1"/>
  <c r="U172" i="49"/>
  <c r="V172" i="49" s="1"/>
  <c r="W172" i="49" s="1"/>
  <c r="S172" i="49"/>
  <c r="T172" i="49" s="1"/>
  <c r="P172" i="49"/>
  <c r="Q172" i="49" s="1"/>
  <c r="R172" i="49" s="1"/>
  <c r="N172" i="49"/>
  <c r="O172" i="49" s="1"/>
  <c r="M172" i="49"/>
  <c r="L172" i="49"/>
  <c r="K172" i="49"/>
  <c r="J172" i="49"/>
  <c r="G172" i="49"/>
  <c r="H172" i="49" s="1"/>
  <c r="I172" i="49" s="1"/>
  <c r="E172" i="49"/>
  <c r="F172" i="49" s="1"/>
  <c r="U171" i="49"/>
  <c r="V171" i="49" s="1"/>
  <c r="W171" i="49" s="1"/>
  <c r="S171" i="49"/>
  <c r="T171" i="49" s="1"/>
  <c r="P171" i="49"/>
  <c r="Q171" i="49" s="1"/>
  <c r="R171" i="49" s="1"/>
  <c r="N171" i="49"/>
  <c r="O171" i="49" s="1"/>
  <c r="M171" i="49"/>
  <c r="L171" i="49"/>
  <c r="K171" i="49"/>
  <c r="J171" i="49"/>
  <c r="G171" i="49"/>
  <c r="H171" i="49" s="1"/>
  <c r="I171" i="49" s="1"/>
  <c r="E171" i="49"/>
  <c r="F171" i="49" s="1"/>
  <c r="U170" i="49"/>
  <c r="V170" i="49" s="1"/>
  <c r="W170" i="49" s="1"/>
  <c r="S170" i="49"/>
  <c r="T170" i="49" s="1"/>
  <c r="P170" i="49"/>
  <c r="Q170" i="49" s="1"/>
  <c r="R170" i="49" s="1"/>
  <c r="N170" i="49"/>
  <c r="O170" i="49" s="1"/>
  <c r="M170" i="49"/>
  <c r="L170" i="49"/>
  <c r="K170" i="49"/>
  <c r="J170" i="49"/>
  <c r="G170" i="49"/>
  <c r="H170" i="49" s="1"/>
  <c r="I170" i="49" s="1"/>
  <c r="E170" i="49"/>
  <c r="F170" i="49" s="1"/>
  <c r="U169" i="49"/>
  <c r="V169" i="49" s="1"/>
  <c r="W169" i="49" s="1"/>
  <c r="S169" i="49"/>
  <c r="T169" i="49" s="1"/>
  <c r="P169" i="49"/>
  <c r="Q169" i="49" s="1"/>
  <c r="R169" i="49" s="1"/>
  <c r="N169" i="49"/>
  <c r="O169" i="49" s="1"/>
  <c r="M169" i="49"/>
  <c r="L169" i="49"/>
  <c r="K169" i="49"/>
  <c r="J169" i="49"/>
  <c r="G169" i="49"/>
  <c r="H169" i="49" s="1"/>
  <c r="I169" i="49" s="1"/>
  <c r="E169" i="49"/>
  <c r="F169" i="49" s="1"/>
  <c r="U168" i="49"/>
  <c r="V168" i="49" s="1"/>
  <c r="W168" i="49" s="1"/>
  <c r="S168" i="49"/>
  <c r="T168" i="49" s="1"/>
  <c r="P168" i="49"/>
  <c r="Q168" i="49" s="1"/>
  <c r="R168" i="49" s="1"/>
  <c r="N168" i="49"/>
  <c r="O168" i="49" s="1"/>
  <c r="M168" i="49"/>
  <c r="L168" i="49"/>
  <c r="K168" i="49"/>
  <c r="J168" i="49"/>
  <c r="G168" i="49"/>
  <c r="H168" i="49" s="1"/>
  <c r="I168" i="49" s="1"/>
  <c r="E168" i="49"/>
  <c r="F168" i="49" s="1"/>
  <c r="U167" i="49"/>
  <c r="V167" i="49" s="1"/>
  <c r="W167" i="49" s="1"/>
  <c r="S167" i="49"/>
  <c r="T167" i="49" s="1"/>
  <c r="P167" i="49"/>
  <c r="Q167" i="49" s="1"/>
  <c r="R167" i="49" s="1"/>
  <c r="N167" i="49"/>
  <c r="O167" i="49" s="1"/>
  <c r="M167" i="49"/>
  <c r="L167" i="49"/>
  <c r="K167" i="49"/>
  <c r="J167" i="49"/>
  <c r="G167" i="49"/>
  <c r="H167" i="49" s="1"/>
  <c r="I167" i="49" s="1"/>
  <c r="E167" i="49"/>
  <c r="F167" i="49" s="1"/>
  <c r="U166" i="49"/>
  <c r="V166" i="49" s="1"/>
  <c r="W166" i="49" s="1"/>
  <c r="S166" i="49"/>
  <c r="T166" i="49" s="1"/>
  <c r="P166" i="49"/>
  <c r="Q166" i="49" s="1"/>
  <c r="R166" i="49" s="1"/>
  <c r="N166" i="49"/>
  <c r="O166" i="49" s="1"/>
  <c r="M166" i="49"/>
  <c r="L166" i="49"/>
  <c r="K166" i="49"/>
  <c r="J166" i="49"/>
  <c r="G166" i="49"/>
  <c r="H166" i="49" s="1"/>
  <c r="I166" i="49" s="1"/>
  <c r="E166" i="49"/>
  <c r="F166" i="49" s="1"/>
  <c r="U165" i="49"/>
  <c r="V165" i="49" s="1"/>
  <c r="W165" i="49" s="1"/>
  <c r="S165" i="49"/>
  <c r="T165" i="49" s="1"/>
  <c r="P165" i="49"/>
  <c r="Q165" i="49" s="1"/>
  <c r="R165" i="49" s="1"/>
  <c r="N165" i="49"/>
  <c r="O165" i="49" s="1"/>
  <c r="M165" i="49"/>
  <c r="L165" i="49"/>
  <c r="K165" i="49"/>
  <c r="J165" i="49"/>
  <c r="G165" i="49"/>
  <c r="H165" i="49" s="1"/>
  <c r="I165" i="49" s="1"/>
  <c r="E165" i="49"/>
  <c r="F165" i="49" s="1"/>
  <c r="U164" i="49"/>
  <c r="V164" i="49" s="1"/>
  <c r="W164" i="49" s="1"/>
  <c r="S164" i="49"/>
  <c r="T164" i="49" s="1"/>
  <c r="P164" i="49"/>
  <c r="Q164" i="49" s="1"/>
  <c r="R164" i="49" s="1"/>
  <c r="N164" i="49"/>
  <c r="O164" i="49" s="1"/>
  <c r="M164" i="49"/>
  <c r="L164" i="49"/>
  <c r="K164" i="49"/>
  <c r="J164" i="49"/>
  <c r="G164" i="49"/>
  <c r="H164" i="49" s="1"/>
  <c r="I164" i="49" s="1"/>
  <c r="E164" i="49"/>
  <c r="F164" i="49" s="1"/>
  <c r="U163" i="49"/>
  <c r="V163" i="49" s="1"/>
  <c r="W163" i="49" s="1"/>
  <c r="S163" i="49"/>
  <c r="T163" i="49" s="1"/>
  <c r="P163" i="49"/>
  <c r="Q163" i="49" s="1"/>
  <c r="R163" i="49" s="1"/>
  <c r="N163" i="49"/>
  <c r="O163" i="49" s="1"/>
  <c r="M163" i="49"/>
  <c r="L163" i="49"/>
  <c r="K163" i="49"/>
  <c r="J163" i="49"/>
  <c r="G163" i="49"/>
  <c r="H163" i="49" s="1"/>
  <c r="I163" i="49" s="1"/>
  <c r="E163" i="49"/>
  <c r="F163" i="49" s="1"/>
  <c r="U162" i="49"/>
  <c r="V162" i="49" s="1"/>
  <c r="W162" i="49" s="1"/>
  <c r="S162" i="49"/>
  <c r="T162" i="49" s="1"/>
  <c r="P162" i="49"/>
  <c r="Q162" i="49" s="1"/>
  <c r="R162" i="49" s="1"/>
  <c r="N162" i="49"/>
  <c r="O162" i="49" s="1"/>
  <c r="M162" i="49"/>
  <c r="L162" i="49"/>
  <c r="K162" i="49"/>
  <c r="J162" i="49"/>
  <c r="G162" i="49"/>
  <c r="H162" i="49" s="1"/>
  <c r="I162" i="49" s="1"/>
  <c r="E162" i="49"/>
  <c r="F162" i="49" s="1"/>
  <c r="U161" i="49"/>
  <c r="V161" i="49" s="1"/>
  <c r="W161" i="49" s="1"/>
  <c r="S161" i="49"/>
  <c r="T161" i="49" s="1"/>
  <c r="P161" i="49"/>
  <c r="Q161" i="49" s="1"/>
  <c r="R161" i="49" s="1"/>
  <c r="N161" i="49"/>
  <c r="O161" i="49" s="1"/>
  <c r="M161" i="49"/>
  <c r="L161" i="49"/>
  <c r="K161" i="49"/>
  <c r="J161" i="49"/>
  <c r="G161" i="49"/>
  <c r="H161" i="49" s="1"/>
  <c r="I161" i="49" s="1"/>
  <c r="E161" i="49"/>
  <c r="F161" i="49" s="1"/>
  <c r="U160" i="49"/>
  <c r="V160" i="49" s="1"/>
  <c r="W160" i="49" s="1"/>
  <c r="S160" i="49"/>
  <c r="T160" i="49" s="1"/>
  <c r="P160" i="49"/>
  <c r="Q160" i="49" s="1"/>
  <c r="R160" i="49" s="1"/>
  <c r="N160" i="49"/>
  <c r="O160" i="49" s="1"/>
  <c r="M160" i="49"/>
  <c r="L160" i="49"/>
  <c r="K160" i="49"/>
  <c r="J160" i="49"/>
  <c r="G160" i="49"/>
  <c r="H160" i="49" s="1"/>
  <c r="I160" i="49" s="1"/>
  <c r="E160" i="49"/>
  <c r="F160" i="49" s="1"/>
  <c r="U159" i="49"/>
  <c r="V159" i="49" s="1"/>
  <c r="W159" i="49" s="1"/>
  <c r="S159" i="49"/>
  <c r="T159" i="49" s="1"/>
  <c r="P159" i="49"/>
  <c r="Q159" i="49" s="1"/>
  <c r="R159" i="49" s="1"/>
  <c r="N159" i="49"/>
  <c r="O159" i="49" s="1"/>
  <c r="M159" i="49"/>
  <c r="L159" i="49"/>
  <c r="K159" i="49"/>
  <c r="J159" i="49"/>
  <c r="G159" i="49"/>
  <c r="H159" i="49" s="1"/>
  <c r="I159" i="49" s="1"/>
  <c r="E159" i="49"/>
  <c r="F159" i="49" s="1"/>
  <c r="U158" i="49"/>
  <c r="V158" i="49" s="1"/>
  <c r="W158" i="49" s="1"/>
  <c r="S158" i="49"/>
  <c r="T158" i="49" s="1"/>
  <c r="P158" i="49"/>
  <c r="Q158" i="49" s="1"/>
  <c r="R158" i="49" s="1"/>
  <c r="N158" i="49"/>
  <c r="O158" i="49" s="1"/>
  <c r="M158" i="49"/>
  <c r="L158" i="49"/>
  <c r="K158" i="49"/>
  <c r="J158" i="49"/>
  <c r="G158" i="49"/>
  <c r="H158" i="49" s="1"/>
  <c r="I158" i="49" s="1"/>
  <c r="E158" i="49"/>
  <c r="F158" i="49" s="1"/>
  <c r="U157" i="49"/>
  <c r="V157" i="49" s="1"/>
  <c r="W157" i="49" s="1"/>
  <c r="S157" i="49"/>
  <c r="T157" i="49" s="1"/>
  <c r="P157" i="49"/>
  <c r="Q157" i="49" s="1"/>
  <c r="R157" i="49" s="1"/>
  <c r="N157" i="49"/>
  <c r="O157" i="49" s="1"/>
  <c r="M157" i="49"/>
  <c r="L157" i="49"/>
  <c r="K157" i="49"/>
  <c r="J157" i="49"/>
  <c r="G157" i="49"/>
  <c r="H157" i="49" s="1"/>
  <c r="I157" i="49" s="1"/>
  <c r="E157" i="49"/>
  <c r="F157" i="49" s="1"/>
  <c r="U156" i="49"/>
  <c r="V156" i="49" s="1"/>
  <c r="W156" i="49" s="1"/>
  <c r="S156" i="49"/>
  <c r="T156" i="49" s="1"/>
  <c r="P156" i="49"/>
  <c r="Q156" i="49" s="1"/>
  <c r="R156" i="49" s="1"/>
  <c r="N156" i="49"/>
  <c r="O156" i="49" s="1"/>
  <c r="M156" i="49"/>
  <c r="L156" i="49"/>
  <c r="K156" i="49"/>
  <c r="J156" i="49"/>
  <c r="G156" i="49"/>
  <c r="H156" i="49" s="1"/>
  <c r="I156" i="49" s="1"/>
  <c r="E156" i="49"/>
  <c r="F156" i="49" s="1"/>
  <c r="U155" i="49"/>
  <c r="V155" i="49" s="1"/>
  <c r="W155" i="49" s="1"/>
  <c r="S155" i="49"/>
  <c r="T155" i="49" s="1"/>
  <c r="P155" i="49"/>
  <c r="Q155" i="49" s="1"/>
  <c r="R155" i="49" s="1"/>
  <c r="N155" i="49"/>
  <c r="O155" i="49" s="1"/>
  <c r="M155" i="49"/>
  <c r="L155" i="49"/>
  <c r="K155" i="49"/>
  <c r="J155" i="49"/>
  <c r="G155" i="49"/>
  <c r="H155" i="49" s="1"/>
  <c r="I155" i="49" s="1"/>
  <c r="E155" i="49"/>
  <c r="F155" i="49" s="1"/>
  <c r="U154" i="49"/>
  <c r="V154" i="49" s="1"/>
  <c r="W154" i="49" s="1"/>
  <c r="S154" i="49"/>
  <c r="T154" i="49" s="1"/>
  <c r="P154" i="49"/>
  <c r="Q154" i="49" s="1"/>
  <c r="R154" i="49" s="1"/>
  <c r="N154" i="49"/>
  <c r="O154" i="49" s="1"/>
  <c r="M154" i="49"/>
  <c r="L154" i="49"/>
  <c r="K154" i="49"/>
  <c r="J154" i="49"/>
  <c r="G154" i="49"/>
  <c r="H154" i="49" s="1"/>
  <c r="I154" i="49" s="1"/>
  <c r="E154" i="49"/>
  <c r="F154" i="49" s="1"/>
  <c r="U153" i="49"/>
  <c r="V153" i="49" s="1"/>
  <c r="W153" i="49" s="1"/>
  <c r="S153" i="49"/>
  <c r="T153" i="49" s="1"/>
  <c r="P153" i="49"/>
  <c r="Q153" i="49" s="1"/>
  <c r="R153" i="49" s="1"/>
  <c r="N153" i="49"/>
  <c r="O153" i="49" s="1"/>
  <c r="M153" i="49"/>
  <c r="L153" i="49"/>
  <c r="K153" i="49"/>
  <c r="J153" i="49"/>
  <c r="G153" i="49"/>
  <c r="H153" i="49" s="1"/>
  <c r="I153" i="49" s="1"/>
  <c r="E153" i="49"/>
  <c r="F153" i="49" s="1"/>
  <c r="U152" i="49"/>
  <c r="V152" i="49" s="1"/>
  <c r="W152" i="49" s="1"/>
  <c r="S152" i="49"/>
  <c r="T152" i="49" s="1"/>
  <c r="P152" i="49"/>
  <c r="Q152" i="49" s="1"/>
  <c r="R152" i="49" s="1"/>
  <c r="N152" i="49"/>
  <c r="O152" i="49" s="1"/>
  <c r="M152" i="49"/>
  <c r="L152" i="49"/>
  <c r="K152" i="49"/>
  <c r="J152" i="49"/>
  <c r="G152" i="49"/>
  <c r="H152" i="49" s="1"/>
  <c r="I152" i="49" s="1"/>
  <c r="E152" i="49"/>
  <c r="F152" i="49" s="1"/>
  <c r="U151" i="49"/>
  <c r="V151" i="49" s="1"/>
  <c r="W151" i="49" s="1"/>
  <c r="S151" i="49"/>
  <c r="T151" i="49" s="1"/>
  <c r="P151" i="49"/>
  <c r="Q151" i="49" s="1"/>
  <c r="R151" i="49" s="1"/>
  <c r="N151" i="49"/>
  <c r="O151" i="49" s="1"/>
  <c r="M151" i="49"/>
  <c r="L151" i="49"/>
  <c r="K151" i="49"/>
  <c r="J151" i="49"/>
  <c r="G151" i="49"/>
  <c r="H151" i="49" s="1"/>
  <c r="I151" i="49" s="1"/>
  <c r="E151" i="49"/>
  <c r="F151" i="49" s="1"/>
  <c r="U150" i="49"/>
  <c r="V150" i="49" s="1"/>
  <c r="W150" i="49" s="1"/>
  <c r="S150" i="49"/>
  <c r="T150" i="49" s="1"/>
  <c r="P150" i="49"/>
  <c r="Q150" i="49" s="1"/>
  <c r="R150" i="49" s="1"/>
  <c r="N150" i="49"/>
  <c r="O150" i="49" s="1"/>
  <c r="M150" i="49"/>
  <c r="L150" i="49"/>
  <c r="K150" i="49"/>
  <c r="J150" i="49"/>
  <c r="G150" i="49"/>
  <c r="H150" i="49" s="1"/>
  <c r="I150" i="49" s="1"/>
  <c r="E150" i="49"/>
  <c r="F150" i="49" s="1"/>
  <c r="U149" i="49"/>
  <c r="V149" i="49" s="1"/>
  <c r="W149" i="49" s="1"/>
  <c r="S149" i="49"/>
  <c r="T149" i="49" s="1"/>
  <c r="P149" i="49"/>
  <c r="Q149" i="49" s="1"/>
  <c r="R149" i="49" s="1"/>
  <c r="N149" i="49"/>
  <c r="O149" i="49" s="1"/>
  <c r="M149" i="49"/>
  <c r="L149" i="49"/>
  <c r="K149" i="49"/>
  <c r="J149" i="49"/>
  <c r="G149" i="49"/>
  <c r="H149" i="49" s="1"/>
  <c r="I149" i="49" s="1"/>
  <c r="E149" i="49"/>
  <c r="F149" i="49" s="1"/>
  <c r="U147" i="49"/>
  <c r="V147" i="49" s="1"/>
  <c r="W147" i="49" s="1"/>
  <c r="S147" i="49"/>
  <c r="T147" i="49" s="1"/>
  <c r="P147" i="49"/>
  <c r="Q147" i="49" s="1"/>
  <c r="R147" i="49" s="1"/>
  <c r="N147" i="49"/>
  <c r="O147" i="49" s="1"/>
  <c r="M147" i="49"/>
  <c r="L147" i="49"/>
  <c r="K147" i="49"/>
  <c r="J147" i="49"/>
  <c r="G147" i="49"/>
  <c r="H147" i="49" s="1"/>
  <c r="I147" i="49" s="1"/>
  <c r="E147" i="49"/>
  <c r="F147" i="49" s="1"/>
  <c r="U146" i="49"/>
  <c r="V146" i="49" s="1"/>
  <c r="W146" i="49" s="1"/>
  <c r="S146" i="49"/>
  <c r="T146" i="49" s="1"/>
  <c r="P146" i="49"/>
  <c r="Q146" i="49" s="1"/>
  <c r="R146" i="49" s="1"/>
  <c r="N146" i="49"/>
  <c r="O146" i="49" s="1"/>
  <c r="M146" i="49"/>
  <c r="L146" i="49"/>
  <c r="K146" i="49"/>
  <c r="J146" i="49"/>
  <c r="G146" i="49"/>
  <c r="H146" i="49" s="1"/>
  <c r="I146" i="49" s="1"/>
  <c r="E146" i="49"/>
  <c r="F146" i="49" s="1"/>
  <c r="U145" i="49"/>
  <c r="V145" i="49" s="1"/>
  <c r="W145" i="49" s="1"/>
  <c r="S145" i="49"/>
  <c r="T145" i="49" s="1"/>
  <c r="P145" i="49"/>
  <c r="Q145" i="49" s="1"/>
  <c r="R145" i="49" s="1"/>
  <c r="N145" i="49"/>
  <c r="O145" i="49" s="1"/>
  <c r="M145" i="49"/>
  <c r="L145" i="49"/>
  <c r="K145" i="49"/>
  <c r="J145" i="49"/>
  <c r="G145" i="49"/>
  <c r="H145" i="49" s="1"/>
  <c r="I145" i="49" s="1"/>
  <c r="E145" i="49"/>
  <c r="F145" i="49" s="1"/>
  <c r="U144" i="49"/>
  <c r="V144" i="49" s="1"/>
  <c r="W144" i="49" s="1"/>
  <c r="S144" i="49"/>
  <c r="T144" i="49" s="1"/>
  <c r="P144" i="49"/>
  <c r="Q144" i="49" s="1"/>
  <c r="R144" i="49" s="1"/>
  <c r="N144" i="49"/>
  <c r="O144" i="49" s="1"/>
  <c r="M144" i="49"/>
  <c r="L144" i="49"/>
  <c r="K144" i="49"/>
  <c r="J144" i="49"/>
  <c r="G144" i="49"/>
  <c r="H144" i="49" s="1"/>
  <c r="I144" i="49" s="1"/>
  <c r="E144" i="49"/>
  <c r="F144" i="49" s="1"/>
  <c r="U143" i="49"/>
  <c r="V143" i="49" s="1"/>
  <c r="W143" i="49" s="1"/>
  <c r="S143" i="49"/>
  <c r="T143" i="49" s="1"/>
  <c r="P143" i="49"/>
  <c r="Q143" i="49" s="1"/>
  <c r="R143" i="49" s="1"/>
  <c r="N143" i="49"/>
  <c r="O143" i="49" s="1"/>
  <c r="M143" i="49"/>
  <c r="L143" i="49"/>
  <c r="K143" i="49"/>
  <c r="J143" i="49"/>
  <c r="G143" i="49"/>
  <c r="H143" i="49" s="1"/>
  <c r="I143" i="49" s="1"/>
  <c r="E143" i="49"/>
  <c r="F143" i="49" s="1"/>
  <c r="U142" i="49"/>
  <c r="V142" i="49" s="1"/>
  <c r="W142" i="49" s="1"/>
  <c r="S142" i="49"/>
  <c r="T142" i="49" s="1"/>
  <c r="P142" i="49"/>
  <c r="Q142" i="49" s="1"/>
  <c r="R142" i="49" s="1"/>
  <c r="N142" i="49"/>
  <c r="O142" i="49" s="1"/>
  <c r="M142" i="49"/>
  <c r="L142" i="49"/>
  <c r="K142" i="49"/>
  <c r="J142" i="49"/>
  <c r="G142" i="49"/>
  <c r="H142" i="49" s="1"/>
  <c r="I142" i="49" s="1"/>
  <c r="E142" i="49"/>
  <c r="F142" i="49" s="1"/>
  <c r="U141" i="49"/>
  <c r="V141" i="49" s="1"/>
  <c r="W141" i="49" s="1"/>
  <c r="S141" i="49"/>
  <c r="T141" i="49" s="1"/>
  <c r="P141" i="49"/>
  <c r="Q141" i="49" s="1"/>
  <c r="R141" i="49" s="1"/>
  <c r="N141" i="49"/>
  <c r="O141" i="49" s="1"/>
  <c r="M141" i="49"/>
  <c r="L141" i="49"/>
  <c r="K141" i="49"/>
  <c r="J141" i="49"/>
  <c r="G141" i="49"/>
  <c r="H141" i="49" s="1"/>
  <c r="I141" i="49" s="1"/>
  <c r="E141" i="49"/>
  <c r="F141" i="49" s="1"/>
  <c r="U140" i="49"/>
  <c r="V140" i="49" s="1"/>
  <c r="W140" i="49" s="1"/>
  <c r="S140" i="49"/>
  <c r="T140" i="49" s="1"/>
  <c r="P140" i="49"/>
  <c r="Q140" i="49" s="1"/>
  <c r="R140" i="49" s="1"/>
  <c r="N140" i="49"/>
  <c r="O140" i="49" s="1"/>
  <c r="M140" i="49"/>
  <c r="L140" i="49"/>
  <c r="K140" i="49"/>
  <c r="J140" i="49"/>
  <c r="G140" i="49"/>
  <c r="H140" i="49" s="1"/>
  <c r="I140" i="49" s="1"/>
  <c r="E140" i="49"/>
  <c r="F140" i="49" s="1"/>
  <c r="U139" i="49"/>
  <c r="V139" i="49" s="1"/>
  <c r="W139" i="49" s="1"/>
  <c r="S139" i="49"/>
  <c r="T139" i="49" s="1"/>
  <c r="P139" i="49"/>
  <c r="Q139" i="49" s="1"/>
  <c r="R139" i="49" s="1"/>
  <c r="N139" i="49"/>
  <c r="O139" i="49" s="1"/>
  <c r="M139" i="49"/>
  <c r="L139" i="49"/>
  <c r="K139" i="49"/>
  <c r="J139" i="49"/>
  <c r="G139" i="49"/>
  <c r="H139" i="49" s="1"/>
  <c r="I139" i="49" s="1"/>
  <c r="E139" i="49"/>
  <c r="F139" i="49" s="1"/>
  <c r="U138" i="49"/>
  <c r="V138" i="49" s="1"/>
  <c r="W138" i="49" s="1"/>
  <c r="S138" i="49"/>
  <c r="T138" i="49" s="1"/>
  <c r="P138" i="49"/>
  <c r="Q138" i="49" s="1"/>
  <c r="R138" i="49" s="1"/>
  <c r="N138" i="49"/>
  <c r="O138" i="49" s="1"/>
  <c r="M138" i="49"/>
  <c r="L138" i="49"/>
  <c r="K138" i="49"/>
  <c r="J138" i="49"/>
  <c r="G138" i="49"/>
  <c r="H138" i="49" s="1"/>
  <c r="I138" i="49" s="1"/>
  <c r="E138" i="49"/>
  <c r="F138" i="49" s="1"/>
  <c r="U137" i="49"/>
  <c r="V137" i="49" s="1"/>
  <c r="W137" i="49" s="1"/>
  <c r="S137" i="49"/>
  <c r="T137" i="49" s="1"/>
  <c r="P137" i="49"/>
  <c r="Q137" i="49" s="1"/>
  <c r="R137" i="49" s="1"/>
  <c r="N137" i="49"/>
  <c r="O137" i="49" s="1"/>
  <c r="M137" i="49"/>
  <c r="L137" i="49"/>
  <c r="K137" i="49"/>
  <c r="J137" i="49"/>
  <c r="G137" i="49"/>
  <c r="H137" i="49" s="1"/>
  <c r="I137" i="49" s="1"/>
  <c r="E137" i="49"/>
  <c r="F137" i="49" s="1"/>
  <c r="U136" i="49"/>
  <c r="V136" i="49" s="1"/>
  <c r="W136" i="49" s="1"/>
  <c r="S136" i="49"/>
  <c r="T136" i="49" s="1"/>
  <c r="P136" i="49"/>
  <c r="Q136" i="49" s="1"/>
  <c r="R136" i="49" s="1"/>
  <c r="N136" i="49"/>
  <c r="O136" i="49" s="1"/>
  <c r="M136" i="49"/>
  <c r="L136" i="49"/>
  <c r="K136" i="49"/>
  <c r="J136" i="49"/>
  <c r="G136" i="49"/>
  <c r="H136" i="49" s="1"/>
  <c r="I136" i="49" s="1"/>
  <c r="E136" i="49"/>
  <c r="F136" i="49" s="1"/>
  <c r="U135" i="49"/>
  <c r="V135" i="49" s="1"/>
  <c r="W135" i="49" s="1"/>
  <c r="S135" i="49"/>
  <c r="T135" i="49" s="1"/>
  <c r="P135" i="49"/>
  <c r="Q135" i="49" s="1"/>
  <c r="R135" i="49" s="1"/>
  <c r="N135" i="49"/>
  <c r="O135" i="49" s="1"/>
  <c r="M135" i="49"/>
  <c r="L135" i="49"/>
  <c r="K135" i="49"/>
  <c r="J135" i="49"/>
  <c r="G135" i="49"/>
  <c r="H135" i="49" s="1"/>
  <c r="I135" i="49" s="1"/>
  <c r="E135" i="49"/>
  <c r="F135" i="49" s="1"/>
  <c r="U134" i="49"/>
  <c r="V134" i="49" s="1"/>
  <c r="W134" i="49" s="1"/>
  <c r="S134" i="49"/>
  <c r="T134" i="49" s="1"/>
  <c r="P134" i="49"/>
  <c r="Q134" i="49" s="1"/>
  <c r="R134" i="49" s="1"/>
  <c r="N134" i="49"/>
  <c r="O134" i="49" s="1"/>
  <c r="M134" i="49"/>
  <c r="L134" i="49"/>
  <c r="K134" i="49"/>
  <c r="J134" i="49"/>
  <c r="G134" i="49"/>
  <c r="H134" i="49" s="1"/>
  <c r="I134" i="49" s="1"/>
  <c r="E134" i="49"/>
  <c r="F134" i="49" s="1"/>
  <c r="U133" i="49"/>
  <c r="V133" i="49" s="1"/>
  <c r="W133" i="49" s="1"/>
  <c r="S133" i="49"/>
  <c r="T133" i="49" s="1"/>
  <c r="P133" i="49"/>
  <c r="Q133" i="49" s="1"/>
  <c r="R133" i="49" s="1"/>
  <c r="N133" i="49"/>
  <c r="O133" i="49" s="1"/>
  <c r="M133" i="49"/>
  <c r="L133" i="49"/>
  <c r="K133" i="49"/>
  <c r="J133" i="49"/>
  <c r="G133" i="49"/>
  <c r="H133" i="49" s="1"/>
  <c r="I133" i="49" s="1"/>
  <c r="E133" i="49"/>
  <c r="F133" i="49" s="1"/>
  <c r="U132" i="49"/>
  <c r="V132" i="49" s="1"/>
  <c r="W132" i="49" s="1"/>
  <c r="S132" i="49"/>
  <c r="T132" i="49" s="1"/>
  <c r="P132" i="49"/>
  <c r="Q132" i="49" s="1"/>
  <c r="R132" i="49" s="1"/>
  <c r="N132" i="49"/>
  <c r="O132" i="49" s="1"/>
  <c r="M132" i="49"/>
  <c r="L132" i="49"/>
  <c r="K132" i="49"/>
  <c r="J132" i="49"/>
  <c r="G132" i="49"/>
  <c r="H132" i="49" s="1"/>
  <c r="I132" i="49" s="1"/>
  <c r="E132" i="49"/>
  <c r="F132" i="49" s="1"/>
  <c r="U131" i="49"/>
  <c r="V131" i="49" s="1"/>
  <c r="W131" i="49" s="1"/>
  <c r="S131" i="49"/>
  <c r="T131" i="49" s="1"/>
  <c r="P131" i="49"/>
  <c r="Q131" i="49" s="1"/>
  <c r="R131" i="49" s="1"/>
  <c r="N131" i="49"/>
  <c r="O131" i="49" s="1"/>
  <c r="M131" i="49"/>
  <c r="L131" i="49"/>
  <c r="K131" i="49"/>
  <c r="J131" i="49"/>
  <c r="G131" i="49"/>
  <c r="H131" i="49" s="1"/>
  <c r="I131" i="49" s="1"/>
  <c r="E131" i="49"/>
  <c r="F131" i="49" s="1"/>
  <c r="U130" i="49"/>
  <c r="V130" i="49" s="1"/>
  <c r="W130" i="49" s="1"/>
  <c r="S130" i="49"/>
  <c r="T130" i="49" s="1"/>
  <c r="P130" i="49"/>
  <c r="Q130" i="49" s="1"/>
  <c r="R130" i="49" s="1"/>
  <c r="N130" i="49"/>
  <c r="O130" i="49" s="1"/>
  <c r="M130" i="49"/>
  <c r="L130" i="49"/>
  <c r="K130" i="49"/>
  <c r="J130" i="49"/>
  <c r="G130" i="49"/>
  <c r="H130" i="49" s="1"/>
  <c r="I130" i="49" s="1"/>
  <c r="E130" i="49"/>
  <c r="F130" i="49" s="1"/>
  <c r="U129" i="49"/>
  <c r="V129" i="49" s="1"/>
  <c r="W129" i="49" s="1"/>
  <c r="S129" i="49"/>
  <c r="T129" i="49" s="1"/>
  <c r="P129" i="49"/>
  <c r="Q129" i="49" s="1"/>
  <c r="R129" i="49" s="1"/>
  <c r="N129" i="49"/>
  <c r="O129" i="49" s="1"/>
  <c r="M129" i="49"/>
  <c r="L129" i="49"/>
  <c r="K129" i="49"/>
  <c r="J129" i="49"/>
  <c r="G129" i="49"/>
  <c r="H129" i="49" s="1"/>
  <c r="I129" i="49" s="1"/>
  <c r="E129" i="49"/>
  <c r="F129" i="49" s="1"/>
  <c r="U128" i="49"/>
  <c r="V128" i="49" s="1"/>
  <c r="W128" i="49" s="1"/>
  <c r="S128" i="49"/>
  <c r="T128" i="49" s="1"/>
  <c r="P128" i="49"/>
  <c r="Q128" i="49" s="1"/>
  <c r="R128" i="49" s="1"/>
  <c r="N128" i="49"/>
  <c r="O128" i="49" s="1"/>
  <c r="M128" i="49"/>
  <c r="L128" i="49"/>
  <c r="K128" i="49"/>
  <c r="J128" i="49"/>
  <c r="G128" i="49"/>
  <c r="H128" i="49" s="1"/>
  <c r="I128" i="49" s="1"/>
  <c r="E128" i="49"/>
  <c r="F128" i="49" s="1"/>
  <c r="U127" i="49"/>
  <c r="V127" i="49" s="1"/>
  <c r="W127" i="49" s="1"/>
  <c r="S127" i="49"/>
  <c r="T127" i="49" s="1"/>
  <c r="P127" i="49"/>
  <c r="Q127" i="49" s="1"/>
  <c r="R127" i="49" s="1"/>
  <c r="N127" i="49"/>
  <c r="O127" i="49" s="1"/>
  <c r="M127" i="49"/>
  <c r="L127" i="49"/>
  <c r="K127" i="49"/>
  <c r="J127" i="49"/>
  <c r="G127" i="49"/>
  <c r="H127" i="49" s="1"/>
  <c r="I127" i="49" s="1"/>
  <c r="E127" i="49"/>
  <c r="F127" i="49" s="1"/>
  <c r="U126" i="49"/>
  <c r="V126" i="49" s="1"/>
  <c r="W126" i="49" s="1"/>
  <c r="S126" i="49"/>
  <c r="T126" i="49" s="1"/>
  <c r="P126" i="49"/>
  <c r="Q126" i="49" s="1"/>
  <c r="R126" i="49" s="1"/>
  <c r="N126" i="49"/>
  <c r="O126" i="49" s="1"/>
  <c r="M126" i="49"/>
  <c r="L126" i="49"/>
  <c r="K126" i="49"/>
  <c r="J126" i="49"/>
  <c r="G126" i="49"/>
  <c r="H126" i="49" s="1"/>
  <c r="I126" i="49" s="1"/>
  <c r="E126" i="49"/>
  <c r="F126" i="49" s="1"/>
  <c r="U125" i="49"/>
  <c r="V125" i="49" s="1"/>
  <c r="W125" i="49" s="1"/>
  <c r="S125" i="49"/>
  <c r="T125" i="49" s="1"/>
  <c r="P125" i="49"/>
  <c r="Q125" i="49" s="1"/>
  <c r="R125" i="49" s="1"/>
  <c r="N125" i="49"/>
  <c r="O125" i="49" s="1"/>
  <c r="M125" i="49"/>
  <c r="L125" i="49"/>
  <c r="K125" i="49"/>
  <c r="J125" i="49"/>
  <c r="G125" i="49"/>
  <c r="H125" i="49" s="1"/>
  <c r="I125" i="49" s="1"/>
  <c r="E125" i="49"/>
  <c r="F125" i="49" s="1"/>
  <c r="U124" i="49"/>
  <c r="V124" i="49" s="1"/>
  <c r="W124" i="49" s="1"/>
  <c r="S124" i="49"/>
  <c r="T124" i="49" s="1"/>
  <c r="P124" i="49"/>
  <c r="Q124" i="49" s="1"/>
  <c r="R124" i="49" s="1"/>
  <c r="N124" i="49"/>
  <c r="O124" i="49" s="1"/>
  <c r="M124" i="49"/>
  <c r="L124" i="49"/>
  <c r="K124" i="49"/>
  <c r="J124" i="49"/>
  <c r="G124" i="49"/>
  <c r="H124" i="49" s="1"/>
  <c r="I124" i="49" s="1"/>
  <c r="E124" i="49"/>
  <c r="F124" i="49" s="1"/>
  <c r="U123" i="49"/>
  <c r="V123" i="49" s="1"/>
  <c r="W123" i="49" s="1"/>
  <c r="S123" i="49"/>
  <c r="T123" i="49" s="1"/>
  <c r="P123" i="49"/>
  <c r="Q123" i="49" s="1"/>
  <c r="R123" i="49" s="1"/>
  <c r="N123" i="49"/>
  <c r="O123" i="49" s="1"/>
  <c r="M123" i="49"/>
  <c r="L123" i="49"/>
  <c r="K123" i="49"/>
  <c r="J123" i="49"/>
  <c r="G123" i="49"/>
  <c r="H123" i="49" s="1"/>
  <c r="I123" i="49" s="1"/>
  <c r="E123" i="49"/>
  <c r="F123" i="49" s="1"/>
  <c r="U122" i="49"/>
  <c r="V122" i="49" s="1"/>
  <c r="W122" i="49" s="1"/>
  <c r="S122" i="49"/>
  <c r="T122" i="49" s="1"/>
  <c r="P122" i="49"/>
  <c r="Q122" i="49" s="1"/>
  <c r="R122" i="49" s="1"/>
  <c r="N122" i="49"/>
  <c r="O122" i="49" s="1"/>
  <c r="M122" i="49"/>
  <c r="L122" i="49"/>
  <c r="K122" i="49"/>
  <c r="J122" i="49"/>
  <c r="G122" i="49"/>
  <c r="H122" i="49" s="1"/>
  <c r="I122" i="49" s="1"/>
  <c r="E122" i="49"/>
  <c r="F122" i="49" s="1"/>
  <c r="U121" i="49"/>
  <c r="V121" i="49" s="1"/>
  <c r="W121" i="49" s="1"/>
  <c r="S121" i="49"/>
  <c r="T121" i="49" s="1"/>
  <c r="P121" i="49"/>
  <c r="Q121" i="49" s="1"/>
  <c r="R121" i="49" s="1"/>
  <c r="N121" i="49"/>
  <c r="O121" i="49" s="1"/>
  <c r="M121" i="49"/>
  <c r="L121" i="49"/>
  <c r="K121" i="49"/>
  <c r="J121" i="49"/>
  <c r="G121" i="49"/>
  <c r="H121" i="49" s="1"/>
  <c r="I121" i="49" s="1"/>
  <c r="E121" i="49"/>
  <c r="F121" i="49" s="1"/>
  <c r="U120" i="49"/>
  <c r="V120" i="49" s="1"/>
  <c r="W120" i="49" s="1"/>
  <c r="S120" i="49"/>
  <c r="T120" i="49" s="1"/>
  <c r="P120" i="49"/>
  <c r="Q120" i="49" s="1"/>
  <c r="R120" i="49" s="1"/>
  <c r="N120" i="49"/>
  <c r="O120" i="49" s="1"/>
  <c r="M120" i="49"/>
  <c r="L120" i="49"/>
  <c r="K120" i="49"/>
  <c r="J120" i="49"/>
  <c r="G120" i="49"/>
  <c r="H120" i="49" s="1"/>
  <c r="I120" i="49" s="1"/>
  <c r="E120" i="49"/>
  <c r="F120" i="49" s="1"/>
  <c r="U119" i="49"/>
  <c r="V119" i="49" s="1"/>
  <c r="W119" i="49" s="1"/>
  <c r="S119" i="49"/>
  <c r="T119" i="49" s="1"/>
  <c r="P119" i="49"/>
  <c r="Q119" i="49" s="1"/>
  <c r="R119" i="49" s="1"/>
  <c r="N119" i="49"/>
  <c r="O119" i="49" s="1"/>
  <c r="M119" i="49"/>
  <c r="L119" i="49"/>
  <c r="K119" i="49"/>
  <c r="J119" i="49"/>
  <c r="G119" i="49"/>
  <c r="H119" i="49" s="1"/>
  <c r="I119" i="49" s="1"/>
  <c r="E119" i="49"/>
  <c r="F119" i="49" s="1"/>
  <c r="U118" i="49"/>
  <c r="V118" i="49" s="1"/>
  <c r="W118" i="49" s="1"/>
  <c r="S118" i="49"/>
  <c r="T118" i="49" s="1"/>
  <c r="P118" i="49"/>
  <c r="Q118" i="49" s="1"/>
  <c r="R118" i="49" s="1"/>
  <c r="N118" i="49"/>
  <c r="O118" i="49" s="1"/>
  <c r="M118" i="49"/>
  <c r="L118" i="49"/>
  <c r="K118" i="49"/>
  <c r="J118" i="49"/>
  <c r="G118" i="49"/>
  <c r="H118" i="49" s="1"/>
  <c r="I118" i="49" s="1"/>
  <c r="E118" i="49"/>
  <c r="F118" i="49" s="1"/>
  <c r="U117" i="49"/>
  <c r="V117" i="49" s="1"/>
  <c r="W117" i="49" s="1"/>
  <c r="S117" i="49"/>
  <c r="T117" i="49" s="1"/>
  <c r="P117" i="49"/>
  <c r="Q117" i="49" s="1"/>
  <c r="R117" i="49" s="1"/>
  <c r="N117" i="49"/>
  <c r="O117" i="49" s="1"/>
  <c r="M117" i="49"/>
  <c r="L117" i="49"/>
  <c r="K117" i="49"/>
  <c r="J117" i="49"/>
  <c r="G117" i="49"/>
  <c r="H117" i="49" s="1"/>
  <c r="I117" i="49" s="1"/>
  <c r="E117" i="49"/>
  <c r="F117" i="49" s="1"/>
  <c r="U116" i="49"/>
  <c r="V116" i="49" s="1"/>
  <c r="W116" i="49" s="1"/>
  <c r="S116" i="49"/>
  <c r="T116" i="49" s="1"/>
  <c r="P116" i="49"/>
  <c r="Q116" i="49" s="1"/>
  <c r="R116" i="49" s="1"/>
  <c r="N116" i="49"/>
  <c r="O116" i="49" s="1"/>
  <c r="M116" i="49"/>
  <c r="L116" i="49"/>
  <c r="K116" i="49"/>
  <c r="J116" i="49"/>
  <c r="G116" i="49"/>
  <c r="H116" i="49" s="1"/>
  <c r="I116" i="49" s="1"/>
  <c r="E116" i="49"/>
  <c r="F116" i="49" s="1"/>
  <c r="U115" i="49"/>
  <c r="V115" i="49" s="1"/>
  <c r="W115" i="49" s="1"/>
  <c r="S115" i="49"/>
  <c r="T115" i="49" s="1"/>
  <c r="P115" i="49"/>
  <c r="Q115" i="49" s="1"/>
  <c r="R115" i="49" s="1"/>
  <c r="N115" i="49"/>
  <c r="O115" i="49" s="1"/>
  <c r="M115" i="49"/>
  <c r="L115" i="49"/>
  <c r="K115" i="49"/>
  <c r="J115" i="49"/>
  <c r="G115" i="49"/>
  <c r="H115" i="49" s="1"/>
  <c r="I115" i="49" s="1"/>
  <c r="E115" i="49"/>
  <c r="F115" i="49" s="1"/>
  <c r="U114" i="49"/>
  <c r="V114" i="49" s="1"/>
  <c r="W114" i="49" s="1"/>
  <c r="S114" i="49"/>
  <c r="T114" i="49" s="1"/>
  <c r="P114" i="49"/>
  <c r="Q114" i="49" s="1"/>
  <c r="R114" i="49" s="1"/>
  <c r="N114" i="49"/>
  <c r="O114" i="49" s="1"/>
  <c r="M114" i="49"/>
  <c r="L114" i="49"/>
  <c r="K114" i="49"/>
  <c r="J114" i="49"/>
  <c r="G114" i="49"/>
  <c r="H114" i="49" s="1"/>
  <c r="I114" i="49" s="1"/>
  <c r="E114" i="49"/>
  <c r="F114" i="49" s="1"/>
  <c r="U113" i="49"/>
  <c r="V113" i="49" s="1"/>
  <c r="W113" i="49" s="1"/>
  <c r="S113" i="49"/>
  <c r="T113" i="49" s="1"/>
  <c r="P113" i="49"/>
  <c r="Q113" i="49" s="1"/>
  <c r="R113" i="49" s="1"/>
  <c r="N113" i="49"/>
  <c r="O113" i="49" s="1"/>
  <c r="M113" i="49"/>
  <c r="L113" i="49"/>
  <c r="K113" i="49"/>
  <c r="J113" i="49"/>
  <c r="G113" i="49"/>
  <c r="H113" i="49" s="1"/>
  <c r="I113" i="49" s="1"/>
  <c r="E113" i="49"/>
  <c r="F113" i="49" s="1"/>
  <c r="U112" i="49"/>
  <c r="V112" i="49" s="1"/>
  <c r="W112" i="49" s="1"/>
  <c r="S112" i="49"/>
  <c r="T112" i="49" s="1"/>
  <c r="P112" i="49"/>
  <c r="Q112" i="49" s="1"/>
  <c r="R112" i="49" s="1"/>
  <c r="N112" i="49"/>
  <c r="O112" i="49" s="1"/>
  <c r="M112" i="49"/>
  <c r="L112" i="49"/>
  <c r="K112" i="49"/>
  <c r="J112" i="49"/>
  <c r="G112" i="49"/>
  <c r="H112" i="49" s="1"/>
  <c r="I112" i="49" s="1"/>
  <c r="E112" i="49"/>
  <c r="F112" i="49" s="1"/>
  <c r="U111" i="49"/>
  <c r="V111" i="49" s="1"/>
  <c r="W111" i="49" s="1"/>
  <c r="S111" i="49"/>
  <c r="T111" i="49" s="1"/>
  <c r="P111" i="49"/>
  <c r="Q111" i="49" s="1"/>
  <c r="R111" i="49" s="1"/>
  <c r="N111" i="49"/>
  <c r="O111" i="49" s="1"/>
  <c r="M111" i="49"/>
  <c r="L111" i="49"/>
  <c r="K111" i="49"/>
  <c r="J111" i="49"/>
  <c r="G111" i="49"/>
  <c r="H111" i="49" s="1"/>
  <c r="I111" i="49" s="1"/>
  <c r="E111" i="49"/>
  <c r="F111" i="49" s="1"/>
  <c r="U110" i="49"/>
  <c r="V110" i="49" s="1"/>
  <c r="W110" i="49" s="1"/>
  <c r="S110" i="49"/>
  <c r="T110" i="49" s="1"/>
  <c r="P110" i="49"/>
  <c r="Q110" i="49" s="1"/>
  <c r="R110" i="49" s="1"/>
  <c r="N110" i="49"/>
  <c r="O110" i="49" s="1"/>
  <c r="M110" i="49"/>
  <c r="L110" i="49"/>
  <c r="K110" i="49"/>
  <c r="J110" i="49"/>
  <c r="G110" i="49"/>
  <c r="H110" i="49" s="1"/>
  <c r="I110" i="49" s="1"/>
  <c r="E110" i="49"/>
  <c r="F110" i="49" s="1"/>
  <c r="U109" i="49"/>
  <c r="V109" i="49" s="1"/>
  <c r="W109" i="49" s="1"/>
  <c r="S109" i="49"/>
  <c r="T109" i="49" s="1"/>
  <c r="P109" i="49"/>
  <c r="Q109" i="49" s="1"/>
  <c r="R109" i="49" s="1"/>
  <c r="N109" i="49"/>
  <c r="O109" i="49" s="1"/>
  <c r="M109" i="49"/>
  <c r="L109" i="49"/>
  <c r="K109" i="49"/>
  <c r="J109" i="49"/>
  <c r="G109" i="49"/>
  <c r="H109" i="49" s="1"/>
  <c r="I109" i="49" s="1"/>
  <c r="E109" i="49"/>
  <c r="F109" i="49" s="1"/>
  <c r="U108" i="49"/>
  <c r="V108" i="49" s="1"/>
  <c r="W108" i="49" s="1"/>
  <c r="S108" i="49"/>
  <c r="T108" i="49" s="1"/>
  <c r="P108" i="49"/>
  <c r="Q108" i="49" s="1"/>
  <c r="R108" i="49" s="1"/>
  <c r="N108" i="49"/>
  <c r="O108" i="49" s="1"/>
  <c r="M108" i="49"/>
  <c r="L108" i="49"/>
  <c r="K108" i="49"/>
  <c r="J108" i="49"/>
  <c r="G108" i="49"/>
  <c r="H108" i="49" s="1"/>
  <c r="I108" i="49" s="1"/>
  <c r="E108" i="49"/>
  <c r="F108" i="49" s="1"/>
  <c r="U107" i="49"/>
  <c r="V107" i="49" s="1"/>
  <c r="W107" i="49" s="1"/>
  <c r="S107" i="49"/>
  <c r="T107" i="49" s="1"/>
  <c r="P107" i="49"/>
  <c r="Q107" i="49" s="1"/>
  <c r="R107" i="49" s="1"/>
  <c r="N107" i="49"/>
  <c r="O107" i="49" s="1"/>
  <c r="M107" i="49"/>
  <c r="L107" i="49"/>
  <c r="K107" i="49"/>
  <c r="J107" i="49"/>
  <c r="G107" i="49"/>
  <c r="H107" i="49" s="1"/>
  <c r="I107" i="49" s="1"/>
  <c r="E107" i="49"/>
  <c r="F107" i="49" s="1"/>
  <c r="U106" i="49"/>
  <c r="V106" i="49" s="1"/>
  <c r="W106" i="49" s="1"/>
  <c r="S106" i="49"/>
  <c r="T106" i="49" s="1"/>
  <c r="P106" i="49"/>
  <c r="Q106" i="49" s="1"/>
  <c r="R106" i="49" s="1"/>
  <c r="N106" i="49"/>
  <c r="O106" i="49" s="1"/>
  <c r="M106" i="49"/>
  <c r="L106" i="49"/>
  <c r="K106" i="49"/>
  <c r="J106" i="49"/>
  <c r="G106" i="49"/>
  <c r="H106" i="49" s="1"/>
  <c r="I106" i="49" s="1"/>
  <c r="E106" i="49"/>
  <c r="F106" i="49" s="1"/>
  <c r="U105" i="49"/>
  <c r="V105" i="49" s="1"/>
  <c r="W105" i="49" s="1"/>
  <c r="S105" i="49"/>
  <c r="T105" i="49" s="1"/>
  <c r="P105" i="49"/>
  <c r="Q105" i="49" s="1"/>
  <c r="R105" i="49" s="1"/>
  <c r="N105" i="49"/>
  <c r="O105" i="49" s="1"/>
  <c r="M105" i="49"/>
  <c r="L105" i="49"/>
  <c r="K105" i="49"/>
  <c r="J105" i="49"/>
  <c r="G105" i="49"/>
  <c r="H105" i="49" s="1"/>
  <c r="I105" i="49" s="1"/>
  <c r="E105" i="49"/>
  <c r="F105" i="49" s="1"/>
  <c r="U104" i="49"/>
  <c r="V104" i="49" s="1"/>
  <c r="W104" i="49" s="1"/>
  <c r="S104" i="49"/>
  <c r="T104" i="49" s="1"/>
  <c r="P104" i="49"/>
  <c r="Q104" i="49" s="1"/>
  <c r="R104" i="49" s="1"/>
  <c r="N104" i="49"/>
  <c r="O104" i="49" s="1"/>
  <c r="M104" i="49"/>
  <c r="L104" i="49"/>
  <c r="K104" i="49"/>
  <c r="J104" i="49"/>
  <c r="G104" i="49"/>
  <c r="H104" i="49" s="1"/>
  <c r="I104" i="49" s="1"/>
  <c r="E104" i="49"/>
  <c r="F104" i="49" s="1"/>
  <c r="U103" i="49"/>
  <c r="V103" i="49" s="1"/>
  <c r="W103" i="49" s="1"/>
  <c r="S103" i="49"/>
  <c r="T103" i="49" s="1"/>
  <c r="P103" i="49"/>
  <c r="Q103" i="49" s="1"/>
  <c r="R103" i="49" s="1"/>
  <c r="N103" i="49"/>
  <c r="O103" i="49" s="1"/>
  <c r="M103" i="49"/>
  <c r="L103" i="49"/>
  <c r="K103" i="49"/>
  <c r="J103" i="49"/>
  <c r="G103" i="49"/>
  <c r="H103" i="49" s="1"/>
  <c r="I103" i="49" s="1"/>
  <c r="E103" i="49"/>
  <c r="F103" i="49" s="1"/>
  <c r="U102" i="49"/>
  <c r="V102" i="49" s="1"/>
  <c r="W102" i="49" s="1"/>
  <c r="S102" i="49"/>
  <c r="T102" i="49" s="1"/>
  <c r="P102" i="49"/>
  <c r="Q102" i="49" s="1"/>
  <c r="R102" i="49" s="1"/>
  <c r="N102" i="49"/>
  <c r="O102" i="49" s="1"/>
  <c r="M102" i="49"/>
  <c r="L102" i="49"/>
  <c r="K102" i="49"/>
  <c r="J102" i="49"/>
  <c r="G102" i="49"/>
  <c r="H102" i="49" s="1"/>
  <c r="I102" i="49" s="1"/>
  <c r="E102" i="49"/>
  <c r="F102" i="49" s="1"/>
  <c r="U101" i="49"/>
  <c r="V101" i="49" s="1"/>
  <c r="W101" i="49" s="1"/>
  <c r="S101" i="49"/>
  <c r="T101" i="49" s="1"/>
  <c r="P101" i="49"/>
  <c r="Q101" i="49" s="1"/>
  <c r="R101" i="49" s="1"/>
  <c r="N101" i="49"/>
  <c r="O101" i="49" s="1"/>
  <c r="M101" i="49"/>
  <c r="L101" i="49"/>
  <c r="K101" i="49"/>
  <c r="J101" i="49"/>
  <c r="G101" i="49"/>
  <c r="H101" i="49" s="1"/>
  <c r="I101" i="49" s="1"/>
  <c r="E101" i="49"/>
  <c r="F101" i="49" s="1"/>
  <c r="U100" i="49"/>
  <c r="V100" i="49" s="1"/>
  <c r="W100" i="49" s="1"/>
  <c r="S100" i="49"/>
  <c r="T100" i="49" s="1"/>
  <c r="P100" i="49"/>
  <c r="Q100" i="49" s="1"/>
  <c r="R100" i="49" s="1"/>
  <c r="N100" i="49"/>
  <c r="O100" i="49" s="1"/>
  <c r="M100" i="49"/>
  <c r="L100" i="49"/>
  <c r="K100" i="49"/>
  <c r="J100" i="49"/>
  <c r="G100" i="49"/>
  <c r="H100" i="49" s="1"/>
  <c r="I100" i="49" s="1"/>
  <c r="E100" i="49"/>
  <c r="F100" i="49" s="1"/>
  <c r="U99" i="49"/>
  <c r="V99" i="49" s="1"/>
  <c r="W99" i="49" s="1"/>
  <c r="S99" i="49"/>
  <c r="T99" i="49" s="1"/>
  <c r="P99" i="49"/>
  <c r="Q99" i="49" s="1"/>
  <c r="R99" i="49" s="1"/>
  <c r="N99" i="49"/>
  <c r="O99" i="49" s="1"/>
  <c r="M99" i="49"/>
  <c r="L99" i="49"/>
  <c r="K99" i="49"/>
  <c r="J99" i="49"/>
  <c r="G99" i="49"/>
  <c r="H99" i="49" s="1"/>
  <c r="I99" i="49" s="1"/>
  <c r="E99" i="49"/>
  <c r="F99" i="49" s="1"/>
  <c r="U98" i="49"/>
  <c r="V98" i="49" s="1"/>
  <c r="W98" i="49" s="1"/>
  <c r="S98" i="49"/>
  <c r="T98" i="49" s="1"/>
  <c r="P98" i="49"/>
  <c r="Q98" i="49" s="1"/>
  <c r="R98" i="49" s="1"/>
  <c r="N98" i="49"/>
  <c r="O98" i="49" s="1"/>
  <c r="M98" i="49"/>
  <c r="L98" i="49"/>
  <c r="K98" i="49"/>
  <c r="J98" i="49"/>
  <c r="G98" i="49"/>
  <c r="H98" i="49" s="1"/>
  <c r="I98" i="49" s="1"/>
  <c r="E98" i="49"/>
  <c r="F98" i="49" s="1"/>
  <c r="U97" i="49"/>
  <c r="V97" i="49" s="1"/>
  <c r="W97" i="49" s="1"/>
  <c r="S97" i="49"/>
  <c r="T97" i="49" s="1"/>
  <c r="P97" i="49"/>
  <c r="Q97" i="49" s="1"/>
  <c r="R97" i="49" s="1"/>
  <c r="N97" i="49"/>
  <c r="O97" i="49" s="1"/>
  <c r="M97" i="49"/>
  <c r="L97" i="49"/>
  <c r="K97" i="49"/>
  <c r="J97" i="49"/>
  <c r="G97" i="49"/>
  <c r="H97" i="49" s="1"/>
  <c r="I97" i="49" s="1"/>
  <c r="E97" i="49"/>
  <c r="F97" i="49" s="1"/>
  <c r="U96" i="49"/>
  <c r="V96" i="49" s="1"/>
  <c r="W96" i="49" s="1"/>
  <c r="S96" i="49"/>
  <c r="T96" i="49" s="1"/>
  <c r="P96" i="49"/>
  <c r="Q96" i="49" s="1"/>
  <c r="R96" i="49" s="1"/>
  <c r="N96" i="49"/>
  <c r="O96" i="49" s="1"/>
  <c r="M96" i="49"/>
  <c r="L96" i="49"/>
  <c r="K96" i="49"/>
  <c r="J96" i="49"/>
  <c r="G96" i="49"/>
  <c r="H96" i="49" s="1"/>
  <c r="I96" i="49" s="1"/>
  <c r="E96" i="49"/>
  <c r="F96" i="49" s="1"/>
  <c r="U95" i="49"/>
  <c r="V95" i="49" s="1"/>
  <c r="W95" i="49" s="1"/>
  <c r="S95" i="49"/>
  <c r="T95" i="49" s="1"/>
  <c r="P95" i="49"/>
  <c r="Q95" i="49" s="1"/>
  <c r="R95" i="49" s="1"/>
  <c r="N95" i="49"/>
  <c r="O95" i="49" s="1"/>
  <c r="M95" i="49"/>
  <c r="L95" i="49"/>
  <c r="K95" i="49"/>
  <c r="J95" i="49"/>
  <c r="G95" i="49"/>
  <c r="H95" i="49" s="1"/>
  <c r="I95" i="49" s="1"/>
  <c r="E95" i="49"/>
  <c r="F95" i="49" s="1"/>
  <c r="U94" i="49"/>
  <c r="V94" i="49" s="1"/>
  <c r="W94" i="49" s="1"/>
  <c r="S94" i="49"/>
  <c r="T94" i="49" s="1"/>
  <c r="P94" i="49"/>
  <c r="Q94" i="49" s="1"/>
  <c r="R94" i="49" s="1"/>
  <c r="N94" i="49"/>
  <c r="O94" i="49" s="1"/>
  <c r="M94" i="49"/>
  <c r="L94" i="49"/>
  <c r="K94" i="49"/>
  <c r="J94" i="49"/>
  <c r="G94" i="49"/>
  <c r="H94" i="49" s="1"/>
  <c r="I94" i="49" s="1"/>
  <c r="E94" i="49"/>
  <c r="F94" i="49" s="1"/>
  <c r="U93" i="49"/>
  <c r="V93" i="49" s="1"/>
  <c r="W93" i="49" s="1"/>
  <c r="S93" i="49"/>
  <c r="T93" i="49" s="1"/>
  <c r="P93" i="49"/>
  <c r="Q93" i="49" s="1"/>
  <c r="R93" i="49" s="1"/>
  <c r="N93" i="49"/>
  <c r="O93" i="49" s="1"/>
  <c r="M93" i="49"/>
  <c r="L93" i="49"/>
  <c r="K93" i="49"/>
  <c r="J93" i="49"/>
  <c r="G93" i="49"/>
  <c r="H93" i="49" s="1"/>
  <c r="I93" i="49" s="1"/>
  <c r="E93" i="49"/>
  <c r="F93" i="49" s="1"/>
  <c r="U92" i="49"/>
  <c r="V92" i="49" s="1"/>
  <c r="W92" i="49" s="1"/>
  <c r="S92" i="49"/>
  <c r="T92" i="49" s="1"/>
  <c r="P92" i="49"/>
  <c r="Q92" i="49" s="1"/>
  <c r="R92" i="49" s="1"/>
  <c r="N92" i="49"/>
  <c r="O92" i="49" s="1"/>
  <c r="M92" i="49"/>
  <c r="L92" i="49"/>
  <c r="K92" i="49"/>
  <c r="J92" i="49"/>
  <c r="G92" i="49"/>
  <c r="H92" i="49" s="1"/>
  <c r="I92" i="49" s="1"/>
  <c r="E92" i="49"/>
  <c r="F92" i="49" s="1"/>
  <c r="U91" i="49"/>
  <c r="V91" i="49" s="1"/>
  <c r="W91" i="49" s="1"/>
  <c r="S91" i="49"/>
  <c r="T91" i="49" s="1"/>
  <c r="P91" i="49"/>
  <c r="Q91" i="49" s="1"/>
  <c r="R91" i="49" s="1"/>
  <c r="N91" i="49"/>
  <c r="O91" i="49" s="1"/>
  <c r="M91" i="49"/>
  <c r="L91" i="49"/>
  <c r="K91" i="49"/>
  <c r="J91" i="49"/>
  <c r="G91" i="49"/>
  <c r="H91" i="49" s="1"/>
  <c r="I91" i="49" s="1"/>
  <c r="E91" i="49"/>
  <c r="F91" i="49" s="1"/>
  <c r="U90" i="49"/>
  <c r="V90" i="49" s="1"/>
  <c r="W90" i="49" s="1"/>
  <c r="S90" i="49"/>
  <c r="T90" i="49" s="1"/>
  <c r="P90" i="49"/>
  <c r="Q90" i="49" s="1"/>
  <c r="R90" i="49" s="1"/>
  <c r="N90" i="49"/>
  <c r="O90" i="49" s="1"/>
  <c r="M90" i="49"/>
  <c r="L90" i="49"/>
  <c r="K90" i="49"/>
  <c r="J90" i="49"/>
  <c r="G90" i="49"/>
  <c r="H90" i="49" s="1"/>
  <c r="I90" i="49" s="1"/>
  <c r="E90" i="49"/>
  <c r="F90" i="49" s="1"/>
  <c r="U89" i="49"/>
  <c r="V89" i="49" s="1"/>
  <c r="W89" i="49" s="1"/>
  <c r="S89" i="49"/>
  <c r="T89" i="49" s="1"/>
  <c r="P89" i="49"/>
  <c r="Q89" i="49" s="1"/>
  <c r="R89" i="49" s="1"/>
  <c r="N89" i="49"/>
  <c r="O89" i="49" s="1"/>
  <c r="M89" i="49"/>
  <c r="L89" i="49"/>
  <c r="K89" i="49"/>
  <c r="J89" i="49"/>
  <c r="G89" i="49"/>
  <c r="H89" i="49" s="1"/>
  <c r="I89" i="49" s="1"/>
  <c r="E89" i="49"/>
  <c r="F89" i="49" s="1"/>
  <c r="U88" i="49"/>
  <c r="V88" i="49" s="1"/>
  <c r="W88" i="49" s="1"/>
  <c r="S88" i="49"/>
  <c r="T88" i="49" s="1"/>
  <c r="P88" i="49"/>
  <c r="Q88" i="49" s="1"/>
  <c r="R88" i="49" s="1"/>
  <c r="N88" i="49"/>
  <c r="O88" i="49" s="1"/>
  <c r="M88" i="49"/>
  <c r="L88" i="49"/>
  <c r="K88" i="49"/>
  <c r="J88" i="49"/>
  <c r="G88" i="49"/>
  <c r="H88" i="49" s="1"/>
  <c r="I88" i="49" s="1"/>
  <c r="E88" i="49"/>
  <c r="F88" i="49" s="1"/>
  <c r="U87" i="49"/>
  <c r="V87" i="49" s="1"/>
  <c r="W87" i="49" s="1"/>
  <c r="S87" i="49"/>
  <c r="T87" i="49" s="1"/>
  <c r="P87" i="49"/>
  <c r="Q87" i="49" s="1"/>
  <c r="R87" i="49" s="1"/>
  <c r="N87" i="49"/>
  <c r="O87" i="49" s="1"/>
  <c r="M87" i="49"/>
  <c r="L87" i="49"/>
  <c r="K87" i="49"/>
  <c r="J87" i="49"/>
  <c r="G87" i="49"/>
  <c r="H87" i="49" s="1"/>
  <c r="I87" i="49" s="1"/>
  <c r="E87" i="49"/>
  <c r="F87" i="49" s="1"/>
  <c r="U86" i="49"/>
  <c r="V86" i="49" s="1"/>
  <c r="W86" i="49" s="1"/>
  <c r="S86" i="49"/>
  <c r="T86" i="49" s="1"/>
  <c r="P86" i="49"/>
  <c r="Q86" i="49" s="1"/>
  <c r="R86" i="49" s="1"/>
  <c r="N86" i="49"/>
  <c r="O86" i="49" s="1"/>
  <c r="M86" i="49"/>
  <c r="L86" i="49"/>
  <c r="K86" i="49"/>
  <c r="J86" i="49"/>
  <c r="G86" i="49"/>
  <c r="H86" i="49" s="1"/>
  <c r="I86" i="49" s="1"/>
  <c r="E86" i="49"/>
  <c r="F86" i="49" s="1"/>
  <c r="U85" i="49"/>
  <c r="V85" i="49" s="1"/>
  <c r="W85" i="49" s="1"/>
  <c r="S85" i="49"/>
  <c r="T85" i="49" s="1"/>
  <c r="P85" i="49"/>
  <c r="Q85" i="49" s="1"/>
  <c r="R85" i="49" s="1"/>
  <c r="N85" i="49"/>
  <c r="O85" i="49" s="1"/>
  <c r="M85" i="49"/>
  <c r="L85" i="49"/>
  <c r="K85" i="49"/>
  <c r="J85" i="49"/>
  <c r="G85" i="49"/>
  <c r="H85" i="49" s="1"/>
  <c r="I85" i="49" s="1"/>
  <c r="E85" i="49"/>
  <c r="F85" i="49" s="1"/>
  <c r="U84" i="49"/>
  <c r="V84" i="49" s="1"/>
  <c r="W84" i="49" s="1"/>
  <c r="S84" i="49"/>
  <c r="T84" i="49" s="1"/>
  <c r="P84" i="49"/>
  <c r="Q84" i="49" s="1"/>
  <c r="R84" i="49" s="1"/>
  <c r="N84" i="49"/>
  <c r="O84" i="49" s="1"/>
  <c r="M84" i="49"/>
  <c r="L84" i="49"/>
  <c r="K84" i="49"/>
  <c r="J84" i="49"/>
  <c r="G84" i="49"/>
  <c r="H84" i="49" s="1"/>
  <c r="I84" i="49" s="1"/>
  <c r="E84" i="49"/>
  <c r="F84" i="49" s="1"/>
  <c r="U83" i="49"/>
  <c r="V83" i="49" s="1"/>
  <c r="W83" i="49" s="1"/>
  <c r="S83" i="49"/>
  <c r="T83" i="49" s="1"/>
  <c r="P83" i="49"/>
  <c r="Q83" i="49" s="1"/>
  <c r="R83" i="49" s="1"/>
  <c r="N83" i="49"/>
  <c r="O83" i="49" s="1"/>
  <c r="M83" i="49"/>
  <c r="L83" i="49"/>
  <c r="K83" i="49"/>
  <c r="J83" i="49"/>
  <c r="G83" i="49"/>
  <c r="H83" i="49" s="1"/>
  <c r="I83" i="49" s="1"/>
  <c r="E83" i="49"/>
  <c r="F83" i="49" s="1"/>
  <c r="U82" i="49"/>
  <c r="V82" i="49" s="1"/>
  <c r="W82" i="49" s="1"/>
  <c r="S82" i="49"/>
  <c r="T82" i="49" s="1"/>
  <c r="P82" i="49"/>
  <c r="Q82" i="49" s="1"/>
  <c r="R82" i="49" s="1"/>
  <c r="N82" i="49"/>
  <c r="O82" i="49" s="1"/>
  <c r="M82" i="49"/>
  <c r="L82" i="49"/>
  <c r="K82" i="49"/>
  <c r="J82" i="49"/>
  <c r="G82" i="49"/>
  <c r="H82" i="49" s="1"/>
  <c r="I82" i="49" s="1"/>
  <c r="E82" i="49"/>
  <c r="F82" i="49" s="1"/>
  <c r="U81" i="49"/>
  <c r="V81" i="49" s="1"/>
  <c r="W81" i="49" s="1"/>
  <c r="S81" i="49"/>
  <c r="T81" i="49" s="1"/>
  <c r="P81" i="49"/>
  <c r="Q81" i="49" s="1"/>
  <c r="R81" i="49" s="1"/>
  <c r="N81" i="49"/>
  <c r="O81" i="49" s="1"/>
  <c r="M81" i="49"/>
  <c r="L81" i="49"/>
  <c r="K81" i="49"/>
  <c r="J81" i="49"/>
  <c r="G81" i="49"/>
  <c r="H81" i="49" s="1"/>
  <c r="I81" i="49" s="1"/>
  <c r="E81" i="49"/>
  <c r="F81" i="49" s="1"/>
  <c r="U80" i="49"/>
  <c r="V80" i="49" s="1"/>
  <c r="W80" i="49" s="1"/>
  <c r="S80" i="49"/>
  <c r="T80" i="49" s="1"/>
  <c r="P80" i="49"/>
  <c r="Q80" i="49" s="1"/>
  <c r="R80" i="49" s="1"/>
  <c r="N80" i="49"/>
  <c r="O80" i="49" s="1"/>
  <c r="M80" i="49"/>
  <c r="L80" i="49"/>
  <c r="K80" i="49"/>
  <c r="J80" i="49"/>
  <c r="G80" i="49"/>
  <c r="H80" i="49" s="1"/>
  <c r="I80" i="49" s="1"/>
  <c r="E80" i="49"/>
  <c r="F80" i="49" s="1"/>
  <c r="U79" i="49"/>
  <c r="V79" i="49" s="1"/>
  <c r="W79" i="49" s="1"/>
  <c r="S79" i="49"/>
  <c r="T79" i="49" s="1"/>
  <c r="P79" i="49"/>
  <c r="Q79" i="49" s="1"/>
  <c r="R79" i="49" s="1"/>
  <c r="N79" i="49"/>
  <c r="O79" i="49" s="1"/>
  <c r="M79" i="49"/>
  <c r="L79" i="49"/>
  <c r="K79" i="49"/>
  <c r="J79" i="49"/>
  <c r="G79" i="49"/>
  <c r="H79" i="49" s="1"/>
  <c r="I79" i="49" s="1"/>
  <c r="E79" i="49"/>
  <c r="F79" i="49" s="1"/>
  <c r="U78" i="49"/>
  <c r="V78" i="49" s="1"/>
  <c r="W78" i="49" s="1"/>
  <c r="S78" i="49"/>
  <c r="T78" i="49" s="1"/>
  <c r="P78" i="49"/>
  <c r="Q78" i="49" s="1"/>
  <c r="R78" i="49" s="1"/>
  <c r="N78" i="49"/>
  <c r="O78" i="49" s="1"/>
  <c r="M78" i="49"/>
  <c r="L78" i="49"/>
  <c r="K78" i="49"/>
  <c r="J78" i="49"/>
  <c r="G78" i="49"/>
  <c r="H78" i="49" s="1"/>
  <c r="I78" i="49" s="1"/>
  <c r="E78" i="49"/>
  <c r="F78" i="49" s="1"/>
  <c r="U77" i="49"/>
  <c r="V77" i="49" s="1"/>
  <c r="W77" i="49" s="1"/>
  <c r="S77" i="49"/>
  <c r="T77" i="49" s="1"/>
  <c r="P77" i="49"/>
  <c r="Q77" i="49" s="1"/>
  <c r="R77" i="49" s="1"/>
  <c r="N77" i="49"/>
  <c r="O77" i="49" s="1"/>
  <c r="M77" i="49"/>
  <c r="L77" i="49"/>
  <c r="K77" i="49"/>
  <c r="J77" i="49"/>
  <c r="G77" i="49"/>
  <c r="H77" i="49" s="1"/>
  <c r="I77" i="49" s="1"/>
  <c r="E77" i="49"/>
  <c r="F77" i="49" s="1"/>
  <c r="U76" i="49"/>
  <c r="V76" i="49" s="1"/>
  <c r="W76" i="49" s="1"/>
  <c r="S76" i="49"/>
  <c r="T76" i="49" s="1"/>
  <c r="P76" i="49"/>
  <c r="Q76" i="49" s="1"/>
  <c r="R76" i="49" s="1"/>
  <c r="N76" i="49"/>
  <c r="O76" i="49" s="1"/>
  <c r="M76" i="49"/>
  <c r="L76" i="49"/>
  <c r="K76" i="49"/>
  <c r="J76" i="49"/>
  <c r="G76" i="49"/>
  <c r="H76" i="49" s="1"/>
  <c r="I76" i="49" s="1"/>
  <c r="E76" i="49"/>
  <c r="F76" i="49" s="1"/>
  <c r="U75" i="49"/>
  <c r="V75" i="49" s="1"/>
  <c r="W75" i="49" s="1"/>
  <c r="S75" i="49"/>
  <c r="T75" i="49" s="1"/>
  <c r="P75" i="49"/>
  <c r="Q75" i="49" s="1"/>
  <c r="R75" i="49" s="1"/>
  <c r="N75" i="49"/>
  <c r="O75" i="49" s="1"/>
  <c r="M75" i="49"/>
  <c r="L75" i="49"/>
  <c r="K75" i="49"/>
  <c r="J75" i="49"/>
  <c r="G75" i="49"/>
  <c r="H75" i="49" s="1"/>
  <c r="I75" i="49" s="1"/>
  <c r="E75" i="49"/>
  <c r="F75" i="49" s="1"/>
  <c r="U74" i="49"/>
  <c r="V74" i="49" s="1"/>
  <c r="W74" i="49" s="1"/>
  <c r="S74" i="49"/>
  <c r="T74" i="49" s="1"/>
  <c r="P74" i="49"/>
  <c r="Q74" i="49" s="1"/>
  <c r="R74" i="49" s="1"/>
  <c r="N74" i="49"/>
  <c r="O74" i="49" s="1"/>
  <c r="M74" i="49"/>
  <c r="L74" i="49"/>
  <c r="K74" i="49"/>
  <c r="J74" i="49"/>
  <c r="G74" i="49"/>
  <c r="H74" i="49" s="1"/>
  <c r="I74" i="49" s="1"/>
  <c r="E74" i="49"/>
  <c r="F74" i="49" s="1"/>
  <c r="U73" i="49"/>
  <c r="V73" i="49" s="1"/>
  <c r="W73" i="49" s="1"/>
  <c r="S73" i="49"/>
  <c r="T73" i="49" s="1"/>
  <c r="P73" i="49"/>
  <c r="Q73" i="49" s="1"/>
  <c r="R73" i="49" s="1"/>
  <c r="N73" i="49"/>
  <c r="O73" i="49" s="1"/>
  <c r="M73" i="49"/>
  <c r="L73" i="49"/>
  <c r="K73" i="49"/>
  <c r="J73" i="49"/>
  <c r="G73" i="49"/>
  <c r="H73" i="49" s="1"/>
  <c r="I73" i="49" s="1"/>
  <c r="E73" i="49"/>
  <c r="F73" i="49" s="1"/>
  <c r="U72" i="49"/>
  <c r="V72" i="49" s="1"/>
  <c r="W72" i="49" s="1"/>
  <c r="S72" i="49"/>
  <c r="T72" i="49" s="1"/>
  <c r="P72" i="49"/>
  <c r="Q72" i="49" s="1"/>
  <c r="R72" i="49" s="1"/>
  <c r="N72" i="49"/>
  <c r="O72" i="49" s="1"/>
  <c r="M72" i="49"/>
  <c r="L72" i="49"/>
  <c r="K72" i="49"/>
  <c r="J72" i="49"/>
  <c r="G72" i="49"/>
  <c r="H72" i="49" s="1"/>
  <c r="I72" i="49" s="1"/>
  <c r="E72" i="49"/>
  <c r="F72" i="49" s="1"/>
  <c r="U71" i="49"/>
  <c r="V71" i="49" s="1"/>
  <c r="W71" i="49" s="1"/>
  <c r="S71" i="49"/>
  <c r="T71" i="49" s="1"/>
  <c r="P71" i="49"/>
  <c r="Q71" i="49" s="1"/>
  <c r="R71" i="49" s="1"/>
  <c r="N71" i="49"/>
  <c r="O71" i="49" s="1"/>
  <c r="M71" i="49"/>
  <c r="L71" i="49"/>
  <c r="K71" i="49"/>
  <c r="J71" i="49"/>
  <c r="G71" i="49"/>
  <c r="H71" i="49" s="1"/>
  <c r="I71" i="49" s="1"/>
  <c r="E71" i="49"/>
  <c r="F71" i="49" s="1"/>
  <c r="U70" i="49"/>
  <c r="V70" i="49" s="1"/>
  <c r="W70" i="49" s="1"/>
  <c r="S70" i="49"/>
  <c r="T70" i="49" s="1"/>
  <c r="P70" i="49"/>
  <c r="Q70" i="49" s="1"/>
  <c r="R70" i="49" s="1"/>
  <c r="N70" i="49"/>
  <c r="O70" i="49" s="1"/>
  <c r="M70" i="49"/>
  <c r="L70" i="49"/>
  <c r="K70" i="49"/>
  <c r="J70" i="49"/>
  <c r="G70" i="49"/>
  <c r="H70" i="49" s="1"/>
  <c r="I70" i="49" s="1"/>
  <c r="E70" i="49"/>
  <c r="F70" i="49" s="1"/>
  <c r="U69" i="49"/>
  <c r="V69" i="49" s="1"/>
  <c r="W69" i="49" s="1"/>
  <c r="S69" i="49"/>
  <c r="T69" i="49" s="1"/>
  <c r="P69" i="49"/>
  <c r="Q69" i="49" s="1"/>
  <c r="R69" i="49" s="1"/>
  <c r="N69" i="49"/>
  <c r="O69" i="49" s="1"/>
  <c r="M69" i="49"/>
  <c r="L69" i="49"/>
  <c r="K69" i="49"/>
  <c r="J69" i="49"/>
  <c r="G69" i="49"/>
  <c r="H69" i="49" s="1"/>
  <c r="I69" i="49" s="1"/>
  <c r="E69" i="49"/>
  <c r="F69" i="49" s="1"/>
  <c r="U68" i="49"/>
  <c r="V68" i="49" s="1"/>
  <c r="W68" i="49" s="1"/>
  <c r="S68" i="49"/>
  <c r="T68" i="49" s="1"/>
  <c r="P68" i="49"/>
  <c r="Q68" i="49" s="1"/>
  <c r="R68" i="49" s="1"/>
  <c r="N68" i="49"/>
  <c r="O68" i="49" s="1"/>
  <c r="M68" i="49"/>
  <c r="L68" i="49"/>
  <c r="K68" i="49"/>
  <c r="J68" i="49"/>
  <c r="G68" i="49"/>
  <c r="H68" i="49" s="1"/>
  <c r="I68" i="49" s="1"/>
  <c r="E68" i="49"/>
  <c r="F68" i="49" s="1"/>
  <c r="U67" i="49"/>
  <c r="V67" i="49" s="1"/>
  <c r="W67" i="49" s="1"/>
  <c r="S67" i="49"/>
  <c r="T67" i="49" s="1"/>
  <c r="P67" i="49"/>
  <c r="Q67" i="49" s="1"/>
  <c r="R67" i="49" s="1"/>
  <c r="N67" i="49"/>
  <c r="O67" i="49" s="1"/>
  <c r="M67" i="49"/>
  <c r="L67" i="49"/>
  <c r="K67" i="49"/>
  <c r="J67" i="49"/>
  <c r="G67" i="49"/>
  <c r="H67" i="49" s="1"/>
  <c r="I67" i="49" s="1"/>
  <c r="E67" i="49"/>
  <c r="F67" i="49" s="1"/>
  <c r="U66" i="49"/>
  <c r="V66" i="49" s="1"/>
  <c r="W66" i="49" s="1"/>
  <c r="S66" i="49"/>
  <c r="T66" i="49" s="1"/>
  <c r="P66" i="49"/>
  <c r="Q66" i="49" s="1"/>
  <c r="R66" i="49" s="1"/>
  <c r="N66" i="49"/>
  <c r="O66" i="49" s="1"/>
  <c r="M66" i="49"/>
  <c r="L66" i="49"/>
  <c r="K66" i="49"/>
  <c r="J66" i="49"/>
  <c r="G66" i="49"/>
  <c r="H66" i="49" s="1"/>
  <c r="I66" i="49" s="1"/>
  <c r="E66" i="49"/>
  <c r="F66" i="49" s="1"/>
  <c r="U65" i="49"/>
  <c r="V65" i="49" s="1"/>
  <c r="W65" i="49" s="1"/>
  <c r="S65" i="49"/>
  <c r="T65" i="49" s="1"/>
  <c r="P65" i="49"/>
  <c r="Q65" i="49" s="1"/>
  <c r="R65" i="49" s="1"/>
  <c r="N65" i="49"/>
  <c r="O65" i="49" s="1"/>
  <c r="M65" i="49"/>
  <c r="L65" i="49"/>
  <c r="K65" i="49"/>
  <c r="J65" i="49"/>
  <c r="G65" i="49"/>
  <c r="H65" i="49" s="1"/>
  <c r="I65" i="49" s="1"/>
  <c r="E65" i="49"/>
  <c r="F65" i="49" s="1"/>
  <c r="U64" i="49"/>
  <c r="V64" i="49" s="1"/>
  <c r="W64" i="49" s="1"/>
  <c r="S64" i="49"/>
  <c r="T64" i="49" s="1"/>
  <c r="P64" i="49"/>
  <c r="Q64" i="49" s="1"/>
  <c r="R64" i="49" s="1"/>
  <c r="N64" i="49"/>
  <c r="O64" i="49" s="1"/>
  <c r="M64" i="49"/>
  <c r="L64" i="49"/>
  <c r="K64" i="49"/>
  <c r="J64" i="49"/>
  <c r="G64" i="49"/>
  <c r="H64" i="49" s="1"/>
  <c r="I64" i="49" s="1"/>
  <c r="E64" i="49"/>
  <c r="F64" i="49" s="1"/>
  <c r="U62" i="49"/>
  <c r="V62" i="49" s="1"/>
  <c r="W62" i="49" s="1"/>
  <c r="S62" i="49"/>
  <c r="T62" i="49" s="1"/>
  <c r="P62" i="49"/>
  <c r="Q62" i="49" s="1"/>
  <c r="R62" i="49" s="1"/>
  <c r="N62" i="49"/>
  <c r="O62" i="49" s="1"/>
  <c r="M62" i="49"/>
  <c r="L62" i="49"/>
  <c r="K62" i="49"/>
  <c r="J62" i="49"/>
  <c r="G62" i="49"/>
  <c r="H62" i="49" s="1"/>
  <c r="I62" i="49" s="1"/>
  <c r="E62" i="49"/>
  <c r="F62" i="49" s="1"/>
  <c r="U61" i="49"/>
  <c r="V61" i="49" s="1"/>
  <c r="W61" i="49" s="1"/>
  <c r="S61" i="49"/>
  <c r="T61" i="49" s="1"/>
  <c r="P61" i="49"/>
  <c r="Q61" i="49" s="1"/>
  <c r="R61" i="49" s="1"/>
  <c r="N61" i="49"/>
  <c r="O61" i="49" s="1"/>
  <c r="M61" i="49"/>
  <c r="L61" i="49"/>
  <c r="K61" i="49"/>
  <c r="J61" i="49"/>
  <c r="G61" i="49"/>
  <c r="H61" i="49" s="1"/>
  <c r="I61" i="49" s="1"/>
  <c r="E61" i="49"/>
  <c r="F61" i="49" s="1"/>
  <c r="U60" i="49"/>
  <c r="V60" i="49" s="1"/>
  <c r="W60" i="49" s="1"/>
  <c r="S60" i="49"/>
  <c r="T60" i="49" s="1"/>
  <c r="P60" i="49"/>
  <c r="Q60" i="49" s="1"/>
  <c r="R60" i="49" s="1"/>
  <c r="N60" i="49"/>
  <c r="O60" i="49" s="1"/>
  <c r="M60" i="49"/>
  <c r="L60" i="49"/>
  <c r="K60" i="49"/>
  <c r="J60" i="49"/>
  <c r="G60" i="49"/>
  <c r="H60" i="49" s="1"/>
  <c r="I60" i="49" s="1"/>
  <c r="E60" i="49"/>
  <c r="F60" i="49" s="1"/>
  <c r="U59" i="49"/>
  <c r="V59" i="49" s="1"/>
  <c r="W59" i="49" s="1"/>
  <c r="S59" i="49"/>
  <c r="T59" i="49" s="1"/>
  <c r="P59" i="49"/>
  <c r="Q59" i="49" s="1"/>
  <c r="R59" i="49" s="1"/>
  <c r="N59" i="49"/>
  <c r="O59" i="49" s="1"/>
  <c r="M59" i="49"/>
  <c r="L59" i="49"/>
  <c r="K59" i="49"/>
  <c r="J59" i="49"/>
  <c r="G59" i="49"/>
  <c r="H59" i="49" s="1"/>
  <c r="I59" i="49" s="1"/>
  <c r="E59" i="49"/>
  <c r="F59" i="49" s="1"/>
  <c r="U58" i="49"/>
  <c r="V58" i="49" s="1"/>
  <c r="W58" i="49" s="1"/>
  <c r="S58" i="49"/>
  <c r="T58" i="49" s="1"/>
  <c r="P58" i="49"/>
  <c r="Q58" i="49" s="1"/>
  <c r="R58" i="49" s="1"/>
  <c r="N58" i="49"/>
  <c r="O58" i="49" s="1"/>
  <c r="M58" i="49"/>
  <c r="L58" i="49"/>
  <c r="K58" i="49"/>
  <c r="J58" i="49"/>
  <c r="G58" i="49"/>
  <c r="H58" i="49" s="1"/>
  <c r="I58" i="49" s="1"/>
  <c r="E58" i="49"/>
  <c r="F58" i="49" s="1"/>
  <c r="U57" i="49"/>
  <c r="V57" i="49" s="1"/>
  <c r="W57" i="49" s="1"/>
  <c r="S57" i="49"/>
  <c r="T57" i="49" s="1"/>
  <c r="P57" i="49"/>
  <c r="Q57" i="49" s="1"/>
  <c r="R57" i="49" s="1"/>
  <c r="N57" i="49"/>
  <c r="O57" i="49" s="1"/>
  <c r="M57" i="49"/>
  <c r="L57" i="49"/>
  <c r="K57" i="49"/>
  <c r="J57" i="49"/>
  <c r="G57" i="49"/>
  <c r="H57" i="49" s="1"/>
  <c r="I57" i="49" s="1"/>
  <c r="E57" i="49"/>
  <c r="F57" i="49" s="1"/>
  <c r="U56" i="49"/>
  <c r="V56" i="49" s="1"/>
  <c r="W56" i="49" s="1"/>
  <c r="S56" i="49"/>
  <c r="T56" i="49" s="1"/>
  <c r="P56" i="49"/>
  <c r="Q56" i="49" s="1"/>
  <c r="R56" i="49" s="1"/>
  <c r="N56" i="49"/>
  <c r="O56" i="49" s="1"/>
  <c r="M56" i="49"/>
  <c r="L56" i="49"/>
  <c r="K56" i="49"/>
  <c r="J56" i="49"/>
  <c r="G56" i="49"/>
  <c r="H56" i="49" s="1"/>
  <c r="I56" i="49" s="1"/>
  <c r="E56" i="49"/>
  <c r="F56" i="49" s="1"/>
  <c r="U55" i="49"/>
  <c r="V55" i="49" s="1"/>
  <c r="W55" i="49" s="1"/>
  <c r="S55" i="49"/>
  <c r="T55" i="49" s="1"/>
  <c r="P55" i="49"/>
  <c r="Q55" i="49" s="1"/>
  <c r="R55" i="49" s="1"/>
  <c r="N55" i="49"/>
  <c r="O55" i="49" s="1"/>
  <c r="M55" i="49"/>
  <c r="L55" i="49"/>
  <c r="K55" i="49"/>
  <c r="J55" i="49"/>
  <c r="G55" i="49"/>
  <c r="H55" i="49" s="1"/>
  <c r="I55" i="49" s="1"/>
  <c r="E55" i="49"/>
  <c r="F55" i="49" s="1"/>
  <c r="U54" i="49"/>
  <c r="V54" i="49" s="1"/>
  <c r="W54" i="49" s="1"/>
  <c r="S54" i="49"/>
  <c r="T54" i="49" s="1"/>
  <c r="P54" i="49"/>
  <c r="Q54" i="49" s="1"/>
  <c r="R54" i="49" s="1"/>
  <c r="N54" i="49"/>
  <c r="O54" i="49" s="1"/>
  <c r="M54" i="49"/>
  <c r="L54" i="49"/>
  <c r="K54" i="49"/>
  <c r="J54" i="49"/>
  <c r="G54" i="49"/>
  <c r="H54" i="49" s="1"/>
  <c r="I54" i="49" s="1"/>
  <c r="E54" i="49"/>
  <c r="F54" i="49" s="1"/>
  <c r="U53" i="49"/>
  <c r="V53" i="49" s="1"/>
  <c r="W53" i="49" s="1"/>
  <c r="S53" i="49"/>
  <c r="T53" i="49" s="1"/>
  <c r="P53" i="49"/>
  <c r="Q53" i="49" s="1"/>
  <c r="R53" i="49" s="1"/>
  <c r="N53" i="49"/>
  <c r="O53" i="49" s="1"/>
  <c r="M53" i="49"/>
  <c r="L53" i="49"/>
  <c r="K53" i="49"/>
  <c r="J53" i="49"/>
  <c r="G53" i="49"/>
  <c r="H53" i="49" s="1"/>
  <c r="I53" i="49" s="1"/>
  <c r="E53" i="49"/>
  <c r="F53" i="49" s="1"/>
  <c r="U52" i="49"/>
  <c r="V52" i="49" s="1"/>
  <c r="W52" i="49" s="1"/>
  <c r="S52" i="49"/>
  <c r="T52" i="49" s="1"/>
  <c r="P52" i="49"/>
  <c r="Q52" i="49" s="1"/>
  <c r="R52" i="49" s="1"/>
  <c r="N52" i="49"/>
  <c r="O52" i="49" s="1"/>
  <c r="M52" i="49"/>
  <c r="L52" i="49"/>
  <c r="K52" i="49"/>
  <c r="J52" i="49"/>
  <c r="G52" i="49"/>
  <c r="H52" i="49" s="1"/>
  <c r="I52" i="49" s="1"/>
  <c r="E52" i="49"/>
  <c r="F52" i="49" s="1"/>
  <c r="U51" i="49"/>
  <c r="V51" i="49" s="1"/>
  <c r="W51" i="49" s="1"/>
  <c r="S51" i="49"/>
  <c r="T51" i="49" s="1"/>
  <c r="P51" i="49"/>
  <c r="Q51" i="49" s="1"/>
  <c r="R51" i="49" s="1"/>
  <c r="N51" i="49"/>
  <c r="O51" i="49" s="1"/>
  <c r="M51" i="49"/>
  <c r="L51" i="49"/>
  <c r="K51" i="49"/>
  <c r="J51" i="49"/>
  <c r="G51" i="49"/>
  <c r="H51" i="49" s="1"/>
  <c r="I51" i="49" s="1"/>
  <c r="E51" i="49"/>
  <c r="F51" i="49" s="1"/>
  <c r="U50" i="49"/>
  <c r="V50" i="49" s="1"/>
  <c r="W50" i="49" s="1"/>
  <c r="S50" i="49"/>
  <c r="T50" i="49" s="1"/>
  <c r="P50" i="49"/>
  <c r="Q50" i="49" s="1"/>
  <c r="R50" i="49" s="1"/>
  <c r="N50" i="49"/>
  <c r="O50" i="49" s="1"/>
  <c r="M50" i="49"/>
  <c r="L50" i="49"/>
  <c r="K50" i="49"/>
  <c r="J50" i="49"/>
  <c r="G50" i="49"/>
  <c r="H50" i="49" s="1"/>
  <c r="I50" i="49" s="1"/>
  <c r="E50" i="49"/>
  <c r="F50" i="49" s="1"/>
  <c r="U49" i="49"/>
  <c r="V49" i="49" s="1"/>
  <c r="W49" i="49" s="1"/>
  <c r="S49" i="49"/>
  <c r="T49" i="49" s="1"/>
  <c r="P49" i="49"/>
  <c r="Q49" i="49" s="1"/>
  <c r="R49" i="49" s="1"/>
  <c r="N49" i="49"/>
  <c r="O49" i="49" s="1"/>
  <c r="M49" i="49"/>
  <c r="L49" i="49"/>
  <c r="K49" i="49"/>
  <c r="J49" i="49"/>
  <c r="G49" i="49"/>
  <c r="H49" i="49" s="1"/>
  <c r="I49" i="49" s="1"/>
  <c r="E49" i="49"/>
  <c r="F49" i="49" s="1"/>
  <c r="U48" i="49"/>
  <c r="V48" i="49" s="1"/>
  <c r="W48" i="49" s="1"/>
  <c r="S48" i="49"/>
  <c r="T48" i="49" s="1"/>
  <c r="P48" i="49"/>
  <c r="Q48" i="49" s="1"/>
  <c r="R48" i="49" s="1"/>
  <c r="N48" i="49"/>
  <c r="O48" i="49" s="1"/>
  <c r="M48" i="49"/>
  <c r="L48" i="49"/>
  <c r="K48" i="49"/>
  <c r="J48" i="49"/>
  <c r="G48" i="49"/>
  <c r="H48" i="49" s="1"/>
  <c r="I48" i="49" s="1"/>
  <c r="E48" i="49"/>
  <c r="F48" i="49" s="1"/>
  <c r="U47" i="49"/>
  <c r="V47" i="49" s="1"/>
  <c r="W47" i="49" s="1"/>
  <c r="S47" i="49"/>
  <c r="T47" i="49" s="1"/>
  <c r="P47" i="49"/>
  <c r="Q47" i="49" s="1"/>
  <c r="R47" i="49" s="1"/>
  <c r="N47" i="49"/>
  <c r="O47" i="49" s="1"/>
  <c r="M47" i="49"/>
  <c r="L47" i="49"/>
  <c r="K47" i="49"/>
  <c r="J47" i="49"/>
  <c r="G47" i="49"/>
  <c r="H47" i="49" s="1"/>
  <c r="I47" i="49" s="1"/>
  <c r="E47" i="49"/>
  <c r="F47" i="49" s="1"/>
  <c r="U46" i="49"/>
  <c r="V46" i="49" s="1"/>
  <c r="W46" i="49" s="1"/>
  <c r="S46" i="49"/>
  <c r="T46" i="49" s="1"/>
  <c r="P46" i="49"/>
  <c r="Q46" i="49" s="1"/>
  <c r="R46" i="49" s="1"/>
  <c r="N46" i="49"/>
  <c r="O46" i="49" s="1"/>
  <c r="M46" i="49"/>
  <c r="L46" i="49"/>
  <c r="K46" i="49"/>
  <c r="J46" i="49"/>
  <c r="G46" i="49"/>
  <c r="H46" i="49" s="1"/>
  <c r="I46" i="49" s="1"/>
  <c r="E46" i="49"/>
  <c r="F46" i="49" s="1"/>
  <c r="U45" i="49"/>
  <c r="V45" i="49" s="1"/>
  <c r="W45" i="49" s="1"/>
  <c r="S45" i="49"/>
  <c r="T45" i="49" s="1"/>
  <c r="P45" i="49"/>
  <c r="Q45" i="49" s="1"/>
  <c r="R45" i="49" s="1"/>
  <c r="N45" i="49"/>
  <c r="O45" i="49" s="1"/>
  <c r="M45" i="49"/>
  <c r="L45" i="49"/>
  <c r="K45" i="49"/>
  <c r="J45" i="49"/>
  <c r="G45" i="49"/>
  <c r="H45" i="49" s="1"/>
  <c r="I45" i="49" s="1"/>
  <c r="E45" i="49"/>
  <c r="F45" i="49" s="1"/>
  <c r="U44" i="49"/>
  <c r="V44" i="49" s="1"/>
  <c r="W44" i="49" s="1"/>
  <c r="S44" i="49"/>
  <c r="T44" i="49" s="1"/>
  <c r="P44" i="49"/>
  <c r="Q44" i="49" s="1"/>
  <c r="R44" i="49" s="1"/>
  <c r="N44" i="49"/>
  <c r="O44" i="49" s="1"/>
  <c r="M44" i="49"/>
  <c r="L44" i="49"/>
  <c r="K44" i="49"/>
  <c r="J44" i="49"/>
  <c r="G44" i="49"/>
  <c r="H44" i="49" s="1"/>
  <c r="I44" i="49" s="1"/>
  <c r="E44" i="49"/>
  <c r="F44" i="49" s="1"/>
  <c r="U43" i="49"/>
  <c r="V43" i="49" s="1"/>
  <c r="W43" i="49" s="1"/>
  <c r="S43" i="49"/>
  <c r="T43" i="49" s="1"/>
  <c r="P43" i="49"/>
  <c r="Q43" i="49" s="1"/>
  <c r="R43" i="49" s="1"/>
  <c r="N43" i="49"/>
  <c r="O43" i="49" s="1"/>
  <c r="M43" i="49"/>
  <c r="L43" i="49"/>
  <c r="K43" i="49"/>
  <c r="J43" i="49"/>
  <c r="G43" i="49"/>
  <c r="H43" i="49" s="1"/>
  <c r="I43" i="49" s="1"/>
  <c r="E43" i="49"/>
  <c r="F43" i="49" s="1"/>
  <c r="U42" i="49"/>
  <c r="V42" i="49" s="1"/>
  <c r="W42" i="49" s="1"/>
  <c r="S42" i="49"/>
  <c r="T42" i="49" s="1"/>
  <c r="P42" i="49"/>
  <c r="Q42" i="49" s="1"/>
  <c r="R42" i="49" s="1"/>
  <c r="N42" i="49"/>
  <c r="O42" i="49" s="1"/>
  <c r="M42" i="49"/>
  <c r="L42" i="49"/>
  <c r="K42" i="49"/>
  <c r="J42" i="49"/>
  <c r="G42" i="49"/>
  <c r="H42" i="49" s="1"/>
  <c r="I42" i="49" s="1"/>
  <c r="E42" i="49"/>
  <c r="F42" i="49" s="1"/>
  <c r="U41" i="49"/>
  <c r="V41" i="49" s="1"/>
  <c r="W41" i="49" s="1"/>
  <c r="S41" i="49"/>
  <c r="T41" i="49" s="1"/>
  <c r="P41" i="49"/>
  <c r="Q41" i="49" s="1"/>
  <c r="R41" i="49" s="1"/>
  <c r="N41" i="49"/>
  <c r="O41" i="49" s="1"/>
  <c r="M41" i="49"/>
  <c r="L41" i="49"/>
  <c r="K41" i="49"/>
  <c r="J41" i="49"/>
  <c r="G41" i="49"/>
  <c r="H41" i="49" s="1"/>
  <c r="I41" i="49" s="1"/>
  <c r="E41" i="49"/>
  <c r="F41" i="49" s="1"/>
  <c r="U40" i="49"/>
  <c r="V40" i="49" s="1"/>
  <c r="W40" i="49" s="1"/>
  <c r="S40" i="49"/>
  <c r="T40" i="49" s="1"/>
  <c r="P40" i="49"/>
  <c r="Q40" i="49" s="1"/>
  <c r="R40" i="49" s="1"/>
  <c r="N40" i="49"/>
  <c r="O40" i="49" s="1"/>
  <c r="M40" i="49"/>
  <c r="L40" i="49"/>
  <c r="K40" i="49"/>
  <c r="J40" i="49"/>
  <c r="G40" i="49"/>
  <c r="H40" i="49" s="1"/>
  <c r="I40" i="49" s="1"/>
  <c r="E40" i="49"/>
  <c r="F40" i="49" s="1"/>
  <c r="U39" i="49"/>
  <c r="V39" i="49" s="1"/>
  <c r="W39" i="49" s="1"/>
  <c r="S39" i="49"/>
  <c r="T39" i="49" s="1"/>
  <c r="P39" i="49"/>
  <c r="Q39" i="49" s="1"/>
  <c r="R39" i="49" s="1"/>
  <c r="N39" i="49"/>
  <c r="O39" i="49" s="1"/>
  <c r="M39" i="49"/>
  <c r="L39" i="49"/>
  <c r="K39" i="49"/>
  <c r="J39" i="49"/>
  <c r="G39" i="49"/>
  <c r="H39" i="49" s="1"/>
  <c r="I39" i="49" s="1"/>
  <c r="E39" i="49"/>
  <c r="F39" i="49" s="1"/>
  <c r="U38" i="49"/>
  <c r="V38" i="49" s="1"/>
  <c r="W38" i="49" s="1"/>
  <c r="S38" i="49"/>
  <c r="T38" i="49" s="1"/>
  <c r="P38" i="49"/>
  <c r="Q38" i="49" s="1"/>
  <c r="R38" i="49" s="1"/>
  <c r="N38" i="49"/>
  <c r="O38" i="49" s="1"/>
  <c r="M38" i="49"/>
  <c r="L38" i="49"/>
  <c r="K38" i="49"/>
  <c r="J38" i="49"/>
  <c r="G38" i="49"/>
  <c r="H38" i="49" s="1"/>
  <c r="I38" i="49" s="1"/>
  <c r="E38" i="49"/>
  <c r="F38" i="49" s="1"/>
  <c r="U37" i="49"/>
  <c r="V37" i="49" s="1"/>
  <c r="W37" i="49" s="1"/>
  <c r="S37" i="49"/>
  <c r="T37" i="49" s="1"/>
  <c r="P37" i="49"/>
  <c r="Q37" i="49" s="1"/>
  <c r="R37" i="49" s="1"/>
  <c r="N37" i="49"/>
  <c r="O37" i="49" s="1"/>
  <c r="M37" i="49"/>
  <c r="L37" i="49"/>
  <c r="K37" i="49"/>
  <c r="J37" i="49"/>
  <c r="G37" i="49"/>
  <c r="H37" i="49" s="1"/>
  <c r="I37" i="49" s="1"/>
  <c r="E37" i="49"/>
  <c r="F37" i="49" s="1"/>
  <c r="U36" i="49"/>
  <c r="V36" i="49" s="1"/>
  <c r="W36" i="49" s="1"/>
  <c r="S36" i="49"/>
  <c r="T36" i="49" s="1"/>
  <c r="P36" i="49"/>
  <c r="Q36" i="49" s="1"/>
  <c r="R36" i="49" s="1"/>
  <c r="N36" i="49"/>
  <c r="O36" i="49" s="1"/>
  <c r="M36" i="49"/>
  <c r="L36" i="49"/>
  <c r="K36" i="49"/>
  <c r="J36" i="49"/>
  <c r="G36" i="49"/>
  <c r="H36" i="49" s="1"/>
  <c r="I36" i="49" s="1"/>
  <c r="E36" i="49"/>
  <c r="F36" i="49" s="1"/>
  <c r="U35" i="49"/>
  <c r="V35" i="49" s="1"/>
  <c r="W35" i="49" s="1"/>
  <c r="S35" i="49"/>
  <c r="T35" i="49" s="1"/>
  <c r="P35" i="49"/>
  <c r="Q35" i="49" s="1"/>
  <c r="R35" i="49" s="1"/>
  <c r="N35" i="49"/>
  <c r="O35" i="49" s="1"/>
  <c r="M35" i="49"/>
  <c r="L35" i="49"/>
  <c r="K35" i="49"/>
  <c r="J35" i="49"/>
  <c r="G35" i="49"/>
  <c r="H35" i="49" s="1"/>
  <c r="I35" i="49" s="1"/>
  <c r="E35" i="49"/>
  <c r="F35" i="49" s="1"/>
  <c r="U34" i="49"/>
  <c r="V34" i="49" s="1"/>
  <c r="W34" i="49" s="1"/>
  <c r="S34" i="49"/>
  <c r="T34" i="49" s="1"/>
  <c r="P34" i="49"/>
  <c r="Q34" i="49" s="1"/>
  <c r="R34" i="49" s="1"/>
  <c r="N34" i="49"/>
  <c r="O34" i="49" s="1"/>
  <c r="M34" i="49"/>
  <c r="L34" i="49"/>
  <c r="K34" i="49"/>
  <c r="J34" i="49"/>
  <c r="G34" i="49"/>
  <c r="H34" i="49" s="1"/>
  <c r="I34" i="49" s="1"/>
  <c r="E34" i="49"/>
  <c r="F34" i="49" s="1"/>
  <c r="U33" i="49"/>
  <c r="V33" i="49" s="1"/>
  <c r="W33" i="49" s="1"/>
  <c r="S33" i="49"/>
  <c r="T33" i="49" s="1"/>
  <c r="P33" i="49"/>
  <c r="Q33" i="49" s="1"/>
  <c r="R33" i="49" s="1"/>
  <c r="N33" i="49"/>
  <c r="O33" i="49" s="1"/>
  <c r="M33" i="49"/>
  <c r="L33" i="49"/>
  <c r="K33" i="49"/>
  <c r="J33" i="49"/>
  <c r="G33" i="49"/>
  <c r="H33" i="49" s="1"/>
  <c r="I33" i="49" s="1"/>
  <c r="E33" i="49"/>
  <c r="F33" i="49" s="1"/>
  <c r="U32" i="49"/>
  <c r="V32" i="49" s="1"/>
  <c r="W32" i="49" s="1"/>
  <c r="S32" i="49"/>
  <c r="T32" i="49" s="1"/>
  <c r="P32" i="49"/>
  <c r="Q32" i="49" s="1"/>
  <c r="R32" i="49" s="1"/>
  <c r="N32" i="49"/>
  <c r="O32" i="49" s="1"/>
  <c r="M32" i="49"/>
  <c r="L32" i="49"/>
  <c r="K32" i="49"/>
  <c r="J32" i="49"/>
  <c r="G32" i="49"/>
  <c r="H32" i="49" s="1"/>
  <c r="I32" i="49" s="1"/>
  <c r="E32" i="49"/>
  <c r="F32" i="49" s="1"/>
  <c r="U31" i="49"/>
  <c r="V31" i="49" s="1"/>
  <c r="W31" i="49" s="1"/>
  <c r="S31" i="49"/>
  <c r="T31" i="49" s="1"/>
  <c r="P31" i="49"/>
  <c r="Q31" i="49" s="1"/>
  <c r="R31" i="49" s="1"/>
  <c r="N31" i="49"/>
  <c r="O31" i="49" s="1"/>
  <c r="M31" i="49"/>
  <c r="L31" i="49"/>
  <c r="K31" i="49"/>
  <c r="J31" i="49"/>
  <c r="G31" i="49"/>
  <c r="H31" i="49" s="1"/>
  <c r="I31" i="49" s="1"/>
  <c r="E31" i="49"/>
  <c r="F31" i="49" s="1"/>
  <c r="U30" i="49"/>
  <c r="V30" i="49" s="1"/>
  <c r="W30" i="49" s="1"/>
  <c r="S30" i="49"/>
  <c r="T30" i="49" s="1"/>
  <c r="P30" i="49"/>
  <c r="Q30" i="49" s="1"/>
  <c r="R30" i="49" s="1"/>
  <c r="N30" i="49"/>
  <c r="O30" i="49" s="1"/>
  <c r="M30" i="49"/>
  <c r="L30" i="49"/>
  <c r="K30" i="49"/>
  <c r="J30" i="49"/>
  <c r="G30" i="49"/>
  <c r="H30" i="49" s="1"/>
  <c r="I30" i="49" s="1"/>
  <c r="E30" i="49"/>
  <c r="F30" i="49" s="1"/>
  <c r="U29" i="49"/>
  <c r="V29" i="49" s="1"/>
  <c r="W29" i="49" s="1"/>
  <c r="S29" i="49"/>
  <c r="T29" i="49" s="1"/>
  <c r="P29" i="49"/>
  <c r="Q29" i="49" s="1"/>
  <c r="R29" i="49" s="1"/>
  <c r="N29" i="49"/>
  <c r="O29" i="49" s="1"/>
  <c r="M29" i="49"/>
  <c r="L29" i="49"/>
  <c r="K29" i="49"/>
  <c r="J29" i="49"/>
  <c r="G29" i="49"/>
  <c r="H29" i="49" s="1"/>
  <c r="I29" i="49" s="1"/>
  <c r="E29" i="49"/>
  <c r="F29" i="49" s="1"/>
  <c r="U28" i="49"/>
  <c r="V28" i="49" s="1"/>
  <c r="W28" i="49" s="1"/>
  <c r="S28" i="49"/>
  <c r="T28" i="49" s="1"/>
  <c r="P28" i="49"/>
  <c r="Q28" i="49" s="1"/>
  <c r="R28" i="49" s="1"/>
  <c r="N28" i="49"/>
  <c r="O28" i="49" s="1"/>
  <c r="M28" i="49"/>
  <c r="L28" i="49"/>
  <c r="K28" i="49"/>
  <c r="J28" i="49"/>
  <c r="G28" i="49"/>
  <c r="H28" i="49" s="1"/>
  <c r="I28" i="49" s="1"/>
  <c r="E28" i="49"/>
  <c r="F28" i="49" s="1"/>
  <c r="U27" i="49"/>
  <c r="V27" i="49" s="1"/>
  <c r="W27" i="49" s="1"/>
  <c r="S27" i="49"/>
  <c r="T27" i="49" s="1"/>
  <c r="P27" i="49"/>
  <c r="Q27" i="49" s="1"/>
  <c r="R27" i="49" s="1"/>
  <c r="N27" i="49"/>
  <c r="O27" i="49" s="1"/>
  <c r="M27" i="49"/>
  <c r="L27" i="49"/>
  <c r="K27" i="49"/>
  <c r="J27" i="49"/>
  <c r="G27" i="49"/>
  <c r="H27" i="49" s="1"/>
  <c r="I27" i="49" s="1"/>
  <c r="E27" i="49"/>
  <c r="F27" i="49" s="1"/>
  <c r="U26" i="49"/>
  <c r="V26" i="49" s="1"/>
  <c r="W26" i="49" s="1"/>
  <c r="S26" i="49"/>
  <c r="T26" i="49" s="1"/>
  <c r="P26" i="49"/>
  <c r="Q26" i="49" s="1"/>
  <c r="R26" i="49" s="1"/>
  <c r="N26" i="49"/>
  <c r="O26" i="49" s="1"/>
  <c r="M26" i="49"/>
  <c r="L26" i="49"/>
  <c r="K26" i="49"/>
  <c r="J26" i="49"/>
  <c r="G26" i="49"/>
  <c r="H26" i="49" s="1"/>
  <c r="I26" i="49" s="1"/>
  <c r="E26" i="49"/>
  <c r="F26" i="49" s="1"/>
  <c r="U25" i="49"/>
  <c r="V25" i="49" s="1"/>
  <c r="W25" i="49" s="1"/>
  <c r="S25" i="49"/>
  <c r="T25" i="49" s="1"/>
  <c r="P25" i="49"/>
  <c r="Q25" i="49" s="1"/>
  <c r="R25" i="49" s="1"/>
  <c r="N25" i="49"/>
  <c r="O25" i="49" s="1"/>
  <c r="M25" i="49"/>
  <c r="L25" i="49"/>
  <c r="K25" i="49"/>
  <c r="J25" i="49"/>
  <c r="G25" i="49"/>
  <c r="H25" i="49" s="1"/>
  <c r="I25" i="49" s="1"/>
  <c r="E25" i="49"/>
  <c r="F25" i="49" s="1"/>
  <c r="U24" i="49"/>
  <c r="V24" i="49" s="1"/>
  <c r="W24" i="49" s="1"/>
  <c r="S24" i="49"/>
  <c r="T24" i="49" s="1"/>
  <c r="P24" i="49"/>
  <c r="Q24" i="49" s="1"/>
  <c r="R24" i="49" s="1"/>
  <c r="N24" i="49"/>
  <c r="O24" i="49" s="1"/>
  <c r="M24" i="49"/>
  <c r="L24" i="49"/>
  <c r="K24" i="49"/>
  <c r="J24" i="49"/>
  <c r="G24" i="49"/>
  <c r="H24" i="49" s="1"/>
  <c r="I24" i="49" s="1"/>
  <c r="E24" i="49"/>
  <c r="F24" i="49" s="1"/>
  <c r="U23" i="49"/>
  <c r="V23" i="49" s="1"/>
  <c r="W23" i="49" s="1"/>
  <c r="S23" i="49"/>
  <c r="T23" i="49" s="1"/>
  <c r="P23" i="49"/>
  <c r="Q23" i="49" s="1"/>
  <c r="R23" i="49" s="1"/>
  <c r="N23" i="49"/>
  <c r="O23" i="49" s="1"/>
  <c r="M23" i="49"/>
  <c r="L23" i="49"/>
  <c r="K23" i="49"/>
  <c r="J23" i="49"/>
  <c r="G23" i="49"/>
  <c r="H23" i="49" s="1"/>
  <c r="I23" i="49" s="1"/>
  <c r="E23" i="49"/>
  <c r="F23" i="49" s="1"/>
  <c r="U22" i="49"/>
  <c r="V22" i="49" s="1"/>
  <c r="W22" i="49" s="1"/>
  <c r="S22" i="49"/>
  <c r="T22" i="49" s="1"/>
  <c r="P22" i="49"/>
  <c r="Q22" i="49" s="1"/>
  <c r="R22" i="49" s="1"/>
  <c r="N22" i="49"/>
  <c r="O22" i="49" s="1"/>
  <c r="M22" i="49"/>
  <c r="L22" i="49"/>
  <c r="K22" i="49"/>
  <c r="J22" i="49"/>
  <c r="G22" i="49"/>
  <c r="H22" i="49" s="1"/>
  <c r="I22" i="49" s="1"/>
  <c r="E22" i="49"/>
  <c r="F22" i="49" s="1"/>
  <c r="U21" i="49"/>
  <c r="V21" i="49" s="1"/>
  <c r="W21" i="49" s="1"/>
  <c r="S21" i="49"/>
  <c r="T21" i="49" s="1"/>
  <c r="P21" i="49"/>
  <c r="Q21" i="49" s="1"/>
  <c r="R21" i="49" s="1"/>
  <c r="N21" i="49"/>
  <c r="O21" i="49" s="1"/>
  <c r="M21" i="49"/>
  <c r="L21" i="49"/>
  <c r="K21" i="49"/>
  <c r="J21" i="49"/>
  <c r="G21" i="49"/>
  <c r="H21" i="49" s="1"/>
  <c r="I21" i="49" s="1"/>
  <c r="E21" i="49"/>
  <c r="F21" i="49" s="1"/>
  <c r="U20" i="49"/>
  <c r="V20" i="49" s="1"/>
  <c r="W20" i="49" s="1"/>
  <c r="S20" i="49"/>
  <c r="T20" i="49" s="1"/>
  <c r="P20" i="49"/>
  <c r="Q20" i="49" s="1"/>
  <c r="R20" i="49" s="1"/>
  <c r="N20" i="49"/>
  <c r="O20" i="49" s="1"/>
  <c r="M20" i="49"/>
  <c r="L20" i="49"/>
  <c r="K20" i="49"/>
  <c r="J20" i="49"/>
  <c r="G20" i="49"/>
  <c r="H20" i="49" s="1"/>
  <c r="I20" i="49" s="1"/>
  <c r="E20" i="49"/>
  <c r="F20" i="49" s="1"/>
  <c r="U19" i="49"/>
  <c r="V19" i="49" s="1"/>
  <c r="W19" i="49" s="1"/>
  <c r="S19" i="49"/>
  <c r="T19" i="49" s="1"/>
  <c r="P19" i="49"/>
  <c r="Q19" i="49" s="1"/>
  <c r="R19" i="49" s="1"/>
  <c r="N19" i="49"/>
  <c r="O19" i="49" s="1"/>
  <c r="M19" i="49"/>
  <c r="L19" i="49"/>
  <c r="K19" i="49"/>
  <c r="J19" i="49"/>
  <c r="G19" i="49"/>
  <c r="H19" i="49" s="1"/>
  <c r="I19" i="49" s="1"/>
  <c r="E19" i="49"/>
  <c r="F19" i="49" s="1"/>
  <c r="U18" i="49"/>
  <c r="V18" i="49" s="1"/>
  <c r="W18" i="49" s="1"/>
  <c r="S18" i="49"/>
  <c r="T18" i="49" s="1"/>
  <c r="P18" i="49"/>
  <c r="Q18" i="49" s="1"/>
  <c r="R18" i="49" s="1"/>
  <c r="N18" i="49"/>
  <c r="O18" i="49" s="1"/>
  <c r="M18" i="49"/>
  <c r="L18" i="49"/>
  <c r="K18" i="49"/>
  <c r="J18" i="49"/>
  <c r="G18" i="49"/>
  <c r="H18" i="49" s="1"/>
  <c r="I18" i="49" s="1"/>
  <c r="E18" i="49"/>
  <c r="F18" i="49" s="1"/>
  <c r="U17" i="49"/>
  <c r="V17" i="49" s="1"/>
  <c r="W17" i="49" s="1"/>
  <c r="S17" i="49"/>
  <c r="T17" i="49" s="1"/>
  <c r="P17" i="49"/>
  <c r="Q17" i="49" s="1"/>
  <c r="R17" i="49" s="1"/>
  <c r="N17" i="49"/>
  <c r="O17" i="49" s="1"/>
  <c r="M17" i="49"/>
  <c r="L17" i="49"/>
  <c r="K17" i="49"/>
  <c r="J17" i="49"/>
  <c r="G17" i="49"/>
  <c r="H17" i="49" s="1"/>
  <c r="I17" i="49" s="1"/>
  <c r="E17" i="49"/>
  <c r="F17" i="49" s="1"/>
  <c r="U16" i="49"/>
  <c r="V16" i="49" s="1"/>
  <c r="W16" i="49" s="1"/>
  <c r="S16" i="49"/>
  <c r="T16" i="49" s="1"/>
  <c r="P16" i="49"/>
  <c r="Q16" i="49" s="1"/>
  <c r="R16" i="49" s="1"/>
  <c r="N16" i="49"/>
  <c r="O16" i="49" s="1"/>
  <c r="M16" i="49"/>
  <c r="L16" i="49"/>
  <c r="K16" i="49"/>
  <c r="J16" i="49"/>
  <c r="G16" i="49"/>
  <c r="H16" i="49" s="1"/>
  <c r="I16" i="49" s="1"/>
  <c r="E16" i="49"/>
  <c r="F16" i="49" s="1"/>
  <c r="U15" i="49"/>
  <c r="V15" i="49" s="1"/>
  <c r="W15" i="49" s="1"/>
  <c r="S15" i="49"/>
  <c r="T15" i="49" s="1"/>
  <c r="P15" i="49"/>
  <c r="Q15" i="49" s="1"/>
  <c r="R15" i="49" s="1"/>
  <c r="N15" i="49"/>
  <c r="O15" i="49" s="1"/>
  <c r="M15" i="49"/>
  <c r="L15" i="49"/>
  <c r="K15" i="49"/>
  <c r="J15" i="49"/>
  <c r="G15" i="49"/>
  <c r="H15" i="49" s="1"/>
  <c r="I15" i="49" s="1"/>
  <c r="E15" i="49"/>
  <c r="F15" i="49" s="1"/>
  <c r="U14" i="49"/>
  <c r="V14" i="49" s="1"/>
  <c r="W14" i="49" s="1"/>
  <c r="S14" i="49"/>
  <c r="T14" i="49" s="1"/>
  <c r="P14" i="49"/>
  <c r="Q14" i="49" s="1"/>
  <c r="R14" i="49" s="1"/>
  <c r="N14" i="49"/>
  <c r="O14" i="49" s="1"/>
  <c r="M14" i="49"/>
  <c r="L14" i="49"/>
  <c r="K14" i="49"/>
  <c r="J14" i="49"/>
  <c r="G14" i="49"/>
  <c r="H14" i="49" s="1"/>
  <c r="I14" i="49" s="1"/>
  <c r="E14" i="49"/>
  <c r="F14" i="49" s="1"/>
  <c r="U13" i="49"/>
  <c r="V13" i="49" s="1"/>
  <c r="W13" i="49" s="1"/>
  <c r="S13" i="49"/>
  <c r="T13" i="49" s="1"/>
  <c r="P13" i="49"/>
  <c r="Q13" i="49" s="1"/>
  <c r="R13" i="49" s="1"/>
  <c r="N13" i="49"/>
  <c r="O13" i="49" s="1"/>
  <c r="M13" i="49"/>
  <c r="L13" i="49"/>
  <c r="K13" i="49"/>
  <c r="J13" i="49"/>
  <c r="G13" i="49"/>
  <c r="H13" i="49" s="1"/>
  <c r="I13" i="49" s="1"/>
  <c r="E13" i="49"/>
  <c r="F13" i="49" s="1"/>
  <c r="U12" i="49"/>
  <c r="V12" i="49" s="1"/>
  <c r="W12" i="49" s="1"/>
  <c r="S12" i="49"/>
  <c r="T12" i="49" s="1"/>
  <c r="P12" i="49"/>
  <c r="Q12" i="49" s="1"/>
  <c r="R12" i="49" s="1"/>
  <c r="N12" i="49"/>
  <c r="O12" i="49" s="1"/>
  <c r="M12" i="49"/>
  <c r="L12" i="49"/>
  <c r="K12" i="49"/>
  <c r="J12" i="49"/>
  <c r="G12" i="49"/>
  <c r="H12" i="49" s="1"/>
  <c r="I12" i="49" s="1"/>
  <c r="E12" i="49"/>
  <c r="F12" i="49" s="1"/>
  <c r="U10" i="49"/>
  <c r="V10" i="49" s="1"/>
  <c r="W10" i="49" s="1"/>
  <c r="S10" i="49"/>
  <c r="T10" i="49" s="1"/>
  <c r="P10" i="49"/>
  <c r="Q10" i="49" s="1"/>
  <c r="R10" i="49" s="1"/>
  <c r="N10" i="49"/>
  <c r="O10" i="49" s="1"/>
  <c r="M10" i="49"/>
  <c r="L10" i="49"/>
  <c r="K10" i="49"/>
  <c r="J10" i="49"/>
  <c r="G10" i="49"/>
  <c r="H10" i="49" s="1"/>
  <c r="I10" i="49" s="1"/>
  <c r="E10" i="49"/>
  <c r="F10" i="49" s="1"/>
  <c r="Q234" i="49" l="1"/>
  <c r="R234" i="49" s="1"/>
  <c r="Q242" i="49"/>
  <c r="R242" i="49" s="1"/>
  <c r="P233" i="49"/>
  <c r="Q233" i="49" s="1"/>
  <c r="R233" i="49" s="1"/>
  <c r="Q232" i="49"/>
  <c r="R232" i="49" s="1"/>
  <c r="P237" i="49"/>
  <c r="Q237" i="49" s="1"/>
  <c r="R237" i="49" s="1"/>
  <c r="Q236" i="49"/>
  <c r="R236" i="49" s="1"/>
  <c r="P241" i="49"/>
  <c r="Q241" i="49" s="1"/>
  <c r="R241" i="49" s="1"/>
  <c r="Q240" i="49"/>
  <c r="R240" i="49" s="1"/>
  <c r="Q238" i="49"/>
  <c r="R238" i="49" s="1"/>
  <c r="N235" i="49"/>
  <c r="O235" i="49" s="1"/>
  <c r="O234" i="49"/>
  <c r="N239" i="49"/>
  <c r="O239" i="49" s="1"/>
  <c r="O238" i="49"/>
  <c r="N243" i="49"/>
  <c r="O243" i="49" s="1"/>
  <c r="O242" i="49"/>
  <c r="U233" i="49"/>
  <c r="V233" i="49" s="1"/>
  <c r="W233" i="49" s="1"/>
  <c r="V232" i="49"/>
  <c r="W232" i="49" s="1"/>
  <c r="U235" i="49"/>
  <c r="V235" i="49" s="1"/>
  <c r="W235" i="49" s="1"/>
  <c r="V234" i="49"/>
  <c r="W234" i="49" s="1"/>
  <c r="U237" i="49"/>
  <c r="V237" i="49" s="1"/>
  <c r="W237" i="49" s="1"/>
  <c r="V236" i="49"/>
  <c r="W236" i="49" s="1"/>
  <c r="U239" i="49"/>
  <c r="V239" i="49" s="1"/>
  <c r="W239" i="49" s="1"/>
  <c r="V238" i="49"/>
  <c r="W238" i="49" s="1"/>
  <c r="U241" i="49"/>
  <c r="V241" i="49" s="1"/>
  <c r="W241" i="49" s="1"/>
  <c r="V240" i="49"/>
  <c r="W240" i="49" s="1"/>
  <c r="U243" i="49"/>
  <c r="V243" i="49" s="1"/>
  <c r="W243" i="49" s="1"/>
  <c r="V242" i="49"/>
  <c r="W242" i="49" s="1"/>
  <c r="I319" i="49"/>
  <c r="G233" i="49"/>
  <c r="H233" i="49" s="1"/>
  <c r="I233" i="49" s="1"/>
  <c r="H232" i="49"/>
  <c r="I232" i="49" s="1"/>
  <c r="G235" i="49"/>
  <c r="H235" i="49" s="1"/>
  <c r="I235" i="49" s="1"/>
  <c r="H234" i="49"/>
  <c r="I234" i="49" s="1"/>
  <c r="H242" i="49"/>
  <c r="I242" i="49" s="1"/>
  <c r="H240" i="49"/>
  <c r="I240" i="49" s="1"/>
  <c r="H238" i="49"/>
  <c r="I238" i="49" s="1"/>
  <c r="H236" i="49"/>
  <c r="I236" i="49" s="1"/>
  <c r="E233" i="49"/>
  <c r="F233" i="49" s="1"/>
  <c r="L233" i="49"/>
  <c r="S233" i="49"/>
  <c r="T233" i="49" s="1"/>
  <c r="E237" i="49"/>
  <c r="F237" i="49" s="1"/>
  <c r="L237" i="49"/>
  <c r="S237" i="49"/>
  <c r="T237" i="49" s="1"/>
  <c r="E241" i="49"/>
  <c r="F241" i="49" s="1"/>
  <c r="L241" i="49"/>
  <c r="S241" i="49"/>
  <c r="T241" i="49" s="1"/>
  <c r="J233" i="49"/>
  <c r="N233" i="49"/>
  <c r="O233" i="49" s="1"/>
  <c r="E235" i="49"/>
  <c r="F235" i="49" s="1"/>
  <c r="L235" i="49"/>
  <c r="S235" i="49"/>
  <c r="T235" i="49" s="1"/>
  <c r="J237" i="49"/>
  <c r="N237" i="49"/>
  <c r="O237" i="49" s="1"/>
  <c r="E239" i="49"/>
  <c r="F239" i="49" s="1"/>
  <c r="L239" i="49"/>
  <c r="S239" i="49"/>
  <c r="T239" i="49" s="1"/>
  <c r="J241" i="49"/>
  <c r="N241" i="49"/>
  <c r="O241" i="49" s="1"/>
  <c r="E243" i="49"/>
  <c r="F243" i="49" s="1"/>
  <c r="L243" i="49"/>
  <c r="S243" i="49"/>
  <c r="T243" i="49" s="1"/>
  <c r="N336" i="43" l="1"/>
  <c r="N337" i="43"/>
  <c r="N338" i="43"/>
  <c r="N215" i="43"/>
  <c r="N216" i="43"/>
  <c r="N217" i="43"/>
  <c r="N218" i="43"/>
  <c r="N219" i="43"/>
  <c r="N220" i="43"/>
  <c r="N221" i="43"/>
  <c r="N223" i="43"/>
  <c r="N224" i="43"/>
  <c r="N225" i="43"/>
  <c r="N226" i="43"/>
  <c r="N227" i="43"/>
  <c r="N228" i="43"/>
  <c r="N229" i="43"/>
  <c r="N230" i="43"/>
  <c r="N231" i="43"/>
  <c r="N232" i="43"/>
  <c r="N233" i="43"/>
  <c r="N234" i="43"/>
  <c r="N235" i="43"/>
  <c r="N236" i="43"/>
  <c r="N237" i="43"/>
  <c r="N238" i="43"/>
  <c r="N239" i="43"/>
  <c r="N240" i="43"/>
  <c r="N241" i="43"/>
  <c r="N242" i="43"/>
  <c r="N243" i="43"/>
  <c r="N244" i="43"/>
  <c r="N245" i="43"/>
  <c r="N246" i="43"/>
  <c r="N247" i="43"/>
  <c r="N248" i="43"/>
  <c r="N249" i="43"/>
  <c r="N250" i="43"/>
  <c r="N251" i="43"/>
  <c r="N252" i="43"/>
  <c r="N253" i="43"/>
  <c r="N254" i="43"/>
  <c r="N255" i="43"/>
  <c r="N256" i="43"/>
  <c r="N257" i="43"/>
  <c r="N258" i="43"/>
  <c r="N259" i="43"/>
  <c r="N260" i="43"/>
  <c r="N261" i="43"/>
  <c r="N262" i="43"/>
  <c r="N263" i="43"/>
  <c r="N264" i="43"/>
  <c r="N265" i="43"/>
  <c r="N266" i="43"/>
  <c r="N267" i="43"/>
  <c r="N268" i="43"/>
  <c r="N269" i="43"/>
  <c r="N270" i="43"/>
  <c r="N271" i="43"/>
  <c r="N272" i="43"/>
  <c r="N273" i="43"/>
  <c r="N274" i="43"/>
  <c r="N275" i="43"/>
  <c r="N276" i="43"/>
  <c r="N277" i="43"/>
  <c r="N278" i="43"/>
  <c r="N279" i="43"/>
  <c r="N280" i="43"/>
  <c r="N281" i="43"/>
  <c r="N282" i="43"/>
  <c r="N283" i="43"/>
  <c r="N284" i="43"/>
  <c r="N285" i="43"/>
  <c r="N286" i="43"/>
  <c r="N287" i="43"/>
  <c r="N288" i="43"/>
  <c r="N289" i="43"/>
  <c r="N290" i="43"/>
  <c r="N291" i="43"/>
  <c r="N292" i="43"/>
  <c r="N293" i="43"/>
  <c r="N294" i="43"/>
  <c r="N295" i="43"/>
  <c r="N296" i="43"/>
  <c r="N297" i="43"/>
  <c r="N298" i="43"/>
  <c r="N299" i="43"/>
  <c r="N300" i="43"/>
  <c r="N301" i="43"/>
  <c r="N302" i="43"/>
  <c r="N303" i="43"/>
  <c r="N304" i="43"/>
  <c r="N305" i="43"/>
  <c r="N306" i="43"/>
  <c r="N307" i="43"/>
  <c r="N308" i="43"/>
  <c r="N309" i="43"/>
  <c r="N310" i="43"/>
  <c r="N311" i="43"/>
  <c r="N312" i="43"/>
  <c r="N313" i="43"/>
  <c r="N314" i="43"/>
  <c r="N315" i="43"/>
  <c r="N316" i="43"/>
  <c r="N317" i="43"/>
  <c r="N318" i="43"/>
  <c r="N319" i="43"/>
  <c r="N320" i="43"/>
  <c r="N321" i="43"/>
  <c r="N322" i="43"/>
  <c r="N323" i="43"/>
  <c r="N324" i="43"/>
  <c r="N325" i="43"/>
  <c r="N326" i="43"/>
  <c r="N327" i="43"/>
  <c r="N328" i="43"/>
  <c r="N329" i="43"/>
  <c r="N330" i="43"/>
  <c r="N331" i="43"/>
  <c r="N332" i="43"/>
  <c r="N333" i="43"/>
  <c r="N334" i="43"/>
  <c r="N335" i="43"/>
  <c r="K11" i="41"/>
  <c r="K12" i="41"/>
  <c r="K13" i="41"/>
  <c r="K14" i="41"/>
  <c r="K15" i="41"/>
  <c r="K16" i="41"/>
  <c r="K17" i="41"/>
  <c r="K18" i="41"/>
  <c r="K19" i="41"/>
  <c r="K20" i="41"/>
  <c r="K21" i="41"/>
  <c r="K22" i="41"/>
  <c r="K23" i="41"/>
  <c r="K24" i="41"/>
  <c r="K25" i="41"/>
  <c r="K26" i="41"/>
  <c r="K27" i="41"/>
  <c r="K28" i="41"/>
  <c r="K29" i="41"/>
  <c r="K30" i="41"/>
  <c r="K31" i="41"/>
  <c r="K32" i="41"/>
  <c r="K33" i="41"/>
  <c r="K34" i="41"/>
  <c r="K35" i="41"/>
  <c r="K36" i="41"/>
  <c r="K37" i="41"/>
  <c r="K38" i="41"/>
  <c r="K39" i="41"/>
  <c r="K40" i="41"/>
  <c r="K41" i="41"/>
  <c r="K42" i="41"/>
  <c r="K43" i="41"/>
  <c r="K44" i="41"/>
  <c r="K45" i="41"/>
  <c r="K46" i="41"/>
  <c r="K47" i="41"/>
  <c r="K48" i="41"/>
  <c r="K49" i="41"/>
  <c r="K50" i="41"/>
  <c r="K10" i="41"/>
  <c r="K11" i="40" l="1"/>
  <c r="K12" i="40"/>
  <c r="K13" i="40"/>
  <c r="K14" i="40"/>
  <c r="K15" i="40"/>
  <c r="K16" i="40"/>
  <c r="K17" i="40"/>
  <c r="K18" i="40"/>
  <c r="K19" i="40"/>
  <c r="K20" i="40"/>
  <c r="K21" i="40"/>
  <c r="K22" i="40"/>
  <c r="K23" i="40"/>
  <c r="K24" i="40"/>
  <c r="K25" i="40"/>
  <c r="K26" i="40"/>
  <c r="K27" i="40"/>
  <c r="K28" i="40"/>
  <c r="K29" i="40"/>
  <c r="K30" i="40"/>
  <c r="K31" i="40"/>
  <c r="K32" i="40"/>
  <c r="K33" i="40"/>
  <c r="K34" i="40"/>
  <c r="K35" i="40"/>
  <c r="K36" i="40"/>
  <c r="K37" i="40"/>
  <c r="K38" i="40"/>
  <c r="K39" i="40"/>
  <c r="K40" i="40"/>
  <c r="K41" i="40"/>
  <c r="K42" i="40"/>
  <c r="K43" i="40"/>
  <c r="K44" i="40"/>
  <c r="K45" i="40"/>
  <c r="K46" i="40"/>
  <c r="K47" i="40"/>
  <c r="K48" i="40"/>
  <c r="K49" i="40"/>
  <c r="K50" i="40"/>
  <c r="K51" i="40"/>
  <c r="K10" i="40"/>
  <c r="K10" i="24"/>
  <c r="K10" i="23"/>
  <c r="K15" i="23"/>
  <c r="J14" i="47" l="1"/>
  <c r="U12" i="46" s="1"/>
  <c r="I14" i="47"/>
  <c r="H14" i="47"/>
  <c r="S12" i="46" s="1"/>
  <c r="G14" i="47"/>
  <c r="F14" i="47"/>
  <c r="Q12" i="46" s="1"/>
  <c r="P12" i="46"/>
  <c r="J12" i="47"/>
  <c r="U10" i="46" s="1"/>
  <c r="I12" i="47"/>
  <c r="H12" i="47"/>
  <c r="S10" i="46" s="1"/>
  <c r="G12" i="47"/>
  <c r="F12" i="47"/>
  <c r="Q10" i="46" s="1"/>
  <c r="F10" i="47"/>
  <c r="G10" i="47"/>
  <c r="H10" i="47"/>
  <c r="S8" i="46" s="1"/>
  <c r="I10" i="47"/>
  <c r="J10" i="47"/>
  <c r="U8" i="46" s="1"/>
  <c r="P9" i="46"/>
  <c r="H13" i="47" l="1"/>
  <c r="S11" i="46" s="1"/>
  <c r="Q8" i="46"/>
  <c r="J11" i="47"/>
  <c r="U9" i="46" s="1"/>
  <c r="F11" i="47"/>
  <c r="Q9" i="46" s="1"/>
  <c r="F13" i="47"/>
  <c r="Q11" i="46" s="1"/>
  <c r="J13" i="47"/>
  <c r="U11" i="46" s="1"/>
  <c r="H11" i="47"/>
  <c r="S9" i="46" s="1"/>
  <c r="P8" i="46"/>
  <c r="I11" i="47"/>
  <c r="T9" i="46" s="1"/>
  <c r="T8" i="46"/>
  <c r="G11" i="47"/>
  <c r="R9" i="46" s="1"/>
  <c r="R8" i="46"/>
  <c r="P11" i="46"/>
  <c r="P10" i="46"/>
  <c r="G13" i="47"/>
  <c r="R11" i="46" s="1"/>
  <c r="R10" i="46"/>
  <c r="I13" i="47"/>
  <c r="T11" i="46" s="1"/>
  <c r="T10" i="46"/>
  <c r="R12" i="46"/>
  <c r="T12" i="46"/>
  <c r="M11" i="44"/>
  <c r="F10" i="45"/>
  <c r="N11" i="44" s="1"/>
  <c r="G10" i="45"/>
  <c r="O11" i="44" s="1"/>
  <c r="H10" i="45"/>
  <c r="P11" i="44" s="1"/>
  <c r="I10" i="45"/>
  <c r="Q11" i="44" s="1"/>
  <c r="J10" i="45"/>
  <c r="R11" i="44" s="1"/>
  <c r="M12" i="44"/>
  <c r="F11" i="45"/>
  <c r="N12" i="44" s="1"/>
  <c r="G11" i="45"/>
  <c r="O12" i="44" s="1"/>
  <c r="H11" i="45"/>
  <c r="P12" i="44" s="1"/>
  <c r="I11" i="45"/>
  <c r="Q12" i="44" s="1"/>
  <c r="J11" i="45"/>
  <c r="R12" i="44" s="1"/>
  <c r="M13" i="44"/>
  <c r="F12" i="45"/>
  <c r="N13" i="44" s="1"/>
  <c r="G12" i="45"/>
  <c r="O13" i="44" s="1"/>
  <c r="H12" i="45"/>
  <c r="P13" i="44" s="1"/>
  <c r="I12" i="45"/>
  <c r="Q13" i="44" s="1"/>
  <c r="J12" i="45"/>
  <c r="R13" i="44" s="1"/>
  <c r="M14" i="44"/>
  <c r="F13" i="45"/>
  <c r="N14" i="44" s="1"/>
  <c r="G13" i="45"/>
  <c r="O14" i="44" s="1"/>
  <c r="H13" i="45"/>
  <c r="P14" i="44" s="1"/>
  <c r="I13" i="45"/>
  <c r="Q14" i="44" s="1"/>
  <c r="J13" i="45"/>
  <c r="R14" i="44" s="1"/>
  <c r="M15" i="44"/>
  <c r="F14" i="45"/>
  <c r="N15" i="44" s="1"/>
  <c r="G14" i="45"/>
  <c r="O15" i="44" s="1"/>
  <c r="H14" i="45"/>
  <c r="P15" i="44" s="1"/>
  <c r="I14" i="45"/>
  <c r="Q15" i="44" s="1"/>
  <c r="J14" i="45"/>
  <c r="R15" i="44" s="1"/>
  <c r="M16" i="44"/>
  <c r="F15" i="45"/>
  <c r="N16" i="44" s="1"/>
  <c r="G15" i="45"/>
  <c r="O16" i="44" s="1"/>
  <c r="H15" i="45"/>
  <c r="P16" i="44" s="1"/>
  <c r="I15" i="45"/>
  <c r="Q16" i="44" s="1"/>
  <c r="J15" i="45"/>
  <c r="R16" i="44" s="1"/>
  <c r="M17" i="44"/>
  <c r="F16" i="45"/>
  <c r="N17" i="44" s="1"/>
  <c r="G16" i="45"/>
  <c r="O17" i="44" s="1"/>
  <c r="H16" i="45"/>
  <c r="P17" i="44" s="1"/>
  <c r="I16" i="45"/>
  <c r="Q17" i="44" s="1"/>
  <c r="J16" i="45"/>
  <c r="R17" i="44" s="1"/>
  <c r="M18" i="44"/>
  <c r="F17" i="45"/>
  <c r="N18" i="44" s="1"/>
  <c r="G17" i="45"/>
  <c r="O18" i="44" s="1"/>
  <c r="H17" i="45"/>
  <c r="P18" i="44" s="1"/>
  <c r="I17" i="45"/>
  <c r="Q18" i="44" s="1"/>
  <c r="J17" i="45"/>
  <c r="R18" i="44" s="1"/>
  <c r="M19" i="44"/>
  <c r="F18" i="45"/>
  <c r="N19" i="44" s="1"/>
  <c r="G18" i="45"/>
  <c r="O19" i="44" s="1"/>
  <c r="H18" i="45"/>
  <c r="P19" i="44" s="1"/>
  <c r="I18" i="45"/>
  <c r="Q19" i="44" s="1"/>
  <c r="J18" i="45"/>
  <c r="R19" i="44" s="1"/>
  <c r="M20" i="44"/>
  <c r="F19" i="45"/>
  <c r="N20" i="44" s="1"/>
  <c r="G19" i="45"/>
  <c r="O20" i="44" s="1"/>
  <c r="H19" i="45"/>
  <c r="P20" i="44" s="1"/>
  <c r="I19" i="45"/>
  <c r="Q20" i="44" s="1"/>
  <c r="J19" i="45"/>
  <c r="R20" i="44" s="1"/>
  <c r="E20" i="45"/>
  <c r="M21" i="44" s="1"/>
  <c r="F20" i="45"/>
  <c r="N21" i="44" s="1"/>
  <c r="G20" i="45"/>
  <c r="O21" i="44" s="1"/>
  <c r="H20" i="45"/>
  <c r="P21" i="44" s="1"/>
  <c r="I20" i="45"/>
  <c r="Q21" i="44" s="1"/>
  <c r="J20" i="45"/>
  <c r="R21" i="44" s="1"/>
  <c r="E21" i="45"/>
  <c r="M22" i="44" s="1"/>
  <c r="F21" i="45"/>
  <c r="N22" i="44" s="1"/>
  <c r="G21" i="45"/>
  <c r="O22" i="44" s="1"/>
  <c r="H21" i="45"/>
  <c r="P22" i="44" s="1"/>
  <c r="I21" i="45"/>
  <c r="Q22" i="44" s="1"/>
  <c r="J21" i="45"/>
  <c r="R22" i="44" s="1"/>
  <c r="E22" i="45"/>
  <c r="M23" i="44" s="1"/>
  <c r="F22" i="45"/>
  <c r="N23" i="44" s="1"/>
  <c r="G22" i="45"/>
  <c r="O23" i="44" s="1"/>
  <c r="H22" i="45"/>
  <c r="P23" i="44" s="1"/>
  <c r="I22" i="45"/>
  <c r="Q23" i="44" s="1"/>
  <c r="J22" i="45"/>
  <c r="R23" i="44" s="1"/>
  <c r="E23" i="45"/>
  <c r="M24" i="44" s="1"/>
  <c r="F23" i="45"/>
  <c r="N24" i="44" s="1"/>
  <c r="G23" i="45"/>
  <c r="O24" i="44" s="1"/>
  <c r="H23" i="45"/>
  <c r="P24" i="44" s="1"/>
  <c r="I23" i="45"/>
  <c r="Q24" i="44" s="1"/>
  <c r="J23" i="45"/>
  <c r="R24" i="44" s="1"/>
  <c r="E24" i="45"/>
  <c r="M25" i="44" s="1"/>
  <c r="F24" i="45"/>
  <c r="N25" i="44" s="1"/>
  <c r="G24" i="45"/>
  <c r="O25" i="44" s="1"/>
  <c r="H24" i="45"/>
  <c r="P25" i="44" s="1"/>
  <c r="I24" i="45"/>
  <c r="Q25" i="44" s="1"/>
  <c r="J24" i="45"/>
  <c r="R25" i="44" s="1"/>
  <c r="E25" i="45"/>
  <c r="M26" i="44" s="1"/>
  <c r="F25" i="45"/>
  <c r="N26" i="44" s="1"/>
  <c r="G25" i="45"/>
  <c r="O26" i="44" s="1"/>
  <c r="H25" i="45"/>
  <c r="P26" i="44" s="1"/>
  <c r="I25" i="45"/>
  <c r="Q26" i="44" s="1"/>
  <c r="J25" i="45"/>
  <c r="R26" i="44" s="1"/>
  <c r="E26" i="45"/>
  <c r="M27" i="44" s="1"/>
  <c r="F26" i="45"/>
  <c r="N27" i="44" s="1"/>
  <c r="G26" i="45"/>
  <c r="O27" i="44" s="1"/>
  <c r="H26" i="45"/>
  <c r="P27" i="44" s="1"/>
  <c r="I26" i="45"/>
  <c r="Q27" i="44" s="1"/>
  <c r="J26" i="45"/>
  <c r="R27" i="44" s="1"/>
  <c r="E27" i="45"/>
  <c r="M28" i="44" s="1"/>
  <c r="F27" i="45"/>
  <c r="N28" i="44" s="1"/>
  <c r="G27" i="45"/>
  <c r="O28" i="44" s="1"/>
  <c r="H27" i="45"/>
  <c r="P28" i="44" s="1"/>
  <c r="I27" i="45"/>
  <c r="Q28" i="44" s="1"/>
  <c r="J27" i="45"/>
  <c r="R28" i="44" s="1"/>
  <c r="E28" i="45"/>
  <c r="M29" i="44" s="1"/>
  <c r="F28" i="45"/>
  <c r="N29" i="44" s="1"/>
  <c r="G28" i="45"/>
  <c r="O29" i="44" s="1"/>
  <c r="H28" i="45"/>
  <c r="P29" i="44" s="1"/>
  <c r="I28" i="45"/>
  <c r="Q29" i="44" s="1"/>
  <c r="J28" i="45"/>
  <c r="R29" i="44" s="1"/>
  <c r="E29" i="45"/>
  <c r="M30" i="44" s="1"/>
  <c r="F29" i="45"/>
  <c r="N30" i="44" s="1"/>
  <c r="G29" i="45"/>
  <c r="O30" i="44" s="1"/>
  <c r="H29" i="45"/>
  <c r="P30" i="44" s="1"/>
  <c r="I29" i="45"/>
  <c r="Q30" i="44" s="1"/>
  <c r="J29" i="45"/>
  <c r="R30" i="44" s="1"/>
  <c r="E30" i="45"/>
  <c r="M31" i="44" s="1"/>
  <c r="F30" i="45"/>
  <c r="N31" i="44" s="1"/>
  <c r="G30" i="45"/>
  <c r="O31" i="44" s="1"/>
  <c r="H30" i="45"/>
  <c r="P31" i="44" s="1"/>
  <c r="I30" i="45"/>
  <c r="Q31" i="44" s="1"/>
  <c r="J30" i="45"/>
  <c r="R31" i="44" s="1"/>
  <c r="E31" i="45"/>
  <c r="M32" i="44" s="1"/>
  <c r="F31" i="45"/>
  <c r="N32" i="44" s="1"/>
  <c r="G31" i="45"/>
  <c r="O32" i="44" s="1"/>
  <c r="H31" i="45"/>
  <c r="P32" i="44" s="1"/>
  <c r="I31" i="45"/>
  <c r="Q32" i="44" s="1"/>
  <c r="J31" i="45"/>
  <c r="R32" i="44" s="1"/>
  <c r="E32" i="45"/>
  <c r="M33" i="44" s="1"/>
  <c r="F32" i="45"/>
  <c r="N33" i="44" s="1"/>
  <c r="G32" i="45"/>
  <c r="O33" i="44" s="1"/>
  <c r="H32" i="45"/>
  <c r="P33" i="44" s="1"/>
  <c r="I32" i="45"/>
  <c r="Q33" i="44" s="1"/>
  <c r="J32" i="45"/>
  <c r="R33" i="44" s="1"/>
  <c r="E33" i="45"/>
  <c r="M34" i="44" s="1"/>
  <c r="F33" i="45"/>
  <c r="N34" i="44" s="1"/>
  <c r="G33" i="45"/>
  <c r="O34" i="44" s="1"/>
  <c r="H33" i="45"/>
  <c r="P34" i="44" s="1"/>
  <c r="I33" i="45"/>
  <c r="Q34" i="44" s="1"/>
  <c r="J33" i="45"/>
  <c r="R34" i="44" s="1"/>
  <c r="E34" i="45"/>
  <c r="M35" i="44" s="1"/>
  <c r="F34" i="45"/>
  <c r="N35" i="44" s="1"/>
  <c r="G34" i="45"/>
  <c r="O35" i="44" s="1"/>
  <c r="H34" i="45"/>
  <c r="P35" i="44" s="1"/>
  <c r="I34" i="45"/>
  <c r="Q35" i="44" s="1"/>
  <c r="J34" i="45"/>
  <c r="R35" i="44" s="1"/>
  <c r="E35" i="45"/>
  <c r="M36" i="44" s="1"/>
  <c r="F35" i="45"/>
  <c r="N36" i="44" s="1"/>
  <c r="G35" i="45"/>
  <c r="O36" i="44" s="1"/>
  <c r="H35" i="45"/>
  <c r="P36" i="44" s="1"/>
  <c r="I35" i="45"/>
  <c r="Q36" i="44" s="1"/>
  <c r="J35" i="45"/>
  <c r="R36" i="44" s="1"/>
  <c r="E36" i="45"/>
  <c r="M37" i="44" s="1"/>
  <c r="F36" i="45"/>
  <c r="N37" i="44" s="1"/>
  <c r="G36" i="45"/>
  <c r="O37" i="44" s="1"/>
  <c r="H36" i="45"/>
  <c r="P37" i="44" s="1"/>
  <c r="I36" i="45"/>
  <c r="Q37" i="44" s="1"/>
  <c r="J36" i="45"/>
  <c r="R37" i="44" s="1"/>
  <c r="E37" i="45"/>
  <c r="M38" i="44" s="1"/>
  <c r="F37" i="45"/>
  <c r="N38" i="44" s="1"/>
  <c r="G37" i="45"/>
  <c r="O38" i="44" s="1"/>
  <c r="H37" i="45"/>
  <c r="P38" i="44" s="1"/>
  <c r="I37" i="45"/>
  <c r="Q38" i="44" s="1"/>
  <c r="J37" i="45"/>
  <c r="R38" i="44" s="1"/>
  <c r="E38" i="45"/>
  <c r="M39" i="44" s="1"/>
  <c r="F38" i="45"/>
  <c r="N39" i="44" s="1"/>
  <c r="G38" i="45"/>
  <c r="O39" i="44" s="1"/>
  <c r="H38" i="45"/>
  <c r="P39" i="44" s="1"/>
  <c r="I38" i="45"/>
  <c r="Q39" i="44" s="1"/>
  <c r="J38" i="45"/>
  <c r="R39" i="44" s="1"/>
  <c r="E39" i="45"/>
  <c r="M40" i="44" s="1"/>
  <c r="F39" i="45"/>
  <c r="N40" i="44" s="1"/>
  <c r="G39" i="45"/>
  <c r="O40" i="44" s="1"/>
  <c r="H39" i="45"/>
  <c r="P40" i="44" s="1"/>
  <c r="I39" i="45"/>
  <c r="Q40" i="44" s="1"/>
  <c r="J39" i="45"/>
  <c r="R40" i="44" s="1"/>
  <c r="M41" i="44"/>
  <c r="F40" i="45"/>
  <c r="N41" i="44" s="1"/>
  <c r="G40" i="45"/>
  <c r="O41" i="44" s="1"/>
  <c r="H40" i="45"/>
  <c r="P41" i="44" s="1"/>
  <c r="I40" i="45"/>
  <c r="Q41" i="44" s="1"/>
  <c r="J40" i="45"/>
  <c r="R41" i="44" s="1"/>
  <c r="M42" i="44"/>
  <c r="F41" i="45"/>
  <c r="N42" i="44" s="1"/>
  <c r="G41" i="45"/>
  <c r="O42" i="44" s="1"/>
  <c r="H41" i="45"/>
  <c r="P42" i="44" s="1"/>
  <c r="I41" i="45"/>
  <c r="Q42" i="44" s="1"/>
  <c r="J41" i="45"/>
  <c r="R42" i="44" s="1"/>
  <c r="M43" i="44"/>
  <c r="F42" i="45"/>
  <c r="N43" i="44" s="1"/>
  <c r="G42" i="45"/>
  <c r="O43" i="44" s="1"/>
  <c r="H42" i="45"/>
  <c r="P43" i="44" s="1"/>
  <c r="I42" i="45"/>
  <c r="Q43" i="44" s="1"/>
  <c r="J42" i="45"/>
  <c r="R43" i="44" s="1"/>
  <c r="M44" i="44"/>
  <c r="F43" i="45"/>
  <c r="N44" i="44" s="1"/>
  <c r="G43" i="45"/>
  <c r="O44" i="44" s="1"/>
  <c r="H43" i="45"/>
  <c r="P44" i="44" s="1"/>
  <c r="I43" i="45"/>
  <c r="Q44" i="44" s="1"/>
  <c r="J43" i="45"/>
  <c r="R44" i="44" s="1"/>
  <c r="M45" i="44"/>
  <c r="F44" i="45"/>
  <c r="N45" i="44" s="1"/>
  <c r="G44" i="45"/>
  <c r="O45" i="44" s="1"/>
  <c r="H44" i="45"/>
  <c r="P45" i="44" s="1"/>
  <c r="I44" i="45"/>
  <c r="Q45" i="44" s="1"/>
  <c r="J44" i="45"/>
  <c r="R45" i="44" s="1"/>
  <c r="M46" i="44"/>
  <c r="F45" i="45"/>
  <c r="N46" i="44" s="1"/>
  <c r="G45" i="45"/>
  <c r="O46" i="44" s="1"/>
  <c r="H45" i="45"/>
  <c r="P46" i="44" s="1"/>
  <c r="I45" i="45"/>
  <c r="Q46" i="44" s="1"/>
  <c r="J45" i="45"/>
  <c r="R46" i="44" s="1"/>
  <c r="M47" i="44"/>
  <c r="F46" i="45"/>
  <c r="N47" i="44" s="1"/>
  <c r="G46" i="45"/>
  <c r="O47" i="44" s="1"/>
  <c r="H46" i="45"/>
  <c r="P47" i="44" s="1"/>
  <c r="I46" i="45"/>
  <c r="Q47" i="44" s="1"/>
  <c r="J46" i="45"/>
  <c r="R47" i="44" s="1"/>
  <c r="M48" i="44"/>
  <c r="F47" i="45"/>
  <c r="N48" i="44" s="1"/>
  <c r="G47" i="45"/>
  <c r="O48" i="44" s="1"/>
  <c r="H47" i="45"/>
  <c r="P48" i="44" s="1"/>
  <c r="I47" i="45"/>
  <c r="Q48" i="44" s="1"/>
  <c r="J47" i="45"/>
  <c r="R48" i="44" s="1"/>
  <c r="M49" i="44"/>
  <c r="F48" i="45"/>
  <c r="N49" i="44" s="1"/>
  <c r="G48" i="45"/>
  <c r="H48" i="45"/>
  <c r="P49" i="44" s="1"/>
  <c r="I48" i="45"/>
  <c r="J48" i="45"/>
  <c r="R49" i="44" s="1"/>
  <c r="N10" i="44"/>
  <c r="G9" i="45"/>
  <c r="O10" i="44" s="1"/>
  <c r="H9" i="45"/>
  <c r="P10" i="44" s="1"/>
  <c r="I9" i="45"/>
  <c r="Q10" i="44" s="1"/>
  <c r="J9" i="45"/>
  <c r="R10" i="44" s="1"/>
  <c r="N14" i="46" l="1"/>
  <c r="N15" i="46" s="1"/>
  <c r="K51" i="44"/>
  <c r="K52" i="44" s="1"/>
  <c r="M10" i="44"/>
  <c r="Q49" i="44"/>
  <c r="O49" i="44"/>
  <c r="E157" i="27"/>
  <c r="M158" i="5" s="1"/>
  <c r="F157" i="27"/>
  <c r="N158" i="5" s="1"/>
  <c r="M159" i="5"/>
  <c r="F158" i="27"/>
  <c r="N159" i="5" s="1"/>
  <c r="M160" i="5"/>
  <c r="F159" i="27"/>
  <c r="N160" i="5" s="1"/>
  <c r="M161" i="5"/>
  <c r="F160" i="27"/>
  <c r="N161" i="5" s="1"/>
  <c r="M162" i="5"/>
  <c r="F161" i="27"/>
  <c r="N162" i="5" s="1"/>
  <c r="M163" i="5"/>
  <c r="F162" i="27"/>
  <c r="N163" i="5" s="1"/>
  <c r="M164" i="5"/>
  <c r="F163" i="27"/>
  <c r="N164" i="5" s="1"/>
  <c r="M165" i="5"/>
  <c r="F164" i="27"/>
  <c r="N165" i="5" s="1"/>
  <c r="M166" i="5"/>
  <c r="F165" i="27"/>
  <c r="N166" i="5" s="1"/>
  <c r="M167" i="5"/>
  <c r="F166" i="27"/>
  <c r="N167" i="5" s="1"/>
  <c r="M168" i="5"/>
  <c r="F167" i="27"/>
  <c r="N168" i="5" s="1"/>
  <c r="M169" i="5"/>
  <c r="F168" i="27"/>
  <c r="N169" i="5" s="1"/>
  <c r="M170" i="5"/>
  <c r="F169" i="27"/>
  <c r="N170" i="5" s="1"/>
  <c r="M171" i="5"/>
  <c r="N171" i="5"/>
  <c r="M172" i="5"/>
  <c r="F171" i="27"/>
  <c r="N172" i="5" s="1"/>
  <c r="M173" i="5"/>
  <c r="F172" i="27"/>
  <c r="N173" i="5" s="1"/>
  <c r="M174" i="5"/>
  <c r="F173" i="27"/>
  <c r="N174" i="5" s="1"/>
  <c r="M175" i="5"/>
  <c r="F174" i="27"/>
  <c r="N175" i="5" s="1"/>
  <c r="M176" i="5"/>
  <c r="F175" i="27"/>
  <c r="N176" i="5" s="1"/>
  <c r="M177" i="5"/>
  <c r="F176" i="27"/>
  <c r="N177" i="5" s="1"/>
  <c r="M178" i="5"/>
  <c r="F177" i="27"/>
  <c r="N178" i="5" s="1"/>
  <c r="M179" i="5"/>
  <c r="F178" i="27"/>
  <c r="N179" i="5" s="1"/>
  <c r="M180" i="5"/>
  <c r="F179" i="27"/>
  <c r="N180" i="5" s="1"/>
  <c r="M181" i="5"/>
  <c r="F180" i="27"/>
  <c r="N181" i="5" s="1"/>
  <c r="M182" i="5"/>
  <c r="F181" i="27"/>
  <c r="N182" i="5" s="1"/>
  <c r="M183" i="5"/>
  <c r="F182" i="27"/>
  <c r="N183" i="5" s="1"/>
  <c r="M184" i="5"/>
  <c r="F183" i="27"/>
  <c r="N184" i="5" s="1"/>
  <c r="M185" i="5"/>
  <c r="F184" i="27"/>
  <c r="N185" i="5" s="1"/>
  <c r="M186" i="5"/>
  <c r="F185" i="27"/>
  <c r="N186" i="5" s="1"/>
  <c r="M187" i="5"/>
  <c r="F186" i="27"/>
  <c r="N187" i="5" s="1"/>
  <c r="M188" i="5"/>
  <c r="F187" i="27"/>
  <c r="N188" i="5" s="1"/>
  <c r="M189" i="5"/>
  <c r="F188" i="27"/>
  <c r="N189" i="5" s="1"/>
  <c r="M190" i="5"/>
  <c r="F189" i="27"/>
  <c r="N190" i="5" s="1"/>
  <c r="M191" i="5"/>
  <c r="F190" i="27"/>
  <c r="N191" i="5" s="1"/>
  <c r="M192" i="5"/>
  <c r="F191" i="27"/>
  <c r="N192" i="5" s="1"/>
  <c r="M193" i="5"/>
  <c r="F192" i="27"/>
  <c r="N193" i="5" s="1"/>
  <c r="M194" i="5"/>
  <c r="F193" i="27"/>
  <c r="N194" i="5" s="1"/>
  <c r="M195" i="5"/>
  <c r="F194" i="27"/>
  <c r="N195" i="5" s="1"/>
  <c r="M196" i="5"/>
  <c r="F195" i="27"/>
  <c r="N196" i="5" s="1"/>
  <c r="F156" i="27"/>
  <c r="N157" i="5" s="1"/>
  <c r="M157" i="5"/>
  <c r="A35" i="40"/>
  <c r="A36" i="40" s="1"/>
  <c r="A37" i="40" s="1"/>
  <c r="A38" i="40" s="1"/>
  <c r="A39" i="40" s="1"/>
  <c r="A40" i="40" s="1"/>
  <c r="A41" i="40" s="1"/>
  <c r="A42" i="40" s="1"/>
  <c r="A43" i="40" s="1"/>
  <c r="A44" i="40" s="1"/>
  <c r="A45" i="40" s="1"/>
  <c r="A46" i="40" s="1"/>
  <c r="A47" i="40" s="1"/>
  <c r="A48" i="40" s="1"/>
  <c r="A49" i="40" s="1"/>
  <c r="A50" i="40" s="1"/>
  <c r="A51" i="40" s="1"/>
  <c r="P239" i="21" l="1"/>
  <c r="P238" i="21"/>
  <c r="N239" i="21"/>
  <c r="N238" i="21"/>
  <c r="R239" i="21"/>
  <c r="R238" i="21"/>
  <c r="M320" i="21"/>
  <c r="N320" i="21"/>
  <c r="O320" i="21"/>
  <c r="P320" i="21"/>
  <c r="Q320" i="21"/>
  <c r="R320" i="21"/>
  <c r="M321" i="21"/>
  <c r="N321" i="21"/>
  <c r="O321" i="21"/>
  <c r="P321" i="21"/>
  <c r="Q321" i="21"/>
  <c r="R321" i="21"/>
  <c r="M322" i="21"/>
  <c r="N322" i="21"/>
  <c r="O322" i="21"/>
  <c r="P322" i="21"/>
  <c r="Q322" i="21"/>
  <c r="R322" i="21"/>
  <c r="M323" i="21"/>
  <c r="N323" i="21"/>
  <c r="O323" i="21"/>
  <c r="P323" i="21"/>
  <c r="Q323" i="21"/>
  <c r="R323" i="21"/>
  <c r="M324" i="21"/>
  <c r="N324" i="21"/>
  <c r="O324" i="21"/>
  <c r="P324" i="21"/>
  <c r="Q324" i="21"/>
  <c r="R324" i="21"/>
  <c r="M12" i="21"/>
  <c r="N12" i="21"/>
  <c r="O12" i="21"/>
  <c r="P12" i="21"/>
  <c r="Q12" i="21"/>
  <c r="R12" i="21"/>
  <c r="F112" i="27" l="1"/>
  <c r="F116" i="27" l="1"/>
  <c r="N113" i="5"/>
  <c r="M113" i="5"/>
  <c r="M114" i="5"/>
  <c r="E114" i="27"/>
  <c r="E115" i="27" s="1"/>
  <c r="F113" i="27"/>
  <c r="N114" i="5" s="1"/>
  <c r="F114" i="27"/>
  <c r="G112" i="27"/>
  <c r="O113" i="5" s="1"/>
  <c r="H112" i="27"/>
  <c r="P113" i="5" s="1"/>
  <c r="I112" i="27"/>
  <c r="Q113" i="5" s="1"/>
  <c r="J112" i="27"/>
  <c r="R113" i="5" s="1"/>
  <c r="E104" i="27"/>
  <c r="F13" i="25"/>
  <c r="N13" i="3" s="1"/>
  <c r="F12" i="25"/>
  <c r="N12" i="3" s="1"/>
  <c r="F11" i="25"/>
  <c r="M105" i="5" l="1"/>
  <c r="E105" i="27"/>
  <c r="E110" i="27"/>
  <c r="E111" i="27" s="1"/>
  <c r="E108" i="27"/>
  <c r="E109" i="27" s="1"/>
  <c r="E106" i="27"/>
  <c r="E107" i="27" s="1"/>
  <c r="N11" i="3"/>
  <c r="F115" i="27"/>
  <c r="N116" i="5" s="1"/>
  <c r="N115" i="5"/>
  <c r="M116" i="5"/>
  <c r="M115" i="5"/>
  <c r="M104" i="5"/>
  <c r="M103" i="5"/>
  <c r="M118" i="5"/>
  <c r="M117" i="5"/>
  <c r="F117" i="27"/>
  <c r="N118" i="5" s="1"/>
  <c r="N117" i="5"/>
  <c r="J113" i="27"/>
  <c r="R114" i="5" s="1"/>
  <c r="J116" i="27"/>
  <c r="J114" i="27"/>
  <c r="H113" i="27"/>
  <c r="P114" i="5" s="1"/>
  <c r="H116" i="27"/>
  <c r="H114" i="27"/>
  <c r="M106" i="5"/>
  <c r="I116" i="27"/>
  <c r="I114" i="27"/>
  <c r="I113" i="27"/>
  <c r="Q114" i="5" s="1"/>
  <c r="G116" i="27"/>
  <c r="G114" i="27"/>
  <c r="G113" i="27"/>
  <c r="O114" i="5" s="1"/>
  <c r="G117" i="27" l="1"/>
  <c r="O118" i="5" s="1"/>
  <c r="O117" i="5"/>
  <c r="I115" i="27"/>
  <c r="Q116" i="5" s="1"/>
  <c r="Q115" i="5"/>
  <c r="M112" i="5"/>
  <c r="M111" i="5"/>
  <c r="H115" i="27"/>
  <c r="P116" i="5" s="1"/>
  <c r="P115" i="5"/>
  <c r="J117" i="27"/>
  <c r="R118" i="5" s="1"/>
  <c r="R117" i="5"/>
  <c r="G115" i="27"/>
  <c r="O116" i="5" s="1"/>
  <c r="O115" i="5"/>
  <c r="I117" i="27"/>
  <c r="Q118" i="5" s="1"/>
  <c r="Q117" i="5"/>
  <c r="M110" i="5"/>
  <c r="M109" i="5"/>
  <c r="M108" i="5"/>
  <c r="M107" i="5"/>
  <c r="H117" i="27"/>
  <c r="P118" i="5" s="1"/>
  <c r="P117" i="5"/>
  <c r="J115" i="27"/>
  <c r="R116" i="5" s="1"/>
  <c r="R115" i="5"/>
  <c r="F53" i="37"/>
  <c r="M14" i="3"/>
  <c r="N14" i="3"/>
  <c r="O14" i="3"/>
  <c r="P14" i="3"/>
  <c r="I14" i="25"/>
  <c r="Q14" i="3" s="1"/>
  <c r="J14" i="25"/>
  <c r="R14" i="3" s="1"/>
  <c r="M18" i="3"/>
  <c r="F18" i="25"/>
  <c r="N18" i="3" s="1"/>
  <c r="G18" i="25"/>
  <c r="O18" i="3" s="1"/>
  <c r="H18" i="25"/>
  <c r="P18" i="3" s="1"/>
  <c r="I18" i="25"/>
  <c r="Q18" i="3" s="1"/>
  <c r="J18" i="25"/>
  <c r="R18" i="3" s="1"/>
  <c r="R53" i="15" l="1"/>
  <c r="T53" i="15"/>
  <c r="J21" i="25"/>
  <c r="R21" i="3" s="1"/>
  <c r="J20" i="25"/>
  <c r="R20" i="3" s="1"/>
  <c r="J19" i="25"/>
  <c r="R19" i="3" s="1"/>
  <c r="H21" i="25"/>
  <c r="P21" i="3" s="1"/>
  <c r="H20" i="25"/>
  <c r="P20" i="3" s="1"/>
  <c r="H19" i="25"/>
  <c r="P19" i="3" s="1"/>
  <c r="F21" i="25"/>
  <c r="N21" i="3" s="1"/>
  <c r="F20" i="25"/>
  <c r="N20" i="3" s="1"/>
  <c r="F19" i="25"/>
  <c r="N19" i="3" s="1"/>
  <c r="J17" i="25"/>
  <c r="R17" i="3" s="1"/>
  <c r="J16" i="25"/>
  <c r="R16" i="3" s="1"/>
  <c r="J15" i="25"/>
  <c r="R15" i="3" s="1"/>
  <c r="H17" i="25"/>
  <c r="P17" i="3" s="1"/>
  <c r="H16" i="25"/>
  <c r="P16" i="3" s="1"/>
  <c r="H15" i="25"/>
  <c r="P15" i="3" s="1"/>
  <c r="F17" i="25"/>
  <c r="N17" i="3" s="1"/>
  <c r="F16" i="25"/>
  <c r="N16" i="3" s="1"/>
  <c r="F15" i="25"/>
  <c r="N15" i="3" s="1"/>
  <c r="I21" i="25"/>
  <c r="Q21" i="3" s="1"/>
  <c r="I20" i="25"/>
  <c r="Q20" i="3" s="1"/>
  <c r="I19" i="25"/>
  <c r="Q19" i="3" s="1"/>
  <c r="G21" i="25"/>
  <c r="O21" i="3" s="1"/>
  <c r="G20" i="25"/>
  <c r="O20" i="3" s="1"/>
  <c r="G19" i="25"/>
  <c r="O19" i="3" s="1"/>
  <c r="M21" i="3"/>
  <c r="M20" i="3"/>
  <c r="M19" i="3"/>
  <c r="I17" i="25"/>
  <c r="Q17" i="3" s="1"/>
  <c r="I16" i="25"/>
  <c r="Q16" i="3" s="1"/>
  <c r="I15" i="25"/>
  <c r="Q15" i="3" s="1"/>
  <c r="G17" i="25"/>
  <c r="O17" i="3" s="1"/>
  <c r="G16" i="25"/>
  <c r="O16" i="3" s="1"/>
  <c r="G15" i="25"/>
  <c r="O15" i="3" s="1"/>
  <c r="M17" i="3"/>
  <c r="M16" i="3"/>
  <c r="M15" i="3"/>
  <c r="G11" i="37"/>
  <c r="W11" i="15" s="1"/>
  <c r="H11" i="37"/>
  <c r="X11" i="15" s="1"/>
  <c r="I11" i="37"/>
  <c r="Y11" i="15" s="1"/>
  <c r="J11" i="37"/>
  <c r="Z11" i="15" s="1"/>
  <c r="G12" i="37"/>
  <c r="H12" i="37"/>
  <c r="I12" i="37"/>
  <c r="J12" i="37"/>
  <c r="G13" i="37"/>
  <c r="H13" i="37"/>
  <c r="I13" i="37"/>
  <c r="J13" i="37"/>
  <c r="G16" i="37"/>
  <c r="W16" i="15" s="1"/>
  <c r="H16" i="37"/>
  <c r="X16" i="15" s="1"/>
  <c r="I16" i="37"/>
  <c r="Y16" i="15" s="1"/>
  <c r="J16" i="37"/>
  <c r="Z16" i="15" s="1"/>
  <c r="G17" i="37"/>
  <c r="H17" i="37"/>
  <c r="I17" i="37"/>
  <c r="J17" i="37"/>
  <c r="G19" i="37"/>
  <c r="W19" i="15" s="1"/>
  <c r="H19" i="37"/>
  <c r="X19" i="15" s="1"/>
  <c r="I19" i="37"/>
  <c r="Y19" i="15" s="1"/>
  <c r="J19" i="37"/>
  <c r="Z19" i="15" s="1"/>
  <c r="G20" i="37"/>
  <c r="W20" i="15" s="1"/>
  <c r="H20" i="37"/>
  <c r="X20" i="15" s="1"/>
  <c r="I20" i="37"/>
  <c r="Y20" i="15" s="1"/>
  <c r="J20" i="37"/>
  <c r="Z20" i="15" s="1"/>
  <c r="G21" i="37"/>
  <c r="W21" i="15" s="1"/>
  <c r="H21" i="37"/>
  <c r="X21" i="15" s="1"/>
  <c r="I21" i="37"/>
  <c r="Y21" i="15" s="1"/>
  <c r="J21" i="37"/>
  <c r="Z21" i="15" s="1"/>
  <c r="G22" i="37"/>
  <c r="W22" i="15" s="1"/>
  <c r="H22" i="37"/>
  <c r="X22" i="15" s="1"/>
  <c r="I22" i="37"/>
  <c r="Y22" i="15" s="1"/>
  <c r="J22" i="37"/>
  <c r="Z22" i="15" s="1"/>
  <c r="G23" i="37"/>
  <c r="W23" i="15" s="1"/>
  <c r="H23" i="37"/>
  <c r="X23" i="15" s="1"/>
  <c r="I23" i="37"/>
  <c r="Y23" i="15" s="1"/>
  <c r="J23" i="37"/>
  <c r="Z23" i="15" s="1"/>
  <c r="G24" i="37"/>
  <c r="W24" i="15" s="1"/>
  <c r="H24" i="37"/>
  <c r="X24" i="15" s="1"/>
  <c r="I24" i="37"/>
  <c r="Y24" i="15" s="1"/>
  <c r="J24" i="37"/>
  <c r="Z24" i="15" s="1"/>
  <c r="G25" i="37"/>
  <c r="W25" i="15" s="1"/>
  <c r="H25" i="37"/>
  <c r="X25" i="15" s="1"/>
  <c r="I25" i="37"/>
  <c r="Y25" i="15" s="1"/>
  <c r="J25" i="37"/>
  <c r="Z25" i="15" s="1"/>
  <c r="G26" i="37"/>
  <c r="W26" i="15" s="1"/>
  <c r="H26" i="37"/>
  <c r="X26" i="15" s="1"/>
  <c r="I26" i="37"/>
  <c r="Y26" i="15" s="1"/>
  <c r="J26" i="37"/>
  <c r="Z26" i="15" s="1"/>
  <c r="G27" i="37"/>
  <c r="W27" i="15" s="1"/>
  <c r="H27" i="37"/>
  <c r="X27" i="15" s="1"/>
  <c r="I27" i="37"/>
  <c r="Y27" i="15" s="1"/>
  <c r="J27" i="37"/>
  <c r="Z27" i="15" s="1"/>
  <c r="G28" i="37"/>
  <c r="W28" i="15" s="1"/>
  <c r="H28" i="37"/>
  <c r="X28" i="15" s="1"/>
  <c r="I28" i="37"/>
  <c r="Y28" i="15" s="1"/>
  <c r="J28" i="37"/>
  <c r="Z28" i="15" s="1"/>
  <c r="G29" i="37"/>
  <c r="W29" i="15" s="1"/>
  <c r="H29" i="37"/>
  <c r="X29" i="15" s="1"/>
  <c r="I29" i="37"/>
  <c r="Y29" i="15" s="1"/>
  <c r="J29" i="37"/>
  <c r="Z29" i="15" s="1"/>
  <c r="G30" i="37"/>
  <c r="W30" i="15" s="1"/>
  <c r="H30" i="37"/>
  <c r="I30" i="37"/>
  <c r="Y30" i="15" s="1"/>
  <c r="J30" i="37"/>
  <c r="G31" i="37"/>
  <c r="W31" i="15" s="1"/>
  <c r="H31" i="37"/>
  <c r="I31" i="37"/>
  <c r="Y31" i="15" s="1"/>
  <c r="J31" i="37"/>
  <c r="G32" i="37"/>
  <c r="W32" i="15" s="1"/>
  <c r="H32" i="37"/>
  <c r="I32" i="37"/>
  <c r="Y32" i="15" s="1"/>
  <c r="J32" i="37"/>
  <c r="G33" i="37"/>
  <c r="W33" i="15" s="1"/>
  <c r="H33" i="37"/>
  <c r="I33" i="37"/>
  <c r="Y33" i="15" s="1"/>
  <c r="J33" i="37"/>
  <c r="G34" i="37"/>
  <c r="W34" i="15" s="1"/>
  <c r="H34" i="37"/>
  <c r="I34" i="37"/>
  <c r="Y34" i="15" s="1"/>
  <c r="J34" i="37"/>
  <c r="G35" i="37"/>
  <c r="W35" i="15" s="1"/>
  <c r="H35" i="37"/>
  <c r="I35" i="37"/>
  <c r="Y35" i="15" s="1"/>
  <c r="J35" i="37"/>
  <c r="G36" i="37"/>
  <c r="W36" i="15" s="1"/>
  <c r="H36" i="37"/>
  <c r="I36" i="37"/>
  <c r="Y36" i="15" s="1"/>
  <c r="J36" i="37"/>
  <c r="G37" i="37"/>
  <c r="W37" i="15" s="1"/>
  <c r="H37" i="37"/>
  <c r="I37" i="37"/>
  <c r="Y37" i="15" s="1"/>
  <c r="J37" i="37"/>
  <c r="G38" i="37"/>
  <c r="W38" i="15" s="1"/>
  <c r="H38" i="37"/>
  <c r="I38" i="37"/>
  <c r="Y38" i="15" s="1"/>
  <c r="J38" i="37"/>
  <c r="G39" i="37"/>
  <c r="W39" i="15" s="1"/>
  <c r="H39" i="37"/>
  <c r="I39" i="37"/>
  <c r="Y39" i="15" s="1"/>
  <c r="J39" i="37"/>
  <c r="G40" i="37"/>
  <c r="W40" i="15" s="1"/>
  <c r="H40" i="37"/>
  <c r="I40" i="37"/>
  <c r="Y40" i="15" s="1"/>
  <c r="J40" i="37"/>
  <c r="G41" i="37"/>
  <c r="W41" i="15" s="1"/>
  <c r="H41" i="37"/>
  <c r="I41" i="37"/>
  <c r="Y41" i="15" s="1"/>
  <c r="J41" i="37"/>
  <c r="G42" i="37"/>
  <c r="W42" i="15" s="1"/>
  <c r="H42" i="37"/>
  <c r="I42" i="37"/>
  <c r="Y42" i="15" s="1"/>
  <c r="J42" i="37"/>
  <c r="G43" i="37"/>
  <c r="W43" i="15" s="1"/>
  <c r="H43" i="37"/>
  <c r="I43" i="37"/>
  <c r="Y43" i="15" s="1"/>
  <c r="J43" i="37"/>
  <c r="G44" i="37"/>
  <c r="W44" i="15" s="1"/>
  <c r="H44" i="37"/>
  <c r="I44" i="37"/>
  <c r="Y44" i="15" s="1"/>
  <c r="J44" i="37"/>
  <c r="G45" i="37"/>
  <c r="W45" i="15" s="1"/>
  <c r="H45" i="37"/>
  <c r="Y45" i="15"/>
  <c r="J45" i="37"/>
  <c r="G46" i="37"/>
  <c r="W46" i="15" s="1"/>
  <c r="H46" i="37"/>
  <c r="I46" i="37"/>
  <c r="Y46" i="15" s="1"/>
  <c r="J46" i="37"/>
  <c r="G47" i="37"/>
  <c r="W47" i="15" s="1"/>
  <c r="H47" i="37"/>
  <c r="I47" i="37"/>
  <c r="Y47" i="15" s="1"/>
  <c r="J47" i="37"/>
  <c r="G48" i="37"/>
  <c r="W48" i="15" s="1"/>
  <c r="H48" i="37"/>
  <c r="I48" i="37"/>
  <c r="Y48" i="15" s="1"/>
  <c r="J48" i="37"/>
  <c r="G49" i="37"/>
  <c r="W49" i="15" s="1"/>
  <c r="H49" i="37"/>
  <c r="I49" i="37"/>
  <c r="Y49" i="15" s="1"/>
  <c r="J49" i="37"/>
  <c r="G50" i="37"/>
  <c r="W50" i="15" s="1"/>
  <c r="H50" i="37"/>
  <c r="I50" i="37"/>
  <c r="Y50" i="15" s="1"/>
  <c r="J50" i="37"/>
  <c r="G51" i="37"/>
  <c r="W51" i="15" s="1"/>
  <c r="H51" i="37"/>
  <c r="X51" i="15" s="1"/>
  <c r="I51" i="37"/>
  <c r="Y51" i="15" s="1"/>
  <c r="J51" i="37"/>
  <c r="Z51" i="15" s="1"/>
  <c r="G52" i="37"/>
  <c r="W52" i="15" s="1"/>
  <c r="H52" i="37"/>
  <c r="X52" i="15" s="1"/>
  <c r="I52" i="37"/>
  <c r="Y52" i="15" s="1"/>
  <c r="J52" i="37"/>
  <c r="Z52" i="15" s="1"/>
  <c r="G53" i="37"/>
  <c r="W53" i="15" s="1"/>
  <c r="H53" i="37"/>
  <c r="X53" i="15" s="1"/>
  <c r="I53" i="37"/>
  <c r="Y53" i="15" s="1"/>
  <c r="J53" i="37"/>
  <c r="Z53" i="15" s="1"/>
  <c r="G54" i="37"/>
  <c r="W54" i="15" s="1"/>
  <c r="H54" i="37"/>
  <c r="X54" i="15" s="1"/>
  <c r="I54" i="37"/>
  <c r="Y54" i="15" s="1"/>
  <c r="J54" i="37"/>
  <c r="Z54" i="15" s="1"/>
  <c r="G55" i="37"/>
  <c r="W55" i="15" s="1"/>
  <c r="H55" i="37"/>
  <c r="X55" i="15" s="1"/>
  <c r="I55" i="37"/>
  <c r="Y55" i="15" s="1"/>
  <c r="J55" i="37"/>
  <c r="Z55" i="15" s="1"/>
  <c r="G56" i="37"/>
  <c r="W56" i="15" s="1"/>
  <c r="H56" i="37"/>
  <c r="X56" i="15" s="1"/>
  <c r="I56" i="37"/>
  <c r="Y56" i="15" s="1"/>
  <c r="J56" i="37"/>
  <c r="Z56" i="15" s="1"/>
  <c r="G57" i="37"/>
  <c r="W57" i="15" s="1"/>
  <c r="H57" i="37"/>
  <c r="X57" i="15" s="1"/>
  <c r="I57" i="37"/>
  <c r="Y57" i="15" s="1"/>
  <c r="J57" i="37"/>
  <c r="Z57" i="15" s="1"/>
  <c r="G58" i="37"/>
  <c r="W58" i="15" s="1"/>
  <c r="H58" i="37"/>
  <c r="X58" i="15" s="1"/>
  <c r="I58" i="37"/>
  <c r="Y58" i="15" s="1"/>
  <c r="J58" i="37"/>
  <c r="Z58" i="15" s="1"/>
  <c r="J10" i="37"/>
  <c r="Z10" i="15" s="1"/>
  <c r="I10" i="37"/>
  <c r="H10" i="37"/>
  <c r="X10" i="15" s="1"/>
  <c r="G10" i="37"/>
  <c r="M13" i="21"/>
  <c r="N13" i="21"/>
  <c r="O13" i="21"/>
  <c r="P13" i="21"/>
  <c r="Q13" i="21"/>
  <c r="R13" i="21"/>
  <c r="M14" i="21"/>
  <c r="N14" i="21"/>
  <c r="O14" i="21"/>
  <c r="P14" i="21"/>
  <c r="Q14" i="21"/>
  <c r="R14" i="21"/>
  <c r="M15" i="21"/>
  <c r="N15" i="21"/>
  <c r="O15" i="21"/>
  <c r="P15" i="21"/>
  <c r="Q15" i="21"/>
  <c r="R15" i="21"/>
  <c r="M16" i="21"/>
  <c r="N16" i="21"/>
  <c r="O16" i="21"/>
  <c r="P16" i="21"/>
  <c r="Q16" i="21"/>
  <c r="R16" i="21"/>
  <c r="M17" i="21"/>
  <c r="N17" i="21"/>
  <c r="O17" i="21"/>
  <c r="P17" i="21"/>
  <c r="Q17" i="21"/>
  <c r="R17" i="21"/>
  <c r="M18" i="21"/>
  <c r="N18" i="21"/>
  <c r="O18" i="21"/>
  <c r="P18" i="21"/>
  <c r="Q18" i="21"/>
  <c r="R18" i="21"/>
  <c r="M19" i="21"/>
  <c r="N19" i="21"/>
  <c r="O19" i="21"/>
  <c r="P19" i="21"/>
  <c r="Q19" i="21"/>
  <c r="R19" i="21"/>
  <c r="M20" i="21"/>
  <c r="N20" i="21"/>
  <c r="O20" i="21"/>
  <c r="P20" i="21"/>
  <c r="Q20" i="21"/>
  <c r="R20" i="21"/>
  <c r="M21" i="21"/>
  <c r="N21" i="21"/>
  <c r="O21" i="21"/>
  <c r="P21" i="21"/>
  <c r="Q21" i="21"/>
  <c r="R21" i="21"/>
  <c r="M22" i="21"/>
  <c r="N22" i="21"/>
  <c r="O22" i="21"/>
  <c r="P22" i="21"/>
  <c r="Q22" i="21"/>
  <c r="R22" i="21"/>
  <c r="M23" i="21"/>
  <c r="N23" i="21"/>
  <c r="O23" i="21"/>
  <c r="P23" i="21"/>
  <c r="Q23" i="21"/>
  <c r="R23" i="21"/>
  <c r="M24" i="21"/>
  <c r="N24" i="21"/>
  <c r="O24" i="21"/>
  <c r="P24" i="21"/>
  <c r="Q24" i="21"/>
  <c r="R24" i="21"/>
  <c r="M25" i="21"/>
  <c r="N25" i="21"/>
  <c r="O25" i="21"/>
  <c r="P25" i="21"/>
  <c r="Q25" i="21"/>
  <c r="R25" i="21"/>
  <c r="M26" i="21"/>
  <c r="N26" i="21"/>
  <c r="O26" i="21"/>
  <c r="P26" i="21"/>
  <c r="Q26" i="21"/>
  <c r="R26" i="21"/>
  <c r="M27" i="21"/>
  <c r="N27" i="21"/>
  <c r="O27" i="21"/>
  <c r="P27" i="21"/>
  <c r="Q27" i="21"/>
  <c r="R27" i="21"/>
  <c r="M28" i="21"/>
  <c r="N28" i="21"/>
  <c r="O28" i="21"/>
  <c r="P28" i="21"/>
  <c r="Q28" i="21"/>
  <c r="R28" i="21"/>
  <c r="M29" i="21"/>
  <c r="N29" i="21"/>
  <c r="O29" i="21"/>
  <c r="P29" i="21"/>
  <c r="Q29" i="21"/>
  <c r="R29" i="21"/>
  <c r="M30" i="21"/>
  <c r="N30" i="21"/>
  <c r="O30" i="21"/>
  <c r="P30" i="21"/>
  <c r="Q30" i="21"/>
  <c r="R30" i="21"/>
  <c r="M31" i="21"/>
  <c r="N31" i="21"/>
  <c r="O31" i="21"/>
  <c r="P31" i="21"/>
  <c r="Q31" i="21"/>
  <c r="R31" i="21"/>
  <c r="M32" i="21"/>
  <c r="N32" i="21"/>
  <c r="O32" i="21"/>
  <c r="P32" i="21"/>
  <c r="Q32" i="21"/>
  <c r="R32" i="21"/>
  <c r="M33" i="21"/>
  <c r="N33" i="21"/>
  <c r="O33" i="21"/>
  <c r="P33" i="21"/>
  <c r="Q33" i="21"/>
  <c r="R33" i="21"/>
  <c r="M34" i="21"/>
  <c r="N34" i="21"/>
  <c r="O34" i="21"/>
  <c r="P34" i="21"/>
  <c r="Q34" i="21"/>
  <c r="R34" i="21"/>
  <c r="M35" i="21"/>
  <c r="N35" i="21"/>
  <c r="O35" i="21"/>
  <c r="P35" i="21"/>
  <c r="Q35" i="21"/>
  <c r="R35" i="21"/>
  <c r="M36" i="21"/>
  <c r="N36" i="21"/>
  <c r="O36" i="21"/>
  <c r="P36" i="21"/>
  <c r="Q36" i="21"/>
  <c r="R36" i="21"/>
  <c r="M37" i="21"/>
  <c r="N37" i="21"/>
  <c r="O37" i="21"/>
  <c r="P37" i="21"/>
  <c r="Q37" i="21"/>
  <c r="R37" i="21"/>
  <c r="M38" i="21"/>
  <c r="N38" i="21"/>
  <c r="O38" i="21"/>
  <c r="P38" i="21"/>
  <c r="Q38" i="21"/>
  <c r="R38" i="21"/>
  <c r="M39" i="21"/>
  <c r="N39" i="21"/>
  <c r="O39" i="21"/>
  <c r="P39" i="21"/>
  <c r="Q39" i="21"/>
  <c r="R39" i="21"/>
  <c r="M40" i="21"/>
  <c r="N40" i="21"/>
  <c r="O40" i="21"/>
  <c r="P40" i="21"/>
  <c r="Q40" i="21"/>
  <c r="R40" i="21"/>
  <c r="M41" i="21"/>
  <c r="N41" i="21"/>
  <c r="O41" i="21"/>
  <c r="P41" i="21"/>
  <c r="Q41" i="21"/>
  <c r="R41" i="21"/>
  <c r="M42" i="21"/>
  <c r="N42" i="21"/>
  <c r="O42" i="21"/>
  <c r="P42" i="21"/>
  <c r="Q42" i="21"/>
  <c r="R42" i="21"/>
  <c r="M43" i="21"/>
  <c r="N43" i="21"/>
  <c r="O43" i="21"/>
  <c r="P43" i="21"/>
  <c r="Q43" i="21"/>
  <c r="R43" i="21"/>
  <c r="M44" i="21"/>
  <c r="N44" i="21"/>
  <c r="O44" i="21"/>
  <c r="P44" i="21"/>
  <c r="Q44" i="21"/>
  <c r="R44" i="21"/>
  <c r="M45" i="21"/>
  <c r="N45" i="21"/>
  <c r="O45" i="21"/>
  <c r="P45" i="21"/>
  <c r="Q45" i="21"/>
  <c r="R45" i="21"/>
  <c r="M46" i="21"/>
  <c r="N46" i="21"/>
  <c r="O46" i="21"/>
  <c r="P46" i="21"/>
  <c r="Q46" i="21"/>
  <c r="R46" i="21"/>
  <c r="M47" i="21"/>
  <c r="N47" i="21"/>
  <c r="O47" i="21"/>
  <c r="P47" i="21"/>
  <c r="Q47" i="21"/>
  <c r="R47" i="21"/>
  <c r="M48" i="21"/>
  <c r="N48" i="21"/>
  <c r="O48" i="21"/>
  <c r="P48" i="21"/>
  <c r="Q48" i="21"/>
  <c r="R48" i="21"/>
  <c r="M49" i="21"/>
  <c r="N49" i="21"/>
  <c r="O49" i="21"/>
  <c r="P49" i="21"/>
  <c r="Q49" i="21"/>
  <c r="R49" i="21"/>
  <c r="M50" i="21"/>
  <c r="N50" i="21"/>
  <c r="O50" i="21"/>
  <c r="P50" i="21"/>
  <c r="Q50" i="21"/>
  <c r="R50" i="21"/>
  <c r="M51" i="21"/>
  <c r="N51" i="21"/>
  <c r="O51" i="21"/>
  <c r="P51" i="21"/>
  <c r="Q51" i="21"/>
  <c r="R51" i="21"/>
  <c r="M52" i="21"/>
  <c r="N52" i="21"/>
  <c r="O52" i="21"/>
  <c r="P52" i="21"/>
  <c r="Q52" i="21"/>
  <c r="R52" i="21"/>
  <c r="M53" i="21"/>
  <c r="N53" i="21"/>
  <c r="O53" i="21"/>
  <c r="P53" i="21"/>
  <c r="Q53" i="21"/>
  <c r="R53" i="21"/>
  <c r="M54" i="21"/>
  <c r="N54" i="21"/>
  <c r="O54" i="21"/>
  <c r="P54" i="21"/>
  <c r="Q54" i="21"/>
  <c r="R54" i="21"/>
  <c r="M55" i="21"/>
  <c r="N55" i="21"/>
  <c r="O55" i="21"/>
  <c r="P55" i="21"/>
  <c r="Q55" i="21"/>
  <c r="R55" i="21"/>
  <c r="M56" i="21"/>
  <c r="N56" i="21"/>
  <c r="O56" i="21"/>
  <c r="P56" i="21"/>
  <c r="Q56" i="21"/>
  <c r="R56" i="21"/>
  <c r="M57" i="21"/>
  <c r="N57" i="21"/>
  <c r="O57" i="21"/>
  <c r="P57" i="21"/>
  <c r="Q57" i="21"/>
  <c r="R57" i="21"/>
  <c r="M58" i="21"/>
  <c r="N58" i="21"/>
  <c r="O58" i="21"/>
  <c r="P58" i="21"/>
  <c r="Q58" i="21"/>
  <c r="R58" i="21"/>
  <c r="M59" i="21"/>
  <c r="N59" i="21"/>
  <c r="O59" i="21"/>
  <c r="P59" i="21"/>
  <c r="Q59" i="21"/>
  <c r="R59" i="21"/>
  <c r="M60" i="21"/>
  <c r="N60" i="21"/>
  <c r="O60" i="21"/>
  <c r="P60" i="21"/>
  <c r="Q60" i="21"/>
  <c r="R60" i="21"/>
  <c r="M61" i="21"/>
  <c r="N61" i="21"/>
  <c r="O61" i="21"/>
  <c r="P61" i="21"/>
  <c r="Q61" i="21"/>
  <c r="R61" i="21"/>
  <c r="M62" i="21"/>
  <c r="N62" i="21"/>
  <c r="O62" i="21"/>
  <c r="P62" i="21"/>
  <c r="Q62" i="21"/>
  <c r="R62" i="21"/>
  <c r="M64" i="21"/>
  <c r="N64" i="21"/>
  <c r="O64" i="21"/>
  <c r="P64" i="21"/>
  <c r="Q64" i="21"/>
  <c r="R64" i="21"/>
  <c r="M65" i="21"/>
  <c r="N65" i="21"/>
  <c r="O65" i="21"/>
  <c r="P65" i="21"/>
  <c r="Q65" i="21"/>
  <c r="R65" i="21"/>
  <c r="M66" i="21"/>
  <c r="N66" i="21"/>
  <c r="O66" i="21"/>
  <c r="P66" i="21"/>
  <c r="Q66" i="21"/>
  <c r="R66" i="21"/>
  <c r="M67" i="21"/>
  <c r="N67" i="21"/>
  <c r="O67" i="21"/>
  <c r="P67" i="21"/>
  <c r="Q67" i="21"/>
  <c r="R67" i="21"/>
  <c r="M68" i="21"/>
  <c r="N68" i="21"/>
  <c r="O68" i="21"/>
  <c r="P68" i="21"/>
  <c r="Q68" i="21"/>
  <c r="R68" i="21"/>
  <c r="M69" i="21"/>
  <c r="N69" i="21"/>
  <c r="O69" i="21"/>
  <c r="P69" i="21"/>
  <c r="Q69" i="21"/>
  <c r="R69" i="21"/>
  <c r="M70" i="21"/>
  <c r="N70" i="21"/>
  <c r="O70" i="21"/>
  <c r="P70" i="21"/>
  <c r="Q70" i="21"/>
  <c r="R70" i="21"/>
  <c r="M71" i="21"/>
  <c r="N71" i="21"/>
  <c r="O71" i="21"/>
  <c r="P71" i="21"/>
  <c r="Q71" i="21"/>
  <c r="R71" i="21"/>
  <c r="M72" i="21"/>
  <c r="N72" i="21"/>
  <c r="O72" i="21"/>
  <c r="P72" i="21"/>
  <c r="Q72" i="21"/>
  <c r="R72" i="21"/>
  <c r="M73" i="21"/>
  <c r="N73" i="21"/>
  <c r="O73" i="21"/>
  <c r="P73" i="21"/>
  <c r="Q73" i="21"/>
  <c r="R73" i="21"/>
  <c r="M74" i="21"/>
  <c r="N74" i="21"/>
  <c r="O74" i="21"/>
  <c r="P74" i="21"/>
  <c r="Q74" i="21"/>
  <c r="R74" i="21"/>
  <c r="M75" i="21"/>
  <c r="N75" i="21"/>
  <c r="O75" i="21"/>
  <c r="P75" i="21"/>
  <c r="Q75" i="21"/>
  <c r="R75" i="21"/>
  <c r="M76" i="21"/>
  <c r="N76" i="21"/>
  <c r="O76" i="21"/>
  <c r="P76" i="21"/>
  <c r="Q76" i="21"/>
  <c r="R76" i="21"/>
  <c r="M77" i="21"/>
  <c r="N77" i="21"/>
  <c r="O77" i="21"/>
  <c r="P77" i="21"/>
  <c r="Q77" i="21"/>
  <c r="R77" i="21"/>
  <c r="M78" i="21"/>
  <c r="N78" i="21"/>
  <c r="O78" i="21"/>
  <c r="P78" i="21"/>
  <c r="Q78" i="21"/>
  <c r="R78" i="21"/>
  <c r="M79" i="21"/>
  <c r="N79" i="21"/>
  <c r="O79" i="21"/>
  <c r="P79" i="21"/>
  <c r="Q79" i="21"/>
  <c r="R79" i="21"/>
  <c r="M80" i="21"/>
  <c r="N80" i="21"/>
  <c r="O80" i="21"/>
  <c r="P80" i="21"/>
  <c r="Q80" i="21"/>
  <c r="R80" i="21"/>
  <c r="M81" i="21"/>
  <c r="N81" i="21"/>
  <c r="O81" i="21"/>
  <c r="P81" i="21"/>
  <c r="Q81" i="21"/>
  <c r="R81" i="21"/>
  <c r="M82" i="21"/>
  <c r="N82" i="21"/>
  <c r="O82" i="21"/>
  <c r="P82" i="21"/>
  <c r="Q82" i="21"/>
  <c r="R82" i="21"/>
  <c r="M83" i="21"/>
  <c r="N83" i="21"/>
  <c r="O83" i="21"/>
  <c r="P83" i="21"/>
  <c r="Q83" i="21"/>
  <c r="R83" i="21"/>
  <c r="M84" i="21"/>
  <c r="N84" i="21"/>
  <c r="O84" i="21"/>
  <c r="P84" i="21"/>
  <c r="Q84" i="21"/>
  <c r="R84" i="21"/>
  <c r="M85" i="21"/>
  <c r="N85" i="21"/>
  <c r="O85" i="21"/>
  <c r="P85" i="21"/>
  <c r="Q85" i="21"/>
  <c r="R85" i="21"/>
  <c r="M86" i="21"/>
  <c r="N86" i="21"/>
  <c r="O86" i="21"/>
  <c r="P86" i="21"/>
  <c r="Q86" i="21"/>
  <c r="R86" i="21"/>
  <c r="M87" i="21"/>
  <c r="N87" i="21"/>
  <c r="O87" i="21"/>
  <c r="P87" i="21"/>
  <c r="Q87" i="21"/>
  <c r="R87" i="21"/>
  <c r="M88" i="21"/>
  <c r="N88" i="21"/>
  <c r="O88" i="21"/>
  <c r="P88" i="21"/>
  <c r="Q88" i="21"/>
  <c r="R88" i="21"/>
  <c r="M89" i="21"/>
  <c r="N89" i="21"/>
  <c r="O89" i="21"/>
  <c r="P89" i="21"/>
  <c r="Q89" i="21"/>
  <c r="R89" i="21"/>
  <c r="M90" i="21"/>
  <c r="N90" i="21"/>
  <c r="O90" i="21"/>
  <c r="P90" i="21"/>
  <c r="Q90" i="21"/>
  <c r="R90" i="21"/>
  <c r="M91" i="21"/>
  <c r="N91" i="21"/>
  <c r="O91" i="21"/>
  <c r="P91" i="21"/>
  <c r="Q91" i="21"/>
  <c r="R91" i="21"/>
  <c r="M92" i="21"/>
  <c r="N92" i="21"/>
  <c r="O92" i="21"/>
  <c r="P92" i="21"/>
  <c r="Q92" i="21"/>
  <c r="R92" i="21"/>
  <c r="M93" i="21"/>
  <c r="N93" i="21"/>
  <c r="O93" i="21"/>
  <c r="P93" i="21"/>
  <c r="Q93" i="21"/>
  <c r="R93" i="21"/>
  <c r="M94" i="21"/>
  <c r="N94" i="21"/>
  <c r="O94" i="21"/>
  <c r="P94" i="21"/>
  <c r="Q94" i="21"/>
  <c r="R94" i="21"/>
  <c r="M95" i="21"/>
  <c r="N95" i="21"/>
  <c r="O95" i="21"/>
  <c r="P95" i="21"/>
  <c r="Q95" i="21"/>
  <c r="R95" i="21"/>
  <c r="M96" i="21"/>
  <c r="N96" i="21"/>
  <c r="O96" i="21"/>
  <c r="P96" i="21"/>
  <c r="Q96" i="21"/>
  <c r="R96" i="21"/>
  <c r="M97" i="21"/>
  <c r="N97" i="21"/>
  <c r="O97" i="21"/>
  <c r="P97" i="21"/>
  <c r="Q97" i="21"/>
  <c r="R97" i="21"/>
  <c r="M98" i="21"/>
  <c r="N98" i="21"/>
  <c r="O98" i="21"/>
  <c r="P98" i="21"/>
  <c r="Q98" i="21"/>
  <c r="R98" i="21"/>
  <c r="M99" i="21"/>
  <c r="N99" i="21"/>
  <c r="O99" i="21"/>
  <c r="P99" i="21"/>
  <c r="Q99" i="21"/>
  <c r="R99" i="21"/>
  <c r="M100" i="21"/>
  <c r="N100" i="21"/>
  <c r="O100" i="21"/>
  <c r="P100" i="21"/>
  <c r="Q100" i="21"/>
  <c r="R100" i="21"/>
  <c r="M101" i="21"/>
  <c r="N101" i="21"/>
  <c r="O101" i="21"/>
  <c r="P101" i="21"/>
  <c r="Q101" i="21"/>
  <c r="R101" i="21"/>
  <c r="M102" i="21"/>
  <c r="N102" i="21"/>
  <c r="O102" i="21"/>
  <c r="P102" i="21"/>
  <c r="Q102" i="21"/>
  <c r="R102" i="21"/>
  <c r="M103" i="21"/>
  <c r="N103" i="21"/>
  <c r="O103" i="21"/>
  <c r="P103" i="21"/>
  <c r="Q103" i="21"/>
  <c r="R103" i="21"/>
  <c r="M104" i="21"/>
  <c r="N104" i="21"/>
  <c r="O104" i="21"/>
  <c r="P104" i="21"/>
  <c r="Q104" i="21"/>
  <c r="R104" i="21"/>
  <c r="M105" i="21"/>
  <c r="N105" i="21"/>
  <c r="O105" i="21"/>
  <c r="P105" i="21"/>
  <c r="Q105" i="21"/>
  <c r="R105" i="21"/>
  <c r="M106" i="21"/>
  <c r="N106" i="21"/>
  <c r="O106" i="21"/>
  <c r="P106" i="21"/>
  <c r="Q106" i="21"/>
  <c r="R106" i="21"/>
  <c r="M107" i="21"/>
  <c r="N107" i="21"/>
  <c r="O107" i="21"/>
  <c r="P107" i="21"/>
  <c r="Q107" i="21"/>
  <c r="R107" i="21"/>
  <c r="M108" i="21"/>
  <c r="N108" i="21"/>
  <c r="O108" i="21"/>
  <c r="P108" i="21"/>
  <c r="Q108" i="21"/>
  <c r="R108" i="21"/>
  <c r="M109" i="21"/>
  <c r="N109" i="21"/>
  <c r="O109" i="21"/>
  <c r="P109" i="21"/>
  <c r="Q109" i="21"/>
  <c r="R109" i="21"/>
  <c r="M110" i="21"/>
  <c r="N110" i="21"/>
  <c r="O110" i="21"/>
  <c r="P110" i="21"/>
  <c r="Q110" i="21"/>
  <c r="R110" i="21"/>
  <c r="M111" i="21"/>
  <c r="N111" i="21"/>
  <c r="O111" i="21"/>
  <c r="P111" i="21"/>
  <c r="Q111" i="21"/>
  <c r="R111" i="21"/>
  <c r="M112" i="21"/>
  <c r="N112" i="21"/>
  <c r="O112" i="21"/>
  <c r="P112" i="21"/>
  <c r="Q112" i="21"/>
  <c r="R112" i="21"/>
  <c r="M113" i="21"/>
  <c r="N113" i="21"/>
  <c r="O113" i="21"/>
  <c r="P113" i="21"/>
  <c r="Q113" i="21"/>
  <c r="R113" i="21"/>
  <c r="M114" i="21"/>
  <c r="N114" i="21"/>
  <c r="O114" i="21"/>
  <c r="P114" i="21"/>
  <c r="Q114" i="21"/>
  <c r="R114" i="21"/>
  <c r="M115" i="21"/>
  <c r="N115" i="21"/>
  <c r="O115" i="21"/>
  <c r="P115" i="21"/>
  <c r="Q115" i="21"/>
  <c r="R115" i="21"/>
  <c r="M116" i="21"/>
  <c r="N116" i="21"/>
  <c r="O116" i="21"/>
  <c r="P116" i="21"/>
  <c r="Q116" i="21"/>
  <c r="R116" i="21"/>
  <c r="M117" i="21"/>
  <c r="N117" i="21"/>
  <c r="O117" i="21"/>
  <c r="P117" i="21"/>
  <c r="Q117" i="21"/>
  <c r="R117" i="21"/>
  <c r="M118" i="21"/>
  <c r="N118" i="21"/>
  <c r="O118" i="21"/>
  <c r="P118" i="21"/>
  <c r="Q118" i="21"/>
  <c r="R118" i="21"/>
  <c r="M119" i="21"/>
  <c r="N119" i="21"/>
  <c r="O119" i="21"/>
  <c r="P119" i="21"/>
  <c r="Q119" i="21"/>
  <c r="R119" i="21"/>
  <c r="M120" i="21"/>
  <c r="N120" i="21"/>
  <c r="O120" i="21"/>
  <c r="P120" i="21"/>
  <c r="Q120" i="21"/>
  <c r="R120" i="21"/>
  <c r="M121" i="21"/>
  <c r="N121" i="21"/>
  <c r="O121" i="21"/>
  <c r="P121" i="21"/>
  <c r="Q121" i="21"/>
  <c r="R121" i="21"/>
  <c r="M122" i="21"/>
  <c r="N122" i="21"/>
  <c r="O122" i="21"/>
  <c r="P122" i="21"/>
  <c r="Q122" i="21"/>
  <c r="R122" i="21"/>
  <c r="M123" i="21"/>
  <c r="N123" i="21"/>
  <c r="O123" i="21"/>
  <c r="P123" i="21"/>
  <c r="Q123" i="21"/>
  <c r="R123" i="21"/>
  <c r="M124" i="21"/>
  <c r="N124" i="21"/>
  <c r="O124" i="21"/>
  <c r="P124" i="21"/>
  <c r="Q124" i="21"/>
  <c r="R124" i="21"/>
  <c r="M125" i="21"/>
  <c r="N125" i="21"/>
  <c r="O125" i="21"/>
  <c r="P125" i="21"/>
  <c r="Q125" i="21"/>
  <c r="R125" i="21"/>
  <c r="M126" i="21"/>
  <c r="N126" i="21"/>
  <c r="O126" i="21"/>
  <c r="P126" i="21"/>
  <c r="Q126" i="21"/>
  <c r="R126" i="21"/>
  <c r="M127" i="21"/>
  <c r="N127" i="21"/>
  <c r="O127" i="21"/>
  <c r="P127" i="21"/>
  <c r="Q127" i="21"/>
  <c r="R127" i="21"/>
  <c r="M128" i="21"/>
  <c r="N128" i="21"/>
  <c r="O128" i="21"/>
  <c r="P128" i="21"/>
  <c r="Q128" i="21"/>
  <c r="R128" i="21"/>
  <c r="M129" i="21"/>
  <c r="N129" i="21"/>
  <c r="O129" i="21"/>
  <c r="P129" i="21"/>
  <c r="Q129" i="21"/>
  <c r="R129" i="21"/>
  <c r="M130" i="21"/>
  <c r="N130" i="21"/>
  <c r="O130" i="21"/>
  <c r="P130" i="21"/>
  <c r="Q130" i="21"/>
  <c r="R130" i="21"/>
  <c r="M131" i="21"/>
  <c r="N131" i="21"/>
  <c r="O131" i="21"/>
  <c r="P131" i="21"/>
  <c r="Q131" i="21"/>
  <c r="R131" i="21"/>
  <c r="M132" i="21"/>
  <c r="N132" i="21"/>
  <c r="O132" i="21"/>
  <c r="P132" i="21"/>
  <c r="Q132" i="21"/>
  <c r="R132" i="21"/>
  <c r="M133" i="21"/>
  <c r="N133" i="21"/>
  <c r="O133" i="21"/>
  <c r="P133" i="21"/>
  <c r="Q133" i="21"/>
  <c r="R133" i="21"/>
  <c r="M134" i="21"/>
  <c r="N134" i="21"/>
  <c r="O134" i="21"/>
  <c r="P134" i="21"/>
  <c r="Q134" i="21"/>
  <c r="R134" i="21"/>
  <c r="M135" i="21"/>
  <c r="N135" i="21"/>
  <c r="O135" i="21"/>
  <c r="P135" i="21"/>
  <c r="Q135" i="21"/>
  <c r="R135" i="21"/>
  <c r="M136" i="21"/>
  <c r="N136" i="21"/>
  <c r="O136" i="21"/>
  <c r="P136" i="21"/>
  <c r="Q136" i="21"/>
  <c r="R136" i="21"/>
  <c r="M137" i="21"/>
  <c r="N137" i="21"/>
  <c r="O137" i="21"/>
  <c r="P137" i="21"/>
  <c r="Q137" i="21"/>
  <c r="R137" i="21"/>
  <c r="M138" i="21"/>
  <c r="N138" i="21"/>
  <c r="O138" i="21"/>
  <c r="P138" i="21"/>
  <c r="Q138" i="21"/>
  <c r="R138" i="21"/>
  <c r="M139" i="21"/>
  <c r="N139" i="21"/>
  <c r="O139" i="21"/>
  <c r="P139" i="21"/>
  <c r="Q139" i="21"/>
  <c r="R139" i="21"/>
  <c r="M140" i="21"/>
  <c r="N140" i="21"/>
  <c r="O140" i="21"/>
  <c r="P140" i="21"/>
  <c r="Q140" i="21"/>
  <c r="R140" i="21"/>
  <c r="M141" i="21"/>
  <c r="N141" i="21"/>
  <c r="O141" i="21"/>
  <c r="P141" i="21"/>
  <c r="Q141" i="21"/>
  <c r="R141" i="21"/>
  <c r="M142" i="21"/>
  <c r="N142" i="21"/>
  <c r="O142" i="21"/>
  <c r="P142" i="21"/>
  <c r="Q142" i="21"/>
  <c r="R142" i="21"/>
  <c r="M143" i="21"/>
  <c r="N143" i="21"/>
  <c r="O143" i="21"/>
  <c r="P143" i="21"/>
  <c r="Q143" i="21"/>
  <c r="R143" i="21"/>
  <c r="M144" i="21"/>
  <c r="N144" i="21"/>
  <c r="O144" i="21"/>
  <c r="P144" i="21"/>
  <c r="Q144" i="21"/>
  <c r="R144" i="21"/>
  <c r="M145" i="21"/>
  <c r="N145" i="21"/>
  <c r="O145" i="21"/>
  <c r="P145" i="21"/>
  <c r="Q145" i="21"/>
  <c r="R145" i="21"/>
  <c r="M146" i="21"/>
  <c r="N146" i="21"/>
  <c r="O146" i="21"/>
  <c r="P146" i="21"/>
  <c r="Q146" i="21"/>
  <c r="R146" i="21"/>
  <c r="M147" i="21"/>
  <c r="N147" i="21"/>
  <c r="O147" i="21"/>
  <c r="P147" i="21"/>
  <c r="Q147" i="21"/>
  <c r="R147" i="21"/>
  <c r="M149" i="21"/>
  <c r="N149" i="21"/>
  <c r="O149" i="21"/>
  <c r="P149" i="21"/>
  <c r="Q149" i="21"/>
  <c r="R149" i="21"/>
  <c r="M150" i="21"/>
  <c r="N150" i="21"/>
  <c r="O150" i="21"/>
  <c r="P150" i="21"/>
  <c r="Q150" i="21"/>
  <c r="R150" i="21"/>
  <c r="M151" i="21"/>
  <c r="N151" i="21"/>
  <c r="O151" i="21"/>
  <c r="P151" i="21"/>
  <c r="Q151" i="21"/>
  <c r="R151" i="21"/>
  <c r="M152" i="21"/>
  <c r="N152" i="21"/>
  <c r="O152" i="21"/>
  <c r="P152" i="21"/>
  <c r="Q152" i="21"/>
  <c r="R152" i="21"/>
  <c r="M153" i="21"/>
  <c r="N153" i="21"/>
  <c r="O153" i="21"/>
  <c r="P153" i="21"/>
  <c r="Q153" i="21"/>
  <c r="R153" i="21"/>
  <c r="M154" i="21"/>
  <c r="N154" i="21"/>
  <c r="O154" i="21"/>
  <c r="P154" i="21"/>
  <c r="Q154" i="21"/>
  <c r="R154" i="21"/>
  <c r="M155" i="21"/>
  <c r="N155" i="21"/>
  <c r="O155" i="21"/>
  <c r="P155" i="21"/>
  <c r="Q155" i="21"/>
  <c r="R155" i="21"/>
  <c r="M156" i="21"/>
  <c r="N156" i="21"/>
  <c r="O156" i="21"/>
  <c r="P156" i="21"/>
  <c r="Q156" i="21"/>
  <c r="R156" i="21"/>
  <c r="M157" i="21"/>
  <c r="N157" i="21"/>
  <c r="O157" i="21"/>
  <c r="P157" i="21"/>
  <c r="Q157" i="21"/>
  <c r="R157" i="21"/>
  <c r="M158" i="21"/>
  <c r="N158" i="21"/>
  <c r="O158" i="21"/>
  <c r="P158" i="21"/>
  <c r="Q158" i="21"/>
  <c r="R158" i="21"/>
  <c r="M159" i="21"/>
  <c r="N159" i="21"/>
  <c r="O159" i="21"/>
  <c r="P159" i="21"/>
  <c r="Q159" i="21"/>
  <c r="R159" i="21"/>
  <c r="M160" i="21"/>
  <c r="N160" i="21"/>
  <c r="O160" i="21"/>
  <c r="P160" i="21"/>
  <c r="Q160" i="21"/>
  <c r="R160" i="21"/>
  <c r="M161" i="21"/>
  <c r="N161" i="21"/>
  <c r="O161" i="21"/>
  <c r="P161" i="21"/>
  <c r="Q161" i="21"/>
  <c r="R161" i="21"/>
  <c r="M162" i="21"/>
  <c r="N162" i="21"/>
  <c r="O162" i="21"/>
  <c r="P162" i="21"/>
  <c r="Q162" i="21"/>
  <c r="R162" i="21"/>
  <c r="M163" i="21"/>
  <c r="N163" i="21"/>
  <c r="O163" i="21"/>
  <c r="P163" i="21"/>
  <c r="Q163" i="21"/>
  <c r="R163" i="21"/>
  <c r="M164" i="21"/>
  <c r="N164" i="21"/>
  <c r="O164" i="21"/>
  <c r="P164" i="21"/>
  <c r="Q164" i="21"/>
  <c r="R164" i="21"/>
  <c r="M165" i="21"/>
  <c r="N165" i="21"/>
  <c r="O165" i="21"/>
  <c r="P165" i="21"/>
  <c r="Q165" i="21"/>
  <c r="R165" i="21"/>
  <c r="M166" i="21"/>
  <c r="N166" i="21"/>
  <c r="O166" i="21"/>
  <c r="P166" i="21"/>
  <c r="Q166" i="21"/>
  <c r="R166" i="21"/>
  <c r="M167" i="21"/>
  <c r="N167" i="21"/>
  <c r="O167" i="21"/>
  <c r="P167" i="21"/>
  <c r="Q167" i="21"/>
  <c r="R167" i="21"/>
  <c r="M168" i="21"/>
  <c r="N168" i="21"/>
  <c r="O168" i="21"/>
  <c r="P168" i="21"/>
  <c r="Q168" i="21"/>
  <c r="R168" i="21"/>
  <c r="M169" i="21"/>
  <c r="N169" i="21"/>
  <c r="O169" i="21"/>
  <c r="P169" i="21"/>
  <c r="Q169" i="21"/>
  <c r="R169" i="21"/>
  <c r="M170" i="21"/>
  <c r="N170" i="21"/>
  <c r="O170" i="21"/>
  <c r="P170" i="21"/>
  <c r="Q170" i="21"/>
  <c r="R170" i="21"/>
  <c r="M171" i="21"/>
  <c r="N171" i="21"/>
  <c r="O171" i="21"/>
  <c r="P171" i="21"/>
  <c r="Q171" i="21"/>
  <c r="R171" i="21"/>
  <c r="M172" i="21"/>
  <c r="N172" i="21"/>
  <c r="O172" i="21"/>
  <c r="P172" i="21"/>
  <c r="Q172" i="21"/>
  <c r="R172" i="21"/>
  <c r="M173" i="21"/>
  <c r="N173" i="21"/>
  <c r="O173" i="21"/>
  <c r="P173" i="21"/>
  <c r="Q173" i="21"/>
  <c r="R173" i="21"/>
  <c r="M174" i="21"/>
  <c r="N174" i="21"/>
  <c r="O174" i="21"/>
  <c r="P174" i="21"/>
  <c r="Q174" i="21"/>
  <c r="R174" i="21"/>
  <c r="M175" i="21"/>
  <c r="N175" i="21"/>
  <c r="O175" i="21"/>
  <c r="P175" i="21"/>
  <c r="Q175" i="21"/>
  <c r="R175" i="21"/>
  <c r="M176" i="21"/>
  <c r="N176" i="21"/>
  <c r="O176" i="21"/>
  <c r="P176" i="21"/>
  <c r="Q176" i="21"/>
  <c r="R176" i="21"/>
  <c r="M177" i="21"/>
  <c r="N177" i="21"/>
  <c r="O177" i="21"/>
  <c r="P177" i="21"/>
  <c r="Q177" i="21"/>
  <c r="R177" i="21"/>
  <c r="M178" i="21"/>
  <c r="N178" i="21"/>
  <c r="O178" i="21"/>
  <c r="P178" i="21"/>
  <c r="Q178" i="21"/>
  <c r="R178" i="21"/>
  <c r="M179" i="21"/>
  <c r="N179" i="21"/>
  <c r="O179" i="21"/>
  <c r="P179" i="21"/>
  <c r="Q179" i="21"/>
  <c r="R179" i="21"/>
  <c r="M180" i="21"/>
  <c r="N180" i="21"/>
  <c r="O180" i="21"/>
  <c r="P180" i="21"/>
  <c r="Q180" i="21"/>
  <c r="R180" i="21"/>
  <c r="M181" i="21"/>
  <c r="N181" i="21"/>
  <c r="O181" i="21"/>
  <c r="P181" i="21"/>
  <c r="Q181" i="21"/>
  <c r="R181" i="21"/>
  <c r="M182" i="21"/>
  <c r="N182" i="21"/>
  <c r="O182" i="21"/>
  <c r="P182" i="21"/>
  <c r="Q182" i="21"/>
  <c r="R182" i="21"/>
  <c r="M183" i="21"/>
  <c r="N183" i="21"/>
  <c r="O183" i="21"/>
  <c r="P183" i="21"/>
  <c r="Q183" i="21"/>
  <c r="R183" i="21"/>
  <c r="M184" i="21"/>
  <c r="N184" i="21"/>
  <c r="O184" i="21"/>
  <c r="P184" i="21"/>
  <c r="Q184" i="21"/>
  <c r="R184" i="21"/>
  <c r="M185" i="21"/>
  <c r="N185" i="21"/>
  <c r="O185" i="21"/>
  <c r="P185" i="21"/>
  <c r="Q185" i="21"/>
  <c r="R185" i="21"/>
  <c r="M186" i="21"/>
  <c r="N186" i="21"/>
  <c r="O186" i="21"/>
  <c r="P186" i="21"/>
  <c r="Q186" i="21"/>
  <c r="R186" i="21"/>
  <c r="M187" i="21"/>
  <c r="N187" i="21"/>
  <c r="O187" i="21"/>
  <c r="P187" i="21"/>
  <c r="Q187" i="21"/>
  <c r="R187" i="21"/>
  <c r="M188" i="21"/>
  <c r="N188" i="21"/>
  <c r="O188" i="21"/>
  <c r="P188" i="21"/>
  <c r="Q188" i="21"/>
  <c r="R188" i="21"/>
  <c r="M189" i="21"/>
  <c r="N189" i="21"/>
  <c r="O189" i="21"/>
  <c r="P189" i="21"/>
  <c r="Q189" i="21"/>
  <c r="R189" i="21"/>
  <c r="M190" i="21"/>
  <c r="N190" i="21"/>
  <c r="O190" i="21"/>
  <c r="P190" i="21"/>
  <c r="Q190" i="21"/>
  <c r="R190" i="21"/>
  <c r="M191" i="21"/>
  <c r="N191" i="21"/>
  <c r="O191" i="21"/>
  <c r="P191" i="21"/>
  <c r="Q191" i="21"/>
  <c r="R191" i="21"/>
  <c r="M192" i="21"/>
  <c r="N192" i="21"/>
  <c r="O192" i="21"/>
  <c r="P192" i="21"/>
  <c r="Q192" i="21"/>
  <c r="R192" i="21"/>
  <c r="M193" i="21"/>
  <c r="N193" i="21"/>
  <c r="O193" i="21"/>
  <c r="P193" i="21"/>
  <c r="Q193" i="21"/>
  <c r="R193" i="21"/>
  <c r="M194" i="21"/>
  <c r="N194" i="21"/>
  <c r="O194" i="21"/>
  <c r="P194" i="21"/>
  <c r="Q194" i="21"/>
  <c r="R194" i="21"/>
  <c r="M195" i="21"/>
  <c r="N195" i="21"/>
  <c r="O195" i="21"/>
  <c r="P195" i="21"/>
  <c r="Q195" i="21"/>
  <c r="R195" i="21"/>
  <c r="M196" i="21"/>
  <c r="N196" i="21"/>
  <c r="O196" i="21"/>
  <c r="P196" i="21"/>
  <c r="Q196" i="21"/>
  <c r="R196" i="21"/>
  <c r="M197" i="21"/>
  <c r="N197" i="21"/>
  <c r="O197" i="21"/>
  <c r="P197" i="21"/>
  <c r="Q197" i="21"/>
  <c r="R197" i="21"/>
  <c r="M198" i="21"/>
  <c r="N198" i="21"/>
  <c r="O198" i="21"/>
  <c r="P198" i="21"/>
  <c r="Q198" i="21"/>
  <c r="R198" i="21"/>
  <c r="M199" i="21"/>
  <c r="N199" i="21"/>
  <c r="O199" i="21"/>
  <c r="P199" i="21"/>
  <c r="Q199" i="21"/>
  <c r="R199" i="21"/>
  <c r="M200" i="21"/>
  <c r="N200" i="21"/>
  <c r="O200" i="21"/>
  <c r="P200" i="21"/>
  <c r="Q200" i="21"/>
  <c r="R200" i="21"/>
  <c r="M201" i="21"/>
  <c r="N201" i="21"/>
  <c r="O201" i="21"/>
  <c r="P201" i="21"/>
  <c r="Q201" i="21"/>
  <c r="R201" i="21"/>
  <c r="M202" i="21"/>
  <c r="N202" i="21"/>
  <c r="O202" i="21"/>
  <c r="P202" i="21"/>
  <c r="Q202" i="21"/>
  <c r="R202" i="21"/>
  <c r="M203" i="21"/>
  <c r="N203" i="21"/>
  <c r="O203" i="21"/>
  <c r="P203" i="21"/>
  <c r="Q203" i="21"/>
  <c r="R203" i="21"/>
  <c r="M204" i="21"/>
  <c r="N204" i="21"/>
  <c r="O204" i="21"/>
  <c r="P204" i="21"/>
  <c r="Q204" i="21"/>
  <c r="R204" i="21"/>
  <c r="M205" i="21"/>
  <c r="N205" i="21"/>
  <c r="O205" i="21"/>
  <c r="P205" i="21"/>
  <c r="Q205" i="21"/>
  <c r="R205" i="21"/>
  <c r="M206" i="21"/>
  <c r="N206" i="21"/>
  <c r="O206" i="21"/>
  <c r="P206" i="21"/>
  <c r="Q206" i="21"/>
  <c r="R206" i="21"/>
  <c r="M207" i="21"/>
  <c r="N207" i="21"/>
  <c r="O207" i="21"/>
  <c r="P207" i="21"/>
  <c r="Q207" i="21"/>
  <c r="R207" i="21"/>
  <c r="M208" i="21"/>
  <c r="N208" i="21"/>
  <c r="O208" i="21"/>
  <c r="P208" i="21"/>
  <c r="Q208" i="21"/>
  <c r="R208" i="21"/>
  <c r="M209" i="21"/>
  <c r="N209" i="21"/>
  <c r="O209" i="21"/>
  <c r="P209" i="21"/>
  <c r="Q209" i="21"/>
  <c r="R209" i="21"/>
  <c r="M210" i="21"/>
  <c r="N210" i="21"/>
  <c r="O210" i="21"/>
  <c r="P210" i="21"/>
  <c r="Q210" i="21"/>
  <c r="R210" i="21"/>
  <c r="M212" i="21"/>
  <c r="N212" i="21"/>
  <c r="O212" i="21"/>
  <c r="P212" i="21"/>
  <c r="Q212" i="21"/>
  <c r="R212" i="21"/>
  <c r="M213" i="21"/>
  <c r="N213" i="21"/>
  <c r="O213" i="21"/>
  <c r="P213" i="21"/>
  <c r="Q213" i="21"/>
  <c r="R213" i="21"/>
  <c r="M214" i="21"/>
  <c r="N214" i="21"/>
  <c r="O214" i="21"/>
  <c r="P214" i="21"/>
  <c r="Q214" i="21"/>
  <c r="R214" i="21"/>
  <c r="M215" i="21"/>
  <c r="N215" i="21"/>
  <c r="O215" i="21"/>
  <c r="P215" i="21"/>
  <c r="Q215" i="21"/>
  <c r="R215" i="21"/>
  <c r="M216" i="21"/>
  <c r="N216" i="21"/>
  <c r="O216" i="21"/>
  <c r="P216" i="21"/>
  <c r="Q216" i="21"/>
  <c r="R216" i="21"/>
  <c r="M217" i="21"/>
  <c r="N217" i="21"/>
  <c r="O217" i="21"/>
  <c r="P217" i="21"/>
  <c r="Q217" i="21"/>
  <c r="R217" i="21"/>
  <c r="M218" i="21"/>
  <c r="N218" i="21"/>
  <c r="O218" i="21"/>
  <c r="P218" i="21"/>
  <c r="Q218" i="21"/>
  <c r="R218" i="21"/>
  <c r="M219" i="21"/>
  <c r="N219" i="21"/>
  <c r="O219" i="21"/>
  <c r="P219" i="21"/>
  <c r="Q219" i="21"/>
  <c r="R219" i="21"/>
  <c r="M220" i="21"/>
  <c r="N220" i="21"/>
  <c r="O220" i="21"/>
  <c r="P220" i="21"/>
  <c r="Q220" i="21"/>
  <c r="R220" i="21"/>
  <c r="M222" i="21"/>
  <c r="N222" i="21"/>
  <c r="O222" i="21"/>
  <c r="P222" i="21"/>
  <c r="Q222" i="21"/>
  <c r="R222" i="21"/>
  <c r="M223" i="21"/>
  <c r="N223" i="21"/>
  <c r="O223" i="21"/>
  <c r="P223" i="21"/>
  <c r="Q223" i="21"/>
  <c r="R223" i="21"/>
  <c r="M224" i="21"/>
  <c r="N224" i="21"/>
  <c r="O224" i="21"/>
  <c r="P224" i="21"/>
  <c r="Q224" i="21"/>
  <c r="R224" i="21"/>
  <c r="M225" i="21"/>
  <c r="N225" i="21"/>
  <c r="O225" i="21"/>
  <c r="P225" i="21"/>
  <c r="Q225" i="21"/>
  <c r="R225" i="21"/>
  <c r="M226" i="21"/>
  <c r="N226" i="21"/>
  <c r="O226" i="21"/>
  <c r="P226" i="21"/>
  <c r="Q226" i="21"/>
  <c r="R226" i="21"/>
  <c r="M227" i="21"/>
  <c r="N227" i="21"/>
  <c r="O227" i="21"/>
  <c r="P227" i="21"/>
  <c r="Q227" i="21"/>
  <c r="R227" i="21"/>
  <c r="M228" i="21"/>
  <c r="N228" i="21"/>
  <c r="O228" i="21"/>
  <c r="P228" i="21"/>
  <c r="Q228" i="21"/>
  <c r="R228" i="21"/>
  <c r="M229" i="21"/>
  <c r="N229" i="21"/>
  <c r="O229" i="21"/>
  <c r="P229" i="21"/>
  <c r="Q229" i="21"/>
  <c r="R229" i="21"/>
  <c r="M230" i="21"/>
  <c r="N230" i="21"/>
  <c r="O230" i="21"/>
  <c r="P230" i="21"/>
  <c r="Q230" i="21"/>
  <c r="R230" i="21"/>
  <c r="M231" i="21"/>
  <c r="N231" i="21"/>
  <c r="O231" i="21"/>
  <c r="P231" i="21"/>
  <c r="Q231" i="21"/>
  <c r="R231" i="21"/>
  <c r="M232" i="21"/>
  <c r="N232" i="21"/>
  <c r="O232" i="21"/>
  <c r="P232" i="21"/>
  <c r="Q232" i="21"/>
  <c r="R232" i="21"/>
  <c r="M234" i="21"/>
  <c r="N234" i="21"/>
  <c r="O234" i="21"/>
  <c r="P234" i="21"/>
  <c r="Q234" i="21"/>
  <c r="R234" i="21"/>
  <c r="M236" i="21"/>
  <c r="N236" i="21"/>
  <c r="O236" i="21"/>
  <c r="P236" i="21"/>
  <c r="Q236" i="21"/>
  <c r="R236" i="21"/>
  <c r="M238" i="21"/>
  <c r="O238" i="21"/>
  <c r="Q238" i="21"/>
  <c r="M240" i="21"/>
  <c r="N240" i="21"/>
  <c r="O240" i="21"/>
  <c r="P240" i="21"/>
  <c r="Q240" i="21"/>
  <c r="R240" i="21"/>
  <c r="M242" i="21"/>
  <c r="N242" i="21"/>
  <c r="O242" i="21"/>
  <c r="P242" i="21"/>
  <c r="Q242" i="21"/>
  <c r="R242" i="21"/>
  <c r="M244" i="21"/>
  <c r="N244" i="21"/>
  <c r="O244" i="21"/>
  <c r="P244" i="21"/>
  <c r="Q244" i="21"/>
  <c r="R244" i="21"/>
  <c r="M245" i="21"/>
  <c r="N245" i="21"/>
  <c r="O245" i="21"/>
  <c r="P245" i="21"/>
  <c r="Q245" i="21"/>
  <c r="R245" i="21"/>
  <c r="M246" i="21"/>
  <c r="N246" i="21"/>
  <c r="O246" i="21"/>
  <c r="P246" i="21"/>
  <c r="Q246" i="21"/>
  <c r="R246" i="21"/>
  <c r="M247" i="21"/>
  <c r="N247" i="21"/>
  <c r="O247" i="21"/>
  <c r="P247" i="21"/>
  <c r="Q247" i="21"/>
  <c r="R247" i="21"/>
  <c r="M248" i="21"/>
  <c r="N248" i="21"/>
  <c r="O248" i="21"/>
  <c r="P248" i="21"/>
  <c r="Q248" i="21"/>
  <c r="R248" i="21"/>
  <c r="M249" i="21"/>
  <c r="N249" i="21"/>
  <c r="O249" i="21"/>
  <c r="P249" i="21"/>
  <c r="Q249" i="21"/>
  <c r="R249" i="21"/>
  <c r="M250" i="21"/>
  <c r="N250" i="21"/>
  <c r="O250" i="21"/>
  <c r="P250" i="21"/>
  <c r="Q250" i="21"/>
  <c r="R250" i="21"/>
  <c r="M251" i="21"/>
  <c r="N251" i="21"/>
  <c r="O251" i="21"/>
  <c r="P251" i="21"/>
  <c r="Q251" i="21"/>
  <c r="R251" i="21"/>
  <c r="M252" i="21"/>
  <c r="N252" i="21"/>
  <c r="O252" i="21"/>
  <c r="P252" i="21"/>
  <c r="Q252" i="21"/>
  <c r="R252" i="21"/>
  <c r="M253" i="21"/>
  <c r="N253" i="21"/>
  <c r="O253" i="21"/>
  <c r="P253" i="21"/>
  <c r="Q253" i="21"/>
  <c r="R253" i="21"/>
  <c r="M254" i="21"/>
  <c r="N254" i="21"/>
  <c r="O254" i="21"/>
  <c r="P254" i="21"/>
  <c r="Q254" i="21"/>
  <c r="R254" i="21"/>
  <c r="M255" i="21"/>
  <c r="N255" i="21"/>
  <c r="O255" i="21"/>
  <c r="P255" i="21"/>
  <c r="Q255" i="21"/>
  <c r="R255" i="21"/>
  <c r="M256" i="21"/>
  <c r="N256" i="21"/>
  <c r="O256" i="21"/>
  <c r="P256" i="21"/>
  <c r="Q256" i="21"/>
  <c r="R256" i="21"/>
  <c r="M257" i="21"/>
  <c r="N257" i="21"/>
  <c r="O257" i="21"/>
  <c r="P257" i="21"/>
  <c r="Q257" i="21"/>
  <c r="R257" i="21"/>
  <c r="M258" i="21"/>
  <c r="N258" i="21"/>
  <c r="O258" i="21"/>
  <c r="P258" i="21"/>
  <c r="Q258" i="21"/>
  <c r="R258" i="21"/>
  <c r="M259" i="21"/>
  <c r="N259" i="21"/>
  <c r="O259" i="21"/>
  <c r="P259" i="21"/>
  <c r="Q259" i="21"/>
  <c r="R259" i="21"/>
  <c r="M260" i="21"/>
  <c r="N260" i="21"/>
  <c r="O260" i="21"/>
  <c r="P260" i="21"/>
  <c r="Q260" i="21"/>
  <c r="R260" i="21"/>
  <c r="M261" i="21"/>
  <c r="N261" i="21"/>
  <c r="O261" i="21"/>
  <c r="P261" i="21"/>
  <c r="Q261" i="21"/>
  <c r="R261" i="21"/>
  <c r="M262" i="21"/>
  <c r="N262" i="21"/>
  <c r="O262" i="21"/>
  <c r="P262" i="21"/>
  <c r="Q262" i="21"/>
  <c r="R262" i="21"/>
  <c r="M263" i="21"/>
  <c r="N263" i="21"/>
  <c r="O263" i="21"/>
  <c r="P263" i="21"/>
  <c r="Q263" i="21"/>
  <c r="R263" i="21"/>
  <c r="M264" i="21"/>
  <c r="N264" i="21"/>
  <c r="O264" i="21"/>
  <c r="P264" i="21"/>
  <c r="Q264" i="21"/>
  <c r="R264" i="21"/>
  <c r="M265" i="21"/>
  <c r="N265" i="21"/>
  <c r="O265" i="21"/>
  <c r="P265" i="21"/>
  <c r="Q265" i="21"/>
  <c r="R265" i="21"/>
  <c r="M266" i="21"/>
  <c r="N266" i="21"/>
  <c r="O266" i="21"/>
  <c r="P266" i="21"/>
  <c r="Q266" i="21"/>
  <c r="R266" i="21"/>
  <c r="M267" i="21"/>
  <c r="N267" i="21"/>
  <c r="O267" i="21"/>
  <c r="P267" i="21"/>
  <c r="Q267" i="21"/>
  <c r="R267" i="21"/>
  <c r="M268" i="21"/>
  <c r="N268" i="21"/>
  <c r="O268" i="21"/>
  <c r="P268" i="21"/>
  <c r="Q268" i="21"/>
  <c r="R268" i="21"/>
  <c r="M269" i="21"/>
  <c r="N269" i="21"/>
  <c r="O269" i="21"/>
  <c r="P269" i="21"/>
  <c r="Q269" i="21"/>
  <c r="R269" i="21"/>
  <c r="M270" i="21"/>
  <c r="N270" i="21"/>
  <c r="O270" i="21"/>
  <c r="P270" i="21"/>
  <c r="Q270" i="21"/>
  <c r="R270" i="21"/>
  <c r="M271" i="21"/>
  <c r="N271" i="21"/>
  <c r="O271" i="21"/>
  <c r="P271" i="21"/>
  <c r="Q271" i="21"/>
  <c r="R271" i="21"/>
  <c r="M272" i="21"/>
  <c r="N272" i="21"/>
  <c r="O272" i="21"/>
  <c r="P272" i="21"/>
  <c r="Q272" i="21"/>
  <c r="R272" i="21"/>
  <c r="M273" i="21"/>
  <c r="N273" i="21"/>
  <c r="O273" i="21"/>
  <c r="P273" i="21"/>
  <c r="Q273" i="21"/>
  <c r="R273" i="21"/>
  <c r="M274" i="21"/>
  <c r="N274" i="21"/>
  <c r="O274" i="21"/>
  <c r="P274" i="21"/>
  <c r="Q274" i="21"/>
  <c r="R274" i="21"/>
  <c r="M275" i="21"/>
  <c r="N275" i="21"/>
  <c r="O275" i="21"/>
  <c r="P275" i="21"/>
  <c r="Q275" i="21"/>
  <c r="R275" i="21"/>
  <c r="M276" i="21"/>
  <c r="N276" i="21"/>
  <c r="O276" i="21"/>
  <c r="P276" i="21"/>
  <c r="Q276" i="21"/>
  <c r="R276" i="21"/>
  <c r="M277" i="21"/>
  <c r="N277" i="21"/>
  <c r="O277" i="21"/>
  <c r="P277" i="21"/>
  <c r="Q277" i="21"/>
  <c r="R277" i="21"/>
  <c r="M278" i="21"/>
  <c r="N278" i="21"/>
  <c r="O278" i="21"/>
  <c r="P278" i="21"/>
  <c r="Q278" i="21"/>
  <c r="R278" i="21"/>
  <c r="M279" i="21"/>
  <c r="N279" i="21"/>
  <c r="O279" i="21"/>
  <c r="P279" i="21"/>
  <c r="Q279" i="21"/>
  <c r="R279" i="21"/>
  <c r="M280" i="21"/>
  <c r="N280" i="21"/>
  <c r="O280" i="21"/>
  <c r="P280" i="21"/>
  <c r="Q280" i="21"/>
  <c r="R280" i="21"/>
  <c r="M281" i="21"/>
  <c r="N281" i="21"/>
  <c r="O281" i="21"/>
  <c r="P281" i="21"/>
  <c r="Q281" i="21"/>
  <c r="R281" i="21"/>
  <c r="M282" i="21"/>
  <c r="N282" i="21"/>
  <c r="O282" i="21"/>
  <c r="P282" i="21"/>
  <c r="Q282" i="21"/>
  <c r="R282" i="21"/>
  <c r="M283" i="21"/>
  <c r="N283" i="21"/>
  <c r="O283" i="21"/>
  <c r="P283" i="21"/>
  <c r="Q283" i="21"/>
  <c r="R283" i="21"/>
  <c r="M284" i="21"/>
  <c r="N284" i="21"/>
  <c r="O284" i="21"/>
  <c r="P284" i="21"/>
  <c r="Q284" i="21"/>
  <c r="R284" i="21"/>
  <c r="M285" i="21"/>
  <c r="N285" i="21"/>
  <c r="O285" i="21"/>
  <c r="P285" i="21"/>
  <c r="Q285" i="21"/>
  <c r="R285" i="21"/>
  <c r="M286" i="21"/>
  <c r="N286" i="21"/>
  <c r="O286" i="21"/>
  <c r="P286" i="21"/>
  <c r="Q286" i="21"/>
  <c r="R286" i="21"/>
  <c r="M287" i="21"/>
  <c r="N287" i="21"/>
  <c r="O287" i="21"/>
  <c r="P287" i="21"/>
  <c r="Q287" i="21"/>
  <c r="R287" i="21"/>
  <c r="M288" i="21"/>
  <c r="N288" i="21"/>
  <c r="O288" i="21"/>
  <c r="P288" i="21"/>
  <c r="Q288" i="21"/>
  <c r="R288" i="21"/>
  <c r="M289" i="21"/>
  <c r="N289" i="21"/>
  <c r="O289" i="21"/>
  <c r="P289" i="21"/>
  <c r="Q289" i="21"/>
  <c r="R289" i="21"/>
  <c r="M290" i="21"/>
  <c r="N290" i="21"/>
  <c r="O290" i="21"/>
  <c r="P290" i="21"/>
  <c r="Q290" i="21"/>
  <c r="R290" i="21"/>
  <c r="M291" i="21"/>
  <c r="N291" i="21"/>
  <c r="O291" i="21"/>
  <c r="P291" i="21"/>
  <c r="Q291" i="21"/>
  <c r="R291" i="21"/>
  <c r="M292" i="21"/>
  <c r="N292" i="21"/>
  <c r="O292" i="21"/>
  <c r="P292" i="21"/>
  <c r="Q292" i="21"/>
  <c r="R292" i="21"/>
  <c r="M293" i="21"/>
  <c r="N293" i="21"/>
  <c r="O293" i="21"/>
  <c r="P293" i="21"/>
  <c r="Q293" i="21"/>
  <c r="R293" i="21"/>
  <c r="M294" i="21"/>
  <c r="N294" i="21"/>
  <c r="O294" i="21"/>
  <c r="P294" i="21"/>
  <c r="Q294" i="21"/>
  <c r="R294" i="21"/>
  <c r="M295" i="21"/>
  <c r="N295" i="21"/>
  <c r="O295" i="21"/>
  <c r="P295" i="21"/>
  <c r="Q295" i="21"/>
  <c r="R295" i="21"/>
  <c r="M296" i="21"/>
  <c r="N296" i="21"/>
  <c r="O296" i="21"/>
  <c r="P296" i="21"/>
  <c r="Q296" i="21"/>
  <c r="R296" i="21"/>
  <c r="M297" i="21"/>
  <c r="N297" i="21"/>
  <c r="O297" i="21"/>
  <c r="P297" i="21"/>
  <c r="Q297" i="21"/>
  <c r="R297" i="21"/>
  <c r="M298" i="21"/>
  <c r="N298" i="21"/>
  <c r="O298" i="21"/>
  <c r="P298" i="21"/>
  <c r="Q298" i="21"/>
  <c r="R298" i="21"/>
  <c r="M299" i="21"/>
  <c r="N299" i="21"/>
  <c r="O299" i="21"/>
  <c r="P299" i="21"/>
  <c r="Q299" i="21"/>
  <c r="R299" i="21"/>
  <c r="M300" i="21"/>
  <c r="N300" i="21"/>
  <c r="O300" i="21"/>
  <c r="P300" i="21"/>
  <c r="Q300" i="21"/>
  <c r="R300" i="21"/>
  <c r="M301" i="21"/>
  <c r="N301" i="21"/>
  <c r="O301" i="21"/>
  <c r="P301" i="21"/>
  <c r="Q301" i="21"/>
  <c r="R301" i="21"/>
  <c r="M302" i="21"/>
  <c r="N302" i="21"/>
  <c r="O302" i="21"/>
  <c r="P302" i="21"/>
  <c r="Q302" i="21"/>
  <c r="R302" i="21"/>
  <c r="M303" i="21"/>
  <c r="N303" i="21"/>
  <c r="O303" i="21"/>
  <c r="P303" i="21"/>
  <c r="Q303" i="21"/>
  <c r="R303" i="21"/>
  <c r="M304" i="21"/>
  <c r="N304" i="21"/>
  <c r="O304" i="21"/>
  <c r="P304" i="21"/>
  <c r="Q304" i="21"/>
  <c r="R304" i="21"/>
  <c r="M305" i="21"/>
  <c r="N305" i="21"/>
  <c r="O305" i="21"/>
  <c r="P305" i="21"/>
  <c r="Q305" i="21"/>
  <c r="R305" i="21"/>
  <c r="M306" i="21"/>
  <c r="N306" i="21"/>
  <c r="O306" i="21"/>
  <c r="P306" i="21"/>
  <c r="Q306" i="21"/>
  <c r="R306" i="21"/>
  <c r="M307" i="21"/>
  <c r="N307" i="21"/>
  <c r="O307" i="21"/>
  <c r="P307" i="21"/>
  <c r="Q307" i="21"/>
  <c r="R307" i="21"/>
  <c r="M308" i="21"/>
  <c r="N308" i="21"/>
  <c r="O308" i="21"/>
  <c r="P308" i="21"/>
  <c r="Q308" i="21"/>
  <c r="R308" i="21"/>
  <c r="M309" i="21"/>
  <c r="N309" i="21"/>
  <c r="O309" i="21"/>
  <c r="P309" i="21"/>
  <c r="Q309" i="21"/>
  <c r="R309" i="21"/>
  <c r="M310" i="21"/>
  <c r="N310" i="21"/>
  <c r="O310" i="21"/>
  <c r="P310" i="21"/>
  <c r="Q310" i="21"/>
  <c r="R310" i="21"/>
  <c r="M311" i="21"/>
  <c r="N311" i="21"/>
  <c r="O311" i="21"/>
  <c r="P311" i="21"/>
  <c r="Q311" i="21"/>
  <c r="R311" i="21"/>
  <c r="M312" i="21"/>
  <c r="N312" i="21"/>
  <c r="O312" i="21"/>
  <c r="P312" i="21"/>
  <c r="Q312" i="21"/>
  <c r="R312" i="21"/>
  <c r="M313" i="21"/>
  <c r="N313" i="21"/>
  <c r="O313" i="21"/>
  <c r="P313" i="21"/>
  <c r="Q313" i="21"/>
  <c r="R313" i="21"/>
  <c r="M314" i="21"/>
  <c r="N314" i="21"/>
  <c r="O314" i="21"/>
  <c r="P314" i="21"/>
  <c r="Q314" i="21"/>
  <c r="R314" i="21"/>
  <c r="M315" i="21"/>
  <c r="N315" i="21"/>
  <c r="O315" i="21"/>
  <c r="P315" i="21"/>
  <c r="Q315" i="21"/>
  <c r="R315" i="21"/>
  <c r="M316" i="21"/>
  <c r="N316" i="21"/>
  <c r="O316" i="21"/>
  <c r="P316" i="21"/>
  <c r="Q316" i="21"/>
  <c r="R316" i="21"/>
  <c r="M317" i="21"/>
  <c r="N317" i="21"/>
  <c r="O317" i="21"/>
  <c r="P317" i="21"/>
  <c r="Q317" i="21"/>
  <c r="R317" i="21"/>
  <c r="M318" i="21"/>
  <c r="N318" i="21"/>
  <c r="O318" i="21"/>
  <c r="P318" i="21"/>
  <c r="Q318" i="21"/>
  <c r="R318" i="21"/>
  <c r="M319" i="21"/>
  <c r="N319" i="21"/>
  <c r="O319" i="21"/>
  <c r="P319" i="21"/>
  <c r="Q319" i="21"/>
  <c r="R319" i="21"/>
  <c r="M325" i="21"/>
  <c r="N325" i="21"/>
  <c r="O325" i="21"/>
  <c r="P325" i="21"/>
  <c r="Q325" i="21"/>
  <c r="R325" i="21"/>
  <c r="M326" i="21"/>
  <c r="N326" i="21"/>
  <c r="O326" i="21"/>
  <c r="P326" i="21"/>
  <c r="Q326" i="21"/>
  <c r="R326" i="21"/>
  <c r="M327" i="21"/>
  <c r="N327" i="21"/>
  <c r="O327" i="21"/>
  <c r="P327" i="21"/>
  <c r="Q327" i="21"/>
  <c r="R327" i="21"/>
  <c r="M328" i="21"/>
  <c r="N328" i="21"/>
  <c r="O328" i="21"/>
  <c r="P328" i="21"/>
  <c r="Q328" i="21"/>
  <c r="R328" i="21"/>
  <c r="M329" i="21"/>
  <c r="N329" i="21"/>
  <c r="O329" i="21"/>
  <c r="P329" i="21"/>
  <c r="Q329" i="21"/>
  <c r="R329" i="21"/>
  <c r="M330" i="21"/>
  <c r="N330" i="21"/>
  <c r="O330" i="21"/>
  <c r="P330" i="21"/>
  <c r="Q330" i="21"/>
  <c r="R330" i="21"/>
  <c r="M331" i="21"/>
  <c r="N331" i="21"/>
  <c r="O331" i="21"/>
  <c r="P331" i="21"/>
  <c r="Q331" i="21"/>
  <c r="R331" i="21"/>
  <c r="M332" i="21"/>
  <c r="N332" i="21"/>
  <c r="O332" i="21"/>
  <c r="P332" i="21"/>
  <c r="Q332" i="21"/>
  <c r="R332" i="21"/>
  <c r="M333" i="21"/>
  <c r="N333" i="21"/>
  <c r="O333" i="21"/>
  <c r="P333" i="21"/>
  <c r="Q333" i="21"/>
  <c r="R333" i="21"/>
  <c r="M334" i="21"/>
  <c r="N334" i="21"/>
  <c r="O334" i="21"/>
  <c r="P334" i="21"/>
  <c r="Q334" i="21"/>
  <c r="R334" i="21"/>
  <c r="M336" i="21"/>
  <c r="N336" i="21"/>
  <c r="O336" i="21"/>
  <c r="P336" i="21"/>
  <c r="Q336" i="21"/>
  <c r="R336" i="21"/>
  <c r="O10" i="21"/>
  <c r="P10" i="21"/>
  <c r="Q10" i="21"/>
  <c r="R10" i="21"/>
  <c r="Y50" i="19"/>
  <c r="I49" i="41"/>
  <c r="Y49" i="19" s="1"/>
  <c r="I48" i="41"/>
  <c r="Y48" i="19" s="1"/>
  <c r="I47" i="41"/>
  <c r="Y47" i="19" s="1"/>
  <c r="I46" i="41"/>
  <c r="Y46" i="19" s="1"/>
  <c r="I45" i="41"/>
  <c r="Y45" i="19" s="1"/>
  <c r="I44" i="41"/>
  <c r="Y44" i="19" s="1"/>
  <c r="I43" i="41"/>
  <c r="Y43" i="19" s="1"/>
  <c r="I42" i="41"/>
  <c r="Y42" i="19" s="1"/>
  <c r="I41" i="41"/>
  <c r="Y41" i="19" s="1"/>
  <c r="I40" i="41"/>
  <c r="Y40" i="19" s="1"/>
  <c r="Y39" i="19"/>
  <c r="I38" i="41"/>
  <c r="Y38" i="19" s="1"/>
  <c r="I37" i="41"/>
  <c r="Y37" i="19" s="1"/>
  <c r="I36" i="41"/>
  <c r="Y36" i="19" s="1"/>
  <c r="I35" i="41"/>
  <c r="Y35" i="19" s="1"/>
  <c r="I34" i="41"/>
  <c r="Y34" i="19" s="1"/>
  <c r="I33" i="41"/>
  <c r="Y33" i="19" s="1"/>
  <c r="I32" i="41"/>
  <c r="Y32" i="19" s="1"/>
  <c r="I31" i="41"/>
  <c r="Y31" i="19" s="1"/>
  <c r="I30" i="41"/>
  <c r="Y30" i="19" s="1"/>
  <c r="I29" i="41"/>
  <c r="Y29" i="19" s="1"/>
  <c r="I28" i="41"/>
  <c r="Y28" i="19" s="1"/>
  <c r="I27" i="41"/>
  <c r="Y27" i="19" s="1"/>
  <c r="I26" i="41"/>
  <c r="Y26" i="19" s="1"/>
  <c r="I25" i="41"/>
  <c r="Y25" i="19" s="1"/>
  <c r="I24" i="41"/>
  <c r="Y24" i="19" s="1"/>
  <c r="I23" i="41"/>
  <c r="Y23" i="19" s="1"/>
  <c r="I22" i="41"/>
  <c r="Y22" i="19" s="1"/>
  <c r="I21" i="41"/>
  <c r="Y21" i="19" s="1"/>
  <c r="I20" i="41"/>
  <c r="Y20" i="19" s="1"/>
  <c r="I19" i="41"/>
  <c r="Y19" i="19" s="1"/>
  <c r="I18" i="41"/>
  <c r="Y18" i="19" s="1"/>
  <c r="I17" i="41"/>
  <c r="Y17" i="19" s="1"/>
  <c r="I16" i="41"/>
  <c r="Y16" i="19" s="1"/>
  <c r="I15" i="41"/>
  <c r="Y15" i="19" s="1"/>
  <c r="I14" i="41"/>
  <c r="Y14" i="19" s="1"/>
  <c r="I13" i="41"/>
  <c r="Y13" i="19" s="1"/>
  <c r="I12" i="41"/>
  <c r="Y12" i="19" s="1"/>
  <c r="I11" i="41"/>
  <c r="Y11" i="19" s="1"/>
  <c r="I10" i="41"/>
  <c r="Y10" i="19" s="1"/>
  <c r="G50" i="41"/>
  <c r="W50" i="19" s="1"/>
  <c r="G49" i="41"/>
  <c r="W49" i="19" s="1"/>
  <c r="G48" i="41"/>
  <c r="W48" i="19" s="1"/>
  <c r="G47" i="41"/>
  <c r="W47" i="19" s="1"/>
  <c r="G46" i="41"/>
  <c r="W46" i="19" s="1"/>
  <c r="G45" i="41"/>
  <c r="W45" i="19" s="1"/>
  <c r="G44" i="41"/>
  <c r="W44" i="19" s="1"/>
  <c r="G43" i="41"/>
  <c r="W43" i="19" s="1"/>
  <c r="G42" i="41"/>
  <c r="W42" i="19" s="1"/>
  <c r="G41" i="41"/>
  <c r="W41" i="19" s="1"/>
  <c r="G40" i="41"/>
  <c r="W40" i="19" s="1"/>
  <c r="G39" i="41"/>
  <c r="W39" i="19" s="1"/>
  <c r="G38" i="41"/>
  <c r="W38" i="19" s="1"/>
  <c r="G37" i="41"/>
  <c r="W37" i="19" s="1"/>
  <c r="G36" i="41"/>
  <c r="W36" i="19" s="1"/>
  <c r="G35" i="41"/>
  <c r="W35" i="19" s="1"/>
  <c r="G34" i="41"/>
  <c r="W34" i="19" s="1"/>
  <c r="G33" i="41"/>
  <c r="W33" i="19" s="1"/>
  <c r="G32" i="41"/>
  <c r="W32" i="19" s="1"/>
  <c r="G31" i="41"/>
  <c r="W31" i="19" s="1"/>
  <c r="G30" i="41"/>
  <c r="W30" i="19" s="1"/>
  <c r="G29" i="41"/>
  <c r="W29" i="19" s="1"/>
  <c r="G28" i="41"/>
  <c r="W28" i="19" s="1"/>
  <c r="G27" i="41"/>
  <c r="W27" i="19" s="1"/>
  <c r="G26" i="41"/>
  <c r="W26" i="19" s="1"/>
  <c r="G25" i="41"/>
  <c r="W25" i="19" s="1"/>
  <c r="G24" i="41"/>
  <c r="W24" i="19" s="1"/>
  <c r="G23" i="41"/>
  <c r="W23" i="19" s="1"/>
  <c r="G22" i="41"/>
  <c r="W22" i="19" s="1"/>
  <c r="G21" i="41"/>
  <c r="W21" i="19" s="1"/>
  <c r="G20" i="41"/>
  <c r="W20" i="19" s="1"/>
  <c r="G19" i="41"/>
  <c r="W19" i="19" s="1"/>
  <c r="G18" i="41"/>
  <c r="W18" i="19" s="1"/>
  <c r="G17" i="41"/>
  <c r="W17" i="19" s="1"/>
  <c r="G16" i="41"/>
  <c r="W16" i="19" s="1"/>
  <c r="G15" i="41"/>
  <c r="W15" i="19" s="1"/>
  <c r="G14" i="41"/>
  <c r="W14" i="19" s="1"/>
  <c r="G13" i="41"/>
  <c r="W13" i="19" s="1"/>
  <c r="G12" i="41"/>
  <c r="W12" i="19" s="1"/>
  <c r="G11" i="41"/>
  <c r="W11" i="19" s="1"/>
  <c r="G10" i="41"/>
  <c r="W10" i="19" s="1"/>
  <c r="E11" i="41"/>
  <c r="E12" i="41"/>
  <c r="E13" i="41"/>
  <c r="E14" i="41"/>
  <c r="E15" i="41"/>
  <c r="E16" i="41"/>
  <c r="E17" i="41"/>
  <c r="E18" i="41"/>
  <c r="E19" i="41"/>
  <c r="E20" i="41"/>
  <c r="E21" i="41"/>
  <c r="E22" i="41"/>
  <c r="E23" i="41"/>
  <c r="E24" i="41"/>
  <c r="E25" i="41"/>
  <c r="E26" i="41"/>
  <c r="E27" i="41"/>
  <c r="E28" i="41"/>
  <c r="E29" i="41"/>
  <c r="E30" i="41"/>
  <c r="E31" i="41"/>
  <c r="E32" i="41"/>
  <c r="E33" i="41"/>
  <c r="E34" i="41"/>
  <c r="E35" i="41"/>
  <c r="E36" i="41"/>
  <c r="E37" i="41"/>
  <c r="E38" i="41"/>
  <c r="E39" i="41"/>
  <c r="E40" i="41"/>
  <c r="E41" i="41"/>
  <c r="E42" i="41"/>
  <c r="E43" i="41"/>
  <c r="E44" i="41"/>
  <c r="E45" i="41"/>
  <c r="E46" i="41"/>
  <c r="E47" i="41"/>
  <c r="E48" i="41"/>
  <c r="E49" i="41"/>
  <c r="E50" i="41"/>
  <c r="R51" i="18"/>
  <c r="Q51" i="18"/>
  <c r="P51" i="18"/>
  <c r="O51" i="18"/>
  <c r="J50" i="40"/>
  <c r="R50" i="18" s="1"/>
  <c r="I50" i="40"/>
  <c r="Q50" i="18" s="1"/>
  <c r="H50" i="40"/>
  <c r="P50" i="18" s="1"/>
  <c r="G50" i="40"/>
  <c r="O50" i="18" s="1"/>
  <c r="J49" i="40"/>
  <c r="I49" i="40"/>
  <c r="Q49" i="18" s="1"/>
  <c r="H49" i="40"/>
  <c r="G49" i="40"/>
  <c r="O49" i="18" s="1"/>
  <c r="J48" i="40"/>
  <c r="I48" i="40"/>
  <c r="Q48" i="18" s="1"/>
  <c r="H48" i="40"/>
  <c r="G48" i="40"/>
  <c r="O48" i="18" s="1"/>
  <c r="J47" i="40"/>
  <c r="I47" i="40"/>
  <c r="Q47" i="18" s="1"/>
  <c r="H47" i="40"/>
  <c r="G47" i="40"/>
  <c r="O47" i="18" s="1"/>
  <c r="J46" i="40"/>
  <c r="I46" i="40"/>
  <c r="Q46" i="18" s="1"/>
  <c r="H46" i="40"/>
  <c r="G46" i="40"/>
  <c r="O46" i="18" s="1"/>
  <c r="J45" i="40"/>
  <c r="I45" i="40"/>
  <c r="Q45" i="18" s="1"/>
  <c r="H45" i="40"/>
  <c r="G45" i="40"/>
  <c r="O45" i="18" s="1"/>
  <c r="J44" i="40"/>
  <c r="I44" i="40"/>
  <c r="Q44" i="18" s="1"/>
  <c r="H44" i="40"/>
  <c r="G44" i="40"/>
  <c r="O44" i="18" s="1"/>
  <c r="J43" i="40"/>
  <c r="I43" i="40"/>
  <c r="Q43" i="18" s="1"/>
  <c r="H43" i="40"/>
  <c r="G43" i="40"/>
  <c r="O43" i="18" s="1"/>
  <c r="J42" i="40"/>
  <c r="I42" i="40"/>
  <c r="Q42" i="18" s="1"/>
  <c r="H42" i="40"/>
  <c r="G42" i="40"/>
  <c r="O42" i="18" s="1"/>
  <c r="J41" i="40"/>
  <c r="I41" i="40"/>
  <c r="Q41" i="18" s="1"/>
  <c r="H41" i="40"/>
  <c r="G41" i="40"/>
  <c r="O41" i="18" s="1"/>
  <c r="J40" i="40"/>
  <c r="I40" i="40"/>
  <c r="Q40" i="18" s="1"/>
  <c r="H40" i="40"/>
  <c r="G40" i="40"/>
  <c r="O40" i="18" s="1"/>
  <c r="J39" i="40"/>
  <c r="I39" i="40"/>
  <c r="Q39" i="18" s="1"/>
  <c r="H39" i="40"/>
  <c r="G39" i="40"/>
  <c r="O39" i="18" s="1"/>
  <c r="J38" i="40"/>
  <c r="I38" i="40"/>
  <c r="Q38" i="18" s="1"/>
  <c r="H38" i="40"/>
  <c r="G38" i="40"/>
  <c r="O38" i="18" s="1"/>
  <c r="J37" i="40"/>
  <c r="I37" i="40"/>
  <c r="Q37" i="18" s="1"/>
  <c r="H37" i="40"/>
  <c r="G37" i="40"/>
  <c r="O37" i="18" s="1"/>
  <c r="J36" i="40"/>
  <c r="I36" i="40"/>
  <c r="Q36" i="18" s="1"/>
  <c r="H36" i="40"/>
  <c r="G36" i="40"/>
  <c r="O36" i="18" s="1"/>
  <c r="J35" i="40"/>
  <c r="I35" i="40"/>
  <c r="Q35" i="18" s="1"/>
  <c r="H35" i="40"/>
  <c r="G35" i="40"/>
  <c r="O35" i="18" s="1"/>
  <c r="Q34" i="18"/>
  <c r="O34" i="18"/>
  <c r="J31" i="40"/>
  <c r="I31" i="40"/>
  <c r="Q31" i="18" s="1"/>
  <c r="H31" i="40"/>
  <c r="G31" i="40"/>
  <c r="O31" i="18" s="1"/>
  <c r="J30" i="40"/>
  <c r="I30" i="40"/>
  <c r="Q30" i="18" s="1"/>
  <c r="H30" i="40"/>
  <c r="G30" i="40"/>
  <c r="O30" i="18" s="1"/>
  <c r="J29" i="40"/>
  <c r="I29" i="40"/>
  <c r="Q29" i="18" s="1"/>
  <c r="H29" i="40"/>
  <c r="G29" i="40"/>
  <c r="O29" i="18" s="1"/>
  <c r="J28" i="40"/>
  <c r="I28" i="40"/>
  <c r="Q28" i="18" s="1"/>
  <c r="H28" i="40"/>
  <c r="G28" i="40"/>
  <c r="O28" i="18" s="1"/>
  <c r="J27" i="40"/>
  <c r="I27" i="40"/>
  <c r="Q27" i="18" s="1"/>
  <c r="H27" i="40"/>
  <c r="G27" i="40"/>
  <c r="O27" i="18" s="1"/>
  <c r="J26" i="40"/>
  <c r="I26" i="40"/>
  <c r="Q26" i="18" s="1"/>
  <c r="H26" i="40"/>
  <c r="G26" i="40"/>
  <c r="O26" i="18" s="1"/>
  <c r="J25" i="40"/>
  <c r="I25" i="40"/>
  <c r="Q25" i="18" s="1"/>
  <c r="H25" i="40"/>
  <c r="G25" i="40"/>
  <c r="O25" i="18" s="1"/>
  <c r="J24" i="40"/>
  <c r="I24" i="40"/>
  <c r="Q24" i="18" s="1"/>
  <c r="H24" i="40"/>
  <c r="G24" i="40"/>
  <c r="O24" i="18" s="1"/>
  <c r="J23" i="40"/>
  <c r="I23" i="40"/>
  <c r="Q23" i="18" s="1"/>
  <c r="H23" i="40"/>
  <c r="G23" i="40"/>
  <c r="O23" i="18" s="1"/>
  <c r="J22" i="40"/>
  <c r="I22" i="40"/>
  <c r="Q22" i="18" s="1"/>
  <c r="H22" i="40"/>
  <c r="G22" i="40"/>
  <c r="O22" i="18" s="1"/>
  <c r="J21" i="40"/>
  <c r="I21" i="40"/>
  <c r="Q21" i="18" s="1"/>
  <c r="H21" i="40"/>
  <c r="G21" i="40"/>
  <c r="O21" i="18" s="1"/>
  <c r="J20" i="40"/>
  <c r="I20" i="40"/>
  <c r="Q20" i="18" s="1"/>
  <c r="H20" i="40"/>
  <c r="G20" i="40"/>
  <c r="O20" i="18" s="1"/>
  <c r="J19" i="40"/>
  <c r="I19" i="40"/>
  <c r="Q19" i="18" s="1"/>
  <c r="H19" i="40"/>
  <c r="G19" i="40"/>
  <c r="O19" i="18" s="1"/>
  <c r="J18" i="40"/>
  <c r="I18" i="40"/>
  <c r="Q18" i="18" s="1"/>
  <c r="H18" i="40"/>
  <c r="G18" i="40"/>
  <c r="O18" i="18" s="1"/>
  <c r="J17" i="40"/>
  <c r="I17" i="40"/>
  <c r="Q17" i="18" s="1"/>
  <c r="H17" i="40"/>
  <c r="G17" i="40"/>
  <c r="O17" i="18" s="1"/>
  <c r="J16" i="40"/>
  <c r="I16" i="40"/>
  <c r="Q16" i="18" s="1"/>
  <c r="H16" i="40"/>
  <c r="G16" i="40"/>
  <c r="O16" i="18" s="1"/>
  <c r="J15" i="40"/>
  <c r="I15" i="40"/>
  <c r="Q15" i="18" s="1"/>
  <c r="H15" i="40"/>
  <c r="G15" i="40"/>
  <c r="O15" i="18" s="1"/>
  <c r="J14" i="40"/>
  <c r="I14" i="40"/>
  <c r="Q14" i="18" s="1"/>
  <c r="H14" i="40"/>
  <c r="G14" i="40"/>
  <c r="O14" i="18" s="1"/>
  <c r="J13" i="40"/>
  <c r="I13" i="40"/>
  <c r="Q13" i="18" s="1"/>
  <c r="H13" i="40"/>
  <c r="G13" i="40"/>
  <c r="O13" i="18" s="1"/>
  <c r="J12" i="40"/>
  <c r="I12" i="40"/>
  <c r="Q12" i="18" s="1"/>
  <c r="H12" i="40"/>
  <c r="G12" i="40"/>
  <c r="O12" i="18" s="1"/>
  <c r="J11" i="40"/>
  <c r="I11" i="40"/>
  <c r="Q11" i="18" s="1"/>
  <c r="H11" i="40"/>
  <c r="G11" i="40"/>
  <c r="O11" i="18" s="1"/>
  <c r="J10" i="40"/>
  <c r="I10" i="40"/>
  <c r="Q10" i="18" s="1"/>
  <c r="H10" i="40"/>
  <c r="G10" i="40"/>
  <c r="O10" i="18" s="1"/>
  <c r="F10" i="40"/>
  <c r="F11" i="40"/>
  <c r="F12" i="40"/>
  <c r="F13" i="40"/>
  <c r="F14" i="40"/>
  <c r="F15" i="40"/>
  <c r="F16" i="40"/>
  <c r="F17" i="40"/>
  <c r="F18" i="40"/>
  <c r="F19" i="40"/>
  <c r="F20" i="40"/>
  <c r="F21" i="40"/>
  <c r="F22" i="40"/>
  <c r="F23" i="40"/>
  <c r="F24" i="40"/>
  <c r="F25" i="40"/>
  <c r="F26" i="40"/>
  <c r="F27" i="40"/>
  <c r="F28" i="40"/>
  <c r="F29" i="40"/>
  <c r="F30" i="40"/>
  <c r="F31" i="40"/>
  <c r="F35" i="40"/>
  <c r="F36" i="40"/>
  <c r="F37" i="40"/>
  <c r="F38" i="40"/>
  <c r="F39" i="40"/>
  <c r="F40" i="40"/>
  <c r="F41" i="40"/>
  <c r="F42" i="40"/>
  <c r="F43" i="40"/>
  <c r="F44" i="40"/>
  <c r="F45" i="40"/>
  <c r="F46" i="40"/>
  <c r="F47" i="40"/>
  <c r="F48" i="40"/>
  <c r="F49" i="40"/>
  <c r="F50" i="40"/>
  <c r="N50" i="18" s="1"/>
  <c r="N51" i="18"/>
  <c r="M10" i="18"/>
  <c r="F10" i="39"/>
  <c r="G10" i="39"/>
  <c r="O10" i="17" s="1"/>
  <c r="H10" i="39"/>
  <c r="I10" i="39"/>
  <c r="Q10" i="17" s="1"/>
  <c r="J10" i="39"/>
  <c r="F11" i="39"/>
  <c r="G11" i="39"/>
  <c r="O11" i="17" s="1"/>
  <c r="H11" i="39"/>
  <c r="I11" i="39"/>
  <c r="Q11" i="17" s="1"/>
  <c r="J11" i="39"/>
  <c r="F12" i="39"/>
  <c r="G12" i="39"/>
  <c r="O12" i="17" s="1"/>
  <c r="H12" i="39"/>
  <c r="I12" i="39"/>
  <c r="Q12" i="17" s="1"/>
  <c r="J12" i="39"/>
  <c r="F13" i="39"/>
  <c r="G13" i="39"/>
  <c r="O13" i="17" s="1"/>
  <c r="H13" i="39"/>
  <c r="I13" i="39"/>
  <c r="Q13" i="17" s="1"/>
  <c r="J13" i="39"/>
  <c r="F14" i="39"/>
  <c r="G14" i="39"/>
  <c r="O14" i="17" s="1"/>
  <c r="H14" i="39"/>
  <c r="I14" i="39"/>
  <c r="Q14" i="17" s="1"/>
  <c r="J14" i="39"/>
  <c r="F15" i="39"/>
  <c r="G15" i="39"/>
  <c r="O15" i="17" s="1"/>
  <c r="H15" i="39"/>
  <c r="I15" i="39"/>
  <c r="Q15" i="17" s="1"/>
  <c r="J15" i="39"/>
  <c r="F16" i="39"/>
  <c r="N16" i="17" s="1"/>
  <c r="G16" i="39"/>
  <c r="O16" i="17" s="1"/>
  <c r="H16" i="39"/>
  <c r="P16" i="17" s="1"/>
  <c r="I16" i="39"/>
  <c r="Q16" i="17" s="1"/>
  <c r="J16" i="39"/>
  <c r="R16" i="17" s="1"/>
  <c r="F17" i="39"/>
  <c r="N17" i="17" s="1"/>
  <c r="G17" i="39"/>
  <c r="O17" i="17" s="1"/>
  <c r="H17" i="39"/>
  <c r="P17" i="17" s="1"/>
  <c r="I17" i="39"/>
  <c r="Q17" i="17" s="1"/>
  <c r="J17" i="39"/>
  <c r="R17" i="17" s="1"/>
  <c r="F18" i="39"/>
  <c r="N18" i="17" s="1"/>
  <c r="G18" i="39"/>
  <c r="O18" i="17" s="1"/>
  <c r="H18" i="39"/>
  <c r="P18" i="17" s="1"/>
  <c r="I18" i="39"/>
  <c r="Q18" i="17" s="1"/>
  <c r="J18" i="39"/>
  <c r="R18" i="17" s="1"/>
  <c r="F19" i="39"/>
  <c r="N19" i="17" s="1"/>
  <c r="G19" i="39"/>
  <c r="O19" i="17" s="1"/>
  <c r="H19" i="39"/>
  <c r="P19" i="17" s="1"/>
  <c r="I19" i="39"/>
  <c r="Q19" i="17" s="1"/>
  <c r="J19" i="39"/>
  <c r="R19" i="17" s="1"/>
  <c r="F20" i="39"/>
  <c r="N20" i="17" s="1"/>
  <c r="G20" i="39"/>
  <c r="O20" i="17" s="1"/>
  <c r="H20" i="39"/>
  <c r="P20" i="17" s="1"/>
  <c r="I20" i="39"/>
  <c r="Q20" i="17" s="1"/>
  <c r="J20" i="39"/>
  <c r="R20" i="17" s="1"/>
  <c r="F21" i="39"/>
  <c r="N21" i="17" s="1"/>
  <c r="G21" i="39"/>
  <c r="O21" i="17" s="1"/>
  <c r="H21" i="39"/>
  <c r="P21" i="17" s="1"/>
  <c r="I21" i="39"/>
  <c r="Q21" i="17" s="1"/>
  <c r="J21" i="39"/>
  <c r="R21" i="17" s="1"/>
  <c r="E11" i="39"/>
  <c r="M11" i="17" s="1"/>
  <c r="E12" i="39"/>
  <c r="M12" i="17" s="1"/>
  <c r="E13" i="39"/>
  <c r="M13" i="17" s="1"/>
  <c r="E14" i="39"/>
  <c r="M14" i="17" s="1"/>
  <c r="E15" i="39"/>
  <c r="M15" i="17" s="1"/>
  <c r="E16" i="39"/>
  <c r="M16" i="17" s="1"/>
  <c r="E17" i="39"/>
  <c r="M17" i="17" s="1"/>
  <c r="E18" i="39"/>
  <c r="M18" i="17" s="1"/>
  <c r="E19" i="39"/>
  <c r="M19" i="17" s="1"/>
  <c r="E20" i="39"/>
  <c r="M20" i="17" s="1"/>
  <c r="E21" i="39"/>
  <c r="M21" i="17" s="1"/>
  <c r="E10" i="39"/>
  <c r="E11" i="38"/>
  <c r="M11" i="16" s="1"/>
  <c r="F11" i="38"/>
  <c r="G11" i="38"/>
  <c r="O11" i="16" s="1"/>
  <c r="H11" i="38"/>
  <c r="I11" i="38"/>
  <c r="Q11" i="16" s="1"/>
  <c r="J11" i="38"/>
  <c r="E12" i="38"/>
  <c r="M12" i="16" s="1"/>
  <c r="F12" i="38"/>
  <c r="G12" i="38"/>
  <c r="O12" i="16" s="1"/>
  <c r="H12" i="38"/>
  <c r="I12" i="38"/>
  <c r="Q12" i="16" s="1"/>
  <c r="J12" i="38"/>
  <c r="E13" i="38"/>
  <c r="M13" i="16" s="1"/>
  <c r="F13" i="38"/>
  <c r="G13" i="38"/>
  <c r="O13" i="16" s="1"/>
  <c r="H13" i="38"/>
  <c r="I13" i="38"/>
  <c r="Q13" i="16" s="1"/>
  <c r="J13" i="38"/>
  <c r="E14" i="38"/>
  <c r="M14" i="16" s="1"/>
  <c r="F14" i="38"/>
  <c r="G14" i="38"/>
  <c r="O14" i="16" s="1"/>
  <c r="H14" i="38"/>
  <c r="I14" i="38"/>
  <c r="Q14" i="16" s="1"/>
  <c r="J14" i="38"/>
  <c r="E15" i="38"/>
  <c r="M15" i="16" s="1"/>
  <c r="F15" i="38"/>
  <c r="G15" i="38"/>
  <c r="O15" i="16" s="1"/>
  <c r="H15" i="38"/>
  <c r="I15" i="38"/>
  <c r="Q15" i="16" s="1"/>
  <c r="J15" i="38"/>
  <c r="E16" i="38"/>
  <c r="M16" i="16" s="1"/>
  <c r="F16" i="38"/>
  <c r="G16" i="38"/>
  <c r="O16" i="16" s="1"/>
  <c r="H16" i="38"/>
  <c r="I16" i="38"/>
  <c r="Q16" i="16" s="1"/>
  <c r="J16" i="38"/>
  <c r="E17" i="38"/>
  <c r="M17" i="16" s="1"/>
  <c r="F17" i="38"/>
  <c r="G17" i="38"/>
  <c r="O17" i="16" s="1"/>
  <c r="H17" i="38"/>
  <c r="I17" i="38"/>
  <c r="Q17" i="16" s="1"/>
  <c r="J17" i="38"/>
  <c r="E18" i="38"/>
  <c r="M18" i="16" s="1"/>
  <c r="F18" i="38"/>
  <c r="G18" i="38"/>
  <c r="O18" i="16" s="1"/>
  <c r="H18" i="38"/>
  <c r="I18" i="38"/>
  <c r="Q18" i="16" s="1"/>
  <c r="J18" i="38"/>
  <c r="E19" i="38"/>
  <c r="M19" i="16" s="1"/>
  <c r="F19" i="38"/>
  <c r="G19" i="38"/>
  <c r="O19" i="16" s="1"/>
  <c r="H19" i="38"/>
  <c r="I19" i="38"/>
  <c r="Q19" i="16" s="1"/>
  <c r="J19" i="38"/>
  <c r="E20" i="38"/>
  <c r="M20" i="16" s="1"/>
  <c r="F20" i="38"/>
  <c r="G20" i="38"/>
  <c r="O20" i="16" s="1"/>
  <c r="H20" i="38"/>
  <c r="I20" i="38"/>
  <c r="Q20" i="16" s="1"/>
  <c r="J20" i="38"/>
  <c r="E21" i="38"/>
  <c r="M21" i="16" s="1"/>
  <c r="F21" i="38"/>
  <c r="G21" i="38"/>
  <c r="O21" i="16" s="1"/>
  <c r="H21" i="38"/>
  <c r="I21" i="38"/>
  <c r="Q21" i="16" s="1"/>
  <c r="J21" i="38"/>
  <c r="E22" i="38"/>
  <c r="M22" i="16" s="1"/>
  <c r="F22" i="38"/>
  <c r="G22" i="38"/>
  <c r="O22" i="16" s="1"/>
  <c r="H22" i="38"/>
  <c r="I22" i="38"/>
  <c r="Q22" i="16" s="1"/>
  <c r="J22" i="38"/>
  <c r="E23" i="38"/>
  <c r="M23" i="16" s="1"/>
  <c r="F23" i="38"/>
  <c r="G23" i="38"/>
  <c r="O23" i="16" s="1"/>
  <c r="H23" i="38"/>
  <c r="I23" i="38"/>
  <c r="Q23" i="16" s="1"/>
  <c r="J23" i="38"/>
  <c r="E24" i="38"/>
  <c r="M24" i="16" s="1"/>
  <c r="F24" i="38"/>
  <c r="G24" i="38"/>
  <c r="O24" i="16" s="1"/>
  <c r="H24" i="38"/>
  <c r="I24" i="38"/>
  <c r="Q24" i="16" s="1"/>
  <c r="J24" i="38"/>
  <c r="E25" i="38"/>
  <c r="M25" i="16" s="1"/>
  <c r="F25" i="38"/>
  <c r="G25" i="38"/>
  <c r="O25" i="16" s="1"/>
  <c r="H25" i="38"/>
  <c r="I25" i="38"/>
  <c r="Q25" i="16" s="1"/>
  <c r="J25" i="38"/>
  <c r="E26" i="38"/>
  <c r="M26" i="16" s="1"/>
  <c r="F26" i="38"/>
  <c r="G26" i="38"/>
  <c r="O26" i="16" s="1"/>
  <c r="H26" i="38"/>
  <c r="I26" i="38"/>
  <c r="Q26" i="16" s="1"/>
  <c r="J26" i="38"/>
  <c r="E27" i="38"/>
  <c r="M27" i="16" s="1"/>
  <c r="F27" i="38"/>
  <c r="G27" i="38"/>
  <c r="O27" i="16" s="1"/>
  <c r="H27" i="38"/>
  <c r="I27" i="38"/>
  <c r="Q27" i="16" s="1"/>
  <c r="J27" i="38"/>
  <c r="E28" i="38"/>
  <c r="M28" i="16" s="1"/>
  <c r="F28" i="38"/>
  <c r="G28" i="38"/>
  <c r="O28" i="16" s="1"/>
  <c r="H28" i="38"/>
  <c r="I28" i="38"/>
  <c r="Q28" i="16" s="1"/>
  <c r="J28" i="38"/>
  <c r="E29" i="38"/>
  <c r="M29" i="16" s="1"/>
  <c r="F29" i="38"/>
  <c r="G29" i="38"/>
  <c r="O29" i="16" s="1"/>
  <c r="H29" i="38"/>
  <c r="I29" i="38"/>
  <c r="Q29" i="16" s="1"/>
  <c r="J29" i="38"/>
  <c r="E30" i="38"/>
  <c r="M30" i="16" s="1"/>
  <c r="F30" i="38"/>
  <c r="G30" i="38"/>
  <c r="O30" i="16" s="1"/>
  <c r="H30" i="38"/>
  <c r="I30" i="38"/>
  <c r="Q30" i="16" s="1"/>
  <c r="J30" i="38"/>
  <c r="E31" i="38"/>
  <c r="M31" i="16" s="1"/>
  <c r="F31" i="38"/>
  <c r="G31" i="38"/>
  <c r="O31" i="16" s="1"/>
  <c r="H31" i="38"/>
  <c r="I31" i="38"/>
  <c r="Q31" i="16" s="1"/>
  <c r="J31" i="38"/>
  <c r="E32" i="38"/>
  <c r="M32" i="16" s="1"/>
  <c r="F32" i="38"/>
  <c r="G32" i="38"/>
  <c r="O32" i="16" s="1"/>
  <c r="H32" i="38"/>
  <c r="I32" i="38"/>
  <c r="Q32" i="16" s="1"/>
  <c r="J32" i="38"/>
  <c r="E33" i="38"/>
  <c r="M33" i="16" s="1"/>
  <c r="F33" i="38"/>
  <c r="G33" i="38"/>
  <c r="O33" i="16" s="1"/>
  <c r="H33" i="38"/>
  <c r="I33" i="38"/>
  <c r="Q33" i="16" s="1"/>
  <c r="J33" i="38"/>
  <c r="E34" i="38"/>
  <c r="M34" i="16" s="1"/>
  <c r="F34" i="38"/>
  <c r="G34" i="38"/>
  <c r="O34" i="16" s="1"/>
  <c r="H34" i="38"/>
  <c r="I34" i="38"/>
  <c r="Q34" i="16" s="1"/>
  <c r="J34" i="38"/>
  <c r="E35" i="38"/>
  <c r="M35" i="16" s="1"/>
  <c r="F35" i="38"/>
  <c r="G35" i="38"/>
  <c r="O35" i="16" s="1"/>
  <c r="H35" i="38"/>
  <c r="I35" i="38"/>
  <c r="Q35" i="16" s="1"/>
  <c r="J35" i="38"/>
  <c r="E36" i="38"/>
  <c r="M36" i="16" s="1"/>
  <c r="F36" i="38"/>
  <c r="G36" i="38"/>
  <c r="O36" i="16" s="1"/>
  <c r="H36" i="38"/>
  <c r="I36" i="38"/>
  <c r="Q36" i="16" s="1"/>
  <c r="J36" i="38"/>
  <c r="E37" i="38"/>
  <c r="M37" i="16" s="1"/>
  <c r="F37" i="38"/>
  <c r="G37" i="38"/>
  <c r="O37" i="16" s="1"/>
  <c r="H37" i="38"/>
  <c r="I37" i="38"/>
  <c r="Q37" i="16" s="1"/>
  <c r="J37" i="38"/>
  <c r="E38" i="38"/>
  <c r="M38" i="16" s="1"/>
  <c r="F38" i="38"/>
  <c r="G38" i="38"/>
  <c r="O38" i="16" s="1"/>
  <c r="H38" i="38"/>
  <c r="I38" i="38"/>
  <c r="Q38" i="16" s="1"/>
  <c r="J38" i="38"/>
  <c r="E39" i="38"/>
  <c r="M39" i="16" s="1"/>
  <c r="F39" i="38"/>
  <c r="G39" i="38"/>
  <c r="O39" i="16" s="1"/>
  <c r="H39" i="38"/>
  <c r="I39" i="38"/>
  <c r="Q39" i="16" s="1"/>
  <c r="J39" i="38"/>
  <c r="E40" i="38"/>
  <c r="M40" i="16" s="1"/>
  <c r="F40" i="38"/>
  <c r="G40" i="38"/>
  <c r="O40" i="16" s="1"/>
  <c r="H40" i="38"/>
  <c r="I40" i="38"/>
  <c r="Q40" i="16" s="1"/>
  <c r="J40" i="38"/>
  <c r="E41" i="38"/>
  <c r="M41" i="16" s="1"/>
  <c r="F41" i="38"/>
  <c r="G41" i="38"/>
  <c r="O41" i="16" s="1"/>
  <c r="H41" i="38"/>
  <c r="I41" i="38"/>
  <c r="Q41" i="16" s="1"/>
  <c r="J41" i="38"/>
  <c r="E42" i="38"/>
  <c r="M42" i="16" s="1"/>
  <c r="F42" i="38"/>
  <c r="N42" i="16" s="1"/>
  <c r="G42" i="38"/>
  <c r="O42" i="16" s="1"/>
  <c r="H42" i="38"/>
  <c r="P42" i="16" s="1"/>
  <c r="I42" i="38"/>
  <c r="Q42" i="16" s="1"/>
  <c r="J42" i="38"/>
  <c r="R42" i="16" s="1"/>
  <c r="E43" i="38"/>
  <c r="M43" i="16" s="1"/>
  <c r="F43" i="38"/>
  <c r="N43" i="16" s="1"/>
  <c r="G43" i="38"/>
  <c r="O43" i="16" s="1"/>
  <c r="H43" i="38"/>
  <c r="P43" i="16" s="1"/>
  <c r="I43" i="38"/>
  <c r="Q43" i="16" s="1"/>
  <c r="J43" i="38"/>
  <c r="R43" i="16" s="1"/>
  <c r="E44" i="38"/>
  <c r="M44" i="16" s="1"/>
  <c r="F44" i="38"/>
  <c r="N44" i="16" s="1"/>
  <c r="G44" i="38"/>
  <c r="O44" i="16" s="1"/>
  <c r="H44" i="38"/>
  <c r="P44" i="16" s="1"/>
  <c r="I44" i="38"/>
  <c r="Q44" i="16" s="1"/>
  <c r="J44" i="38"/>
  <c r="R44" i="16" s="1"/>
  <c r="E45" i="38"/>
  <c r="M45" i="16" s="1"/>
  <c r="F45" i="38"/>
  <c r="N45" i="16" s="1"/>
  <c r="G45" i="38"/>
  <c r="O45" i="16" s="1"/>
  <c r="H45" i="38"/>
  <c r="P45" i="16" s="1"/>
  <c r="I45" i="38"/>
  <c r="Q45" i="16" s="1"/>
  <c r="J45" i="38"/>
  <c r="R45" i="16" s="1"/>
  <c r="E46" i="38"/>
  <c r="M46" i="16" s="1"/>
  <c r="F46" i="38"/>
  <c r="N46" i="16" s="1"/>
  <c r="G46" i="38"/>
  <c r="O46" i="16" s="1"/>
  <c r="H46" i="38"/>
  <c r="P46" i="16" s="1"/>
  <c r="I46" i="38"/>
  <c r="Q46" i="16" s="1"/>
  <c r="J46" i="38"/>
  <c r="R46" i="16" s="1"/>
  <c r="E47" i="38"/>
  <c r="M47" i="16" s="1"/>
  <c r="F47" i="38"/>
  <c r="N47" i="16" s="1"/>
  <c r="G47" i="38"/>
  <c r="O47" i="16" s="1"/>
  <c r="H47" i="38"/>
  <c r="P47" i="16" s="1"/>
  <c r="I47" i="38"/>
  <c r="Q47" i="16" s="1"/>
  <c r="J47" i="38"/>
  <c r="R47" i="16" s="1"/>
  <c r="E48" i="38"/>
  <c r="M48" i="16" s="1"/>
  <c r="F48" i="38"/>
  <c r="N48" i="16" s="1"/>
  <c r="G48" i="38"/>
  <c r="O48" i="16" s="1"/>
  <c r="H48" i="38"/>
  <c r="P48" i="16" s="1"/>
  <c r="I48" i="38"/>
  <c r="Q48" i="16" s="1"/>
  <c r="J48" i="38"/>
  <c r="R48" i="16" s="1"/>
  <c r="E49" i="38"/>
  <c r="M49" i="16" s="1"/>
  <c r="F49" i="38"/>
  <c r="N49" i="16" s="1"/>
  <c r="G49" i="38"/>
  <c r="O49" i="16" s="1"/>
  <c r="H49" i="38"/>
  <c r="P49" i="16" s="1"/>
  <c r="I49" i="38"/>
  <c r="Q49" i="16" s="1"/>
  <c r="J49" i="38"/>
  <c r="R49" i="16" s="1"/>
  <c r="E50" i="38"/>
  <c r="M50" i="16" s="1"/>
  <c r="F50" i="38"/>
  <c r="N50" i="16" s="1"/>
  <c r="G50" i="38"/>
  <c r="O50" i="16" s="1"/>
  <c r="H50" i="38"/>
  <c r="P50" i="16" s="1"/>
  <c r="I50" i="38"/>
  <c r="Q50" i="16" s="1"/>
  <c r="J50" i="38"/>
  <c r="R50" i="16" s="1"/>
  <c r="E51" i="38"/>
  <c r="M51" i="16" s="1"/>
  <c r="F51" i="38"/>
  <c r="N51" i="16" s="1"/>
  <c r="G51" i="38"/>
  <c r="O51" i="16" s="1"/>
  <c r="H51" i="38"/>
  <c r="P51" i="16" s="1"/>
  <c r="I51" i="38"/>
  <c r="Q51" i="16" s="1"/>
  <c r="J51" i="38"/>
  <c r="R51" i="16" s="1"/>
  <c r="E52" i="38"/>
  <c r="M52" i="16" s="1"/>
  <c r="F52" i="38"/>
  <c r="N52" i="16" s="1"/>
  <c r="G52" i="38"/>
  <c r="O52" i="16" s="1"/>
  <c r="H52" i="38"/>
  <c r="P52" i="16" s="1"/>
  <c r="I52" i="38"/>
  <c r="Q52" i="16" s="1"/>
  <c r="J52" i="38"/>
  <c r="R52" i="16" s="1"/>
  <c r="E53" i="38"/>
  <c r="M53" i="16" s="1"/>
  <c r="F53" i="38"/>
  <c r="N53" i="16" s="1"/>
  <c r="G53" i="38"/>
  <c r="O53" i="16" s="1"/>
  <c r="H53" i="38"/>
  <c r="P53" i="16" s="1"/>
  <c r="I53" i="38"/>
  <c r="Q53" i="16" s="1"/>
  <c r="J53" i="38"/>
  <c r="R53" i="16" s="1"/>
  <c r="E54" i="38"/>
  <c r="M54" i="16" s="1"/>
  <c r="F54" i="38"/>
  <c r="N54" i="16" s="1"/>
  <c r="G54" i="38"/>
  <c r="O54" i="16" s="1"/>
  <c r="H54" i="38"/>
  <c r="P54" i="16" s="1"/>
  <c r="I54" i="38"/>
  <c r="Q54" i="16" s="1"/>
  <c r="J54" i="38"/>
  <c r="R54" i="16" s="1"/>
  <c r="E55" i="38"/>
  <c r="M55" i="16" s="1"/>
  <c r="F55" i="38"/>
  <c r="N55" i="16" s="1"/>
  <c r="G55" i="38"/>
  <c r="O55" i="16" s="1"/>
  <c r="H55" i="38"/>
  <c r="P55" i="16" s="1"/>
  <c r="I55" i="38"/>
  <c r="Q55" i="16" s="1"/>
  <c r="J55" i="38"/>
  <c r="R55" i="16" s="1"/>
  <c r="E56" i="38"/>
  <c r="M56" i="16" s="1"/>
  <c r="F56" i="38"/>
  <c r="N56" i="16" s="1"/>
  <c r="G56" i="38"/>
  <c r="O56" i="16" s="1"/>
  <c r="H56" i="38"/>
  <c r="P56" i="16" s="1"/>
  <c r="I56" i="38"/>
  <c r="Q56" i="16" s="1"/>
  <c r="J56" i="38"/>
  <c r="R56" i="16" s="1"/>
  <c r="E57" i="38"/>
  <c r="M57" i="16" s="1"/>
  <c r="F57" i="38"/>
  <c r="N57" i="16" s="1"/>
  <c r="G57" i="38"/>
  <c r="O57" i="16" s="1"/>
  <c r="H57" i="38"/>
  <c r="P57" i="16" s="1"/>
  <c r="I57" i="38"/>
  <c r="Q57" i="16" s="1"/>
  <c r="J57" i="38"/>
  <c r="R57" i="16" s="1"/>
  <c r="E58" i="38"/>
  <c r="F58" i="38"/>
  <c r="G58" i="38"/>
  <c r="O58" i="16" s="1"/>
  <c r="H58" i="38"/>
  <c r="I58" i="38"/>
  <c r="Q58" i="16" s="1"/>
  <c r="J58" i="38"/>
  <c r="J59" i="38"/>
  <c r="J60" i="38"/>
  <c r="E61" i="38"/>
  <c r="F61" i="38"/>
  <c r="G61" i="38"/>
  <c r="O61" i="16" s="1"/>
  <c r="H61" i="38"/>
  <c r="I61" i="38"/>
  <c r="Q61" i="16" s="1"/>
  <c r="J61" i="38"/>
  <c r="J62" i="38"/>
  <c r="J63" i="38"/>
  <c r="E64" i="38"/>
  <c r="M64" i="16" s="1"/>
  <c r="F64" i="38"/>
  <c r="G64" i="38"/>
  <c r="O64" i="16" s="1"/>
  <c r="H64" i="38"/>
  <c r="I64" i="38"/>
  <c r="Q64" i="16" s="1"/>
  <c r="J64" i="38"/>
  <c r="E65" i="38"/>
  <c r="M65" i="16" s="1"/>
  <c r="F65" i="38"/>
  <c r="G65" i="38"/>
  <c r="O65" i="16" s="1"/>
  <c r="H65" i="38"/>
  <c r="I65" i="38"/>
  <c r="Q65" i="16" s="1"/>
  <c r="J65" i="38"/>
  <c r="E66" i="38"/>
  <c r="F66" i="38"/>
  <c r="N66" i="16" s="1"/>
  <c r="G66" i="38"/>
  <c r="O66" i="16" s="1"/>
  <c r="H66" i="38"/>
  <c r="I66" i="38"/>
  <c r="J66" i="38"/>
  <c r="E68" i="38"/>
  <c r="F68" i="38"/>
  <c r="N68" i="16" s="1"/>
  <c r="G68" i="38"/>
  <c r="O68" i="16" s="1"/>
  <c r="H68" i="38"/>
  <c r="I68" i="38"/>
  <c r="J68" i="38"/>
  <c r="M70" i="16"/>
  <c r="F70" i="38"/>
  <c r="G70" i="38"/>
  <c r="O70" i="16" s="1"/>
  <c r="H70" i="38"/>
  <c r="I70" i="38"/>
  <c r="Q70" i="16" s="1"/>
  <c r="J70" i="38"/>
  <c r="F10" i="38"/>
  <c r="G10" i="38"/>
  <c r="O10" i="16" s="1"/>
  <c r="H10" i="38"/>
  <c r="I10" i="38"/>
  <c r="Q10" i="16" s="1"/>
  <c r="J10" i="38"/>
  <c r="E10" i="38"/>
  <c r="E11" i="37"/>
  <c r="F11" i="37"/>
  <c r="E12" i="37"/>
  <c r="F12" i="37"/>
  <c r="E13" i="37"/>
  <c r="F13" i="37"/>
  <c r="E16" i="37"/>
  <c r="F16" i="37"/>
  <c r="E17" i="37"/>
  <c r="F17" i="37"/>
  <c r="E19" i="37"/>
  <c r="F19" i="37"/>
  <c r="E20" i="37"/>
  <c r="F20" i="37"/>
  <c r="E21" i="37"/>
  <c r="F21" i="37"/>
  <c r="E22" i="37"/>
  <c r="F22" i="37"/>
  <c r="E23" i="37"/>
  <c r="F23" i="37"/>
  <c r="E24" i="37"/>
  <c r="F24" i="37"/>
  <c r="E25" i="37"/>
  <c r="F25" i="37"/>
  <c r="E26" i="37"/>
  <c r="F26" i="37"/>
  <c r="E27" i="37"/>
  <c r="F27" i="37"/>
  <c r="E28" i="37"/>
  <c r="F28" i="37"/>
  <c r="E29" i="37"/>
  <c r="F29" i="37"/>
  <c r="E30" i="37"/>
  <c r="F30" i="37"/>
  <c r="E31" i="37"/>
  <c r="F31" i="37"/>
  <c r="E32" i="37"/>
  <c r="F32" i="37"/>
  <c r="E33" i="37"/>
  <c r="F33" i="37"/>
  <c r="E34" i="37"/>
  <c r="F34" i="37"/>
  <c r="E35" i="37"/>
  <c r="F35" i="37"/>
  <c r="E36" i="37"/>
  <c r="F36" i="37"/>
  <c r="E37" i="37"/>
  <c r="F37" i="37"/>
  <c r="E38" i="37"/>
  <c r="F38" i="37"/>
  <c r="E39" i="37"/>
  <c r="F39" i="37"/>
  <c r="E40" i="37"/>
  <c r="F40" i="37"/>
  <c r="E41" i="37"/>
  <c r="F41" i="37"/>
  <c r="E42" i="37"/>
  <c r="F42" i="37"/>
  <c r="E43" i="37"/>
  <c r="F43" i="37"/>
  <c r="E44" i="37"/>
  <c r="F44" i="37"/>
  <c r="E45" i="37"/>
  <c r="F45" i="37"/>
  <c r="E46" i="37"/>
  <c r="F46" i="37"/>
  <c r="E47" i="37"/>
  <c r="F47" i="37"/>
  <c r="E48" i="37"/>
  <c r="F48" i="37"/>
  <c r="E49" i="37"/>
  <c r="F49" i="37"/>
  <c r="E50" i="37"/>
  <c r="F50" i="37"/>
  <c r="E51" i="37"/>
  <c r="F51" i="37"/>
  <c r="E52" i="37"/>
  <c r="F52" i="37"/>
  <c r="E53" i="37"/>
  <c r="E54" i="37"/>
  <c r="F54" i="37"/>
  <c r="E55" i="37"/>
  <c r="F55" i="37"/>
  <c r="E56" i="37"/>
  <c r="F56" i="37"/>
  <c r="E57" i="37"/>
  <c r="F57" i="37"/>
  <c r="E58" i="37"/>
  <c r="F58" i="37"/>
  <c r="F10" i="37"/>
  <c r="J27" i="36"/>
  <c r="Z27" i="14" s="1"/>
  <c r="I27" i="36"/>
  <c r="H27" i="36"/>
  <c r="X27" i="14" s="1"/>
  <c r="G27" i="36"/>
  <c r="J25" i="36"/>
  <c r="Z25" i="14" s="1"/>
  <c r="I25" i="36"/>
  <c r="Y25" i="14" s="1"/>
  <c r="H25" i="36"/>
  <c r="X25" i="14" s="1"/>
  <c r="G25" i="36"/>
  <c r="J23" i="36"/>
  <c r="Z23" i="14" s="1"/>
  <c r="I23" i="36"/>
  <c r="H23" i="36"/>
  <c r="X23" i="14" s="1"/>
  <c r="G23" i="36"/>
  <c r="J21" i="36"/>
  <c r="Z21" i="14" s="1"/>
  <c r="I21" i="36"/>
  <c r="Y21" i="14" s="1"/>
  <c r="H21" i="36"/>
  <c r="X21" i="14" s="1"/>
  <c r="G21" i="36"/>
  <c r="J20" i="36"/>
  <c r="Z20" i="14" s="1"/>
  <c r="I20" i="36"/>
  <c r="H20" i="36"/>
  <c r="X20" i="14" s="1"/>
  <c r="G20" i="36"/>
  <c r="J18" i="36"/>
  <c r="Z18" i="14" s="1"/>
  <c r="I18" i="36"/>
  <c r="H18" i="36"/>
  <c r="X18" i="14" s="1"/>
  <c r="G18" i="36"/>
  <c r="J16" i="36"/>
  <c r="Z16" i="14" s="1"/>
  <c r="I16" i="36"/>
  <c r="Y16" i="14" s="1"/>
  <c r="H16" i="36"/>
  <c r="X16" i="14" s="1"/>
  <c r="G16" i="36"/>
  <c r="W16" i="14" s="1"/>
  <c r="J15" i="36"/>
  <c r="I15" i="36"/>
  <c r="Y15" i="14" s="1"/>
  <c r="H15" i="36"/>
  <c r="G15" i="36"/>
  <c r="W15" i="14" s="1"/>
  <c r="J14" i="36"/>
  <c r="I14" i="36"/>
  <c r="Y14" i="14" s="1"/>
  <c r="H14" i="36"/>
  <c r="G14" i="36"/>
  <c r="W14" i="14" s="1"/>
  <c r="J13" i="36"/>
  <c r="I13" i="36"/>
  <c r="Y13" i="14" s="1"/>
  <c r="H13" i="36"/>
  <c r="G13" i="36"/>
  <c r="W13" i="14" s="1"/>
  <c r="J12" i="36"/>
  <c r="I12" i="36"/>
  <c r="Y12" i="14" s="1"/>
  <c r="H12" i="36"/>
  <c r="G12" i="36"/>
  <c r="W12" i="14" s="1"/>
  <c r="J11" i="36"/>
  <c r="I11" i="36"/>
  <c r="Y11" i="14" s="1"/>
  <c r="H11" i="36"/>
  <c r="G11" i="36"/>
  <c r="W11" i="14" s="1"/>
  <c r="J10" i="36"/>
  <c r="I10" i="36"/>
  <c r="Y10" i="14" s="1"/>
  <c r="H10" i="36"/>
  <c r="G10" i="36"/>
  <c r="E11" i="36"/>
  <c r="F11" i="36"/>
  <c r="E12" i="36"/>
  <c r="F12" i="36"/>
  <c r="T12" i="14"/>
  <c r="E13" i="36"/>
  <c r="F13" i="36"/>
  <c r="S13" i="14"/>
  <c r="T13" i="14"/>
  <c r="E14" i="36"/>
  <c r="F14" i="36"/>
  <c r="E15" i="36"/>
  <c r="F15" i="36"/>
  <c r="T15" i="14"/>
  <c r="E16" i="36"/>
  <c r="F16" i="36"/>
  <c r="S16" i="14"/>
  <c r="E18" i="36"/>
  <c r="F18" i="36"/>
  <c r="S18" i="14"/>
  <c r="T18" i="14"/>
  <c r="E20" i="36"/>
  <c r="F20" i="36"/>
  <c r="T20" i="14"/>
  <c r="E21" i="36"/>
  <c r="F21" i="36"/>
  <c r="S21" i="14"/>
  <c r="E23" i="36"/>
  <c r="F23" i="36"/>
  <c r="S23" i="14"/>
  <c r="T23" i="14"/>
  <c r="E25" i="36"/>
  <c r="F25" i="36"/>
  <c r="S25" i="14"/>
  <c r="E27" i="36"/>
  <c r="F27" i="36"/>
  <c r="S27" i="14"/>
  <c r="T27" i="14"/>
  <c r="F10" i="36"/>
  <c r="S10" i="14"/>
  <c r="E11" i="35"/>
  <c r="M11" i="13" s="1"/>
  <c r="F11" i="35"/>
  <c r="G11" i="35"/>
  <c r="O11" i="13" s="1"/>
  <c r="H11" i="35"/>
  <c r="I11" i="35"/>
  <c r="Q11" i="13" s="1"/>
  <c r="J11" i="35"/>
  <c r="E12" i="35"/>
  <c r="M12" i="13" s="1"/>
  <c r="F12" i="35"/>
  <c r="N12" i="13" s="1"/>
  <c r="G12" i="35"/>
  <c r="O12" i="13" s="1"/>
  <c r="H12" i="35"/>
  <c r="P12" i="13" s="1"/>
  <c r="I12" i="35"/>
  <c r="Q12" i="13" s="1"/>
  <c r="J12" i="35"/>
  <c r="R12" i="13" s="1"/>
  <c r="E13" i="35"/>
  <c r="M13" i="13" s="1"/>
  <c r="F13" i="35"/>
  <c r="N13" i="13" s="1"/>
  <c r="G13" i="35"/>
  <c r="O13" i="13" s="1"/>
  <c r="H13" i="35"/>
  <c r="P13" i="13" s="1"/>
  <c r="I13" i="35"/>
  <c r="Q13" i="13" s="1"/>
  <c r="J13" i="35"/>
  <c r="R13" i="13" s="1"/>
  <c r="E14" i="35"/>
  <c r="M14" i="13" s="1"/>
  <c r="F14" i="35"/>
  <c r="G14" i="35"/>
  <c r="O14" i="13" s="1"/>
  <c r="H14" i="35"/>
  <c r="I14" i="35"/>
  <c r="Q14" i="13" s="1"/>
  <c r="J14" i="35"/>
  <c r="E15" i="35"/>
  <c r="M15" i="13" s="1"/>
  <c r="F15" i="35"/>
  <c r="G15" i="35"/>
  <c r="O15" i="13" s="1"/>
  <c r="H15" i="35"/>
  <c r="I15" i="35"/>
  <c r="Q15" i="13" s="1"/>
  <c r="J15" i="35"/>
  <c r="E16" i="35"/>
  <c r="M16" i="13" s="1"/>
  <c r="F16" i="35"/>
  <c r="G16" i="35"/>
  <c r="O16" i="13" s="1"/>
  <c r="H16" i="35"/>
  <c r="I16" i="35"/>
  <c r="Q16" i="13" s="1"/>
  <c r="J16" i="35"/>
  <c r="E17" i="35"/>
  <c r="M17" i="13" s="1"/>
  <c r="F17" i="35"/>
  <c r="G17" i="35"/>
  <c r="O17" i="13" s="1"/>
  <c r="H17" i="35"/>
  <c r="I17" i="35"/>
  <c r="Q17" i="13" s="1"/>
  <c r="J17" i="35"/>
  <c r="E18" i="35"/>
  <c r="M18" i="13" s="1"/>
  <c r="F18" i="35"/>
  <c r="G18" i="35"/>
  <c r="O18" i="13" s="1"/>
  <c r="H18" i="35"/>
  <c r="I18" i="35"/>
  <c r="Q18" i="13" s="1"/>
  <c r="J18" i="35"/>
  <c r="E19" i="35"/>
  <c r="M19" i="13" s="1"/>
  <c r="F19" i="35"/>
  <c r="G19" i="35"/>
  <c r="O19" i="13" s="1"/>
  <c r="H19" i="35"/>
  <c r="I19" i="35"/>
  <c r="Q19" i="13" s="1"/>
  <c r="J19" i="35"/>
  <c r="E20" i="35"/>
  <c r="M20" i="13" s="1"/>
  <c r="F20" i="35"/>
  <c r="G20" i="35"/>
  <c r="O20" i="13" s="1"/>
  <c r="H20" i="35"/>
  <c r="I20" i="35"/>
  <c r="Q20" i="13" s="1"/>
  <c r="J20" i="35"/>
  <c r="E21" i="35"/>
  <c r="M21" i="13" s="1"/>
  <c r="F21" i="35"/>
  <c r="G21" i="35"/>
  <c r="O21" i="13" s="1"/>
  <c r="H21" i="35"/>
  <c r="I21" i="35"/>
  <c r="Q21" i="13" s="1"/>
  <c r="J21" i="35"/>
  <c r="E22" i="35"/>
  <c r="M22" i="13" s="1"/>
  <c r="F22" i="35"/>
  <c r="G22" i="35"/>
  <c r="O22" i="13" s="1"/>
  <c r="H22" i="35"/>
  <c r="I22" i="35"/>
  <c r="Q22" i="13" s="1"/>
  <c r="J22" i="35"/>
  <c r="E23" i="35"/>
  <c r="M23" i="13" s="1"/>
  <c r="F23" i="35"/>
  <c r="G23" i="35"/>
  <c r="O23" i="13" s="1"/>
  <c r="H23" i="35"/>
  <c r="I23" i="35"/>
  <c r="Q23" i="13" s="1"/>
  <c r="J23" i="35"/>
  <c r="E24" i="35"/>
  <c r="M24" i="13" s="1"/>
  <c r="F24" i="35"/>
  <c r="G24" i="35"/>
  <c r="O24" i="13" s="1"/>
  <c r="H24" i="35"/>
  <c r="I24" i="35"/>
  <c r="Q24" i="13" s="1"/>
  <c r="J24" i="35"/>
  <c r="E25" i="35"/>
  <c r="M25" i="13" s="1"/>
  <c r="F25" i="35"/>
  <c r="G25" i="35"/>
  <c r="O25" i="13" s="1"/>
  <c r="H25" i="35"/>
  <c r="I25" i="35"/>
  <c r="Q25" i="13" s="1"/>
  <c r="J25" i="35"/>
  <c r="E26" i="35"/>
  <c r="M26" i="13" s="1"/>
  <c r="F26" i="35"/>
  <c r="G26" i="35"/>
  <c r="O26" i="13" s="1"/>
  <c r="H26" i="35"/>
  <c r="I26" i="35"/>
  <c r="Q26" i="13" s="1"/>
  <c r="J26" i="35"/>
  <c r="E27" i="35"/>
  <c r="M27" i="13" s="1"/>
  <c r="F27" i="35"/>
  <c r="G27" i="35"/>
  <c r="O27" i="13" s="1"/>
  <c r="H27" i="35"/>
  <c r="I27" i="35"/>
  <c r="Q27" i="13" s="1"/>
  <c r="J27" i="35"/>
  <c r="E28" i="35"/>
  <c r="M28" i="13" s="1"/>
  <c r="F28" i="35"/>
  <c r="G28" i="35"/>
  <c r="O28" i="13" s="1"/>
  <c r="H28" i="35"/>
  <c r="I28" i="35"/>
  <c r="Q28" i="13" s="1"/>
  <c r="J28" i="35"/>
  <c r="E29" i="35"/>
  <c r="M29" i="13" s="1"/>
  <c r="F29" i="35"/>
  <c r="G29" i="35"/>
  <c r="O29" i="13" s="1"/>
  <c r="H29" i="35"/>
  <c r="I29" i="35"/>
  <c r="Q29" i="13" s="1"/>
  <c r="J29" i="35"/>
  <c r="E30" i="35"/>
  <c r="M30" i="13" s="1"/>
  <c r="F30" i="35"/>
  <c r="G30" i="35"/>
  <c r="O30" i="13" s="1"/>
  <c r="H30" i="35"/>
  <c r="I30" i="35"/>
  <c r="Q30" i="13" s="1"/>
  <c r="J30" i="35"/>
  <c r="E31" i="35"/>
  <c r="M31" i="13" s="1"/>
  <c r="F31" i="35"/>
  <c r="G31" i="35"/>
  <c r="O31" i="13" s="1"/>
  <c r="H31" i="35"/>
  <c r="I31" i="35"/>
  <c r="Q31" i="13" s="1"/>
  <c r="J31" i="35"/>
  <c r="E32" i="35"/>
  <c r="M32" i="13" s="1"/>
  <c r="F32" i="35"/>
  <c r="G32" i="35"/>
  <c r="O32" i="13" s="1"/>
  <c r="H32" i="35"/>
  <c r="I32" i="35"/>
  <c r="Q32" i="13" s="1"/>
  <c r="J32" i="35"/>
  <c r="E33" i="35"/>
  <c r="M33" i="13" s="1"/>
  <c r="F33" i="35"/>
  <c r="G33" i="35"/>
  <c r="O33" i="13" s="1"/>
  <c r="H33" i="35"/>
  <c r="I33" i="35"/>
  <c r="Q33" i="13" s="1"/>
  <c r="J33" i="35"/>
  <c r="E34" i="35"/>
  <c r="M34" i="13" s="1"/>
  <c r="F34" i="35"/>
  <c r="G34" i="35"/>
  <c r="O34" i="13" s="1"/>
  <c r="H34" i="35"/>
  <c r="I34" i="35"/>
  <c r="Q34" i="13" s="1"/>
  <c r="J34" i="35"/>
  <c r="E35" i="35"/>
  <c r="M35" i="13" s="1"/>
  <c r="F35" i="35"/>
  <c r="G35" i="35"/>
  <c r="O35" i="13" s="1"/>
  <c r="H35" i="35"/>
  <c r="I35" i="35"/>
  <c r="Q35" i="13" s="1"/>
  <c r="J35" i="35"/>
  <c r="E36" i="35"/>
  <c r="M36" i="13" s="1"/>
  <c r="F36" i="35"/>
  <c r="G36" i="35"/>
  <c r="O36" i="13" s="1"/>
  <c r="H36" i="35"/>
  <c r="I36" i="35"/>
  <c r="Q36" i="13" s="1"/>
  <c r="J36" i="35"/>
  <c r="E37" i="35"/>
  <c r="M37" i="13" s="1"/>
  <c r="F37" i="35"/>
  <c r="G37" i="35"/>
  <c r="O37" i="13" s="1"/>
  <c r="H37" i="35"/>
  <c r="I37" i="35"/>
  <c r="Q37" i="13" s="1"/>
  <c r="J37" i="35"/>
  <c r="E38" i="35"/>
  <c r="M38" i="13" s="1"/>
  <c r="F38" i="35"/>
  <c r="G38" i="35"/>
  <c r="O38" i="13" s="1"/>
  <c r="H38" i="35"/>
  <c r="I38" i="35"/>
  <c r="Q38" i="13" s="1"/>
  <c r="J38" i="35"/>
  <c r="E39" i="35"/>
  <c r="M39" i="13" s="1"/>
  <c r="F39" i="35"/>
  <c r="G39" i="35"/>
  <c r="O39" i="13" s="1"/>
  <c r="H39" i="35"/>
  <c r="I39" i="35"/>
  <c r="Q39" i="13" s="1"/>
  <c r="J39" i="35"/>
  <c r="E40" i="35"/>
  <c r="M40" i="13" s="1"/>
  <c r="F40" i="35"/>
  <c r="G40" i="35"/>
  <c r="O40" i="13" s="1"/>
  <c r="H40" i="35"/>
  <c r="I40" i="35"/>
  <c r="Q40" i="13" s="1"/>
  <c r="J40" i="35"/>
  <c r="E41" i="35"/>
  <c r="M41" i="13" s="1"/>
  <c r="F41" i="35"/>
  <c r="G41" i="35"/>
  <c r="O41" i="13" s="1"/>
  <c r="H41" i="35"/>
  <c r="I41" i="35"/>
  <c r="Q41" i="13" s="1"/>
  <c r="J41" i="35"/>
  <c r="E42" i="35"/>
  <c r="M42" i="13" s="1"/>
  <c r="F42" i="35"/>
  <c r="G42" i="35"/>
  <c r="O42" i="13" s="1"/>
  <c r="H42" i="35"/>
  <c r="I42" i="35"/>
  <c r="Q42" i="13" s="1"/>
  <c r="J42" i="35"/>
  <c r="E43" i="35"/>
  <c r="M43" i="13" s="1"/>
  <c r="F43" i="35"/>
  <c r="G43" i="35"/>
  <c r="O43" i="13" s="1"/>
  <c r="H43" i="35"/>
  <c r="I43" i="35"/>
  <c r="Q43" i="13" s="1"/>
  <c r="J43" i="35"/>
  <c r="E44" i="35"/>
  <c r="M44" i="13" s="1"/>
  <c r="F44" i="35"/>
  <c r="G44" i="35"/>
  <c r="O44" i="13" s="1"/>
  <c r="H44" i="35"/>
  <c r="I44" i="35"/>
  <c r="Q44" i="13" s="1"/>
  <c r="J44" i="35"/>
  <c r="E45" i="35"/>
  <c r="M45" i="13" s="1"/>
  <c r="F45" i="35"/>
  <c r="G45" i="35"/>
  <c r="O45" i="13" s="1"/>
  <c r="H45" i="35"/>
  <c r="I45" i="35"/>
  <c r="Q45" i="13" s="1"/>
  <c r="J45" i="35"/>
  <c r="E46" i="35"/>
  <c r="M46" i="13" s="1"/>
  <c r="F46" i="35"/>
  <c r="G46" i="35"/>
  <c r="O46" i="13" s="1"/>
  <c r="H46" i="35"/>
  <c r="I46" i="35"/>
  <c r="Q46" i="13" s="1"/>
  <c r="J46" i="35"/>
  <c r="E47" i="35"/>
  <c r="M47" i="13" s="1"/>
  <c r="F47" i="35"/>
  <c r="G47" i="35"/>
  <c r="O47" i="13" s="1"/>
  <c r="H47" i="35"/>
  <c r="I47" i="35"/>
  <c r="Q47" i="13" s="1"/>
  <c r="J47" i="35"/>
  <c r="E48" i="35"/>
  <c r="M48" i="13" s="1"/>
  <c r="F48" i="35"/>
  <c r="G48" i="35"/>
  <c r="O48" i="13" s="1"/>
  <c r="H48" i="35"/>
  <c r="I48" i="35"/>
  <c r="Q48" i="13" s="1"/>
  <c r="J48" i="35"/>
  <c r="E49" i="35"/>
  <c r="M49" i="13" s="1"/>
  <c r="F49" i="35"/>
  <c r="G49" i="35"/>
  <c r="O49" i="13" s="1"/>
  <c r="H49" i="35"/>
  <c r="I49" i="35"/>
  <c r="Q49" i="13" s="1"/>
  <c r="J49" i="35"/>
  <c r="E50" i="35"/>
  <c r="M50" i="13" s="1"/>
  <c r="F50" i="35"/>
  <c r="G50" i="35"/>
  <c r="O50" i="13" s="1"/>
  <c r="H50" i="35"/>
  <c r="I50" i="35"/>
  <c r="Q50" i="13" s="1"/>
  <c r="J50" i="35"/>
  <c r="E51" i="35"/>
  <c r="M51" i="13" s="1"/>
  <c r="F51" i="35"/>
  <c r="G51" i="35"/>
  <c r="O51" i="13" s="1"/>
  <c r="H51" i="35"/>
  <c r="I51" i="35"/>
  <c r="Q51" i="13" s="1"/>
  <c r="J51" i="35"/>
  <c r="E52" i="35"/>
  <c r="M52" i="13" s="1"/>
  <c r="F52" i="35"/>
  <c r="G52" i="35"/>
  <c r="O52" i="13" s="1"/>
  <c r="H52" i="35"/>
  <c r="I52" i="35"/>
  <c r="Q52" i="13" s="1"/>
  <c r="J52" i="35"/>
  <c r="E53" i="35"/>
  <c r="M53" i="13" s="1"/>
  <c r="F53" i="35"/>
  <c r="G53" i="35"/>
  <c r="O53" i="13" s="1"/>
  <c r="H53" i="35"/>
  <c r="I53" i="35"/>
  <c r="Q53" i="13" s="1"/>
  <c r="J53" i="35"/>
  <c r="E54" i="35"/>
  <c r="M54" i="13" s="1"/>
  <c r="F54" i="35"/>
  <c r="G54" i="35"/>
  <c r="O54" i="13" s="1"/>
  <c r="H54" i="35"/>
  <c r="I54" i="35"/>
  <c r="Q54" i="13" s="1"/>
  <c r="J54" i="35"/>
  <c r="E55" i="35"/>
  <c r="M55" i="13" s="1"/>
  <c r="F55" i="35"/>
  <c r="G55" i="35"/>
  <c r="O55" i="13" s="1"/>
  <c r="H55" i="35"/>
  <c r="I55" i="35"/>
  <c r="Q55" i="13" s="1"/>
  <c r="J55" i="35"/>
  <c r="E56" i="35"/>
  <c r="M56" i="13" s="1"/>
  <c r="F56" i="35"/>
  <c r="G56" i="35"/>
  <c r="O56" i="13" s="1"/>
  <c r="H56" i="35"/>
  <c r="I56" i="35"/>
  <c r="Q56" i="13" s="1"/>
  <c r="J56" i="35"/>
  <c r="E57" i="35"/>
  <c r="M57" i="13" s="1"/>
  <c r="F57" i="35"/>
  <c r="G57" i="35"/>
  <c r="O57" i="13" s="1"/>
  <c r="H57" i="35"/>
  <c r="I57" i="35"/>
  <c r="Q57" i="13" s="1"/>
  <c r="J57" i="35"/>
  <c r="E58" i="35"/>
  <c r="M58" i="13" s="1"/>
  <c r="F58" i="35"/>
  <c r="G58" i="35"/>
  <c r="O58" i="13" s="1"/>
  <c r="H58" i="35"/>
  <c r="I58" i="35"/>
  <c r="Q58" i="13" s="1"/>
  <c r="J58" i="35"/>
  <c r="E59" i="35"/>
  <c r="M59" i="13" s="1"/>
  <c r="F59" i="35"/>
  <c r="G59" i="35"/>
  <c r="O59" i="13" s="1"/>
  <c r="H59" i="35"/>
  <c r="I59" i="35"/>
  <c r="Q59" i="13" s="1"/>
  <c r="J59" i="35"/>
  <c r="E60" i="35"/>
  <c r="M60" i="13" s="1"/>
  <c r="F60" i="35"/>
  <c r="G60" i="35"/>
  <c r="O60" i="13" s="1"/>
  <c r="H60" i="35"/>
  <c r="I60" i="35"/>
  <c r="Q60" i="13" s="1"/>
  <c r="J60" i="35"/>
  <c r="F10" i="35"/>
  <c r="G10" i="35"/>
  <c r="O10" i="13" s="1"/>
  <c r="H10" i="35"/>
  <c r="I10" i="35"/>
  <c r="Q10" i="13" s="1"/>
  <c r="J10" i="35"/>
  <c r="E11" i="34"/>
  <c r="M11" i="12" s="1"/>
  <c r="F11" i="34"/>
  <c r="N11" i="12" s="1"/>
  <c r="G11" i="34"/>
  <c r="O11" i="12" s="1"/>
  <c r="H11" i="34"/>
  <c r="P11" i="12" s="1"/>
  <c r="I11" i="34"/>
  <c r="Q11" i="12" s="1"/>
  <c r="J11" i="34"/>
  <c r="R11" i="12" s="1"/>
  <c r="E12" i="34"/>
  <c r="M12" i="12" s="1"/>
  <c r="F12" i="34"/>
  <c r="G12" i="34"/>
  <c r="O12" i="12" s="1"/>
  <c r="H12" i="34"/>
  <c r="I12" i="34"/>
  <c r="Q12" i="12" s="1"/>
  <c r="J12" i="34"/>
  <c r="E13" i="34"/>
  <c r="M13" i="12" s="1"/>
  <c r="F13" i="34"/>
  <c r="N13" i="12" s="1"/>
  <c r="G13" i="34"/>
  <c r="O13" i="12" s="1"/>
  <c r="H13" i="34"/>
  <c r="P13" i="12" s="1"/>
  <c r="I13" i="34"/>
  <c r="Q13" i="12" s="1"/>
  <c r="J13" i="34"/>
  <c r="R13" i="12" s="1"/>
  <c r="E14" i="34"/>
  <c r="M14" i="12" s="1"/>
  <c r="F14" i="34"/>
  <c r="N14" i="12" s="1"/>
  <c r="G14" i="34"/>
  <c r="O14" i="12" s="1"/>
  <c r="H14" i="34"/>
  <c r="P14" i="12" s="1"/>
  <c r="I14" i="34"/>
  <c r="Q14" i="12" s="1"/>
  <c r="J14" i="34"/>
  <c r="R14" i="12" s="1"/>
  <c r="E15" i="34"/>
  <c r="M15" i="12" s="1"/>
  <c r="F15" i="34"/>
  <c r="N15" i="12" s="1"/>
  <c r="G15" i="34"/>
  <c r="O15" i="12" s="1"/>
  <c r="H15" i="34"/>
  <c r="P15" i="12" s="1"/>
  <c r="I15" i="34"/>
  <c r="Q15" i="12" s="1"/>
  <c r="J15" i="34"/>
  <c r="R15" i="12" s="1"/>
  <c r="E16" i="34"/>
  <c r="M16" i="12" s="1"/>
  <c r="F16" i="34"/>
  <c r="N16" i="12" s="1"/>
  <c r="G16" i="34"/>
  <c r="O16" i="12" s="1"/>
  <c r="H16" i="34"/>
  <c r="P16" i="12" s="1"/>
  <c r="I16" i="34"/>
  <c r="Q16" i="12" s="1"/>
  <c r="J16" i="34"/>
  <c r="R16" i="12" s="1"/>
  <c r="E17" i="34"/>
  <c r="M17" i="12" s="1"/>
  <c r="F17" i="34"/>
  <c r="N17" i="12" s="1"/>
  <c r="G17" i="34"/>
  <c r="O17" i="12" s="1"/>
  <c r="H17" i="34"/>
  <c r="P17" i="12" s="1"/>
  <c r="I17" i="34"/>
  <c r="Q17" i="12" s="1"/>
  <c r="J17" i="34"/>
  <c r="R17" i="12" s="1"/>
  <c r="E18" i="34"/>
  <c r="M18" i="12" s="1"/>
  <c r="F18" i="34"/>
  <c r="N18" i="12" s="1"/>
  <c r="G18" i="34"/>
  <c r="O18" i="12" s="1"/>
  <c r="H18" i="34"/>
  <c r="P18" i="12" s="1"/>
  <c r="I18" i="34"/>
  <c r="Q18" i="12" s="1"/>
  <c r="J18" i="34"/>
  <c r="R18" i="12" s="1"/>
  <c r="E19" i="34"/>
  <c r="M19" i="12" s="1"/>
  <c r="F19" i="34"/>
  <c r="G19" i="34"/>
  <c r="O19" i="12" s="1"/>
  <c r="H19" i="34"/>
  <c r="I19" i="34"/>
  <c r="Q19" i="12" s="1"/>
  <c r="J19" i="34"/>
  <c r="E20" i="34"/>
  <c r="M20" i="12" s="1"/>
  <c r="F20" i="34"/>
  <c r="G20" i="34"/>
  <c r="O20" i="12" s="1"/>
  <c r="H20" i="34"/>
  <c r="I20" i="34"/>
  <c r="Q20" i="12" s="1"/>
  <c r="J20" i="34"/>
  <c r="E21" i="34"/>
  <c r="M21" i="12" s="1"/>
  <c r="F21" i="34"/>
  <c r="G21" i="34"/>
  <c r="O21" i="12" s="1"/>
  <c r="H21" i="34"/>
  <c r="I21" i="34"/>
  <c r="Q21" i="12" s="1"/>
  <c r="J21" i="34"/>
  <c r="E22" i="34"/>
  <c r="M22" i="12" s="1"/>
  <c r="F22" i="34"/>
  <c r="G22" i="34"/>
  <c r="O22" i="12" s="1"/>
  <c r="H22" i="34"/>
  <c r="I22" i="34"/>
  <c r="Q22" i="12" s="1"/>
  <c r="J22" i="34"/>
  <c r="E23" i="34"/>
  <c r="M23" i="12" s="1"/>
  <c r="F23" i="34"/>
  <c r="G23" i="34"/>
  <c r="O23" i="12" s="1"/>
  <c r="H23" i="34"/>
  <c r="I23" i="34"/>
  <c r="Q23" i="12" s="1"/>
  <c r="J23" i="34"/>
  <c r="E24" i="34"/>
  <c r="M24" i="12" s="1"/>
  <c r="F24" i="34"/>
  <c r="G24" i="34"/>
  <c r="O24" i="12" s="1"/>
  <c r="H24" i="34"/>
  <c r="I24" i="34"/>
  <c r="Q24" i="12" s="1"/>
  <c r="J24" i="34"/>
  <c r="E25" i="34"/>
  <c r="M25" i="12" s="1"/>
  <c r="F25" i="34"/>
  <c r="G25" i="34"/>
  <c r="O25" i="12" s="1"/>
  <c r="H25" i="34"/>
  <c r="I25" i="34"/>
  <c r="Q25" i="12" s="1"/>
  <c r="J25" i="34"/>
  <c r="E26" i="34"/>
  <c r="M26" i="12" s="1"/>
  <c r="F26" i="34"/>
  <c r="N26" i="12" s="1"/>
  <c r="G26" i="34"/>
  <c r="O26" i="12" s="1"/>
  <c r="H26" i="34"/>
  <c r="P26" i="12" s="1"/>
  <c r="I26" i="34"/>
  <c r="Q26" i="12" s="1"/>
  <c r="J26" i="34"/>
  <c r="R26" i="12" s="1"/>
  <c r="E27" i="34"/>
  <c r="M27" i="12" s="1"/>
  <c r="F27" i="34"/>
  <c r="G27" i="34"/>
  <c r="O27" i="12" s="1"/>
  <c r="H27" i="34"/>
  <c r="I27" i="34"/>
  <c r="Q27" i="12" s="1"/>
  <c r="J27" i="34"/>
  <c r="E28" i="34"/>
  <c r="M28" i="12" s="1"/>
  <c r="F28" i="34"/>
  <c r="G28" i="34"/>
  <c r="O28" i="12" s="1"/>
  <c r="H28" i="34"/>
  <c r="I28" i="34"/>
  <c r="Q28" i="12" s="1"/>
  <c r="J28" i="34"/>
  <c r="E29" i="34"/>
  <c r="M29" i="12" s="1"/>
  <c r="F29" i="34"/>
  <c r="G29" i="34"/>
  <c r="O29" i="12" s="1"/>
  <c r="H29" i="34"/>
  <c r="I29" i="34"/>
  <c r="Q29" i="12" s="1"/>
  <c r="J29" i="34"/>
  <c r="E30" i="34"/>
  <c r="M30" i="12" s="1"/>
  <c r="F30" i="34"/>
  <c r="G30" i="34"/>
  <c r="O30" i="12" s="1"/>
  <c r="H30" i="34"/>
  <c r="I30" i="34"/>
  <c r="Q30" i="12" s="1"/>
  <c r="J30" i="34"/>
  <c r="E31" i="34"/>
  <c r="M31" i="12" s="1"/>
  <c r="F31" i="34"/>
  <c r="G31" i="34"/>
  <c r="O31" i="12" s="1"/>
  <c r="H31" i="34"/>
  <c r="I31" i="34"/>
  <c r="Q31" i="12" s="1"/>
  <c r="J31" i="34"/>
  <c r="E32" i="34"/>
  <c r="M32" i="12" s="1"/>
  <c r="F32" i="34"/>
  <c r="G32" i="34"/>
  <c r="O32" i="12" s="1"/>
  <c r="H32" i="34"/>
  <c r="I32" i="34"/>
  <c r="Q32" i="12" s="1"/>
  <c r="J32" i="34"/>
  <c r="E33" i="34"/>
  <c r="M33" i="12" s="1"/>
  <c r="F33" i="34"/>
  <c r="G33" i="34"/>
  <c r="O33" i="12" s="1"/>
  <c r="H33" i="34"/>
  <c r="I33" i="34"/>
  <c r="Q33" i="12" s="1"/>
  <c r="J33" i="34"/>
  <c r="E34" i="34"/>
  <c r="M34" i="12" s="1"/>
  <c r="F34" i="34"/>
  <c r="G34" i="34"/>
  <c r="O34" i="12" s="1"/>
  <c r="H34" i="34"/>
  <c r="I34" i="34"/>
  <c r="Q34" i="12" s="1"/>
  <c r="J34" i="34"/>
  <c r="E35" i="34"/>
  <c r="M35" i="12" s="1"/>
  <c r="F35" i="34"/>
  <c r="G35" i="34"/>
  <c r="O35" i="12" s="1"/>
  <c r="H35" i="34"/>
  <c r="I35" i="34"/>
  <c r="Q35" i="12" s="1"/>
  <c r="J35" i="34"/>
  <c r="E36" i="34"/>
  <c r="M36" i="12" s="1"/>
  <c r="F36" i="34"/>
  <c r="G36" i="34"/>
  <c r="O36" i="12" s="1"/>
  <c r="H36" i="34"/>
  <c r="I36" i="34"/>
  <c r="Q36" i="12" s="1"/>
  <c r="J36" i="34"/>
  <c r="E37" i="34"/>
  <c r="M37" i="12" s="1"/>
  <c r="F37" i="34"/>
  <c r="N37" i="12" s="1"/>
  <c r="G37" i="34"/>
  <c r="O37" i="12" s="1"/>
  <c r="H37" i="34"/>
  <c r="P37" i="12" s="1"/>
  <c r="I37" i="34"/>
  <c r="Q37" i="12" s="1"/>
  <c r="J37" i="34"/>
  <c r="R37" i="12" s="1"/>
  <c r="E38" i="34"/>
  <c r="M38" i="12" s="1"/>
  <c r="F38" i="34"/>
  <c r="G38" i="34"/>
  <c r="O38" i="12" s="1"/>
  <c r="H38" i="34"/>
  <c r="I38" i="34"/>
  <c r="Q38" i="12" s="1"/>
  <c r="J38" i="34"/>
  <c r="E39" i="34"/>
  <c r="M39" i="12" s="1"/>
  <c r="F39" i="34"/>
  <c r="G39" i="34"/>
  <c r="O39" i="12" s="1"/>
  <c r="H39" i="34"/>
  <c r="I39" i="34"/>
  <c r="Q39" i="12" s="1"/>
  <c r="J39" i="34"/>
  <c r="E40" i="34"/>
  <c r="M40" i="12" s="1"/>
  <c r="F40" i="34"/>
  <c r="G40" i="34"/>
  <c r="O40" i="12" s="1"/>
  <c r="H40" i="34"/>
  <c r="I40" i="34"/>
  <c r="Q40" i="12" s="1"/>
  <c r="J40" i="34"/>
  <c r="E41" i="34"/>
  <c r="M41" i="12" s="1"/>
  <c r="F41" i="34"/>
  <c r="N41" i="12" s="1"/>
  <c r="G41" i="34"/>
  <c r="O41" i="12" s="1"/>
  <c r="H41" i="34"/>
  <c r="P41" i="12" s="1"/>
  <c r="I41" i="34"/>
  <c r="Q41" i="12" s="1"/>
  <c r="J41" i="34"/>
  <c r="R41" i="12" s="1"/>
  <c r="E42" i="34"/>
  <c r="M42" i="12" s="1"/>
  <c r="F42" i="34"/>
  <c r="G42" i="34"/>
  <c r="O42" i="12" s="1"/>
  <c r="H42" i="34"/>
  <c r="I42" i="34"/>
  <c r="Q42" i="12" s="1"/>
  <c r="J42" i="34"/>
  <c r="E43" i="34"/>
  <c r="M43" i="12" s="1"/>
  <c r="F43" i="34"/>
  <c r="G43" i="34"/>
  <c r="O43" i="12" s="1"/>
  <c r="H43" i="34"/>
  <c r="I43" i="34"/>
  <c r="Q43" i="12" s="1"/>
  <c r="J43" i="34"/>
  <c r="E44" i="34"/>
  <c r="M44" i="12" s="1"/>
  <c r="F44" i="34"/>
  <c r="N44" i="12" s="1"/>
  <c r="G44" i="34"/>
  <c r="O44" i="12" s="1"/>
  <c r="H44" i="34"/>
  <c r="P44" i="12" s="1"/>
  <c r="I44" i="34"/>
  <c r="Q44" i="12" s="1"/>
  <c r="J44" i="34"/>
  <c r="R44" i="12" s="1"/>
  <c r="E45" i="34"/>
  <c r="M45" i="12" s="1"/>
  <c r="F45" i="34"/>
  <c r="G45" i="34"/>
  <c r="O45" i="12" s="1"/>
  <c r="H45" i="34"/>
  <c r="I45" i="34"/>
  <c r="Q45" i="12" s="1"/>
  <c r="J45" i="34"/>
  <c r="E46" i="34"/>
  <c r="M46" i="12" s="1"/>
  <c r="F46" i="34"/>
  <c r="G46" i="34"/>
  <c r="O46" i="12" s="1"/>
  <c r="H46" i="34"/>
  <c r="I46" i="34"/>
  <c r="Q46" i="12" s="1"/>
  <c r="J46" i="34"/>
  <c r="E47" i="34"/>
  <c r="M47" i="12" s="1"/>
  <c r="F47" i="34"/>
  <c r="N47" i="12" s="1"/>
  <c r="G47" i="34"/>
  <c r="O47" i="12" s="1"/>
  <c r="H47" i="34"/>
  <c r="P47" i="12" s="1"/>
  <c r="I47" i="34"/>
  <c r="Q47" i="12" s="1"/>
  <c r="J47" i="34"/>
  <c r="R47" i="12" s="1"/>
  <c r="E48" i="34"/>
  <c r="M48" i="12" s="1"/>
  <c r="F48" i="34"/>
  <c r="G48" i="34"/>
  <c r="O48" i="12" s="1"/>
  <c r="H48" i="34"/>
  <c r="I48" i="34"/>
  <c r="Q48" i="12" s="1"/>
  <c r="J48" i="34"/>
  <c r="E49" i="34"/>
  <c r="M49" i="12" s="1"/>
  <c r="F49" i="34"/>
  <c r="G49" i="34"/>
  <c r="O49" i="12" s="1"/>
  <c r="H49" i="34"/>
  <c r="I49" i="34"/>
  <c r="Q49" i="12" s="1"/>
  <c r="J49" i="34"/>
  <c r="E50" i="34"/>
  <c r="M50" i="12" s="1"/>
  <c r="F50" i="34"/>
  <c r="G50" i="34"/>
  <c r="O50" i="12" s="1"/>
  <c r="H50" i="34"/>
  <c r="I50" i="34"/>
  <c r="Q50" i="12" s="1"/>
  <c r="J50" i="34"/>
  <c r="E51" i="34"/>
  <c r="M51" i="12" s="1"/>
  <c r="F51" i="34"/>
  <c r="G51" i="34"/>
  <c r="O51" i="12" s="1"/>
  <c r="H51" i="34"/>
  <c r="I51" i="34"/>
  <c r="Q51" i="12" s="1"/>
  <c r="J51" i="34"/>
  <c r="E52" i="34"/>
  <c r="M52" i="12" s="1"/>
  <c r="F52" i="34"/>
  <c r="G52" i="34"/>
  <c r="O52" i="12" s="1"/>
  <c r="H52" i="34"/>
  <c r="I52" i="34"/>
  <c r="Q52" i="12" s="1"/>
  <c r="J52" i="34"/>
  <c r="E53" i="34"/>
  <c r="M53" i="12" s="1"/>
  <c r="F53" i="34"/>
  <c r="G53" i="34"/>
  <c r="O53" i="12" s="1"/>
  <c r="H53" i="34"/>
  <c r="I53" i="34"/>
  <c r="Q53" i="12" s="1"/>
  <c r="J53" i="34"/>
  <c r="E54" i="34"/>
  <c r="M54" i="12" s="1"/>
  <c r="F54" i="34"/>
  <c r="G54" i="34"/>
  <c r="O54" i="12" s="1"/>
  <c r="H54" i="34"/>
  <c r="I54" i="34"/>
  <c r="Q54" i="12" s="1"/>
  <c r="J54" i="34"/>
  <c r="E55" i="34"/>
  <c r="M55" i="12" s="1"/>
  <c r="F55" i="34"/>
  <c r="G55" i="34"/>
  <c r="O55" i="12" s="1"/>
  <c r="H55" i="34"/>
  <c r="I55" i="34"/>
  <c r="Q55" i="12" s="1"/>
  <c r="J55" i="34"/>
  <c r="E56" i="34"/>
  <c r="M56" i="12" s="1"/>
  <c r="F56" i="34"/>
  <c r="G56" i="34"/>
  <c r="O56" i="12" s="1"/>
  <c r="H56" i="34"/>
  <c r="I56" i="34"/>
  <c r="Q56" i="12" s="1"/>
  <c r="J56" i="34"/>
  <c r="E57" i="34"/>
  <c r="M57" i="12" s="1"/>
  <c r="F57" i="34"/>
  <c r="N57" i="12" s="1"/>
  <c r="G57" i="34"/>
  <c r="O57" i="12" s="1"/>
  <c r="H57" i="34"/>
  <c r="P57" i="12" s="1"/>
  <c r="I57" i="34"/>
  <c r="Q57" i="12" s="1"/>
  <c r="J57" i="34"/>
  <c r="R57" i="12" s="1"/>
  <c r="E58" i="34"/>
  <c r="M58" i="12" s="1"/>
  <c r="F58" i="34"/>
  <c r="N58" i="12" s="1"/>
  <c r="G58" i="34"/>
  <c r="O58" i="12" s="1"/>
  <c r="H58" i="34"/>
  <c r="P58" i="12" s="1"/>
  <c r="I58" i="34"/>
  <c r="Q58" i="12" s="1"/>
  <c r="J58" i="34"/>
  <c r="R58" i="12" s="1"/>
  <c r="E59" i="34"/>
  <c r="M59" i="12" s="1"/>
  <c r="F59" i="34"/>
  <c r="N59" i="12" s="1"/>
  <c r="G59" i="34"/>
  <c r="O59" i="12" s="1"/>
  <c r="H59" i="34"/>
  <c r="P59" i="12" s="1"/>
  <c r="I59" i="34"/>
  <c r="Q59" i="12" s="1"/>
  <c r="J59" i="34"/>
  <c r="R59" i="12" s="1"/>
  <c r="E60" i="34"/>
  <c r="M60" i="12" s="1"/>
  <c r="F60" i="34"/>
  <c r="N60" i="12" s="1"/>
  <c r="G60" i="34"/>
  <c r="O60" i="12" s="1"/>
  <c r="H60" i="34"/>
  <c r="P60" i="12" s="1"/>
  <c r="I60" i="34"/>
  <c r="Q60" i="12" s="1"/>
  <c r="J60" i="34"/>
  <c r="R60" i="12" s="1"/>
  <c r="E61" i="34"/>
  <c r="M61" i="12" s="1"/>
  <c r="F61" i="34"/>
  <c r="G61" i="34"/>
  <c r="O61" i="12" s="1"/>
  <c r="H61" i="34"/>
  <c r="I61" i="34"/>
  <c r="Q61" i="12" s="1"/>
  <c r="J61" i="34"/>
  <c r="E62" i="34"/>
  <c r="M62" i="12" s="1"/>
  <c r="F62" i="34"/>
  <c r="G62" i="34"/>
  <c r="O62" i="12" s="1"/>
  <c r="H62" i="34"/>
  <c r="I62" i="34"/>
  <c r="Q62" i="12" s="1"/>
  <c r="J62" i="34"/>
  <c r="E63" i="34"/>
  <c r="M63" i="12" s="1"/>
  <c r="F63" i="34"/>
  <c r="N63" i="12" s="1"/>
  <c r="G63" i="34"/>
  <c r="O63" i="12" s="1"/>
  <c r="H63" i="34"/>
  <c r="P63" i="12" s="1"/>
  <c r="I63" i="34"/>
  <c r="Q63" i="12" s="1"/>
  <c r="J63" i="34"/>
  <c r="R63" i="12" s="1"/>
  <c r="E64" i="34"/>
  <c r="M64" i="12" s="1"/>
  <c r="F64" i="34"/>
  <c r="N64" i="12" s="1"/>
  <c r="G64" i="34"/>
  <c r="O64" i="12" s="1"/>
  <c r="H64" i="34"/>
  <c r="P64" i="12" s="1"/>
  <c r="I64" i="34"/>
  <c r="Q64" i="12" s="1"/>
  <c r="J64" i="34"/>
  <c r="R64" i="12" s="1"/>
  <c r="E65" i="34"/>
  <c r="M65" i="12" s="1"/>
  <c r="F65" i="34"/>
  <c r="G65" i="34"/>
  <c r="O65" i="12" s="1"/>
  <c r="H65" i="34"/>
  <c r="I65" i="34"/>
  <c r="Q65" i="12" s="1"/>
  <c r="J65" i="34"/>
  <c r="E66" i="34"/>
  <c r="M66" i="12" s="1"/>
  <c r="F66" i="34"/>
  <c r="G66" i="34"/>
  <c r="O66" i="12" s="1"/>
  <c r="H66" i="34"/>
  <c r="I66" i="34"/>
  <c r="Q66" i="12" s="1"/>
  <c r="J66" i="34"/>
  <c r="E67" i="34"/>
  <c r="M67" i="12" s="1"/>
  <c r="F67" i="34"/>
  <c r="G67" i="34"/>
  <c r="O67" i="12" s="1"/>
  <c r="H67" i="34"/>
  <c r="I67" i="34"/>
  <c r="Q67" i="12" s="1"/>
  <c r="J67" i="34"/>
  <c r="E68" i="34"/>
  <c r="M68" i="12" s="1"/>
  <c r="F68" i="34"/>
  <c r="G68" i="34"/>
  <c r="O68" i="12" s="1"/>
  <c r="H68" i="34"/>
  <c r="I68" i="34"/>
  <c r="Q68" i="12" s="1"/>
  <c r="J68" i="34"/>
  <c r="E69" i="34"/>
  <c r="M69" i="12" s="1"/>
  <c r="F69" i="34"/>
  <c r="G69" i="34"/>
  <c r="O69" i="12" s="1"/>
  <c r="H69" i="34"/>
  <c r="I69" i="34"/>
  <c r="Q69" i="12" s="1"/>
  <c r="J69" i="34"/>
  <c r="F10" i="34"/>
  <c r="G10" i="34"/>
  <c r="O10" i="12" s="1"/>
  <c r="H10" i="34"/>
  <c r="I10" i="34"/>
  <c r="Q10" i="12" s="1"/>
  <c r="J10" i="34"/>
  <c r="E10" i="34"/>
  <c r="E11" i="33"/>
  <c r="M11" i="11" s="1"/>
  <c r="F11" i="33"/>
  <c r="G11" i="33"/>
  <c r="O11" i="11" s="1"/>
  <c r="H11" i="33"/>
  <c r="I11" i="33"/>
  <c r="Q11" i="11" s="1"/>
  <c r="J11" i="33"/>
  <c r="E12" i="33"/>
  <c r="M12" i="11" s="1"/>
  <c r="F12" i="33"/>
  <c r="G12" i="33"/>
  <c r="O12" i="11" s="1"/>
  <c r="H12" i="33"/>
  <c r="I12" i="33"/>
  <c r="Q12" i="11" s="1"/>
  <c r="J12" i="33"/>
  <c r="E13" i="33"/>
  <c r="M13" i="11" s="1"/>
  <c r="F13" i="33"/>
  <c r="G13" i="33"/>
  <c r="O13" i="11" s="1"/>
  <c r="H13" i="33"/>
  <c r="I13" i="33"/>
  <c r="Q13" i="11" s="1"/>
  <c r="J13" i="33"/>
  <c r="E14" i="33"/>
  <c r="M14" i="11" s="1"/>
  <c r="F14" i="33"/>
  <c r="G14" i="33"/>
  <c r="O14" i="11" s="1"/>
  <c r="H14" i="33"/>
  <c r="I14" i="33"/>
  <c r="Q14" i="11" s="1"/>
  <c r="J14" i="33"/>
  <c r="E15" i="33"/>
  <c r="M15" i="11" s="1"/>
  <c r="F15" i="33"/>
  <c r="G15" i="33"/>
  <c r="O15" i="11" s="1"/>
  <c r="H15" i="33"/>
  <c r="I15" i="33"/>
  <c r="Q15" i="11" s="1"/>
  <c r="J15" i="33"/>
  <c r="E16" i="33"/>
  <c r="M16" i="11" s="1"/>
  <c r="F16" i="33"/>
  <c r="G16" i="33"/>
  <c r="O16" i="11" s="1"/>
  <c r="H16" i="33"/>
  <c r="I16" i="33"/>
  <c r="Q16" i="11" s="1"/>
  <c r="J16" i="33"/>
  <c r="E17" i="33"/>
  <c r="M17" i="11" s="1"/>
  <c r="F17" i="33"/>
  <c r="G17" i="33"/>
  <c r="O17" i="11" s="1"/>
  <c r="H17" i="33"/>
  <c r="I17" i="33"/>
  <c r="Q17" i="11" s="1"/>
  <c r="J17" i="33"/>
  <c r="E18" i="33"/>
  <c r="M18" i="11" s="1"/>
  <c r="F18" i="33"/>
  <c r="G18" i="33"/>
  <c r="O18" i="11" s="1"/>
  <c r="H18" i="33"/>
  <c r="I18" i="33"/>
  <c r="Q18" i="11" s="1"/>
  <c r="J18" i="33"/>
  <c r="E19" i="33"/>
  <c r="M19" i="11" s="1"/>
  <c r="F19" i="33"/>
  <c r="G19" i="33"/>
  <c r="O19" i="11" s="1"/>
  <c r="H19" i="33"/>
  <c r="I19" i="33"/>
  <c r="Q19" i="11" s="1"/>
  <c r="J19" i="33"/>
  <c r="E20" i="33"/>
  <c r="M20" i="11" s="1"/>
  <c r="F20" i="33"/>
  <c r="G20" i="33"/>
  <c r="O20" i="11" s="1"/>
  <c r="H20" i="33"/>
  <c r="I20" i="33"/>
  <c r="Q20" i="11" s="1"/>
  <c r="J20" i="33"/>
  <c r="E21" i="33"/>
  <c r="F21" i="33"/>
  <c r="G21" i="33"/>
  <c r="H21" i="33"/>
  <c r="H22" i="33" s="1"/>
  <c r="I21" i="33"/>
  <c r="J21" i="33"/>
  <c r="J22" i="33"/>
  <c r="E23" i="33"/>
  <c r="M23" i="11" s="1"/>
  <c r="F23" i="33"/>
  <c r="G23" i="33"/>
  <c r="O23" i="11" s="1"/>
  <c r="H23" i="33"/>
  <c r="I23" i="33"/>
  <c r="Q23" i="11" s="1"/>
  <c r="J23" i="33"/>
  <c r="E24" i="33"/>
  <c r="M24" i="11" s="1"/>
  <c r="F24" i="33"/>
  <c r="G24" i="33"/>
  <c r="O24" i="11" s="1"/>
  <c r="H24" i="33"/>
  <c r="I24" i="33"/>
  <c r="Q24" i="11" s="1"/>
  <c r="J24" i="33"/>
  <c r="E25" i="33"/>
  <c r="M25" i="11" s="1"/>
  <c r="F25" i="33"/>
  <c r="G25" i="33"/>
  <c r="O25" i="11" s="1"/>
  <c r="H25" i="33"/>
  <c r="I25" i="33"/>
  <c r="Q25" i="11" s="1"/>
  <c r="J25" i="33"/>
  <c r="E26" i="33"/>
  <c r="M26" i="11" s="1"/>
  <c r="F26" i="33"/>
  <c r="G26" i="33"/>
  <c r="O26" i="11" s="1"/>
  <c r="H26" i="33"/>
  <c r="I26" i="33"/>
  <c r="Q26" i="11" s="1"/>
  <c r="J26" i="33"/>
  <c r="E27" i="33"/>
  <c r="M27" i="11" s="1"/>
  <c r="F27" i="33"/>
  <c r="G27" i="33"/>
  <c r="O27" i="11" s="1"/>
  <c r="H27" i="33"/>
  <c r="I27" i="33"/>
  <c r="Q27" i="11" s="1"/>
  <c r="J27" i="33"/>
  <c r="E28" i="33"/>
  <c r="M28" i="11" s="1"/>
  <c r="F28" i="33"/>
  <c r="G28" i="33"/>
  <c r="O28" i="11" s="1"/>
  <c r="H28" i="33"/>
  <c r="I28" i="33"/>
  <c r="Q28" i="11" s="1"/>
  <c r="J28" i="33"/>
  <c r="E29" i="33"/>
  <c r="M29" i="11" s="1"/>
  <c r="F29" i="33"/>
  <c r="G29" i="33"/>
  <c r="O29" i="11" s="1"/>
  <c r="H29" i="33"/>
  <c r="I29" i="33"/>
  <c r="Q29" i="11" s="1"/>
  <c r="J29" i="33"/>
  <c r="E30" i="33"/>
  <c r="M30" i="11" s="1"/>
  <c r="F30" i="33"/>
  <c r="N30" i="11" s="1"/>
  <c r="G30" i="33"/>
  <c r="O30" i="11" s="1"/>
  <c r="H30" i="33"/>
  <c r="P30" i="11" s="1"/>
  <c r="I30" i="33"/>
  <c r="Q30" i="11" s="1"/>
  <c r="J30" i="33"/>
  <c r="R30" i="11" s="1"/>
  <c r="E31" i="33"/>
  <c r="M31" i="11" s="1"/>
  <c r="F31" i="33"/>
  <c r="G31" i="33"/>
  <c r="O31" i="11" s="1"/>
  <c r="H31" i="33"/>
  <c r="I31" i="33"/>
  <c r="Q31" i="11" s="1"/>
  <c r="J31" i="33"/>
  <c r="E32" i="33"/>
  <c r="M32" i="11" s="1"/>
  <c r="F32" i="33"/>
  <c r="G32" i="33"/>
  <c r="O32" i="11" s="1"/>
  <c r="H32" i="33"/>
  <c r="I32" i="33"/>
  <c r="Q32" i="11" s="1"/>
  <c r="J32" i="33"/>
  <c r="E33" i="33"/>
  <c r="M33" i="11" s="1"/>
  <c r="F33" i="33"/>
  <c r="G33" i="33"/>
  <c r="O33" i="11" s="1"/>
  <c r="H33" i="33"/>
  <c r="I33" i="33"/>
  <c r="Q33" i="11" s="1"/>
  <c r="J33" i="33"/>
  <c r="E34" i="33"/>
  <c r="M34" i="11" s="1"/>
  <c r="F34" i="33"/>
  <c r="G34" i="33"/>
  <c r="O34" i="11" s="1"/>
  <c r="H34" i="33"/>
  <c r="I34" i="33"/>
  <c r="Q34" i="11" s="1"/>
  <c r="J34" i="33"/>
  <c r="E35" i="33"/>
  <c r="M35" i="11" s="1"/>
  <c r="F35" i="33"/>
  <c r="G35" i="33"/>
  <c r="O35" i="11" s="1"/>
  <c r="H35" i="33"/>
  <c r="I35" i="33"/>
  <c r="Q35" i="11" s="1"/>
  <c r="J35" i="33"/>
  <c r="E36" i="33"/>
  <c r="M36" i="11" s="1"/>
  <c r="F36" i="33"/>
  <c r="G36" i="33"/>
  <c r="O36" i="11" s="1"/>
  <c r="H36" i="33"/>
  <c r="I36" i="33"/>
  <c r="Q36" i="11" s="1"/>
  <c r="J36" i="33"/>
  <c r="E37" i="33"/>
  <c r="M37" i="11" s="1"/>
  <c r="F37" i="33"/>
  <c r="G37" i="33"/>
  <c r="O37" i="11" s="1"/>
  <c r="H37" i="33"/>
  <c r="I37" i="33"/>
  <c r="Q37" i="11" s="1"/>
  <c r="J37" i="33"/>
  <c r="E38" i="33"/>
  <c r="M38" i="11" s="1"/>
  <c r="F38" i="33"/>
  <c r="G38" i="33"/>
  <c r="O38" i="11" s="1"/>
  <c r="H38" i="33"/>
  <c r="I38" i="33"/>
  <c r="Q38" i="11" s="1"/>
  <c r="J38" i="33"/>
  <c r="E39" i="33"/>
  <c r="M39" i="11" s="1"/>
  <c r="F39" i="33"/>
  <c r="G39" i="33"/>
  <c r="O39" i="11" s="1"/>
  <c r="H39" i="33"/>
  <c r="I39" i="33"/>
  <c r="Q39" i="11" s="1"/>
  <c r="J39" i="33"/>
  <c r="E40" i="33"/>
  <c r="M40" i="11" s="1"/>
  <c r="F40" i="33"/>
  <c r="G40" i="33"/>
  <c r="O40" i="11" s="1"/>
  <c r="H40" i="33"/>
  <c r="I40" i="33"/>
  <c r="Q40" i="11" s="1"/>
  <c r="J40" i="33"/>
  <c r="E41" i="33"/>
  <c r="M41" i="11" s="1"/>
  <c r="F41" i="33"/>
  <c r="G41" i="33"/>
  <c r="O41" i="11" s="1"/>
  <c r="H41" i="33"/>
  <c r="I41" i="33"/>
  <c r="Q41" i="11" s="1"/>
  <c r="J41" i="33"/>
  <c r="E42" i="33"/>
  <c r="M42" i="11" s="1"/>
  <c r="F42" i="33"/>
  <c r="N42" i="11" s="1"/>
  <c r="G42" i="33"/>
  <c r="O42" i="11" s="1"/>
  <c r="H42" i="33"/>
  <c r="P42" i="11" s="1"/>
  <c r="I42" i="33"/>
  <c r="Q42" i="11" s="1"/>
  <c r="J42" i="33"/>
  <c r="R42" i="11" s="1"/>
  <c r="E43" i="33"/>
  <c r="M43" i="11" s="1"/>
  <c r="F43" i="33"/>
  <c r="N43" i="11" s="1"/>
  <c r="G43" i="33"/>
  <c r="O43" i="11" s="1"/>
  <c r="H43" i="33"/>
  <c r="P43" i="11" s="1"/>
  <c r="I43" i="33"/>
  <c r="Q43" i="11" s="1"/>
  <c r="J43" i="33"/>
  <c r="R43" i="11" s="1"/>
  <c r="E44" i="33"/>
  <c r="M44" i="11" s="1"/>
  <c r="F44" i="33"/>
  <c r="N44" i="11" s="1"/>
  <c r="G44" i="33"/>
  <c r="O44" i="11" s="1"/>
  <c r="H44" i="33"/>
  <c r="P44" i="11" s="1"/>
  <c r="I44" i="33"/>
  <c r="Q44" i="11" s="1"/>
  <c r="J44" i="33"/>
  <c r="R44" i="11" s="1"/>
  <c r="E45" i="33"/>
  <c r="M45" i="11" s="1"/>
  <c r="F45" i="33"/>
  <c r="N45" i="11" s="1"/>
  <c r="G45" i="33"/>
  <c r="O45" i="11" s="1"/>
  <c r="H45" i="33"/>
  <c r="P45" i="11" s="1"/>
  <c r="I45" i="33"/>
  <c r="Q45" i="11" s="1"/>
  <c r="J45" i="33"/>
  <c r="R45" i="11" s="1"/>
  <c r="E46" i="33"/>
  <c r="M46" i="11" s="1"/>
  <c r="F46" i="33"/>
  <c r="N46" i="11" s="1"/>
  <c r="G46" i="33"/>
  <c r="O46" i="11" s="1"/>
  <c r="H46" i="33"/>
  <c r="P46" i="11" s="1"/>
  <c r="I46" i="33"/>
  <c r="Q46" i="11" s="1"/>
  <c r="J46" i="33"/>
  <c r="R46" i="11" s="1"/>
  <c r="E47" i="33"/>
  <c r="M47" i="11" s="1"/>
  <c r="F47" i="33"/>
  <c r="G47" i="33"/>
  <c r="O47" i="11" s="1"/>
  <c r="H47" i="33"/>
  <c r="I47" i="33"/>
  <c r="Q47" i="11" s="1"/>
  <c r="J47" i="33"/>
  <c r="E48" i="33"/>
  <c r="M48" i="11" s="1"/>
  <c r="F48" i="33"/>
  <c r="G48" i="33"/>
  <c r="O48" i="11" s="1"/>
  <c r="H48" i="33"/>
  <c r="I48" i="33"/>
  <c r="Q48" i="11" s="1"/>
  <c r="J48" i="33"/>
  <c r="E49" i="33"/>
  <c r="M49" i="11" s="1"/>
  <c r="F49" i="33"/>
  <c r="G49" i="33"/>
  <c r="O49" i="11" s="1"/>
  <c r="H49" i="33"/>
  <c r="I49" i="33"/>
  <c r="Q49" i="11" s="1"/>
  <c r="J49" i="33"/>
  <c r="E50" i="33"/>
  <c r="M50" i="11" s="1"/>
  <c r="F50" i="33"/>
  <c r="G50" i="33"/>
  <c r="O50" i="11" s="1"/>
  <c r="H50" i="33"/>
  <c r="I50" i="33"/>
  <c r="Q50" i="11" s="1"/>
  <c r="J50" i="33"/>
  <c r="E51" i="33"/>
  <c r="M51" i="11" s="1"/>
  <c r="F51" i="33"/>
  <c r="G51" i="33"/>
  <c r="O51" i="11" s="1"/>
  <c r="H51" i="33"/>
  <c r="I51" i="33"/>
  <c r="Q51" i="11" s="1"/>
  <c r="J51" i="33"/>
  <c r="E52" i="33"/>
  <c r="M52" i="11" s="1"/>
  <c r="F52" i="33"/>
  <c r="G52" i="33"/>
  <c r="O52" i="11" s="1"/>
  <c r="H52" i="33"/>
  <c r="I52" i="33"/>
  <c r="Q52" i="11" s="1"/>
  <c r="J52" i="33"/>
  <c r="E53" i="33"/>
  <c r="M53" i="11" s="1"/>
  <c r="F53" i="33"/>
  <c r="G53" i="33"/>
  <c r="O53" i="11" s="1"/>
  <c r="H53" i="33"/>
  <c r="I53" i="33"/>
  <c r="Q53" i="11" s="1"/>
  <c r="J53" i="33"/>
  <c r="E54" i="33"/>
  <c r="M54" i="11" s="1"/>
  <c r="F54" i="33"/>
  <c r="G54" i="33"/>
  <c r="O54" i="11" s="1"/>
  <c r="H54" i="33"/>
  <c r="I54" i="33"/>
  <c r="Q54" i="11" s="1"/>
  <c r="J54" i="33"/>
  <c r="E55" i="33"/>
  <c r="M55" i="11" s="1"/>
  <c r="F55" i="33"/>
  <c r="G55" i="33"/>
  <c r="O55" i="11" s="1"/>
  <c r="H55" i="33"/>
  <c r="I55" i="33"/>
  <c r="Q55" i="11" s="1"/>
  <c r="J55" i="33"/>
  <c r="E56" i="33"/>
  <c r="M56" i="11" s="1"/>
  <c r="F56" i="33"/>
  <c r="G56" i="33"/>
  <c r="O56" i="11" s="1"/>
  <c r="H56" i="33"/>
  <c r="I56" i="33"/>
  <c r="Q56" i="11" s="1"/>
  <c r="J56" i="33"/>
  <c r="E57" i="33"/>
  <c r="M57" i="11" s="1"/>
  <c r="F57" i="33"/>
  <c r="G57" i="33"/>
  <c r="O57" i="11" s="1"/>
  <c r="H57" i="33"/>
  <c r="I57" i="33"/>
  <c r="Q57" i="11" s="1"/>
  <c r="J57" i="33"/>
  <c r="E58" i="33"/>
  <c r="M58" i="11" s="1"/>
  <c r="F58" i="33"/>
  <c r="G58" i="33"/>
  <c r="O58" i="11" s="1"/>
  <c r="H58" i="33"/>
  <c r="I58" i="33"/>
  <c r="Q58" i="11" s="1"/>
  <c r="J58" i="33"/>
  <c r="E59" i="33"/>
  <c r="M59" i="11" s="1"/>
  <c r="F59" i="33"/>
  <c r="G59" i="33"/>
  <c r="O59" i="11" s="1"/>
  <c r="H59" i="33"/>
  <c r="I59" i="33"/>
  <c r="Q59" i="11" s="1"/>
  <c r="J59" i="33"/>
  <c r="E60" i="33"/>
  <c r="M60" i="11" s="1"/>
  <c r="F60" i="33"/>
  <c r="G60" i="33"/>
  <c r="O60" i="11" s="1"/>
  <c r="H60" i="33"/>
  <c r="I60" i="33"/>
  <c r="Q60" i="11" s="1"/>
  <c r="J60" i="33"/>
  <c r="E61" i="33"/>
  <c r="M61" i="11" s="1"/>
  <c r="F61" i="33"/>
  <c r="G61" i="33"/>
  <c r="O61" i="11" s="1"/>
  <c r="H61" i="33"/>
  <c r="I61" i="33"/>
  <c r="Q61" i="11" s="1"/>
  <c r="J61" i="33"/>
  <c r="E62" i="33"/>
  <c r="M62" i="11" s="1"/>
  <c r="F62" i="33"/>
  <c r="G62" i="33"/>
  <c r="O62" i="11" s="1"/>
  <c r="H62" i="33"/>
  <c r="I62" i="33"/>
  <c r="Q62" i="11" s="1"/>
  <c r="J62" i="33"/>
  <c r="E63" i="33"/>
  <c r="M63" i="11" s="1"/>
  <c r="F63" i="33"/>
  <c r="G63" i="33"/>
  <c r="O63" i="11" s="1"/>
  <c r="H63" i="33"/>
  <c r="I63" i="33"/>
  <c r="Q63" i="11" s="1"/>
  <c r="J63" i="33"/>
  <c r="E64" i="33"/>
  <c r="M64" i="11" s="1"/>
  <c r="F64" i="33"/>
  <c r="G64" i="33"/>
  <c r="O64" i="11" s="1"/>
  <c r="H64" i="33"/>
  <c r="I64" i="33"/>
  <c r="Q64" i="11" s="1"/>
  <c r="J64" i="33"/>
  <c r="E65" i="33"/>
  <c r="M65" i="11" s="1"/>
  <c r="F65" i="33"/>
  <c r="G65" i="33"/>
  <c r="O65" i="11" s="1"/>
  <c r="H65" i="33"/>
  <c r="I65" i="33"/>
  <c r="Q65" i="11" s="1"/>
  <c r="J65" i="33"/>
  <c r="E66" i="33"/>
  <c r="M66" i="11" s="1"/>
  <c r="F66" i="33"/>
  <c r="G66" i="33"/>
  <c r="O66" i="11" s="1"/>
  <c r="H66" i="33"/>
  <c r="I66" i="33"/>
  <c r="Q66" i="11" s="1"/>
  <c r="J66" i="33"/>
  <c r="E67" i="33"/>
  <c r="M67" i="11" s="1"/>
  <c r="F67" i="33"/>
  <c r="G67" i="33"/>
  <c r="O67" i="11" s="1"/>
  <c r="H67" i="33"/>
  <c r="I67" i="33"/>
  <c r="Q67" i="11" s="1"/>
  <c r="J67" i="33"/>
  <c r="E68" i="33"/>
  <c r="M68" i="11" s="1"/>
  <c r="F68" i="33"/>
  <c r="G68" i="33"/>
  <c r="O68" i="11" s="1"/>
  <c r="H68" i="33"/>
  <c r="I68" i="33"/>
  <c r="Q68" i="11" s="1"/>
  <c r="J68" i="33"/>
  <c r="E69" i="33"/>
  <c r="M69" i="11" s="1"/>
  <c r="F69" i="33"/>
  <c r="G69" i="33"/>
  <c r="O69" i="11" s="1"/>
  <c r="H69" i="33"/>
  <c r="I69" i="33"/>
  <c r="Q69" i="11" s="1"/>
  <c r="J69" i="33"/>
  <c r="E70" i="33"/>
  <c r="M70" i="11" s="1"/>
  <c r="F70" i="33"/>
  <c r="G70" i="33"/>
  <c r="O70" i="11" s="1"/>
  <c r="H70" i="33"/>
  <c r="I70" i="33"/>
  <c r="Q70" i="11" s="1"/>
  <c r="J70" i="33"/>
  <c r="E71" i="33"/>
  <c r="M71" i="11" s="1"/>
  <c r="F71" i="33"/>
  <c r="G71" i="33"/>
  <c r="O71" i="11" s="1"/>
  <c r="H71" i="33"/>
  <c r="I71" i="33"/>
  <c r="Q71" i="11" s="1"/>
  <c r="J71" i="33"/>
  <c r="E72" i="33"/>
  <c r="M72" i="11" s="1"/>
  <c r="F72" i="33"/>
  <c r="G72" i="33"/>
  <c r="O72" i="11" s="1"/>
  <c r="H72" i="33"/>
  <c r="I72" i="33"/>
  <c r="Q72" i="11" s="1"/>
  <c r="J72" i="33"/>
  <c r="E73" i="33"/>
  <c r="M73" i="11" s="1"/>
  <c r="F73" i="33"/>
  <c r="G73" i="33"/>
  <c r="O73" i="11" s="1"/>
  <c r="H73" i="33"/>
  <c r="I73" i="33"/>
  <c r="Q73" i="11" s="1"/>
  <c r="J73" i="33"/>
  <c r="E74" i="33"/>
  <c r="M74" i="11" s="1"/>
  <c r="F74" i="33"/>
  <c r="G74" i="33"/>
  <c r="O74" i="11" s="1"/>
  <c r="H74" i="33"/>
  <c r="I74" i="33"/>
  <c r="Q74" i="11" s="1"/>
  <c r="J74" i="33"/>
  <c r="F10" i="33"/>
  <c r="N10" i="11" s="1"/>
  <c r="G10" i="33"/>
  <c r="O10" i="11" s="1"/>
  <c r="H10" i="33"/>
  <c r="P10" i="11" s="1"/>
  <c r="I10" i="33"/>
  <c r="Q10" i="11" s="1"/>
  <c r="J10" i="33"/>
  <c r="R10" i="11" s="1"/>
  <c r="I18" i="32"/>
  <c r="Q18" i="10" s="1"/>
  <c r="I17" i="32"/>
  <c r="Q17" i="10" s="1"/>
  <c r="I16" i="32"/>
  <c r="Q16" i="10" s="1"/>
  <c r="I15" i="32"/>
  <c r="Q15" i="10" s="1"/>
  <c r="I14" i="32"/>
  <c r="Q14" i="10" s="1"/>
  <c r="I13" i="32"/>
  <c r="Q13" i="10" s="1"/>
  <c r="I12" i="32"/>
  <c r="Q12" i="10" s="1"/>
  <c r="I11" i="32"/>
  <c r="Q11" i="10" s="1"/>
  <c r="I10" i="32"/>
  <c r="Q10" i="10" s="1"/>
  <c r="G18" i="32"/>
  <c r="O18" i="10" s="1"/>
  <c r="G17" i="32"/>
  <c r="O17" i="10" s="1"/>
  <c r="G16" i="32"/>
  <c r="O16" i="10" s="1"/>
  <c r="G15" i="32"/>
  <c r="O15" i="10" s="1"/>
  <c r="G14" i="32"/>
  <c r="O14" i="10" s="1"/>
  <c r="G13" i="32"/>
  <c r="O13" i="10" s="1"/>
  <c r="G12" i="32"/>
  <c r="O12" i="10" s="1"/>
  <c r="G11" i="32"/>
  <c r="O11" i="10" s="1"/>
  <c r="G10" i="32"/>
  <c r="O10" i="10" s="1"/>
  <c r="E11" i="32"/>
  <c r="M11" i="10" s="1"/>
  <c r="E12" i="32"/>
  <c r="M12" i="10" s="1"/>
  <c r="E13" i="32"/>
  <c r="M13" i="10" s="1"/>
  <c r="E14" i="32"/>
  <c r="M14" i="10" s="1"/>
  <c r="E15" i="32"/>
  <c r="M15" i="10" s="1"/>
  <c r="E16" i="32"/>
  <c r="M16" i="10" s="1"/>
  <c r="E17" i="32"/>
  <c r="M17" i="10" s="1"/>
  <c r="E18" i="32"/>
  <c r="M18" i="10" s="1"/>
  <c r="E10" i="32"/>
  <c r="T18" i="32"/>
  <c r="T17" i="32"/>
  <c r="T16" i="32"/>
  <c r="T15" i="32"/>
  <c r="T14" i="32"/>
  <c r="T13" i="32"/>
  <c r="T12" i="32"/>
  <c r="T11" i="32"/>
  <c r="T10" i="32"/>
  <c r="F10" i="31"/>
  <c r="N10" i="9" s="1"/>
  <c r="G10" i="31"/>
  <c r="O10" i="9" s="1"/>
  <c r="H10" i="31"/>
  <c r="P10" i="9" s="1"/>
  <c r="I10" i="31"/>
  <c r="Q10" i="9" s="1"/>
  <c r="J10" i="31"/>
  <c r="R10" i="9" s="1"/>
  <c r="F11" i="31"/>
  <c r="N11" i="9" s="1"/>
  <c r="G11" i="31"/>
  <c r="O11" i="9" s="1"/>
  <c r="H11" i="31"/>
  <c r="P11" i="9" s="1"/>
  <c r="I11" i="31"/>
  <c r="Q11" i="9" s="1"/>
  <c r="J11" i="31"/>
  <c r="R11" i="9" s="1"/>
  <c r="F12" i="31"/>
  <c r="N12" i="9" s="1"/>
  <c r="G12" i="31"/>
  <c r="O12" i="9" s="1"/>
  <c r="H12" i="31"/>
  <c r="P12" i="9" s="1"/>
  <c r="I12" i="31"/>
  <c r="Q12" i="9" s="1"/>
  <c r="J12" i="31"/>
  <c r="R12" i="9" s="1"/>
  <c r="F13" i="31"/>
  <c r="N13" i="9" s="1"/>
  <c r="G13" i="31"/>
  <c r="O13" i="9" s="1"/>
  <c r="H13" i="31"/>
  <c r="P13" i="9" s="1"/>
  <c r="I13" i="31"/>
  <c r="Q13" i="9" s="1"/>
  <c r="J13" i="31"/>
  <c r="R13" i="9" s="1"/>
  <c r="F14" i="31"/>
  <c r="N14" i="9" s="1"/>
  <c r="G14" i="31"/>
  <c r="O14" i="9" s="1"/>
  <c r="H14" i="31"/>
  <c r="P14" i="9" s="1"/>
  <c r="I14" i="31"/>
  <c r="Q14" i="9" s="1"/>
  <c r="J14" i="31"/>
  <c r="R14" i="9" s="1"/>
  <c r="F15" i="31"/>
  <c r="N15" i="9" s="1"/>
  <c r="G15" i="31"/>
  <c r="O15" i="9" s="1"/>
  <c r="H15" i="31"/>
  <c r="P15" i="9" s="1"/>
  <c r="I15" i="31"/>
  <c r="Q15" i="9" s="1"/>
  <c r="J15" i="31"/>
  <c r="R15" i="9" s="1"/>
  <c r="F16" i="31"/>
  <c r="G16" i="31"/>
  <c r="O16" i="9" s="1"/>
  <c r="H16" i="31"/>
  <c r="I16" i="31"/>
  <c r="Q16" i="9" s="1"/>
  <c r="J16" i="31"/>
  <c r="F17" i="31"/>
  <c r="G17" i="31"/>
  <c r="O17" i="9" s="1"/>
  <c r="H17" i="31"/>
  <c r="I17" i="31"/>
  <c r="Q17" i="9" s="1"/>
  <c r="J17" i="31"/>
  <c r="F18" i="31"/>
  <c r="G18" i="31"/>
  <c r="O18" i="9" s="1"/>
  <c r="H18" i="31"/>
  <c r="I18" i="31"/>
  <c r="Q18" i="9" s="1"/>
  <c r="J18" i="31"/>
  <c r="F19" i="31"/>
  <c r="G19" i="31"/>
  <c r="O19" i="9" s="1"/>
  <c r="H19" i="31"/>
  <c r="I19" i="31"/>
  <c r="Q19" i="9" s="1"/>
  <c r="J19" i="31"/>
  <c r="F20" i="31"/>
  <c r="G20" i="31"/>
  <c r="O20" i="9" s="1"/>
  <c r="H20" i="31"/>
  <c r="I20" i="31"/>
  <c r="Q20" i="9" s="1"/>
  <c r="J20" i="31"/>
  <c r="F21" i="31"/>
  <c r="N21" i="9" s="1"/>
  <c r="G21" i="31"/>
  <c r="O21" i="9" s="1"/>
  <c r="H21" i="31"/>
  <c r="P21" i="9" s="1"/>
  <c r="I21" i="31"/>
  <c r="Q21" i="9" s="1"/>
  <c r="J21" i="31"/>
  <c r="R21" i="9" s="1"/>
  <c r="F22" i="31"/>
  <c r="N22" i="9" s="1"/>
  <c r="G22" i="31"/>
  <c r="O22" i="9" s="1"/>
  <c r="H22" i="31"/>
  <c r="P22" i="9" s="1"/>
  <c r="I22" i="31"/>
  <c r="Q22" i="9" s="1"/>
  <c r="J22" i="31"/>
  <c r="R22" i="9" s="1"/>
  <c r="F23" i="31"/>
  <c r="G23" i="31"/>
  <c r="O23" i="9" s="1"/>
  <c r="H23" i="31"/>
  <c r="I23" i="31"/>
  <c r="Q23" i="9" s="1"/>
  <c r="J23" i="31"/>
  <c r="F24" i="31"/>
  <c r="G24" i="31"/>
  <c r="O24" i="9" s="1"/>
  <c r="H24" i="31"/>
  <c r="I24" i="31"/>
  <c r="Q24" i="9" s="1"/>
  <c r="J24" i="31"/>
  <c r="F25" i="31"/>
  <c r="G25" i="31"/>
  <c r="O25" i="9" s="1"/>
  <c r="H25" i="31"/>
  <c r="I25" i="31"/>
  <c r="Q25" i="9" s="1"/>
  <c r="J25" i="31"/>
  <c r="F26" i="31"/>
  <c r="G26" i="31"/>
  <c r="O26" i="9" s="1"/>
  <c r="H26" i="31"/>
  <c r="I26" i="31"/>
  <c r="Q26" i="9" s="1"/>
  <c r="J26" i="31"/>
  <c r="F27" i="31"/>
  <c r="F28" i="31" s="1"/>
  <c r="G27" i="31"/>
  <c r="H27" i="31"/>
  <c r="P27" i="9" s="1"/>
  <c r="I27" i="31"/>
  <c r="J27" i="31"/>
  <c r="F29" i="31"/>
  <c r="N29" i="9" s="1"/>
  <c r="G29" i="31"/>
  <c r="H29" i="31"/>
  <c r="I29" i="31"/>
  <c r="J29" i="31"/>
  <c r="R29" i="9" s="1"/>
  <c r="F31" i="31"/>
  <c r="G31" i="31"/>
  <c r="H31" i="31"/>
  <c r="P31" i="9" s="1"/>
  <c r="I31" i="31"/>
  <c r="J31" i="31"/>
  <c r="F33" i="31"/>
  <c r="N33" i="9" s="1"/>
  <c r="G33" i="31"/>
  <c r="H33" i="31"/>
  <c r="I33" i="31"/>
  <c r="J33" i="31"/>
  <c r="R33" i="9" s="1"/>
  <c r="F35" i="31"/>
  <c r="G35" i="31"/>
  <c r="H35" i="31"/>
  <c r="P35" i="9" s="1"/>
  <c r="I35" i="31"/>
  <c r="J35" i="31"/>
  <c r="F37" i="31"/>
  <c r="N37" i="9" s="1"/>
  <c r="G37" i="31"/>
  <c r="H37" i="31"/>
  <c r="I37" i="31"/>
  <c r="J37" i="31"/>
  <c r="R37" i="9" s="1"/>
  <c r="F39" i="31"/>
  <c r="G39" i="31"/>
  <c r="H39" i="31"/>
  <c r="P39" i="9" s="1"/>
  <c r="I39" i="31"/>
  <c r="J39" i="31"/>
  <c r="R39" i="9" s="1"/>
  <c r="F49" i="31"/>
  <c r="G49" i="31"/>
  <c r="H49" i="31"/>
  <c r="I49" i="31"/>
  <c r="J49" i="31"/>
  <c r="F41" i="31"/>
  <c r="G41" i="31"/>
  <c r="O41" i="9" s="1"/>
  <c r="H41" i="31"/>
  <c r="I41" i="31"/>
  <c r="Q41" i="9" s="1"/>
  <c r="J41" i="31"/>
  <c r="F43" i="31"/>
  <c r="F44" i="31" s="1"/>
  <c r="G43" i="31"/>
  <c r="H43" i="31"/>
  <c r="H44" i="31" s="1"/>
  <c r="I43" i="31"/>
  <c r="J43" i="31"/>
  <c r="J44" i="31" s="1"/>
  <c r="F45" i="31"/>
  <c r="F46" i="31" s="1"/>
  <c r="G45" i="31"/>
  <c r="H45" i="31"/>
  <c r="H46" i="31" s="1"/>
  <c r="I45" i="31"/>
  <c r="J45" i="31"/>
  <c r="J46" i="31" s="1"/>
  <c r="F47" i="31"/>
  <c r="F48" i="31" s="1"/>
  <c r="G47" i="31"/>
  <c r="H47" i="31"/>
  <c r="H48" i="31" s="1"/>
  <c r="I47" i="31"/>
  <c r="J47" i="31"/>
  <c r="J48" i="31" s="1"/>
  <c r="F51" i="31"/>
  <c r="G51" i="31"/>
  <c r="O51" i="9" s="1"/>
  <c r="H51" i="31"/>
  <c r="I51" i="31"/>
  <c r="Q51" i="9" s="1"/>
  <c r="J51" i="31"/>
  <c r="J52" i="31"/>
  <c r="J53" i="31"/>
  <c r="F54" i="31"/>
  <c r="G54" i="31"/>
  <c r="O54" i="9" s="1"/>
  <c r="H54" i="31"/>
  <c r="I54" i="31"/>
  <c r="Q54" i="9" s="1"/>
  <c r="J54" i="31"/>
  <c r="J55" i="31"/>
  <c r="J56" i="31"/>
  <c r="F57" i="31"/>
  <c r="G57" i="31"/>
  <c r="O57" i="9" s="1"/>
  <c r="H57" i="31"/>
  <c r="I57" i="31"/>
  <c r="Q57" i="9" s="1"/>
  <c r="J57" i="31"/>
  <c r="J58" i="31"/>
  <c r="J59" i="31"/>
  <c r="F60" i="31"/>
  <c r="G60" i="31"/>
  <c r="O60" i="9" s="1"/>
  <c r="H60" i="31"/>
  <c r="I60" i="31"/>
  <c r="Q60" i="9" s="1"/>
  <c r="J60" i="31"/>
  <c r="J61" i="31"/>
  <c r="J62" i="31"/>
  <c r="F63" i="31"/>
  <c r="G63" i="31"/>
  <c r="O63" i="9" s="1"/>
  <c r="H63" i="31"/>
  <c r="I63" i="31"/>
  <c r="Q63" i="9" s="1"/>
  <c r="J63" i="31"/>
  <c r="J64" i="31"/>
  <c r="J65" i="31"/>
  <c r="F66" i="31"/>
  <c r="G66" i="31"/>
  <c r="O66" i="9" s="1"/>
  <c r="H66" i="31"/>
  <c r="I66" i="31"/>
  <c r="Q66" i="9" s="1"/>
  <c r="J66" i="31"/>
  <c r="J67" i="31"/>
  <c r="J68" i="31"/>
  <c r="F69" i="31"/>
  <c r="G69" i="31"/>
  <c r="O69" i="9" s="1"/>
  <c r="H69" i="31"/>
  <c r="I69" i="31"/>
  <c r="Q69" i="9" s="1"/>
  <c r="J69" i="31"/>
  <c r="J70" i="31"/>
  <c r="J71" i="31"/>
  <c r="F72" i="31"/>
  <c r="N72" i="9" s="1"/>
  <c r="G72" i="31"/>
  <c r="O72" i="9" s="1"/>
  <c r="H72" i="31"/>
  <c r="P72" i="9" s="1"/>
  <c r="I72" i="31"/>
  <c r="Q72" i="9" s="1"/>
  <c r="J72" i="31"/>
  <c r="R72" i="9" s="1"/>
  <c r="F75" i="31"/>
  <c r="N75" i="9" s="1"/>
  <c r="G75" i="31"/>
  <c r="O75" i="9" s="1"/>
  <c r="H75" i="31"/>
  <c r="P75" i="9" s="1"/>
  <c r="I75" i="31"/>
  <c r="Q75" i="9" s="1"/>
  <c r="J75" i="31"/>
  <c r="R75" i="9" s="1"/>
  <c r="F78" i="31"/>
  <c r="G78" i="31"/>
  <c r="O78" i="9" s="1"/>
  <c r="H78" i="31"/>
  <c r="I78" i="31"/>
  <c r="Q78" i="9" s="1"/>
  <c r="J78" i="31"/>
  <c r="F81" i="31"/>
  <c r="G81" i="31"/>
  <c r="O81" i="9" s="1"/>
  <c r="H81" i="31"/>
  <c r="I81" i="31"/>
  <c r="Q81" i="9" s="1"/>
  <c r="J81" i="31"/>
  <c r="F84" i="31"/>
  <c r="G84" i="31"/>
  <c r="O84" i="9" s="1"/>
  <c r="H84" i="31"/>
  <c r="I84" i="31"/>
  <c r="Q84" i="9" s="1"/>
  <c r="J84" i="31"/>
  <c r="F87" i="31"/>
  <c r="G87" i="31"/>
  <c r="O87" i="9" s="1"/>
  <c r="H87" i="31"/>
  <c r="I87" i="31"/>
  <c r="Q87" i="9" s="1"/>
  <c r="J87" i="31"/>
  <c r="F90" i="31"/>
  <c r="G90" i="31"/>
  <c r="O90" i="9" s="1"/>
  <c r="H90" i="31"/>
  <c r="I90" i="31"/>
  <c r="Q90" i="9" s="1"/>
  <c r="J90" i="31"/>
  <c r="F93" i="31"/>
  <c r="G93" i="31"/>
  <c r="O93" i="9" s="1"/>
  <c r="H93" i="31"/>
  <c r="I93" i="31"/>
  <c r="Q93" i="9" s="1"/>
  <c r="J93" i="31"/>
  <c r="F96" i="31"/>
  <c r="N96" i="9" s="1"/>
  <c r="G96" i="31"/>
  <c r="O96" i="9" s="1"/>
  <c r="H96" i="31"/>
  <c r="P96" i="9" s="1"/>
  <c r="I96" i="31"/>
  <c r="Q96" i="9" s="1"/>
  <c r="J96" i="31"/>
  <c r="R96" i="9" s="1"/>
  <c r="F99" i="31"/>
  <c r="N99" i="9" s="1"/>
  <c r="G99" i="31"/>
  <c r="O99" i="9" s="1"/>
  <c r="H99" i="31"/>
  <c r="P99" i="9" s="1"/>
  <c r="I99" i="31"/>
  <c r="Q99" i="9" s="1"/>
  <c r="J99" i="31"/>
  <c r="R99" i="9" s="1"/>
  <c r="F102" i="31"/>
  <c r="G102" i="31"/>
  <c r="O102" i="9" s="1"/>
  <c r="H102" i="31"/>
  <c r="I102" i="31"/>
  <c r="Q102" i="9" s="1"/>
  <c r="J102" i="31"/>
  <c r="F105" i="31"/>
  <c r="G105" i="31"/>
  <c r="O105" i="9" s="1"/>
  <c r="H105" i="31"/>
  <c r="I105" i="31"/>
  <c r="Q105" i="9" s="1"/>
  <c r="J105" i="31"/>
  <c r="F108" i="31"/>
  <c r="G108" i="31"/>
  <c r="O108" i="9" s="1"/>
  <c r="H108" i="31"/>
  <c r="I108" i="31"/>
  <c r="Q108" i="9" s="1"/>
  <c r="J108" i="31"/>
  <c r="F111" i="31"/>
  <c r="G111" i="31"/>
  <c r="O111" i="9" s="1"/>
  <c r="H111" i="31"/>
  <c r="I111" i="31"/>
  <c r="Q111" i="9" s="1"/>
  <c r="J111" i="31"/>
  <c r="F114" i="31"/>
  <c r="N114" i="9" s="1"/>
  <c r="G114" i="31"/>
  <c r="O114" i="9" s="1"/>
  <c r="H114" i="31"/>
  <c r="P114" i="9" s="1"/>
  <c r="I114" i="31"/>
  <c r="Q114" i="9" s="1"/>
  <c r="J114" i="31"/>
  <c r="R114" i="9" s="1"/>
  <c r="F117" i="31"/>
  <c r="G117" i="31"/>
  <c r="O117" i="9" s="1"/>
  <c r="H117" i="31"/>
  <c r="I117" i="31"/>
  <c r="Q117" i="9" s="1"/>
  <c r="J117" i="31"/>
  <c r="F120" i="31"/>
  <c r="G120" i="31"/>
  <c r="O120" i="9" s="1"/>
  <c r="H120" i="31"/>
  <c r="I120" i="31"/>
  <c r="Q120" i="9" s="1"/>
  <c r="J120" i="31"/>
  <c r="F123" i="31"/>
  <c r="G123" i="31"/>
  <c r="O123" i="9" s="1"/>
  <c r="H123" i="31"/>
  <c r="I123" i="31"/>
  <c r="Q123" i="9" s="1"/>
  <c r="J123" i="31"/>
  <c r="F126" i="31"/>
  <c r="G126" i="31"/>
  <c r="H126" i="31"/>
  <c r="I126" i="31"/>
  <c r="Q126" i="9" s="1"/>
  <c r="J126" i="31"/>
  <c r="F129" i="31"/>
  <c r="G129" i="31"/>
  <c r="O129" i="9" s="1"/>
  <c r="H129" i="31"/>
  <c r="I129" i="31"/>
  <c r="Q129" i="9" s="1"/>
  <c r="J129" i="31"/>
  <c r="F132" i="31"/>
  <c r="G132" i="31"/>
  <c r="H132" i="31"/>
  <c r="I132" i="31"/>
  <c r="Q132" i="9" s="1"/>
  <c r="J132" i="31"/>
  <c r="F135" i="31"/>
  <c r="N135" i="9" s="1"/>
  <c r="G135" i="31"/>
  <c r="O135" i="9" s="1"/>
  <c r="H135" i="31"/>
  <c r="P135" i="9" s="1"/>
  <c r="I135" i="31"/>
  <c r="Q135" i="9" s="1"/>
  <c r="J135" i="31"/>
  <c r="R135" i="9" s="1"/>
  <c r="F138" i="31"/>
  <c r="N138" i="9" s="1"/>
  <c r="G138" i="31"/>
  <c r="O138" i="9" s="1"/>
  <c r="H138" i="31"/>
  <c r="P138" i="9" s="1"/>
  <c r="I138" i="31"/>
  <c r="Q138" i="9" s="1"/>
  <c r="J138" i="31"/>
  <c r="R138" i="9" s="1"/>
  <c r="F141" i="31"/>
  <c r="G141" i="31"/>
  <c r="O141" i="9" s="1"/>
  <c r="H141" i="31"/>
  <c r="I141" i="31"/>
  <c r="Q141" i="9" s="1"/>
  <c r="J141" i="31"/>
  <c r="F144" i="31"/>
  <c r="N144" i="9" s="1"/>
  <c r="G144" i="31"/>
  <c r="O144" i="9" s="1"/>
  <c r="H144" i="31"/>
  <c r="P144" i="9" s="1"/>
  <c r="I144" i="31"/>
  <c r="Q144" i="9" s="1"/>
  <c r="J144" i="31"/>
  <c r="R144" i="9" s="1"/>
  <c r="F145" i="31"/>
  <c r="N145" i="9" s="1"/>
  <c r="G145" i="31"/>
  <c r="O145" i="9" s="1"/>
  <c r="H145" i="31"/>
  <c r="P145" i="9" s="1"/>
  <c r="I145" i="31"/>
  <c r="Q145" i="9" s="1"/>
  <c r="J145" i="31"/>
  <c r="R145" i="9" s="1"/>
  <c r="F146" i="31"/>
  <c r="G146" i="31"/>
  <c r="O146" i="9" s="1"/>
  <c r="H146" i="31"/>
  <c r="I146" i="31"/>
  <c r="Q146" i="9" s="1"/>
  <c r="J146" i="31"/>
  <c r="F147" i="31"/>
  <c r="G147" i="31"/>
  <c r="O147" i="9" s="1"/>
  <c r="H147" i="31"/>
  <c r="I147" i="31"/>
  <c r="Q147" i="9" s="1"/>
  <c r="J147" i="31"/>
  <c r="F148" i="31"/>
  <c r="N148" i="9" s="1"/>
  <c r="G148" i="31"/>
  <c r="O148" i="9" s="1"/>
  <c r="H148" i="31"/>
  <c r="P148" i="9" s="1"/>
  <c r="I148" i="31"/>
  <c r="Q148" i="9" s="1"/>
  <c r="J148" i="31"/>
  <c r="R148" i="9" s="1"/>
  <c r="F149" i="31"/>
  <c r="G149" i="31"/>
  <c r="O149" i="9" s="1"/>
  <c r="H149" i="31"/>
  <c r="I149" i="31"/>
  <c r="Q149" i="9" s="1"/>
  <c r="J149" i="31"/>
  <c r="F150" i="31"/>
  <c r="G150" i="31"/>
  <c r="O150" i="9" s="1"/>
  <c r="H150" i="31"/>
  <c r="I150" i="31"/>
  <c r="Q150" i="9" s="1"/>
  <c r="J150" i="31"/>
  <c r="F151" i="31"/>
  <c r="N151" i="9" s="1"/>
  <c r="G151" i="31"/>
  <c r="O151" i="9" s="1"/>
  <c r="H151" i="31"/>
  <c r="P151" i="9" s="1"/>
  <c r="I151" i="31"/>
  <c r="Q151" i="9" s="1"/>
  <c r="J151" i="31"/>
  <c r="R151" i="9" s="1"/>
  <c r="F152" i="31"/>
  <c r="G152" i="31"/>
  <c r="O152" i="9" s="1"/>
  <c r="H152" i="31"/>
  <c r="I152" i="31"/>
  <c r="Q152" i="9" s="1"/>
  <c r="J152" i="31"/>
  <c r="F153" i="31"/>
  <c r="G153" i="31"/>
  <c r="O153" i="9" s="1"/>
  <c r="H153" i="31"/>
  <c r="I153" i="31"/>
  <c r="Q153" i="9" s="1"/>
  <c r="J153" i="31"/>
  <c r="F154" i="31"/>
  <c r="N154" i="9" s="1"/>
  <c r="G154" i="31"/>
  <c r="O154" i="9" s="1"/>
  <c r="H154" i="31"/>
  <c r="P154" i="9" s="1"/>
  <c r="I154" i="31"/>
  <c r="Q154" i="9" s="1"/>
  <c r="J154" i="31"/>
  <c r="R154" i="9" s="1"/>
  <c r="F155" i="31"/>
  <c r="G155" i="31"/>
  <c r="O155" i="9" s="1"/>
  <c r="H155" i="31"/>
  <c r="I155" i="31"/>
  <c r="Q155" i="9" s="1"/>
  <c r="J155" i="31"/>
  <c r="F156" i="31"/>
  <c r="G156" i="31"/>
  <c r="O156" i="9" s="1"/>
  <c r="H156" i="31"/>
  <c r="I156" i="31"/>
  <c r="Q156" i="9" s="1"/>
  <c r="J156" i="31"/>
  <c r="F157" i="31"/>
  <c r="N157" i="9" s="1"/>
  <c r="G157" i="31"/>
  <c r="O157" i="9" s="1"/>
  <c r="H157" i="31"/>
  <c r="P157" i="9" s="1"/>
  <c r="I157" i="31"/>
  <c r="Q157" i="9" s="1"/>
  <c r="J157" i="31"/>
  <c r="R157" i="9" s="1"/>
  <c r="F158" i="31"/>
  <c r="G158" i="31"/>
  <c r="O158" i="9" s="1"/>
  <c r="H158" i="31"/>
  <c r="I158" i="31"/>
  <c r="Q158" i="9" s="1"/>
  <c r="J158" i="31"/>
  <c r="F159" i="31"/>
  <c r="G159" i="31"/>
  <c r="O159" i="9" s="1"/>
  <c r="H159" i="31"/>
  <c r="I159" i="31"/>
  <c r="Q159" i="9" s="1"/>
  <c r="J159" i="31"/>
  <c r="F160" i="31"/>
  <c r="N160" i="9" s="1"/>
  <c r="G160" i="31"/>
  <c r="O160" i="9" s="1"/>
  <c r="H160" i="31"/>
  <c r="P160" i="9" s="1"/>
  <c r="I160" i="31"/>
  <c r="Q160" i="9" s="1"/>
  <c r="J160" i="31"/>
  <c r="R160" i="9" s="1"/>
  <c r="F166" i="31"/>
  <c r="G166" i="31"/>
  <c r="O166" i="9" s="1"/>
  <c r="H166" i="31"/>
  <c r="I166" i="31"/>
  <c r="Q166" i="9" s="1"/>
  <c r="J166" i="31"/>
  <c r="F167" i="31"/>
  <c r="G167" i="31"/>
  <c r="O167" i="9" s="1"/>
  <c r="H167" i="31"/>
  <c r="I167" i="31"/>
  <c r="Q167" i="9" s="1"/>
  <c r="J167" i="31"/>
  <c r="F168" i="31"/>
  <c r="G168" i="31"/>
  <c r="O168" i="9" s="1"/>
  <c r="H168" i="31"/>
  <c r="I168" i="31"/>
  <c r="Q168" i="9" s="1"/>
  <c r="J168" i="31"/>
  <c r="F169" i="31"/>
  <c r="G169" i="31"/>
  <c r="O169" i="9" s="1"/>
  <c r="H169" i="31"/>
  <c r="I169" i="31"/>
  <c r="Q169" i="9" s="1"/>
  <c r="J169" i="31"/>
  <c r="F170" i="31"/>
  <c r="G170" i="31"/>
  <c r="O170" i="9" s="1"/>
  <c r="H170" i="31"/>
  <c r="I170" i="31"/>
  <c r="Q170" i="9" s="1"/>
  <c r="J170" i="31"/>
  <c r="F171" i="31"/>
  <c r="G171" i="31"/>
  <c r="O171" i="9" s="1"/>
  <c r="H171" i="31"/>
  <c r="I171" i="31"/>
  <c r="Q171" i="9" s="1"/>
  <c r="J171" i="31"/>
  <c r="F172" i="31"/>
  <c r="G172" i="31"/>
  <c r="O172" i="9" s="1"/>
  <c r="H172" i="31"/>
  <c r="I172" i="31"/>
  <c r="Q172" i="9" s="1"/>
  <c r="J172" i="31"/>
  <c r="F173" i="31"/>
  <c r="G173" i="31"/>
  <c r="O173" i="9" s="1"/>
  <c r="H173" i="31"/>
  <c r="I173" i="31"/>
  <c r="Q173" i="9" s="1"/>
  <c r="J173" i="31"/>
  <c r="F174" i="31"/>
  <c r="G174" i="31"/>
  <c r="O174" i="9" s="1"/>
  <c r="H174" i="31"/>
  <c r="I174" i="31"/>
  <c r="Q174" i="9" s="1"/>
  <c r="J174" i="31"/>
  <c r="F175" i="31"/>
  <c r="G175" i="31"/>
  <c r="O175" i="9" s="1"/>
  <c r="H175" i="31"/>
  <c r="I175" i="31"/>
  <c r="Q175" i="9" s="1"/>
  <c r="J175" i="31"/>
  <c r="F176" i="31"/>
  <c r="G176" i="31"/>
  <c r="O176" i="9" s="1"/>
  <c r="H176" i="31"/>
  <c r="I176" i="31"/>
  <c r="Q176" i="9" s="1"/>
  <c r="J176" i="31"/>
  <c r="F177" i="31"/>
  <c r="G177" i="31"/>
  <c r="O177" i="9" s="1"/>
  <c r="H177" i="31"/>
  <c r="I177" i="31"/>
  <c r="Q177" i="9" s="1"/>
  <c r="J177" i="31"/>
  <c r="F178" i="31"/>
  <c r="F179" i="31" s="1"/>
  <c r="G178" i="31"/>
  <c r="H178" i="31"/>
  <c r="H179" i="31" s="1"/>
  <c r="I178" i="31"/>
  <c r="J178" i="31"/>
  <c r="J179" i="31"/>
  <c r="F180" i="31"/>
  <c r="N180" i="9" s="1"/>
  <c r="G180" i="31"/>
  <c r="O180" i="9" s="1"/>
  <c r="H180" i="31"/>
  <c r="P180" i="9" s="1"/>
  <c r="I180" i="31"/>
  <c r="Q180" i="9" s="1"/>
  <c r="J180" i="31"/>
  <c r="R180" i="9" s="1"/>
  <c r="F181" i="31"/>
  <c r="N181" i="9" s="1"/>
  <c r="G181" i="31"/>
  <c r="O181" i="9" s="1"/>
  <c r="H181" i="31"/>
  <c r="P181" i="9" s="1"/>
  <c r="I181" i="31"/>
  <c r="Q181" i="9" s="1"/>
  <c r="J181" i="31"/>
  <c r="R181" i="9" s="1"/>
  <c r="F182" i="31"/>
  <c r="G182" i="31"/>
  <c r="O182" i="9" s="1"/>
  <c r="H182" i="31"/>
  <c r="I182" i="31"/>
  <c r="Q182" i="9" s="1"/>
  <c r="J182" i="31"/>
  <c r="F183" i="31"/>
  <c r="G183" i="31"/>
  <c r="O183" i="9" s="1"/>
  <c r="H183" i="31"/>
  <c r="I183" i="31"/>
  <c r="Q183" i="9" s="1"/>
  <c r="J183" i="31"/>
  <c r="F184" i="31"/>
  <c r="N184" i="9" s="1"/>
  <c r="G184" i="31"/>
  <c r="O184" i="9" s="1"/>
  <c r="H184" i="31"/>
  <c r="P184" i="9" s="1"/>
  <c r="I184" i="31"/>
  <c r="Q184" i="9" s="1"/>
  <c r="J184" i="31"/>
  <c r="R184" i="9" s="1"/>
  <c r="F185" i="31"/>
  <c r="N185" i="9" s="1"/>
  <c r="G185" i="31"/>
  <c r="O185" i="9" s="1"/>
  <c r="H185" i="31"/>
  <c r="P185" i="9" s="1"/>
  <c r="I185" i="31"/>
  <c r="Q185" i="9" s="1"/>
  <c r="J185" i="31"/>
  <c r="R185" i="9" s="1"/>
  <c r="F186" i="31"/>
  <c r="N186" i="9" s="1"/>
  <c r="G186" i="31"/>
  <c r="O186" i="9" s="1"/>
  <c r="H186" i="31"/>
  <c r="P186" i="9" s="1"/>
  <c r="I186" i="31"/>
  <c r="Q186" i="9" s="1"/>
  <c r="J186" i="31"/>
  <c r="R186" i="9" s="1"/>
  <c r="F187" i="31"/>
  <c r="N187" i="9" s="1"/>
  <c r="G187" i="31"/>
  <c r="O187" i="9" s="1"/>
  <c r="H187" i="31"/>
  <c r="P187" i="9" s="1"/>
  <c r="I187" i="31"/>
  <c r="Q187" i="9" s="1"/>
  <c r="J187" i="31"/>
  <c r="R187" i="9" s="1"/>
  <c r="F188" i="31"/>
  <c r="N188" i="9" s="1"/>
  <c r="G188" i="31"/>
  <c r="O188" i="9" s="1"/>
  <c r="H188" i="31"/>
  <c r="P188" i="9" s="1"/>
  <c r="I188" i="31"/>
  <c r="Q188" i="9" s="1"/>
  <c r="J188" i="31"/>
  <c r="R188" i="9" s="1"/>
  <c r="F189" i="31"/>
  <c r="N189" i="9" s="1"/>
  <c r="G189" i="31"/>
  <c r="O189" i="9" s="1"/>
  <c r="H189" i="31"/>
  <c r="P189" i="9" s="1"/>
  <c r="I189" i="31"/>
  <c r="Q189" i="9" s="1"/>
  <c r="J189" i="31"/>
  <c r="R189" i="9" s="1"/>
  <c r="F190" i="31"/>
  <c r="N190" i="9" s="1"/>
  <c r="G190" i="31"/>
  <c r="O190" i="9" s="1"/>
  <c r="H190" i="31"/>
  <c r="P190" i="9" s="1"/>
  <c r="I190" i="31"/>
  <c r="Q190" i="9" s="1"/>
  <c r="J190" i="31"/>
  <c r="R190" i="9" s="1"/>
  <c r="F191" i="31"/>
  <c r="N191" i="9" s="1"/>
  <c r="G191" i="31"/>
  <c r="O191" i="9" s="1"/>
  <c r="H191" i="31"/>
  <c r="P191" i="9" s="1"/>
  <c r="I191" i="31"/>
  <c r="Q191" i="9" s="1"/>
  <c r="J191" i="31"/>
  <c r="R191" i="9" s="1"/>
  <c r="F192" i="31"/>
  <c r="N192" i="9" s="1"/>
  <c r="G192" i="31"/>
  <c r="O192" i="9" s="1"/>
  <c r="H192" i="31"/>
  <c r="P192" i="9" s="1"/>
  <c r="I192" i="31"/>
  <c r="Q192" i="9" s="1"/>
  <c r="J192" i="31"/>
  <c r="R192" i="9" s="1"/>
  <c r="F193" i="31"/>
  <c r="N193" i="9" s="1"/>
  <c r="G193" i="31"/>
  <c r="O193" i="9" s="1"/>
  <c r="H193" i="31"/>
  <c r="P193" i="9" s="1"/>
  <c r="I193" i="31"/>
  <c r="Q193" i="9" s="1"/>
  <c r="J193" i="31"/>
  <c r="R193" i="9" s="1"/>
  <c r="F194" i="31"/>
  <c r="G194" i="31"/>
  <c r="O194" i="9" s="1"/>
  <c r="H194" i="31"/>
  <c r="I194" i="31"/>
  <c r="Q194" i="9" s="1"/>
  <c r="J194" i="31"/>
  <c r="F195" i="31"/>
  <c r="N195" i="9" s="1"/>
  <c r="G195" i="31"/>
  <c r="O195" i="9" s="1"/>
  <c r="H195" i="31"/>
  <c r="P195" i="9" s="1"/>
  <c r="I195" i="31"/>
  <c r="Q195" i="9" s="1"/>
  <c r="J195" i="31"/>
  <c r="R195" i="9" s="1"/>
  <c r="F196" i="31"/>
  <c r="N196" i="9" s="1"/>
  <c r="G196" i="31"/>
  <c r="O196" i="9" s="1"/>
  <c r="H196" i="31"/>
  <c r="P196" i="9" s="1"/>
  <c r="I196" i="31"/>
  <c r="Q196" i="9" s="1"/>
  <c r="J196" i="31"/>
  <c r="R196" i="9" s="1"/>
  <c r="F197" i="31"/>
  <c r="G197" i="31"/>
  <c r="O197" i="9" s="1"/>
  <c r="H197" i="31"/>
  <c r="I197" i="31"/>
  <c r="Q197" i="9" s="1"/>
  <c r="J197" i="31"/>
  <c r="F198" i="31"/>
  <c r="G198" i="31"/>
  <c r="O198" i="9" s="1"/>
  <c r="H198" i="31"/>
  <c r="I198" i="31"/>
  <c r="Q198" i="9" s="1"/>
  <c r="J198" i="31"/>
  <c r="F199" i="31"/>
  <c r="N199" i="9" s="1"/>
  <c r="G199" i="31"/>
  <c r="O199" i="9" s="1"/>
  <c r="H199" i="31"/>
  <c r="P199" i="9" s="1"/>
  <c r="I199" i="31"/>
  <c r="Q199" i="9" s="1"/>
  <c r="J199" i="31"/>
  <c r="R199" i="9" s="1"/>
  <c r="F200" i="31"/>
  <c r="N200" i="9" s="1"/>
  <c r="G200" i="31"/>
  <c r="O200" i="9" s="1"/>
  <c r="H200" i="31"/>
  <c r="P200" i="9" s="1"/>
  <c r="I200" i="31"/>
  <c r="Q200" i="9" s="1"/>
  <c r="J200" i="31"/>
  <c r="R200" i="9" s="1"/>
  <c r="F201" i="31"/>
  <c r="N201" i="9" s="1"/>
  <c r="G201" i="31"/>
  <c r="O201" i="9" s="1"/>
  <c r="H201" i="31"/>
  <c r="P201" i="9" s="1"/>
  <c r="I201" i="31"/>
  <c r="Q201" i="9" s="1"/>
  <c r="J201" i="31"/>
  <c r="R201" i="9" s="1"/>
  <c r="F203" i="31"/>
  <c r="N203" i="9" s="1"/>
  <c r="G203" i="31"/>
  <c r="O203" i="9" s="1"/>
  <c r="H203" i="31"/>
  <c r="P203" i="9" s="1"/>
  <c r="I203" i="31"/>
  <c r="Q203" i="9" s="1"/>
  <c r="J203" i="31"/>
  <c r="R203" i="9" s="1"/>
  <c r="F204" i="31"/>
  <c r="N204" i="9" s="1"/>
  <c r="G204" i="31"/>
  <c r="O204" i="9" s="1"/>
  <c r="H204" i="31"/>
  <c r="P204" i="9" s="1"/>
  <c r="I204" i="31"/>
  <c r="Q204" i="9" s="1"/>
  <c r="J204" i="31"/>
  <c r="R204" i="9" s="1"/>
  <c r="F205" i="31"/>
  <c r="G205" i="31"/>
  <c r="H205" i="31"/>
  <c r="P205" i="9" s="1"/>
  <c r="I205" i="31"/>
  <c r="J205" i="31"/>
  <c r="R205" i="9" s="1"/>
  <c r="F207" i="31"/>
  <c r="G207" i="31"/>
  <c r="H207" i="31"/>
  <c r="P207" i="9" s="1"/>
  <c r="I207" i="31"/>
  <c r="J207" i="31"/>
  <c r="R207" i="9" s="1"/>
  <c r="F209" i="31"/>
  <c r="N209" i="9" s="1"/>
  <c r="G209" i="31"/>
  <c r="O209" i="9" s="1"/>
  <c r="H209" i="31"/>
  <c r="P209" i="9" s="1"/>
  <c r="I209" i="31"/>
  <c r="Q209" i="9" s="1"/>
  <c r="J209" i="31"/>
  <c r="R209" i="9" s="1"/>
  <c r="F210" i="31"/>
  <c r="N210" i="9" s="1"/>
  <c r="G210" i="31"/>
  <c r="O210" i="9" s="1"/>
  <c r="H210" i="31"/>
  <c r="P210" i="9" s="1"/>
  <c r="I210" i="31"/>
  <c r="Q210" i="9" s="1"/>
  <c r="J210" i="31"/>
  <c r="R210" i="9" s="1"/>
  <c r="F211" i="31"/>
  <c r="N211" i="9" s="1"/>
  <c r="G211" i="31"/>
  <c r="O211" i="9" s="1"/>
  <c r="H211" i="31"/>
  <c r="P211" i="9" s="1"/>
  <c r="I211" i="31"/>
  <c r="Q211" i="9" s="1"/>
  <c r="J211" i="31"/>
  <c r="R211" i="9" s="1"/>
  <c r="F212" i="31"/>
  <c r="N212" i="9" s="1"/>
  <c r="G212" i="31"/>
  <c r="O212" i="9" s="1"/>
  <c r="H212" i="31"/>
  <c r="P212" i="9" s="1"/>
  <c r="I212" i="31"/>
  <c r="Q212" i="9" s="1"/>
  <c r="J212" i="31"/>
  <c r="R212" i="9" s="1"/>
  <c r="F213" i="31"/>
  <c r="N213" i="9" s="1"/>
  <c r="G213" i="31"/>
  <c r="O213" i="9" s="1"/>
  <c r="H213" i="31"/>
  <c r="P213" i="9" s="1"/>
  <c r="I213" i="31"/>
  <c r="Q213" i="9" s="1"/>
  <c r="J213" i="31"/>
  <c r="R213" i="9" s="1"/>
  <c r="F214" i="31"/>
  <c r="N214" i="9" s="1"/>
  <c r="G214" i="31"/>
  <c r="O214" i="9" s="1"/>
  <c r="H214" i="31"/>
  <c r="P214" i="9" s="1"/>
  <c r="I214" i="31"/>
  <c r="Q214" i="9" s="1"/>
  <c r="J214" i="31"/>
  <c r="R214" i="9" s="1"/>
  <c r="F215" i="31"/>
  <c r="G215" i="31"/>
  <c r="O215" i="9" s="1"/>
  <c r="H215" i="31"/>
  <c r="I215" i="31"/>
  <c r="Q215" i="9" s="1"/>
  <c r="J215" i="31"/>
  <c r="F216" i="31"/>
  <c r="N216" i="9" s="1"/>
  <c r="G216" i="31"/>
  <c r="O216" i="9" s="1"/>
  <c r="H216" i="31"/>
  <c r="P216" i="9" s="1"/>
  <c r="I216" i="31"/>
  <c r="Q216" i="9" s="1"/>
  <c r="J216" i="31"/>
  <c r="R216" i="9" s="1"/>
  <c r="F217" i="31"/>
  <c r="N217" i="9" s="1"/>
  <c r="G217" i="31"/>
  <c r="O217" i="9" s="1"/>
  <c r="H217" i="31"/>
  <c r="P217" i="9" s="1"/>
  <c r="I217" i="31"/>
  <c r="Q217" i="9" s="1"/>
  <c r="J217" i="31"/>
  <c r="R217" i="9" s="1"/>
  <c r="F218" i="31"/>
  <c r="N218" i="9" s="1"/>
  <c r="G218" i="31"/>
  <c r="O218" i="9" s="1"/>
  <c r="H218" i="31"/>
  <c r="P218" i="9" s="1"/>
  <c r="I218" i="31"/>
  <c r="Q218" i="9" s="1"/>
  <c r="J218" i="31"/>
  <c r="R218" i="9" s="1"/>
  <c r="F219" i="31"/>
  <c r="N219" i="9" s="1"/>
  <c r="G219" i="31"/>
  <c r="O219" i="9" s="1"/>
  <c r="H219" i="31"/>
  <c r="P219" i="9" s="1"/>
  <c r="I219" i="31"/>
  <c r="Q219" i="9" s="1"/>
  <c r="J219" i="31"/>
  <c r="R219" i="9" s="1"/>
  <c r="F220" i="31"/>
  <c r="N220" i="9" s="1"/>
  <c r="G220" i="31"/>
  <c r="O220" i="9" s="1"/>
  <c r="H220" i="31"/>
  <c r="P220" i="9" s="1"/>
  <c r="I220" i="31"/>
  <c r="Q220" i="9" s="1"/>
  <c r="J220" i="31"/>
  <c r="R220" i="9" s="1"/>
  <c r="M11" i="9"/>
  <c r="M12" i="9"/>
  <c r="M13" i="9"/>
  <c r="M14" i="9"/>
  <c r="M15" i="9"/>
  <c r="M16" i="9"/>
  <c r="M17" i="9"/>
  <c r="M18" i="9"/>
  <c r="M19" i="9"/>
  <c r="M20" i="9"/>
  <c r="M21" i="9"/>
  <c r="M22" i="9"/>
  <c r="M23" i="9"/>
  <c r="M24" i="9"/>
  <c r="M25" i="9"/>
  <c r="M26" i="9"/>
  <c r="E35" i="31"/>
  <c r="E37" i="31"/>
  <c r="E39" i="31"/>
  <c r="E49" i="31"/>
  <c r="E41" i="31"/>
  <c r="M41" i="9" s="1"/>
  <c r="E43" i="31"/>
  <c r="E45" i="31"/>
  <c r="E47" i="31"/>
  <c r="E51" i="31"/>
  <c r="M51" i="9" s="1"/>
  <c r="E54" i="31"/>
  <c r="M54" i="9" s="1"/>
  <c r="E57" i="31"/>
  <c r="M57" i="9" s="1"/>
  <c r="E60" i="31"/>
  <c r="M60" i="9" s="1"/>
  <c r="E63" i="31"/>
  <c r="M63" i="9" s="1"/>
  <c r="E66" i="31"/>
  <c r="M66" i="9" s="1"/>
  <c r="E69" i="31"/>
  <c r="M69" i="9" s="1"/>
  <c r="E72" i="31"/>
  <c r="M72" i="9" s="1"/>
  <c r="E75" i="31"/>
  <c r="M75" i="9" s="1"/>
  <c r="E78" i="31"/>
  <c r="M78" i="9" s="1"/>
  <c r="E81" i="31"/>
  <c r="M81" i="9" s="1"/>
  <c r="E84" i="31"/>
  <c r="M84" i="9" s="1"/>
  <c r="E87" i="31"/>
  <c r="M87" i="9" s="1"/>
  <c r="E90" i="31"/>
  <c r="M90" i="9" s="1"/>
  <c r="E93" i="31"/>
  <c r="M93" i="9" s="1"/>
  <c r="E96" i="31"/>
  <c r="M96" i="9" s="1"/>
  <c r="E99" i="31"/>
  <c r="M99" i="9" s="1"/>
  <c r="E102" i="31"/>
  <c r="M102" i="9" s="1"/>
  <c r="E105" i="31"/>
  <c r="M105" i="9" s="1"/>
  <c r="E108" i="31"/>
  <c r="M108" i="9" s="1"/>
  <c r="E111" i="31"/>
  <c r="M111" i="9" s="1"/>
  <c r="E114" i="31"/>
  <c r="M114" i="9" s="1"/>
  <c r="E117" i="31"/>
  <c r="M117" i="9" s="1"/>
  <c r="E120" i="31"/>
  <c r="M120" i="9" s="1"/>
  <c r="E123" i="31"/>
  <c r="M123" i="9" s="1"/>
  <c r="E126" i="31"/>
  <c r="M126" i="9" s="1"/>
  <c r="E129" i="31"/>
  <c r="M129" i="9" s="1"/>
  <c r="E132" i="31"/>
  <c r="M132" i="9" s="1"/>
  <c r="E135" i="31"/>
  <c r="M135" i="9" s="1"/>
  <c r="E138" i="31"/>
  <c r="M138" i="9" s="1"/>
  <c r="E141" i="31"/>
  <c r="M141" i="9" s="1"/>
  <c r="E144" i="31"/>
  <c r="M144" i="9" s="1"/>
  <c r="E145" i="31"/>
  <c r="M145" i="9" s="1"/>
  <c r="E146" i="31"/>
  <c r="M146" i="9" s="1"/>
  <c r="E147" i="31"/>
  <c r="M147" i="9" s="1"/>
  <c r="E148" i="31"/>
  <c r="M148" i="9" s="1"/>
  <c r="E149" i="31"/>
  <c r="M149" i="9" s="1"/>
  <c r="E150" i="31"/>
  <c r="M150" i="9" s="1"/>
  <c r="E151" i="31"/>
  <c r="M151" i="9" s="1"/>
  <c r="E152" i="31"/>
  <c r="M152" i="9" s="1"/>
  <c r="E153" i="31"/>
  <c r="M153" i="9" s="1"/>
  <c r="E154" i="31"/>
  <c r="M154" i="9" s="1"/>
  <c r="E155" i="31"/>
  <c r="M155" i="9" s="1"/>
  <c r="E156" i="31"/>
  <c r="M156" i="9" s="1"/>
  <c r="E157" i="31"/>
  <c r="M157" i="9" s="1"/>
  <c r="E158" i="31"/>
  <c r="M158" i="9" s="1"/>
  <c r="E159" i="31"/>
  <c r="M159" i="9" s="1"/>
  <c r="E160" i="31"/>
  <c r="M160" i="9" s="1"/>
  <c r="E166" i="31"/>
  <c r="M166" i="9" s="1"/>
  <c r="E167" i="31"/>
  <c r="M167" i="9" s="1"/>
  <c r="E168" i="31"/>
  <c r="M168" i="9" s="1"/>
  <c r="E169" i="31"/>
  <c r="M169" i="9" s="1"/>
  <c r="E170" i="31"/>
  <c r="M170" i="9" s="1"/>
  <c r="E171" i="31"/>
  <c r="M171" i="9" s="1"/>
  <c r="E172" i="31"/>
  <c r="M172" i="9" s="1"/>
  <c r="E173" i="31"/>
  <c r="M173" i="9" s="1"/>
  <c r="E174" i="31"/>
  <c r="M174" i="9" s="1"/>
  <c r="E175" i="31"/>
  <c r="M175" i="9" s="1"/>
  <c r="E176" i="31"/>
  <c r="M176" i="9" s="1"/>
  <c r="E177" i="31"/>
  <c r="M177" i="9" s="1"/>
  <c r="E178" i="31"/>
  <c r="E180" i="31"/>
  <c r="M180" i="9" s="1"/>
  <c r="E181" i="31"/>
  <c r="M181" i="9" s="1"/>
  <c r="E182" i="31"/>
  <c r="M182" i="9" s="1"/>
  <c r="E183" i="31"/>
  <c r="M183" i="9" s="1"/>
  <c r="E184" i="31"/>
  <c r="M184" i="9" s="1"/>
  <c r="E185" i="31"/>
  <c r="M185" i="9" s="1"/>
  <c r="E186" i="31"/>
  <c r="M186" i="9" s="1"/>
  <c r="E187" i="31"/>
  <c r="M187" i="9" s="1"/>
  <c r="E188" i="31"/>
  <c r="M188" i="9" s="1"/>
  <c r="E189" i="31"/>
  <c r="M189" i="9" s="1"/>
  <c r="E190" i="31"/>
  <c r="M190" i="9" s="1"/>
  <c r="E191" i="31"/>
  <c r="M191" i="9" s="1"/>
  <c r="E192" i="31"/>
  <c r="M192" i="9" s="1"/>
  <c r="E193" i="31"/>
  <c r="M193" i="9" s="1"/>
  <c r="E194" i="31"/>
  <c r="M194" i="9" s="1"/>
  <c r="E195" i="31"/>
  <c r="M195" i="9" s="1"/>
  <c r="E196" i="31"/>
  <c r="M196" i="9" s="1"/>
  <c r="E197" i="31"/>
  <c r="M197" i="9" s="1"/>
  <c r="E198" i="31"/>
  <c r="M198" i="9" s="1"/>
  <c r="E199" i="31"/>
  <c r="M199" i="9" s="1"/>
  <c r="E200" i="31"/>
  <c r="M200" i="9" s="1"/>
  <c r="E201" i="31"/>
  <c r="M201" i="9" s="1"/>
  <c r="E203" i="31"/>
  <c r="M203" i="9" s="1"/>
  <c r="E204" i="31"/>
  <c r="M204" i="9" s="1"/>
  <c r="E205" i="31"/>
  <c r="E207" i="31"/>
  <c r="E209" i="31"/>
  <c r="M209" i="9" s="1"/>
  <c r="E210" i="31"/>
  <c r="M210" i="9" s="1"/>
  <c r="E211" i="31"/>
  <c r="M211" i="9" s="1"/>
  <c r="E212" i="31"/>
  <c r="M212" i="9" s="1"/>
  <c r="E213" i="31"/>
  <c r="M213" i="9" s="1"/>
  <c r="E214" i="31"/>
  <c r="M214" i="9" s="1"/>
  <c r="E216" i="31"/>
  <c r="M216" i="9" s="1"/>
  <c r="E217" i="31"/>
  <c r="M217" i="9" s="1"/>
  <c r="E218" i="31"/>
  <c r="M218" i="9" s="1"/>
  <c r="E219" i="31"/>
  <c r="M219" i="9" s="1"/>
  <c r="E220" i="31"/>
  <c r="M220" i="9" s="1"/>
  <c r="Q18" i="8"/>
  <c r="I17" i="30"/>
  <c r="Q17" i="8" s="1"/>
  <c r="I16" i="30"/>
  <c r="Q16" i="8" s="1"/>
  <c r="I15" i="30"/>
  <c r="Q15" i="8" s="1"/>
  <c r="I14" i="30"/>
  <c r="Q14" i="8" s="1"/>
  <c r="I13" i="30"/>
  <c r="Q13" i="8" s="1"/>
  <c r="I12" i="30"/>
  <c r="Q12" i="8" s="1"/>
  <c r="I11" i="30"/>
  <c r="Q11" i="8" s="1"/>
  <c r="I10" i="30"/>
  <c r="Q10" i="8" s="1"/>
  <c r="G18" i="30"/>
  <c r="O18" i="8" s="1"/>
  <c r="G17" i="30"/>
  <c r="O17" i="8" s="1"/>
  <c r="G16" i="30"/>
  <c r="O16" i="8" s="1"/>
  <c r="G15" i="30"/>
  <c r="O15" i="8" s="1"/>
  <c r="G14" i="30"/>
  <c r="O14" i="8" s="1"/>
  <c r="G13" i="30"/>
  <c r="O13" i="8" s="1"/>
  <c r="G12" i="30"/>
  <c r="O12" i="8" s="1"/>
  <c r="O11" i="8"/>
  <c r="O10" i="8"/>
  <c r="M11" i="8"/>
  <c r="M12" i="8"/>
  <c r="M13" i="8"/>
  <c r="M14" i="8"/>
  <c r="M15" i="8"/>
  <c r="M16" i="8"/>
  <c r="M17" i="8"/>
  <c r="M18" i="8"/>
  <c r="M11" i="7"/>
  <c r="F11" i="29"/>
  <c r="N11" i="7" s="1"/>
  <c r="G11" i="29"/>
  <c r="O11" i="7" s="1"/>
  <c r="H11" i="29"/>
  <c r="P11" i="7" s="1"/>
  <c r="I11" i="29"/>
  <c r="Q11" i="7" s="1"/>
  <c r="J11" i="29"/>
  <c r="R11" i="7" s="1"/>
  <c r="M12" i="7"/>
  <c r="F12" i="29"/>
  <c r="N12" i="7" s="1"/>
  <c r="G12" i="29"/>
  <c r="O12" i="7" s="1"/>
  <c r="H12" i="29"/>
  <c r="P12" i="7" s="1"/>
  <c r="I12" i="29"/>
  <c r="Q12" i="7" s="1"/>
  <c r="J12" i="29"/>
  <c r="R12" i="7" s="1"/>
  <c r="M13" i="7"/>
  <c r="F13" i="29"/>
  <c r="N13" i="7" s="1"/>
  <c r="G13" i="29"/>
  <c r="O13" i="7" s="1"/>
  <c r="H13" i="29"/>
  <c r="P13" i="7" s="1"/>
  <c r="I13" i="29"/>
  <c r="Q13" i="7" s="1"/>
  <c r="J13" i="29"/>
  <c r="R13" i="7" s="1"/>
  <c r="M14" i="7"/>
  <c r="F14" i="29"/>
  <c r="N14" i="7" s="1"/>
  <c r="G14" i="29"/>
  <c r="O14" i="7" s="1"/>
  <c r="H14" i="29"/>
  <c r="P14" i="7" s="1"/>
  <c r="I14" i="29"/>
  <c r="Q14" i="7" s="1"/>
  <c r="J14" i="29"/>
  <c r="R14" i="7" s="1"/>
  <c r="F18" i="29"/>
  <c r="N18" i="7" s="1"/>
  <c r="G18" i="29"/>
  <c r="H18" i="29"/>
  <c r="I18" i="29"/>
  <c r="J18" i="29"/>
  <c r="R18" i="7" s="1"/>
  <c r="F20" i="29"/>
  <c r="N20" i="7" s="1"/>
  <c r="G20" i="29"/>
  <c r="H20" i="29"/>
  <c r="I20" i="29"/>
  <c r="J20" i="29"/>
  <c r="R20" i="7" s="1"/>
  <c r="N22" i="7"/>
  <c r="I22" i="29"/>
  <c r="J22" i="29"/>
  <c r="R22" i="7" s="1"/>
  <c r="F24" i="29"/>
  <c r="N24" i="7" s="1"/>
  <c r="G24" i="29"/>
  <c r="H24" i="29"/>
  <c r="I24" i="29"/>
  <c r="J24" i="29"/>
  <c r="R24" i="7" s="1"/>
  <c r="F26" i="29"/>
  <c r="N26" i="7" s="1"/>
  <c r="G26" i="29"/>
  <c r="H26" i="29"/>
  <c r="I26" i="29"/>
  <c r="J26" i="29"/>
  <c r="R26" i="7" s="1"/>
  <c r="F28" i="29"/>
  <c r="N28" i="7" s="1"/>
  <c r="G28" i="29"/>
  <c r="H28" i="29"/>
  <c r="I28" i="29"/>
  <c r="J28" i="29"/>
  <c r="R28" i="7" s="1"/>
  <c r="F30" i="29"/>
  <c r="N30" i="7" s="1"/>
  <c r="G30" i="29"/>
  <c r="H30" i="29"/>
  <c r="I30" i="29"/>
  <c r="J30" i="29"/>
  <c r="R30" i="7" s="1"/>
  <c r="M32" i="7"/>
  <c r="F32" i="29"/>
  <c r="N32" i="7" s="1"/>
  <c r="G32" i="29"/>
  <c r="O32" i="7" s="1"/>
  <c r="H32" i="29"/>
  <c r="P32" i="7" s="1"/>
  <c r="I32" i="29"/>
  <c r="Q32" i="7" s="1"/>
  <c r="J32" i="29"/>
  <c r="R32" i="7" s="1"/>
  <c r="E33" i="29"/>
  <c r="F33" i="29"/>
  <c r="N33" i="7" s="1"/>
  <c r="G33" i="29"/>
  <c r="H33" i="29"/>
  <c r="P33" i="7" s="1"/>
  <c r="I33" i="29"/>
  <c r="J33" i="29"/>
  <c r="R33" i="7" s="1"/>
  <c r="E35" i="29"/>
  <c r="M35" i="7" s="1"/>
  <c r="F35" i="29"/>
  <c r="N35" i="7" s="1"/>
  <c r="G35" i="29"/>
  <c r="O35" i="7" s="1"/>
  <c r="H35" i="29"/>
  <c r="P35" i="7" s="1"/>
  <c r="I35" i="29"/>
  <c r="Q35" i="7" s="1"/>
  <c r="J35" i="29"/>
  <c r="R35" i="7" s="1"/>
  <c r="E36" i="29"/>
  <c r="M36" i="7" s="1"/>
  <c r="F36" i="29"/>
  <c r="N36" i="7" s="1"/>
  <c r="G36" i="29"/>
  <c r="O36" i="7" s="1"/>
  <c r="H36" i="29"/>
  <c r="P36" i="7" s="1"/>
  <c r="I36" i="29"/>
  <c r="Q36" i="7" s="1"/>
  <c r="J36" i="29"/>
  <c r="R36" i="7" s="1"/>
  <c r="E37" i="29"/>
  <c r="M37" i="7" s="1"/>
  <c r="F37" i="29"/>
  <c r="G37" i="29"/>
  <c r="O37" i="7" s="1"/>
  <c r="H37" i="29"/>
  <c r="I37" i="29"/>
  <c r="Q37" i="7" s="1"/>
  <c r="J37" i="29"/>
  <c r="E38" i="29"/>
  <c r="M38" i="7" s="1"/>
  <c r="F38" i="29"/>
  <c r="N38" i="7" s="1"/>
  <c r="G38" i="29"/>
  <c r="O38" i="7" s="1"/>
  <c r="H38" i="29"/>
  <c r="P38" i="7" s="1"/>
  <c r="I38" i="29"/>
  <c r="Q38" i="7" s="1"/>
  <c r="J38" i="29"/>
  <c r="R38" i="7" s="1"/>
  <c r="E39" i="29"/>
  <c r="M39" i="7" s="1"/>
  <c r="F39" i="29"/>
  <c r="G39" i="29"/>
  <c r="O39" i="7" s="1"/>
  <c r="H39" i="29"/>
  <c r="I39" i="29"/>
  <c r="Q39" i="7" s="1"/>
  <c r="J39" i="29"/>
  <c r="E40" i="29"/>
  <c r="M40" i="7" s="1"/>
  <c r="F40" i="29"/>
  <c r="G40" i="29"/>
  <c r="O40" i="7" s="1"/>
  <c r="H40" i="29"/>
  <c r="I40" i="29"/>
  <c r="Q40" i="7" s="1"/>
  <c r="J40" i="29"/>
  <c r="E41" i="29"/>
  <c r="M41" i="7" s="1"/>
  <c r="F41" i="29"/>
  <c r="G41" i="29"/>
  <c r="O41" i="7" s="1"/>
  <c r="H41" i="29"/>
  <c r="I41" i="29"/>
  <c r="Q41" i="7" s="1"/>
  <c r="J41" i="29"/>
  <c r="E42" i="29"/>
  <c r="M42" i="7" s="1"/>
  <c r="F42" i="29"/>
  <c r="N42" i="7" s="1"/>
  <c r="G42" i="29"/>
  <c r="O42" i="7" s="1"/>
  <c r="H42" i="29"/>
  <c r="P42" i="7" s="1"/>
  <c r="I42" i="29"/>
  <c r="Q42" i="7" s="1"/>
  <c r="J42" i="29"/>
  <c r="R42" i="7" s="1"/>
  <c r="E43" i="29"/>
  <c r="M43" i="7" s="1"/>
  <c r="F43" i="29"/>
  <c r="G43" i="29"/>
  <c r="O43" i="7" s="1"/>
  <c r="H43" i="29"/>
  <c r="I43" i="29"/>
  <c r="Q43" i="7" s="1"/>
  <c r="J43" i="29"/>
  <c r="E44" i="29"/>
  <c r="M44" i="7" s="1"/>
  <c r="F44" i="29"/>
  <c r="G44" i="29"/>
  <c r="O44" i="7" s="1"/>
  <c r="H44" i="29"/>
  <c r="I44" i="29"/>
  <c r="Q44" i="7" s="1"/>
  <c r="J44" i="29"/>
  <c r="E45" i="29"/>
  <c r="M45" i="7" s="1"/>
  <c r="F45" i="29"/>
  <c r="G45" i="29"/>
  <c r="O45" i="7" s="1"/>
  <c r="H45" i="29"/>
  <c r="I45" i="29"/>
  <c r="Q45" i="7" s="1"/>
  <c r="J45" i="29"/>
  <c r="E46" i="29"/>
  <c r="M46" i="7" s="1"/>
  <c r="F46" i="29"/>
  <c r="G46" i="29"/>
  <c r="O46" i="7" s="1"/>
  <c r="H46" i="29"/>
  <c r="I46" i="29"/>
  <c r="Q46" i="7" s="1"/>
  <c r="J46" i="29"/>
  <c r="E47" i="29"/>
  <c r="M47" i="7" s="1"/>
  <c r="F47" i="29"/>
  <c r="G47" i="29"/>
  <c r="O47" i="7" s="1"/>
  <c r="H47" i="29"/>
  <c r="I47" i="29"/>
  <c r="Q47" i="7" s="1"/>
  <c r="J47" i="29"/>
  <c r="E48" i="29"/>
  <c r="M48" i="7" s="1"/>
  <c r="F48" i="29"/>
  <c r="G48" i="29"/>
  <c r="O48" i="7" s="1"/>
  <c r="H48" i="29"/>
  <c r="I48" i="29"/>
  <c r="Q48" i="7" s="1"/>
  <c r="J48" i="29"/>
  <c r="E49" i="29"/>
  <c r="M49" i="7" s="1"/>
  <c r="F49" i="29"/>
  <c r="N49" i="7" s="1"/>
  <c r="G49" i="29"/>
  <c r="O49" i="7" s="1"/>
  <c r="H49" i="29"/>
  <c r="P49" i="7" s="1"/>
  <c r="I49" i="29"/>
  <c r="Q49" i="7" s="1"/>
  <c r="J49" i="29"/>
  <c r="R49" i="7" s="1"/>
  <c r="E50" i="29"/>
  <c r="M50" i="7" s="1"/>
  <c r="F50" i="29"/>
  <c r="N50" i="7" s="1"/>
  <c r="G50" i="29"/>
  <c r="O50" i="7" s="1"/>
  <c r="H50" i="29"/>
  <c r="P50" i="7" s="1"/>
  <c r="I50" i="29"/>
  <c r="Q50" i="7" s="1"/>
  <c r="J50" i="29"/>
  <c r="R50" i="7" s="1"/>
  <c r="E51" i="29"/>
  <c r="F51" i="29"/>
  <c r="N51" i="7" s="1"/>
  <c r="G51" i="29"/>
  <c r="H51" i="29"/>
  <c r="I51" i="29"/>
  <c r="J51" i="29"/>
  <c r="R51" i="7" s="1"/>
  <c r="E53" i="29"/>
  <c r="F53" i="29"/>
  <c r="N53" i="7" s="1"/>
  <c r="G53" i="29"/>
  <c r="H53" i="29"/>
  <c r="P53" i="7" s="1"/>
  <c r="I53" i="29"/>
  <c r="J53" i="29"/>
  <c r="R53" i="7" s="1"/>
  <c r="E55" i="29"/>
  <c r="N55" i="7"/>
  <c r="G55" i="29"/>
  <c r="H55" i="29"/>
  <c r="I55" i="29"/>
  <c r="J55" i="29"/>
  <c r="R55" i="7" s="1"/>
  <c r="E57" i="29"/>
  <c r="F57" i="29"/>
  <c r="N57" i="7" s="1"/>
  <c r="G57" i="29"/>
  <c r="H57" i="29"/>
  <c r="P57" i="7" s="1"/>
  <c r="I57" i="29"/>
  <c r="J57" i="29"/>
  <c r="R57" i="7" s="1"/>
  <c r="E59" i="29"/>
  <c r="M59" i="7" s="1"/>
  <c r="F59" i="29"/>
  <c r="N59" i="7" s="1"/>
  <c r="G59" i="29"/>
  <c r="O59" i="7" s="1"/>
  <c r="H59" i="29"/>
  <c r="P59" i="7" s="1"/>
  <c r="I59" i="29"/>
  <c r="Q59" i="7" s="1"/>
  <c r="J59" i="29"/>
  <c r="R59" i="7" s="1"/>
  <c r="E60" i="29"/>
  <c r="M60" i="7" s="1"/>
  <c r="F60" i="29"/>
  <c r="N60" i="7" s="1"/>
  <c r="G60" i="29"/>
  <c r="O60" i="7" s="1"/>
  <c r="H60" i="29"/>
  <c r="P60" i="7" s="1"/>
  <c r="I60" i="29"/>
  <c r="Q60" i="7" s="1"/>
  <c r="J60" i="29"/>
  <c r="R60" i="7" s="1"/>
  <c r="E61" i="29"/>
  <c r="F61" i="29"/>
  <c r="N61" i="7" s="1"/>
  <c r="G61" i="29"/>
  <c r="H61" i="29"/>
  <c r="P61" i="7" s="1"/>
  <c r="I61" i="29"/>
  <c r="J61" i="29"/>
  <c r="R61" i="7" s="1"/>
  <c r="E63" i="29"/>
  <c r="M63" i="7" s="1"/>
  <c r="F63" i="29"/>
  <c r="N63" i="7" s="1"/>
  <c r="G63" i="29"/>
  <c r="O63" i="7" s="1"/>
  <c r="H63" i="29"/>
  <c r="P63" i="7" s="1"/>
  <c r="I63" i="29"/>
  <c r="Q63" i="7" s="1"/>
  <c r="J63" i="29"/>
  <c r="R63" i="7" s="1"/>
  <c r="F10" i="29"/>
  <c r="N10" i="7" s="1"/>
  <c r="G10" i="29"/>
  <c r="O10" i="7" s="1"/>
  <c r="H10" i="29"/>
  <c r="P10" i="7" s="1"/>
  <c r="I10" i="29"/>
  <c r="Q10" i="7" s="1"/>
  <c r="J10" i="29"/>
  <c r="R10" i="7" s="1"/>
  <c r="I11" i="28"/>
  <c r="I10" i="28"/>
  <c r="Q10" i="6" s="1"/>
  <c r="G10" i="28"/>
  <c r="O10" i="6" s="1"/>
  <c r="M11" i="6"/>
  <c r="T11" i="28"/>
  <c r="T10" i="28"/>
  <c r="G11" i="27"/>
  <c r="H11" i="27"/>
  <c r="P12" i="5" s="1"/>
  <c r="I11" i="27"/>
  <c r="J11" i="27"/>
  <c r="F13" i="27"/>
  <c r="F14" i="27" s="1"/>
  <c r="G13" i="27"/>
  <c r="H13" i="27"/>
  <c r="I13" i="27"/>
  <c r="J13" i="27"/>
  <c r="J14" i="27" s="1"/>
  <c r="F15" i="27"/>
  <c r="F16" i="27" s="1"/>
  <c r="G15" i="27"/>
  <c r="H15" i="27"/>
  <c r="I15" i="27"/>
  <c r="J15" i="27"/>
  <c r="J16" i="27" s="1"/>
  <c r="F17" i="27"/>
  <c r="F18" i="27" s="1"/>
  <c r="G17" i="27"/>
  <c r="H17" i="27"/>
  <c r="I17" i="27"/>
  <c r="J17" i="27"/>
  <c r="J18" i="27" s="1"/>
  <c r="F19" i="27"/>
  <c r="G19" i="27"/>
  <c r="H19" i="27"/>
  <c r="P20" i="5" s="1"/>
  <c r="I19" i="27"/>
  <c r="J19" i="27"/>
  <c r="F21" i="27"/>
  <c r="F22" i="27" s="1"/>
  <c r="G21" i="27"/>
  <c r="H21" i="27"/>
  <c r="I21" i="27"/>
  <c r="J21" i="27"/>
  <c r="J22" i="27" s="1"/>
  <c r="F23" i="27"/>
  <c r="F24" i="27" s="1"/>
  <c r="G23" i="27"/>
  <c r="H23" i="27"/>
  <c r="I23" i="27"/>
  <c r="J23" i="27"/>
  <c r="J24" i="27" s="1"/>
  <c r="F25" i="27"/>
  <c r="F26" i="27" s="1"/>
  <c r="G25" i="27"/>
  <c r="H25" i="27"/>
  <c r="I25" i="27"/>
  <c r="J25" i="27"/>
  <c r="J26" i="27" s="1"/>
  <c r="F27" i="27"/>
  <c r="F28" i="27" s="1"/>
  <c r="G27" i="27"/>
  <c r="H27" i="27"/>
  <c r="I27" i="27"/>
  <c r="J27" i="27"/>
  <c r="J28" i="27" s="1"/>
  <c r="F29" i="27"/>
  <c r="F30" i="27" s="1"/>
  <c r="G29" i="27"/>
  <c r="H29" i="27"/>
  <c r="I29" i="27"/>
  <c r="J29" i="27"/>
  <c r="J30" i="27" s="1"/>
  <c r="F31" i="27"/>
  <c r="F32" i="27" s="1"/>
  <c r="G31" i="27"/>
  <c r="H31" i="27"/>
  <c r="I31" i="27"/>
  <c r="J31" i="27"/>
  <c r="J32" i="27" s="1"/>
  <c r="F33" i="27"/>
  <c r="F34" i="27" s="1"/>
  <c r="G33" i="27"/>
  <c r="H33" i="27"/>
  <c r="I33" i="27"/>
  <c r="J33" i="27"/>
  <c r="J34" i="27" s="1"/>
  <c r="F35" i="27"/>
  <c r="F36" i="27" s="1"/>
  <c r="G35" i="27"/>
  <c r="H35" i="27"/>
  <c r="I35" i="27"/>
  <c r="J35" i="27"/>
  <c r="J36" i="27" s="1"/>
  <c r="F37" i="27"/>
  <c r="F38" i="27" s="1"/>
  <c r="G37" i="27"/>
  <c r="H37" i="27"/>
  <c r="I37" i="27"/>
  <c r="J37" i="27"/>
  <c r="J38" i="27" s="1"/>
  <c r="F39" i="27"/>
  <c r="F40" i="27" s="1"/>
  <c r="G39" i="27"/>
  <c r="H39" i="27"/>
  <c r="I39" i="27"/>
  <c r="J39" i="27"/>
  <c r="J40" i="27" s="1"/>
  <c r="F41" i="27"/>
  <c r="F42" i="27" s="1"/>
  <c r="G41" i="27"/>
  <c r="H41" i="27"/>
  <c r="I41" i="27"/>
  <c r="J41" i="27"/>
  <c r="J42" i="27" s="1"/>
  <c r="F43" i="27"/>
  <c r="F44" i="27" s="1"/>
  <c r="G43" i="27"/>
  <c r="H43" i="27"/>
  <c r="I43" i="27"/>
  <c r="J43" i="27"/>
  <c r="J44" i="27" s="1"/>
  <c r="F45" i="27"/>
  <c r="F46" i="27" s="1"/>
  <c r="G45" i="27"/>
  <c r="H45" i="27"/>
  <c r="I45" i="27"/>
  <c r="J45" i="27"/>
  <c r="J46" i="27" s="1"/>
  <c r="F47" i="27"/>
  <c r="F48" i="27" s="1"/>
  <c r="G47" i="27"/>
  <c r="H47" i="27"/>
  <c r="I47" i="27"/>
  <c r="J47" i="27"/>
  <c r="J48" i="27" s="1"/>
  <c r="M50" i="5"/>
  <c r="F49" i="27"/>
  <c r="G49" i="27"/>
  <c r="O50" i="5" s="1"/>
  <c r="H49" i="27"/>
  <c r="I49" i="27"/>
  <c r="Q50" i="5" s="1"/>
  <c r="J49" i="27"/>
  <c r="F50" i="27"/>
  <c r="G50" i="27"/>
  <c r="H50" i="27"/>
  <c r="H51" i="27" s="1"/>
  <c r="I50" i="27"/>
  <c r="J50" i="27"/>
  <c r="F52" i="27"/>
  <c r="N53" i="5" s="1"/>
  <c r="G52" i="27"/>
  <c r="H52" i="27"/>
  <c r="I52" i="27"/>
  <c r="J52" i="27"/>
  <c r="R53" i="5" s="1"/>
  <c r="F54" i="27"/>
  <c r="N55" i="5" s="1"/>
  <c r="G54" i="27"/>
  <c r="H54" i="27"/>
  <c r="I54" i="27"/>
  <c r="J54" i="27"/>
  <c r="R55" i="5" s="1"/>
  <c r="M57" i="5"/>
  <c r="F56" i="27"/>
  <c r="N57" i="5" s="1"/>
  <c r="G56" i="27"/>
  <c r="O57" i="5" s="1"/>
  <c r="H56" i="27"/>
  <c r="P57" i="5" s="1"/>
  <c r="I56" i="27"/>
  <c r="Q57" i="5" s="1"/>
  <c r="J56" i="27"/>
  <c r="R57" i="5" s="1"/>
  <c r="M65" i="5"/>
  <c r="N65" i="5"/>
  <c r="G64" i="27"/>
  <c r="O65" i="5" s="1"/>
  <c r="H64" i="27"/>
  <c r="P65" i="5" s="1"/>
  <c r="I64" i="27"/>
  <c r="Q65" i="5" s="1"/>
  <c r="J64" i="27"/>
  <c r="R65" i="5" s="1"/>
  <c r="M73" i="5"/>
  <c r="F72" i="27"/>
  <c r="N73" i="5" s="1"/>
  <c r="G72" i="27"/>
  <c r="O73" i="5" s="1"/>
  <c r="H72" i="27"/>
  <c r="P73" i="5" s="1"/>
  <c r="I72" i="27"/>
  <c r="Q73" i="5" s="1"/>
  <c r="J72" i="27"/>
  <c r="R73" i="5" s="1"/>
  <c r="M81" i="5"/>
  <c r="F80" i="27"/>
  <c r="N81" i="5" s="1"/>
  <c r="G80" i="27"/>
  <c r="O81" i="5" s="1"/>
  <c r="H80" i="27"/>
  <c r="P81" i="5" s="1"/>
  <c r="I80" i="27"/>
  <c r="Q81" i="5" s="1"/>
  <c r="J80" i="27"/>
  <c r="R81" i="5" s="1"/>
  <c r="M89" i="5"/>
  <c r="F88" i="27"/>
  <c r="N89" i="5" s="1"/>
  <c r="G88" i="27"/>
  <c r="O89" i="5" s="1"/>
  <c r="H88" i="27"/>
  <c r="P89" i="5" s="1"/>
  <c r="I88" i="27"/>
  <c r="Q89" i="5" s="1"/>
  <c r="J88" i="27"/>
  <c r="R89" i="5" s="1"/>
  <c r="M95" i="5"/>
  <c r="F94" i="27"/>
  <c r="N95" i="5" s="1"/>
  <c r="G94" i="27"/>
  <c r="O95" i="5" s="1"/>
  <c r="H94" i="27"/>
  <c r="P95" i="5" s="1"/>
  <c r="I94" i="27"/>
  <c r="Q95" i="5" s="1"/>
  <c r="J94" i="27"/>
  <c r="R95" i="5" s="1"/>
  <c r="F102" i="27"/>
  <c r="N103" i="5" s="1"/>
  <c r="G102" i="27"/>
  <c r="H102" i="27"/>
  <c r="P103" i="5" s="1"/>
  <c r="I102" i="27"/>
  <c r="J102" i="27"/>
  <c r="R103" i="5" s="1"/>
  <c r="F104" i="27"/>
  <c r="N105" i="5" s="1"/>
  <c r="G104" i="27"/>
  <c r="O105" i="5" s="1"/>
  <c r="H104" i="27"/>
  <c r="P105" i="5" s="1"/>
  <c r="I104" i="27"/>
  <c r="Q105" i="5" s="1"/>
  <c r="J104" i="27"/>
  <c r="R105" i="5" s="1"/>
  <c r="M119" i="5"/>
  <c r="F118" i="27"/>
  <c r="N119" i="5" s="1"/>
  <c r="G118" i="27"/>
  <c r="O119" i="5" s="1"/>
  <c r="H118" i="27"/>
  <c r="P119" i="5" s="1"/>
  <c r="I118" i="27"/>
  <c r="Q119" i="5" s="1"/>
  <c r="J118" i="27"/>
  <c r="R119" i="5" s="1"/>
  <c r="M123" i="5"/>
  <c r="F122" i="27"/>
  <c r="N123" i="5" s="1"/>
  <c r="G122" i="27"/>
  <c r="O123" i="5" s="1"/>
  <c r="H122" i="27"/>
  <c r="P123" i="5" s="1"/>
  <c r="I122" i="27"/>
  <c r="Q123" i="5" s="1"/>
  <c r="J122" i="27"/>
  <c r="R123" i="5" s="1"/>
  <c r="M127" i="5"/>
  <c r="F126" i="27"/>
  <c r="N127" i="5" s="1"/>
  <c r="G126" i="27"/>
  <c r="O127" i="5" s="1"/>
  <c r="H126" i="27"/>
  <c r="P127" i="5" s="1"/>
  <c r="I126" i="27"/>
  <c r="Q127" i="5" s="1"/>
  <c r="J126" i="27"/>
  <c r="R127" i="5" s="1"/>
  <c r="M139" i="5"/>
  <c r="F138" i="27"/>
  <c r="N139" i="5" s="1"/>
  <c r="G138" i="27"/>
  <c r="O139" i="5" s="1"/>
  <c r="H138" i="27"/>
  <c r="P139" i="5" s="1"/>
  <c r="I138" i="27"/>
  <c r="Q139" i="5" s="1"/>
  <c r="J138" i="27"/>
  <c r="R139" i="5" s="1"/>
  <c r="F144" i="27"/>
  <c r="N145" i="5" s="1"/>
  <c r="G144" i="27"/>
  <c r="H144" i="27"/>
  <c r="P145" i="5" s="1"/>
  <c r="I144" i="27"/>
  <c r="J144" i="27"/>
  <c r="F146" i="27"/>
  <c r="N147" i="5" s="1"/>
  <c r="G146" i="27"/>
  <c r="H146" i="27"/>
  <c r="P147" i="5" s="1"/>
  <c r="I146" i="27"/>
  <c r="J146" i="27"/>
  <c r="R147" i="5" s="1"/>
  <c r="F148" i="27"/>
  <c r="G148" i="27"/>
  <c r="H148" i="27"/>
  <c r="P149" i="5" s="1"/>
  <c r="I148" i="27"/>
  <c r="J148" i="27"/>
  <c r="R149" i="5" s="1"/>
  <c r="F150" i="27"/>
  <c r="N151" i="5" s="1"/>
  <c r="G150" i="27"/>
  <c r="H150" i="27"/>
  <c r="P151" i="5" s="1"/>
  <c r="I150" i="27"/>
  <c r="J150" i="27"/>
  <c r="R151" i="5" s="1"/>
  <c r="F152" i="27"/>
  <c r="N153" i="5" s="1"/>
  <c r="G152" i="27"/>
  <c r="H152" i="27"/>
  <c r="P153" i="5" s="1"/>
  <c r="I152" i="27"/>
  <c r="J152" i="27"/>
  <c r="F154" i="27"/>
  <c r="N155" i="5" s="1"/>
  <c r="G154" i="27"/>
  <c r="H154" i="27"/>
  <c r="P155" i="5" s="1"/>
  <c r="I154" i="27"/>
  <c r="J154" i="27"/>
  <c r="R155" i="5" s="1"/>
  <c r="G9" i="27"/>
  <c r="H9" i="27"/>
  <c r="I9" i="27"/>
  <c r="Q10" i="5" s="1"/>
  <c r="J9" i="27"/>
  <c r="M11" i="4"/>
  <c r="F11" i="26"/>
  <c r="N11" i="4" s="1"/>
  <c r="G11" i="26"/>
  <c r="O11" i="4" s="1"/>
  <c r="H11" i="26"/>
  <c r="P11" i="4" s="1"/>
  <c r="I11" i="26"/>
  <c r="Q11" i="4" s="1"/>
  <c r="J11" i="26"/>
  <c r="R11" i="4" s="1"/>
  <c r="M12" i="4"/>
  <c r="F12" i="26"/>
  <c r="N12" i="4" s="1"/>
  <c r="G12" i="26"/>
  <c r="O12" i="4" s="1"/>
  <c r="H12" i="26"/>
  <c r="P12" i="4" s="1"/>
  <c r="I12" i="26"/>
  <c r="Q12" i="4" s="1"/>
  <c r="J12" i="26"/>
  <c r="R12" i="4" s="1"/>
  <c r="M13" i="4"/>
  <c r="F13" i="26"/>
  <c r="G13" i="26"/>
  <c r="O13" i="4" s="1"/>
  <c r="H13" i="26"/>
  <c r="I13" i="26"/>
  <c r="Q13" i="4" s="1"/>
  <c r="J13" i="26"/>
  <c r="M14" i="4"/>
  <c r="F14" i="26"/>
  <c r="G14" i="26"/>
  <c r="O14" i="4" s="1"/>
  <c r="H14" i="26"/>
  <c r="I14" i="26"/>
  <c r="Q14" i="4" s="1"/>
  <c r="J14" i="26"/>
  <c r="M15" i="4"/>
  <c r="F15" i="26"/>
  <c r="N15" i="4" s="1"/>
  <c r="G15" i="26"/>
  <c r="O15" i="4" s="1"/>
  <c r="H15" i="26"/>
  <c r="P15" i="4" s="1"/>
  <c r="I15" i="26"/>
  <c r="Q15" i="4" s="1"/>
  <c r="J15" i="26"/>
  <c r="R15" i="4" s="1"/>
  <c r="M16" i="4"/>
  <c r="F16" i="26"/>
  <c r="N16" i="4" s="1"/>
  <c r="G16" i="26"/>
  <c r="O16" i="4" s="1"/>
  <c r="H16" i="26"/>
  <c r="P16" i="4" s="1"/>
  <c r="I16" i="26"/>
  <c r="Q16" i="4" s="1"/>
  <c r="J16" i="26"/>
  <c r="R16" i="4" s="1"/>
  <c r="M17" i="4"/>
  <c r="F17" i="26"/>
  <c r="N17" i="4" s="1"/>
  <c r="G17" i="26"/>
  <c r="O17" i="4" s="1"/>
  <c r="H17" i="26"/>
  <c r="P17" i="4" s="1"/>
  <c r="I17" i="26"/>
  <c r="Q17" i="4" s="1"/>
  <c r="J17" i="26"/>
  <c r="R17" i="4" s="1"/>
  <c r="M18" i="4"/>
  <c r="F18" i="26"/>
  <c r="G18" i="26"/>
  <c r="O18" i="4" s="1"/>
  <c r="H18" i="26"/>
  <c r="I18" i="26"/>
  <c r="Q18" i="4" s="1"/>
  <c r="J18" i="26"/>
  <c r="M19" i="4"/>
  <c r="F19" i="26"/>
  <c r="G19" i="26"/>
  <c r="O19" i="4" s="1"/>
  <c r="H19" i="26"/>
  <c r="I19" i="26"/>
  <c r="Q19" i="4" s="1"/>
  <c r="J19" i="26"/>
  <c r="M20" i="4"/>
  <c r="F20" i="26"/>
  <c r="N20" i="4" s="1"/>
  <c r="G20" i="26"/>
  <c r="O20" i="4" s="1"/>
  <c r="H20" i="26"/>
  <c r="P20" i="4" s="1"/>
  <c r="I20" i="26"/>
  <c r="Q20" i="4" s="1"/>
  <c r="J20" i="26"/>
  <c r="R20" i="4" s="1"/>
  <c r="M21" i="4"/>
  <c r="F21" i="26"/>
  <c r="N21" i="4" s="1"/>
  <c r="G21" i="26"/>
  <c r="O21" i="4" s="1"/>
  <c r="H21" i="26"/>
  <c r="P21" i="4" s="1"/>
  <c r="I21" i="26"/>
  <c r="Q21" i="4" s="1"/>
  <c r="J21" i="26"/>
  <c r="R21" i="4" s="1"/>
  <c r="M22" i="4"/>
  <c r="F22" i="26"/>
  <c r="N22" i="4" s="1"/>
  <c r="G22" i="26"/>
  <c r="O22" i="4" s="1"/>
  <c r="H22" i="26"/>
  <c r="P22" i="4" s="1"/>
  <c r="I22" i="26"/>
  <c r="Q22" i="4" s="1"/>
  <c r="J22" i="26"/>
  <c r="R22" i="4" s="1"/>
  <c r="M23" i="4"/>
  <c r="F23" i="26"/>
  <c r="N23" i="4" s="1"/>
  <c r="G23" i="26"/>
  <c r="O23" i="4" s="1"/>
  <c r="H23" i="26"/>
  <c r="P23" i="4" s="1"/>
  <c r="I23" i="26"/>
  <c r="Q23" i="4" s="1"/>
  <c r="J23" i="26"/>
  <c r="R23" i="4" s="1"/>
  <c r="M24" i="4"/>
  <c r="F24" i="26"/>
  <c r="G24" i="26"/>
  <c r="O24" i="4" s="1"/>
  <c r="H24" i="26"/>
  <c r="I24" i="26"/>
  <c r="Q24" i="4" s="1"/>
  <c r="J24" i="26"/>
  <c r="M25" i="4"/>
  <c r="F25" i="26"/>
  <c r="G25" i="26"/>
  <c r="O25" i="4" s="1"/>
  <c r="H25" i="26"/>
  <c r="I25" i="26"/>
  <c r="Q25" i="4" s="1"/>
  <c r="J25" i="26"/>
  <c r="M26" i="4"/>
  <c r="F26" i="26"/>
  <c r="G26" i="26"/>
  <c r="O26" i="4" s="1"/>
  <c r="H26" i="26"/>
  <c r="I26" i="26"/>
  <c r="Q26" i="4" s="1"/>
  <c r="J26" i="26"/>
  <c r="M27" i="4"/>
  <c r="F27" i="26"/>
  <c r="N27" i="4" s="1"/>
  <c r="G27" i="26"/>
  <c r="O27" i="4" s="1"/>
  <c r="H27" i="26"/>
  <c r="P27" i="4" s="1"/>
  <c r="I27" i="26"/>
  <c r="Q27" i="4" s="1"/>
  <c r="J27" i="26"/>
  <c r="R27" i="4" s="1"/>
  <c r="M28" i="4"/>
  <c r="F28" i="26"/>
  <c r="N28" i="4" s="1"/>
  <c r="G28" i="26"/>
  <c r="O28" i="4" s="1"/>
  <c r="H28" i="26"/>
  <c r="P28" i="4" s="1"/>
  <c r="I28" i="26"/>
  <c r="Q28" i="4" s="1"/>
  <c r="J28" i="26"/>
  <c r="R28" i="4" s="1"/>
  <c r="M29" i="4"/>
  <c r="F29" i="26"/>
  <c r="N29" i="4" s="1"/>
  <c r="G29" i="26"/>
  <c r="O29" i="4" s="1"/>
  <c r="H29" i="26"/>
  <c r="P29" i="4" s="1"/>
  <c r="I29" i="26"/>
  <c r="Q29" i="4" s="1"/>
  <c r="J29" i="26"/>
  <c r="R29" i="4" s="1"/>
  <c r="M30" i="4"/>
  <c r="F30" i="26"/>
  <c r="N30" i="4" s="1"/>
  <c r="G30" i="26"/>
  <c r="O30" i="4" s="1"/>
  <c r="H30" i="26"/>
  <c r="P30" i="4" s="1"/>
  <c r="I30" i="26"/>
  <c r="Q30" i="4" s="1"/>
  <c r="J30" i="26"/>
  <c r="R30" i="4" s="1"/>
  <c r="M31" i="4"/>
  <c r="F31" i="26"/>
  <c r="G31" i="26"/>
  <c r="O31" i="4" s="1"/>
  <c r="H31" i="26"/>
  <c r="I31" i="26"/>
  <c r="Q31" i="4" s="1"/>
  <c r="J31" i="26"/>
  <c r="M32" i="4"/>
  <c r="F32" i="26"/>
  <c r="G32" i="26"/>
  <c r="O32" i="4" s="1"/>
  <c r="H32" i="26"/>
  <c r="I32" i="26"/>
  <c r="Q32" i="4" s="1"/>
  <c r="J32" i="26"/>
  <c r="M33" i="4"/>
  <c r="F33" i="26"/>
  <c r="N33" i="4" s="1"/>
  <c r="G33" i="26"/>
  <c r="O33" i="4" s="1"/>
  <c r="H33" i="26"/>
  <c r="P33" i="4" s="1"/>
  <c r="I33" i="26"/>
  <c r="Q33" i="4" s="1"/>
  <c r="J33" i="26"/>
  <c r="R33" i="4" s="1"/>
  <c r="E34" i="26"/>
  <c r="M34" i="4" s="1"/>
  <c r="F34" i="26"/>
  <c r="N34" i="4" s="1"/>
  <c r="G34" i="26"/>
  <c r="O34" i="4" s="1"/>
  <c r="H34" i="26"/>
  <c r="P34" i="4" s="1"/>
  <c r="I34" i="26"/>
  <c r="Q34" i="4" s="1"/>
  <c r="J34" i="26"/>
  <c r="R34" i="4" s="1"/>
  <c r="E35" i="26"/>
  <c r="M35" i="4" s="1"/>
  <c r="F35" i="26"/>
  <c r="N35" i="4" s="1"/>
  <c r="G35" i="26"/>
  <c r="O35" i="4" s="1"/>
  <c r="H35" i="26"/>
  <c r="P35" i="4" s="1"/>
  <c r="I35" i="26"/>
  <c r="Q35" i="4" s="1"/>
  <c r="J35" i="26"/>
  <c r="R35" i="4" s="1"/>
  <c r="E36" i="26"/>
  <c r="M36" i="4" s="1"/>
  <c r="F36" i="26"/>
  <c r="G36" i="26"/>
  <c r="O36" i="4" s="1"/>
  <c r="H36" i="26"/>
  <c r="I36" i="26"/>
  <c r="Q36" i="4" s="1"/>
  <c r="J36" i="26"/>
  <c r="E37" i="26"/>
  <c r="M37" i="4" s="1"/>
  <c r="F37" i="26"/>
  <c r="G37" i="26"/>
  <c r="O37" i="4" s="1"/>
  <c r="H37" i="26"/>
  <c r="I37" i="26"/>
  <c r="Q37" i="4" s="1"/>
  <c r="J37" i="26"/>
  <c r="E38" i="26"/>
  <c r="M38" i="4" s="1"/>
  <c r="F38" i="26"/>
  <c r="G38" i="26"/>
  <c r="O38" i="4" s="1"/>
  <c r="H38" i="26"/>
  <c r="I38" i="26"/>
  <c r="Q38" i="4" s="1"/>
  <c r="J38" i="26"/>
  <c r="E39" i="26"/>
  <c r="M39" i="4" s="1"/>
  <c r="F39" i="26"/>
  <c r="N39" i="4" s="1"/>
  <c r="G39" i="26"/>
  <c r="O39" i="4" s="1"/>
  <c r="H39" i="26"/>
  <c r="P39" i="4" s="1"/>
  <c r="I39" i="26"/>
  <c r="Q39" i="4" s="1"/>
  <c r="J39" i="26"/>
  <c r="R39" i="4" s="1"/>
  <c r="E40" i="26"/>
  <c r="M40" i="4" s="1"/>
  <c r="F40" i="26"/>
  <c r="N40" i="4" s="1"/>
  <c r="G40" i="26"/>
  <c r="O40" i="4" s="1"/>
  <c r="H40" i="26"/>
  <c r="P40" i="4" s="1"/>
  <c r="I40" i="26"/>
  <c r="Q40" i="4" s="1"/>
  <c r="J40" i="26"/>
  <c r="R40" i="4" s="1"/>
  <c r="M41" i="4"/>
  <c r="F41" i="26"/>
  <c r="G41" i="26"/>
  <c r="O41" i="4" s="1"/>
  <c r="H41" i="26"/>
  <c r="I41" i="26"/>
  <c r="Q41" i="4" s="1"/>
  <c r="J41" i="26"/>
  <c r="M42" i="4"/>
  <c r="F42" i="26"/>
  <c r="N42" i="4" s="1"/>
  <c r="G42" i="26"/>
  <c r="O42" i="4" s="1"/>
  <c r="H42" i="26"/>
  <c r="P42" i="4" s="1"/>
  <c r="I42" i="26"/>
  <c r="Q42" i="4" s="1"/>
  <c r="J42" i="26"/>
  <c r="R42" i="4" s="1"/>
  <c r="M43" i="4"/>
  <c r="F43" i="26"/>
  <c r="N43" i="4" s="1"/>
  <c r="G43" i="26"/>
  <c r="O43" i="4" s="1"/>
  <c r="H43" i="26"/>
  <c r="P43" i="4" s="1"/>
  <c r="I43" i="26"/>
  <c r="Q43" i="4" s="1"/>
  <c r="J43" i="26"/>
  <c r="R43" i="4" s="1"/>
  <c r="M44" i="4"/>
  <c r="F44" i="26"/>
  <c r="G44" i="26"/>
  <c r="O44" i="4" s="1"/>
  <c r="H44" i="26"/>
  <c r="I44" i="26"/>
  <c r="Q44" i="4" s="1"/>
  <c r="J44" i="26"/>
  <c r="M45" i="4"/>
  <c r="F45" i="26"/>
  <c r="G45" i="26"/>
  <c r="O45" i="4" s="1"/>
  <c r="H45" i="26"/>
  <c r="I45" i="26"/>
  <c r="Q45" i="4" s="1"/>
  <c r="J45" i="26"/>
  <c r="M46" i="4"/>
  <c r="F46" i="26"/>
  <c r="N46" i="4" s="1"/>
  <c r="G46" i="26"/>
  <c r="O46" i="4" s="1"/>
  <c r="H46" i="26"/>
  <c r="P46" i="4" s="1"/>
  <c r="I46" i="26"/>
  <c r="Q46" i="4" s="1"/>
  <c r="J46" i="26"/>
  <c r="R46" i="4" s="1"/>
  <c r="M47" i="4"/>
  <c r="F47" i="26"/>
  <c r="G47" i="26"/>
  <c r="O47" i="4" s="1"/>
  <c r="H47" i="26"/>
  <c r="I47" i="26"/>
  <c r="Q47" i="4" s="1"/>
  <c r="J47" i="26"/>
  <c r="E48" i="26"/>
  <c r="M48" i="4" s="1"/>
  <c r="F48" i="26"/>
  <c r="N48" i="4" s="1"/>
  <c r="G48" i="26"/>
  <c r="O48" i="4" s="1"/>
  <c r="H48" i="26"/>
  <c r="P48" i="4" s="1"/>
  <c r="I48" i="26"/>
  <c r="Q48" i="4" s="1"/>
  <c r="J48" i="26"/>
  <c r="R48" i="4" s="1"/>
  <c r="E49" i="26"/>
  <c r="M49" i="4" s="1"/>
  <c r="F49" i="26"/>
  <c r="N49" i="4" s="1"/>
  <c r="G49" i="26"/>
  <c r="O49" i="4" s="1"/>
  <c r="H49" i="26"/>
  <c r="P49" i="4" s="1"/>
  <c r="I49" i="26"/>
  <c r="Q49" i="4" s="1"/>
  <c r="J49" i="26"/>
  <c r="R49" i="4" s="1"/>
  <c r="E50" i="26"/>
  <c r="M50" i="4" s="1"/>
  <c r="F50" i="26"/>
  <c r="N50" i="4" s="1"/>
  <c r="G50" i="26"/>
  <c r="O50" i="4" s="1"/>
  <c r="H50" i="26"/>
  <c r="P50" i="4" s="1"/>
  <c r="I50" i="26"/>
  <c r="Q50" i="4" s="1"/>
  <c r="J50" i="26"/>
  <c r="R50" i="4" s="1"/>
  <c r="E51" i="26"/>
  <c r="M51" i="4" s="1"/>
  <c r="F51" i="26"/>
  <c r="G51" i="26"/>
  <c r="O51" i="4" s="1"/>
  <c r="H51" i="26"/>
  <c r="I51" i="26"/>
  <c r="Q51" i="4" s="1"/>
  <c r="J51" i="26"/>
  <c r="E52" i="26"/>
  <c r="M52" i="4" s="1"/>
  <c r="F52" i="26"/>
  <c r="N52" i="4" s="1"/>
  <c r="G52" i="26"/>
  <c r="O52" i="4" s="1"/>
  <c r="H52" i="26"/>
  <c r="P52" i="4" s="1"/>
  <c r="I52" i="26"/>
  <c r="Q52" i="4" s="1"/>
  <c r="J52" i="26"/>
  <c r="R52" i="4" s="1"/>
  <c r="E53" i="26"/>
  <c r="M53" i="4" s="1"/>
  <c r="F53" i="26"/>
  <c r="N53" i="4" s="1"/>
  <c r="G53" i="26"/>
  <c r="O53" i="4" s="1"/>
  <c r="H53" i="26"/>
  <c r="P53" i="4" s="1"/>
  <c r="I53" i="26"/>
  <c r="Q53" i="4" s="1"/>
  <c r="J53" i="26"/>
  <c r="R53" i="4" s="1"/>
  <c r="E54" i="26"/>
  <c r="M54" i="4" s="1"/>
  <c r="F54" i="26"/>
  <c r="G54" i="26"/>
  <c r="O54" i="4" s="1"/>
  <c r="H54" i="26"/>
  <c r="I54" i="26"/>
  <c r="Q54" i="4" s="1"/>
  <c r="J54" i="26"/>
  <c r="E55" i="26"/>
  <c r="M55" i="4" s="1"/>
  <c r="F55" i="26"/>
  <c r="G55" i="26"/>
  <c r="O55" i="4" s="1"/>
  <c r="H55" i="26"/>
  <c r="I55" i="26"/>
  <c r="Q55" i="4" s="1"/>
  <c r="J55" i="26"/>
  <c r="E56" i="26"/>
  <c r="M56" i="4" s="1"/>
  <c r="F56" i="26"/>
  <c r="N56" i="4" s="1"/>
  <c r="G56" i="26"/>
  <c r="O56" i="4" s="1"/>
  <c r="H56" i="26"/>
  <c r="P56" i="4" s="1"/>
  <c r="I56" i="26"/>
  <c r="Q56" i="4" s="1"/>
  <c r="J56" i="26"/>
  <c r="R56" i="4" s="1"/>
  <c r="E57" i="26"/>
  <c r="M57" i="4" s="1"/>
  <c r="F57" i="26"/>
  <c r="N57" i="4" s="1"/>
  <c r="G57" i="26"/>
  <c r="O57" i="4" s="1"/>
  <c r="H57" i="26"/>
  <c r="P57" i="4" s="1"/>
  <c r="I57" i="26"/>
  <c r="Q57" i="4" s="1"/>
  <c r="J57" i="26"/>
  <c r="R57" i="4" s="1"/>
  <c r="E58" i="26"/>
  <c r="M58" i="4" s="1"/>
  <c r="F58" i="26"/>
  <c r="N58" i="4" s="1"/>
  <c r="G58" i="26"/>
  <c r="O58" i="4" s="1"/>
  <c r="H58" i="26"/>
  <c r="P58" i="4" s="1"/>
  <c r="I58" i="26"/>
  <c r="Q58" i="4" s="1"/>
  <c r="J58" i="26"/>
  <c r="R58" i="4" s="1"/>
  <c r="E59" i="26"/>
  <c r="M59" i="4" s="1"/>
  <c r="F59" i="26"/>
  <c r="N59" i="4" s="1"/>
  <c r="G59" i="26"/>
  <c r="O59" i="4" s="1"/>
  <c r="H59" i="26"/>
  <c r="P59" i="4" s="1"/>
  <c r="I59" i="26"/>
  <c r="Q59" i="4" s="1"/>
  <c r="J59" i="26"/>
  <c r="R59" i="4" s="1"/>
  <c r="E60" i="26"/>
  <c r="M60" i="4" s="1"/>
  <c r="F60" i="26"/>
  <c r="N60" i="4" s="1"/>
  <c r="G60" i="26"/>
  <c r="O60" i="4" s="1"/>
  <c r="H60" i="26"/>
  <c r="P60" i="4" s="1"/>
  <c r="I60" i="26"/>
  <c r="Q60" i="4" s="1"/>
  <c r="J60" i="26"/>
  <c r="R60" i="4" s="1"/>
  <c r="E61" i="26"/>
  <c r="F61" i="26"/>
  <c r="N61" i="4" s="1"/>
  <c r="G61" i="26"/>
  <c r="H61" i="26"/>
  <c r="P61" i="4" s="1"/>
  <c r="I61" i="26"/>
  <c r="J61" i="26"/>
  <c r="R61" i="4" s="1"/>
  <c r="N10" i="4"/>
  <c r="G10" i="26"/>
  <c r="O10" i="4" s="1"/>
  <c r="H10" i="26"/>
  <c r="P10" i="4" s="1"/>
  <c r="I10" i="26"/>
  <c r="Q10" i="4" s="1"/>
  <c r="J10" i="26"/>
  <c r="R10" i="4" s="1"/>
  <c r="M22" i="3"/>
  <c r="F22" i="25"/>
  <c r="G22" i="25"/>
  <c r="O22" i="3" s="1"/>
  <c r="H22" i="25"/>
  <c r="I22" i="25"/>
  <c r="Q22" i="3" s="1"/>
  <c r="J22" i="25"/>
  <c r="J23" i="25"/>
  <c r="J24" i="25"/>
  <c r="J25" i="25"/>
  <c r="M26" i="3"/>
  <c r="F26" i="25"/>
  <c r="G26" i="25"/>
  <c r="O26" i="3" s="1"/>
  <c r="H26" i="25"/>
  <c r="I26" i="25"/>
  <c r="Q26" i="3" s="1"/>
  <c r="J26" i="25"/>
  <c r="F27" i="25"/>
  <c r="H27" i="25"/>
  <c r="J27" i="25"/>
  <c r="F28" i="25"/>
  <c r="H28" i="25"/>
  <c r="J28" i="25"/>
  <c r="F29" i="25"/>
  <c r="H29" i="25"/>
  <c r="J29" i="25"/>
  <c r="M30" i="3"/>
  <c r="F30" i="25"/>
  <c r="G30" i="25"/>
  <c r="O30" i="3" s="1"/>
  <c r="H30" i="25"/>
  <c r="I30" i="25"/>
  <c r="Q30" i="3" s="1"/>
  <c r="J30" i="25"/>
  <c r="F31" i="25"/>
  <c r="H31" i="25"/>
  <c r="J31" i="25"/>
  <c r="F32" i="25"/>
  <c r="H32" i="25"/>
  <c r="J32" i="25"/>
  <c r="F33" i="25"/>
  <c r="H33" i="25"/>
  <c r="J33" i="25"/>
  <c r="M34" i="3"/>
  <c r="F34" i="25"/>
  <c r="G34" i="25"/>
  <c r="O34" i="3" s="1"/>
  <c r="H34" i="25"/>
  <c r="I34" i="25"/>
  <c r="Q34" i="3" s="1"/>
  <c r="J34" i="25"/>
  <c r="F35" i="25"/>
  <c r="H35" i="25"/>
  <c r="J35" i="25"/>
  <c r="F36" i="25"/>
  <c r="H36" i="25"/>
  <c r="J36" i="25"/>
  <c r="F37" i="25"/>
  <c r="H37" i="25"/>
  <c r="J37" i="25"/>
  <c r="M38" i="3"/>
  <c r="N38" i="3"/>
  <c r="G38" i="25"/>
  <c r="O38" i="3" s="1"/>
  <c r="H38" i="25"/>
  <c r="P38" i="3" s="1"/>
  <c r="I38" i="25"/>
  <c r="Q38" i="3" s="1"/>
  <c r="J38" i="25"/>
  <c r="R38" i="3" s="1"/>
  <c r="M41" i="3"/>
  <c r="F41" i="25"/>
  <c r="N41" i="3" s="1"/>
  <c r="G41" i="25"/>
  <c r="O41" i="3" s="1"/>
  <c r="H41" i="25"/>
  <c r="P41" i="3" s="1"/>
  <c r="I41" i="25"/>
  <c r="Q41" i="3" s="1"/>
  <c r="J41" i="25"/>
  <c r="R41" i="3" s="1"/>
  <c r="M44" i="3"/>
  <c r="F44" i="25"/>
  <c r="N44" i="3" s="1"/>
  <c r="G44" i="25"/>
  <c r="O44" i="3" s="1"/>
  <c r="H44" i="25"/>
  <c r="P44" i="3" s="1"/>
  <c r="I44" i="25"/>
  <c r="Q44" i="3" s="1"/>
  <c r="J44" i="25"/>
  <c r="R44" i="3" s="1"/>
  <c r="M47" i="3"/>
  <c r="F47" i="25"/>
  <c r="N47" i="3" s="1"/>
  <c r="G47" i="25"/>
  <c r="O47" i="3" s="1"/>
  <c r="H47" i="25"/>
  <c r="P47" i="3" s="1"/>
  <c r="I47" i="25"/>
  <c r="Q47" i="3" s="1"/>
  <c r="J47" i="25"/>
  <c r="R47" i="3" s="1"/>
  <c r="M50" i="3"/>
  <c r="F50" i="25"/>
  <c r="N50" i="3" s="1"/>
  <c r="G50" i="25"/>
  <c r="O50" i="3" s="1"/>
  <c r="H50" i="25"/>
  <c r="P50" i="3" s="1"/>
  <c r="I50" i="25"/>
  <c r="Q50" i="3" s="1"/>
  <c r="J50" i="25"/>
  <c r="R50" i="3" s="1"/>
  <c r="E53" i="25"/>
  <c r="F53" i="25"/>
  <c r="G53" i="25"/>
  <c r="O53" i="3" s="1"/>
  <c r="H53" i="25"/>
  <c r="I53" i="25"/>
  <c r="Q53" i="3" s="1"/>
  <c r="J53" i="25"/>
  <c r="M56" i="3"/>
  <c r="F56" i="25"/>
  <c r="G56" i="25"/>
  <c r="O56" i="3" s="1"/>
  <c r="H56" i="25"/>
  <c r="I56" i="25"/>
  <c r="Q56" i="3" s="1"/>
  <c r="J56" i="25"/>
  <c r="M59" i="3"/>
  <c r="F59" i="25"/>
  <c r="N59" i="3" s="1"/>
  <c r="G59" i="25"/>
  <c r="O59" i="3" s="1"/>
  <c r="H59" i="25"/>
  <c r="P59" i="3" s="1"/>
  <c r="I59" i="25"/>
  <c r="Q59" i="3" s="1"/>
  <c r="J59" i="25"/>
  <c r="R59" i="3" s="1"/>
  <c r="M60" i="3"/>
  <c r="N60" i="3"/>
  <c r="G60" i="25"/>
  <c r="O60" i="3" s="1"/>
  <c r="H60" i="25"/>
  <c r="P60" i="3" s="1"/>
  <c r="I60" i="25"/>
  <c r="Q60" i="3" s="1"/>
  <c r="J60" i="25"/>
  <c r="R60" i="3" s="1"/>
  <c r="M61" i="3"/>
  <c r="F61" i="25"/>
  <c r="N61" i="3" s="1"/>
  <c r="G61" i="25"/>
  <c r="O61" i="3" s="1"/>
  <c r="H61" i="25"/>
  <c r="P61" i="3" s="1"/>
  <c r="I61" i="25"/>
  <c r="Q61" i="3" s="1"/>
  <c r="J61" i="25"/>
  <c r="R61" i="3" s="1"/>
  <c r="M62" i="3"/>
  <c r="F62" i="25"/>
  <c r="N62" i="3" s="1"/>
  <c r="G62" i="25"/>
  <c r="O62" i="3" s="1"/>
  <c r="H62" i="25"/>
  <c r="P62" i="3" s="1"/>
  <c r="I62" i="25"/>
  <c r="Q62" i="3" s="1"/>
  <c r="J62" i="25"/>
  <c r="R62" i="3" s="1"/>
  <c r="M63" i="3"/>
  <c r="N63" i="3"/>
  <c r="G63" i="25"/>
  <c r="O63" i="3" s="1"/>
  <c r="H63" i="25"/>
  <c r="P63" i="3" s="1"/>
  <c r="I63" i="25"/>
  <c r="Q63" i="3" s="1"/>
  <c r="J63" i="25"/>
  <c r="R63" i="3" s="1"/>
  <c r="G64" i="25"/>
  <c r="H64" i="25"/>
  <c r="I64" i="25"/>
  <c r="J64" i="25"/>
  <c r="F66" i="25"/>
  <c r="G66" i="25"/>
  <c r="O66" i="3" s="1"/>
  <c r="H66" i="25"/>
  <c r="I66" i="25"/>
  <c r="J66" i="25"/>
  <c r="F68" i="25"/>
  <c r="G68" i="25"/>
  <c r="H68" i="25"/>
  <c r="I68" i="25"/>
  <c r="J68" i="25"/>
  <c r="F70" i="25"/>
  <c r="G70" i="25"/>
  <c r="O70" i="3" s="1"/>
  <c r="H70" i="25"/>
  <c r="I70" i="25"/>
  <c r="J70" i="25"/>
  <c r="F72" i="25"/>
  <c r="G72" i="25"/>
  <c r="H72" i="25"/>
  <c r="I72" i="25"/>
  <c r="J72" i="25"/>
  <c r="F74" i="25"/>
  <c r="G74" i="25"/>
  <c r="O74" i="3" s="1"/>
  <c r="H74" i="25"/>
  <c r="I74" i="25"/>
  <c r="J74" i="25"/>
  <c r="E76" i="25"/>
  <c r="E77" i="25" s="1"/>
  <c r="F76" i="25"/>
  <c r="F77" i="25" s="1"/>
  <c r="G76" i="25"/>
  <c r="H76" i="25"/>
  <c r="H77" i="25" s="1"/>
  <c r="I76" i="25"/>
  <c r="J76" i="25"/>
  <c r="J77" i="25" s="1"/>
  <c r="M78" i="3"/>
  <c r="F78" i="25"/>
  <c r="N78" i="3" s="1"/>
  <c r="G78" i="25"/>
  <c r="O78" i="3" s="1"/>
  <c r="H78" i="25"/>
  <c r="P78" i="3" s="1"/>
  <c r="I78" i="25"/>
  <c r="Q78" i="3" s="1"/>
  <c r="J78" i="25"/>
  <c r="R78" i="3" s="1"/>
  <c r="M79" i="3"/>
  <c r="F79" i="25"/>
  <c r="N79" i="3" s="1"/>
  <c r="G79" i="25"/>
  <c r="O79" i="3" s="1"/>
  <c r="H79" i="25"/>
  <c r="P79" i="3" s="1"/>
  <c r="I79" i="25"/>
  <c r="Q79" i="3" s="1"/>
  <c r="J79" i="25"/>
  <c r="R79" i="3" s="1"/>
  <c r="M80" i="3"/>
  <c r="F80" i="25"/>
  <c r="N80" i="3" s="1"/>
  <c r="G80" i="25"/>
  <c r="O80" i="3" s="1"/>
  <c r="H80" i="25"/>
  <c r="P80" i="3" s="1"/>
  <c r="I80" i="25"/>
  <c r="Q80" i="3" s="1"/>
  <c r="J80" i="25"/>
  <c r="R80" i="3" s="1"/>
  <c r="M81" i="3"/>
  <c r="F81" i="25"/>
  <c r="N81" i="3" s="1"/>
  <c r="G81" i="25"/>
  <c r="O81" i="3" s="1"/>
  <c r="H81" i="25"/>
  <c r="P81" i="3" s="1"/>
  <c r="I81" i="25"/>
  <c r="Q81" i="3" s="1"/>
  <c r="J81" i="25"/>
  <c r="R81" i="3" s="1"/>
  <c r="M82" i="3"/>
  <c r="N82" i="3"/>
  <c r="O82" i="3"/>
  <c r="P82" i="3"/>
  <c r="Q82" i="3"/>
  <c r="R82" i="3"/>
  <c r="M83" i="3"/>
  <c r="N83" i="3"/>
  <c r="O83" i="3"/>
  <c r="P83" i="3"/>
  <c r="Q83" i="3"/>
  <c r="R83" i="3"/>
  <c r="M84" i="3"/>
  <c r="N84" i="3"/>
  <c r="O84" i="3"/>
  <c r="P84" i="3"/>
  <c r="Q84" i="3"/>
  <c r="R84" i="3"/>
  <c r="M85" i="3"/>
  <c r="F85" i="25"/>
  <c r="O85" i="3"/>
  <c r="H85" i="25"/>
  <c r="Q85" i="3"/>
  <c r="J85" i="25"/>
  <c r="M86" i="3"/>
  <c r="F86" i="25"/>
  <c r="O86" i="3"/>
  <c r="H86" i="25"/>
  <c r="Q86" i="3"/>
  <c r="J86" i="25"/>
  <c r="M87" i="3"/>
  <c r="F87" i="25"/>
  <c r="O87" i="3"/>
  <c r="H87" i="25"/>
  <c r="J87" i="25"/>
  <c r="O89" i="3"/>
  <c r="M91" i="3"/>
  <c r="N91" i="3"/>
  <c r="O91" i="3"/>
  <c r="P91" i="3"/>
  <c r="Q91" i="3"/>
  <c r="R91" i="3"/>
  <c r="M92" i="3"/>
  <c r="F92" i="25"/>
  <c r="N92" i="3" s="1"/>
  <c r="O92" i="3"/>
  <c r="H92" i="25"/>
  <c r="P92" i="3" s="1"/>
  <c r="Q92" i="3"/>
  <c r="J92" i="25"/>
  <c r="R92" i="3" s="1"/>
  <c r="M93" i="3"/>
  <c r="F93" i="25"/>
  <c r="O93" i="3"/>
  <c r="H93" i="25"/>
  <c r="Q93" i="3"/>
  <c r="J93" i="25"/>
  <c r="M94" i="3"/>
  <c r="F94" i="25"/>
  <c r="O94" i="3"/>
  <c r="H94" i="25"/>
  <c r="Q94" i="3"/>
  <c r="J94" i="25"/>
  <c r="M95" i="3"/>
  <c r="F95" i="25"/>
  <c r="O95" i="3"/>
  <c r="H95" i="25"/>
  <c r="Q95" i="3"/>
  <c r="J95" i="25"/>
  <c r="M96" i="3"/>
  <c r="F96" i="25"/>
  <c r="O96" i="3"/>
  <c r="H96" i="25"/>
  <c r="Q96" i="3"/>
  <c r="J96" i="25"/>
  <c r="M97" i="3"/>
  <c r="F97" i="25"/>
  <c r="N97" i="3" s="1"/>
  <c r="H97" i="25"/>
  <c r="P97" i="3" s="1"/>
  <c r="J97" i="25"/>
  <c r="R97" i="3" s="1"/>
  <c r="P10" i="3"/>
  <c r="Q10" i="3"/>
  <c r="G10" i="24"/>
  <c r="K12" i="2" s="1"/>
  <c r="L10" i="24"/>
  <c r="J54" i="18" l="1"/>
  <c r="J55" i="18" s="1"/>
  <c r="M53" i="3"/>
  <c r="E54" i="25"/>
  <c r="M54" i="3" s="1"/>
  <c r="E55" i="25"/>
  <c r="M55" i="3" s="1"/>
  <c r="Q49" i="19"/>
  <c r="Q45" i="19"/>
  <c r="Q41" i="19"/>
  <c r="Q37" i="19"/>
  <c r="Q33" i="19"/>
  <c r="Q29" i="19"/>
  <c r="Q25" i="19"/>
  <c r="Q21" i="19"/>
  <c r="Q17" i="19"/>
  <c r="Q13" i="19"/>
  <c r="K13" i="6"/>
  <c r="K14" i="6" s="1"/>
  <c r="R27" i="14"/>
  <c r="R23" i="14"/>
  <c r="R16" i="14"/>
  <c r="R13" i="14"/>
  <c r="Q48" i="19"/>
  <c r="Q44" i="19"/>
  <c r="Q40" i="19"/>
  <c r="Q36" i="19"/>
  <c r="Q32" i="19"/>
  <c r="Q28" i="19"/>
  <c r="Q24" i="19"/>
  <c r="Q20" i="19"/>
  <c r="Q16" i="19"/>
  <c r="Q12" i="19"/>
  <c r="Q27" i="14"/>
  <c r="Q25" i="14"/>
  <c r="Q23" i="14"/>
  <c r="Q21" i="14"/>
  <c r="Q18" i="14"/>
  <c r="Q16" i="14"/>
  <c r="Q13" i="14"/>
  <c r="Q47" i="19"/>
  <c r="Q43" i="19"/>
  <c r="Q39" i="19"/>
  <c r="Q35" i="19"/>
  <c r="Q31" i="19"/>
  <c r="Q27" i="19"/>
  <c r="Q23" i="19"/>
  <c r="Q19" i="19"/>
  <c r="Q15" i="19"/>
  <c r="Q11" i="19"/>
  <c r="Q50" i="19"/>
  <c r="Q46" i="19"/>
  <c r="Q42" i="19"/>
  <c r="Q38" i="19"/>
  <c r="Q34" i="19"/>
  <c r="Q30" i="19"/>
  <c r="Q26" i="19"/>
  <c r="Q22" i="19"/>
  <c r="Q18" i="19"/>
  <c r="Q14" i="19"/>
  <c r="M58" i="16"/>
  <c r="E60" i="38"/>
  <c r="M60" i="16" s="1"/>
  <c r="M61" i="16"/>
  <c r="E62" i="38"/>
  <c r="R10" i="3"/>
  <c r="R10" i="25"/>
  <c r="Q10" i="19"/>
  <c r="K23" i="17"/>
  <c r="K24" i="17" s="1"/>
  <c r="M10" i="16"/>
  <c r="Q10" i="14"/>
  <c r="K62" i="13"/>
  <c r="K63" i="13" s="1"/>
  <c r="K71" i="12"/>
  <c r="K72" i="12" s="1"/>
  <c r="K20" i="10"/>
  <c r="K21" i="10" s="1"/>
  <c r="K20" i="8"/>
  <c r="K21" i="8" s="1"/>
  <c r="M10" i="4"/>
  <c r="N10" i="21"/>
  <c r="J340" i="21"/>
  <c r="J341" i="21" s="1"/>
  <c r="K13" i="2"/>
  <c r="Q97" i="3"/>
  <c r="Q90" i="3"/>
  <c r="Q89" i="3"/>
  <c r="M90" i="3"/>
  <c r="M89" i="3"/>
  <c r="Q88" i="3"/>
  <c r="Q87" i="3"/>
  <c r="G77" i="25"/>
  <c r="O77" i="3" s="1"/>
  <c r="O76" i="3"/>
  <c r="M77" i="3"/>
  <c r="M76" i="3"/>
  <c r="I73" i="25"/>
  <c r="Q73" i="3" s="1"/>
  <c r="Q72" i="3"/>
  <c r="M73" i="3"/>
  <c r="M72" i="3"/>
  <c r="I69" i="25"/>
  <c r="Q69" i="3" s="1"/>
  <c r="Q68" i="3"/>
  <c r="M69" i="3"/>
  <c r="M68" i="3"/>
  <c r="G65" i="25"/>
  <c r="O65" i="3" s="1"/>
  <c r="O64" i="3"/>
  <c r="G62" i="26"/>
  <c r="O61" i="4"/>
  <c r="H10" i="27"/>
  <c r="P11" i="5" s="1"/>
  <c r="P10" i="5"/>
  <c r="I155" i="27"/>
  <c r="Q155" i="5"/>
  <c r="M156" i="5"/>
  <c r="M155" i="5"/>
  <c r="G153" i="27"/>
  <c r="O154" i="5" s="1"/>
  <c r="O153" i="5"/>
  <c r="I151" i="27"/>
  <c r="Q152" i="5" s="1"/>
  <c r="Q151" i="5"/>
  <c r="M152" i="5"/>
  <c r="M151" i="5"/>
  <c r="G149" i="27"/>
  <c r="O150" i="5" s="1"/>
  <c r="O149" i="5"/>
  <c r="I147" i="27"/>
  <c r="Q148" i="5" s="1"/>
  <c r="Q147" i="5"/>
  <c r="I145" i="27"/>
  <c r="Q146" i="5" s="1"/>
  <c r="Q145" i="5"/>
  <c r="M146" i="5"/>
  <c r="M145" i="5"/>
  <c r="I55" i="27"/>
  <c r="Q56" i="5" s="1"/>
  <c r="Q55" i="5"/>
  <c r="M56" i="5"/>
  <c r="M55" i="5"/>
  <c r="G53" i="27"/>
  <c r="O54" i="5" s="1"/>
  <c r="O53" i="5"/>
  <c r="I51" i="27"/>
  <c r="Q52" i="5" s="1"/>
  <c r="Q51" i="5"/>
  <c r="G48" i="27"/>
  <c r="O49" i="5" s="1"/>
  <c r="O48" i="5"/>
  <c r="I46" i="27"/>
  <c r="Q47" i="5" s="1"/>
  <c r="Q46" i="5"/>
  <c r="M47" i="5"/>
  <c r="M46" i="5"/>
  <c r="G44" i="27"/>
  <c r="O45" i="5" s="1"/>
  <c r="O44" i="5"/>
  <c r="M45" i="5"/>
  <c r="M44" i="5"/>
  <c r="I42" i="27"/>
  <c r="Q43" i="5" s="1"/>
  <c r="Q42" i="5"/>
  <c r="G42" i="27"/>
  <c r="O43" i="5" s="1"/>
  <c r="O42" i="5"/>
  <c r="E42" i="27"/>
  <c r="M43" i="5" s="1"/>
  <c r="M42" i="5"/>
  <c r="I40" i="27"/>
  <c r="Q41" i="5" s="1"/>
  <c r="Q40" i="5"/>
  <c r="G40" i="27"/>
  <c r="O41" i="5" s="1"/>
  <c r="O40" i="5"/>
  <c r="M41" i="5"/>
  <c r="M40" i="5"/>
  <c r="I38" i="27"/>
  <c r="Q39" i="5" s="1"/>
  <c r="Q38" i="5"/>
  <c r="G38" i="27"/>
  <c r="O39" i="5" s="1"/>
  <c r="O38" i="5"/>
  <c r="M39" i="5"/>
  <c r="M38" i="5"/>
  <c r="I36" i="27"/>
  <c r="Q37" i="5" s="1"/>
  <c r="Q36" i="5"/>
  <c r="G36" i="27"/>
  <c r="O37" i="5" s="1"/>
  <c r="O36" i="5"/>
  <c r="M37" i="5"/>
  <c r="M36" i="5"/>
  <c r="I34" i="27"/>
  <c r="Q35" i="5" s="1"/>
  <c r="Q34" i="5"/>
  <c r="G34" i="27"/>
  <c r="O35" i="5" s="1"/>
  <c r="O34" i="5"/>
  <c r="M35" i="5"/>
  <c r="M34" i="5"/>
  <c r="I32" i="27"/>
  <c r="Q33" i="5" s="1"/>
  <c r="Q32" i="5"/>
  <c r="G32" i="27"/>
  <c r="O33" i="5" s="1"/>
  <c r="O32" i="5"/>
  <c r="M33" i="5"/>
  <c r="M32" i="5"/>
  <c r="I30" i="27"/>
  <c r="Q31" i="5" s="1"/>
  <c r="Q30" i="5"/>
  <c r="G30" i="27"/>
  <c r="O31" i="5" s="1"/>
  <c r="O30" i="5"/>
  <c r="M31" i="5"/>
  <c r="M30" i="5"/>
  <c r="I28" i="27"/>
  <c r="Q29" i="5" s="1"/>
  <c r="Q28" i="5"/>
  <c r="G28" i="27"/>
  <c r="O29" i="5" s="1"/>
  <c r="O28" i="5"/>
  <c r="M29" i="5"/>
  <c r="M28" i="5"/>
  <c r="I26" i="27"/>
  <c r="Q27" i="5" s="1"/>
  <c r="Q26" i="5"/>
  <c r="G26" i="27"/>
  <c r="O27" i="5" s="1"/>
  <c r="O26" i="5"/>
  <c r="M27" i="5"/>
  <c r="M26" i="5"/>
  <c r="I24" i="27"/>
  <c r="Q25" i="5" s="1"/>
  <c r="Q24" i="5"/>
  <c r="G24" i="27"/>
  <c r="O25" i="5" s="1"/>
  <c r="O24" i="5"/>
  <c r="M25" i="5"/>
  <c r="M24" i="5"/>
  <c r="I22" i="27"/>
  <c r="Q23" i="5" s="1"/>
  <c r="Q22" i="5"/>
  <c r="G22" i="27"/>
  <c r="O23" i="5" s="1"/>
  <c r="O22" i="5"/>
  <c r="M23" i="5"/>
  <c r="M22" i="5"/>
  <c r="I20" i="27"/>
  <c r="Q21" i="5" s="1"/>
  <c r="Q20" i="5"/>
  <c r="G20" i="27"/>
  <c r="O21" i="5" s="1"/>
  <c r="O20" i="5"/>
  <c r="M21" i="5"/>
  <c r="M20" i="5"/>
  <c r="I18" i="27"/>
  <c r="Q19" i="5" s="1"/>
  <c r="Q18" i="5"/>
  <c r="G18" i="27"/>
  <c r="O19" i="5" s="1"/>
  <c r="O18" i="5"/>
  <c r="M19" i="5"/>
  <c r="M18" i="5"/>
  <c r="I16" i="27"/>
  <c r="Q17" i="5" s="1"/>
  <c r="Q16" i="5"/>
  <c r="G16" i="27"/>
  <c r="O17" i="5" s="1"/>
  <c r="O16" i="5"/>
  <c r="M17" i="5"/>
  <c r="M16" i="5"/>
  <c r="I14" i="27"/>
  <c r="Q15" i="5" s="1"/>
  <c r="Q14" i="5"/>
  <c r="G14" i="27"/>
  <c r="O15" i="5" s="1"/>
  <c r="O14" i="5"/>
  <c r="M15" i="5"/>
  <c r="M14" i="5"/>
  <c r="I12" i="27"/>
  <c r="Q13" i="5" s="1"/>
  <c r="Q12" i="5"/>
  <c r="G12" i="27"/>
  <c r="O13" i="5" s="1"/>
  <c r="O12" i="5"/>
  <c r="M13" i="5"/>
  <c r="M12" i="5"/>
  <c r="O11" i="6"/>
  <c r="Q11" i="6"/>
  <c r="I62" i="29"/>
  <c r="Q62" i="7" s="1"/>
  <c r="Q61" i="7"/>
  <c r="G62" i="29"/>
  <c r="O62" i="7" s="1"/>
  <c r="O61" i="7"/>
  <c r="E62" i="29"/>
  <c r="M62" i="7" s="1"/>
  <c r="M61" i="7"/>
  <c r="I58" i="29"/>
  <c r="Q58" i="7" s="1"/>
  <c r="Q57" i="7"/>
  <c r="G58" i="29"/>
  <c r="O58" i="7" s="1"/>
  <c r="O57" i="7"/>
  <c r="E58" i="29"/>
  <c r="M58" i="7" s="1"/>
  <c r="M57" i="7"/>
  <c r="I56" i="29"/>
  <c r="Q56" i="7" s="1"/>
  <c r="Q55" i="7"/>
  <c r="G56" i="29"/>
  <c r="O56" i="7" s="1"/>
  <c r="O55" i="7"/>
  <c r="E56" i="29"/>
  <c r="M56" i="7" s="1"/>
  <c r="M55" i="7"/>
  <c r="I54" i="29"/>
  <c r="Q54" i="7" s="1"/>
  <c r="Q53" i="7"/>
  <c r="G54" i="29"/>
  <c r="O54" i="7" s="1"/>
  <c r="O53" i="7"/>
  <c r="E54" i="29"/>
  <c r="M54" i="7" s="1"/>
  <c r="M53" i="7"/>
  <c r="I52" i="29"/>
  <c r="Q52" i="7" s="1"/>
  <c r="Q51" i="7"/>
  <c r="G52" i="29"/>
  <c r="O52" i="7" s="1"/>
  <c r="O51" i="7"/>
  <c r="E52" i="29"/>
  <c r="M52" i="7" s="1"/>
  <c r="M51" i="7"/>
  <c r="I34" i="29"/>
  <c r="Q34" i="7" s="1"/>
  <c r="Q33" i="7"/>
  <c r="G34" i="29"/>
  <c r="O34" i="7" s="1"/>
  <c r="O33" i="7"/>
  <c r="E34" i="29"/>
  <c r="M34" i="7" s="1"/>
  <c r="M33" i="7"/>
  <c r="I31" i="29"/>
  <c r="Q31" i="7" s="1"/>
  <c r="Q30" i="7"/>
  <c r="G31" i="29"/>
  <c r="O31" i="7" s="1"/>
  <c r="O30" i="7"/>
  <c r="M31" i="7"/>
  <c r="M30" i="7"/>
  <c r="I29" i="29"/>
  <c r="Q29" i="7" s="1"/>
  <c r="Q28" i="7"/>
  <c r="G29" i="29"/>
  <c r="O29" i="7" s="1"/>
  <c r="O28" i="7"/>
  <c r="M29" i="7"/>
  <c r="M28" i="7"/>
  <c r="I27" i="29"/>
  <c r="Q27" i="7" s="1"/>
  <c r="Q26" i="7"/>
  <c r="G27" i="29"/>
  <c r="O27" i="7" s="1"/>
  <c r="O26" i="7"/>
  <c r="M27" i="7"/>
  <c r="M26" i="7"/>
  <c r="I25" i="29"/>
  <c r="Q25" i="7" s="1"/>
  <c r="Q24" i="7"/>
  <c r="G25" i="29"/>
  <c r="O25" i="7" s="1"/>
  <c r="O24" i="7"/>
  <c r="M25" i="7"/>
  <c r="M24" i="7"/>
  <c r="I23" i="29"/>
  <c r="Q23" i="7" s="1"/>
  <c r="Q22" i="7"/>
  <c r="G23" i="29"/>
  <c r="O23" i="7" s="1"/>
  <c r="O22" i="7"/>
  <c r="M23" i="7"/>
  <c r="M22" i="7"/>
  <c r="I21" i="29"/>
  <c r="Q21" i="7" s="1"/>
  <c r="Q20" i="7"/>
  <c r="G21" i="29"/>
  <c r="O21" i="7" s="1"/>
  <c r="O20" i="7"/>
  <c r="M21" i="7"/>
  <c r="M20" i="7"/>
  <c r="I19" i="29"/>
  <c r="Q19" i="7" s="1"/>
  <c r="Q18" i="7"/>
  <c r="G19" i="29"/>
  <c r="O19" i="7" s="1"/>
  <c r="O18" i="7"/>
  <c r="M19" i="7"/>
  <c r="M18" i="7"/>
  <c r="M10" i="8"/>
  <c r="E206" i="31"/>
  <c r="M206" i="9" s="1"/>
  <c r="M205" i="9"/>
  <c r="E48" i="31"/>
  <c r="M48" i="9" s="1"/>
  <c r="M47" i="9"/>
  <c r="E44" i="31"/>
  <c r="M44" i="9" s="1"/>
  <c r="M43" i="9"/>
  <c r="E50" i="31"/>
  <c r="M50" i="9" s="1"/>
  <c r="M49" i="9"/>
  <c r="E38" i="31"/>
  <c r="M38" i="9" s="1"/>
  <c r="M37" i="9"/>
  <c r="E34" i="31"/>
  <c r="M34" i="9" s="1"/>
  <c r="M33" i="9"/>
  <c r="M30" i="9"/>
  <c r="M29" i="9"/>
  <c r="F208" i="31"/>
  <c r="N208" i="9" s="1"/>
  <c r="N207" i="9"/>
  <c r="I206" i="31"/>
  <c r="Q206" i="9" s="1"/>
  <c r="Q205" i="9"/>
  <c r="G206" i="31"/>
  <c r="O206" i="9" s="1"/>
  <c r="O205" i="9"/>
  <c r="I179" i="31"/>
  <c r="Q179" i="9" s="1"/>
  <c r="Q178" i="9"/>
  <c r="G179" i="31"/>
  <c r="O179" i="9" s="1"/>
  <c r="O178" i="9"/>
  <c r="I46" i="31"/>
  <c r="Q46" i="9" s="1"/>
  <c r="Q45" i="9"/>
  <c r="G46" i="31"/>
  <c r="O46" i="9" s="1"/>
  <c r="O45" i="9"/>
  <c r="I40" i="31"/>
  <c r="Q40" i="9" s="1"/>
  <c r="Q39" i="9"/>
  <c r="G40" i="31"/>
  <c r="O40" i="9" s="1"/>
  <c r="O39" i="9"/>
  <c r="H38" i="31"/>
  <c r="P38" i="9" s="1"/>
  <c r="P37" i="9"/>
  <c r="I36" i="31"/>
  <c r="Q36" i="9" s="1"/>
  <c r="Q35" i="9"/>
  <c r="G36" i="31"/>
  <c r="O36" i="9" s="1"/>
  <c r="O35" i="9"/>
  <c r="H34" i="31"/>
  <c r="P34" i="9" s="1"/>
  <c r="P33" i="9"/>
  <c r="I32" i="31"/>
  <c r="Q32" i="9" s="1"/>
  <c r="Q31" i="9"/>
  <c r="G32" i="31"/>
  <c r="O32" i="9" s="1"/>
  <c r="O31" i="9"/>
  <c r="H30" i="31"/>
  <c r="P30" i="9" s="1"/>
  <c r="P29" i="9"/>
  <c r="I28" i="31"/>
  <c r="Q28" i="9" s="1"/>
  <c r="Q27" i="9"/>
  <c r="G28" i="31"/>
  <c r="O28" i="9" s="1"/>
  <c r="O27" i="9"/>
  <c r="M10" i="10"/>
  <c r="M10" i="12"/>
  <c r="M10" i="13"/>
  <c r="T25" i="14"/>
  <c r="R25" i="14"/>
  <c r="T21" i="14"/>
  <c r="R21" i="14"/>
  <c r="R20" i="14"/>
  <c r="R18" i="14"/>
  <c r="T16" i="14"/>
  <c r="R15" i="14"/>
  <c r="T14" i="14"/>
  <c r="R14" i="14"/>
  <c r="R12" i="14"/>
  <c r="T11" i="14"/>
  <c r="R11" i="14"/>
  <c r="W10" i="14"/>
  <c r="W18" i="14"/>
  <c r="Y18" i="14"/>
  <c r="W20" i="14"/>
  <c r="Y20" i="14"/>
  <c r="W21" i="14"/>
  <c r="W23" i="14"/>
  <c r="Y23" i="14"/>
  <c r="W25" i="14"/>
  <c r="W27" i="14"/>
  <c r="Y27" i="14"/>
  <c r="R10" i="15"/>
  <c r="T10" i="15"/>
  <c r="Q58" i="15"/>
  <c r="S58" i="15"/>
  <c r="Q57" i="15"/>
  <c r="S57" i="15"/>
  <c r="Q56" i="15"/>
  <c r="S56" i="15"/>
  <c r="Q55" i="15"/>
  <c r="S55" i="15"/>
  <c r="Q54" i="15"/>
  <c r="S54" i="15"/>
  <c r="R52" i="15"/>
  <c r="T52" i="15"/>
  <c r="R51" i="15"/>
  <c r="T51" i="15"/>
  <c r="R29" i="15"/>
  <c r="T29" i="15"/>
  <c r="R28" i="15"/>
  <c r="T28" i="15"/>
  <c r="R27" i="15"/>
  <c r="T27" i="15"/>
  <c r="R26" i="15"/>
  <c r="T26" i="15"/>
  <c r="R25" i="15"/>
  <c r="T25" i="15"/>
  <c r="R24" i="15"/>
  <c r="T24" i="15"/>
  <c r="R23" i="15"/>
  <c r="T23" i="15"/>
  <c r="R22" i="15"/>
  <c r="T22" i="15"/>
  <c r="R21" i="15"/>
  <c r="T21" i="15"/>
  <c r="R20" i="15"/>
  <c r="T20" i="15"/>
  <c r="R19" i="15"/>
  <c r="T19" i="15"/>
  <c r="F18" i="37"/>
  <c r="R17" i="15"/>
  <c r="T17" i="15"/>
  <c r="R16" i="15"/>
  <c r="T16" i="15"/>
  <c r="F15" i="37"/>
  <c r="R13" i="15"/>
  <c r="T13" i="15"/>
  <c r="F14" i="37"/>
  <c r="R12" i="15"/>
  <c r="T12" i="15"/>
  <c r="R11" i="15"/>
  <c r="T11" i="15"/>
  <c r="J69" i="38"/>
  <c r="R69" i="16" s="1"/>
  <c r="R68" i="16"/>
  <c r="H69" i="38"/>
  <c r="P69" i="16" s="1"/>
  <c r="P68" i="16"/>
  <c r="J67" i="38"/>
  <c r="R67" i="16" s="1"/>
  <c r="R66" i="16"/>
  <c r="H67" i="38"/>
  <c r="P67" i="16" s="1"/>
  <c r="P66" i="16"/>
  <c r="M10" i="17"/>
  <c r="W10" i="15"/>
  <c r="Y10" i="15"/>
  <c r="J18" i="37"/>
  <c r="Z18" i="15" s="1"/>
  <c r="Z17" i="15"/>
  <c r="H18" i="37"/>
  <c r="X18" i="15" s="1"/>
  <c r="X17" i="15"/>
  <c r="J15" i="37"/>
  <c r="Z15" i="15" s="1"/>
  <c r="Z13" i="15"/>
  <c r="H15" i="37"/>
  <c r="X15" i="15" s="1"/>
  <c r="X13" i="15"/>
  <c r="J14" i="37"/>
  <c r="Z14" i="15" s="1"/>
  <c r="Z12" i="15"/>
  <c r="H14" i="37"/>
  <c r="X14" i="15" s="1"/>
  <c r="X12" i="15"/>
  <c r="Q10" i="2"/>
  <c r="O97" i="3"/>
  <c r="I77" i="25"/>
  <c r="Q77" i="3" s="1"/>
  <c r="Q76" i="3"/>
  <c r="I75" i="25"/>
  <c r="Q75" i="3" s="1"/>
  <c r="Q74" i="3"/>
  <c r="M75" i="3"/>
  <c r="M74" i="3"/>
  <c r="G73" i="25"/>
  <c r="O73" i="3" s="1"/>
  <c r="O72" i="3"/>
  <c r="I71" i="25"/>
  <c r="Q71" i="3" s="1"/>
  <c r="Q70" i="3"/>
  <c r="M71" i="3"/>
  <c r="M70" i="3"/>
  <c r="G69" i="25"/>
  <c r="O69" i="3" s="1"/>
  <c r="O68" i="3"/>
  <c r="I67" i="25"/>
  <c r="Q67" i="3" s="1"/>
  <c r="Q66" i="3"/>
  <c r="M67" i="3"/>
  <c r="M66" i="3"/>
  <c r="I65" i="25"/>
  <c r="Q65" i="3" s="1"/>
  <c r="Q64" i="3"/>
  <c r="M65" i="3"/>
  <c r="M64" i="3"/>
  <c r="I62" i="26"/>
  <c r="Q61" i="4"/>
  <c r="E62" i="26"/>
  <c r="M62" i="4" s="1"/>
  <c r="M61" i="4"/>
  <c r="J10" i="27"/>
  <c r="R11" i="5" s="1"/>
  <c r="R10" i="5"/>
  <c r="F10" i="27"/>
  <c r="N11" i="5" s="1"/>
  <c r="N10" i="5"/>
  <c r="G155" i="27"/>
  <c r="O155" i="5"/>
  <c r="I153" i="27"/>
  <c r="Q154" i="5" s="1"/>
  <c r="Q153" i="5"/>
  <c r="M154" i="5"/>
  <c r="M153" i="5"/>
  <c r="G151" i="27"/>
  <c r="O152" i="5" s="1"/>
  <c r="O151" i="5"/>
  <c r="I149" i="27"/>
  <c r="Q150" i="5" s="1"/>
  <c r="Q149" i="5"/>
  <c r="M150" i="5"/>
  <c r="M149" i="5"/>
  <c r="G147" i="27"/>
  <c r="O148" i="5" s="1"/>
  <c r="O147" i="5"/>
  <c r="M148" i="5"/>
  <c r="M147" i="5"/>
  <c r="G145" i="27"/>
  <c r="O146" i="5" s="1"/>
  <c r="O145" i="5"/>
  <c r="G55" i="27"/>
  <c r="O56" i="5" s="1"/>
  <c r="O55" i="5"/>
  <c r="I53" i="27"/>
  <c r="Q54" i="5" s="1"/>
  <c r="Q53" i="5"/>
  <c r="M54" i="5"/>
  <c r="M53" i="5"/>
  <c r="G51" i="27"/>
  <c r="O52" i="5" s="1"/>
  <c r="O51" i="5"/>
  <c r="M52" i="5"/>
  <c r="M51" i="5"/>
  <c r="I48" i="27"/>
  <c r="Q49" i="5" s="1"/>
  <c r="Q48" i="5"/>
  <c r="M49" i="5"/>
  <c r="M48" i="5"/>
  <c r="G46" i="27"/>
  <c r="O47" i="5" s="1"/>
  <c r="O46" i="5"/>
  <c r="I44" i="27"/>
  <c r="Q45" i="5" s="1"/>
  <c r="Q44" i="5"/>
  <c r="O10" i="2"/>
  <c r="J90" i="25"/>
  <c r="R90" i="3" s="1"/>
  <c r="R89" i="3"/>
  <c r="P90" i="3"/>
  <c r="P89" i="3"/>
  <c r="F90" i="25"/>
  <c r="N90" i="3" s="1"/>
  <c r="N89" i="3"/>
  <c r="J88" i="25"/>
  <c r="R88" i="3" s="1"/>
  <c r="R87" i="3"/>
  <c r="H88" i="25"/>
  <c r="P88" i="3" s="1"/>
  <c r="P87" i="3"/>
  <c r="F88" i="25"/>
  <c r="N88" i="3" s="1"/>
  <c r="N87" i="3"/>
  <c r="J75" i="25"/>
  <c r="R75" i="3" s="1"/>
  <c r="R74" i="3"/>
  <c r="H75" i="25"/>
  <c r="P75" i="3" s="1"/>
  <c r="P74" i="3"/>
  <c r="F75" i="25"/>
  <c r="N75" i="3" s="1"/>
  <c r="N74" i="3"/>
  <c r="J73" i="25"/>
  <c r="R73" i="3" s="1"/>
  <c r="R72" i="3"/>
  <c r="H73" i="25"/>
  <c r="P73" i="3" s="1"/>
  <c r="P72" i="3"/>
  <c r="F73" i="25"/>
  <c r="N73" i="3" s="1"/>
  <c r="N72" i="3"/>
  <c r="J71" i="25"/>
  <c r="R71" i="3" s="1"/>
  <c r="R70" i="3"/>
  <c r="H71" i="25"/>
  <c r="P71" i="3" s="1"/>
  <c r="P70" i="3"/>
  <c r="F71" i="25"/>
  <c r="N71" i="3" s="1"/>
  <c r="N70" i="3"/>
  <c r="J69" i="25"/>
  <c r="R69" i="3" s="1"/>
  <c r="R68" i="3"/>
  <c r="H69" i="25"/>
  <c r="P69" i="3" s="1"/>
  <c r="P68" i="3"/>
  <c r="F69" i="25"/>
  <c r="N69" i="3" s="1"/>
  <c r="N68" i="3"/>
  <c r="J67" i="25"/>
  <c r="R67" i="3" s="1"/>
  <c r="R66" i="3"/>
  <c r="H67" i="25"/>
  <c r="P67" i="3" s="1"/>
  <c r="P66" i="3"/>
  <c r="F67" i="25"/>
  <c r="N67" i="3" s="1"/>
  <c r="N66" i="3"/>
  <c r="J65" i="25"/>
  <c r="R65" i="3" s="1"/>
  <c r="R64" i="3"/>
  <c r="H65" i="25"/>
  <c r="P65" i="3" s="1"/>
  <c r="P64" i="3"/>
  <c r="N65" i="3"/>
  <c r="N64" i="3"/>
  <c r="M11" i="5"/>
  <c r="M10" i="5"/>
  <c r="G10" i="27"/>
  <c r="O11" i="5" s="1"/>
  <c r="O10" i="5"/>
  <c r="J153" i="27"/>
  <c r="R154" i="5" s="1"/>
  <c r="R153" i="5"/>
  <c r="F149" i="27"/>
  <c r="N150" i="5" s="1"/>
  <c r="N149" i="5"/>
  <c r="J145" i="27"/>
  <c r="R146" i="5" s="1"/>
  <c r="R145" i="5"/>
  <c r="I103" i="27"/>
  <c r="Q104" i="5" s="1"/>
  <c r="Q103" i="5"/>
  <c r="G103" i="27"/>
  <c r="O104" i="5" s="1"/>
  <c r="O103" i="5"/>
  <c r="H55" i="27"/>
  <c r="P56" i="5" s="1"/>
  <c r="P55" i="5"/>
  <c r="H53" i="27"/>
  <c r="P54" i="5" s="1"/>
  <c r="P53" i="5"/>
  <c r="J20" i="27"/>
  <c r="R21" i="5" s="1"/>
  <c r="R20" i="5"/>
  <c r="F20" i="27"/>
  <c r="N21" i="5" s="1"/>
  <c r="N20" i="5"/>
  <c r="J12" i="27"/>
  <c r="R13" i="5" s="1"/>
  <c r="R12" i="5"/>
  <c r="F12" i="27"/>
  <c r="N13" i="5" s="1"/>
  <c r="N12" i="5"/>
  <c r="M10" i="6"/>
  <c r="M10" i="7"/>
  <c r="H56" i="29"/>
  <c r="P56" i="7" s="1"/>
  <c r="P55" i="7"/>
  <c r="H52" i="29"/>
  <c r="P52" i="7" s="1"/>
  <c r="P51" i="7"/>
  <c r="H31" i="29"/>
  <c r="P31" i="7" s="1"/>
  <c r="P30" i="7"/>
  <c r="H29" i="29"/>
  <c r="P29" i="7" s="1"/>
  <c r="P28" i="7"/>
  <c r="H27" i="29"/>
  <c r="P27" i="7" s="1"/>
  <c r="P26" i="7"/>
  <c r="H25" i="29"/>
  <c r="P25" i="7" s="1"/>
  <c r="P24" i="7"/>
  <c r="H23" i="29"/>
  <c r="P23" i="7" s="1"/>
  <c r="P22" i="7"/>
  <c r="H21" i="29"/>
  <c r="P21" i="7" s="1"/>
  <c r="P20" i="7"/>
  <c r="H19" i="29"/>
  <c r="P19" i="7" s="1"/>
  <c r="P18" i="7"/>
  <c r="M10" i="9"/>
  <c r="E208" i="31"/>
  <c r="M208" i="9" s="1"/>
  <c r="M207" i="9"/>
  <c r="E179" i="31"/>
  <c r="M179" i="9" s="1"/>
  <c r="M178" i="9"/>
  <c r="E46" i="31"/>
  <c r="M46" i="9" s="1"/>
  <c r="M45" i="9"/>
  <c r="E40" i="31"/>
  <c r="M40" i="9" s="1"/>
  <c r="M39" i="9"/>
  <c r="E36" i="31"/>
  <c r="M36" i="9" s="1"/>
  <c r="M35" i="9"/>
  <c r="M32" i="9"/>
  <c r="M31" i="9"/>
  <c r="M28" i="9"/>
  <c r="M27" i="9"/>
  <c r="I208" i="31"/>
  <c r="Q208" i="9" s="1"/>
  <c r="Q207" i="9"/>
  <c r="G208" i="31"/>
  <c r="O208" i="9" s="1"/>
  <c r="O207" i="9"/>
  <c r="F206" i="31"/>
  <c r="N206" i="9" s="1"/>
  <c r="N205" i="9"/>
  <c r="O132" i="9"/>
  <c r="G134" i="31"/>
  <c r="O134" i="9" s="1"/>
  <c r="G133" i="31"/>
  <c r="O133" i="9" s="1"/>
  <c r="O126" i="9"/>
  <c r="G127" i="31"/>
  <c r="O127" i="9" s="1"/>
  <c r="G128" i="31"/>
  <c r="O128" i="9" s="1"/>
  <c r="I48" i="31"/>
  <c r="Q48" i="9" s="1"/>
  <c r="Q47" i="9"/>
  <c r="G48" i="31"/>
  <c r="O48" i="9" s="1"/>
  <c r="O47" i="9"/>
  <c r="I44" i="31"/>
  <c r="Q44" i="9" s="1"/>
  <c r="Q43" i="9"/>
  <c r="G44" i="31"/>
  <c r="O44" i="9" s="1"/>
  <c r="O43" i="9"/>
  <c r="J42" i="31"/>
  <c r="R42" i="9" s="1"/>
  <c r="R41" i="9"/>
  <c r="H42" i="31"/>
  <c r="P42" i="9" s="1"/>
  <c r="P41" i="9"/>
  <c r="F42" i="31"/>
  <c r="N42" i="9" s="1"/>
  <c r="N41" i="9"/>
  <c r="I50" i="31"/>
  <c r="Q50" i="9" s="1"/>
  <c r="Q49" i="9"/>
  <c r="G50" i="31"/>
  <c r="O50" i="9" s="1"/>
  <c r="O49" i="9"/>
  <c r="F40" i="31"/>
  <c r="N40" i="9" s="1"/>
  <c r="N39" i="9"/>
  <c r="I38" i="31"/>
  <c r="Q38" i="9" s="1"/>
  <c r="Q37" i="9"/>
  <c r="G38" i="31"/>
  <c r="O38" i="9" s="1"/>
  <c r="O37" i="9"/>
  <c r="J36" i="31"/>
  <c r="R36" i="9" s="1"/>
  <c r="R35" i="9"/>
  <c r="F36" i="31"/>
  <c r="N36" i="9" s="1"/>
  <c r="N35" i="9"/>
  <c r="I34" i="31"/>
  <c r="Q34" i="9" s="1"/>
  <c r="Q33" i="9"/>
  <c r="G34" i="31"/>
  <c r="O34" i="9" s="1"/>
  <c r="O33" i="9"/>
  <c r="J32" i="31"/>
  <c r="R32" i="9" s="1"/>
  <c r="R31" i="9"/>
  <c r="F32" i="31"/>
  <c r="N32" i="9" s="1"/>
  <c r="N31" i="9"/>
  <c r="I30" i="31"/>
  <c r="Q30" i="9" s="1"/>
  <c r="Q29" i="9"/>
  <c r="G30" i="31"/>
  <c r="O30" i="9" s="1"/>
  <c r="O29" i="9"/>
  <c r="J28" i="31"/>
  <c r="R28" i="9" s="1"/>
  <c r="R27" i="9"/>
  <c r="N28" i="9"/>
  <c r="N27" i="9"/>
  <c r="M10" i="11"/>
  <c r="I22" i="33"/>
  <c r="Q22" i="11" s="1"/>
  <c r="Q21" i="11"/>
  <c r="G22" i="33"/>
  <c r="O22" i="11" s="1"/>
  <c r="O21" i="11"/>
  <c r="E22" i="33"/>
  <c r="M22" i="11" s="1"/>
  <c r="M21" i="11"/>
  <c r="T10" i="14"/>
  <c r="AA10" i="37" s="1"/>
  <c r="R10" i="14"/>
  <c r="S20" i="14"/>
  <c r="Q20" i="14"/>
  <c r="S15" i="14"/>
  <c r="Q15" i="14"/>
  <c r="S14" i="14"/>
  <c r="Q14" i="14"/>
  <c r="S12" i="14"/>
  <c r="Q12" i="14"/>
  <c r="S11" i="14"/>
  <c r="Q11" i="14"/>
  <c r="X10" i="14"/>
  <c r="Z10" i="14"/>
  <c r="X11" i="14"/>
  <c r="Z11" i="14"/>
  <c r="X12" i="14"/>
  <c r="Z12" i="14"/>
  <c r="X13" i="14"/>
  <c r="Z13" i="14"/>
  <c r="X14" i="14"/>
  <c r="Z14" i="14"/>
  <c r="X15" i="14"/>
  <c r="Z15" i="14"/>
  <c r="Q10" i="15"/>
  <c r="R58" i="15"/>
  <c r="T58" i="15"/>
  <c r="R57" i="15"/>
  <c r="T57" i="15"/>
  <c r="R56" i="15"/>
  <c r="T56" i="15"/>
  <c r="R55" i="15"/>
  <c r="T55" i="15"/>
  <c r="R54" i="15"/>
  <c r="T54" i="15"/>
  <c r="Q53" i="15"/>
  <c r="S53" i="15"/>
  <c r="Q52" i="15"/>
  <c r="S52" i="15"/>
  <c r="Q51" i="15"/>
  <c r="S51" i="15"/>
  <c r="Q50" i="15"/>
  <c r="S50" i="15"/>
  <c r="Q49" i="15"/>
  <c r="S49" i="15"/>
  <c r="Q48" i="15"/>
  <c r="S48" i="15"/>
  <c r="Q47" i="15"/>
  <c r="S47" i="15"/>
  <c r="Q46" i="15"/>
  <c r="S46" i="15"/>
  <c r="Q45" i="15"/>
  <c r="S45" i="15"/>
  <c r="Q44" i="15"/>
  <c r="S44" i="15"/>
  <c r="Q43" i="15"/>
  <c r="S43" i="15"/>
  <c r="Q42" i="15"/>
  <c r="S42" i="15"/>
  <c r="Q41" i="15"/>
  <c r="S41" i="15"/>
  <c r="Q40" i="15"/>
  <c r="S40" i="15"/>
  <c r="Q39" i="15"/>
  <c r="S39" i="15"/>
  <c r="Q38" i="15"/>
  <c r="S38" i="15"/>
  <c r="Q37" i="15"/>
  <c r="S37" i="15"/>
  <c r="Q36" i="15"/>
  <c r="S36" i="15"/>
  <c r="Q35" i="15"/>
  <c r="S35" i="15"/>
  <c r="Q34" i="15"/>
  <c r="S34" i="15"/>
  <c r="Q33" i="15"/>
  <c r="S33" i="15"/>
  <c r="Q32" i="15"/>
  <c r="S32" i="15"/>
  <c r="Q31" i="15"/>
  <c r="S31" i="15"/>
  <c r="Q30" i="15"/>
  <c r="S30" i="15"/>
  <c r="Q29" i="15"/>
  <c r="S29" i="15"/>
  <c r="Q28" i="15"/>
  <c r="S28" i="15"/>
  <c r="Q27" i="15"/>
  <c r="S27" i="15"/>
  <c r="Q26" i="15"/>
  <c r="S26" i="15"/>
  <c r="Q25" i="15"/>
  <c r="S25" i="15"/>
  <c r="Q24" i="15"/>
  <c r="S24" i="15"/>
  <c r="Q23" i="15"/>
  <c r="S23" i="15"/>
  <c r="Q22" i="15"/>
  <c r="S22" i="15"/>
  <c r="Q21" i="15"/>
  <c r="S21" i="15"/>
  <c r="Q20" i="15"/>
  <c r="S20" i="15"/>
  <c r="Q19" i="15"/>
  <c r="S19" i="15"/>
  <c r="E18" i="37"/>
  <c r="Q17" i="15"/>
  <c r="S17" i="15"/>
  <c r="Q16" i="15"/>
  <c r="S16" i="15"/>
  <c r="E15" i="37"/>
  <c r="Q13" i="15"/>
  <c r="S13" i="15"/>
  <c r="E14" i="37"/>
  <c r="Q12" i="15"/>
  <c r="S12" i="15"/>
  <c r="Q11" i="15"/>
  <c r="S11" i="15"/>
  <c r="I69" i="38"/>
  <c r="Q69" i="16" s="1"/>
  <c r="Q68" i="16"/>
  <c r="E69" i="38"/>
  <c r="M69" i="16" s="1"/>
  <c r="M68" i="16"/>
  <c r="I67" i="38"/>
  <c r="Q67" i="16" s="1"/>
  <c r="Q66" i="16"/>
  <c r="E67" i="38"/>
  <c r="M67" i="16" s="1"/>
  <c r="M66" i="16"/>
  <c r="I18" i="37"/>
  <c r="Y18" i="15" s="1"/>
  <c r="Y17" i="15"/>
  <c r="G18" i="37"/>
  <c r="W18" i="15" s="1"/>
  <c r="W17" i="15"/>
  <c r="I15" i="37"/>
  <c r="Y15" i="15" s="1"/>
  <c r="Y13" i="15"/>
  <c r="G15" i="37"/>
  <c r="W15" i="15" s="1"/>
  <c r="W13" i="15"/>
  <c r="I14" i="37"/>
  <c r="Y14" i="15" s="1"/>
  <c r="Y12" i="15"/>
  <c r="G14" i="37"/>
  <c r="W14" i="15" s="1"/>
  <c r="W12" i="15"/>
  <c r="S50" i="19"/>
  <c r="S48" i="19"/>
  <c r="S46" i="19"/>
  <c r="S44" i="19"/>
  <c r="S42" i="19"/>
  <c r="S40" i="19"/>
  <c r="S38" i="19"/>
  <c r="S36" i="19"/>
  <c r="S34" i="19"/>
  <c r="S32" i="19"/>
  <c r="S30" i="19"/>
  <c r="S28" i="19"/>
  <c r="S26" i="19"/>
  <c r="S24" i="19"/>
  <c r="S22" i="19"/>
  <c r="S20" i="19"/>
  <c r="S18" i="19"/>
  <c r="S16" i="19"/>
  <c r="S14" i="19"/>
  <c r="S12" i="19"/>
  <c r="S49" i="19"/>
  <c r="S47" i="19"/>
  <c r="S45" i="19"/>
  <c r="S43" i="19"/>
  <c r="S41" i="19"/>
  <c r="S39" i="19"/>
  <c r="S37" i="19"/>
  <c r="S35" i="19"/>
  <c r="S33" i="19"/>
  <c r="S31" i="19"/>
  <c r="S29" i="19"/>
  <c r="S27" i="19"/>
  <c r="S25" i="19"/>
  <c r="S23" i="19"/>
  <c r="S21" i="19"/>
  <c r="S19" i="19"/>
  <c r="S17" i="19"/>
  <c r="S15" i="19"/>
  <c r="S13" i="19"/>
  <c r="S11" i="19"/>
  <c r="G69" i="38"/>
  <c r="O69" i="16" s="1"/>
  <c r="G67" i="38"/>
  <c r="O67" i="16" s="1"/>
  <c r="I63" i="38"/>
  <c r="Q63" i="16" s="1"/>
  <c r="I62" i="38"/>
  <c r="Q62" i="16" s="1"/>
  <c r="G63" i="38"/>
  <c r="O63" i="16" s="1"/>
  <c r="G62" i="38"/>
  <c r="O62" i="16" s="1"/>
  <c r="E63" i="38"/>
  <c r="M63" i="16" s="1"/>
  <c r="M62" i="16"/>
  <c r="I59" i="38"/>
  <c r="Q59" i="16" s="1"/>
  <c r="I60" i="38"/>
  <c r="Q60" i="16" s="1"/>
  <c r="G59" i="38"/>
  <c r="O59" i="16" s="1"/>
  <c r="G60" i="38"/>
  <c r="O60" i="16" s="1"/>
  <c r="E59" i="38"/>
  <c r="M59" i="16" s="1"/>
  <c r="F69" i="38"/>
  <c r="N69" i="16" s="1"/>
  <c r="F67" i="38"/>
  <c r="N67" i="16" s="1"/>
  <c r="H62" i="38"/>
  <c r="H63" i="38"/>
  <c r="F62" i="38"/>
  <c r="F63" i="38"/>
  <c r="H60" i="38"/>
  <c r="H59" i="38"/>
  <c r="F60" i="38"/>
  <c r="F59" i="38"/>
  <c r="T28" i="14"/>
  <c r="F28" i="36"/>
  <c r="E24" i="36"/>
  <c r="E22" i="36"/>
  <c r="E19" i="36"/>
  <c r="E17" i="36"/>
  <c r="H17" i="36"/>
  <c r="J17" i="36"/>
  <c r="Z17" i="14" s="1"/>
  <c r="H19" i="36"/>
  <c r="X19" i="14" s="1"/>
  <c r="J19" i="36"/>
  <c r="H22" i="36"/>
  <c r="J22" i="36"/>
  <c r="Z22" i="14" s="1"/>
  <c r="H24" i="36"/>
  <c r="J24" i="36"/>
  <c r="H26" i="36"/>
  <c r="J26" i="36"/>
  <c r="H28" i="36"/>
  <c r="J28" i="36"/>
  <c r="E28" i="36"/>
  <c r="E26" i="36"/>
  <c r="T24" i="14"/>
  <c r="F24" i="36"/>
  <c r="T19" i="14"/>
  <c r="F17" i="36"/>
  <c r="G17" i="36"/>
  <c r="W17" i="14" s="1"/>
  <c r="I17" i="36"/>
  <c r="G19" i="36"/>
  <c r="I22" i="36"/>
  <c r="I26" i="36"/>
  <c r="Y26" i="14" s="1"/>
  <c r="F22" i="33"/>
  <c r="E142" i="31"/>
  <c r="M142" i="9" s="1"/>
  <c r="E143" i="31"/>
  <c r="M143" i="9" s="1"/>
  <c r="E139" i="31"/>
  <c r="M139" i="9" s="1"/>
  <c r="E140" i="31"/>
  <c r="M140" i="9" s="1"/>
  <c r="E136" i="31"/>
  <c r="M136" i="9" s="1"/>
  <c r="E137" i="31"/>
  <c r="M137" i="9" s="1"/>
  <c r="E130" i="31"/>
  <c r="M130" i="9" s="1"/>
  <c r="E131" i="31"/>
  <c r="M131" i="9" s="1"/>
  <c r="E125" i="31"/>
  <c r="M125" i="9" s="1"/>
  <c r="E124" i="31"/>
  <c r="M124" i="9" s="1"/>
  <c r="E119" i="31"/>
  <c r="M119" i="9" s="1"/>
  <c r="E118" i="31"/>
  <c r="M118" i="9" s="1"/>
  <c r="E116" i="31"/>
  <c r="M116" i="9" s="1"/>
  <c r="E115" i="31"/>
  <c r="M115" i="9" s="1"/>
  <c r="E110" i="31"/>
  <c r="M110" i="9" s="1"/>
  <c r="E109" i="31"/>
  <c r="M109" i="9" s="1"/>
  <c r="E104" i="31"/>
  <c r="M104" i="9" s="1"/>
  <c r="E103" i="31"/>
  <c r="M103" i="9" s="1"/>
  <c r="E101" i="31"/>
  <c r="M101" i="9" s="1"/>
  <c r="E100" i="31"/>
  <c r="M100" i="9" s="1"/>
  <c r="E98" i="31"/>
  <c r="M98" i="9" s="1"/>
  <c r="E97" i="31"/>
  <c r="M97" i="9" s="1"/>
  <c r="E92" i="31"/>
  <c r="M92" i="9" s="1"/>
  <c r="E91" i="31"/>
  <c r="M91" i="9" s="1"/>
  <c r="E86" i="31"/>
  <c r="M86" i="9" s="1"/>
  <c r="E85" i="31"/>
  <c r="M85" i="9" s="1"/>
  <c r="E80" i="31"/>
  <c r="M80" i="9" s="1"/>
  <c r="E79" i="31"/>
  <c r="M79" i="9" s="1"/>
  <c r="E77" i="31"/>
  <c r="M77" i="9" s="1"/>
  <c r="E76" i="31"/>
  <c r="M76" i="9" s="1"/>
  <c r="E73" i="31"/>
  <c r="M73" i="9" s="1"/>
  <c r="E74" i="31"/>
  <c r="M74" i="9" s="1"/>
  <c r="E67" i="31"/>
  <c r="M67" i="9" s="1"/>
  <c r="E68" i="31"/>
  <c r="M68" i="9" s="1"/>
  <c r="E61" i="31"/>
  <c r="M61" i="9" s="1"/>
  <c r="E62" i="31"/>
  <c r="M62" i="9" s="1"/>
  <c r="E55" i="31"/>
  <c r="M55" i="9" s="1"/>
  <c r="E56" i="31"/>
  <c r="M56" i="9" s="1"/>
  <c r="J208" i="31"/>
  <c r="R208" i="9" s="1"/>
  <c r="H208" i="31"/>
  <c r="P208" i="9" s="1"/>
  <c r="I164" i="31"/>
  <c r="I162" i="31"/>
  <c r="I161" i="31"/>
  <c r="Q161" i="9" s="1"/>
  <c r="G161" i="31"/>
  <c r="O161" i="9" s="1"/>
  <c r="G164" i="31"/>
  <c r="G162" i="31"/>
  <c r="I142" i="31"/>
  <c r="Q142" i="9" s="1"/>
  <c r="I143" i="31"/>
  <c r="Q143" i="9" s="1"/>
  <c r="G143" i="31"/>
  <c r="O143" i="9" s="1"/>
  <c r="G142" i="31"/>
  <c r="O142" i="9" s="1"/>
  <c r="I139" i="31"/>
  <c r="Q139" i="9" s="1"/>
  <c r="I140" i="31"/>
  <c r="Q140" i="9" s="1"/>
  <c r="G140" i="31"/>
  <c r="O140" i="9" s="1"/>
  <c r="G139" i="31"/>
  <c r="O139" i="9" s="1"/>
  <c r="J137" i="31"/>
  <c r="R137" i="9" s="1"/>
  <c r="J136" i="31"/>
  <c r="R136" i="9" s="1"/>
  <c r="H137" i="31"/>
  <c r="P137" i="9" s="1"/>
  <c r="H136" i="31"/>
  <c r="P136" i="9" s="1"/>
  <c r="F137" i="31"/>
  <c r="N137" i="9" s="1"/>
  <c r="F136" i="31"/>
  <c r="N136" i="9" s="1"/>
  <c r="J134" i="31"/>
  <c r="J133" i="31"/>
  <c r="H134" i="31"/>
  <c r="H133" i="31"/>
  <c r="F134" i="31"/>
  <c r="F133" i="31"/>
  <c r="J131" i="31"/>
  <c r="J130" i="31"/>
  <c r="H131" i="31"/>
  <c r="H130" i="31"/>
  <c r="F131" i="31"/>
  <c r="F130" i="31"/>
  <c r="J128" i="31"/>
  <c r="J127" i="31"/>
  <c r="H127" i="31"/>
  <c r="H128" i="31"/>
  <c r="F128" i="31"/>
  <c r="F127" i="31"/>
  <c r="J125" i="31"/>
  <c r="J124" i="31"/>
  <c r="H124" i="31"/>
  <c r="H125" i="31"/>
  <c r="F125" i="31"/>
  <c r="F124" i="31"/>
  <c r="J122" i="31"/>
  <c r="J121" i="31"/>
  <c r="H121" i="31"/>
  <c r="H122" i="31"/>
  <c r="F122" i="31"/>
  <c r="F121" i="31"/>
  <c r="J119" i="31"/>
  <c r="J118" i="31"/>
  <c r="H118" i="31"/>
  <c r="H119" i="31"/>
  <c r="F119" i="31"/>
  <c r="F118" i="31"/>
  <c r="I116" i="31"/>
  <c r="Q116" i="9" s="1"/>
  <c r="I115" i="31"/>
  <c r="Q115" i="9" s="1"/>
  <c r="G116" i="31"/>
  <c r="O116" i="9" s="1"/>
  <c r="G115" i="31"/>
  <c r="O115" i="9" s="1"/>
  <c r="I113" i="31"/>
  <c r="Q113" i="9" s="1"/>
  <c r="I112" i="31"/>
  <c r="Q112" i="9" s="1"/>
  <c r="G113" i="31"/>
  <c r="O113" i="9" s="1"/>
  <c r="G112" i="31"/>
  <c r="O112" i="9" s="1"/>
  <c r="I110" i="31"/>
  <c r="Q110" i="9" s="1"/>
  <c r="I109" i="31"/>
  <c r="Q109" i="9" s="1"/>
  <c r="G110" i="31"/>
  <c r="O110" i="9" s="1"/>
  <c r="G109" i="31"/>
  <c r="O109" i="9" s="1"/>
  <c r="I107" i="31"/>
  <c r="Q107" i="9" s="1"/>
  <c r="I106" i="31"/>
  <c r="Q106" i="9" s="1"/>
  <c r="G107" i="31"/>
  <c r="O107" i="9" s="1"/>
  <c r="G106" i="31"/>
  <c r="O106" i="9" s="1"/>
  <c r="I104" i="31"/>
  <c r="Q104" i="9" s="1"/>
  <c r="I103" i="31"/>
  <c r="Q103" i="9" s="1"/>
  <c r="G104" i="31"/>
  <c r="O104" i="9" s="1"/>
  <c r="G103" i="31"/>
  <c r="O103" i="9" s="1"/>
  <c r="I101" i="31"/>
  <c r="Q101" i="9" s="1"/>
  <c r="I100" i="31"/>
  <c r="Q100" i="9" s="1"/>
  <c r="G101" i="31"/>
  <c r="O101" i="9" s="1"/>
  <c r="G100" i="31"/>
  <c r="O100" i="9" s="1"/>
  <c r="J98" i="31"/>
  <c r="R98" i="9" s="1"/>
  <c r="J97" i="31"/>
  <c r="R97" i="9" s="1"/>
  <c r="H97" i="31"/>
  <c r="P97" i="9" s="1"/>
  <c r="H98" i="31"/>
  <c r="P98" i="9" s="1"/>
  <c r="F98" i="31"/>
  <c r="N98" i="9" s="1"/>
  <c r="F97" i="31"/>
  <c r="N97" i="9" s="1"/>
  <c r="J95" i="31"/>
  <c r="J94" i="31"/>
  <c r="H94" i="31"/>
  <c r="H95" i="31"/>
  <c r="F95" i="31"/>
  <c r="F94" i="31"/>
  <c r="J92" i="31"/>
  <c r="J91" i="31"/>
  <c r="H92" i="31"/>
  <c r="H91" i="31"/>
  <c r="F92" i="31"/>
  <c r="F91" i="31"/>
  <c r="J89" i="31"/>
  <c r="J88" i="31"/>
  <c r="H89" i="31"/>
  <c r="H88" i="31"/>
  <c r="F88" i="31"/>
  <c r="F89" i="31"/>
  <c r="J85" i="31"/>
  <c r="J86" i="31"/>
  <c r="H86" i="31"/>
  <c r="H85" i="31"/>
  <c r="F85" i="31"/>
  <c r="F86" i="31"/>
  <c r="J82" i="31"/>
  <c r="J83" i="31"/>
  <c r="H83" i="31"/>
  <c r="H82" i="31"/>
  <c r="F82" i="31"/>
  <c r="F83" i="31"/>
  <c r="J79" i="31"/>
  <c r="J80" i="31"/>
  <c r="H80" i="31"/>
  <c r="H79" i="31"/>
  <c r="F79" i="31"/>
  <c r="F80" i="31"/>
  <c r="J76" i="31"/>
  <c r="R76" i="9" s="1"/>
  <c r="J77" i="31"/>
  <c r="R77" i="9" s="1"/>
  <c r="H77" i="31"/>
  <c r="P77" i="9" s="1"/>
  <c r="H76" i="31"/>
  <c r="P76" i="9" s="1"/>
  <c r="F76" i="31"/>
  <c r="N76" i="9" s="1"/>
  <c r="F77" i="31"/>
  <c r="N77" i="9" s="1"/>
  <c r="I73" i="31"/>
  <c r="Q73" i="9" s="1"/>
  <c r="I74" i="31"/>
  <c r="Q74" i="9" s="1"/>
  <c r="G73" i="31"/>
  <c r="O73" i="9" s="1"/>
  <c r="G74" i="31"/>
  <c r="O74" i="9" s="1"/>
  <c r="H71" i="31"/>
  <c r="H70" i="31"/>
  <c r="F71" i="31"/>
  <c r="F70" i="31"/>
  <c r="I67" i="31"/>
  <c r="Q67" i="9" s="1"/>
  <c r="I68" i="31"/>
  <c r="Q68" i="9" s="1"/>
  <c r="G67" i="31"/>
  <c r="O67" i="9" s="1"/>
  <c r="G68" i="31"/>
  <c r="O68" i="9" s="1"/>
  <c r="H65" i="31"/>
  <c r="H64" i="31"/>
  <c r="F65" i="31"/>
  <c r="F64" i="31"/>
  <c r="I61" i="31"/>
  <c r="Q61" i="9" s="1"/>
  <c r="I62" i="31"/>
  <c r="Q62" i="9" s="1"/>
  <c r="G61" i="31"/>
  <c r="O61" i="9" s="1"/>
  <c r="G62" i="31"/>
  <c r="O62" i="9" s="1"/>
  <c r="H59" i="31"/>
  <c r="H58" i="31"/>
  <c r="F59" i="31"/>
  <c r="F58" i="31"/>
  <c r="H56" i="31"/>
  <c r="H55" i="31"/>
  <c r="F56" i="31"/>
  <c r="F55" i="31"/>
  <c r="H52" i="31"/>
  <c r="H53" i="31"/>
  <c r="F52" i="31"/>
  <c r="F53" i="31"/>
  <c r="I42" i="31"/>
  <c r="Q42" i="9" s="1"/>
  <c r="G42" i="31"/>
  <c r="O42" i="9" s="1"/>
  <c r="J40" i="31"/>
  <c r="R40" i="9" s="1"/>
  <c r="H40" i="31"/>
  <c r="P40" i="9" s="1"/>
  <c r="E161" i="31"/>
  <c r="M161" i="9" s="1"/>
  <c r="E162" i="31"/>
  <c r="E164" i="31"/>
  <c r="E133" i="31"/>
  <c r="M133" i="9" s="1"/>
  <c r="E134" i="31"/>
  <c r="M134" i="9" s="1"/>
  <c r="E128" i="31"/>
  <c r="M128" i="9" s="1"/>
  <c r="E127" i="31"/>
  <c r="M127" i="9" s="1"/>
  <c r="E122" i="31"/>
  <c r="M122" i="9" s="1"/>
  <c r="E121" i="31"/>
  <c r="M121" i="9" s="1"/>
  <c r="E113" i="31"/>
  <c r="M113" i="9" s="1"/>
  <c r="E112" i="31"/>
  <c r="M112" i="9" s="1"/>
  <c r="E107" i="31"/>
  <c r="M107" i="9" s="1"/>
  <c r="E106" i="31"/>
  <c r="M106" i="9" s="1"/>
  <c r="E95" i="31"/>
  <c r="M95" i="9" s="1"/>
  <c r="E94" i="31"/>
  <c r="M94" i="9" s="1"/>
  <c r="E89" i="31"/>
  <c r="M89" i="9" s="1"/>
  <c r="E88" i="31"/>
  <c r="M88" i="9" s="1"/>
  <c r="E83" i="31"/>
  <c r="M83" i="9" s="1"/>
  <c r="E82" i="31"/>
  <c r="M82" i="9" s="1"/>
  <c r="E70" i="31"/>
  <c r="M70" i="9" s="1"/>
  <c r="E71" i="31"/>
  <c r="M71" i="9" s="1"/>
  <c r="E64" i="31"/>
  <c r="M64" i="9" s="1"/>
  <c r="E65" i="31"/>
  <c r="M65" i="9" s="1"/>
  <c r="E58" i="31"/>
  <c r="M58" i="9" s="1"/>
  <c r="E59" i="31"/>
  <c r="M59" i="9" s="1"/>
  <c r="E52" i="31"/>
  <c r="M52" i="9" s="1"/>
  <c r="E53" i="31"/>
  <c r="M53" i="9" s="1"/>
  <c r="E42" i="31"/>
  <c r="M42" i="9" s="1"/>
  <c r="J206" i="31"/>
  <c r="R206" i="9" s="1"/>
  <c r="H206" i="31"/>
  <c r="P206" i="9" s="1"/>
  <c r="J164" i="31"/>
  <c r="R164" i="9" s="1"/>
  <c r="J162" i="31"/>
  <c r="R162" i="9" s="1"/>
  <c r="J161" i="31"/>
  <c r="R161" i="9" s="1"/>
  <c r="H164" i="31"/>
  <c r="P164" i="9" s="1"/>
  <c r="H162" i="31"/>
  <c r="P162" i="9" s="1"/>
  <c r="H161" i="31"/>
  <c r="P161" i="9" s="1"/>
  <c r="F164" i="31"/>
  <c r="N164" i="9" s="1"/>
  <c r="F162" i="31"/>
  <c r="N162" i="9" s="1"/>
  <c r="F161" i="31"/>
  <c r="N161" i="9" s="1"/>
  <c r="J143" i="31"/>
  <c r="J142" i="31"/>
  <c r="H143" i="31"/>
  <c r="H142" i="31"/>
  <c r="F143" i="31"/>
  <c r="F142" i="31"/>
  <c r="J140" i="31"/>
  <c r="R140" i="9" s="1"/>
  <c r="J139" i="31"/>
  <c r="R139" i="9" s="1"/>
  <c r="H140" i="31"/>
  <c r="P140" i="9" s="1"/>
  <c r="H139" i="31"/>
  <c r="P139" i="9" s="1"/>
  <c r="F140" i="31"/>
  <c r="N140" i="9" s="1"/>
  <c r="F139" i="31"/>
  <c r="N139" i="9" s="1"/>
  <c r="I136" i="31"/>
  <c r="Q136" i="9" s="1"/>
  <c r="I137" i="31"/>
  <c r="Q137" i="9" s="1"/>
  <c r="G137" i="31"/>
  <c r="O137" i="9" s="1"/>
  <c r="G136" i="31"/>
  <c r="O136" i="9" s="1"/>
  <c r="I133" i="31"/>
  <c r="Q133" i="9" s="1"/>
  <c r="I134" i="31"/>
  <c r="Q134" i="9" s="1"/>
  <c r="I130" i="31"/>
  <c r="Q130" i="9" s="1"/>
  <c r="I131" i="31"/>
  <c r="Q131" i="9" s="1"/>
  <c r="G131" i="31"/>
  <c r="O131" i="9" s="1"/>
  <c r="G130" i="31"/>
  <c r="O130" i="9" s="1"/>
  <c r="I128" i="31"/>
  <c r="Q128" i="9" s="1"/>
  <c r="I127" i="31"/>
  <c r="Q127" i="9" s="1"/>
  <c r="I125" i="31"/>
  <c r="Q125" i="9" s="1"/>
  <c r="I124" i="31"/>
  <c r="Q124" i="9" s="1"/>
  <c r="G125" i="31"/>
  <c r="O125" i="9" s="1"/>
  <c r="G124" i="31"/>
  <c r="O124" i="9" s="1"/>
  <c r="I122" i="31"/>
  <c r="Q122" i="9" s="1"/>
  <c r="I121" i="31"/>
  <c r="Q121" i="9" s="1"/>
  <c r="G122" i="31"/>
  <c r="O122" i="9" s="1"/>
  <c r="G121" i="31"/>
  <c r="O121" i="9" s="1"/>
  <c r="I119" i="31"/>
  <c r="Q119" i="9" s="1"/>
  <c r="I118" i="31"/>
  <c r="Q118" i="9" s="1"/>
  <c r="G119" i="31"/>
  <c r="O119" i="9" s="1"/>
  <c r="G118" i="31"/>
  <c r="O118" i="9" s="1"/>
  <c r="J116" i="31"/>
  <c r="R116" i="9" s="1"/>
  <c r="J115" i="31"/>
  <c r="R115" i="9" s="1"/>
  <c r="H115" i="31"/>
  <c r="P115" i="9" s="1"/>
  <c r="H116" i="31"/>
  <c r="P116" i="9" s="1"/>
  <c r="F116" i="31"/>
  <c r="N116" i="9" s="1"/>
  <c r="F115" i="31"/>
  <c r="N115" i="9" s="1"/>
  <c r="J113" i="31"/>
  <c r="J112" i="31"/>
  <c r="H112" i="31"/>
  <c r="H113" i="31"/>
  <c r="F113" i="31"/>
  <c r="F112" i="31"/>
  <c r="J110" i="31"/>
  <c r="J109" i="31"/>
  <c r="H109" i="31"/>
  <c r="H110" i="31"/>
  <c r="F110" i="31"/>
  <c r="F109" i="31"/>
  <c r="J107" i="31"/>
  <c r="J106" i="31"/>
  <c r="H106" i="31"/>
  <c r="H107" i="31"/>
  <c r="F107" i="31"/>
  <c r="F106" i="31"/>
  <c r="J104" i="31"/>
  <c r="J103" i="31"/>
  <c r="H103" i="31"/>
  <c r="H104" i="31"/>
  <c r="F104" i="31"/>
  <c r="F103" i="31"/>
  <c r="J101" i="31"/>
  <c r="R101" i="9" s="1"/>
  <c r="J100" i="31"/>
  <c r="R100" i="9" s="1"/>
  <c r="H100" i="31"/>
  <c r="P100" i="9" s="1"/>
  <c r="H101" i="31"/>
  <c r="P101" i="9" s="1"/>
  <c r="F101" i="31"/>
  <c r="N101" i="9" s="1"/>
  <c r="F100" i="31"/>
  <c r="N100" i="9" s="1"/>
  <c r="I98" i="31"/>
  <c r="Q98" i="9" s="1"/>
  <c r="I97" i="31"/>
  <c r="Q97" i="9" s="1"/>
  <c r="G98" i="31"/>
  <c r="O98" i="9" s="1"/>
  <c r="G97" i="31"/>
  <c r="O97" i="9" s="1"/>
  <c r="I95" i="31"/>
  <c r="Q95" i="9" s="1"/>
  <c r="I94" i="31"/>
  <c r="Q94" i="9" s="1"/>
  <c r="G95" i="31"/>
  <c r="O95" i="9" s="1"/>
  <c r="G94" i="31"/>
  <c r="O94" i="9" s="1"/>
  <c r="I92" i="31"/>
  <c r="Q92" i="9" s="1"/>
  <c r="I91" i="31"/>
  <c r="Q91" i="9" s="1"/>
  <c r="G92" i="31"/>
  <c r="O92" i="9" s="1"/>
  <c r="G91" i="31"/>
  <c r="O91" i="9" s="1"/>
  <c r="I89" i="31"/>
  <c r="Q89" i="9" s="1"/>
  <c r="I88" i="31"/>
  <c r="Q88" i="9" s="1"/>
  <c r="G89" i="31"/>
  <c r="O89" i="9" s="1"/>
  <c r="G88" i="31"/>
  <c r="O88" i="9" s="1"/>
  <c r="I86" i="31"/>
  <c r="Q86" i="9" s="1"/>
  <c r="I85" i="31"/>
  <c r="Q85" i="9" s="1"/>
  <c r="G86" i="31"/>
  <c r="O86" i="9" s="1"/>
  <c r="G85" i="31"/>
  <c r="O85" i="9" s="1"/>
  <c r="I83" i="31"/>
  <c r="Q83" i="9" s="1"/>
  <c r="I82" i="31"/>
  <c r="Q82" i="9" s="1"/>
  <c r="G83" i="31"/>
  <c r="O83" i="9" s="1"/>
  <c r="G82" i="31"/>
  <c r="O82" i="9" s="1"/>
  <c r="I80" i="31"/>
  <c r="Q80" i="9" s="1"/>
  <c r="I79" i="31"/>
  <c r="Q79" i="9" s="1"/>
  <c r="G80" i="31"/>
  <c r="O80" i="9" s="1"/>
  <c r="G79" i="31"/>
  <c r="O79" i="9" s="1"/>
  <c r="I77" i="31"/>
  <c r="Q77" i="9" s="1"/>
  <c r="I76" i="31"/>
  <c r="Q76" i="9" s="1"/>
  <c r="G77" i="31"/>
  <c r="O77" i="9" s="1"/>
  <c r="G76" i="31"/>
  <c r="O76" i="9" s="1"/>
  <c r="J73" i="31"/>
  <c r="R73" i="9" s="1"/>
  <c r="J74" i="31"/>
  <c r="R74" i="9" s="1"/>
  <c r="H74" i="31"/>
  <c r="P74" i="9" s="1"/>
  <c r="H73" i="31"/>
  <c r="P73" i="9" s="1"/>
  <c r="F74" i="31"/>
  <c r="N74" i="9" s="1"/>
  <c r="F73" i="31"/>
  <c r="N73" i="9" s="1"/>
  <c r="I70" i="31"/>
  <c r="Q70" i="9" s="1"/>
  <c r="I71" i="31"/>
  <c r="Q71" i="9" s="1"/>
  <c r="G70" i="31"/>
  <c r="O70" i="9" s="1"/>
  <c r="G71" i="31"/>
  <c r="O71" i="9" s="1"/>
  <c r="H68" i="31"/>
  <c r="H67" i="31"/>
  <c r="F68" i="31"/>
  <c r="F67" i="31"/>
  <c r="I64" i="31"/>
  <c r="Q64" i="9" s="1"/>
  <c r="I65" i="31"/>
  <c r="Q65" i="9" s="1"/>
  <c r="G64" i="31"/>
  <c r="O64" i="9" s="1"/>
  <c r="G65" i="31"/>
  <c r="O65" i="9" s="1"/>
  <c r="H62" i="31"/>
  <c r="H61" i="31"/>
  <c r="F62" i="31"/>
  <c r="F61" i="31"/>
  <c r="I58" i="31"/>
  <c r="Q58" i="9" s="1"/>
  <c r="I59" i="31"/>
  <c r="Q59" i="9" s="1"/>
  <c r="G58" i="31"/>
  <c r="O58" i="9" s="1"/>
  <c r="G59" i="31"/>
  <c r="O59" i="9" s="1"/>
  <c r="I55" i="31"/>
  <c r="Q55" i="9" s="1"/>
  <c r="I56" i="31"/>
  <c r="Q56" i="9" s="1"/>
  <c r="G55" i="31"/>
  <c r="O55" i="9" s="1"/>
  <c r="G56" i="31"/>
  <c r="O56" i="9" s="1"/>
  <c r="I53" i="31"/>
  <c r="Q53" i="9" s="1"/>
  <c r="I52" i="31"/>
  <c r="Q52" i="9" s="1"/>
  <c r="G53" i="31"/>
  <c r="O53" i="9" s="1"/>
  <c r="G52" i="31"/>
  <c r="O52" i="9" s="1"/>
  <c r="J50" i="31"/>
  <c r="H50" i="31"/>
  <c r="F50" i="31"/>
  <c r="J62" i="29"/>
  <c r="R62" i="7" s="1"/>
  <c r="H62" i="29"/>
  <c r="P62" i="7" s="1"/>
  <c r="F62" i="29"/>
  <c r="N62" i="7" s="1"/>
  <c r="J54" i="29"/>
  <c r="R54" i="7" s="1"/>
  <c r="H54" i="29"/>
  <c r="P54" i="7" s="1"/>
  <c r="F54" i="29"/>
  <c r="N54" i="7" s="1"/>
  <c r="J52" i="29"/>
  <c r="R52" i="7" s="1"/>
  <c r="F52" i="29"/>
  <c r="N52" i="7" s="1"/>
  <c r="J16" i="29"/>
  <c r="R16" i="7" s="1"/>
  <c r="J15" i="29"/>
  <c r="R15" i="7" s="1"/>
  <c r="H16" i="29"/>
  <c r="P16" i="7" s="1"/>
  <c r="H15" i="29"/>
  <c r="P15" i="7" s="1"/>
  <c r="F16" i="29"/>
  <c r="N16" i="7" s="1"/>
  <c r="F15" i="29"/>
  <c r="N15" i="7" s="1"/>
  <c r="J58" i="29"/>
  <c r="R58" i="7" s="1"/>
  <c r="H58" i="29"/>
  <c r="P58" i="7" s="1"/>
  <c r="F58" i="29"/>
  <c r="N58" i="7" s="1"/>
  <c r="J56" i="29"/>
  <c r="R56" i="7" s="1"/>
  <c r="F56" i="29"/>
  <c r="N56" i="7" s="1"/>
  <c r="J34" i="29"/>
  <c r="R34" i="7" s="1"/>
  <c r="H34" i="29"/>
  <c r="P34" i="7" s="1"/>
  <c r="F34" i="29"/>
  <c r="N34" i="7" s="1"/>
  <c r="J31" i="29"/>
  <c r="R31" i="7" s="1"/>
  <c r="F31" i="29"/>
  <c r="N31" i="7" s="1"/>
  <c r="J29" i="29"/>
  <c r="R29" i="7" s="1"/>
  <c r="F29" i="29"/>
  <c r="N29" i="7" s="1"/>
  <c r="J27" i="29"/>
  <c r="R27" i="7" s="1"/>
  <c r="F27" i="29"/>
  <c r="N27" i="7" s="1"/>
  <c r="J25" i="29"/>
  <c r="R25" i="7" s="1"/>
  <c r="F25" i="29"/>
  <c r="N25" i="7" s="1"/>
  <c r="J23" i="29"/>
  <c r="R23" i="7" s="1"/>
  <c r="F23" i="29"/>
  <c r="N23" i="7" s="1"/>
  <c r="J21" i="29"/>
  <c r="R21" i="7" s="1"/>
  <c r="F21" i="29"/>
  <c r="N21" i="7" s="1"/>
  <c r="J19" i="29"/>
  <c r="R19" i="7" s="1"/>
  <c r="F19" i="29"/>
  <c r="N19" i="7" s="1"/>
  <c r="I15" i="29"/>
  <c r="Q15" i="7" s="1"/>
  <c r="I16" i="29"/>
  <c r="G15" i="29"/>
  <c r="O15" i="7" s="1"/>
  <c r="G16" i="29"/>
  <c r="M15" i="7"/>
  <c r="I10" i="27"/>
  <c r="Q11" i="5" s="1"/>
  <c r="H153" i="27"/>
  <c r="P154" i="5" s="1"/>
  <c r="F153" i="27"/>
  <c r="N154" i="5" s="1"/>
  <c r="J151" i="27"/>
  <c r="R152" i="5" s="1"/>
  <c r="H151" i="27"/>
  <c r="P152" i="5" s="1"/>
  <c r="F151" i="27"/>
  <c r="N152" i="5" s="1"/>
  <c r="J149" i="27"/>
  <c r="R150" i="5" s="1"/>
  <c r="H149" i="27"/>
  <c r="P150" i="5" s="1"/>
  <c r="H145" i="27"/>
  <c r="P146" i="5" s="1"/>
  <c r="F145" i="27"/>
  <c r="N146" i="5" s="1"/>
  <c r="J142" i="27"/>
  <c r="R143" i="5" s="1"/>
  <c r="J140" i="27"/>
  <c r="R141" i="5" s="1"/>
  <c r="J139" i="27"/>
  <c r="R140" i="5" s="1"/>
  <c r="H142" i="27"/>
  <c r="P143" i="5" s="1"/>
  <c r="H140" i="27"/>
  <c r="P141" i="5" s="1"/>
  <c r="H139" i="27"/>
  <c r="P140" i="5" s="1"/>
  <c r="F142" i="27"/>
  <c r="N143" i="5" s="1"/>
  <c r="F140" i="27"/>
  <c r="N141" i="5" s="1"/>
  <c r="F139" i="27"/>
  <c r="N140" i="5" s="1"/>
  <c r="J136" i="27"/>
  <c r="R137" i="5" s="1"/>
  <c r="J132" i="27"/>
  <c r="R133" i="5" s="1"/>
  <c r="J127" i="27"/>
  <c r="R128" i="5" s="1"/>
  <c r="J134" i="27"/>
  <c r="R135" i="5" s="1"/>
  <c r="J130" i="27"/>
  <c r="R131" i="5" s="1"/>
  <c r="J128" i="27"/>
  <c r="R129" i="5" s="1"/>
  <c r="H136" i="27"/>
  <c r="P137" i="5" s="1"/>
  <c r="H132" i="27"/>
  <c r="P133" i="5" s="1"/>
  <c r="H127" i="27"/>
  <c r="P128" i="5" s="1"/>
  <c r="H134" i="27"/>
  <c r="P135" i="5" s="1"/>
  <c r="H130" i="27"/>
  <c r="P131" i="5" s="1"/>
  <c r="H128" i="27"/>
  <c r="P129" i="5" s="1"/>
  <c r="F136" i="27"/>
  <c r="N137" i="5" s="1"/>
  <c r="F134" i="27"/>
  <c r="N135" i="5" s="1"/>
  <c r="F132" i="27"/>
  <c r="N133" i="5" s="1"/>
  <c r="F130" i="27"/>
  <c r="N131" i="5" s="1"/>
  <c r="F128" i="27"/>
  <c r="N129" i="5" s="1"/>
  <c r="F127" i="27"/>
  <c r="N128" i="5" s="1"/>
  <c r="I124" i="27"/>
  <c r="I123" i="27"/>
  <c r="Q124" i="5" s="1"/>
  <c r="G124" i="27"/>
  <c r="G123" i="27"/>
  <c r="O124" i="5" s="1"/>
  <c r="M124" i="5"/>
  <c r="J119" i="27"/>
  <c r="R120" i="5" s="1"/>
  <c r="J120" i="27"/>
  <c r="R121" i="5" s="1"/>
  <c r="H119" i="27"/>
  <c r="P120" i="5" s="1"/>
  <c r="H120" i="27"/>
  <c r="P121" i="5" s="1"/>
  <c r="F120" i="27"/>
  <c r="N121" i="5" s="1"/>
  <c r="F119" i="27"/>
  <c r="N120" i="5" s="1"/>
  <c r="I110" i="27"/>
  <c r="I108" i="27"/>
  <c r="I106" i="27"/>
  <c r="I105" i="27"/>
  <c r="Q106" i="5" s="1"/>
  <c r="G110" i="27"/>
  <c r="G108" i="27"/>
  <c r="G106" i="27"/>
  <c r="G105" i="27"/>
  <c r="O106" i="5" s="1"/>
  <c r="J96" i="27"/>
  <c r="R97" i="5" s="1"/>
  <c r="J100" i="27"/>
  <c r="R101" i="5" s="1"/>
  <c r="J98" i="27"/>
  <c r="R99" i="5" s="1"/>
  <c r="J95" i="27"/>
  <c r="R96" i="5" s="1"/>
  <c r="H96" i="27"/>
  <c r="P97" i="5" s="1"/>
  <c r="H100" i="27"/>
  <c r="P101" i="5" s="1"/>
  <c r="H98" i="27"/>
  <c r="P99" i="5" s="1"/>
  <c r="H95" i="27"/>
  <c r="P96" i="5" s="1"/>
  <c r="F100" i="27"/>
  <c r="N101" i="5" s="1"/>
  <c r="F98" i="27"/>
  <c r="N99" i="5" s="1"/>
  <c r="F96" i="27"/>
  <c r="N97" i="5" s="1"/>
  <c r="F95" i="27"/>
  <c r="N96" i="5" s="1"/>
  <c r="I89" i="27"/>
  <c r="Q90" i="5" s="1"/>
  <c r="I92" i="27"/>
  <c r="I90" i="27"/>
  <c r="G89" i="27"/>
  <c r="O90" i="5" s="1"/>
  <c r="G92" i="27"/>
  <c r="G90" i="27"/>
  <c r="M90" i="5"/>
  <c r="I84" i="27"/>
  <c r="I81" i="27"/>
  <c r="Q82" i="5" s="1"/>
  <c r="I86" i="27"/>
  <c r="I82" i="27"/>
  <c r="G84" i="27"/>
  <c r="G81" i="27"/>
  <c r="O82" i="5" s="1"/>
  <c r="G86" i="27"/>
  <c r="G82" i="27"/>
  <c r="M82" i="5"/>
  <c r="I74" i="27"/>
  <c r="I73" i="27"/>
  <c r="Q74" i="5" s="1"/>
  <c r="I78" i="27"/>
  <c r="I76" i="27"/>
  <c r="G74" i="27"/>
  <c r="G73" i="27"/>
  <c r="O74" i="5" s="1"/>
  <c r="G78" i="27"/>
  <c r="G76" i="27"/>
  <c r="M74" i="5"/>
  <c r="I68" i="27"/>
  <c r="I70" i="27"/>
  <c r="I66" i="27"/>
  <c r="I65" i="27"/>
  <c r="Q66" i="5" s="1"/>
  <c r="G68" i="27"/>
  <c r="G70" i="27"/>
  <c r="G66" i="27"/>
  <c r="G65" i="27"/>
  <c r="O66" i="5" s="1"/>
  <c r="M66" i="5"/>
  <c r="J62" i="27"/>
  <c r="R63" i="5" s="1"/>
  <c r="J60" i="27"/>
  <c r="R61" i="5" s="1"/>
  <c r="J58" i="27"/>
  <c r="R59" i="5" s="1"/>
  <c r="J57" i="27"/>
  <c r="R58" i="5" s="1"/>
  <c r="H62" i="27"/>
  <c r="P63" i="5" s="1"/>
  <c r="H60" i="27"/>
  <c r="P61" i="5" s="1"/>
  <c r="H58" i="27"/>
  <c r="P59" i="5" s="1"/>
  <c r="H57" i="27"/>
  <c r="P58" i="5" s="1"/>
  <c r="F62" i="27"/>
  <c r="N63" i="5" s="1"/>
  <c r="F60" i="27"/>
  <c r="N61" i="5" s="1"/>
  <c r="F58" i="27"/>
  <c r="N59" i="5" s="1"/>
  <c r="F57" i="27"/>
  <c r="N58" i="5" s="1"/>
  <c r="J55" i="27"/>
  <c r="R56" i="5" s="1"/>
  <c r="F55" i="27"/>
  <c r="N56" i="5" s="1"/>
  <c r="J53" i="27"/>
  <c r="R54" i="5" s="1"/>
  <c r="F53" i="27"/>
  <c r="N54" i="5" s="1"/>
  <c r="J51" i="27"/>
  <c r="F51" i="27"/>
  <c r="H46" i="27"/>
  <c r="H42" i="27"/>
  <c r="H38" i="27"/>
  <c r="H34" i="27"/>
  <c r="H30" i="27"/>
  <c r="H26" i="27"/>
  <c r="H22" i="27"/>
  <c r="H18" i="27"/>
  <c r="H14" i="27"/>
  <c r="J155" i="27"/>
  <c r="R156" i="5" s="1"/>
  <c r="H155" i="27"/>
  <c r="P156" i="5" s="1"/>
  <c r="F155" i="27"/>
  <c r="N156" i="5" s="1"/>
  <c r="J147" i="27"/>
  <c r="R148" i="5" s="1"/>
  <c r="H147" i="27"/>
  <c r="P148" i="5" s="1"/>
  <c r="F147" i="27"/>
  <c r="N148" i="5" s="1"/>
  <c r="I142" i="27"/>
  <c r="I140" i="27"/>
  <c r="I139" i="27"/>
  <c r="Q140" i="5" s="1"/>
  <c r="G142" i="27"/>
  <c r="G140" i="27"/>
  <c r="G139" i="27"/>
  <c r="O140" i="5" s="1"/>
  <c r="E140" i="27"/>
  <c r="E141" i="27" s="1"/>
  <c r="M140" i="5"/>
  <c r="I134" i="27"/>
  <c r="I130" i="27"/>
  <c r="I128" i="27"/>
  <c r="I136" i="27"/>
  <c r="I132" i="27"/>
  <c r="I127" i="27"/>
  <c r="Q128" i="5" s="1"/>
  <c r="G134" i="27"/>
  <c r="G130" i="27"/>
  <c r="G128" i="27"/>
  <c r="G136" i="27"/>
  <c r="G132" i="27"/>
  <c r="G127" i="27"/>
  <c r="O128" i="5" s="1"/>
  <c r="M128" i="5"/>
  <c r="J124" i="27"/>
  <c r="R125" i="5" s="1"/>
  <c r="J123" i="27"/>
  <c r="R124" i="5" s="1"/>
  <c r="H124" i="27"/>
  <c r="P125" i="5" s="1"/>
  <c r="H123" i="27"/>
  <c r="P124" i="5" s="1"/>
  <c r="F124" i="27"/>
  <c r="N125" i="5" s="1"/>
  <c r="F123" i="27"/>
  <c r="N124" i="5" s="1"/>
  <c r="I120" i="27"/>
  <c r="I119" i="27"/>
  <c r="Q120" i="5" s="1"/>
  <c r="G120" i="27"/>
  <c r="G119" i="27"/>
  <c r="O120" i="5" s="1"/>
  <c r="M120" i="5"/>
  <c r="J110" i="27"/>
  <c r="R111" i="5" s="1"/>
  <c r="J108" i="27"/>
  <c r="R109" i="5" s="1"/>
  <c r="J106" i="27"/>
  <c r="R107" i="5" s="1"/>
  <c r="J105" i="27"/>
  <c r="R106" i="5" s="1"/>
  <c r="H110" i="27"/>
  <c r="P111" i="5" s="1"/>
  <c r="H108" i="27"/>
  <c r="P109" i="5" s="1"/>
  <c r="H106" i="27"/>
  <c r="P107" i="5" s="1"/>
  <c r="H105" i="27"/>
  <c r="P106" i="5" s="1"/>
  <c r="F110" i="27"/>
  <c r="N111" i="5" s="1"/>
  <c r="F106" i="27"/>
  <c r="N107" i="5" s="1"/>
  <c r="F108" i="27"/>
  <c r="N109" i="5" s="1"/>
  <c r="F105" i="27"/>
  <c r="N106" i="5" s="1"/>
  <c r="J103" i="27"/>
  <c r="R104" i="5" s="1"/>
  <c r="H103" i="27"/>
  <c r="P104" i="5" s="1"/>
  <c r="F103" i="27"/>
  <c r="N104" i="5" s="1"/>
  <c r="I100" i="27"/>
  <c r="I98" i="27"/>
  <c r="I95" i="27"/>
  <c r="Q96" i="5" s="1"/>
  <c r="I96" i="27"/>
  <c r="G100" i="27"/>
  <c r="G98" i="27"/>
  <c r="G95" i="27"/>
  <c r="O96" i="5" s="1"/>
  <c r="G96" i="27"/>
  <c r="M96" i="5"/>
  <c r="J92" i="27"/>
  <c r="R93" i="5" s="1"/>
  <c r="J90" i="27"/>
  <c r="R91" i="5" s="1"/>
  <c r="J89" i="27"/>
  <c r="R90" i="5" s="1"/>
  <c r="H92" i="27"/>
  <c r="P93" i="5" s="1"/>
  <c r="H90" i="27"/>
  <c r="P91" i="5" s="1"/>
  <c r="H89" i="27"/>
  <c r="P90" i="5" s="1"/>
  <c r="F92" i="27"/>
  <c r="N93" i="5" s="1"/>
  <c r="F90" i="27"/>
  <c r="N91" i="5" s="1"/>
  <c r="F89" i="27"/>
  <c r="N90" i="5" s="1"/>
  <c r="J86" i="27"/>
  <c r="R87" i="5" s="1"/>
  <c r="J82" i="27"/>
  <c r="R83" i="5" s="1"/>
  <c r="J84" i="27"/>
  <c r="R85" i="5" s="1"/>
  <c r="J81" i="27"/>
  <c r="R82" i="5" s="1"/>
  <c r="H86" i="27"/>
  <c r="P87" i="5" s="1"/>
  <c r="H82" i="27"/>
  <c r="P83" i="5" s="1"/>
  <c r="H84" i="27"/>
  <c r="P85" i="5" s="1"/>
  <c r="H81" i="27"/>
  <c r="P82" i="5" s="1"/>
  <c r="F86" i="27"/>
  <c r="N87" i="5" s="1"/>
  <c r="F84" i="27"/>
  <c r="N85" i="5" s="1"/>
  <c r="F82" i="27"/>
  <c r="N83" i="5" s="1"/>
  <c r="F81" i="27"/>
  <c r="N82" i="5" s="1"/>
  <c r="J78" i="27"/>
  <c r="R79" i="5" s="1"/>
  <c r="J76" i="27"/>
  <c r="R77" i="5" s="1"/>
  <c r="J74" i="27"/>
  <c r="R75" i="5" s="1"/>
  <c r="J73" i="27"/>
  <c r="R74" i="5" s="1"/>
  <c r="H78" i="27"/>
  <c r="P79" i="5" s="1"/>
  <c r="H76" i="27"/>
  <c r="P77" i="5" s="1"/>
  <c r="H74" i="27"/>
  <c r="P75" i="5" s="1"/>
  <c r="H73" i="27"/>
  <c r="P74" i="5" s="1"/>
  <c r="F78" i="27"/>
  <c r="N79" i="5" s="1"/>
  <c r="F76" i="27"/>
  <c r="N77" i="5" s="1"/>
  <c r="F74" i="27"/>
  <c r="N75" i="5" s="1"/>
  <c r="F73" i="27"/>
  <c r="N74" i="5" s="1"/>
  <c r="J70" i="27"/>
  <c r="R71" i="5" s="1"/>
  <c r="J66" i="27"/>
  <c r="R67" i="5" s="1"/>
  <c r="J65" i="27"/>
  <c r="R66" i="5" s="1"/>
  <c r="J68" i="27"/>
  <c r="R69" i="5" s="1"/>
  <c r="H70" i="27"/>
  <c r="P71" i="5" s="1"/>
  <c r="H66" i="27"/>
  <c r="P67" i="5" s="1"/>
  <c r="H65" i="27"/>
  <c r="P66" i="5" s="1"/>
  <c r="H68" i="27"/>
  <c r="P69" i="5" s="1"/>
  <c r="F70" i="27"/>
  <c r="N71" i="5" s="1"/>
  <c r="F68" i="27"/>
  <c r="N69" i="5" s="1"/>
  <c r="F66" i="27"/>
  <c r="N67" i="5" s="1"/>
  <c r="F65" i="27"/>
  <c r="N66" i="5" s="1"/>
  <c r="I62" i="27"/>
  <c r="I60" i="27"/>
  <c r="I58" i="27"/>
  <c r="I57" i="27"/>
  <c r="Q58" i="5" s="1"/>
  <c r="G62" i="27"/>
  <c r="G60" i="27"/>
  <c r="G58" i="27"/>
  <c r="G57" i="27"/>
  <c r="O58" i="5" s="1"/>
  <c r="M58" i="5"/>
  <c r="H48" i="27"/>
  <c r="H44" i="27"/>
  <c r="H40" i="27"/>
  <c r="H36" i="27"/>
  <c r="H32" i="27"/>
  <c r="H28" i="27"/>
  <c r="H24" i="27"/>
  <c r="H20" i="27"/>
  <c r="P21" i="5" s="1"/>
  <c r="H16" i="27"/>
  <c r="H12" i="27"/>
  <c r="P13" i="5" s="1"/>
  <c r="J62" i="26"/>
  <c r="R62" i="4" s="1"/>
  <c r="H62" i="26"/>
  <c r="P62" i="4" s="1"/>
  <c r="F62" i="26"/>
  <c r="N62" i="4" s="1"/>
  <c r="M88" i="3"/>
  <c r="G75" i="25"/>
  <c r="O75" i="3" s="1"/>
  <c r="G71" i="25"/>
  <c r="O71" i="3" s="1"/>
  <c r="G67" i="25"/>
  <c r="O67" i="3" s="1"/>
  <c r="J13" i="25"/>
  <c r="J12" i="25"/>
  <c r="R12" i="3" s="1"/>
  <c r="J11" i="25"/>
  <c r="R11" i="3" s="1"/>
  <c r="H13" i="25"/>
  <c r="P13" i="3" s="1"/>
  <c r="H12" i="25"/>
  <c r="P12" i="3" s="1"/>
  <c r="H11" i="25"/>
  <c r="P11" i="3" s="1"/>
  <c r="G90" i="25"/>
  <c r="O90" i="3" s="1"/>
  <c r="J58" i="25"/>
  <c r="J57" i="25"/>
  <c r="H58" i="25"/>
  <c r="H57" i="25"/>
  <c r="F58" i="25"/>
  <c r="F57" i="25"/>
  <c r="J55" i="25"/>
  <c r="J54" i="25"/>
  <c r="H55" i="25"/>
  <c r="H54" i="25"/>
  <c r="F55" i="25"/>
  <c r="F54" i="25"/>
  <c r="J52" i="25"/>
  <c r="R52" i="3" s="1"/>
  <c r="J51" i="25"/>
  <c r="R51" i="3" s="1"/>
  <c r="H52" i="25"/>
  <c r="P52" i="3" s="1"/>
  <c r="H51" i="25"/>
  <c r="P51" i="3" s="1"/>
  <c r="F52" i="25"/>
  <c r="N52" i="3" s="1"/>
  <c r="F51" i="25"/>
  <c r="N51" i="3" s="1"/>
  <c r="J49" i="25"/>
  <c r="R49" i="3" s="1"/>
  <c r="J48" i="25"/>
  <c r="R48" i="3" s="1"/>
  <c r="H49" i="25"/>
  <c r="P49" i="3" s="1"/>
  <c r="H48" i="25"/>
  <c r="P48" i="3" s="1"/>
  <c r="F49" i="25"/>
  <c r="N49" i="3" s="1"/>
  <c r="F48" i="25"/>
  <c r="N48" i="3" s="1"/>
  <c r="J46" i="25"/>
  <c r="R46" i="3" s="1"/>
  <c r="J45" i="25"/>
  <c r="R45" i="3" s="1"/>
  <c r="H46" i="25"/>
  <c r="P46" i="3" s="1"/>
  <c r="H45" i="25"/>
  <c r="P45" i="3" s="1"/>
  <c r="F46" i="25"/>
  <c r="N46" i="3" s="1"/>
  <c r="F45" i="25"/>
  <c r="N45" i="3" s="1"/>
  <c r="J43" i="25"/>
  <c r="R43" i="3" s="1"/>
  <c r="J42" i="25"/>
  <c r="R42" i="3" s="1"/>
  <c r="H43" i="25"/>
  <c r="P43" i="3" s="1"/>
  <c r="H42" i="25"/>
  <c r="P42" i="3" s="1"/>
  <c r="F43" i="25"/>
  <c r="N43" i="3" s="1"/>
  <c r="F42" i="25"/>
  <c r="N42" i="3" s="1"/>
  <c r="J40" i="25"/>
  <c r="R40" i="3" s="1"/>
  <c r="J39" i="25"/>
  <c r="R39" i="3" s="1"/>
  <c r="H40" i="25"/>
  <c r="P40" i="3" s="1"/>
  <c r="H39" i="25"/>
  <c r="P39" i="3" s="1"/>
  <c r="F40" i="25"/>
  <c r="N40" i="3" s="1"/>
  <c r="F39" i="25"/>
  <c r="N39" i="3" s="1"/>
  <c r="I36" i="25"/>
  <c r="Q36" i="3" s="1"/>
  <c r="I37" i="25"/>
  <c r="Q37" i="3" s="1"/>
  <c r="I35" i="25"/>
  <c r="Q35" i="3" s="1"/>
  <c r="G37" i="25"/>
  <c r="O37" i="3" s="1"/>
  <c r="G35" i="25"/>
  <c r="O35" i="3" s="1"/>
  <c r="G36" i="25"/>
  <c r="O36" i="3" s="1"/>
  <c r="M36" i="3"/>
  <c r="M37" i="3"/>
  <c r="M35" i="3"/>
  <c r="I28" i="25"/>
  <c r="Q28" i="3" s="1"/>
  <c r="I29" i="25"/>
  <c r="Q29" i="3" s="1"/>
  <c r="I27" i="25"/>
  <c r="Q27" i="3" s="1"/>
  <c r="G29" i="25"/>
  <c r="O29" i="3" s="1"/>
  <c r="G27" i="25"/>
  <c r="O27" i="3" s="1"/>
  <c r="G28" i="25"/>
  <c r="O28" i="3" s="1"/>
  <c r="M28" i="3"/>
  <c r="M29" i="3"/>
  <c r="M27" i="3"/>
  <c r="H24" i="25"/>
  <c r="H25" i="25"/>
  <c r="H23" i="25"/>
  <c r="F24" i="25"/>
  <c r="F25" i="25"/>
  <c r="F23" i="25"/>
  <c r="M13" i="3"/>
  <c r="M12" i="3"/>
  <c r="I12" i="25"/>
  <c r="Q12" i="3" s="1"/>
  <c r="I11" i="25"/>
  <c r="Q11" i="3" s="1"/>
  <c r="I13" i="25"/>
  <c r="Q13" i="3" s="1"/>
  <c r="G12" i="25"/>
  <c r="O12" i="3" s="1"/>
  <c r="G11" i="25"/>
  <c r="G13" i="25"/>
  <c r="O13" i="3" s="1"/>
  <c r="O88" i="3"/>
  <c r="I58" i="25"/>
  <c r="Q58" i="3" s="1"/>
  <c r="I57" i="25"/>
  <c r="Q57" i="3" s="1"/>
  <c r="G58" i="25"/>
  <c r="O58" i="3" s="1"/>
  <c r="G57" i="25"/>
  <c r="O57" i="3" s="1"/>
  <c r="M58" i="3"/>
  <c r="M57" i="3"/>
  <c r="I55" i="25"/>
  <c r="Q55" i="3" s="1"/>
  <c r="I54" i="25"/>
  <c r="Q54" i="3" s="1"/>
  <c r="G55" i="25"/>
  <c r="O55" i="3" s="1"/>
  <c r="G54" i="25"/>
  <c r="O54" i="3" s="1"/>
  <c r="I52" i="25"/>
  <c r="Q52" i="3" s="1"/>
  <c r="I51" i="25"/>
  <c r="Q51" i="3" s="1"/>
  <c r="G52" i="25"/>
  <c r="O52" i="3" s="1"/>
  <c r="G51" i="25"/>
  <c r="O51" i="3" s="1"/>
  <c r="M52" i="3"/>
  <c r="M51" i="3"/>
  <c r="I49" i="25"/>
  <c r="Q49" i="3" s="1"/>
  <c r="I48" i="25"/>
  <c r="Q48" i="3" s="1"/>
  <c r="G49" i="25"/>
  <c r="O49" i="3" s="1"/>
  <c r="G48" i="25"/>
  <c r="O48" i="3" s="1"/>
  <c r="M49" i="3"/>
  <c r="M48" i="3"/>
  <c r="I46" i="25"/>
  <c r="Q46" i="3" s="1"/>
  <c r="I45" i="25"/>
  <c r="Q45" i="3" s="1"/>
  <c r="G46" i="25"/>
  <c r="O46" i="3" s="1"/>
  <c r="G45" i="25"/>
  <c r="O45" i="3" s="1"/>
  <c r="M46" i="3"/>
  <c r="M45" i="3"/>
  <c r="I43" i="25"/>
  <c r="Q43" i="3" s="1"/>
  <c r="I42" i="25"/>
  <c r="Q42" i="3" s="1"/>
  <c r="G43" i="25"/>
  <c r="O43" i="3" s="1"/>
  <c r="G42" i="25"/>
  <c r="O42" i="3" s="1"/>
  <c r="M43" i="3"/>
  <c r="M42" i="3"/>
  <c r="I39" i="25"/>
  <c r="Q39" i="3" s="1"/>
  <c r="I40" i="25"/>
  <c r="Q40" i="3" s="1"/>
  <c r="G39" i="25"/>
  <c r="O39" i="3" s="1"/>
  <c r="G40" i="25"/>
  <c r="O40" i="3" s="1"/>
  <c r="M40" i="3"/>
  <c r="M39" i="3"/>
  <c r="I33" i="25"/>
  <c r="Q33" i="3" s="1"/>
  <c r="I31" i="25"/>
  <c r="Q31" i="3" s="1"/>
  <c r="I32" i="25"/>
  <c r="Q32" i="3" s="1"/>
  <c r="G32" i="25"/>
  <c r="O32" i="3" s="1"/>
  <c r="G33" i="25"/>
  <c r="O33" i="3" s="1"/>
  <c r="G31" i="25"/>
  <c r="O31" i="3" s="1"/>
  <c r="M33" i="3"/>
  <c r="M31" i="3"/>
  <c r="M32" i="3"/>
  <c r="I25" i="25"/>
  <c r="Q25" i="3" s="1"/>
  <c r="I23" i="25"/>
  <c r="Q23" i="3" s="1"/>
  <c r="I24" i="25"/>
  <c r="Q24" i="3" s="1"/>
  <c r="G25" i="25"/>
  <c r="O25" i="3" s="1"/>
  <c r="G23" i="25"/>
  <c r="O23" i="3" s="1"/>
  <c r="G24" i="25"/>
  <c r="O24" i="3" s="1"/>
  <c r="M25" i="3"/>
  <c r="M23" i="3"/>
  <c r="M24" i="3"/>
  <c r="Q243" i="21"/>
  <c r="O243" i="21"/>
  <c r="Q241" i="21"/>
  <c r="O241" i="21"/>
  <c r="Q239" i="21"/>
  <c r="O239" i="21"/>
  <c r="Q237" i="21"/>
  <c r="O237" i="21"/>
  <c r="Q235" i="21"/>
  <c r="O235" i="21"/>
  <c r="Q233" i="21"/>
  <c r="O233" i="21"/>
  <c r="T26" i="14"/>
  <c r="F26" i="36"/>
  <c r="T22" i="14"/>
  <c r="F22" i="36"/>
  <c r="F19" i="36"/>
  <c r="T17" i="14"/>
  <c r="G24" i="36"/>
  <c r="W24" i="14" s="1"/>
  <c r="I24" i="36"/>
  <c r="Y24" i="14" s="1"/>
  <c r="G26" i="36"/>
  <c r="W26" i="14" s="1"/>
  <c r="I19" i="36"/>
  <c r="Y19" i="14" s="1"/>
  <c r="G22" i="36"/>
  <c r="W22" i="14" s="1"/>
  <c r="G28" i="36"/>
  <c r="W28" i="14" s="1"/>
  <c r="I28" i="36"/>
  <c r="Y28" i="14" s="1"/>
  <c r="M243" i="21"/>
  <c r="M241" i="21"/>
  <c r="M239" i="21"/>
  <c r="M237" i="21"/>
  <c r="M235" i="21"/>
  <c r="M233" i="21"/>
  <c r="R241" i="21"/>
  <c r="P241" i="21"/>
  <c r="N241" i="21"/>
  <c r="R237" i="21"/>
  <c r="P237" i="21"/>
  <c r="N237" i="21"/>
  <c r="R233" i="21"/>
  <c r="P233" i="21"/>
  <c r="N233" i="21"/>
  <c r="R243" i="21"/>
  <c r="P243" i="21"/>
  <c r="N243" i="21"/>
  <c r="R235" i="21"/>
  <c r="P235" i="21"/>
  <c r="N235" i="21"/>
  <c r="H36" i="31"/>
  <c r="P36" i="9" s="1"/>
  <c r="H32" i="31"/>
  <c r="P32" i="9" s="1"/>
  <c r="H28" i="31"/>
  <c r="P28" i="9" s="1"/>
  <c r="J38" i="31"/>
  <c r="R38" i="9" s="1"/>
  <c r="F38" i="31"/>
  <c r="N38" i="9" s="1"/>
  <c r="J34" i="31"/>
  <c r="R34" i="9" s="1"/>
  <c r="F34" i="31"/>
  <c r="N34" i="9" s="1"/>
  <c r="J30" i="31"/>
  <c r="R30" i="9" s="1"/>
  <c r="F30" i="31"/>
  <c r="N30" i="9" s="1"/>
  <c r="P11" i="19"/>
  <c r="P12" i="19"/>
  <c r="P13" i="19"/>
  <c r="P14" i="19"/>
  <c r="P15" i="19"/>
  <c r="P16" i="19"/>
  <c r="P17" i="19"/>
  <c r="P18" i="19"/>
  <c r="P19" i="19"/>
  <c r="P20" i="19"/>
  <c r="P21" i="19"/>
  <c r="P22" i="19"/>
  <c r="P23" i="19"/>
  <c r="P24" i="19"/>
  <c r="P25" i="19"/>
  <c r="P26" i="19"/>
  <c r="P27" i="19"/>
  <c r="P28" i="19"/>
  <c r="P29" i="19"/>
  <c r="P30" i="19"/>
  <c r="P31" i="19"/>
  <c r="P32" i="19"/>
  <c r="P33" i="19"/>
  <c r="P34" i="19"/>
  <c r="P35" i="19"/>
  <c r="P36" i="19"/>
  <c r="P37" i="19"/>
  <c r="P38" i="19"/>
  <c r="P39" i="19"/>
  <c r="P40" i="19"/>
  <c r="P41" i="19"/>
  <c r="P42" i="19"/>
  <c r="P43" i="19"/>
  <c r="P44" i="19"/>
  <c r="P45" i="19"/>
  <c r="P46" i="19"/>
  <c r="P47" i="19"/>
  <c r="P48" i="19"/>
  <c r="P49" i="19"/>
  <c r="P50" i="19"/>
  <c r="P10" i="19"/>
  <c r="L11" i="10"/>
  <c r="L12" i="10"/>
  <c r="L13" i="10"/>
  <c r="L14" i="10"/>
  <c r="L15" i="10"/>
  <c r="L16" i="10"/>
  <c r="L17" i="10"/>
  <c r="L18" i="10"/>
  <c r="L10" i="10"/>
  <c r="L11" i="8"/>
  <c r="L12" i="8"/>
  <c r="L13" i="8"/>
  <c r="L14" i="8"/>
  <c r="L15" i="8"/>
  <c r="L16" i="8"/>
  <c r="L17" i="8"/>
  <c r="L18" i="8"/>
  <c r="L10" i="8"/>
  <c r="L11" i="6"/>
  <c r="L10" i="6"/>
  <c r="L10" i="2"/>
  <c r="K72" i="16" l="1"/>
  <c r="K73" i="16" s="1"/>
  <c r="S10" i="19"/>
  <c r="N32" i="14"/>
  <c r="N33" i="14" s="1"/>
  <c r="O11" i="3"/>
  <c r="K99" i="3"/>
  <c r="K100" i="3" s="1"/>
  <c r="R13" i="3"/>
  <c r="N54" i="19"/>
  <c r="N55" i="19" s="1"/>
  <c r="K76" i="11"/>
  <c r="K77" i="11" s="1"/>
  <c r="K64" i="4"/>
  <c r="K65" i="4" s="1"/>
  <c r="M11" i="3"/>
  <c r="R22" i="14"/>
  <c r="M62" i="5"/>
  <c r="M61" i="5"/>
  <c r="G61" i="27"/>
  <c r="O62" i="5" s="1"/>
  <c r="O61" i="5"/>
  <c r="I61" i="27"/>
  <c r="Q62" i="5" s="1"/>
  <c r="Q61" i="5"/>
  <c r="M98" i="5"/>
  <c r="M97" i="5"/>
  <c r="M102" i="5"/>
  <c r="M101" i="5"/>
  <c r="G101" i="27"/>
  <c r="O102" i="5" s="1"/>
  <c r="O101" i="5"/>
  <c r="I101" i="27"/>
  <c r="Q102" i="5" s="1"/>
  <c r="Q101" i="5"/>
  <c r="M122" i="5"/>
  <c r="M121" i="5"/>
  <c r="G121" i="27"/>
  <c r="O122" i="5" s="1"/>
  <c r="O121" i="5"/>
  <c r="I121" i="27"/>
  <c r="Q122" i="5" s="1"/>
  <c r="Q121" i="5"/>
  <c r="M130" i="5"/>
  <c r="M129" i="5"/>
  <c r="M134" i="5"/>
  <c r="M133" i="5"/>
  <c r="M138" i="5"/>
  <c r="M137" i="5"/>
  <c r="G133" i="27"/>
  <c r="O134" i="5" s="1"/>
  <c r="O133" i="5"/>
  <c r="G129" i="27"/>
  <c r="O130" i="5" s="1"/>
  <c r="O129" i="5"/>
  <c r="G135" i="27"/>
  <c r="O136" i="5" s="1"/>
  <c r="O135" i="5"/>
  <c r="I133" i="27"/>
  <c r="Q134" i="5" s="1"/>
  <c r="Q133" i="5"/>
  <c r="I129" i="27"/>
  <c r="Q130" i="5" s="1"/>
  <c r="Q129" i="5"/>
  <c r="I135" i="27"/>
  <c r="Q136" i="5" s="1"/>
  <c r="Q135" i="5"/>
  <c r="M142" i="5"/>
  <c r="M141" i="5"/>
  <c r="G143" i="27"/>
  <c r="O144" i="5" s="1"/>
  <c r="O143" i="5"/>
  <c r="I141" i="27"/>
  <c r="Q142" i="5" s="1"/>
  <c r="Q141" i="5"/>
  <c r="M68" i="5"/>
  <c r="M67" i="5"/>
  <c r="M72" i="5"/>
  <c r="M71" i="5"/>
  <c r="G67" i="27"/>
  <c r="O68" i="5" s="1"/>
  <c r="O67" i="5"/>
  <c r="G69" i="27"/>
  <c r="O70" i="5" s="1"/>
  <c r="O69" i="5"/>
  <c r="I67" i="27"/>
  <c r="Q68" i="5" s="1"/>
  <c r="Q67" i="5"/>
  <c r="I69" i="27"/>
  <c r="Q70" i="5" s="1"/>
  <c r="Q69" i="5"/>
  <c r="M76" i="5"/>
  <c r="M75" i="5"/>
  <c r="M80" i="5"/>
  <c r="M79" i="5"/>
  <c r="G79" i="27"/>
  <c r="O80" i="5" s="1"/>
  <c r="O79" i="5"/>
  <c r="G75" i="27"/>
  <c r="O76" i="5" s="1"/>
  <c r="O75" i="5"/>
  <c r="I79" i="27"/>
  <c r="Q80" i="5" s="1"/>
  <c r="Q79" i="5"/>
  <c r="I75" i="27"/>
  <c r="Q76" i="5" s="1"/>
  <c r="Q75" i="5"/>
  <c r="M84" i="5"/>
  <c r="M83" i="5"/>
  <c r="M88" i="5"/>
  <c r="M87" i="5"/>
  <c r="G87" i="27"/>
  <c r="O88" i="5" s="1"/>
  <c r="O87" i="5"/>
  <c r="G85" i="27"/>
  <c r="O86" i="5" s="1"/>
  <c r="O85" i="5"/>
  <c r="I87" i="27"/>
  <c r="Q88" i="5" s="1"/>
  <c r="Q87" i="5"/>
  <c r="I85" i="27"/>
  <c r="Q86" i="5" s="1"/>
  <c r="Q85" i="5"/>
  <c r="M92" i="5"/>
  <c r="M91" i="5"/>
  <c r="G91" i="27"/>
  <c r="O92" i="5" s="1"/>
  <c r="O91" i="5"/>
  <c r="I93" i="27"/>
  <c r="Q94" i="5" s="1"/>
  <c r="Q93" i="5"/>
  <c r="G109" i="27"/>
  <c r="O110" i="5" s="1"/>
  <c r="O109" i="5"/>
  <c r="I109" i="27"/>
  <c r="Q110" i="5" s="1"/>
  <c r="Q109" i="5"/>
  <c r="M126" i="5"/>
  <c r="M125" i="5"/>
  <c r="M17" i="7"/>
  <c r="M16" i="7"/>
  <c r="G17" i="29"/>
  <c r="O17" i="7" s="1"/>
  <c r="O16" i="7"/>
  <c r="I17" i="29"/>
  <c r="Q17" i="7" s="1"/>
  <c r="Q16" i="7"/>
  <c r="E163" i="31"/>
  <c r="M163" i="9" s="1"/>
  <c r="M162" i="9"/>
  <c r="G165" i="31"/>
  <c r="O165" i="9" s="1"/>
  <c r="O164" i="9"/>
  <c r="I165" i="31"/>
  <c r="Q165" i="9" s="1"/>
  <c r="Q164" i="9"/>
  <c r="Y22" i="14"/>
  <c r="W19" i="14"/>
  <c r="Y17" i="14"/>
  <c r="R17" i="14"/>
  <c r="R24" i="14"/>
  <c r="Q26" i="14"/>
  <c r="S26" i="14"/>
  <c r="Q28" i="14"/>
  <c r="S28" i="14"/>
  <c r="Q14" i="15"/>
  <c r="S14" i="15"/>
  <c r="Q18" i="15"/>
  <c r="S18" i="15"/>
  <c r="S10" i="15"/>
  <c r="R14" i="15"/>
  <c r="T14" i="15"/>
  <c r="R18" i="15"/>
  <c r="T18" i="15"/>
  <c r="R70" i="12"/>
  <c r="R19" i="14"/>
  <c r="R26" i="14"/>
  <c r="M60" i="5"/>
  <c r="M59" i="5"/>
  <c r="M64" i="5"/>
  <c r="M63" i="5"/>
  <c r="G59" i="27"/>
  <c r="O60" i="5" s="1"/>
  <c r="O59" i="5"/>
  <c r="G63" i="27"/>
  <c r="O64" i="5" s="1"/>
  <c r="O63" i="5"/>
  <c r="I59" i="27"/>
  <c r="Q60" i="5" s="1"/>
  <c r="Q59" i="5"/>
  <c r="I63" i="27"/>
  <c r="Q64" i="5" s="1"/>
  <c r="Q63" i="5"/>
  <c r="M100" i="5"/>
  <c r="M99" i="5"/>
  <c r="G97" i="27"/>
  <c r="O98" i="5" s="1"/>
  <c r="O97" i="5"/>
  <c r="G99" i="27"/>
  <c r="O100" i="5" s="1"/>
  <c r="O99" i="5"/>
  <c r="I97" i="27"/>
  <c r="Q98" i="5" s="1"/>
  <c r="Q97" i="5"/>
  <c r="I99" i="27"/>
  <c r="Q100" i="5" s="1"/>
  <c r="Q99" i="5"/>
  <c r="M132" i="5"/>
  <c r="M131" i="5"/>
  <c r="M136" i="5"/>
  <c r="M135" i="5"/>
  <c r="G137" i="27"/>
  <c r="O138" i="5" s="1"/>
  <c r="O137" i="5"/>
  <c r="G131" i="27"/>
  <c r="O132" i="5" s="1"/>
  <c r="O131" i="5"/>
  <c r="I137" i="27"/>
  <c r="Q138" i="5" s="1"/>
  <c r="Q137" i="5"/>
  <c r="I131" i="27"/>
  <c r="Q132" i="5" s="1"/>
  <c r="Q131" i="5"/>
  <c r="M144" i="5"/>
  <c r="M143" i="5"/>
  <c r="G141" i="27"/>
  <c r="O142" i="5" s="1"/>
  <c r="O141" i="5"/>
  <c r="I143" i="27"/>
  <c r="Q144" i="5" s="1"/>
  <c r="Q143" i="5"/>
  <c r="M70" i="5"/>
  <c r="M69" i="5"/>
  <c r="G71" i="27"/>
  <c r="O72" i="5" s="1"/>
  <c r="O71" i="5"/>
  <c r="I71" i="27"/>
  <c r="Q72" i="5" s="1"/>
  <c r="Q71" i="5"/>
  <c r="M78" i="5"/>
  <c r="M77" i="5"/>
  <c r="G77" i="27"/>
  <c r="O78" i="5" s="1"/>
  <c r="O77" i="5"/>
  <c r="I77" i="27"/>
  <c r="Q78" i="5" s="1"/>
  <c r="Q77" i="5"/>
  <c r="M86" i="5"/>
  <c r="M85" i="5"/>
  <c r="G83" i="27"/>
  <c r="O84" i="5" s="1"/>
  <c r="O83" i="5"/>
  <c r="I83" i="27"/>
  <c r="Q84" i="5" s="1"/>
  <c r="Q83" i="5"/>
  <c r="M94" i="5"/>
  <c r="M93" i="5"/>
  <c r="G93" i="27"/>
  <c r="O94" i="5" s="1"/>
  <c r="O93" i="5"/>
  <c r="I91" i="27"/>
  <c r="Q92" i="5" s="1"/>
  <c r="Q91" i="5"/>
  <c r="G107" i="27"/>
  <c r="O108" i="5" s="1"/>
  <c r="O107" i="5"/>
  <c r="G111" i="27"/>
  <c r="O112" i="5" s="1"/>
  <c r="O111" i="5"/>
  <c r="I107" i="27"/>
  <c r="Q108" i="5" s="1"/>
  <c r="Q107" i="5"/>
  <c r="I111" i="27"/>
  <c r="Q112" i="5" s="1"/>
  <c r="Q111" i="5"/>
  <c r="G125" i="27"/>
  <c r="O126" i="5" s="1"/>
  <c r="O125" i="5"/>
  <c r="I125" i="27"/>
  <c r="Q126" i="5" s="1"/>
  <c r="Q125" i="5"/>
  <c r="E165" i="31"/>
  <c r="M165" i="9" s="1"/>
  <c r="M164" i="9"/>
  <c r="G163" i="31"/>
  <c r="O163" i="9" s="1"/>
  <c r="O162" i="9"/>
  <c r="I163" i="31"/>
  <c r="Q163" i="9" s="1"/>
  <c r="Q162" i="9"/>
  <c r="Z28" i="14"/>
  <c r="X28" i="14"/>
  <c r="Z26" i="14"/>
  <c r="X26" i="14"/>
  <c r="Z24" i="14"/>
  <c r="X24" i="14"/>
  <c r="X22" i="14"/>
  <c r="Z19" i="14"/>
  <c r="X17" i="14"/>
  <c r="Q17" i="14"/>
  <c r="S17" i="14"/>
  <c r="Q19" i="14"/>
  <c r="S19" i="14"/>
  <c r="Q22" i="14"/>
  <c r="S22" i="14"/>
  <c r="Q24" i="14"/>
  <c r="S24" i="14"/>
  <c r="R28" i="14"/>
  <c r="Q15" i="15"/>
  <c r="S15" i="15"/>
  <c r="O156" i="5"/>
  <c r="Q62" i="4"/>
  <c r="R15" i="15"/>
  <c r="T15" i="15"/>
  <c r="Q156" i="5"/>
  <c r="O62" i="4"/>
  <c r="F165" i="31"/>
  <c r="N165" i="9" s="1"/>
  <c r="H163" i="31"/>
  <c r="P163" i="9" s="1"/>
  <c r="J165" i="31"/>
  <c r="R165" i="9" s="1"/>
  <c r="F163" i="31"/>
  <c r="N163" i="9" s="1"/>
  <c r="H165" i="31"/>
  <c r="P165" i="9" s="1"/>
  <c r="J163" i="31"/>
  <c r="R163" i="9" s="1"/>
  <c r="F17" i="29"/>
  <c r="N17" i="7" s="1"/>
  <c r="H17" i="29"/>
  <c r="P17" i="7" s="1"/>
  <c r="J17" i="29"/>
  <c r="R17" i="7" s="1"/>
  <c r="F67" i="27"/>
  <c r="N68" i="5" s="1"/>
  <c r="F71" i="27"/>
  <c r="N72" i="5" s="1"/>
  <c r="H71" i="27"/>
  <c r="P72" i="5" s="1"/>
  <c r="J71" i="27"/>
  <c r="R72" i="5" s="1"/>
  <c r="F77" i="27"/>
  <c r="N78" i="5" s="1"/>
  <c r="H75" i="27"/>
  <c r="P76" i="5" s="1"/>
  <c r="H79" i="27"/>
  <c r="P80" i="5" s="1"/>
  <c r="J75" i="27"/>
  <c r="R76" i="5" s="1"/>
  <c r="J79" i="27"/>
  <c r="R80" i="5" s="1"/>
  <c r="F85" i="27"/>
  <c r="N86" i="5" s="1"/>
  <c r="H85" i="27"/>
  <c r="P86" i="5" s="1"/>
  <c r="H87" i="27"/>
  <c r="P88" i="5" s="1"/>
  <c r="J85" i="27"/>
  <c r="R86" i="5" s="1"/>
  <c r="J87" i="27"/>
  <c r="R88" i="5" s="1"/>
  <c r="F93" i="27"/>
  <c r="N94" i="5" s="1"/>
  <c r="H93" i="27"/>
  <c r="P94" i="5" s="1"/>
  <c r="J91" i="27"/>
  <c r="R92" i="5" s="1"/>
  <c r="F109" i="27"/>
  <c r="N110" i="5" s="1"/>
  <c r="F111" i="27"/>
  <c r="N112" i="5" s="1"/>
  <c r="H109" i="27"/>
  <c r="P110" i="5" s="1"/>
  <c r="J109" i="27"/>
  <c r="R110" i="5" s="1"/>
  <c r="F125" i="27"/>
  <c r="N126" i="5" s="1"/>
  <c r="H125" i="27"/>
  <c r="P126" i="5" s="1"/>
  <c r="F59" i="27"/>
  <c r="N60" i="5" s="1"/>
  <c r="F63" i="27"/>
  <c r="N64" i="5" s="1"/>
  <c r="H59" i="27"/>
  <c r="P60" i="5" s="1"/>
  <c r="H63" i="27"/>
  <c r="P64" i="5" s="1"/>
  <c r="J59" i="27"/>
  <c r="R60" i="5" s="1"/>
  <c r="J63" i="27"/>
  <c r="R64" i="5" s="1"/>
  <c r="F97" i="27"/>
  <c r="N98" i="5" s="1"/>
  <c r="F101" i="27"/>
  <c r="N102" i="5" s="1"/>
  <c r="H99" i="27"/>
  <c r="P100" i="5" s="1"/>
  <c r="H97" i="27"/>
  <c r="P98" i="5" s="1"/>
  <c r="J101" i="27"/>
  <c r="R102" i="5" s="1"/>
  <c r="F121" i="27"/>
  <c r="N122" i="5" s="1"/>
  <c r="J121" i="27"/>
  <c r="R122" i="5" s="1"/>
  <c r="F129" i="27"/>
  <c r="N130" i="5" s="1"/>
  <c r="F133" i="27"/>
  <c r="N134" i="5" s="1"/>
  <c r="F137" i="27"/>
  <c r="N138" i="5" s="1"/>
  <c r="H129" i="27"/>
  <c r="P130" i="5" s="1"/>
  <c r="H135" i="27"/>
  <c r="P136" i="5" s="1"/>
  <c r="H133" i="27"/>
  <c r="P134" i="5" s="1"/>
  <c r="J131" i="27"/>
  <c r="R132" i="5" s="1"/>
  <c r="J137" i="27"/>
  <c r="R138" i="5" s="1"/>
  <c r="F143" i="27"/>
  <c r="N144" i="5" s="1"/>
  <c r="H141" i="27"/>
  <c r="P142" i="5" s="1"/>
  <c r="J141" i="27"/>
  <c r="R142" i="5" s="1"/>
  <c r="F69" i="27"/>
  <c r="N70" i="5" s="1"/>
  <c r="H69" i="27"/>
  <c r="P70" i="5" s="1"/>
  <c r="H67" i="27"/>
  <c r="P68" i="5" s="1"/>
  <c r="J69" i="27"/>
  <c r="R70" i="5" s="1"/>
  <c r="J67" i="27"/>
  <c r="R68" i="5" s="1"/>
  <c r="F75" i="27"/>
  <c r="N76" i="5" s="1"/>
  <c r="F79" i="27"/>
  <c r="N80" i="5" s="1"/>
  <c r="H77" i="27"/>
  <c r="P78" i="5" s="1"/>
  <c r="J77" i="27"/>
  <c r="R78" i="5" s="1"/>
  <c r="F83" i="27"/>
  <c r="N84" i="5" s="1"/>
  <c r="F87" i="27"/>
  <c r="N88" i="5" s="1"/>
  <c r="H83" i="27"/>
  <c r="P84" i="5" s="1"/>
  <c r="J83" i="27"/>
  <c r="R84" i="5" s="1"/>
  <c r="F91" i="27"/>
  <c r="N92" i="5" s="1"/>
  <c r="H91" i="27"/>
  <c r="P92" i="5" s="1"/>
  <c r="J93" i="27"/>
  <c r="R94" i="5" s="1"/>
  <c r="F107" i="27"/>
  <c r="N108" i="5" s="1"/>
  <c r="H107" i="27"/>
  <c r="P108" i="5" s="1"/>
  <c r="H111" i="27"/>
  <c r="P112" i="5" s="1"/>
  <c r="J107" i="27"/>
  <c r="R108" i="5" s="1"/>
  <c r="J111" i="27"/>
  <c r="R112" i="5" s="1"/>
  <c r="J125" i="27"/>
  <c r="R126" i="5" s="1"/>
  <c r="F61" i="27"/>
  <c r="N62" i="5" s="1"/>
  <c r="H61" i="27"/>
  <c r="P62" i="5" s="1"/>
  <c r="J61" i="27"/>
  <c r="R62" i="5" s="1"/>
  <c r="F99" i="27"/>
  <c r="N100" i="5" s="1"/>
  <c r="H101" i="27"/>
  <c r="P102" i="5" s="1"/>
  <c r="J99" i="27"/>
  <c r="R100" i="5" s="1"/>
  <c r="J97" i="27"/>
  <c r="R98" i="5" s="1"/>
  <c r="H121" i="27"/>
  <c r="P122" i="5" s="1"/>
  <c r="F131" i="27"/>
  <c r="N132" i="5" s="1"/>
  <c r="F135" i="27"/>
  <c r="N136" i="5" s="1"/>
  <c r="H131" i="27"/>
  <c r="P132" i="5" s="1"/>
  <c r="H137" i="27"/>
  <c r="P138" i="5" s="1"/>
  <c r="J129" i="27"/>
  <c r="R130" i="5" s="1"/>
  <c r="J135" i="27"/>
  <c r="R136" i="5" s="1"/>
  <c r="J133" i="27"/>
  <c r="R134" i="5" s="1"/>
  <c r="F141" i="27"/>
  <c r="N142" i="5" s="1"/>
  <c r="H143" i="27"/>
  <c r="P144" i="5" s="1"/>
  <c r="J143" i="27"/>
  <c r="R144" i="5" s="1"/>
  <c r="F202" i="31"/>
  <c r="N202" i="9" s="1"/>
  <c r="E202" i="31"/>
  <c r="M202" i="9" s="1"/>
  <c r="J202" i="31"/>
  <c r="R202" i="9" s="1"/>
  <c r="I202" i="31"/>
  <c r="Q202" i="9" s="1"/>
  <c r="H202" i="31"/>
  <c r="P202" i="9" s="1"/>
  <c r="G202" i="31"/>
  <c r="O202" i="9" s="1"/>
  <c r="K200" i="5" l="1"/>
  <c r="K201" i="5" s="1"/>
  <c r="N62" i="15"/>
  <c r="K222" i="9"/>
  <c r="K223" i="9" s="1"/>
  <c r="K75" i="7"/>
  <c r="K76" i="7" s="1"/>
  <c r="S70" i="12"/>
  <c r="S75" i="11"/>
  <c r="Z51" i="19" l="1"/>
  <c r="AA51" i="19" l="1"/>
</calcChain>
</file>

<file path=xl/sharedStrings.xml><?xml version="1.0" encoding="utf-8"?>
<sst xmlns="http://schemas.openxmlformats.org/spreadsheetml/2006/main" count="14975" uniqueCount="3337">
  <si>
    <t>Раздел 2. СТРОИТЕЛЬНО-МОНТАЖНЫЕ РАБОТЫ</t>
  </si>
  <si>
    <t>Глава 1. Врезка, обрезка металлического провода</t>
  </si>
  <si>
    <t>№ п/п</t>
  </si>
  <si>
    <t>Код в АИС РНГ</t>
  </si>
  <si>
    <t>Наименование работ и газового оборудования</t>
  </si>
  <si>
    <t>Единица измерения</t>
  </si>
  <si>
    <t xml:space="preserve">Договорная цена, руб. </t>
  </si>
  <si>
    <t>для предприятий 
(без НДС)</t>
  </si>
  <si>
    <t>для населения
(с НДС)</t>
  </si>
  <si>
    <t>1</t>
  </si>
  <si>
    <t>1.4.7.</t>
  </si>
  <si>
    <t>Разработка заключения по электрозащите</t>
  </si>
  <si>
    <t>заключение</t>
  </si>
  <si>
    <t>2.1.1.1</t>
  </si>
  <si>
    <t>Врезка или обрезка (с заглушкой) подземного газопровода низкого давления  с отключением давления  в сети  при диаметре до 50 мм</t>
  </si>
  <si>
    <t>шт</t>
  </si>
  <si>
    <t>2.1.1.1-1</t>
  </si>
  <si>
    <t>Врезка подземного газопровода высокого (ср) давления с отключением давления в сети при диаметре до 50 мм (К=1,15)</t>
  </si>
  <si>
    <t>2.1.1.1-2</t>
  </si>
  <si>
    <t>Врезка или обрезка (с заглушкой) подземного газопровода низкого давления с понижением давления в сети при диаметре/врезка заготовкой до 50 мм (К=1,3)</t>
  </si>
  <si>
    <t>2.1.1.1-3</t>
  </si>
  <si>
    <t>Врезка или обрезка (без заглушки) подземного газопровода низкого давления  с отключением давления  в сети  при диаметре до 50 мм (К=0,8)</t>
  </si>
  <si>
    <t>2.1.1.2</t>
  </si>
  <si>
    <t>Врезка или обрезка (с заглушкой) подземного газопровода низкого давления с отключением давления в сети при диаметре от 51 - 100 мм</t>
  </si>
  <si>
    <t>2.1.1.2-1</t>
  </si>
  <si>
    <t>Врезка подземного газопровода высокого (ср) давления с отключением давления в сети при диаметре 51-100 мм (К=1,15)</t>
  </si>
  <si>
    <t>2.1.1.2-2</t>
  </si>
  <si>
    <t>Врезка или обрезка (с заглушкой) подземного газопровода низкого давления с понижением давления в сети при диаметре/врезка заготовкой 51-100 мм (К=1,3)</t>
  </si>
  <si>
    <t>2.1.1.2-3</t>
  </si>
  <si>
    <t>Врезка или обрезка (без заглушки) подземного газопровода низкого давления  с отключением давления  в сети  при диаметре 51-100 мм (К=0,8)</t>
  </si>
  <si>
    <t>2.1.1.3</t>
  </si>
  <si>
    <t>Врезка или обрезка (с заглушкой) подземного газопровода низкого давления с отключением давления в сети при диаметре от 101-200 мм</t>
  </si>
  <si>
    <t>2.1.1.3-1</t>
  </si>
  <si>
    <t>Врезка подземного газопровода высокого (ср) давления с отключением давления в сети при диаметре 101-200 мм (К=1,15)</t>
  </si>
  <si>
    <t>2.1.1.3-2</t>
  </si>
  <si>
    <t>Врезка или обрезка (с заглушкой) подземного газопровода низкого давления с пониж. давления в сети при диаметре/врезка заготовкой 101-200 мм (К=1,3)</t>
  </si>
  <si>
    <t>2.1.1.3-3</t>
  </si>
  <si>
    <t>Врезка или обрезка (без заглушки) подземного газопровода низкого давления  с отключением давления  в сети  при диаметре 101-200 мм (К=0,8)</t>
  </si>
  <si>
    <t>2.1.1.4</t>
  </si>
  <si>
    <t>Врезка или обрезка (с заглушкой) подземного газопровода низкого давления с отключением газапровода при диаметре от 201-300 мм</t>
  </si>
  <si>
    <t>2.1.1.4-1</t>
  </si>
  <si>
    <t>Врезка подземного газопровода высокого (ср) давления с отключением давления в сети при диаметре 201-300 мм (К=1,15)</t>
  </si>
  <si>
    <t>2.1.1.4-2</t>
  </si>
  <si>
    <t>Врезка или обрезка (с заглушкой) подземного газопровода низкого давления с пониж.давления в сети при диаметре/врезка заготовкой 201-300 мм (К=1,3)</t>
  </si>
  <si>
    <t>2.1.1.4-3</t>
  </si>
  <si>
    <t>Врезка или обрезка (без заглушки) подземного газопровода низкого давления  с отключением давления  в сети  при диаметре 201-300 мм (К=0,8)</t>
  </si>
  <si>
    <t>2.1.1.5</t>
  </si>
  <si>
    <t>Врезка или обрезка (с заглушкой) подземного газопровода низкого давления с отключением давления в сети при диаметре от 301-400 мм</t>
  </si>
  <si>
    <t>2.1.1.5-1</t>
  </si>
  <si>
    <t>Врезка подземного газопровода высокого (ср) давления с отключением давления в сети при диаметре 301-400 мм (К=1,15)</t>
  </si>
  <si>
    <t>2.1.1.5-2</t>
  </si>
  <si>
    <t>Врезка или обрезка (с заглушкой) подземного газопровода низкого давления с пониж.давления в сети при диаметре/врезка заготовкой 301-400 мм (К=1,3)</t>
  </si>
  <si>
    <t>2.1.1.5-3</t>
  </si>
  <si>
    <t>Врезка или обрезка (без заглушки) подземного газопровода низкого давления  с отключением давления  в сети  при диаметре 301-400 мм (К=0,8)</t>
  </si>
  <si>
    <t>2.1.1.6</t>
  </si>
  <si>
    <t>Врезка или обрезка (с заглушкой) подземного газопровода низкого давления с отключением давления в сети при диаметре от 401-500 мм</t>
  </si>
  <si>
    <t>2.1.1.6-1</t>
  </si>
  <si>
    <t>Врезка подземного газопровода высокого (ср) давления с отключением давления в сети при диаметре 401-500 мм (К=1,15)</t>
  </si>
  <si>
    <t>2.1.1.6-2</t>
  </si>
  <si>
    <t>Врезка или обрезка (с заглушкой) подземного газопровода низкого давления с пониж.давления в сети при диаметре/врезка заготовкой 401-500 мм (К=1,3)</t>
  </si>
  <si>
    <t>2.1.1.6-3</t>
  </si>
  <si>
    <t>Врезка или обрезка (без заглушки) подземного газопровода низкого давления  с отключением давления  в сети  при диаметре 401-500 мм (К=0,8)</t>
  </si>
  <si>
    <t>2.1.1.7</t>
  </si>
  <si>
    <t>Врезка или обрезка (с заглушкой) подземного газопровода низкого давления с отключением давления в сети при диаметре свыше 500 мм</t>
  </si>
  <si>
    <t>2.1.1.7-1</t>
  </si>
  <si>
    <t>Врезка подземного газопровода высокого (ср) давления с отключением давления в сети при диаметре свыше 500 мм (К=1,15)</t>
  </si>
  <si>
    <t>2.1.1.7-2</t>
  </si>
  <si>
    <t>Врезка или обрезка (с заглушкой) подземного газопровода низкого давления с пониж.давления в сети при диаметре/врезка заготовкой   свыше 500 мм (К=1,3)</t>
  </si>
  <si>
    <t>2.1.1.7-3</t>
  </si>
  <si>
    <t>Врезка или обрезка (без заглушки) подземного газопровода низкого давления  с отключением давления  в сети  при диаметре  свыше 500 мм (К=0,8)</t>
  </si>
  <si>
    <t>2.1.2.1</t>
  </si>
  <si>
    <t>Врезка или обрезка (с заглушкой) надземного газопровода низкого давления с откл.давления в сети при диаметре до 25 мм</t>
  </si>
  <si>
    <t>2.1.2.1-1</t>
  </si>
  <si>
    <t>Врезка заготовкой надземного газопровода низкого давления с откл.давления в сети при диаметре до 25 мм (К=1,3)</t>
  </si>
  <si>
    <t>2.1.2.1-2</t>
  </si>
  <si>
    <t>Обрезка (без заглушки) надземного газопровода низкого давления с откл.давления в сети при диаметре до 25 мм (К=0,7)</t>
  </si>
  <si>
    <t>2.1.2.2</t>
  </si>
  <si>
    <t>Врезка или обрезка (с заглушкой) надземного газопровода низкого давления с откл.давления в сети при диаметре 32 - 40 мм</t>
  </si>
  <si>
    <t>2.1.2.2-1</t>
  </si>
  <si>
    <t>Врезка заготовкой надземного газопровода низкого давления с откл.давления в сети при диаметре 32-40 мм (К=1,3)</t>
  </si>
  <si>
    <t>2.1.2.2-2</t>
  </si>
  <si>
    <t>Обрезка (без заглушки) надземного газопровода низкого давления с откл.давления в сети при диаметре 32-40 мм (К=0,7)</t>
  </si>
  <si>
    <t>2.1.2.3</t>
  </si>
  <si>
    <t>Врезка или обрезка (с заглушкой) надземного газопровода низкого давления с откл.давления в сети при диаметре 50 мм</t>
  </si>
  <si>
    <t>2.1.2.3-1</t>
  </si>
  <si>
    <t>Врезка заготовкой надземного газопровода низкого давления с откл.давления в сети при диаметре 50 мм (К=1,3)</t>
  </si>
  <si>
    <t>2.1.2.3-2</t>
  </si>
  <si>
    <t>Обрезка (без заглушки) надземного газопровода низкого давления с откл.давления в сети при диаметре 50 мм (К=0,7)</t>
  </si>
  <si>
    <t>2.1.2.4</t>
  </si>
  <si>
    <t>Врезка или обрезка (с заглушкой) надземного газопровода низкого давления с откл.давления в сети при диаметре 51 - 100 мм</t>
  </si>
  <si>
    <t>2.1.2.4-1</t>
  </si>
  <si>
    <t>Врезка заготовкой надземного газопровода низкого давления с откл.давления в сети при диаметре 51-100 мм (К=1,3)</t>
  </si>
  <si>
    <t>2.1.2.4-2</t>
  </si>
  <si>
    <t>Обрезка (без заглушки) надземного газопровода низкого давления с откл.давления в сети при диаметре 51-100 мм (К=0,7)</t>
  </si>
  <si>
    <t>2.1.2.5</t>
  </si>
  <si>
    <t>Врезка или обрезка (с заглушкой) надземного газопровода низкого давления с откл.давления в сети при диаметре 101 - 200 мм</t>
  </si>
  <si>
    <t>2.1.2.5-1</t>
  </si>
  <si>
    <t>Врезка заготовкой надземного газопровода низкого давления с откл.давления в сети при диаметре 101-200 мм (К=1,3)</t>
  </si>
  <si>
    <t>2.1.2.5-2</t>
  </si>
  <si>
    <t>Обрезка (без заглушки) надземного газопровода низкого давления с откл.давления в сети при диаметре 101-200 мм (К=0,7)</t>
  </si>
  <si>
    <t>2.1.2.6</t>
  </si>
  <si>
    <t>Врезка или обрезка (с заглушкой) надземного газопровода низкого давления с откл.давления в сети при диаметре 201 - 300 мм</t>
  </si>
  <si>
    <t>2.1.2.6-1</t>
  </si>
  <si>
    <t>Врезка заготовкой надземного газопровода низкого давления с откл.давления в сети при диаметре 201-300 мм (К=1,3)</t>
  </si>
  <si>
    <t>2.1.2.6-2</t>
  </si>
  <si>
    <t>Обрезка (без заглушки) надземного газопровода низкого давления с откл.давления в сети при диаметре 201-300 мм (К=0,7)</t>
  </si>
  <si>
    <t>2.1.2.7</t>
  </si>
  <si>
    <t>Врезка или обрезка (с заглушкой) надземного газопровода низкого давления с откл.давления в сети при диаметре св.300 мм</t>
  </si>
  <si>
    <t>2.1.2.7-1</t>
  </si>
  <si>
    <t>Врезка заготовкой надземного газопровода низкого давления с откл.давления в сети при диаметре св. 300 мм (К=1,3)</t>
  </si>
  <si>
    <t>2.1.2.7-2</t>
  </si>
  <si>
    <t>Обрезка (без заглушки) надземного газопровода низкого давления с откл.давления в сети при диаметре св. 300 мм (К=0,7)</t>
  </si>
  <si>
    <t>2.1.3.1</t>
  </si>
  <si>
    <t>Врезка газопровода низкого давления надземной прокладки под давлением в сети при диаметре до 25мм</t>
  </si>
  <si>
    <t>2.1.3.2</t>
  </si>
  <si>
    <t>врезка газопровода низкого давления надземной прокладки под давлением в сети при диаметре от 32 до 40 мм</t>
  </si>
  <si>
    <t>2.1.3.3</t>
  </si>
  <si>
    <t>Врезка газопровода низкого давления надземной прокладки под давлением в сети при диаметре 50 мм</t>
  </si>
  <si>
    <t>2.1.4</t>
  </si>
  <si>
    <t>Врезка приспособлением ВПГ под газом вновь построенного наружного газопровода высокого(сред)давл. при диаметре присоединяемого газопровода до 150 мм</t>
  </si>
  <si>
    <t>2.1.4.1</t>
  </si>
  <si>
    <t>Врезка приспособлением ВПГ под газом вновь построенного наруж.г.пр-да высокого(сред)давл. при D присоединяемого газопровода до 150мм (вып.раб по изол)</t>
  </si>
  <si>
    <t>2.1.5.1</t>
  </si>
  <si>
    <t>Присоединение (врезка) муфтой вновь построенногонаружного газопровода к действ.при диаметре до 32мм</t>
  </si>
  <si>
    <t>2.1.5.1-1</t>
  </si>
  <si>
    <t>Присоединение (врезка) муфтой вновь построенногонаружного газопровода к действ.при диаметре до 32мм (вып.раб. по изол)</t>
  </si>
  <si>
    <t>2.1.5.2</t>
  </si>
  <si>
    <t>Присоединение (врезка) муфтой вновь построенногонаружного газопровода к действ.при диаметре 40-50мм</t>
  </si>
  <si>
    <t>2.1.5.2-1</t>
  </si>
  <si>
    <t>Присоединение (врезка) муфтой вновь построенногонаружного газопровода к действ.при диаметре 40-50мм (вып.раб. по изол)</t>
  </si>
  <si>
    <t>2.1.5.3</t>
  </si>
  <si>
    <t>Присоединение (врезка) муфтой вновь построенногонаружного газопровода к действ.при диаметре 51-100мм</t>
  </si>
  <si>
    <t>2.1.5.3-1</t>
  </si>
  <si>
    <t>Присоединение (врезка) муфтой вновь построенногонаружного газопровода к действ.при диаметре 51-100мм (вып.раб. по изол)</t>
  </si>
  <si>
    <t>2.1.5.4</t>
  </si>
  <si>
    <t>Присоединение (врезка) муфтой вновь построенногонаружного газопровода к действ.при диаметре 101-200мм</t>
  </si>
  <si>
    <t>2.1.5.4-1</t>
  </si>
  <si>
    <t>Присоединение (врезка) муфтой вновь построенногонаружного газопровода к действ.при диаметре 101-200мм (вып.раб. по изол)</t>
  </si>
  <si>
    <t>2.1.5.5</t>
  </si>
  <si>
    <t>Присоединение (врезка) муфтой вновь построенногонаружного газопровода к действ.при диаметре 201-300мм</t>
  </si>
  <si>
    <t>2.1.5.5-1</t>
  </si>
  <si>
    <t>Присоединение (врезка) муфтой вновь построенногонаружного газопровода к действ.при диаметре 201-300мм (вып.раб по изол)</t>
  </si>
  <si>
    <t>2.1.5.6</t>
  </si>
  <si>
    <t>Присоединение (врезка) муфтой вновь построенногонаружного газопровода к действ.при диаметре 301-400мм</t>
  </si>
  <si>
    <t>2.1.5.6-1</t>
  </si>
  <si>
    <t>Присоединение (врезка) муфтой вновь построенногонаружного газопровода к действ.при диаметре 301-400мм (вып.раб. по изол)</t>
  </si>
  <si>
    <t>2.1.5.7</t>
  </si>
  <si>
    <t>Присоединение (врезка) муфтой вновь построенногонаружного газопровода к действ.при диаметре 401-500мм</t>
  </si>
  <si>
    <t>2.1.5.7-1</t>
  </si>
  <si>
    <t>Присоединение (врезка) муфтой вновь построенногонаружного газопровода к действ.при диаметре 401-500мм (вып.раб. по изол)</t>
  </si>
  <si>
    <t>2.1.6.1</t>
  </si>
  <si>
    <t>Врезка в действующий внутридомовой газопровод при диаметре до 32мм</t>
  </si>
  <si>
    <t>2.1.6.2</t>
  </si>
  <si>
    <t>Врезка в действующий внутридомовой газопровод при диаметре 40-50 мм</t>
  </si>
  <si>
    <t>2.1.7.1</t>
  </si>
  <si>
    <t xml:space="preserve">Врезка штуцером под газом в действующий внутридомовый газопровод диаметром   до 32 мм </t>
  </si>
  <si>
    <t>2.1.7.2</t>
  </si>
  <si>
    <t xml:space="preserve">Врезка штуцером под газом в действующий внутридомовый газопровод диаметром   40-50 мм </t>
  </si>
  <si>
    <t>2.1.8.1</t>
  </si>
  <si>
    <t>Сварка стыка диаметром  до 50 мм</t>
  </si>
  <si>
    <t>2.1.8.2</t>
  </si>
  <si>
    <t>Сварка стыка диаметром  51-100мм</t>
  </si>
  <si>
    <t>2.1.8.3</t>
  </si>
  <si>
    <t>Сварка стыка диаметром 101-200 мм</t>
  </si>
  <si>
    <t>2.1.8.4</t>
  </si>
  <si>
    <t>Сварка стыка диаметром 201-300 мм</t>
  </si>
  <si>
    <t>2.1.8.5</t>
  </si>
  <si>
    <t>Сварка стыка диаметром 301-500 мм</t>
  </si>
  <si>
    <t>2.1.9.1</t>
  </si>
  <si>
    <t>Обрезка внутридомового газопровода с установкой сварной заглушки при диаметре газопровода до 32 мм</t>
  </si>
  <si>
    <t>2.1.9.1-1</t>
  </si>
  <si>
    <t>Обрезка внутридомового газопровода без установки сварной заглушки при диаметре газопровода до 32 мм (к=0,7)</t>
  </si>
  <si>
    <t>2.1.9.2</t>
  </si>
  <si>
    <t>Обрезка внутридомового газопровода с установкой сварной заглушки при диаметре газопровода 40-50 мм</t>
  </si>
  <si>
    <t>2.1.9.2-1</t>
  </si>
  <si>
    <t xml:space="preserve"> Обрезка внутридомового газопровода без установки сварной заглушки при диаметре газопровода 40-50 мм (К=0,7)</t>
  </si>
  <si>
    <t>2.1.10.1</t>
  </si>
  <si>
    <t>Изоляция мест врезки или обрезки газопровода(без приготовления мастики)при диаметре до 100 мм</t>
  </si>
  <si>
    <t>2.1.10.2</t>
  </si>
  <si>
    <t>Изоляция мест врезки или обрезки газопровода (без приготовления мастики) при диаметре 101-200 мм</t>
  </si>
  <si>
    <t>2.1.10.3</t>
  </si>
  <si>
    <t>Изоляция мест врезки или обрезки газопровода (без приготовления мастики)  при  диаметре 201.-300 мм</t>
  </si>
  <si>
    <t>2.1.10.4</t>
  </si>
  <si>
    <t>Изоляция мест врезки или обрезки газопровода (без приготовления мастики)  при  диаметре 301.-400 мм</t>
  </si>
  <si>
    <t>2.1.10.5</t>
  </si>
  <si>
    <t>Изоляция мест врезки или обрезки газопровода (без приготовления мастики)  при  диаметре 401.-500 мм</t>
  </si>
  <si>
    <t>2.1.10.6</t>
  </si>
  <si>
    <t>Изоляция мест врезки или обрезки газопровода (без приготовления мастики)  при  диаметре св. 500 мм</t>
  </si>
  <si>
    <t>2.1.11</t>
  </si>
  <si>
    <t>Приготовление(разогрев)битумной мастики для изоляции газопровода</t>
  </si>
  <si>
    <t>10 кг</t>
  </si>
  <si>
    <t>Глава 2. Строительно-монтажные работы на газопроводе</t>
  </si>
  <si>
    <t>2.2.4.1.</t>
  </si>
  <si>
    <t>Приварка фланцев к стальному газопроводу диаметром до 50 мм</t>
  </si>
  <si>
    <t>2</t>
  </si>
  <si>
    <t>2.2.4.2.</t>
  </si>
  <si>
    <t>Приварка фланцев к стальному газопроводу диаметром 51-100 мм</t>
  </si>
  <si>
    <t>3</t>
  </si>
  <si>
    <t>2.2.4.3.</t>
  </si>
  <si>
    <t>Приварка фланцев к стальному газопроводу диаметром 101-200 мм</t>
  </si>
  <si>
    <t>4</t>
  </si>
  <si>
    <t>2.2.4.4.</t>
  </si>
  <si>
    <t>Приварка фланцев к стальному газопроводу диаметром 201-300 мм</t>
  </si>
  <si>
    <t>5</t>
  </si>
  <si>
    <t>2.2.4.5.</t>
  </si>
  <si>
    <t>Приварка фланцев к стальному газопроводу диаметром 301-500 мм</t>
  </si>
  <si>
    <t>6</t>
  </si>
  <si>
    <t>2.2.5.1.</t>
  </si>
  <si>
    <t>Монтаж комплекта изолирующих фланцев (2 шт.) на газопроводе диаметром до 50 мм</t>
  </si>
  <si>
    <t>7</t>
  </si>
  <si>
    <t>2.2.5.2.</t>
  </si>
  <si>
    <t>Монтаж комплекта изолирующих фланцев (2 шт.) на газопроводе диаметром 51-100 мм</t>
  </si>
  <si>
    <t>8</t>
  </si>
  <si>
    <t>2.2.5.3.</t>
  </si>
  <si>
    <t>Монтаж комплекта изолирующих фланцев (2 шт.) на газопроводе диаметром 101-200 мм</t>
  </si>
  <si>
    <t>9</t>
  </si>
  <si>
    <t>2.2.5.4.</t>
  </si>
  <si>
    <t>Монтаж комплекта изолирующих фланцев (2 шт.) на газопроводе диаметром 201-300 мм</t>
  </si>
  <si>
    <t>10</t>
  </si>
  <si>
    <t>2.2.5.5.</t>
  </si>
  <si>
    <t>Монтаж комплекта изолирующих фланцев (2 шт.) на газопроводе диаметром 301-500 мм</t>
  </si>
  <si>
    <t>11</t>
  </si>
  <si>
    <t>2.2.12.1.</t>
  </si>
  <si>
    <t>Установка стальных задвижек диаметром 50 мм</t>
  </si>
  <si>
    <t>12</t>
  </si>
  <si>
    <t>2.2.12.2.</t>
  </si>
  <si>
    <t>Установка стальных задвижек диаметром 80 мм, 100 мм</t>
  </si>
  <si>
    <t>13</t>
  </si>
  <si>
    <t>2.2.12.3.</t>
  </si>
  <si>
    <t>Установка стальных задвижек диаметром 125 мм, 150 мм</t>
  </si>
  <si>
    <t>14</t>
  </si>
  <si>
    <t>2.2.12.4.</t>
  </si>
  <si>
    <t>Установка стальных задвижек диаметром 200 мм</t>
  </si>
  <si>
    <t>15</t>
  </si>
  <si>
    <t>2.2.12.5.</t>
  </si>
  <si>
    <t>Установка стальных задвижек диаметром 300 мм</t>
  </si>
  <si>
    <t>16</t>
  </si>
  <si>
    <t>2.2.12.6.</t>
  </si>
  <si>
    <t>Установка стальных задвижек диаметром 400 мм</t>
  </si>
  <si>
    <t>17</t>
  </si>
  <si>
    <t>2.2.12.7.</t>
  </si>
  <si>
    <t>Установка стальных задвижек диаметром 500 мм</t>
  </si>
  <si>
    <t>18</t>
  </si>
  <si>
    <t>2.2.13.1.</t>
  </si>
  <si>
    <t>Установка чугунных задвижек диаметром 50 мм</t>
  </si>
  <si>
    <t>19</t>
  </si>
  <si>
    <t>2.2.13.2.</t>
  </si>
  <si>
    <t>Установка чугунных задвижек диаметром 80 мм, 100 мм</t>
  </si>
  <si>
    <t>20</t>
  </si>
  <si>
    <t>2.2.13.3.</t>
  </si>
  <si>
    <t>Установка чугунных задвижек диаметром 125 мм, 150 мм</t>
  </si>
  <si>
    <t>21</t>
  </si>
  <si>
    <t>2.2.13.4.</t>
  </si>
  <si>
    <t>Установка чугунных задвижек диаметром 200 мм</t>
  </si>
  <si>
    <t>22</t>
  </si>
  <si>
    <t>2.2.13.5.</t>
  </si>
  <si>
    <t>Установка чугунных задвижек диаметром 300 мм</t>
  </si>
  <si>
    <t>23</t>
  </si>
  <si>
    <t>2.2.14.</t>
  </si>
  <si>
    <t>Установка контрольной трубки с ковером</t>
  </si>
  <si>
    <t>24</t>
  </si>
  <si>
    <t>2.2.17.1</t>
  </si>
  <si>
    <t>Монтаж стальных фасонных частей диаметром до 50 мм</t>
  </si>
  <si>
    <t>25</t>
  </si>
  <si>
    <t>2.2.17.2.</t>
  </si>
  <si>
    <t>Монтаж стальных фасонных частей диаметром 51-100 мм</t>
  </si>
  <si>
    <t>26</t>
  </si>
  <si>
    <t>2.2.17.3.</t>
  </si>
  <si>
    <t>Монтаж стальных фасонных частей диаметром 101-200 мм</t>
  </si>
  <si>
    <t>27</t>
  </si>
  <si>
    <t>2.2.17.4.</t>
  </si>
  <si>
    <t>Монтаж стальных фасонных частей диаметром 201-300 мм</t>
  </si>
  <si>
    <t>28</t>
  </si>
  <si>
    <t>2.2.17.5.</t>
  </si>
  <si>
    <t>Монтаж стальных фасонных частей диаметром 301-400 мм</t>
  </si>
  <si>
    <t>29</t>
  </si>
  <si>
    <t>2.2.17.6.</t>
  </si>
  <si>
    <t>Монтаж стальных фасонных частей диаметром 401-500 мм</t>
  </si>
  <si>
    <t>30</t>
  </si>
  <si>
    <t>2.2.18.1</t>
  </si>
  <si>
    <t xml:space="preserve">Установка регулятора давления газа диаметром 50 мм </t>
  </si>
  <si>
    <t>31</t>
  </si>
  <si>
    <t>2.2.18.2</t>
  </si>
  <si>
    <t xml:space="preserve">Установка регулятора давления газа диаметром 100 мм </t>
  </si>
  <si>
    <t>32</t>
  </si>
  <si>
    <t>2.2.18.3.</t>
  </si>
  <si>
    <t>Установка регулятора давления газа диаметром 200 мм</t>
  </si>
  <si>
    <t>33</t>
  </si>
  <si>
    <t>2.2.19.1.</t>
  </si>
  <si>
    <t>Устройство битумной изоляции стальных газопроводов диаметром до 100 мм</t>
  </si>
  <si>
    <t>метр</t>
  </si>
  <si>
    <t>34</t>
  </si>
  <si>
    <t>2.2.19.2.</t>
  </si>
  <si>
    <t>Устройство битумной изоляции стальных газопроводов диаметром 101-200 мм</t>
  </si>
  <si>
    <t>35</t>
  </si>
  <si>
    <t>2.2.19.3.</t>
  </si>
  <si>
    <t>Устройство битумной изоляции стальных газопроводов диаметром 201-300 мм</t>
  </si>
  <si>
    <t>36</t>
  </si>
  <si>
    <t>2.2.19.4.</t>
  </si>
  <si>
    <t>Устройство битумной изоляции стальных газопроводов диаметром 301-400 мм</t>
  </si>
  <si>
    <t>37</t>
  </si>
  <si>
    <t>2.2.20.1.</t>
  </si>
  <si>
    <t>Очистка внутренней полости газопровода продувкой воздухом диаметром до 200 мм</t>
  </si>
  <si>
    <t>10 м</t>
  </si>
  <si>
    <t>38</t>
  </si>
  <si>
    <t>2.2.20.2.</t>
  </si>
  <si>
    <t>Очистка внутренней полости газопровода продувкой воздухом диаметром 201-500 мм</t>
  </si>
  <si>
    <t>39</t>
  </si>
  <si>
    <t>2.2.21.1.</t>
  </si>
  <si>
    <t xml:space="preserve">Заполнение системы газопровода воздухом для проведения пневматических испытаний диаметром до 50 мм </t>
  </si>
  <si>
    <t>40</t>
  </si>
  <si>
    <t>2.2.21.2.</t>
  </si>
  <si>
    <t xml:space="preserve">Заполнение системы газопровода воздухом для проведения пневматических испытаний диаметром 51 - 100 мм </t>
  </si>
  <si>
    <t>41</t>
  </si>
  <si>
    <t>2.2.21.3.</t>
  </si>
  <si>
    <t>Заполнение системы газопровода воздухом для проведения пневматических испытаний диаметром 101 - 200 мм</t>
  </si>
  <si>
    <t>42</t>
  </si>
  <si>
    <t>2.2.21.4.</t>
  </si>
  <si>
    <t>Заполнение системы газопровода воздухом для проведения пневматических испытаний диаметром свыше 200 мм</t>
  </si>
  <si>
    <t>43</t>
  </si>
  <si>
    <t>2.2.22.1.</t>
  </si>
  <si>
    <t>Пневматическое испытание внутреннего газопровода диаметром до 50 мм протяженностью до 10 м</t>
  </si>
  <si>
    <t>44</t>
  </si>
  <si>
    <t>2.2.22.2.</t>
  </si>
  <si>
    <t>Пневматическое испытание внутреннего газопровода диаметром до 50 мм протяженностью свыше 10 м</t>
  </si>
  <si>
    <t>45</t>
  </si>
  <si>
    <t>2.2.23.</t>
  </si>
  <si>
    <t>Монтаж сварных переходов с диаметра 300 мм на 200 мм</t>
  </si>
  <si>
    <t>46</t>
  </si>
  <si>
    <t>2.2.24.</t>
  </si>
  <si>
    <t>Монтаж сварных переходов с диаметра 200 мм на 100 мм</t>
  </si>
  <si>
    <t>47</t>
  </si>
  <si>
    <t>2.2.25.1.</t>
  </si>
  <si>
    <t>Изготовление опоры под газопровод  диаметром до 100 мм</t>
  </si>
  <si>
    <t>48</t>
  </si>
  <si>
    <t>2.2.25.2.</t>
  </si>
  <si>
    <t xml:space="preserve">Изготовление опоры под газопровод диаметром 101 - 200 мм </t>
  </si>
  <si>
    <t>49</t>
  </si>
  <si>
    <t>2.2.26.</t>
  </si>
  <si>
    <t>Копание ям для стоек и столбов</t>
  </si>
  <si>
    <t>50</t>
  </si>
  <si>
    <t>2.2.27</t>
  </si>
  <si>
    <t>Установка опоры под газопровод с бетонированием</t>
  </si>
  <si>
    <t>51</t>
  </si>
  <si>
    <t>2.2.30</t>
  </si>
  <si>
    <t>Монтаж креплений под газопровод диаметром до 100 мм для прокладки по стене здания</t>
  </si>
  <si>
    <t>52</t>
  </si>
  <si>
    <t>2.2.31.1.</t>
  </si>
  <si>
    <t>Масляная окраска наружного газопровода надземной прокладки, две окраски (без использования приставной лестницы)</t>
  </si>
  <si>
    <t>квадратный метр</t>
  </si>
  <si>
    <t>53</t>
  </si>
  <si>
    <t>2.2.31.2.</t>
  </si>
  <si>
    <t>Масляная окраска наружного газопровода надземной прокладки, две окраски (с использованием приставной лестницы)</t>
  </si>
  <si>
    <t>Раздел 3. Пуско-наладочные работы, приемка и ввод в эксплуатацию объектов и газораспределительной системы</t>
  </si>
  <si>
    <t>3.10.</t>
  </si>
  <si>
    <t>Первичный пуск в эксплуатацию подземного газопровода</t>
  </si>
  <si>
    <t>3.10.1</t>
  </si>
  <si>
    <t>Повторный пуск в эксплуатацию подземного газопровода</t>
  </si>
  <si>
    <t>3.11</t>
  </si>
  <si>
    <t>Первичный пуск в эксплуатацию надземного газопровода</t>
  </si>
  <si>
    <t>3.11.1</t>
  </si>
  <si>
    <t>Повторный пуск в эксплуатацию надземного газопровода</t>
  </si>
  <si>
    <t>3.12</t>
  </si>
  <si>
    <t>Первичный пуск газа в ГРП (ГРУ)  при одной нитке газопровода</t>
  </si>
  <si>
    <t>3.12.1</t>
  </si>
  <si>
    <t>Повторный пуск газа в ГРП (ГРУ)  при одной нитке газопровода</t>
  </si>
  <si>
    <t>3.13.1</t>
  </si>
  <si>
    <t>Первичный пуск газа в ГРП (ГРУ)  при двух нитках газопровода</t>
  </si>
  <si>
    <t>3.13.2</t>
  </si>
  <si>
    <t>Повторный пуск газа в ГРП (ГРУ)  при двух нитках газопровода</t>
  </si>
  <si>
    <t>3.13.3</t>
  </si>
  <si>
    <t>Первичный пуск газа в ГРП (ГРУ)  при трех нитках газопровода</t>
  </si>
  <si>
    <t>3.13.4</t>
  </si>
  <si>
    <t>Повторный пуск газа в ГРП (ГРУ)  при трех нитках газопровода</t>
  </si>
  <si>
    <t>3.14</t>
  </si>
  <si>
    <t>Первичный пуск газа в ШРП при одной нитке газопровода</t>
  </si>
  <si>
    <t>3.14.1</t>
  </si>
  <si>
    <t>Повторный пуск газа в ШРП при одной нитке газопровода</t>
  </si>
  <si>
    <t>3.15</t>
  </si>
  <si>
    <t>Первичный пуск газа в ШРП при двух нитках газопровода</t>
  </si>
  <si>
    <t>3.15.1</t>
  </si>
  <si>
    <t>Повторный пуск газа в ШРП при двух нитках газопровода</t>
  </si>
  <si>
    <t>3.17</t>
  </si>
  <si>
    <t>Первичный пуск подземного газопровода к предприятию</t>
  </si>
  <si>
    <t>3.17.1</t>
  </si>
  <si>
    <t>Повторный пуск подземного газопровода к предприятию</t>
  </si>
  <si>
    <t>3.18</t>
  </si>
  <si>
    <t>Первичный пуск надземного газопровода к предприятию</t>
  </si>
  <si>
    <t>3.18.1</t>
  </si>
  <si>
    <t>Повторный пуск надземного газопровода к предприятию</t>
  </si>
  <si>
    <t>3.19</t>
  </si>
  <si>
    <t>Первичный пуск газа в  газовое оборудование котельной малой мощности с одним котлом (до 1 Гкал/ч) с автоматикой</t>
  </si>
  <si>
    <t>3.19.1</t>
  </si>
  <si>
    <t>Повторный пуск газа в  газовое оборудование котельной малой мощности с одним котлом (до 1 Гкал/ч) с автоматикой</t>
  </si>
  <si>
    <t>3.20</t>
  </si>
  <si>
    <t>Первичный пуск газа в  газовое оборудование котельной малой мощности с одним котлом (до 1 Гкал/ч) без автоматики</t>
  </si>
  <si>
    <t>3.20.1</t>
  </si>
  <si>
    <t>Повторный пуск газа в  газовое оборудование котельной малой мощности с одним котлом (до 1 Гкал/ч) без автоматики</t>
  </si>
  <si>
    <t>3.21.</t>
  </si>
  <si>
    <t>Первичный пуск каждого последующего котла малой мощности с автоматикой</t>
  </si>
  <si>
    <t>3.21.1</t>
  </si>
  <si>
    <t>Повторный пуск каждого последующего котла малой мощности с автоматикой</t>
  </si>
  <si>
    <t>3.22.</t>
  </si>
  <si>
    <t>Первичный пуск каждого последующего котла малой мощности без автоматики</t>
  </si>
  <si>
    <t>3.22.1</t>
  </si>
  <si>
    <t>Повторный пуск каждого последующего котла малой мощности без автоматики</t>
  </si>
  <si>
    <t>3.23.</t>
  </si>
  <si>
    <t>Первичный пуск газа в  газовое оборудование котельной средней мощности с одним котлом (от 1 до 5 Гкал/ч) с автоматикой</t>
  </si>
  <si>
    <t>3.23.1</t>
  </si>
  <si>
    <t>Повторный пуск газа в  газовое оборудование котельной средней мощности с одним котлом (от 1 до 5 Гкал/ч) с автоматикой</t>
  </si>
  <si>
    <t>3.24.</t>
  </si>
  <si>
    <t>Первичный пуск газа в  газовое оборудование котельной средней мощности с одним котлом (от 1 до 5 Гкал/ч) без автоматики</t>
  </si>
  <si>
    <t>3.24.1</t>
  </si>
  <si>
    <t>Повторный пуск газа в  газовое оборудование котельной средней мощности с одним котлом (от 1 до 5 Гкал/ч) без автоматики</t>
  </si>
  <si>
    <t>3.25.</t>
  </si>
  <si>
    <t>Первичный пуск каждого последующего котла средней мощности с автоматикой</t>
  </si>
  <si>
    <t>3.25.1</t>
  </si>
  <si>
    <t>Повторный пуск каждого последующего котла средней мощности с автоматикой</t>
  </si>
  <si>
    <t>3.26.</t>
  </si>
  <si>
    <t>Первичный пуск каждого последующего котла средней мощности без автоматики</t>
  </si>
  <si>
    <t>3.26.1</t>
  </si>
  <si>
    <t>Повторный пуск каждого последующего котла средней мощности без автоматики</t>
  </si>
  <si>
    <t>3.27.</t>
  </si>
  <si>
    <t>Первичный пуск в эксплуатацию газового оборудования котельной с одним котлом малой мощности с автоматикой и ГРУ(На каждый послед.котел  п.3.21)</t>
  </si>
  <si>
    <t>3.27.1.</t>
  </si>
  <si>
    <t>Повторный пуск в эксплуатацию газового оборудования котельной с одним котлом малой мощности с автоматикой и ГРУ (На каждый послед.котел  п.3.21.1)</t>
  </si>
  <si>
    <t>3.28.</t>
  </si>
  <si>
    <t>Первичный пуск в эксплуатацию газового оборудования котельной с одним котлом средней мощности с автоматикой и ГРУ (На каждый последующий котел п.3.25)</t>
  </si>
  <si>
    <t>3.28.1.</t>
  </si>
  <si>
    <t>Повторный пуск в эксплуатацию газового оборудования котельной с одним котлом средней мощности с автоматикой и ГРУ (На каждый послед.котел  п.3.25.1)</t>
  </si>
  <si>
    <t>3.29.</t>
  </si>
  <si>
    <t>Первичный пуск газа в технологическую газоиспользующую установку предприятия</t>
  </si>
  <si>
    <t>3.29.1</t>
  </si>
  <si>
    <t>Повторный пуск газа в технологическую газоиспользующую установку предприятия</t>
  </si>
  <si>
    <t>3.30.</t>
  </si>
  <si>
    <t>Пуско-наладочные работы по вводу в эксплуатацию горелок инфракрасного излучения</t>
  </si>
  <si>
    <t>3.31.</t>
  </si>
  <si>
    <t xml:space="preserve">Первичный пуск газа в газовое оборудование общественного здания производственного назначения, административного, общественного здания </t>
  </si>
  <si>
    <t>3.31.1</t>
  </si>
  <si>
    <t xml:space="preserve">Повторный пуск газа в газовое оборудование общественного здания производственного назначения, административного, общественного здания </t>
  </si>
  <si>
    <t>3.32.1.</t>
  </si>
  <si>
    <t>ПНР по вводу в эксплуатацию подземного газопровода к жилому дому (ввод до 25 м)</t>
  </si>
  <si>
    <t>3.32.2.</t>
  </si>
  <si>
    <t>ПНР по вводу в эксплуатацию подземного газопровода к жилому дому (ввод свыше 25 м)</t>
  </si>
  <si>
    <t>3.33.1</t>
  </si>
  <si>
    <t>ПНР по вводу в эксплуатацию надземного газопровода к жилому дому при длине до 100 м</t>
  </si>
  <si>
    <t>3.33.2</t>
  </si>
  <si>
    <t>ПНР по вводу в эксплуатацию надземного газопровода к жилому дому при длине свыше 100 м</t>
  </si>
  <si>
    <t>3.34.1.</t>
  </si>
  <si>
    <t>Первичный пуск газа в газовое оборудование жилого дома индивид. застройки при установке плиты</t>
  </si>
  <si>
    <t>3.34.1.-1</t>
  </si>
  <si>
    <t>Повторный пуск газа в газовое оборудование жилого дома индивид. застройки при установке плиты</t>
  </si>
  <si>
    <t>3.34.2.</t>
  </si>
  <si>
    <t>Первичный пуск газа в газовое оборудование жилого дома индивид. застройки при установке двух плит</t>
  </si>
  <si>
    <t>3.34.2.-1</t>
  </si>
  <si>
    <t>Повторный пуск газа в газовое оборудование жилого дома индивид. застройки при установке двух плит</t>
  </si>
  <si>
    <t>3.34.3.</t>
  </si>
  <si>
    <t>Первичный пуск газа в газовое оборудование жилого дома индивид. застройки при установке плиты и счетчика газа</t>
  </si>
  <si>
    <t>3.34.3.-1</t>
  </si>
  <si>
    <t>Повторный пуск газа в газовое оборудование жилого дома индивид. застройки при установке плиты и счетчика газа</t>
  </si>
  <si>
    <t>54</t>
  </si>
  <si>
    <t>3.34.4.</t>
  </si>
  <si>
    <t>Первичный пуск газа в газовое оборудование жилого дома индивид. застройки при установке 2 плит и счетчика газа</t>
  </si>
  <si>
    <t>55</t>
  </si>
  <si>
    <t>3.34.4.-1</t>
  </si>
  <si>
    <t>Повторный пуск газа в газовое оборудование жилого дома индивид. застройки при установке 2 плит и счетчика газа</t>
  </si>
  <si>
    <t>56</t>
  </si>
  <si>
    <t>3.35.1</t>
  </si>
  <si>
    <t>Первичный пуск газа в газовое оборудование жилого дома индивид. застройки при установке проточного водонагревателя</t>
  </si>
  <si>
    <t>57</t>
  </si>
  <si>
    <t>3.35.1-1</t>
  </si>
  <si>
    <t>Повторный пуск газа в газовое оборудование жилого дома индивид. застройки при установке проточного водонагревателя</t>
  </si>
  <si>
    <t>58</t>
  </si>
  <si>
    <t>3.35.2.</t>
  </si>
  <si>
    <t>Первичный пуск газа в газовое оборудование жилого дома индивид. застройки при установке двух проточных водонагревателей</t>
  </si>
  <si>
    <t>59</t>
  </si>
  <si>
    <t>3.35.2-1</t>
  </si>
  <si>
    <t>Повторный пуск газа в газовое оборудование жилого дома индивид. застройки при установке двух проточных водонагревателей</t>
  </si>
  <si>
    <t>60</t>
  </si>
  <si>
    <t>3.35.3.</t>
  </si>
  <si>
    <t>Первичный пуск газа в газовое оборудование жилого дома индивид. застройки при установке проточного водонагревателя и бытового счетчика газа</t>
  </si>
  <si>
    <t>61</t>
  </si>
  <si>
    <t>3.35.3-1</t>
  </si>
  <si>
    <t>Повторный пуск газа в газовое оборудование жилого дома индивид. застройки при установке проточного водонагревателя и бытового счетчика газа</t>
  </si>
  <si>
    <t>62</t>
  </si>
  <si>
    <t>3.35.4.</t>
  </si>
  <si>
    <t>Первичный пуск газа в газовое оборудование жилого дома индивид. застройки при установке двух проточных водонагревателей и бытового счетчика газа</t>
  </si>
  <si>
    <t>63</t>
  </si>
  <si>
    <t>3.35.4-1</t>
  </si>
  <si>
    <t>Повторный пуск газа в газовое оборудование жилого дома индивид. застройки при установке двух проточных водонагревателей и бытового счетчика газа</t>
  </si>
  <si>
    <t>64</t>
  </si>
  <si>
    <t>3.36.1</t>
  </si>
  <si>
    <t>65</t>
  </si>
  <si>
    <t>3.36.1-1</t>
  </si>
  <si>
    <t>66</t>
  </si>
  <si>
    <t>3.36.2</t>
  </si>
  <si>
    <t>67</t>
  </si>
  <si>
    <t>3.36.2-1</t>
  </si>
  <si>
    <t>68</t>
  </si>
  <si>
    <t>3.36.3</t>
  </si>
  <si>
    <t>69</t>
  </si>
  <si>
    <t>3.36.3-1</t>
  </si>
  <si>
    <t>70</t>
  </si>
  <si>
    <t>3.36.4</t>
  </si>
  <si>
    <t>71</t>
  </si>
  <si>
    <t>3.36.4-1</t>
  </si>
  <si>
    <t>72</t>
  </si>
  <si>
    <t>3.37.1</t>
  </si>
  <si>
    <t>Первичный пуск газа в газовое оборудование жилого дома индивид. застройки при установке плиты и отопительного аппарата</t>
  </si>
  <si>
    <t>73</t>
  </si>
  <si>
    <t>3.37.1-1</t>
  </si>
  <si>
    <t>Повторный пуск газа в газовое оборудование жилого дома индивид. застройки при установке плиты и отопительного аппарата</t>
  </si>
  <si>
    <t>74</t>
  </si>
  <si>
    <t>3.37.2</t>
  </si>
  <si>
    <t>Первичный пуск газа в газовое оборудование жилого дома индивид. застройки при установке плиты и 2 отопительных аппаратов</t>
  </si>
  <si>
    <t>75</t>
  </si>
  <si>
    <t>3.37.2-1</t>
  </si>
  <si>
    <t>Повторный пуск газа в газовое оборудование жилого дома индивид. застройки при установке плиты и 2 отопительных аппаратов</t>
  </si>
  <si>
    <t>76</t>
  </si>
  <si>
    <t>3.37.3</t>
  </si>
  <si>
    <t>Первичный пуск газа в газовое оборудование жилого дома индивид. застройки при установке плиты, отопительного аппарата и бытового счетчика газа</t>
  </si>
  <si>
    <t>77</t>
  </si>
  <si>
    <t>3.37.3-1</t>
  </si>
  <si>
    <t>Повторный пуск газа в газовое оборудование жилого дома индивид. застройки при установке плиты, отопительного аппарата и бытового счетчика газа</t>
  </si>
  <si>
    <t>78</t>
  </si>
  <si>
    <t>3.37.4</t>
  </si>
  <si>
    <t>Первичный пуск газа в газовое оборудование жилого дома индивид. застройки при установке плиты, 2 отопительных аппаратов и бытового счетчика газа</t>
  </si>
  <si>
    <t>79</t>
  </si>
  <si>
    <t>3.37.4-1</t>
  </si>
  <si>
    <t>Повторный пуск газа в газовое оборудование жилого дома индивид. застройки при установке плиты, 2 отопительных аппаратов и бытового счетчика газа</t>
  </si>
  <si>
    <t>80</t>
  </si>
  <si>
    <t>3.38.1</t>
  </si>
  <si>
    <t>Первичный пуск газа в газовое оборудование жилого дома индивид. застройки при установке 2 плит и 2 отопительных аппаратов</t>
  </si>
  <si>
    <t>81</t>
  </si>
  <si>
    <t>3.38.1-1</t>
  </si>
  <si>
    <t>Повторный пуск газа в газовое оборудование жилого дома индивид. застройки при установке 2 плит и 2 отопительных аппаратов</t>
  </si>
  <si>
    <t>82</t>
  </si>
  <si>
    <t>3.38.2</t>
  </si>
  <si>
    <t>Первичный пуск газа в газовое оборудование жилого дома индивид. застройки при установке 2 плит и 2 отопительных аппаратов и газ.счетчика</t>
  </si>
  <si>
    <t>83</t>
  </si>
  <si>
    <t>3.38.2-1</t>
  </si>
  <si>
    <t>Повторный пуск газа в газовое оборудование жилого дома индивид. застройки при установке 2 плит и 2 отопительных аппаратов и газ. счетчика</t>
  </si>
  <si>
    <t>84</t>
  </si>
  <si>
    <t>3.38.4</t>
  </si>
  <si>
    <t>Первичный пуск газа в газовое оборудование жилого дома индивид. застройки при установке 2 плит, 2 отопительных аппаратов и 2 газ. счетчиков</t>
  </si>
  <si>
    <t>85</t>
  </si>
  <si>
    <t>3.38.4-1</t>
  </si>
  <si>
    <t>Повторный пуск газа в газовое оборудование жилого дома индивид. застройки при установке 2 плит, 2 отопительных аппаратов и 2 газ. счетчиков</t>
  </si>
  <si>
    <t>86</t>
  </si>
  <si>
    <t>3.39.1</t>
  </si>
  <si>
    <t>Первичный пуск газа в газовое оборудование жилого дома индивид. застройки при установке плиты и отопительной горелки</t>
  </si>
  <si>
    <t>87</t>
  </si>
  <si>
    <t>3.39.1-1</t>
  </si>
  <si>
    <t>Повторный пуск газа в газовое оборудование жилого дома индивид. застройки при установке плиты и отопительной горелки</t>
  </si>
  <si>
    <t>88</t>
  </si>
  <si>
    <t>3.39.2</t>
  </si>
  <si>
    <t>Первичный пуск газа в газовое оборудование жилого дома индивид. застройки при установке плиты и 2 отопительных горелок</t>
  </si>
  <si>
    <t>89</t>
  </si>
  <si>
    <t>3.39.2-1</t>
  </si>
  <si>
    <t>Повторный пуск газа в газовое оборудование жилого дома индивид. застройки при установке плиты и 2 отопительных горелок</t>
  </si>
  <si>
    <t>90</t>
  </si>
  <si>
    <t>3.39.3</t>
  </si>
  <si>
    <t>Первичный пуск газа в газовое оборудование жилого дома индивид. застройки при установке плиты, отопительной горелки и бытового счетчика газа</t>
  </si>
  <si>
    <t>91</t>
  </si>
  <si>
    <t>3.39.3-1</t>
  </si>
  <si>
    <t>Повторный пуск газа в газовое оборудование жилого дома индивид. застройки при установке плиты, отопительной горелки и бытового счетчика газа</t>
  </si>
  <si>
    <t>92</t>
  </si>
  <si>
    <t>3.39.4</t>
  </si>
  <si>
    <t>Первичный пуск газа в газовое оборудование жилого дома индивид. застройки при установке плиты, 2 отопительных горелок и бытового счетчика газа</t>
  </si>
  <si>
    <t>93</t>
  </si>
  <si>
    <t>3.39.4-1</t>
  </si>
  <si>
    <t>Повторный пуск газа в газовое оборудование жилого дома индивид. застройки при установке плиты, 2 отопительных горелок и бытового счетчика газа</t>
  </si>
  <si>
    <t>94</t>
  </si>
  <si>
    <t>3.40</t>
  </si>
  <si>
    <t>Первичный пуск газа в газовое оборудование жилого дома индивид. застройки при установке 2 плит и 2 отопительных горелок</t>
  </si>
  <si>
    <t>95</t>
  </si>
  <si>
    <t>3.40.1</t>
  </si>
  <si>
    <t>Повторный пуск газа в газовое оборудование жилого дома индивид. застройки при установке 2 плит и 2 отопительных горелок</t>
  </si>
  <si>
    <t>96</t>
  </si>
  <si>
    <t>3.41.1</t>
  </si>
  <si>
    <t>Первичный пуск газа в газовое оборудование жилого дома индивид. застройки при установке плиты и проточного водонагревателя</t>
  </si>
  <si>
    <t>97</t>
  </si>
  <si>
    <t>3.41.1-1</t>
  </si>
  <si>
    <t>Повторный пуск газа в газовое оборудование жилого дома индивид. застройки при установке плиты и проточного водонагревателя</t>
  </si>
  <si>
    <t>98</t>
  </si>
  <si>
    <t>3.41.2</t>
  </si>
  <si>
    <t>Первичный пуск газа в газовое оборудование жилого дома индивид. застройки при установке плиты и 2 проточных водонагревателей</t>
  </si>
  <si>
    <t>99</t>
  </si>
  <si>
    <t>3.41.2-1</t>
  </si>
  <si>
    <t>Повторный пуск газа в газовое оборудование жилого дома индивид. застройки при установке плиты и 2 проточных водонагревателей</t>
  </si>
  <si>
    <t>100</t>
  </si>
  <si>
    <t>3.41.3</t>
  </si>
  <si>
    <t>Первичный пуск газа в газовое оборудование жилого дома индивид. застройки при установке плиты, проточного водонагревателя и бытового счетчика газа</t>
  </si>
  <si>
    <t>101</t>
  </si>
  <si>
    <t>3.41.3-1</t>
  </si>
  <si>
    <t>Повторный пуск газа в газовое оборудование жилого дома индивид. застройки при установке плиты, проточного водонагревателя и бытового счетчика газа</t>
  </si>
  <si>
    <t>102</t>
  </si>
  <si>
    <t>3.41.4</t>
  </si>
  <si>
    <t>Первичный пуск газа в газовое оборудование жилого дома индивид. застройки при установке плиты, 2 проточных водонагревателей, бытового счетчика газа</t>
  </si>
  <si>
    <t>103</t>
  </si>
  <si>
    <t>3.41.4-1</t>
  </si>
  <si>
    <t>Повторный пуск газа в газовое оборудование жилого дома индивид. застройки при установке плиты, 2 проточных водонагревателей, бытового счетчика газа</t>
  </si>
  <si>
    <t>104</t>
  </si>
  <si>
    <t>3.42.1</t>
  </si>
  <si>
    <t>Первичный пуск газа в газовое оборудование жилого дома индивид. застройки при установке 2 плит, 2 проточных водонагревателей</t>
  </si>
  <si>
    <t>105</t>
  </si>
  <si>
    <t>3.42.1-1</t>
  </si>
  <si>
    <t>Повторный пуск газа в газовое оборудование жилого дома индивид. застройки при установке 2 плит, 2 проточных водонагревателей</t>
  </si>
  <si>
    <t>106</t>
  </si>
  <si>
    <t>3.42.2</t>
  </si>
  <si>
    <t>Первичный пуск газа в газовое оборудование жилого дома индивид. застройки при установке 2 плит, 2 проточных водонагревателей, газового счетчика</t>
  </si>
  <si>
    <t>107</t>
  </si>
  <si>
    <t>3.42.2-1</t>
  </si>
  <si>
    <t>Повторный пуск газа в газовое оборудование жилого дома индивид. застройки при установке 2 плит, 2 проточных водонагревателей, газового счетчика</t>
  </si>
  <si>
    <t>108</t>
  </si>
  <si>
    <t>3.42.3</t>
  </si>
  <si>
    <t>Первичный пуск газа в газовое оборудование жилого дома индивид. застройки при установке 2 плит, 2 проточных водонагревателей, 2 газовых счетчиков</t>
  </si>
  <si>
    <t>109</t>
  </si>
  <si>
    <t>3.42.3-1</t>
  </si>
  <si>
    <t>Повторный пуск газа в газовое оборудование жилого дома индивид. застройки при установке 2 плит, 2 проточных водонагревателей, 2 газовых счетчиков</t>
  </si>
  <si>
    <t>110</t>
  </si>
  <si>
    <t>3.43.1</t>
  </si>
  <si>
    <t>Первичный пуск газа в газовое оборудование жилого дома индивид. застройки при установке плиты, проточного водонагревателя, отопительной горелки</t>
  </si>
  <si>
    <t>111</t>
  </si>
  <si>
    <t>3.43.1-1</t>
  </si>
  <si>
    <t>Повторный пуск газа в газовое оборудование жилого дома индивид. застройки при установке плиты, проточного водонагревателя, отопительной горелки</t>
  </si>
  <si>
    <t>112</t>
  </si>
  <si>
    <t>3.43.2</t>
  </si>
  <si>
    <t>Первичный пуск газа в газовое оборуд. жилого дома индивид. застройки при уст-ке плиты, проточного водонагр., отопит. горелки, бытового счетчика газа</t>
  </si>
  <si>
    <t>113</t>
  </si>
  <si>
    <t>3.43.2-1</t>
  </si>
  <si>
    <t>Повторный пуск газа в газовое оборуд. жилого дома индивид. застройки при уст-ке плиты, проточного водонагр., отопит. горелки, бытового счетчика газа</t>
  </si>
  <si>
    <t>114</t>
  </si>
  <si>
    <t>3.44.1</t>
  </si>
  <si>
    <t>Первичный пуск газа в газовое оборудование жилого дома индивид. застройки при установке плиты, проточного водонагревателя, отопительного аппарата</t>
  </si>
  <si>
    <t>115</t>
  </si>
  <si>
    <t>3.44.1-1</t>
  </si>
  <si>
    <t>Повторный пуск газа в газовое оборудование жилого дома индивид. застройки при установке плиты, проточного водонагревателя, отопительного аппарата</t>
  </si>
  <si>
    <t>116</t>
  </si>
  <si>
    <t>3.44.2</t>
  </si>
  <si>
    <t>Первичный пуск газа в газовое оборуд. жилого дома индивид. застройки при установке плиты, проточного водонагревателя, отопит. аппарата, счетчика газа</t>
  </si>
  <si>
    <t>117</t>
  </si>
  <si>
    <t>3.44.2-1</t>
  </si>
  <si>
    <t>Повторный пуск газа в газовое оборуд. жилого дома индивид. застройки при установке плиты, проточного водонагревателя, отопит. аппарата, счетчика газа</t>
  </si>
  <si>
    <t>118</t>
  </si>
  <si>
    <t>3.45.1</t>
  </si>
  <si>
    <t>Первичный пуск газа в газовое оборудование жилого дома индивид. застройки при установке плиты, проточного водонагревателя, 2 отопительных аппаратов</t>
  </si>
  <si>
    <t>119</t>
  </si>
  <si>
    <t>3.45.1-1</t>
  </si>
  <si>
    <t>Повторный пуск газа в газовое оборудование жилого дома индивид. застройки при установке плиты, проточного водонагревателя, 2 отопительных аппаратов</t>
  </si>
  <si>
    <t>120</t>
  </si>
  <si>
    <t>3.45.2</t>
  </si>
  <si>
    <t>Первичный пуск газа в газовое оборудование жилого дома индивид. застройки при установке 2 плит, проточного водонагревателя, 2 отопительных аппаратов</t>
  </si>
  <si>
    <t>121</t>
  </si>
  <si>
    <t>3.45.2-1</t>
  </si>
  <si>
    <t>Повторный пуск газа в газовое оборудование жилого дома индивид. застройки при установке 2 плит, проточного водонагревателя, 2 отопительных аппаратов</t>
  </si>
  <si>
    <t>122</t>
  </si>
  <si>
    <t>3.45.3</t>
  </si>
  <si>
    <t>Первичный пуск газа в газовое оборуд. жилого дома индивид. застройки при установке плиты, проточного водонагр., 2 отопит. аппаратов, счетчика газа</t>
  </si>
  <si>
    <t>123</t>
  </si>
  <si>
    <t>3.45.3-1</t>
  </si>
  <si>
    <t>Повторный пуск газа в газовое оборуд. жилого дома индивид. застройки при установке плиты, проточного водонагр., 2 отопит. аппаратов, счетчика газа</t>
  </si>
  <si>
    <t>124</t>
  </si>
  <si>
    <t>3.45.4</t>
  </si>
  <si>
    <t>Первичный пуск газа в газовое оборуд. жилого дома индивид. застройки при установке плиты, проточного водонагр., 2 отопит. аппаратов, 2 счетчиков газа</t>
  </si>
  <si>
    <t>125</t>
  </si>
  <si>
    <t>3.45.4-1</t>
  </si>
  <si>
    <t>Повторный пуск газа в газовое оборуд. жилого дома индивид. застройки при установке плиты, проточного водонагр., 2 отопит. аппаратов, 2 счетчиков газа</t>
  </si>
  <si>
    <t>126</t>
  </si>
  <si>
    <t>3.45.5</t>
  </si>
  <si>
    <t>Первичный пуск газа в газовое оборуд. жилого дома индивид. застройки при установке 2 плит, проточного водонагр., 2 отопит. аппаратов, счетчика газа</t>
  </si>
  <si>
    <t>127</t>
  </si>
  <si>
    <t>3.45.5-1</t>
  </si>
  <si>
    <t>Повторный пуск газа в газовое оборуд. жилого дома индивид. застройки при установке 2 плит, проточного водонагр., 2 отопит. аппаратов, счетчика газа</t>
  </si>
  <si>
    <t>128</t>
  </si>
  <si>
    <t>3.45.6</t>
  </si>
  <si>
    <t>Первичный пуск газа в газовое оборуд. жилого дома индивид. застройки при установке 2 плит, проточного водонагр., 2 отопит. аппаратов, 2 счетчиков газа</t>
  </si>
  <si>
    <t>129</t>
  </si>
  <si>
    <t>3.45.6-1</t>
  </si>
  <si>
    <t>Повторный пуск газа в газовое оборуд. жилого дома индивид. застройки при установке 2 плит, проточного водонагр., 2 отопит. аппаратов, 2 счетчиков газа</t>
  </si>
  <si>
    <t>130</t>
  </si>
  <si>
    <t>3.46.1</t>
  </si>
  <si>
    <t>Первичный пуск газа в газовое оборуд. жилого дома индивид. застройки при установке 2 плит, 2 проточных водонагр., 2 отопит.аппаратов</t>
  </si>
  <si>
    <t>131</t>
  </si>
  <si>
    <t>3.46.1-1</t>
  </si>
  <si>
    <t>Повторный пуск газа в газовое оборуд. жилого дома индивид. застройки при установке 2 плит, 2 проточных водонагр., 2 отопит.аппаратов</t>
  </si>
  <si>
    <t>132</t>
  </si>
  <si>
    <t>3.46.2</t>
  </si>
  <si>
    <t>Первичный пуск газа в газовое оборуд. жилого дома индивид. застройки при уст-ке 2 плит, 2 проточных водонагр., 2 отопит.аппаратов, газового счетчика</t>
  </si>
  <si>
    <t>133</t>
  </si>
  <si>
    <t>3.46.2-1</t>
  </si>
  <si>
    <t>Повторный пуск газа в газовое оборуд. жилого дома индивид. застройки при уст-ке 2 плит, 2 проточных водонагр., 2 отопит.аппаратов, газового счетчика</t>
  </si>
  <si>
    <t>134</t>
  </si>
  <si>
    <t>3.46.3</t>
  </si>
  <si>
    <t>Первичный пуск газа в газовое оборуд. жилого дома индивид. застройки при уст-ке 2 плит, 2 проточных водонагр., 2 отопит.аппаратов, 2 газовых счетчиков</t>
  </si>
  <si>
    <t>135</t>
  </si>
  <si>
    <t>3.46.3-1</t>
  </si>
  <si>
    <t>Повторный пуск газа в газовое оборуд. жилого дома индивид. застройки при уст-ке 2 плит, 2 проточных водонагр., 2 отопит.аппаратов, 2 газовых счетчиков</t>
  </si>
  <si>
    <t>136</t>
  </si>
  <si>
    <t>3.47</t>
  </si>
  <si>
    <t>Первичный пуск газа в газовое оборуд. многокв. жилого дома при установке газ. плиты, бытового счетчика газа и кол-ве приборов на одном стояке до 5</t>
  </si>
  <si>
    <t>137</t>
  </si>
  <si>
    <t>3.47.1</t>
  </si>
  <si>
    <t>Повторный пуск газа в газовое оборуд. многокв. жилого дома при установке газ. плиты, бытового счетчика газа и кол-ве приборов на одном стояке до 5</t>
  </si>
  <si>
    <t>138</t>
  </si>
  <si>
    <t>3.48</t>
  </si>
  <si>
    <t>Первичный пуск газа в газовое оборуд. многокв. жилого дома при установке газ. плиты, бытового счетчика газа и кол-ве приборов на одном стояке 6-10</t>
  </si>
  <si>
    <t>139</t>
  </si>
  <si>
    <t>3.48.1</t>
  </si>
  <si>
    <t>Повторный пуск газа в газовое оборуд. многокв. жилого дома при установке газ. плиты, бытового счетчика газа и кол-ве приборов на одном стояке 6-10</t>
  </si>
  <si>
    <t>140</t>
  </si>
  <si>
    <t>3.49</t>
  </si>
  <si>
    <t>Первичный пуск газа в газовое оборуд. многокв. жилого дома при установке газ. плиты, бытового счетчика газа и кол-ве приборов на одном стояке 11-15</t>
  </si>
  <si>
    <t>141</t>
  </si>
  <si>
    <t>3.49.1</t>
  </si>
  <si>
    <t>Повторный пуск газа в газовое оборуд. многокв. жилого дома при установке газ. плиты, бытового счетчика газа и кол-ве приборов на одном стояке 11-15</t>
  </si>
  <si>
    <t>142</t>
  </si>
  <si>
    <t>3.50</t>
  </si>
  <si>
    <t>Первичный пуск газа в газовое оборуд. многокв. жилого дома при установке газ. плиты, бытового счетчика газа и кол-ве приборов на одном стояке свыше 16</t>
  </si>
  <si>
    <t>143</t>
  </si>
  <si>
    <t>3.50.1</t>
  </si>
  <si>
    <t>Повторный пуск газа в газовое оборуд. многокв. жилого дома при установке газ. плиты, бытового счетчика газа и кол-ве приборов на одном стояке свыше 16</t>
  </si>
  <si>
    <t>144</t>
  </si>
  <si>
    <t>3.51</t>
  </si>
  <si>
    <t>Первичный пуск газа в газ. оборуд. многокв. жилого дома при уст-ке плиты и проточного водонагр., счетчика газа и кол-ве приборов на одном стояке до 10</t>
  </si>
  <si>
    <t>145</t>
  </si>
  <si>
    <t>3.51.1</t>
  </si>
  <si>
    <t>Повторный пуск газа в газ. оборуд. многокв. жилого дома при уст-ке плиты и проточного водонагр., счетчика газа и кол-ве приборов на одном стояке до 10</t>
  </si>
  <si>
    <t>146</t>
  </si>
  <si>
    <t>3.52</t>
  </si>
  <si>
    <t>Первичный пуск газа в газ. оборуд. многокв. жилого дома при уст-ке плиты и проточного водонагр., счетчика газа и кол-ве приборов на одном стояке св 10</t>
  </si>
  <si>
    <t>147</t>
  </si>
  <si>
    <t>3.52.1</t>
  </si>
  <si>
    <t>Повторный пуск газа в газ. оборуд. многокв. жилого дома при уст-ке плиты и проточного водонагр., счетчика газа и кол-ве приборов на одном стояке св 10</t>
  </si>
  <si>
    <t>Раздел 4.  КОНТРОЛЬ ЭКСПЛУАТАЦИОННОЙ ОРГАНИЗАЦИИ ЗА СТРОИТЕЛЬСТВОМ</t>
  </si>
  <si>
    <t>Глава 2. Проверка состояния газопровода приборным методом контроля при строительно-монтажных работах</t>
  </si>
  <si>
    <t>4.2.4.</t>
  </si>
  <si>
    <t>Внешний осмотр качества изоляции газопровода после опускания его в траншею</t>
  </si>
  <si>
    <t>4.2.5.</t>
  </si>
  <si>
    <t>Проверка состояния изоляционного покрытия подземных (уличных) газопроводов прибором типа АНПИ при СМР после засыпки до нулевой отметки построенного ГП</t>
  </si>
  <si>
    <t>км</t>
  </si>
  <si>
    <t>Раздел 5. НАРУЖНЫЕ СТАЛЬНЫЕ ГАЗОПРОВОДЫ, АРМАТУРА  И СООРУЖЕНИЯ</t>
  </si>
  <si>
    <t xml:space="preserve">Глава 1. Техническое обслуживание </t>
  </si>
  <si>
    <t>5.1.1.</t>
  </si>
  <si>
    <t>Обход и осмотр трассы подземного уличного газопровода</t>
  </si>
  <si>
    <t>5.1.2.</t>
  </si>
  <si>
    <t>Обход и осмотр трассы надземного уличного газопровода</t>
  </si>
  <si>
    <t>5.1.3.</t>
  </si>
  <si>
    <t>Обход и осмотр внутриквартального и дворового газопровода</t>
  </si>
  <si>
    <t>100 м</t>
  </si>
  <si>
    <t>5.1.4.</t>
  </si>
  <si>
    <t xml:space="preserve">Осмотр технического состояния и проверка на загазованность газового ввода </t>
  </si>
  <si>
    <t>5.1.5.1.</t>
  </si>
  <si>
    <t>Проверка на загазованность газ. колодцев и камер (колодцев) инж. подзем. сооружений (коммуникаций)</t>
  </si>
  <si>
    <t>5.1.5.2.</t>
  </si>
  <si>
    <t>Проверка на загазованность газ. колодцев и камер (колодцев) инж. подзем. сооружений (коммуникаций) с предв. очисткой крышек от снега и льда</t>
  </si>
  <si>
    <t>5.1.5.3.</t>
  </si>
  <si>
    <t>Проверка через отверстие в крышках колодцев на загазованность газ. колодцев и камер (колодцев) инж. подзем. сооружений (коммуникаций)</t>
  </si>
  <si>
    <t>5.1.5.4.</t>
  </si>
  <si>
    <t>Проверка через отверстие в крышках на загаз-ность газ. колодцев и камер (колодцев) инж. подзем. соор. (коммуникаций) с очисткой крышек от снега и льда</t>
  </si>
  <si>
    <t>5.1.6.1.</t>
  </si>
  <si>
    <t>Проверка на загазованность подвала здания (технического, подполья), подлежащего проверке в зоне 15 м от газопровода (без использования штуцера)</t>
  </si>
  <si>
    <t>объект</t>
  </si>
  <si>
    <t>5.1.6.2.</t>
  </si>
  <si>
    <t>Проверка на загазованность подвала здания (технического, подполья), подлежащего проверке в зоне 15 м от газопровода (с использованием штуцера)</t>
  </si>
  <si>
    <t>5.1.7.1.</t>
  </si>
  <si>
    <t>Проверка на загазованность контрольной трубки</t>
  </si>
  <si>
    <t>5.1.7.2.</t>
  </si>
  <si>
    <t>Проверка на загазованность контрольной трубки с очисткой крышки ковера от снега и льда</t>
  </si>
  <si>
    <t>5.1.8.1.</t>
  </si>
  <si>
    <t>Проверка технического состояния контрольного проводника</t>
  </si>
  <si>
    <t>5.1.8.2.</t>
  </si>
  <si>
    <t>Проверка технического состояния контрольного проводника с очисткой крышки ковера от снега и льда</t>
  </si>
  <si>
    <t>5.1.9.1.</t>
  </si>
  <si>
    <t>Проверка технического состояния гидрозатвора</t>
  </si>
  <si>
    <t>5.1.9.2.</t>
  </si>
  <si>
    <t>Проверка технического состояния гидрозатвора с очисткой крышки ковера от снега и льда</t>
  </si>
  <si>
    <t>5.1.10.1.</t>
  </si>
  <si>
    <t>Проверка технического состояния конденсатосборника без удаления конденсата</t>
  </si>
  <si>
    <t>5.1.10.2.</t>
  </si>
  <si>
    <t>Проверка технического состояния конденсатосборника без удаления конденсата с очисткой крышки ковера от снега и льда</t>
  </si>
  <si>
    <t>5.1.11.1.</t>
  </si>
  <si>
    <t>Проверка технического состояния конденсатосборника  с удалением конденсата давлением газа</t>
  </si>
  <si>
    <t>5.1.11.2.</t>
  </si>
  <si>
    <t>Проверка технического состояния конденсатосборника с удалением конденсата давлением газа с очисткой крышки ковера от снега и льда</t>
  </si>
  <si>
    <t>5.1.12.1.</t>
  </si>
  <si>
    <t>Проверка технического состояния конденсатосборника с удалением конденсата ручным насосом</t>
  </si>
  <si>
    <t>5.1.12.2.</t>
  </si>
  <si>
    <t>Проверка технического состояния конденсатосборника с удалением конденсата ручным насосом с очисткой крышки ковера от снега и льда</t>
  </si>
  <si>
    <t>5.1.13.</t>
  </si>
  <si>
    <t>Оформление рапорта о результатах обхода трассы газопровода</t>
  </si>
  <si>
    <t>5.1.14.1.</t>
  </si>
  <si>
    <t>Установка указателя  на трассе газопровода (при выполнении работ одним исполнителем)</t>
  </si>
  <si>
    <t>5.1.14.2.</t>
  </si>
  <si>
    <t xml:space="preserve">Установка указателя  на трассе газопровода (при выполнении работ на проезжей части улицы двумя исполнителями) </t>
  </si>
  <si>
    <t>5.1.15.</t>
  </si>
  <si>
    <t>Реставрация настенных знаков с заменой знака</t>
  </si>
  <si>
    <t>5.1.16.</t>
  </si>
  <si>
    <t>Реставрация настенных знаков без замены знака</t>
  </si>
  <si>
    <t>5.1.17.</t>
  </si>
  <si>
    <t>Буровой осмотр газопровода с асфальто-бетонным покрытием с использованием бурильной установки</t>
  </si>
  <si>
    <t>5.1.18.</t>
  </si>
  <si>
    <t>Буровой осмотр газопровода с асфальто-бетонным покрытием при бурении скважин вручную</t>
  </si>
  <si>
    <t>5.1.19.</t>
  </si>
  <si>
    <t>Буровой осмотр газопровода без покрытия при бурении скважин вручную</t>
  </si>
  <si>
    <t>5.1.20.</t>
  </si>
  <si>
    <t>Шурфовой осмотр газопровода с асфальто-бетонным покрытием (без учет затрат на разработку грунта)</t>
  </si>
  <si>
    <t>5.1.21.</t>
  </si>
  <si>
    <t>Шурфовой осмотр газопровода без покрытия (без учета затрат на разработку грунта)</t>
  </si>
  <si>
    <t>5.1.22.</t>
  </si>
  <si>
    <t>Техническое обслуживание отключающих устройств и линзовых компенсаторов на подземном газопроводе при глубине колодца до 1 м и диаметре крана до 50 мм</t>
  </si>
  <si>
    <t>5.1.23.</t>
  </si>
  <si>
    <t>Техническое обслуживание отключающих устройств и линзовых компенсаторов на подземном газопроводе при глубине колодца до 1 м и диам. задвижки до 150 мм</t>
  </si>
  <si>
    <t>5.1.24.</t>
  </si>
  <si>
    <t>Техническое обслуживание отключающих устройств и линзовых компенсаторов на подземном газопроводе при глубине колодца 1-3 м и диам. крана до 51-100 мм</t>
  </si>
  <si>
    <t>5.1.25.</t>
  </si>
  <si>
    <t>Техническое обслуживание отключающих устройств и линзовых компенсаторов на подземном газопроводе при глубине колодца 1-3 м и диам. крана до 101-150 мм</t>
  </si>
  <si>
    <t>5.1.26.</t>
  </si>
  <si>
    <t>Техническое обслуживание отключающих устройств и линзовых компенсаторов на подземном газопроводе при глубине колодца 1-3 м и диам. крана до 151-300 мм</t>
  </si>
  <si>
    <t>5.1.27.</t>
  </si>
  <si>
    <t>Техническое обслуживание отключающих устройств и линзовых компенсаторов на подземном газопроводе при глубине колодца 1-3 м и диам. крана до 301-500 мм</t>
  </si>
  <si>
    <t>5.1.28.</t>
  </si>
  <si>
    <t>Техническое обслуживание отключающих устройств и линзовых компенсаторов на подземном газопроводе при глубине колодца 1-3 м и диам. крана до 501-700 мм</t>
  </si>
  <si>
    <t>5.1.29.1.</t>
  </si>
  <si>
    <t>Техническое обслуживание задвижки на фасадном наружном газопроводе диаметром до 50 мм</t>
  </si>
  <si>
    <t>5.1.29.2.</t>
  </si>
  <si>
    <t>Техническое обслуживание задвижки на фасадном наружном газопроводе диаметром 51 - 100 мм</t>
  </si>
  <si>
    <t>5.1.30.1.</t>
  </si>
  <si>
    <t>Очистка газового колодца от грязи и посторонних предметов при глубине колодца до 1 м</t>
  </si>
  <si>
    <t>5.1.30.2.</t>
  </si>
  <si>
    <t>Очистка газового колодца от грязи и посторонних предметов при глубине колодца до 1 м и сильном загрязнении</t>
  </si>
  <si>
    <t>5.1.31.1.</t>
  </si>
  <si>
    <t>Очистка газового колодца от грязи и посторонних предметов при глубине колодца до 1 м (со смазкой арматуры)</t>
  </si>
  <si>
    <t>5.1.31.2.</t>
  </si>
  <si>
    <t>Очистка газового колодца от грязи и посторонних предметов при глубине колодца до 1 м и сильном загрязнении (со смазкой арматуры)</t>
  </si>
  <si>
    <t>5.1.32.1.</t>
  </si>
  <si>
    <t>Очистка газового колодца от грязи и посторонних предметов при глубине колодца до 3 м</t>
  </si>
  <si>
    <t>5.1.32.2.</t>
  </si>
  <si>
    <t>Очистка газового колодца от грязи и посторонних предметов при глубине колодца до 3 м и сильном загрязнении</t>
  </si>
  <si>
    <t>5.1.33.1.</t>
  </si>
  <si>
    <t>Очистка газового колодца от грязи и посторонних предметов при глубине колодца до 3 м (со смазкой арматуры)</t>
  </si>
  <si>
    <t>5.1.33.2.</t>
  </si>
  <si>
    <t>Очистка газового колодца от грязи и посторонних предметов при глубине колодца до 3 м и сильном загрязнении (со смазкой арматуры)</t>
  </si>
  <si>
    <t>5.1.34.1.</t>
  </si>
  <si>
    <t>Набивка камеры смазкой на кране "КС" диаметром до 80 мм</t>
  </si>
  <si>
    <t>5.1.34.2.</t>
  </si>
  <si>
    <t>Набивка камеры смазкой на кране "КС" диаметром до 81-100  мм</t>
  </si>
  <si>
    <t>5.1.35.1.</t>
  </si>
  <si>
    <t>Откачка воды из газового колодца (при выполнении работы одним исполнителем)</t>
  </si>
  <si>
    <t>5.1.35.2.</t>
  </si>
  <si>
    <t>Откачка воды из газового колодца (при выполнении работы на проезжей части улицы двумя исполнителями)</t>
  </si>
  <si>
    <t>5.1.36.</t>
  </si>
  <si>
    <t>Наблюдение со дня выдачи уведомления за производством земляных работ, проводимых рядом с существующим газопроводом</t>
  </si>
  <si>
    <t>5.1.37.</t>
  </si>
  <si>
    <t>Оформление разрешения на производство земляных работ с выдачей привязок газопровода (без выезда на место)</t>
  </si>
  <si>
    <t>5.1.38.</t>
  </si>
  <si>
    <t>Оформление разрешения на производство земляных работ с выдачей привязок газопровода (с выездом на место)</t>
  </si>
  <si>
    <t>Глава 2. Приборное  техническое обследование  подземных газопроводов</t>
  </si>
  <si>
    <t>5.2.1.1.</t>
  </si>
  <si>
    <t>Определение точного местоположения подземных газопроводов трассоискателем типа АНПИ</t>
  </si>
  <si>
    <t>5.2.1.2.</t>
  </si>
  <si>
    <t>Определение точного местоположения подземных газопроводов трассоискателем типа АНПИ (при наличии в радиусе 15 м других инженерных сетей)</t>
  </si>
  <si>
    <t>5.2.2.1.</t>
  </si>
  <si>
    <t>Проверка состояния изоляционного покрытия подземных (уличных) газопроводов с использованием приборов типа АНПИ</t>
  </si>
  <si>
    <t>5.2.2.2.</t>
  </si>
  <si>
    <t>Проверка состояния изоляционного покрытия подземных (уличных) г/пр. с исп. приборов типа АНПИ (при наличии в радиусе 15 м других инж.сетей)</t>
  </si>
  <si>
    <t>5.2.3.1.</t>
  </si>
  <si>
    <t>Проверка подземных (уличных) газопроводов на герметичность приборами типа ГИВ-М и др.</t>
  </si>
  <si>
    <t>5.2.3.2.</t>
  </si>
  <si>
    <t>Проверка подземных (уличных) газопроводов на герметичность приборами типа ГИВ-М и др. (при наличии в радиусе 15 м других инж.сетей)</t>
  </si>
  <si>
    <t>5.2.4.1.</t>
  </si>
  <si>
    <t>Комплексный приборный метод обследования подземных (уличных) г/пр на герметичность и целостность изол. покрытия с исп. приборов типа АНП, ГИВ-М и др.</t>
  </si>
  <si>
    <t>5.2.4.2.</t>
  </si>
  <si>
    <t>Компл. приборный метод обсл. подз. (уличных) г/пр на гермет. и целост. изол. покрытия с исп. приборов типа АНП, ГИВ-М и др.(в радиусе 15м др.инж.сети)</t>
  </si>
  <si>
    <t>5.2.5.</t>
  </si>
  <si>
    <t>Проверка технического состояния подземного газопровода лазерной установкой "Искатель" с помощью передвижной лаборатории</t>
  </si>
  <si>
    <t>Глава 3. Текущий и капитальный ремонт газопроводов</t>
  </si>
  <si>
    <t>5.3.2.1.</t>
  </si>
  <si>
    <t>Устранение снежно-ледяных и кристаллогидратных закупорок в газопроводе заливкой растворителя</t>
  </si>
  <si>
    <t>5.3.2.2.</t>
  </si>
  <si>
    <t>Устранение снежно-ледяных и кристаллогидратных закупорок в газопроводе отогревом места ледяной закупорки</t>
  </si>
  <si>
    <t>5.3.2.3.</t>
  </si>
  <si>
    <t>Устранение снежно-ледяных и кристаллогидратных закупорок в газопроводе шуровкой газопровода</t>
  </si>
  <si>
    <t>5.3.2.4.</t>
  </si>
  <si>
    <t>Устранение снежно-ледяных и кристаллогидратных закупорок в газопроводе продувкой газом или воздухом</t>
  </si>
  <si>
    <t>5.3.3.1.</t>
  </si>
  <si>
    <t>Установка усилительной муфты с гофрой на стыке газопровода при диаметре газопровода до 100 мм</t>
  </si>
  <si>
    <t>5.3.3.2.</t>
  </si>
  <si>
    <t>Установка усилительной муфты с гофрой на стыке газопровода при диаметре газопровода 101 - 200 мм</t>
  </si>
  <si>
    <t>5.3.3.3.</t>
  </si>
  <si>
    <t>Установка усилительной муфты с гофрой на стыке газопровода при диаметре газопровода 201 - 300 мм</t>
  </si>
  <si>
    <t>5.3.3.4.</t>
  </si>
  <si>
    <t>Установка усилительной муфты с гофрой на стыке газопровода при диаметре газопровода 301 - 400 мм</t>
  </si>
  <si>
    <t>5.3.3.5.</t>
  </si>
  <si>
    <t>Установка усилительной муфты с гофрой на стыке газопровода при диаметре газопровода 401 - 500 мм</t>
  </si>
  <si>
    <t>5.3.3.6.</t>
  </si>
  <si>
    <t>Установка усилительной муфты с гофрой на стыке газопровода при диаметре газопровода 501 - 600 мм</t>
  </si>
  <si>
    <t>5.3.3.7.</t>
  </si>
  <si>
    <t>Установка усилительной муфты с гофрой на стыке газопровода при диаметре газопровода 601 - 700 мм</t>
  </si>
  <si>
    <t>5.3.5.1.</t>
  </si>
  <si>
    <t>Замена участка подземного газопровода (врезка катушки) при диаметре газопровода до 100 мм</t>
  </si>
  <si>
    <t>участок</t>
  </si>
  <si>
    <t>5.3.5.2.</t>
  </si>
  <si>
    <t>Замена участка подземного газопровода (врезка катушки) при диаметре газопровода 101 - 200 мм</t>
  </si>
  <si>
    <t>5.3.5.3.</t>
  </si>
  <si>
    <t>Замена участка подземного газопровода (врезка катушки) при диаметре газопровода 201 - 300 мм</t>
  </si>
  <si>
    <t>5.3.5.4.</t>
  </si>
  <si>
    <t>Замена участка подземного газопровода (врезка катушки) при диаметре газопровода 301 - 500 мм</t>
  </si>
  <si>
    <t>5.3.5.5.</t>
  </si>
  <si>
    <t>Замена участка подземного газопровода (врезка катушки) при диаметре газопровода 501 - 600 мм</t>
  </si>
  <si>
    <t>5.3.5.6.</t>
  </si>
  <si>
    <t>Замена участка подземного газопровода (врезка катушки) при диаметре газопровода 601 - 700 мм</t>
  </si>
  <si>
    <t>5.3.6.1.</t>
  </si>
  <si>
    <t>Замена участка фасадного газопровода (врезка катушки) диаметром до 50 мм (при работе без приставной лестницы)</t>
  </si>
  <si>
    <t>5.3.6.2.</t>
  </si>
  <si>
    <t>Замена участка фасадного газопровода (врезка катушки) диаметром до 50 мм (при работе с приставной лестницей)</t>
  </si>
  <si>
    <t>5.3.6.3.</t>
  </si>
  <si>
    <t>Замена участка фасадного газопровода (врезка катушки) диаметром 51 - 100  мм (при работе без приставной лестницы)</t>
  </si>
  <si>
    <t>5.3.6.4.</t>
  </si>
  <si>
    <t>Замена участка фасадного газопровода (врезка катушки) диаметром 51 - 100  мм (при работе с приставной лестницей)</t>
  </si>
  <si>
    <t>5.3.6.5.</t>
  </si>
  <si>
    <t>Замена участка фасадного газопровода (врезка катушки) диаметром св.100 мм (при работе без приставной лестницы)</t>
  </si>
  <si>
    <t>5.3.6.6.</t>
  </si>
  <si>
    <t>Замена участка фасадного газопровода (врезка катушки) диаметром св.100 мм (при работе с приставной лестницей)</t>
  </si>
  <si>
    <t>5.3.7.1.</t>
  </si>
  <si>
    <t>Обрезка  участка фасадного  газопровода диаметром до 50 мм (при работе без приставной лестницы)</t>
  </si>
  <si>
    <t>5.3.7.2.</t>
  </si>
  <si>
    <t>Обрезка  участка фасадного  газопровода диаметром до 50 мм (при работе с приставной лестницей)</t>
  </si>
  <si>
    <t>5.3.7.3.</t>
  </si>
  <si>
    <t>Обрезка  участка фасадного  газопровода диаметром 51 - 100 мм (при работе без приставной лестницы)</t>
  </si>
  <si>
    <t>5.3.7.4.</t>
  </si>
  <si>
    <t>Обрезка  участка фасадного  газопровода диаметром 51 - 100 мм (при работе с приставной лестницей)</t>
  </si>
  <si>
    <t>5.3.7.5.</t>
  </si>
  <si>
    <t>Обрезка  участка фасадного  газопровода диаметром св. 100 мм (при работе без приставной лестницы)</t>
  </si>
  <si>
    <t>5.3.7.6.</t>
  </si>
  <si>
    <t>Обрезка  участка фасадного  газопровода диаметром св. 100 мм (при работе с приставной лестницей)</t>
  </si>
  <si>
    <t>5.3.8.1.</t>
  </si>
  <si>
    <t>Обрезка недействующего газопровода (газового ввода) при диаметре газопровода до 100 мм (при работе без приставной лестницы)</t>
  </si>
  <si>
    <t>ввод</t>
  </si>
  <si>
    <t>5.3.8.10.</t>
  </si>
  <si>
    <t>Обрезка недействующего газопровода (газового ввода) при диаметре газопровода 501 - 600 мм (при работе с приставной лестницей)</t>
  </si>
  <si>
    <t>5.3.8.11.</t>
  </si>
  <si>
    <t>Обрезка недействующего газопровода (газового ввода) при диаметре газопровода 601 - 700 мм (при работе без приставной лестницы)</t>
  </si>
  <si>
    <t>5.3.8.12.</t>
  </si>
  <si>
    <t>Обрезка недействующего газопровода (газового ввода) при диаметре газопровода 601 - 700 мм (при работе с приставной лестницей)</t>
  </si>
  <si>
    <t>5.3.8.2.</t>
  </si>
  <si>
    <t>Обрезка недействующего газопровода (газового ввода) при диаметре газопровода до 100 мм (при работе с приставной лестницей)</t>
  </si>
  <si>
    <t>5.3.8.3.</t>
  </si>
  <si>
    <t>Обрезка недействующего газопровода (газового ввода) при диаметре газопровода 101 - 200 мм (при работе без приставной лестницы)</t>
  </si>
  <si>
    <t>5.3.8.4.</t>
  </si>
  <si>
    <t>Обрезка недействующего газопровода (газового ввода) при диаметре газопровода 101 - 200 мм (при работе с приставной лестницей)</t>
  </si>
  <si>
    <t>5.3.8.5.</t>
  </si>
  <si>
    <t>Обрезка недействующего газопровода (газового ввода) при диаметре газопровода 201 - 300 мм (при работе без приставной лестницы)</t>
  </si>
  <si>
    <t>5.3.8.6.</t>
  </si>
  <si>
    <t>Обрезка недействующего газопровода (газового ввода) при диаметре газопровода 201 - 300 мм (при работе с приставной лестницей)</t>
  </si>
  <si>
    <t>5.3.8.7.</t>
  </si>
  <si>
    <t>Обрезка недействующего газопровода (газового ввода) при диаметре газопровода 301 - 500 мм (при работе без приставной лестницы)</t>
  </si>
  <si>
    <t>5.3.8.8.</t>
  </si>
  <si>
    <t>Обрезка недействующего газопровода (газового ввода) при диаметре газопровода 301 - 500 мм (при работе с приставной лестницей)</t>
  </si>
  <si>
    <t>5.3.8.9.</t>
  </si>
  <si>
    <t>Обрезка недействующего газопровода (газового ввода) при диаметре газопровода 501 - 600 мм (при работе без приставной лестницы)</t>
  </si>
  <si>
    <t>5.3.13.1.1.</t>
  </si>
  <si>
    <t>Замена задвижки на г/пр выс.(ср.) давл.с диам.г/пр до 100мм (без приставной лестницы) (при снятии и уст.плиты перекрытия колодца,исп.п.5.3.39)</t>
  </si>
  <si>
    <t>5.3.13.1.2.</t>
  </si>
  <si>
    <t>Замена задвижки на г/пр выс.(ср.) давл.с диам.г/пр до 100мм (с приставной лестницей) (при снятии и уст.плиты перекрытия колодца,исп.п.5.3.39)</t>
  </si>
  <si>
    <t>5.3.13.1.3.</t>
  </si>
  <si>
    <t>Замена задвижки на г/пр выс.(ср.) давл.с диам.г/пр до 100мм (при работе в колодце) (при снятии и уст.плиты перекрытия колодца,исп.п.5.3.39)</t>
  </si>
  <si>
    <t>5.3.13.2.1.</t>
  </si>
  <si>
    <t>Замена задвижки на г/пр выс.(ср.) давл. с диам. г/пр 101-200 мм (без приставной лестницы) (при снятии и уст.плиты перекрытия колодца,исп.п.5.3.39)</t>
  </si>
  <si>
    <t>5.3.13.2.2.</t>
  </si>
  <si>
    <t>Замена задвижки на г/пр выс.(ср.) давл. с диам. г/пр 101-200 мм (с приставной лестницей) (при снятии и уст.плиты перекрытия колодца,исп.п.5.3.39)</t>
  </si>
  <si>
    <t>5.3.13.2.3.</t>
  </si>
  <si>
    <t>Замена задвижки на г/пр выс.(ср.) давл. с диам. г/пр 101-200 мм (при работе в колодце) (при снятии и уст.плиты перекрытия колодца,исп.п.5.3.39)</t>
  </si>
  <si>
    <t>5.3.13.3.1.</t>
  </si>
  <si>
    <t>Замена задвижки на г/пр выс.(ср.) давл. с диам. г/пр 201-300 мм (без приставной лестницы) (при снятии и уст.плиты перекрытия колодца,исп.п.5.3.39)</t>
  </si>
  <si>
    <t>5.3.13.3.2.</t>
  </si>
  <si>
    <t>Замена задвижки на г/пр выс.(ср.) давл. с диам. г/пр 201-300 мм (с приставной лестницей) (при снятии и уст.плиты перекрытия колодца,исп.п.5.3.39)</t>
  </si>
  <si>
    <t>5.3.13.3.3.</t>
  </si>
  <si>
    <t>Замена задвижки на г/пр выс.(ср.) давл. с диам. г/пр 201-300 мм (при работе в колодце) (при снятии и уст.плиты перекрытия колодца,исп.п.5.3.39)</t>
  </si>
  <si>
    <t>5.3.13.4.1.</t>
  </si>
  <si>
    <t>Замена задвижки на г/пр выс.(ср.) давл. с диам. г/пр 301-400 мм (без приставной лестницы) (при снятии и уст.плиты перекрытия колодца,исп.п.5.3.39)</t>
  </si>
  <si>
    <t>5.3.13.4.2.</t>
  </si>
  <si>
    <t>Замена задвижки на г/пр выс.(ср.) давл. с диам. г/пр 301-400 мм (с приставной лестницей) (при снятии и уст.плиты перекрытия колодца,исп.п.5.3.39)</t>
  </si>
  <si>
    <t>5.3.13.4.3.</t>
  </si>
  <si>
    <t>Замена задвижки на г/пр выс.(ср.) давл. с диам. г/пр 301-400 мм (при работе в колодце) (при снятии и уст.плиты перекрытия колодца,исп.п.5.3.39)</t>
  </si>
  <si>
    <t>5.3.13.5.1.</t>
  </si>
  <si>
    <t>Замена задвижки на г/пр выс.(ср.) давл. с диам. г/пр 401-500 мм (без приставной лестницы) (при снятии и уст.плиты перекрытия колодца,исп.п.5.3.39)</t>
  </si>
  <si>
    <t>5.3.13.5.2.</t>
  </si>
  <si>
    <t>Замена задвижки на г/пр выс.(ср.) давл. с диам. г/пр 401-500 мм (с приставной лестницей) (при снятии и уст.плиты перекрытия колодца,исп.п.5.3.39)</t>
  </si>
  <si>
    <t>5.3.13.5.3.</t>
  </si>
  <si>
    <t>Замена задвижки на г/пр выс.(ср.) давл. с диам. г/пр 401-500 мм (при работе в колодце) (при снятии и уст.плиты перекрытия колодца,исп.п.5.3.39)</t>
  </si>
  <si>
    <t>5.3.13.6.1.</t>
  </si>
  <si>
    <t>Замена задвижки на г/пр выс.(ср.) давл. с диам. г/пр 501-600 мм (без приставной лестницы) (при снятии и уст.плиты перекрытия колодца,исп.п.5.3.39)</t>
  </si>
  <si>
    <t>5.3.13.6.2.</t>
  </si>
  <si>
    <t>Замена задвижки на г/пр выс.(ср.) давл. с диам. г/пр 501-600 мм (с приставной лестницей) (при снятии и уст.плиты перекрытия колодца,исп.п.5.3.39)</t>
  </si>
  <si>
    <t>5.3.13.6.3.</t>
  </si>
  <si>
    <t>Замена задвижки на г/пр выс.(ср.) давл. с диам. г/пр 501-600 мм (при работе в колодце) (при снятии и уст.плиты перекрытия колодца,исп.п.5.3.39)</t>
  </si>
  <si>
    <t>5.3.13.7.1.</t>
  </si>
  <si>
    <t>Замена задвижки на г/пр выс.(ср.) давл. с диам. г/пр св.600 мм (без приставной лестницы) (при снятии и уст.плиты перекрытия колодца,исп.п.5.3.39)</t>
  </si>
  <si>
    <t>5.3.13.7.2.</t>
  </si>
  <si>
    <t>Замена задвижки на г/пр выс.(ср.) давл. с диам. г/пр св.600 мм (с приставной лестницей) (при снятии и уст.плиты перекрытия колодца,исп.п.5.3.39)</t>
  </si>
  <si>
    <t>5.3.13.7.3.</t>
  </si>
  <si>
    <t>Замена задвижки на г/пр выс.(ср.) давл. с диам. г/пр св.600 мм (при работе в колодце) (при снятии и уст.плиты перекрытия колодца,исп.п.5.3.39)</t>
  </si>
  <si>
    <t>5.3.14.1.1.</t>
  </si>
  <si>
    <t>Замена задвижки на г/пр низкого давл. с диам. г/пр до 100 мм (без приставной лестницы) (при снятии и уст.плиты перекрытия колодца,исп.п.5.3.39)</t>
  </si>
  <si>
    <t>5.3.14.1.2.</t>
  </si>
  <si>
    <t>Замена задвижки на г/пр низкого давл. с диам. г/пр до 100 мм (с приставной лестницей) (при снятии и уст.плиты перекрытия колодца,исп.п.5.3.39)</t>
  </si>
  <si>
    <t>5.3.14.1.3.</t>
  </si>
  <si>
    <t>Замена задвижки на г/пр низкого давл. с диам. г/пр до 100 мм (при работе в колодце) (при снятии и уст.плиты перекрытия колодца,исп.п.5.3.39)</t>
  </si>
  <si>
    <t>5.3.14.2.1.</t>
  </si>
  <si>
    <t>Замена задвижки на г/пр низкого давл. с диам. г/пр 101-200 мм (без приставной лестницы) (при снятии и уст.плиты перекрытия колодца,исп.п.5.3.39)</t>
  </si>
  <si>
    <t>5.3.14.2.2.</t>
  </si>
  <si>
    <t>Замена задвижки на г/пр низкого давл. с диам. г/пр 101-200 мм (с приставной лестницей) (при снятии и уст.плиты перекрытия колодца,исп.п.5.3.39)</t>
  </si>
  <si>
    <t>5.3.14.2.3.</t>
  </si>
  <si>
    <t>Замена задвижки на г/пр низкого давл. с диам. г/пр 101-200 мм (при работе в колодце) (при снятии и уст.плиты перекрытия колодца,исп.п.5.3.39)</t>
  </si>
  <si>
    <t>5.3.14.3.1.</t>
  </si>
  <si>
    <t>Замена задвижки на г/пр низкого давл. с диам. г/пр св.200 мм (без приставной лестницы) (при снятии и уст.плиты перекрытия колодца,исп.п.5.3.39)</t>
  </si>
  <si>
    <t>5.3.14.3.2.</t>
  </si>
  <si>
    <t>Замена задвижки на г/пр низкого давл. с диам. г/пр св.200 мм (с приставной лестницей) (при снятии и уст.плиты перекрытия колодца,исп.п.5.3.39)</t>
  </si>
  <si>
    <t>5.3.14.3.3.</t>
  </si>
  <si>
    <t>Замена задвижки на г/пр низкого давл. с диам. г/пр св.200 мм (при работе в колодце) (при снятии и уст.плиты перекрытия колодца,исп.п.5.3.39)</t>
  </si>
  <si>
    <t>5.3.15.1.1.</t>
  </si>
  <si>
    <t>Замена прокладок задвижки на газопроводе высокого (среднего) давления с диаметром газопровода до 100 мм (без приставной лестницы)</t>
  </si>
  <si>
    <t>5.3.15.1.2.</t>
  </si>
  <si>
    <t>Замена прокладок задвижки на газопроводе высокого (среднего) давления с диаметром газопровода до 100 мм (с приставной лестницей)</t>
  </si>
  <si>
    <t>5.3.15.1.3.</t>
  </si>
  <si>
    <t>Замена прокладок задвижки на газопроводе высокого (среднего) давления с диаметром газопровода до 100 мм (при работе в колодце)</t>
  </si>
  <si>
    <t>5.3.15.2.1.</t>
  </si>
  <si>
    <t>Замена прокладок задвижки на газопроводе высокого (среднего) давления с диаметром газопровода 101-200 мм (без приставной лестницы)</t>
  </si>
  <si>
    <t>5.3.15.2.2.</t>
  </si>
  <si>
    <t>Замена прокладок задвижки на газопроводе высокого (среднего) давления с диаметром газопровода 101-200 мм (с приставной лестницей)</t>
  </si>
  <si>
    <t>5.3.15.2.3.</t>
  </si>
  <si>
    <t>Замена прокладок задвижки на газопроводе высокого (среднего) давления с диаметром газопровода 101-200 мм (при работе в колодце)</t>
  </si>
  <si>
    <t>5.3.15.3.1.</t>
  </si>
  <si>
    <t>Замена прокладок задвижки на газопроводе высокого (среднего) давления с диаметром газопровода 201-300 мм (без приставной лестницы)</t>
  </si>
  <si>
    <t>5.3.15.3.2.</t>
  </si>
  <si>
    <t>Замена прокладок задвижки на газопроводе высокого (среднего) давления с диаметром газопровода 201-300 мм (с приставной лестницей)</t>
  </si>
  <si>
    <t>5.3.15.3.3.</t>
  </si>
  <si>
    <t>Замена прокладок задвижки на газопроводе высокого (среднего) давления с диаметром газопровода 201-300 мм (при работе в колодце)</t>
  </si>
  <si>
    <t>5.3.15.4.1.</t>
  </si>
  <si>
    <t>Замена прокладок задвижки на газопроводе высокого (среднего) давления с диаметром газопровода 301-500 мм (без приставной лестницы)</t>
  </si>
  <si>
    <t>5.3.15.4.2.</t>
  </si>
  <si>
    <t>Замена прокладок задвижки на газопроводе высокого (среднего) давления с диаметром газопровода 301-500 мм (с приставной лестницей)</t>
  </si>
  <si>
    <t>5.3.15.4.3.</t>
  </si>
  <si>
    <t>Замена прокладок задвижки на газопроводе высокого (среднего) давления с диаметром газопровода 301-500 мм (при работе в колодце)</t>
  </si>
  <si>
    <t>5.3.15.5.1.</t>
  </si>
  <si>
    <t>Замена прокладок задвижки на газопроводе высокого (среднего) давления с диаметром газопровода св.500 мм (без приставной лестницы)</t>
  </si>
  <si>
    <t>5.3.15.5.2.</t>
  </si>
  <si>
    <t>Замена прокладок задвижки на газопроводе высокого (среднего) давления с диаметром газопровода св.500 мм (с приставной лестницей)</t>
  </si>
  <si>
    <t>5.3.15.5.3.</t>
  </si>
  <si>
    <t>Замена прокладок задвижки на газопроводе высокого (среднего) давления с диаметром газопровода св.500 мм (при работе в колодце)</t>
  </si>
  <si>
    <t>5.3.16.1.1.</t>
  </si>
  <si>
    <t>Замена прокладок задвижки на газопроводе низкого давления с диаметром газопровода до 100 мм (без приставной лестницы)</t>
  </si>
  <si>
    <t>5.3.16.1.2.</t>
  </si>
  <si>
    <t>Замена прокладок задвижки на газопроводе низкого давления с диаметром газопровода до 100 мм (с приставной лестницей)</t>
  </si>
  <si>
    <t>5.3.16.1.3.</t>
  </si>
  <si>
    <t>Замена прокладок задвижки на газопроводе низкого давления с диаметром газопровода до 100 мм (при работе в колодце)</t>
  </si>
  <si>
    <t>5.3.16.2.1.</t>
  </si>
  <si>
    <t>Замена прокладок задвижки на газопроводе низкого давления с диаметром газопровода 101-200 мм (без приставной лестницы)</t>
  </si>
  <si>
    <t>5.3.16.2.2.</t>
  </si>
  <si>
    <t>Замена прокладок задвижки на газопроводе низкого давления с диаметром газопровода 101-200 мм (с приставной лестницей)</t>
  </si>
  <si>
    <t>5.3.16.2.3.</t>
  </si>
  <si>
    <t>Замена прокладок задвижки на газопроводе низкого давления с диаметром газопровода 101-200 мм (при работе в колодце)</t>
  </si>
  <si>
    <t>5.3.16.3.1.</t>
  </si>
  <si>
    <t>Замена прокладок задвижки на газопроводе низкого давления с диаметром газопровода св.200 мм (без приставной лестницы)</t>
  </si>
  <si>
    <t>5.3.16.3.2.</t>
  </si>
  <si>
    <t>Замена прокладок задвижки на газопроводе низкого давления с диаметром газопровода св.200 мм (с приставной лестницей)</t>
  </si>
  <si>
    <t>5.3.16.3.3.</t>
  </si>
  <si>
    <t>Замена прокладок задвижки на газопроводе низкого давления с диаметром газопровода св.200 мм (при работе в колодце)</t>
  </si>
  <si>
    <t>5.3.17.1.1.</t>
  </si>
  <si>
    <t>Замена сальниковой набивки на задвижке газопровода высокого (среднего) давления с диаметром до 200 мм (без приставной лестницы)</t>
  </si>
  <si>
    <t>5.3.17.1.2.</t>
  </si>
  <si>
    <t>Замена сальниковой набивки на задвижке газопровода высокого (среднего) давления с диаметром до 200 мм (с приставной лестницей)</t>
  </si>
  <si>
    <t>5.3.17.1.3.</t>
  </si>
  <si>
    <t>Замена сальниковой набивки на задвижке газопровода высокого (среднего) давления с диаметром до 200 мм (при работе в колодце)</t>
  </si>
  <si>
    <t>5.3.17.2.1.</t>
  </si>
  <si>
    <t>Замена сальниковой набивки на задвижке газопровода высокого (среднего) давления с диаметром 201-500 мм (без приставной лестницы)</t>
  </si>
  <si>
    <t>5.3.17.2.2.</t>
  </si>
  <si>
    <t>Замена сальниковой набивки на задвижке газопровода высокого (среднего) давления с диаметром 201-500 мм (с приставной лестницей)</t>
  </si>
  <si>
    <t>5.3.17.2.3.</t>
  </si>
  <si>
    <t>Замена сальниковой набивки на задвижке газопровода высокого (среднего) давления с диаметром 201-500 мм (при работе в колодце)</t>
  </si>
  <si>
    <t>5.3.17.3.1.</t>
  </si>
  <si>
    <t>Замена сальниковой набивки на задвижке газопровода высокого (среднего) давления с диаметром св.500 мм (без приставной лестницы)</t>
  </si>
  <si>
    <t>5.3.17.3.2.</t>
  </si>
  <si>
    <t>Замена сальниковой набивки на задвижке газопровода высокого (среднего) давления с диаметром св.500 мм (с приставной лестницей)</t>
  </si>
  <si>
    <t>5.3.17.3.3.</t>
  </si>
  <si>
    <t>Замена сальниковой набивки на задвижке газопровода высокого (среднего) давления с диаметром св.500 мм (при работе в колодце)</t>
  </si>
  <si>
    <t>5.3.18.1.1.</t>
  </si>
  <si>
    <t>Замена сальниковой набивки на задвижке газопровода низкого давления с диаметром до 200 мм (без приставной лестницы)</t>
  </si>
  <si>
    <t>5.3.18.1.2.</t>
  </si>
  <si>
    <t>Замена сальниковой набивки на задвижке газопровода низкого давления с диаметром до 200 мм (с приставной лестницей)</t>
  </si>
  <si>
    <t>5.3.18.1.3.</t>
  </si>
  <si>
    <t>Замена сальниковой набивки на задвижке газопровода низкого давления с диаметром до 200 мм (при работе в колодце)</t>
  </si>
  <si>
    <t>5.3.18.2.1.</t>
  </si>
  <si>
    <t>Замена сальниковой набивки на задвижке газопровода низкого давления с диаметром св. 200 мм (без приставной лестницы)</t>
  </si>
  <si>
    <t>5.3.18.2.2.</t>
  </si>
  <si>
    <t>Замена сальниковой набивки на задвижке газопровода низкого давления с диаметром св. 200 мм (с приставной лестницей)</t>
  </si>
  <si>
    <t>5.3.18.2.3.</t>
  </si>
  <si>
    <t>Замена сальниковой набивки на задвижке газопровода низкого давления с диаметром св. 200 мм (при работе в колодце)</t>
  </si>
  <si>
    <t>5.3.19.1.1.</t>
  </si>
  <si>
    <t>Ремонт задвижки на г/пр выс.(ср.) давл.с диам.г/пр до 100мм (без приставной лестницы) (при снятии и уст.плиты перекрытия колодца,исп.п.5.3.39)</t>
  </si>
  <si>
    <t>5.3.19.1.2.</t>
  </si>
  <si>
    <t>Ремонт задвижки на г/пр выс.(ср.) давл.с диам.г/пр до 100мм (с приставной лестницей) (при снятии и уст.плиты перекрытия колодца,исп.п.5.3.39)</t>
  </si>
  <si>
    <t>5.3.19.1.3.</t>
  </si>
  <si>
    <t>Ремонт задвижки на г/пр выс.(ср.) давл.с диам.г/пр до 100мм (при работе в колодце) (при снятии и уст.плиты перекрытия колодца,исп.п.5.3.39)</t>
  </si>
  <si>
    <t>5.3.19.2.1.</t>
  </si>
  <si>
    <t>Ремонт задвижки на г/пр выс.(ср.) давл. с диам. г/пр 101-200 мм (без приставной лестницы) (при снятии и уст.плиты перекрытия колодца,исп.п.5.3.39)</t>
  </si>
  <si>
    <t>5.3.19.2.2.</t>
  </si>
  <si>
    <t>Ремонт задвижки на г/пр выс.(ср.) давл. с диам. г/пр 101-200 мм (с приставной лестницей) (при снятии и уст.плиты перекрытия колодца,исп.п.5.3.39)</t>
  </si>
  <si>
    <t>5.3.19.2.3.</t>
  </si>
  <si>
    <t>Ремонт задвижки на г/пр выс.(ср.) давл. с диам. г/пр 101-200 мм (при работе в колодце) (при снятии и уст.плиты перекрытия колодца,исп.п.5.3.39)</t>
  </si>
  <si>
    <t>5.3.19.3.1.</t>
  </si>
  <si>
    <t>Ремонт задвижки на г/пр выс.(ср.) давл. с диам. г/пр 201-300 мм (без приставной лестницы) (при снятии и уст.плиты перекрытия колодца,исп.п.5.3.39)</t>
  </si>
  <si>
    <t>5.3.19.3.2.</t>
  </si>
  <si>
    <t>Ремонт задвижки на г/пр выс.(ср.) давл. с диам. г/пр 201-300 мм (с приставной лестницей) (при снятии и уст.плиты перекрытия колодца,исп.п.5.3.39)</t>
  </si>
  <si>
    <t>5.3.19.3.3.</t>
  </si>
  <si>
    <t>Ремонт задвижки на г/пр выс.(ср.) давл. с диам. г/пр 201-300 мм (при работе в колодце) (при снятии и уст.плиты перекрытия колодца,исп.п.5.3.39)</t>
  </si>
  <si>
    <t>5.3.19.4.1.</t>
  </si>
  <si>
    <t>Ремонт задвижки на г/пр выс.(ср.) давл. с диам. г/пр 301-500 мм (без приставной лестницы) (при снятии и уст.плиты перекрытия колодца,исп.п.5.3.39)</t>
  </si>
  <si>
    <t>5.3.19.4.2.</t>
  </si>
  <si>
    <t>Ремонт задвижки на г/пр выс.(ср.) давл. с диам. г/пр 301-500 мм (с приставной лестницей) (при снятии и уст.плиты перекрытия колодца,исп.п.5.3.39)</t>
  </si>
  <si>
    <t>5.3.19.4.3.</t>
  </si>
  <si>
    <t>Ремонт задвижки на г/пр выс.(ср.) давл. с диам. г/пр 301-500 мм (при работе в колодце) (при снятии и уст.плиты перекрытия колодца,исп.п.5.3.39)</t>
  </si>
  <si>
    <t>5.3.19.5.1.</t>
  </si>
  <si>
    <t>Ремонт задвижки на г/пр выс.(ср.) давл. с диам. г/пр св.500 мм (без приставной лестницы) (при снятии и уст.плиты перекрытия колодца,исп.п.5.3.39)</t>
  </si>
  <si>
    <t>5.3.19.5.2.</t>
  </si>
  <si>
    <t>Ремонт задвижки на г/пр выс.(ср.) давл. с диам. г/пр св.500 мм (с приставной лестницей) (при снятии и уст.плиты перекрытия колодца,исп.п.5.3.39)</t>
  </si>
  <si>
    <t>5.3.19.5.3.</t>
  </si>
  <si>
    <t>Ремонт задвижки на г/пр выс.(ср.) давл. с диам. г/пр св.500 мм (при работе в колодце) (при снятии и уст.плиты перекрытия колодца,исп.п.5.3.39)</t>
  </si>
  <si>
    <t>5.3.20.1.1.</t>
  </si>
  <si>
    <t>Ремонт задвижки на г/пр низкого давл. с диам. г/пр до 100 мм (без приставной лестницы) (при снятии и уст.плиты перекрытия колодца,исп.п.5.3.39)</t>
  </si>
  <si>
    <t>5.3.20.1.2.</t>
  </si>
  <si>
    <t>Ремонт задвижки на г/пр низкого давл. с диам. г/пр до 100 мм (с приставной лестницей) (при снятии и уст.плиты перекрытия колодца,исп.п.5.3.39)</t>
  </si>
  <si>
    <t>5.3.20.1.3.</t>
  </si>
  <si>
    <t>Ремонт задвижки на г/пр низкого давл. с диам. г/пр до 100 мм (при работе в колодце) (при снятии и уст.плиты перекрытия колодца,исп.п.5.3.39)</t>
  </si>
  <si>
    <t>5.3.20.2.1.</t>
  </si>
  <si>
    <t>Ремонт задвижки на г/пр низкого давл. с диам. г/пр 101-200 мм (без приставной лестницы) (при снятии и уст.плиты перекрытия колодца,исп.п.5.3.39)</t>
  </si>
  <si>
    <t>5.3.20.2.2.</t>
  </si>
  <si>
    <t>Ремонт задвижки на г/пр низкого давл. с диам. г/пр 101-200 мм (с приставной лестницей) (при снятии и уст.плиты перекрытия колодца,исп.п.5.3.39)</t>
  </si>
  <si>
    <t>5.3.20.2.3.</t>
  </si>
  <si>
    <t>Ремонт задвижки на г/пр низкого давл. с диам. г/пр 101-200 мм (при работе в колодце) (при снятии и уст.плиты перекрытия колодца,исп.п.5.3.39)</t>
  </si>
  <si>
    <t>5.3.20.3.1.</t>
  </si>
  <si>
    <t>Ремонт задвижки на г/пр низкого давл. с диам. г/пр св.200 мм (без приставной лестницы) (при снятии и уст.плиты перекрытия колодца,исп.п.5.3.39)</t>
  </si>
  <si>
    <t>5.3.20.3.2.</t>
  </si>
  <si>
    <t>Ремонт задвижки на г/пр низкого давл. с диам. г/пр св.200 мм (с приставной лестницей) (при снятии и уст.плиты перекрытия колодца,исп.п.5.3.39)</t>
  </si>
  <si>
    <t>5.3.20.3.3.</t>
  </si>
  <si>
    <t>Ремонт задвижки на г/пр низкого давл. с диам. г/пр св.200 мм (при работе в колодце) (при снятии и уст.плиты перекрытия колодца,исп.п.5.3.39)</t>
  </si>
  <si>
    <t>5.3.21.1.</t>
  </si>
  <si>
    <t>Замена изолирующих втулок во фланцевых соединениях газопровода при диаметре до 100 мм</t>
  </si>
  <si>
    <t>5.3.21.2.</t>
  </si>
  <si>
    <t>Замена изолирующих втулок во фланцевых соединениях газопровода при диаметре 101-300 мм</t>
  </si>
  <si>
    <t>5.3.21.3.</t>
  </si>
  <si>
    <t>Замена изолирующих втулок во фланцевых соединениях газопровода при диаметре 301-500 мм</t>
  </si>
  <si>
    <t>5.3.21.4.</t>
  </si>
  <si>
    <t>Замена изолирующих втулок во фланцевых соединениях газопровода при диаметре св.500 мм</t>
  </si>
  <si>
    <t>5.3.22.1.</t>
  </si>
  <si>
    <t>Масляная окраска ранее окрашенных задвижек в нормальных условиях работы при диаметре газопровода до 200 мм</t>
  </si>
  <si>
    <t>5.3.22.2.</t>
  </si>
  <si>
    <t>Масляная окраска ранее окрашенных задвижек в нормальных условиях работы при диаметре газопровода 201-500 мм</t>
  </si>
  <si>
    <t>5.3.22.3.</t>
  </si>
  <si>
    <t>Масляная окраска ранее окрашенных задвижек в нормальных условиях работы при диаметре газопровода св.500 мм</t>
  </si>
  <si>
    <t>5.3.23.1.</t>
  </si>
  <si>
    <t>Масляная окраска ранее окрашенных задвижек в неудобных условиях работы (на высоте с приставной лестницы) при диаметре газопровода до 200 мм</t>
  </si>
  <si>
    <t>5.3.23.2.</t>
  </si>
  <si>
    <t>Масляная окраска ранее окрашенных задвижек в неудобных условиях работы (на высоте с приставной лестницы) при диаметре газопровода 201-500 мм</t>
  </si>
  <si>
    <t>5.3.23.3.</t>
  </si>
  <si>
    <t>Масляная окраска ранее окрашенных задвижек в неудобных условиях работы (на высоте с приставной лестницы) при диаметре газопровода св.500 мм</t>
  </si>
  <si>
    <t>5.3.24.1.</t>
  </si>
  <si>
    <t xml:space="preserve">Масляная окраска ранее окрашенных задвижек в колодце при диаметре газопровода до 200 мм </t>
  </si>
  <si>
    <t>5.3.24.2.</t>
  </si>
  <si>
    <t xml:space="preserve">Масляная окраска ранее окрашенных задвижек в колодце при диаметре газопровода 201-500 мм </t>
  </si>
  <si>
    <t>5.3.24.3.</t>
  </si>
  <si>
    <t xml:space="preserve">Масляная окраска ранее окрашенных задвижек в колодце при диаметре газопровода св.500 мм </t>
  </si>
  <si>
    <t>148</t>
  </si>
  <si>
    <t>5.3.25.1.</t>
  </si>
  <si>
    <t>Масляная окраска ранее  окрашенных  линзовых компенсаторов при диаметре газопровода до 200 мм</t>
  </si>
  <si>
    <t>149</t>
  </si>
  <si>
    <t>5.3.25.2.</t>
  </si>
  <si>
    <t>Масляная окраска ранее  окрашенных  линзовых компенсаторов при диаметре газопровода до 201-500 мм</t>
  </si>
  <si>
    <t>150</t>
  </si>
  <si>
    <t>5.3.25.3.</t>
  </si>
  <si>
    <t>Масляная окраска ранее  окрашенных  линзовых компенсаторов при диаметре газопровода св.500 мм</t>
  </si>
  <si>
    <t>151</t>
  </si>
  <si>
    <t>5.3.26.1.1.</t>
  </si>
  <si>
    <t>Масляная окраска ранее окрашенных надземных газопроводов, одна окраска (без приставной лестницы)</t>
  </si>
  <si>
    <t>152</t>
  </si>
  <si>
    <t>5.3.26.1.2.</t>
  </si>
  <si>
    <t>Масляная окраска ранее окрашенных надземных газопроводов, одна окраска (с приставной лестницей)</t>
  </si>
  <si>
    <t>153</t>
  </si>
  <si>
    <t>5.3.26.2.1.</t>
  </si>
  <si>
    <t>Масляная окраска ранее окрашенных надземных газопроводов, две окраски (без приставной лестницы)</t>
  </si>
  <si>
    <t>154</t>
  </si>
  <si>
    <t>5.3.26.2.2.</t>
  </si>
  <si>
    <t>Масляная окраска ранее окрашенных надземных газопроводов, две окраски (с приставной лестницей)</t>
  </si>
  <si>
    <t>155</t>
  </si>
  <si>
    <t>5.3.26.3.1.</t>
  </si>
  <si>
    <t>Грунтовка ранее окрашенных надземных газопроводов (без приставной лестницы)</t>
  </si>
  <si>
    <t>156</t>
  </si>
  <si>
    <t>5.3.26.3.2.</t>
  </si>
  <si>
    <t>Грунтовка ранее окрашенных надземных газопроводов (с приставной лестницей)</t>
  </si>
  <si>
    <t>157</t>
  </si>
  <si>
    <t>5.3.27.</t>
  </si>
  <si>
    <t>Замена крышки малого ковера</t>
  </si>
  <si>
    <t>158</t>
  </si>
  <si>
    <t>5.3.28.</t>
  </si>
  <si>
    <t>Замена крышки большого ковера</t>
  </si>
  <si>
    <t>159</t>
  </si>
  <si>
    <t>5.3.29.</t>
  </si>
  <si>
    <t>Поднятие и опускание малого ковера при асфальто-бетонном покрытии</t>
  </si>
  <si>
    <t>160</t>
  </si>
  <si>
    <t>5.3.30.</t>
  </si>
  <si>
    <t>Поднятие и опускание малого ковера без асфальто-бетонного покрытия</t>
  </si>
  <si>
    <t>161</t>
  </si>
  <si>
    <t>5.3.31.</t>
  </si>
  <si>
    <t>Поднятие и опускание большого ковера при асфальто-бетонном покрытии</t>
  </si>
  <si>
    <t>162</t>
  </si>
  <si>
    <t>5.3.32.</t>
  </si>
  <si>
    <t>Поднятие и опускание большого ковера без асфальто-бетонного покрытия</t>
  </si>
  <si>
    <t>163</t>
  </si>
  <si>
    <t>5.3.33.</t>
  </si>
  <si>
    <t>Замена ковера при асфальто-бетонном покрытии</t>
  </si>
  <si>
    <t>164</t>
  </si>
  <si>
    <t>5.3.34.</t>
  </si>
  <si>
    <t>Замена ковера без асфальто-бетонного покрытия</t>
  </si>
  <si>
    <t>165</t>
  </si>
  <si>
    <t>5.3.35.</t>
  </si>
  <si>
    <t>Окраска ковера</t>
  </si>
  <si>
    <t>166</t>
  </si>
  <si>
    <t>5.3.36.</t>
  </si>
  <si>
    <t>Замена крышки газового колодца</t>
  </si>
  <si>
    <t>167</t>
  </si>
  <si>
    <t>5.3.37.</t>
  </si>
  <si>
    <t>Замена люка газового колодца при асфальто-бетонном покрытии</t>
  </si>
  <si>
    <t>168</t>
  </si>
  <si>
    <t>5.3.38.</t>
  </si>
  <si>
    <t>Замена люка газового колодца без асфальто-бетонного покрытия</t>
  </si>
  <si>
    <t>169</t>
  </si>
  <si>
    <t>5.3.39.1.</t>
  </si>
  <si>
    <t>Замена перекрытия газового колодца при асфальто-бетонном покрытии</t>
  </si>
  <si>
    <t>170</t>
  </si>
  <si>
    <t>5.3.39.2.</t>
  </si>
  <si>
    <t>Замена перекрытия газового колодца без асфальто-бетонного покрытия</t>
  </si>
  <si>
    <t>171</t>
  </si>
  <si>
    <t>5.3.40.</t>
  </si>
  <si>
    <t xml:space="preserve">Ремонт верхней части футляра газопровода- ввода (набивка уплонителем и заливка битумом) </t>
  </si>
  <si>
    <t>172</t>
  </si>
  <si>
    <t>5.3.41.</t>
  </si>
  <si>
    <t>Ремонт футляра на  надземном газопроводе</t>
  </si>
  <si>
    <t>173</t>
  </si>
  <si>
    <t>5.3.42.</t>
  </si>
  <si>
    <t>Ремонт футляра на подземном газопроводе при асфальто-бетонном покрытии</t>
  </si>
  <si>
    <t>174</t>
  </si>
  <si>
    <t>5.3.43.</t>
  </si>
  <si>
    <t>Ремонт футляра на подземном газопроводе без асфальто-бетонного покрытия</t>
  </si>
  <si>
    <t>175</t>
  </si>
  <si>
    <t>5.3.44.</t>
  </si>
  <si>
    <t>Заделка концов футляра</t>
  </si>
  <si>
    <t>176</t>
  </si>
  <si>
    <t>5.3.45.1.</t>
  </si>
  <si>
    <t>Замена  футляра на подземном газопроводе с заливкой битумом концов футляра при диаметре до 200 мм</t>
  </si>
  <si>
    <t>177</t>
  </si>
  <si>
    <t>5.3.45.2.</t>
  </si>
  <si>
    <t>Замена  футляра на подземном газопроводе с заливкой битумом концов футляра при диаметре св. 200 мм</t>
  </si>
  <si>
    <t>178</t>
  </si>
  <si>
    <t>5.3.46.</t>
  </si>
  <si>
    <t>Замена вертикального футляра на надземном газопроводе с заливкой битумом верхнего конца футляра</t>
  </si>
  <si>
    <t>179</t>
  </si>
  <si>
    <t>5.3.47.</t>
  </si>
  <si>
    <t>Пуск газа в газопроводы наружных сетей после выполнения ремонтных работ при длине газопровода до 50 м и диаметре 50-100 мм (на каждые доп. 10 м К=0,2)</t>
  </si>
  <si>
    <t>пуск</t>
  </si>
  <si>
    <t>180</t>
  </si>
  <si>
    <t>5.3.48.</t>
  </si>
  <si>
    <t>Пуск газа в газопроводы наружных сетей после выполнения ремонтных работ при длине газопровода до 50 м и диаметре 101 - 200 мм (на кажд.доп.10м К=0,2)</t>
  </si>
  <si>
    <t>181</t>
  </si>
  <si>
    <t>5.3.49.</t>
  </si>
  <si>
    <t>Проверка на прочность и герметичность газопроводов-вводов при длине до 20 м (два ввода) и диаметре до100 мм (на кажд.доп. 10 м К=0,25)</t>
  </si>
  <si>
    <t>182</t>
  </si>
  <si>
    <t>5.3.50.</t>
  </si>
  <si>
    <t>Проверка на прочность и герметичность газопроводов-вводов при длине до 20 м (два ввода) и диаметре  101 - 200 мм (На кажд.доп. 10 м длины К=0,25)</t>
  </si>
  <si>
    <t>183</t>
  </si>
  <si>
    <t>5.3.51.1.</t>
  </si>
  <si>
    <t>Проверка герметичности подземного газопровода опрессовкой при диаметре до 100 мм</t>
  </si>
  <si>
    <t>184</t>
  </si>
  <si>
    <t>5.3.51.2.</t>
  </si>
  <si>
    <t>Проверка герметичности подземного газопровода опрессовкой при диаметре 101-300 мм</t>
  </si>
  <si>
    <t>185</t>
  </si>
  <si>
    <t>5.3.51.3.</t>
  </si>
  <si>
    <t>Проверка герметичности подземного газопровода опрессовкой при диаметре св. 300 мм</t>
  </si>
  <si>
    <t>186</t>
  </si>
  <si>
    <t>5.3.52.1.</t>
  </si>
  <si>
    <t xml:space="preserve">Продувка наружного газопровода при диаметре газопровода до 100 мм </t>
  </si>
  <si>
    <t>187</t>
  </si>
  <si>
    <t>5.3.52.2.</t>
  </si>
  <si>
    <t xml:space="preserve">Продувка наружного газопровода при диаметре газопровода 101-300 мм </t>
  </si>
  <si>
    <t>188</t>
  </si>
  <si>
    <t>5.3.52.4.</t>
  </si>
  <si>
    <t xml:space="preserve">Продувка наружного газопровода при диаметре газопровода 301-500 мм </t>
  </si>
  <si>
    <t>189</t>
  </si>
  <si>
    <t>5.3.52.5.</t>
  </si>
  <si>
    <t xml:space="preserve">Продувка наружного газопровода при диаметре газопровода св.500 мм </t>
  </si>
  <si>
    <t>190</t>
  </si>
  <si>
    <t>5.3.53.1.</t>
  </si>
  <si>
    <t>Ремонт опор под надземный газопровод</t>
  </si>
  <si>
    <t>191</t>
  </si>
  <si>
    <t>5.3.53.2.</t>
  </si>
  <si>
    <t>Ремонт опор под надземный газопровод (При работе на высоте с приставной лестницы)</t>
  </si>
  <si>
    <t>192</t>
  </si>
  <si>
    <t>5.3.54.1.</t>
  </si>
  <si>
    <t>Ремонт опор под надземный газопровод со сваркой</t>
  </si>
  <si>
    <t>193</t>
  </si>
  <si>
    <t>5.3.54.2.</t>
  </si>
  <si>
    <t>Ремонт опор под надземный газопровод со сваркой (При работе на высоте с приставной лестницы)</t>
  </si>
  <si>
    <t>194</t>
  </si>
  <si>
    <t>5.3.55.</t>
  </si>
  <si>
    <t>Бетонирование опор под надземный газопровод</t>
  </si>
  <si>
    <t>195</t>
  </si>
  <si>
    <t>5.3.56.</t>
  </si>
  <si>
    <t>Пристрелка кронштейнов для фасадных газопроводов</t>
  </si>
  <si>
    <t>196</t>
  </si>
  <si>
    <t>5.3.57.1.</t>
  </si>
  <si>
    <t>Понижение давления в газопроводе на период ремонтных работ (откл.одного ГРП)</t>
  </si>
  <si>
    <t>197</t>
  </si>
  <si>
    <t>5.3.57.2.</t>
  </si>
  <si>
    <t>Понижение давления в газопроводе на период ремонтных работ (откл.второго и последующих ГРП)</t>
  </si>
  <si>
    <t>198</t>
  </si>
  <si>
    <t>5.3.58.1.</t>
  </si>
  <si>
    <t>Отключение фасадного участка газопровода</t>
  </si>
  <si>
    <t>199</t>
  </si>
  <si>
    <t>5.3.58.2.</t>
  </si>
  <si>
    <t>Отключение фасадного участка газопровода с установкой заглушки</t>
  </si>
  <si>
    <t>200</t>
  </si>
  <si>
    <t>5.3.59.</t>
  </si>
  <si>
    <t>Отключение подземного тупикового газопровода при наличии гидрозатвора</t>
  </si>
  <si>
    <t>201</t>
  </si>
  <si>
    <t>5.3.60.1.</t>
  </si>
  <si>
    <t>Отключение подземного тупикового газопровода при наличии задвижки с установкой заглушки при диаметре задвижки до 100 мм</t>
  </si>
  <si>
    <t>202</t>
  </si>
  <si>
    <t>5.3.60.2.</t>
  </si>
  <si>
    <t>Отключение подземного тупикового газопровода при наличии задвижки с установкой заглушки при диаметре задвижки св. 100 мм</t>
  </si>
  <si>
    <t>203</t>
  </si>
  <si>
    <t>5.3.61.1.</t>
  </si>
  <si>
    <t>Отключение подземного закольцованного газопровода при диаметре задвижки до 100 мм</t>
  </si>
  <si>
    <t>204</t>
  </si>
  <si>
    <t>5.3.61.2.</t>
  </si>
  <si>
    <t>Отключение подземного закольцованного газопровода при диаметре задвижки св. 100 мм</t>
  </si>
  <si>
    <t>205</t>
  </si>
  <si>
    <t>5.3.62.</t>
  </si>
  <si>
    <t>Установка или снятие заглушки на газопроводе - вводе</t>
  </si>
  <si>
    <t>206</t>
  </si>
  <si>
    <t>5.3.63.</t>
  </si>
  <si>
    <t>Установка или снятие заглушки в колодце</t>
  </si>
  <si>
    <t>207</t>
  </si>
  <si>
    <t>5.3.64.</t>
  </si>
  <si>
    <t>Сверление отверстия в крышках газовых колодцев</t>
  </si>
  <si>
    <t>крышка</t>
  </si>
  <si>
    <t>208</t>
  </si>
  <si>
    <t>5.3.65.</t>
  </si>
  <si>
    <t>Сверление отверстия на защитном футляре газопровода - ввода</t>
  </si>
  <si>
    <t>футляр</t>
  </si>
  <si>
    <t>209</t>
  </si>
  <si>
    <t>5.3.66.</t>
  </si>
  <si>
    <t>Оповещение потребителей об отключении газа на период ремонтных работ (до 5 домов на вводе)</t>
  </si>
  <si>
    <t>210</t>
  </si>
  <si>
    <t>5.3.67.</t>
  </si>
  <si>
    <t>Оповещение потребителей об отключении газа на период ремонтных работ (6 - 15 домов на вводе)</t>
  </si>
  <si>
    <t>211</t>
  </si>
  <si>
    <t>5.3.68.</t>
  </si>
  <si>
    <t>Оповещение потребителей об отключении газа на период ремонтных работ (св.15 домов на вводе)</t>
  </si>
  <si>
    <t>Глава 4. Диагностика технического состояния подземных газопроводов</t>
  </si>
  <si>
    <t>5.4.2.</t>
  </si>
  <si>
    <t>Проверка герметичности газопровода</t>
  </si>
  <si>
    <t>5.4.3.</t>
  </si>
  <si>
    <t>Проверка эффективности работы ЭХЗ</t>
  </si>
  <si>
    <t>5.4.4.</t>
  </si>
  <si>
    <t>Проверка состояния изоляции на контакт с грунтом аппаратурой С-Scan</t>
  </si>
  <si>
    <t>5.4.5.</t>
  </si>
  <si>
    <t>Уточнение точечных мест повреждения изоляции аппаратурой АНПИ</t>
  </si>
  <si>
    <t>5.4.7.</t>
  </si>
  <si>
    <t>Определение мест контрольных шурфов</t>
  </si>
  <si>
    <t>5.4.8.</t>
  </si>
  <si>
    <t>Подготовка и закрытие шурфов</t>
  </si>
  <si>
    <t>5.4.9.</t>
  </si>
  <si>
    <t>Измерение свойств и внешнего вида изоляционного покрытия</t>
  </si>
  <si>
    <t>5.4.10.</t>
  </si>
  <si>
    <t>Проверка защитного поляризационного потенциала в шурфах</t>
  </si>
  <si>
    <t>5.4.11.</t>
  </si>
  <si>
    <t>Определение геометрических параметров трубы в шурфах</t>
  </si>
  <si>
    <t>Раздел 6. ЭЛЕКТРОХИМИЧЕСКАЯ ЗАЩИТА ГАЗОПРОВОДОВ ОТ КОРРОЗИИ</t>
  </si>
  <si>
    <t>Глава 1. Установка (монтаж), пуск и наладка средств защиты</t>
  </si>
  <si>
    <t>6.1.7.</t>
  </si>
  <si>
    <t>Монтаж и установка поляризованного дренажа</t>
  </si>
  <si>
    <t>6.1.8.</t>
  </si>
  <si>
    <t>Монтаж и установка усиленного электродренажа</t>
  </si>
  <si>
    <t>6.1.9.</t>
  </si>
  <si>
    <t>Установка катодной станции на постаменте</t>
  </si>
  <si>
    <t>6.1.10.</t>
  </si>
  <si>
    <t>Установка катодной станции на кирпичной стене</t>
  </si>
  <si>
    <t>6.1.11.</t>
  </si>
  <si>
    <t>Установка и наладка протекторной защиты</t>
  </si>
  <si>
    <t>6.1.12.</t>
  </si>
  <si>
    <t>Установка электроперемычки на подземном трубопроводе</t>
  </si>
  <si>
    <t>6.1.13.</t>
  </si>
  <si>
    <t>Установка медно-сульфатного электрода длительного действия</t>
  </si>
  <si>
    <t>6.1.14.</t>
  </si>
  <si>
    <t>Монтаж и установка универсального блока  совместной защиты</t>
  </si>
  <si>
    <t>6.1.15.</t>
  </si>
  <si>
    <t>Установка контактного устройства на анодном заземлении в колодце</t>
  </si>
  <si>
    <t>6.1.16.</t>
  </si>
  <si>
    <t>Установка контактного устройства на анодном заземлении в ковере</t>
  </si>
  <si>
    <t>6.1.17.</t>
  </si>
  <si>
    <t>Установка муфты на кабеле</t>
  </si>
  <si>
    <t>6.1.18.1.</t>
  </si>
  <si>
    <t>Пооперационный контроль (первичный) при строительстве средств защиты от электрохимической коррозии</t>
  </si>
  <si>
    <t>6.1.18.2.</t>
  </si>
  <si>
    <t>Пооперационный контроль (повторный) при строительстве средств защиты от электрохимической коррозии</t>
  </si>
  <si>
    <t>6.1.19.</t>
  </si>
  <si>
    <t>Наладка катодных преобразователей на месте установки</t>
  </si>
  <si>
    <t>6.1.20.</t>
  </si>
  <si>
    <t>Наладка дренажной защиты на месте установки станции</t>
  </si>
  <si>
    <t>6.1.21.</t>
  </si>
  <si>
    <t>Пуск и наладка универсального блока совместной защиты на месте установки</t>
  </si>
  <si>
    <t>6.1.22.</t>
  </si>
  <si>
    <t>Прием в эксплуатацию шунтирующих перемычек</t>
  </si>
  <si>
    <t>6.1.23.</t>
  </si>
  <si>
    <t>Прием в эксплуатацию КИП</t>
  </si>
  <si>
    <t>6.1.24.</t>
  </si>
  <si>
    <t>Прием в эксплуатацию защитных устройств</t>
  </si>
  <si>
    <t>6.1.25.</t>
  </si>
  <si>
    <t>Прием в эксплуатацию изолирующих фланцевых  соединений</t>
  </si>
  <si>
    <t>6.1.26.</t>
  </si>
  <si>
    <t>Проверка, регулировка и испытание под макс. нагрузкой ЭЗУ в теч. 6 часов на поляр. дренаже (На каждые последующие 6 часов применять коэф. 0,7)</t>
  </si>
  <si>
    <t>6.1.27.</t>
  </si>
  <si>
    <t>Проверка, регулировка и испытание под макс. нагрузкой ЭЗУ в теч. 6 часов на усиленном дренаже (На каждые последующие 6 часов применять коэф. 0,7)</t>
  </si>
  <si>
    <t>6.1.28.</t>
  </si>
  <si>
    <t>Проверка,регул-ка и испыт.под макс.нагрузкой станции катодной защиты с упр.выпрям-ми в теч.6 часов (На каждые последующие 6 часов применять коэф. 0,7)</t>
  </si>
  <si>
    <t>6.1.29.</t>
  </si>
  <si>
    <t>Проверка,регул-ка и испыт.под макс.нагрузкой станции катодной защиты с неупр.выпрям. в теч. 6 часов (На каждые последующие 6 часов применять коэф.0,7)</t>
  </si>
  <si>
    <t>6.1.31.</t>
  </si>
  <si>
    <t>Присоединение потенциалоуравнивающих электроперемычек</t>
  </si>
  <si>
    <t>6.1.32.</t>
  </si>
  <si>
    <t xml:space="preserve">Предустановочный контроль оборудования преобразователей поляризованного дренажа и блока совместной защиты </t>
  </si>
  <si>
    <t>6.1.33.</t>
  </si>
  <si>
    <t>Предустановочный контроль оборудования преобразователей дренажной установки на сложных электронных схемах</t>
  </si>
  <si>
    <t>6.1.34.</t>
  </si>
  <si>
    <t>Предустановочный контроль оборудования преобразователей катодной установки на сложных электронных схемах</t>
  </si>
  <si>
    <t>6.1.35.</t>
  </si>
  <si>
    <t>Предустановочный контроль оборудования преобразователей неавтоматической катодной станции</t>
  </si>
  <si>
    <t>6.1.36.</t>
  </si>
  <si>
    <t>Предустановочный контроль оборудования протекторной защиты</t>
  </si>
  <si>
    <t>6.1.37.</t>
  </si>
  <si>
    <t>Предустановочный контроль оборудования анодных заземлителей</t>
  </si>
  <si>
    <t>6.1.38.</t>
  </si>
  <si>
    <t>Испытание изоляции электрических кабелей</t>
  </si>
  <si>
    <t>6.1.39.</t>
  </si>
  <si>
    <t>Монтаж анодного горизонтального заземлителя из чугунных труб при длине электродов и труб до 3 м (На каждый последующий электрод применять к коэф.0,4)</t>
  </si>
  <si>
    <t>электрод</t>
  </si>
  <si>
    <t>6.1.40.</t>
  </si>
  <si>
    <t>Монтаж анодного горизонтального заземлителя из чугунных труб при длине электродов и труб до 6 м (На каждый последующий электрод применять к коэф.0,4)</t>
  </si>
  <si>
    <t>6.1.41.</t>
  </si>
  <si>
    <t>Монтаж анодного вертикального заземлителя из чугунных труб при длине электродов и труб до 3 м (На каждый последующий электрод применять к коэф.0,3)</t>
  </si>
  <si>
    <t>6.1.42.</t>
  </si>
  <si>
    <t>Монтаж анодного вертикального заземлителя из чугунных труб при длине электродов и труб до 6 м (На каждый последующий электрод применять к коэф.0,3)</t>
  </si>
  <si>
    <t>6.1.43.</t>
  </si>
  <si>
    <t>Монтаж анодного вертикального заземлителя из чугунных труб при длине электродов до 6м и труб до 3м(На каждый последующ. электрод применять к коэф.0,3)</t>
  </si>
  <si>
    <t>6.1.44.</t>
  </si>
  <si>
    <t>Монтаж анодного вертикального заземлителя из чугунных труб при длине электродов до12м и труб до6м(На каждый последующий электрод применять к коэф.0,3)</t>
  </si>
  <si>
    <t>6.1.45.</t>
  </si>
  <si>
    <t xml:space="preserve">Монтаж глубинного анодного вертикального заземлителя из чугунных труб при длине электродов до 24 м и труб до 6 м </t>
  </si>
  <si>
    <t>6.1.46.</t>
  </si>
  <si>
    <t xml:space="preserve">Монтаж глубинного анодного вертикального заземлителя из чугунных труб при длине электродов до 36 м и  труб  до 6 м </t>
  </si>
  <si>
    <t>6.1.47.</t>
  </si>
  <si>
    <t xml:space="preserve">Монтаж глубинного анодного вертикального заземлителя из чугунных труб при длине электродов до 48 м и  труб  до 6 м </t>
  </si>
  <si>
    <t>6.1.48.</t>
  </si>
  <si>
    <t>Монтаж анодного горизонтального заземлителя из углеграфитовых труб при длине электродов и труб до 3м(На каждый последующий эл-од применять к коэф.0,4)</t>
  </si>
  <si>
    <t>6.1.49.</t>
  </si>
  <si>
    <t>Монтаж анодного горизонтального заземлителя из углеграфитовых труб при длине электродов и труб до 6м(На каждый последующий эл-од применять к коэф.0,4)</t>
  </si>
  <si>
    <t>6.1.50.</t>
  </si>
  <si>
    <t>Монтаж анодного вертикального заземлителя из углеграфитовых труб при длине электродов и труб до 3 м (На каждый последующий эл-од применять к коэф.0,3)</t>
  </si>
  <si>
    <t>6.1.51.</t>
  </si>
  <si>
    <t>Монтаж анодного вертикального заземлителя из углеграфитовых труб при длине электродов и труб до 6 м (На каждый последующий эл-од применять к коэф.0,3)</t>
  </si>
  <si>
    <t>6.1.52.</t>
  </si>
  <si>
    <t>Монтаж анодного вертикального заземлителя из углеграфитовых труб при длине электродов до 6м и труб до 3м (На каждый послед.эл-од применять к коэф.0,3)</t>
  </si>
  <si>
    <t>6.1.53.</t>
  </si>
  <si>
    <t>Монтаж анодного вертикального заземлителя из углеграфитовых труб при длине электродов до 12м и труб до 6м(На каждый послед.эл-од применять к коэф.0,3)</t>
  </si>
  <si>
    <t>6.1.54.</t>
  </si>
  <si>
    <t>Монтаж горизонт. анодного заземлителя из профильной стали, водогазопроводных труб и ж/д рельсов при длине до 6 м (На каждый послед.эл-од коэф.0,25)</t>
  </si>
  <si>
    <t>6.1.55.</t>
  </si>
  <si>
    <t>Монтаж анодного вертик. заземлителя из железокремниевых или эластомерных электродов при длине электродов до 7 м (На каждый послед. электрод коэф.0,3)</t>
  </si>
  <si>
    <t>6.1.56.</t>
  </si>
  <si>
    <t>Монтаж анодного вертик. заземлителя из железокремниевых или эластомерных электродов при длине электродов до14м (На каждый послед. электрод коэф.0,3)</t>
  </si>
  <si>
    <t>6.1.57.</t>
  </si>
  <si>
    <t xml:space="preserve">Монтаж контрольно-измерительного пункта на трубопроводе без электрода сравнения </t>
  </si>
  <si>
    <t>6.1.58.</t>
  </si>
  <si>
    <t>Монтаж контрольно-измерительного пункта на трубопроводе с электродом сравнения длительного действия</t>
  </si>
  <si>
    <t>6.1.59.</t>
  </si>
  <si>
    <t>Устройство защитного вертикального заземления</t>
  </si>
  <si>
    <t>6.1.60.</t>
  </si>
  <si>
    <t>Прокладка дренажного кабеля в траншее (без стоимости кабеля)</t>
  </si>
  <si>
    <t>6.1.61.</t>
  </si>
  <si>
    <t>Прокладка кабеля питания в траншеях</t>
  </si>
  <si>
    <t>6.1.62.</t>
  </si>
  <si>
    <t xml:space="preserve">Прокладка кабеля  в стальной трубе по стенам или опорам </t>
  </si>
  <si>
    <t>6.1.63.</t>
  </si>
  <si>
    <t xml:space="preserve">Прокладка провода  в стальной трубе по стенам или опорам </t>
  </si>
  <si>
    <t>6.1.64.</t>
  </si>
  <si>
    <t>Подвеска кабеля между опорами</t>
  </si>
  <si>
    <t>6.1.65.</t>
  </si>
  <si>
    <t>Подключение кабеля элеторозащиты к трубопроводу в колодце (ковере)</t>
  </si>
  <si>
    <t>6.1.66.</t>
  </si>
  <si>
    <t xml:space="preserve">Подключение кабеля элеторозащиты к трубопроводу в грунте </t>
  </si>
  <si>
    <t>6.1.67.</t>
  </si>
  <si>
    <t>Подключение кабеля элеторозащиты к рельсам трамвая в колодце (ковере)</t>
  </si>
  <si>
    <t>6.1.68.</t>
  </si>
  <si>
    <t>Подключение кабеля элеторозащиты к рельсам трамвая в грунте</t>
  </si>
  <si>
    <t>6.1.69.</t>
  </si>
  <si>
    <t>Монтаж узла учета электроэнергии</t>
  </si>
  <si>
    <t>6.1.71.</t>
  </si>
  <si>
    <t>Установка опознавательных знаков</t>
  </si>
  <si>
    <t>6.1.72.</t>
  </si>
  <si>
    <t>Установка опознавательных знаков с опорным столбиком</t>
  </si>
  <si>
    <t>Глава 2. Техническое обслуживание электрозащитных устройств</t>
  </si>
  <si>
    <t>6.2.1.</t>
  </si>
  <si>
    <t>Измерение разности потенциалов визуальными приборами. Место измерения: "сооружение-вооружение"</t>
  </si>
  <si>
    <t>6.2.2.</t>
  </si>
  <si>
    <t>Измерение разности потенциалов визуальными приборами. Место измерения: "рельс-земля"</t>
  </si>
  <si>
    <t>6.2.3.</t>
  </si>
  <si>
    <t>Измерение разности потенциалов визуальными приборами. Место измерения: "сооружение-земля"</t>
  </si>
  <si>
    <t>6.2.4.1.</t>
  </si>
  <si>
    <t>Измерение разности потенциалов самопишущими приборами. Место измерения: "сооружение-земля" при снятии показаний в течение 4 часов</t>
  </si>
  <si>
    <t>6.2.4.2.</t>
  </si>
  <si>
    <t>Измерение разности потенциалов самопишущими приборами. Место измерения: "сооружение-земля" при снятии показаний в течение 8 часов</t>
  </si>
  <si>
    <t>6.2.4.3.</t>
  </si>
  <si>
    <t>Измерение разности потенциалов самопишущими приборами. Место измерения: "сооружение-земля" при снятии показаний в течение 24 часов</t>
  </si>
  <si>
    <t>6.2.5.1.</t>
  </si>
  <si>
    <t>Измерение разности потенциалов самопишущими приборами. Место измерения: "сооружение-сооружение", "рельс-земля" при снятии показаний в течение 4 часов</t>
  </si>
  <si>
    <t>6.2.5.2.</t>
  </si>
  <si>
    <t>Измерение разности потенциалов самопишущими приборами. Место измерения: "сооружение-сооружение", "рельс-земля" при снятии показаний в течение 8 часов</t>
  </si>
  <si>
    <t>6.2.5.3.</t>
  </si>
  <si>
    <t>Измерение разности потенциалов самопишущими приборами. Место измерения: "сооружение-сооружение", "рельс-земля" при снятии показаний в течение 24 часов</t>
  </si>
  <si>
    <t>6.2.6.</t>
  </si>
  <si>
    <t>Измерение разности потенциалов методом выносного электрода до 0,5 км подземного сооружения</t>
  </si>
  <si>
    <t>6.2.7.</t>
  </si>
  <si>
    <t>Измерение разности потенциалов методом выносного электрода свыше 0,5 км подземного сооружения</t>
  </si>
  <si>
    <t>6.2.8.</t>
  </si>
  <si>
    <t>Измерение разности потенциалов визуальными приборами между протектором и землей или в цепи протектора</t>
  </si>
  <si>
    <t>6.2.9.</t>
  </si>
  <si>
    <t>Измерение сопротивления визуальными приборами между протектором и газопроводом</t>
  </si>
  <si>
    <t>6.2.10.</t>
  </si>
  <si>
    <t>Измерение сопротивления дренажной цепи катодной защиты</t>
  </si>
  <si>
    <t>6.2.13.</t>
  </si>
  <si>
    <t>Измерение удельного электрического сопротивления грунта при расстоянии между точками до 200 м</t>
  </si>
  <si>
    <t>6.2.14.</t>
  </si>
  <si>
    <t>Измерение удельного электрического сопротивления грунта при расстоянии между точками от 200 до 500 м</t>
  </si>
  <si>
    <t>6.2.15.</t>
  </si>
  <si>
    <t>Измерение сопротивления растеканию тока заземляющих устройств или анодного заземления</t>
  </si>
  <si>
    <t>6.2.16.</t>
  </si>
  <si>
    <t>Измерение продольного и поперечного градиента потенциала</t>
  </si>
  <si>
    <t>6.2.17.</t>
  </si>
  <si>
    <t>Измерение поляризационного потенциала с накопительным конденсатором на КИП, оборудованных МЭСД АКХ</t>
  </si>
  <si>
    <t>6.2.18.</t>
  </si>
  <si>
    <t>Измерение поляризационного потенциала с накопительным конденсатором на КИП, не оборудованных МЭСД АКХ</t>
  </si>
  <si>
    <t>6.2.19.</t>
  </si>
  <si>
    <t>Определение опасного действия переменного тока</t>
  </si>
  <si>
    <t>6.2.20.</t>
  </si>
  <si>
    <t>Определение полярности омического падения потенциала между сооружением и вспомогательным электродом сравнения</t>
  </si>
  <si>
    <t>6.2.21.</t>
  </si>
  <si>
    <t xml:space="preserve">Определение наличия блуждающих токов в земле при измерении "земля-земля" </t>
  </si>
  <si>
    <t>6.2.22.</t>
  </si>
  <si>
    <t xml:space="preserve">Определение наличия блуждающих токов в земле при измерении "земля-металлическое сооружение" </t>
  </si>
  <si>
    <t>6.2.23.</t>
  </si>
  <si>
    <t>Определение коррозионной агрессивности грунта по плотности катодного тока</t>
  </si>
  <si>
    <t>6.2.24.</t>
  </si>
  <si>
    <t>Определение коррозионной агрессивности грунта по удельному электрическому сопротивлению в лабораторных условиях</t>
  </si>
  <si>
    <t>6.2.25.</t>
  </si>
  <si>
    <t>Определение величины и направления тока в трубопроводе</t>
  </si>
  <si>
    <t>6.2.26.</t>
  </si>
  <si>
    <t>Проверка исправности изолирующего фланцевого (муфтового) соединения на вводах газопровода с выдачей заключения</t>
  </si>
  <si>
    <t>6.2.27.</t>
  </si>
  <si>
    <t>Проверка исправности электроперемычек с выдачей заключения</t>
  </si>
  <si>
    <t>6.2.28.</t>
  </si>
  <si>
    <t>Проверка исправности контрольно-измерительного пункта, оборудованного медносульфатным электродом сравнения</t>
  </si>
  <si>
    <t>6.2.29.</t>
  </si>
  <si>
    <t>Технический осмотр протекторной защиты при измерении стальным электродом сравнения - не применяется</t>
  </si>
  <si>
    <t>6.2.30.</t>
  </si>
  <si>
    <t>Технический осмотр протекторной защиты</t>
  </si>
  <si>
    <t>6.2.31.</t>
  </si>
  <si>
    <t>Технический осмотр автоматической станции катодной защиты на сложных электронных схемах</t>
  </si>
  <si>
    <t>6.2.32.</t>
  </si>
  <si>
    <t>Технический осмотр автоматической станции катодной защиты на электронных схемах средней сложности</t>
  </si>
  <si>
    <t>6.2.33.</t>
  </si>
  <si>
    <t>Технический осмотр неавтоматической станции катодной защиты (В состав работ включено измерение разности потенциалов "сооружение-земля" в точке дрениро</t>
  </si>
  <si>
    <t>6.2.34.</t>
  </si>
  <si>
    <t>Технический осмотр усиленной дренажной установки на сложных электронных схемах</t>
  </si>
  <si>
    <t>6.2.35.</t>
  </si>
  <si>
    <t>Технический осмотр усиленной дренажной установки на электронных схемах средней сложности</t>
  </si>
  <si>
    <t>6.2.36.</t>
  </si>
  <si>
    <t>Технический осмотр поляризованной дренажной установки</t>
  </si>
  <si>
    <t>6.2.37.</t>
  </si>
  <si>
    <t>Технический осмотр блока совместной защиты</t>
  </si>
  <si>
    <t>6.2.38.1.</t>
  </si>
  <si>
    <t>Проверка эффективности действия катодной или дренажной установки на сложных электронных схемах при измерении разности потенциалов до 4 пунктов</t>
  </si>
  <si>
    <t>6.2.38.2.</t>
  </si>
  <si>
    <t>Проверка эффективности действия катодной или дренажной установки на сложных электронных схемах при измерении разности потенциалов до 6 пунктов</t>
  </si>
  <si>
    <t>6.2.38.3.</t>
  </si>
  <si>
    <t>Проверка эффективности действия катодной или дренажной установки на сложных электронных схемах при измерении разности потенциалов до 8 пунктов</t>
  </si>
  <si>
    <t>6.2.38.4.</t>
  </si>
  <si>
    <t>Проверка эффективности действия катодной или дренажной установки на сложных электронных схемах при измерении разности потенциалов до 10 пунктов</t>
  </si>
  <si>
    <t>6.2.39.1.</t>
  </si>
  <si>
    <t>Проверка эффективности действия катодной или дренажной установки на электронных схемах ср. сложности при измерении разности потенциалов до 4 пунктов</t>
  </si>
  <si>
    <t>6.2.39.2.</t>
  </si>
  <si>
    <t>Проверка эффективности действия катодной или дренажной установки на электронных схемах ср.сложности при измерении разности потенциалов до 6 пунктов</t>
  </si>
  <si>
    <t>6.2.39.3.</t>
  </si>
  <si>
    <t>Проверка эффективности действия катодной или дренажной установки на электронных схемах ср.сложности при измерении разности потенциалов до 8 пунктов</t>
  </si>
  <si>
    <t>6.2.39.4.</t>
  </si>
  <si>
    <t>Проверка эффективности действия катодной или дренажной установки на электронных схемах ср.сложности при измерении разности потенциалов до 10 пунктов</t>
  </si>
  <si>
    <t>6.2.40.1</t>
  </si>
  <si>
    <t>Проверка эффективности действия неавтоматической катодной станции или поляризованной дренажной установки при измерении разности потенциалов до 4 пункт</t>
  </si>
  <si>
    <t>6.2.40.2</t>
  </si>
  <si>
    <t>Проверка эффективности действия неавтоматической катодной станции или поляризованной дренажной установки при измерении разности потенциалов до 6 пункт</t>
  </si>
  <si>
    <t>6.2.40.3</t>
  </si>
  <si>
    <t>Проверка эффективности действия неавтоматической катодной станции или поляризованной дренажной установки при измерении разности потенциалов до 8 пункт</t>
  </si>
  <si>
    <t>6.2.40.4</t>
  </si>
  <si>
    <t>Проверка эффективности действия неавтоматической катодной станции или поляризованной дренажной установки при измерении разности потенциалов до10 пункт</t>
  </si>
  <si>
    <t>6.2.41.</t>
  </si>
  <si>
    <t>Периодическая регулировка (наладка) режима работы автоматической ЭЗУ на сложных электронных схемах</t>
  </si>
  <si>
    <t>6.2.42.</t>
  </si>
  <si>
    <t>Периодическая регулировка (наладка) режима работы автоматической ЭЗУ на электронных схемах средней сложности</t>
  </si>
  <si>
    <t>6.2.43</t>
  </si>
  <si>
    <t>Периодическая регулировка (наладка)  режима работы неавтоматической ЭЗУ</t>
  </si>
  <si>
    <t>6.2.44</t>
  </si>
  <si>
    <t>Проверка, регулировка и испытание под максимальной нагрузкой поляризованного дренажа</t>
  </si>
  <si>
    <t>6.2.45</t>
  </si>
  <si>
    <t>Проверка, регулировка и испытание под максимальной нагрузкой усиленного дренажа с магнитными усилителями</t>
  </si>
  <si>
    <t>6.2.46</t>
  </si>
  <si>
    <t>Проверка, регулировка и испытание под максимальной нагрузкой усиленного дренажа с электронной системой регулирования</t>
  </si>
  <si>
    <t>6.2.47</t>
  </si>
  <si>
    <t>Проверка, регулировка и испытание под максимальной нагрузкой станции катодной защиты с неуправляемыми выпрямителями</t>
  </si>
  <si>
    <t>6.2.48</t>
  </si>
  <si>
    <t>Проверка, регулировка и испытание под максимальной нагрузкой станции катодной защиты с управляемыми выпрямителями</t>
  </si>
  <si>
    <t>6.2.49</t>
  </si>
  <si>
    <t>Определение трассы газопровода и сбор данных коррозионного состояния подземного газопровода с помощью передвижной лаборатории</t>
  </si>
  <si>
    <t>Глава 3. Текущий и капитальный ремонт</t>
  </si>
  <si>
    <t>6.3.1</t>
  </si>
  <si>
    <t>Демонтаж установки усиленного дренажа при массе до 100 кг</t>
  </si>
  <si>
    <t>6.3.2</t>
  </si>
  <si>
    <t>Демонтаж установки усиленного дренажа при массе св.100 кг</t>
  </si>
  <si>
    <t>6.3.3</t>
  </si>
  <si>
    <t>Демонтаж установки поляризованного дренажа массой до 100 кг</t>
  </si>
  <si>
    <t>6.3.4</t>
  </si>
  <si>
    <t>Демонтаж установки поляризованного дренажа массой св.100 кг</t>
  </si>
  <si>
    <t>6.3.5</t>
  </si>
  <si>
    <t>Демонтаж станции катодной защиты при массе до 100 кг</t>
  </si>
  <si>
    <t>6.3.6</t>
  </si>
  <si>
    <t>6.3.7</t>
  </si>
  <si>
    <t>Внешний осмотр автоматической ЭЗУ с составлением дефектной ведомости</t>
  </si>
  <si>
    <t>6.3.8</t>
  </si>
  <si>
    <t>Внешний осмотр неавтоматической ЭЗУ с составлением дефектной ведомости</t>
  </si>
  <si>
    <t>6.3.9.1</t>
  </si>
  <si>
    <t>Ремонт электронного (электромагнитного) блока управления ЭЗУ при количестве заменяемых деталей до 2</t>
  </si>
  <si>
    <t>6.3.9.2</t>
  </si>
  <si>
    <t>Ремонт электронного (электромагнитного) блока управления ЭЗУ при количестве заменяемых деталей до 5</t>
  </si>
  <si>
    <t>6.3.9.3</t>
  </si>
  <si>
    <t>Ремонт электронного (электромагнитного) блока управления ЭЗУ при количестве заменяемых деталей до 8</t>
  </si>
  <si>
    <t>6.3.9.4</t>
  </si>
  <si>
    <t>Ремонт электронного (электромагнитного) блока управления ЭЗУ при количестве заменяемых деталей до 10</t>
  </si>
  <si>
    <t>6.3.10</t>
  </si>
  <si>
    <t>Ремонт питающего трансформатора блока управления ЭЗУ на сложных электронных схемах</t>
  </si>
  <si>
    <t>6.3.11</t>
  </si>
  <si>
    <t>Ремонт питающего трансформатора блока управления неавтоматической катодной станции или поляризованного дренажа</t>
  </si>
  <si>
    <t>6.3.12</t>
  </si>
  <si>
    <t>Ремонт импульсного трансформатора блока управления ЭЗУ на сложных электронных схемах</t>
  </si>
  <si>
    <t>6.3.13</t>
  </si>
  <si>
    <t>Ремонт импульсного трансформатора блока управления неавтоматической катодной станции или поляризованного дренажа</t>
  </si>
  <si>
    <t>6.3.14</t>
  </si>
  <si>
    <t>Ремонт импульсного трансформатора электроизмерительного блока ЭЗУ на сложных электронных схемах</t>
  </si>
  <si>
    <t>6.3.15</t>
  </si>
  <si>
    <t>Ремонт импульсного трансформатора электроизмерительного блока неавтоматической катодной станции или поляризованного дренажа</t>
  </si>
  <si>
    <t>6.3.16</t>
  </si>
  <si>
    <t>Ремонт силового трансформатора ЭЗУ на сложных электронных схемах</t>
  </si>
  <si>
    <t>6.3.17</t>
  </si>
  <si>
    <t>Ремонт силового трансформатора неавтоматической катодной станции или поляризованного дренажа</t>
  </si>
  <si>
    <t>6.3.18.1</t>
  </si>
  <si>
    <t>Ремонт электроизмерительного блока на автоматической ЭЗУ при количестве заменяемых деталей блока до 2</t>
  </si>
  <si>
    <t>6.3.18.2</t>
  </si>
  <si>
    <t>Ремонт электроизмерительного блока на автоматической ЭЗУ при количестве заменяемых деталей блока до 5</t>
  </si>
  <si>
    <t>6.3.18.3</t>
  </si>
  <si>
    <t>Ремонт электроизмерительного блока на автоматической ЭЗУ при количестве заменяемых деталей блока до 8</t>
  </si>
  <si>
    <t>6.3.18.4</t>
  </si>
  <si>
    <t>Ремонт электроизмерительного блока на автоматической ЭЗУ при количестве заменяемых деталей блока до 10</t>
  </si>
  <si>
    <t>6.3.19.</t>
  </si>
  <si>
    <t>Ремонт вентильных блоков на ЭЗУ при количестве заменяемых диодов до двух</t>
  </si>
  <si>
    <t>6.3.20.</t>
  </si>
  <si>
    <t>Ремонт вентильных блоков на ЭЗУ при количестве заменяемых диодов свыше двух</t>
  </si>
  <si>
    <t>6.3.21.</t>
  </si>
  <si>
    <t>Ремонт дросселя магнитного усилителя ЭЗУ на сложных электронных схемах</t>
  </si>
  <si>
    <t>6.3.22.</t>
  </si>
  <si>
    <t>Ремонт дросселя магнитного усилителя неавтоматической катодной станции или поляризованного дренажа</t>
  </si>
  <si>
    <t>6.3.23.</t>
  </si>
  <si>
    <t>Ремонт сглаживающего дросселя ЭЗУ на сложных электронных схемах</t>
  </si>
  <si>
    <t>6.3.24</t>
  </si>
  <si>
    <t xml:space="preserve">Ремонт сглаживающего дросселя неавтоматической катодной станции или поляризованного дренажа </t>
  </si>
  <si>
    <t>6.3.25</t>
  </si>
  <si>
    <t xml:space="preserve">Ремонт контактного устройства на анодном заземлителе в ковере или колодце </t>
  </si>
  <si>
    <t>6.3.26</t>
  </si>
  <si>
    <t>Ремонт контактного устройства  на анодном заземлителе в грунте</t>
  </si>
  <si>
    <t>6.3.27</t>
  </si>
  <si>
    <t>Ремонт контактного устройства на трубопроводе в колодце или ковере</t>
  </si>
  <si>
    <t>6.3.30</t>
  </si>
  <si>
    <t>Ремонт контрольно-измерительного пункта на трубопроводе, оборудованном медно-сульфатным электродом сравнения длительного действия</t>
  </si>
  <si>
    <t>6.3.31</t>
  </si>
  <si>
    <t>Определение мест повреждения дренажного кабеля приборным методом</t>
  </si>
  <si>
    <t>6.3.32</t>
  </si>
  <si>
    <t>Замена трансформатора электроизмерительного блока</t>
  </si>
  <si>
    <t>6.3.33</t>
  </si>
  <si>
    <t>Замена теристора ЭЗУ</t>
  </si>
  <si>
    <t>6.3.34</t>
  </si>
  <si>
    <t>Замена потенциометра</t>
  </si>
  <si>
    <t>6.3.35</t>
  </si>
  <si>
    <t>Замена электрической кабельной линии при массе кабеля 10 кг</t>
  </si>
  <si>
    <t>6.3.36</t>
  </si>
  <si>
    <t>Ремонт воздушной линии питания</t>
  </si>
  <si>
    <t>6.3.37</t>
  </si>
  <si>
    <t>Окраска шкафа</t>
  </si>
  <si>
    <t>6.3.38</t>
  </si>
  <si>
    <t>Устранение повреждений шкафа поляризованной дренажной установки</t>
  </si>
  <si>
    <t>6.3.39</t>
  </si>
  <si>
    <t>Устранение повреждений шкафа усиленной дренажной установки</t>
  </si>
  <si>
    <t>6.3.40</t>
  </si>
  <si>
    <t>Устранение повреждений шкафа катодной установки с неуправляемыми выпрямителями</t>
  </si>
  <si>
    <t>6.3.41</t>
  </si>
  <si>
    <t>Устранение повреждений шкафа катодной установки с управляемыми выпрямителями</t>
  </si>
  <si>
    <t>6.3.42</t>
  </si>
  <si>
    <t>Изготовление подставки из уголка</t>
  </si>
  <si>
    <t>6.3.43</t>
  </si>
  <si>
    <t>Изготовление коробки для отключающего устройства</t>
  </si>
  <si>
    <t>6.3.44</t>
  </si>
  <si>
    <t>Изготовление кроссовок (жгутов) с разъемами для преобразователей станции катодной защиты</t>
  </si>
  <si>
    <t>6.3.45</t>
  </si>
  <si>
    <t>Изготовление кроссовок (жгутов) с разъемами для преобразователей дренажной установки</t>
  </si>
  <si>
    <t>6.3.46</t>
  </si>
  <si>
    <t>Изготовление панелей из стеклопластика или текстолита для дренажных установок всех типов и преобразователей катодных станций</t>
  </si>
  <si>
    <t>6.3.47</t>
  </si>
  <si>
    <t>Ремонт переключателя</t>
  </si>
  <si>
    <t>Раздел 7. ГАЗОРЕГУЛЯТОРНЫЕ ПУНКТЫ (ГРП), ГАЗОРЕГУЛЯТОРНЫЕ УСТАНОВКИ (ГРУ) И ШКАФНЫЕ ГАЗОРЕГУЛЯТОРНЫЕ ПУНКТЫ (ШРП)</t>
  </si>
  <si>
    <t>Глава 1. Осмотр технического состояния (обход)</t>
  </si>
  <si>
    <t>7.1.1.1</t>
  </si>
  <si>
    <t>Осмотр технического состояния ГРП при одной нитке газопровода (В летний период)</t>
  </si>
  <si>
    <t>7.1.1.2</t>
  </si>
  <si>
    <t>Осмотр технического состояния ГРП при одной нитке газопровода (В зимний период)</t>
  </si>
  <si>
    <t>7.1.2.1</t>
  </si>
  <si>
    <t>Осмотр технического состояния ГРП при двух нитках газопровода (В летний период)</t>
  </si>
  <si>
    <t>7.1.2.2</t>
  </si>
  <si>
    <t>Осмотр технического состояния ГРП при двух нитках газопровода (В зимний период)</t>
  </si>
  <si>
    <t>7.1.3.1</t>
  </si>
  <si>
    <t>Осмотр технического состояния ГРП при трех нитках газопровода (В летний период)</t>
  </si>
  <si>
    <t>7.1.3.2</t>
  </si>
  <si>
    <t>Осмотр технического состояния ГРП при трех нитках газопровода (В зимний период)</t>
  </si>
  <si>
    <t>7.1.4.1</t>
  </si>
  <si>
    <t>Осмотр технического состояния ШРП при одной нитке газопровода (В летний период)</t>
  </si>
  <si>
    <t>7.1.4.2</t>
  </si>
  <si>
    <t>Осмотр технического состояния ШРП при одной нитке газопровода (В зимний период)</t>
  </si>
  <si>
    <t>7.1.5.1</t>
  </si>
  <si>
    <t>Осмотр технического состояния ШРП при двух нитках газопровода (В летний период)</t>
  </si>
  <si>
    <t>7.1.5.2</t>
  </si>
  <si>
    <t>Осмотр технического состояния ШРП при двух нитках газопровода (В зимний период)</t>
  </si>
  <si>
    <t>7.1.6</t>
  </si>
  <si>
    <t>Осмотр технического состояния регуляторов давления типа РДГК-6, РДГК-10, РДГД-20, РДНК-400, РДСК-50</t>
  </si>
  <si>
    <t>7.1.7.1</t>
  </si>
  <si>
    <t>Осмотр технического состояния ГРП (при пропускной способности до 50 м3/ч) (В летний период)</t>
  </si>
  <si>
    <t>7.1.7.2</t>
  </si>
  <si>
    <t>Осмотр технического состояния ГРП (при пропускной способности до 50 м3/ч) (В зимний период)</t>
  </si>
  <si>
    <t>7.1.8.1</t>
  </si>
  <si>
    <t>Осмотр технического состояния ГРП (при пропускной способности более 50 м3/ч) (В летний период)</t>
  </si>
  <si>
    <t>7.1.8.2</t>
  </si>
  <si>
    <t>Осмотр технического состояния ГРП (при пропускной способности более 50 м3/ч) (В зимний период)</t>
  </si>
  <si>
    <t>7.1.9.1</t>
  </si>
  <si>
    <t>Осмотр технического состояния ШРП (при пропускной способности до 50 м3/ч) (В летний период)</t>
  </si>
  <si>
    <t>7.1.9.2</t>
  </si>
  <si>
    <t>Осмотр технического состояния ШРП (при пропускной способности до 50 м3/ч) (В зимний период)</t>
  </si>
  <si>
    <t>7.1.10.1</t>
  </si>
  <si>
    <t>Осмотр технического состояния ШРП (при пропускной способности более 50 м3/ч) (В летний период)</t>
  </si>
  <si>
    <t>7.1.10.2</t>
  </si>
  <si>
    <t>Осмотр технического состояния ШРП (при пропускной способности более 50 м3/ч) (В зимний период)</t>
  </si>
  <si>
    <t>Глава 2. Техническое обслуживание и текущий ремонт</t>
  </si>
  <si>
    <t>7.2.1.1</t>
  </si>
  <si>
    <t xml:space="preserve">Техническое обслуживание ГРП при одной нитке газопровода диаметром до 100 мм </t>
  </si>
  <si>
    <t>7.2.1.2</t>
  </si>
  <si>
    <t>Техническое обслуживание ГРП при одной нитке газопровода диаметром 101-200 мм</t>
  </si>
  <si>
    <t>7.2.2.1</t>
  </si>
  <si>
    <t>Техническое обслуживание ГРП при двух нитках газопровода диаметром до 100 мм</t>
  </si>
  <si>
    <t>7.2.2.2</t>
  </si>
  <si>
    <t>Техническое обслуживание ГРП при двух нитках газопровода диаметром 101-200 мм</t>
  </si>
  <si>
    <t>7.2.2.3</t>
  </si>
  <si>
    <t>Техническое обслуживание ГРП при трёх нитках газопровода диаметром до 100 мм</t>
  </si>
  <si>
    <t>7.2.2.4</t>
  </si>
  <si>
    <t>Техническое обслуживание ГРП при трёх нитках газопровода диаметром 101-200 мм</t>
  </si>
  <si>
    <t>7.2.3</t>
  </si>
  <si>
    <t>Текущий ремонт оборудования ГРП при одной нитке газопровода</t>
  </si>
  <si>
    <t>7.2.4.1</t>
  </si>
  <si>
    <t>Текущий ремонт оборудования ГРП при 2-х нитках газопровода</t>
  </si>
  <si>
    <t>7.2.4.2</t>
  </si>
  <si>
    <t>Текущий ремонт оборудования ГРП при 3-х нитках газопровода</t>
  </si>
  <si>
    <t>7.2.5</t>
  </si>
  <si>
    <t>Техническое обслуживание оборудования ШРП при одной нитке газопровода</t>
  </si>
  <si>
    <t>7.2.6</t>
  </si>
  <si>
    <t>Техническое обслуживание оборудования ШРП при 2-х нитках газопровода</t>
  </si>
  <si>
    <t>7.2.7</t>
  </si>
  <si>
    <t>Текущий ремонт оборудования ШРП при одной нитке газопровода</t>
  </si>
  <si>
    <t>7.2.8</t>
  </si>
  <si>
    <t>Текущий ремонт оборудования ШРП при 2-х нитках газопровода</t>
  </si>
  <si>
    <t>7.2.9</t>
  </si>
  <si>
    <t>Техническое обслуживание регулятора давления РДГК-6 или РДГК-10</t>
  </si>
  <si>
    <t>7.2.10</t>
  </si>
  <si>
    <t>Текущий ремонт регулятора давления РДГК-6 или РДГК-10</t>
  </si>
  <si>
    <t>7.2.11</t>
  </si>
  <si>
    <t>Техническое обслуживание регулятора давления РДГД-20, РДНК-400 или РДСК-50</t>
  </si>
  <si>
    <t>7.2.12</t>
  </si>
  <si>
    <t>Текущий ремонт регулятора давления РДГД-20, РДНК-400 или РДСК-50</t>
  </si>
  <si>
    <t>7.2.13</t>
  </si>
  <si>
    <t>Чистка крестовины регулятора давления РДГК-10</t>
  </si>
  <si>
    <t>7.2.14</t>
  </si>
  <si>
    <t>Регулировка хода штока регулятора давления РДГК-10</t>
  </si>
  <si>
    <t>7.2.15</t>
  </si>
  <si>
    <t>Ремонт втулки регулятора давления РДГК-10</t>
  </si>
  <si>
    <t>7.2.16</t>
  </si>
  <si>
    <t>Отключение ГРП в колодце</t>
  </si>
  <si>
    <t>7.2.17</t>
  </si>
  <si>
    <t>Отключение ГРП внутри помещения ГРП</t>
  </si>
  <si>
    <t>7.2.18</t>
  </si>
  <si>
    <t>Включение ГРП после остановки</t>
  </si>
  <si>
    <t>7.2.19</t>
  </si>
  <si>
    <t>Продувка газопровода в ГРП</t>
  </si>
  <si>
    <t>7.2.20.1</t>
  </si>
  <si>
    <t>Проверка параметров срабатывания и настройка регулятора давления РДУК с диаметром до 100 мм</t>
  </si>
  <si>
    <t>7.2.20.2</t>
  </si>
  <si>
    <t>Проверка параметров срабатывания и настройка регулятора давления РДУК с диаметром 101-200 мм</t>
  </si>
  <si>
    <t>7.2.21.1</t>
  </si>
  <si>
    <t>Проверка параметров срабатывания и настройка ПКН, ПЗК и КПЗ с диаметром до 100 мм</t>
  </si>
  <si>
    <t>7.2.21.2</t>
  </si>
  <si>
    <t>Проверка параметров срабатывания и настройка ПКН, ПЗК и КПЗ с диаметром 101-200 мм</t>
  </si>
  <si>
    <t>7.2.22</t>
  </si>
  <si>
    <t>Проверка параметров срабатывания и настройка ПСК-50</t>
  </si>
  <si>
    <t>7.2.23</t>
  </si>
  <si>
    <t>Проверка параметров срабатывания и настройка ППК-80</t>
  </si>
  <si>
    <t>7.2.25</t>
  </si>
  <si>
    <t>Продувка импульсных трубок в ГРП</t>
  </si>
  <si>
    <t>7.2.26.1</t>
  </si>
  <si>
    <t>Очистка газового фильтра типа ФВ диаметром 50 мм</t>
  </si>
  <si>
    <t>7.2.26.2</t>
  </si>
  <si>
    <t>Очистка газового фильтра типа ФВ диаметром 100 мм</t>
  </si>
  <si>
    <t>7.2.26.3</t>
  </si>
  <si>
    <t>Очистка газового фильтра типа ФВ диаметром 200 мм</t>
  </si>
  <si>
    <t>7.2.27.1</t>
  </si>
  <si>
    <t>Очистка от конденсата газового оборудования ГРП диаметром 50 мм</t>
  </si>
  <si>
    <t>7.2.27.2</t>
  </si>
  <si>
    <t>Очистка от конденсата газового оборудования ГРП диаметром 100 мм</t>
  </si>
  <si>
    <t>7.2.27.3</t>
  </si>
  <si>
    <t>Очистка от конденсата газового оборудования ГРП диаметром 200 мм</t>
  </si>
  <si>
    <t>7.2.28.1</t>
  </si>
  <si>
    <t>Очистка от графита оборудования ГРП диаметром 50 мм</t>
  </si>
  <si>
    <t>7.2.28.2</t>
  </si>
  <si>
    <t>Очистка от графита оборудования ГРП диаметром 100 мм</t>
  </si>
  <si>
    <t>7.2.28.3</t>
  </si>
  <si>
    <t>Очистка от графита оборудования ГРП диаметром 200 мм</t>
  </si>
  <si>
    <t>7.2.29.2</t>
  </si>
  <si>
    <t>Техническое обслуживание телемеханических установок системы Ритм-1</t>
  </si>
  <si>
    <t>7.2.31</t>
  </si>
  <si>
    <t>Техническое обслуживание ГРП (при пропускной способности до 50 м3/ч)</t>
  </si>
  <si>
    <t>7.2.32</t>
  </si>
  <si>
    <t>Техническое обслуживание ГРП (при пропускной способности более 50 м3/ч)</t>
  </si>
  <si>
    <t>7.2.33</t>
  </si>
  <si>
    <t>Текущий ремонт оборудования ГРП (при пропускной способности до 50 м3/ч)</t>
  </si>
  <si>
    <t>7.2.34</t>
  </si>
  <si>
    <t>Текущий ремонт оборудования ГРП (при пропускной способности более 50 м3/ч)</t>
  </si>
  <si>
    <t>7.2.35</t>
  </si>
  <si>
    <t>Техническое обслуживание оборудования ШРП (при пропускной способности до 50 м3/ч)</t>
  </si>
  <si>
    <t>7.2.36</t>
  </si>
  <si>
    <t>Техническое обслуживание оборудования ШРП (при пропускной способности более 50 м3/ч)</t>
  </si>
  <si>
    <t>7.2.37</t>
  </si>
  <si>
    <t>Текущий ремонт оборудования ШРП (при пропускной способности до 50 м3/ч)</t>
  </si>
  <si>
    <t>7.2.38</t>
  </si>
  <si>
    <t>Текущий ремонт оборудования ШРП (при пропускной способности более 50 м3/ч)</t>
  </si>
  <si>
    <t>Глава 3.  Капитальный ремонт</t>
  </si>
  <si>
    <t>7.3.1.1</t>
  </si>
  <si>
    <t>Замена регулятора давления ШРП с регулятором типа РДУК-2-50, РДБК1-50, РДГ-50</t>
  </si>
  <si>
    <t>7.3.1.2</t>
  </si>
  <si>
    <t>Замена регулятора давления ШРП с регулятором типа РДУК-2-100, РДБК1-100, РДГ-80</t>
  </si>
  <si>
    <t>7.3.1.3</t>
  </si>
  <si>
    <t>Замена регулятора давления ШРП с регулятором типа РДУК-2-200, РДБК1-200, РДГ-150</t>
  </si>
  <si>
    <t>7.3.2.1</t>
  </si>
  <si>
    <t>Замена штока давления ШРП с регулятором типа РДУК-2-50, РДБК1-50, РДГ-50</t>
  </si>
  <si>
    <t>7.3.2.2</t>
  </si>
  <si>
    <t>Замена штока давления ШРП с регулятором типа РДУК-2-100, РДБК1-100, РДГ-80</t>
  </si>
  <si>
    <t>7.3.2.3</t>
  </si>
  <si>
    <t>Замена штока давления ШРП с регулятором типа РДУК-2-200, РДБК1-200, РДГ-150</t>
  </si>
  <si>
    <t>7.3.3.1</t>
  </si>
  <si>
    <t>Замена седла давления ШРП с регулятором типа РДУК-2-50, РДБК1-50, РДГ-50</t>
  </si>
  <si>
    <t>7.3.3.2</t>
  </si>
  <si>
    <t>Замена седла давления ШРП с регулятором типа РДУК-2-100, РДБК1-100, РДГ-80</t>
  </si>
  <si>
    <t>7.3.3.3</t>
  </si>
  <si>
    <t>Замена седла давления ШРП с регулятором типа РДУК-2-200, РДБК1-200, РДГ-150</t>
  </si>
  <si>
    <t>7.3.4.1</t>
  </si>
  <si>
    <t>Замена мембраны давления ШРП с регулятором типа РДУК-2-50, РДБК1-50, РДГ-50</t>
  </si>
  <si>
    <t>7.3.4.2</t>
  </si>
  <si>
    <t>Замена мембраны давления ШРП с регулятором типа РДУК-2-100, РДБК1-100, РДГ-80</t>
  </si>
  <si>
    <t>7.3.4.3</t>
  </si>
  <si>
    <t>Замена мембраны давления ШРП с регулятором типа РДУК-2-200, РДБК1-200, РДГ-150</t>
  </si>
  <si>
    <t>7.3.5.1</t>
  </si>
  <si>
    <t>Ремонт пилота регулятора давления ГРП при замене: пружины</t>
  </si>
  <si>
    <t>7.3.5.2</t>
  </si>
  <si>
    <t>Ремонт пилота регулятора давления ГРП при замене: мембраны</t>
  </si>
  <si>
    <t>7.3.6</t>
  </si>
  <si>
    <t>Замена пружины предохранительно-запорного клапана ГРП при диаметре газопровода до 100 мм</t>
  </si>
  <si>
    <t>7.3.7</t>
  </si>
  <si>
    <t>Замена пружины предохранительно-запорного клапана ГРП при диаметре газопровода 101-200 мм</t>
  </si>
  <si>
    <t>7.3.8</t>
  </si>
  <si>
    <t>Замена  мембраны предохранительно-запорного клапана ГРП при диаметре газопровода до 100 мм</t>
  </si>
  <si>
    <t>7.3.9</t>
  </si>
  <si>
    <t>Замена  мембраны предохранительно-запорного клапана ГРП при диаметре газопровода 101-200 мм</t>
  </si>
  <si>
    <t>7.3.10</t>
  </si>
  <si>
    <t>Замена  предохранительно-запорного клапана ГРП при диаметре газопровода до 100 мм</t>
  </si>
  <si>
    <t>7.3.11</t>
  </si>
  <si>
    <t>Замена  предохранительно-запорного клапана ГРП при диаметре газопровода 101-200 мм</t>
  </si>
  <si>
    <t>7.3.12.1</t>
  </si>
  <si>
    <t>Ремонт пружинного сбросного клапана ГРП при замене: пружины</t>
  </si>
  <si>
    <t>7.3.12.2</t>
  </si>
  <si>
    <t>Ремонт пружинного сбросного клапана ГРП при замене: мембраны</t>
  </si>
  <si>
    <t>7.3.12.3</t>
  </si>
  <si>
    <t>Ремонт пружинного сбросного клапана ГРП при замене: резинового уплотнителя</t>
  </si>
  <si>
    <t>7.3.13.1</t>
  </si>
  <si>
    <t>Ревизия фильтра типа ФВ диаметром 50 мм</t>
  </si>
  <si>
    <t>7.3.13.2</t>
  </si>
  <si>
    <t>Ревизия фильтра типа ФВ диаметром 100 мм</t>
  </si>
  <si>
    <t>7.3.13.3</t>
  </si>
  <si>
    <t>Ревизия фильтра типа ФВ диаметром 200 мм</t>
  </si>
  <si>
    <t>7.3.14.1</t>
  </si>
  <si>
    <t>Ревизия фильтра типа ФС диаметром 50 мм</t>
  </si>
  <si>
    <t>7.3.14.2</t>
  </si>
  <si>
    <t>Ревизия фильтра типа ФС диаметром 100 мм</t>
  </si>
  <si>
    <t>7.3.14.3</t>
  </si>
  <si>
    <t>Ревизия фильтра типа ФС диаметром 200 мм</t>
  </si>
  <si>
    <t>7.3.14.4</t>
  </si>
  <si>
    <t>Ревизия фильтра типа ФС диаметром 300 мм</t>
  </si>
  <si>
    <t>7.3.15.1</t>
  </si>
  <si>
    <t>Масляная окраска молниеприемника и токоотводов ГРП при одной окраске</t>
  </si>
  <si>
    <t>7.3.15.2</t>
  </si>
  <si>
    <t>Масляная окраска молниеприемника и токоотводов ГРП при двух окрасках</t>
  </si>
  <si>
    <t>7.3.16.1</t>
  </si>
  <si>
    <t>Замена регулятора давления ШРП с регулятором типа РД-32М</t>
  </si>
  <si>
    <t>7.3.16.2</t>
  </si>
  <si>
    <t>Замена регулятора давления ШРП с регулятором типа РД-50М</t>
  </si>
  <si>
    <t>7.3.17.1</t>
  </si>
  <si>
    <t>Ремонт регулятора давления РД-32М при замене пружины</t>
  </si>
  <si>
    <t>7.3.17.2</t>
  </si>
  <si>
    <t>Ремонт регулятора давления РД-32М при замене мембраны</t>
  </si>
  <si>
    <t>7.3.18.1</t>
  </si>
  <si>
    <t>Ремонт регулятора давления РД-50М при замене пружины</t>
  </si>
  <si>
    <t>7.3.18.2</t>
  </si>
  <si>
    <t>Ремонт регулятора давления РД-50М при замене мембраны</t>
  </si>
  <si>
    <t>7.3.19</t>
  </si>
  <si>
    <t>Ремонт регулятора давления РДГК-6 при замене прокладки</t>
  </si>
  <si>
    <t>7.3.20</t>
  </si>
  <si>
    <t>Ремонт регулятора давления РДГК-10 при замене фильтра</t>
  </si>
  <si>
    <t>7.3.21</t>
  </si>
  <si>
    <t>Ремонт регулятора давления РДГК-10 при замене мембраны ПЗК</t>
  </si>
  <si>
    <t>7.3.22</t>
  </si>
  <si>
    <t>Ремонт регулятора давления РДГК-10  при замене прокладки на входе и выходе регулятора</t>
  </si>
  <si>
    <t>7.3.23</t>
  </si>
  <si>
    <t>Ремонт регулятора давления РДГК-10 при замене втулки штока регулятора</t>
  </si>
  <si>
    <t>7.3.24</t>
  </si>
  <si>
    <t>Ремонт регулятора давления РДГК-10  при замене резинки клапана регулятора</t>
  </si>
  <si>
    <t>7.3.25</t>
  </si>
  <si>
    <t>Замена предохранительно-запорного клапана ПКК-40М шкафных регуляторных пунктов</t>
  </si>
  <si>
    <t>7.3.26</t>
  </si>
  <si>
    <t>Ремонт предохранительно- запорного клапана ПКК-40М шкафных регуляторных пунктов</t>
  </si>
  <si>
    <t>7.3.29</t>
  </si>
  <si>
    <t>Ремонт регулятора давления РДГК-6 и РДГК-10 при замене мембраны</t>
  </si>
  <si>
    <t>7.3.30</t>
  </si>
  <si>
    <t>Ремонт регулятора давления РДГД-20, РДНК-400 или РДСК-50 при замене мембраны</t>
  </si>
  <si>
    <t>7.3.31.1</t>
  </si>
  <si>
    <t>Проверка одной нитки газопровода в ГРП на прочность после замены оборудования</t>
  </si>
  <si>
    <t>7.3.31.2</t>
  </si>
  <si>
    <t>Проверка двух ниток газопровода в ГРП на прочность после замены оборудования</t>
  </si>
  <si>
    <t>7.3.31.3</t>
  </si>
  <si>
    <t>Проверка трёх ниток газопровода в ГРП на прочность после замены оборудования</t>
  </si>
  <si>
    <t>7.3.32.1</t>
  </si>
  <si>
    <t>Проверка одной нитки газопровода в ГРП на герметичность после замены оборудования</t>
  </si>
  <si>
    <t>7.3.32.2</t>
  </si>
  <si>
    <t>Проверка двух ниток газопровода в ГРП на герметичность после замены оборудования</t>
  </si>
  <si>
    <t>7.3.32.3</t>
  </si>
  <si>
    <t>Проверка трёх ниток газопровода в ГРП на герметичность после замены оборудования</t>
  </si>
  <si>
    <t>7.3.33</t>
  </si>
  <si>
    <t>Отключение (консервация)  оборудования ГРП</t>
  </si>
  <si>
    <t>7.3.34</t>
  </si>
  <si>
    <t>Пуск (расконсервация) ГРП после отключения</t>
  </si>
  <si>
    <t>7.3.35.1</t>
  </si>
  <si>
    <t>Отключение (консервация)  оборудования ШРП (лето)</t>
  </si>
  <si>
    <t>7.3.35.2</t>
  </si>
  <si>
    <t>Отключение (консервация)  оборудования ШРП (зима)</t>
  </si>
  <si>
    <t>7.3.36.1</t>
  </si>
  <si>
    <t>Пуск (расконсервация) ШРП после отключения (лето)</t>
  </si>
  <si>
    <t>7.3.36.2</t>
  </si>
  <si>
    <t>Пуск (расконсервация) ШРП после отключения (зима)</t>
  </si>
  <si>
    <t>7.3.37</t>
  </si>
  <si>
    <t>Замена пружинных манометров в ГРП</t>
  </si>
  <si>
    <t>Глава 4. Диагностика технического состояния газопроводов и оборудования ГРП (ШРП)</t>
  </si>
  <si>
    <t>7.4.2</t>
  </si>
  <si>
    <t>Проверка плотности всех соединений газопроводов и арматуры (ГРП)</t>
  </si>
  <si>
    <t>7.4.3</t>
  </si>
  <si>
    <t>Проверка пределов регулирования давления и стабильности работы регулятора при изменении расхода газа (ГРП)</t>
  </si>
  <si>
    <t>7.4.4</t>
  </si>
  <si>
    <t>Проверка пределов срабатывания предохранительно-запорных и сбросных клапанов (ГРП)</t>
  </si>
  <si>
    <t>7.4.5</t>
  </si>
  <si>
    <t>Проверка перепада давления на фильтре (ГРП)</t>
  </si>
  <si>
    <t>7.4.6</t>
  </si>
  <si>
    <t>Проверка сроков государственной метрологической поверки контрольно-измерительных приборов и узлов учета газа (ГРП)</t>
  </si>
  <si>
    <t>7.4.7</t>
  </si>
  <si>
    <t>Визуальный и измерительный контроль оборудования (ГРП)</t>
  </si>
  <si>
    <t>7.4.12</t>
  </si>
  <si>
    <t>Проверка плотности всех соединений газопроводов и арматуры (ШРП)</t>
  </si>
  <si>
    <t>7.4.13</t>
  </si>
  <si>
    <t>Проверка пределов регулирования давления и стабильности работы регулятора при изменении расхода газа (ШРП)</t>
  </si>
  <si>
    <t>7.4.14</t>
  </si>
  <si>
    <t>Проверка пределов срабатывания предохранительно-запорных и сбросных клапанов (ШРП)</t>
  </si>
  <si>
    <t>7.4.15</t>
  </si>
  <si>
    <t>Проверка перепада давления на фильтре (ШРП)</t>
  </si>
  <si>
    <t>7.4.16</t>
  </si>
  <si>
    <t>Проверка сроков государственной метрологической поверки контрольно-измерительных приборов и узлов учета газа (ШРП)</t>
  </si>
  <si>
    <t>7.4.17</t>
  </si>
  <si>
    <t>Визуальный и измерительный контроль оборудования (ШРП)</t>
  </si>
  <si>
    <t>Раздел 9. ВНУТРЕННИЕ ГАЗОПРОВОДЫ,ГАЗОИСПОЛЬЗУЮЩИЕ УСТАНОВКИ И ГАЗОВОЕ ОБОРУДОВАНИЕ ПРОИЗВОДСТВЕННЫХ ЗДАНИЙ,КОТЕЛЬНЫХ,ОБЩЕСТ.ЗДАНИЙ ПРОИЗВОД.НАЗНАЧЕНИЯ</t>
  </si>
  <si>
    <t>Глава 1. Техническое обслуживание</t>
  </si>
  <si>
    <t>9.1.1</t>
  </si>
  <si>
    <t>Откл.(консервация) на летний период газ.оборуд.котельной с котлом малой мощн.(до 1 Гкал/ч) с автомат.(На каждый последующий котел применять коэф.0,33)</t>
  </si>
  <si>
    <t>9.1.2.</t>
  </si>
  <si>
    <t>Откл.(консервация) на летний период газ.оборуд.котельной с котлом малой мощн.(до 1 Гкал/ч) без автомат.(На каждый послед. котел применять коэф.0,28)</t>
  </si>
  <si>
    <t>9.1.3.</t>
  </si>
  <si>
    <t>Откл.(консервация) на летний период газ.оборуд.котельной с котлом ср.мощн.(от 1 до 5 Гкал/ч) с автомат.(На каждый послед. котел применять коэф.0,5)</t>
  </si>
  <si>
    <t>9.1.4.</t>
  </si>
  <si>
    <t>Откл.(консервация) на летний период газ.оборуд.котельной с котлом ср.мощн.(от 1 до 5 Гкал/ч) без автомат.(На каждый послед. котел применять коэф.0,4)</t>
  </si>
  <si>
    <t>9.1.5</t>
  </si>
  <si>
    <t>Сезонное отключение технологических горелок печей (агрегатов) промышленных или сельскохозяйственных предприятий</t>
  </si>
  <si>
    <t>9.1.6.</t>
  </si>
  <si>
    <t>Отключение (консервация) на летний период горелок инфракрасного излучения (ГИИ) в с/х помещениях (На каждую последующую горелку применять коэф.0,6)</t>
  </si>
  <si>
    <t>9.1.7.</t>
  </si>
  <si>
    <t>Пуск в экспл. (расконсервация) бытового отопит. ГО с автомат. устр-вом после откл. на летний период(На каждый последующий аппарат применять коэф.0,75)</t>
  </si>
  <si>
    <t>9.1.8.</t>
  </si>
  <si>
    <t>Пуск в экспл. (расконсервация) бытового отопит. ГО без автомат.устр-вом после откл.на летний период(На каждый последующий аппарат применять коэф.0,75)</t>
  </si>
  <si>
    <t>9.1.9.</t>
  </si>
  <si>
    <t>Пуск в экспл.(расконсервация) котельной с котлом малой мощн.с автоматикой после откл.на летний период (На каждый последующий котел применять коэф.0,3)</t>
  </si>
  <si>
    <t>9.1.10.</t>
  </si>
  <si>
    <t>Пуск в экспл.(расконсервация) котельной с котлом малой мощн.с автоматикой после откл.на летний период (На каждый последующий котел применять коэф.0,2)</t>
  </si>
  <si>
    <t>9.1.11.</t>
  </si>
  <si>
    <t>Пуск в экспл.(расконсервация) котельной с котлом ср. мощн.с автоматикой после откл.на летний период (На каждый последующий котел применять коэф.0,4)</t>
  </si>
  <si>
    <t>9.1.12.</t>
  </si>
  <si>
    <t>Пуск в эксплуатацию (расконсервация) газового оборудования печей (агрегатов) сезонного действия промышленных или сельскохозяйственных производств</t>
  </si>
  <si>
    <t>9.1.13.</t>
  </si>
  <si>
    <t>Пуск в экспл. (расконсервация) ГИИ в с/х помещении после откл. на летний период (На каждую последующую горелку применять коэф.0,7)</t>
  </si>
  <si>
    <t>9.1.14.</t>
  </si>
  <si>
    <t>Технический осмотр внутренних и наружных газопроводов предприятия</t>
  </si>
  <si>
    <t>9.1.15.</t>
  </si>
  <si>
    <t>Техническое обслуживание котельной с котлом малой мощности с автоматикой (На каждый последующий котел применять  коэф.0,6)</t>
  </si>
  <si>
    <t>9.1.16.</t>
  </si>
  <si>
    <t>Техническое обслуживание котельной с котлом малой мощности без автоматики (На каждый последующий котел применять коэф.0,5)</t>
  </si>
  <si>
    <t>9.1.17.</t>
  </si>
  <si>
    <t>Техническое обслуживание котельной с котлом средней мощности с автоматикой (На каждый последующий котел применять  коэф.0,6)</t>
  </si>
  <si>
    <t>9.1.18</t>
  </si>
  <si>
    <t>Техническое обслуживание ГИИ</t>
  </si>
  <si>
    <t>9.1.22</t>
  </si>
  <si>
    <t>Техническое обслуживание газового оборудования печей кирпичного или стекольного завода</t>
  </si>
  <si>
    <t>9.1.23</t>
  </si>
  <si>
    <t>Техническое обслуживание газового оборудования агрегата витаминной муки (АВМ) или асфальто-бетонного завода (АБЗ)</t>
  </si>
  <si>
    <t>9.1.24</t>
  </si>
  <si>
    <t>Проверка герметичности (контрольная опрессовка) внутренних газопроводов и газового оборудования коммунально- бытовых предприятий</t>
  </si>
  <si>
    <t>9.1.25</t>
  </si>
  <si>
    <t>Проверка герметичности (контрольная опрессовка) внутренних г/пр и газового оборудования  котельных, печей, агрегатов промышленных и с/х производств</t>
  </si>
  <si>
    <t>9.1.26.1</t>
  </si>
  <si>
    <t>9.1.26.2</t>
  </si>
  <si>
    <t>9.1.27.1</t>
  </si>
  <si>
    <t>Техническое обслуживание (ревизия) задвижки в котельной при диаметре газопровода до 100 мм</t>
  </si>
  <si>
    <t>9.1.27.2</t>
  </si>
  <si>
    <t>Техническое обслуживание (ревизия) задвижки в котельной при диаметре газопровода до 150 мм</t>
  </si>
  <si>
    <t>9.1.27.3</t>
  </si>
  <si>
    <t>Техническое обслуживание (ревизия) задвижки в котельной при диаметре газопровода до 200 мм</t>
  </si>
  <si>
    <t>9.1.28.1</t>
  </si>
  <si>
    <t>Техническое  обслуживание  газовых  счетчиков типа РГ- 40</t>
  </si>
  <si>
    <t>9.1.28.2</t>
  </si>
  <si>
    <t>Техническое  обслуживание  газовых  счетчиков типа РГ- 100</t>
  </si>
  <si>
    <t>9.1.28.3</t>
  </si>
  <si>
    <t>Техническое  обслуживание  газовых  счетчиков типа РГ- 250</t>
  </si>
  <si>
    <t>9.1.28.4</t>
  </si>
  <si>
    <t>Техническое  обслуживание  газовых  счетчиков типа РГ- 400</t>
  </si>
  <si>
    <t>9.1.28.5</t>
  </si>
  <si>
    <t>Техническое  обслуживание  газовых  счетчиков типа РГ- 600</t>
  </si>
  <si>
    <t>9.1.28.6</t>
  </si>
  <si>
    <t>Техническое  обслуживание  газовых  счетчиков типа РГ- 1000</t>
  </si>
  <si>
    <t>9.1.29.1</t>
  </si>
  <si>
    <t>Техническое  обслуживание  газовых  счетчиков типа СГ- 100</t>
  </si>
  <si>
    <t>9.1.29.2</t>
  </si>
  <si>
    <t>Техническое  обслуживание  газовых  счетчиков типа СГ- 200</t>
  </si>
  <si>
    <t>9.1.29.3</t>
  </si>
  <si>
    <t>Техническое  обслуживание  газовых  счетчиков типа СГ- 400</t>
  </si>
  <si>
    <t>9.1.29.4</t>
  </si>
  <si>
    <t>Техническое  обслуживание  газовых  счетчиков типа СГ- 600</t>
  </si>
  <si>
    <t>9.1.29.5</t>
  </si>
  <si>
    <t>Техническое  обслуживание  газовых  счетчиков типа СГ- 800, 1000</t>
  </si>
  <si>
    <t>9.1.30.</t>
  </si>
  <si>
    <t>Техническое обслуживание расходомеров с переходом на байпас</t>
  </si>
  <si>
    <t>9.1.31.</t>
  </si>
  <si>
    <t xml:space="preserve">Техническое обслуживание сигнализатора загазованности (кроме проверки контрольными смесями) </t>
  </si>
  <si>
    <t>9.1.32.1</t>
  </si>
  <si>
    <t>Технический осмотр кранов в котельной, на наружных газопроводах при диаметре до 40 мм</t>
  </si>
  <si>
    <t>9.1.32.2</t>
  </si>
  <si>
    <t>Технический осмотр кранов в котельной, на наружных газопроводах при диаметре св. 50 мм</t>
  </si>
  <si>
    <t>Глава 2. Текущий и капитальный ремонт</t>
  </si>
  <si>
    <t>9.2.1.</t>
  </si>
  <si>
    <t>Текущий ремонт газового оборудования котельной с котлом малой мощности с автоматикой (На каждый последующий котел применять к цене коэф. 0,25)</t>
  </si>
  <si>
    <t>9.2.2.</t>
  </si>
  <si>
    <t>Текущий ремонт газового оборудования котельной с котлом малой мощности без автоматики (На каждый последующий котел применять к цене коэф. 0,22)</t>
  </si>
  <si>
    <t>9.2.3.</t>
  </si>
  <si>
    <t>Текущий ремонт газового оборудования котельной с котлом средней мощности с автоматикой (На каждый последующий котел применять к цене коэф. 0,25)</t>
  </si>
  <si>
    <t>9.2.4.</t>
  </si>
  <si>
    <t>Текущий ремонт газового оборудования котельной с котлом средней мощности без автоматики (На каждый последующий котел применять к цене коэф. 0,22)</t>
  </si>
  <si>
    <t>9.2.5.</t>
  </si>
  <si>
    <t>Текущий ремонт газового оборудования АВМ или АБЗ</t>
  </si>
  <si>
    <t>9.2.6.</t>
  </si>
  <si>
    <t>Текущий ремонт газового оборудования печей кирпичного или стекольного завода</t>
  </si>
  <si>
    <t>9.2.7.</t>
  </si>
  <si>
    <t>Текущий ремонт газового оборудования печи вафельной</t>
  </si>
  <si>
    <t>9.2.8.</t>
  </si>
  <si>
    <t>Текущий ремонт газового оборудования печи по производству печенья</t>
  </si>
  <si>
    <t>9.2.9.</t>
  </si>
  <si>
    <t>Текущий  ремонт газового  оборудования  битумноплавильных, металлоплавильных печей, кузнечного и литейного горна</t>
  </si>
  <si>
    <t>9.2.10.1.</t>
  </si>
  <si>
    <t>Ремонт, притирка и опрессовка задвижек диаметром до 80 мм</t>
  </si>
  <si>
    <t>9.2.10.2.</t>
  </si>
  <si>
    <t>Ремонт, притирка и опрессовка задвижек диаметром до 100 мм</t>
  </si>
  <si>
    <t>9.2.10.3.</t>
  </si>
  <si>
    <t>Ремонт, притирка и опрессовка задвижек диаметром до 150 мм</t>
  </si>
  <si>
    <t>9.2.10.4.</t>
  </si>
  <si>
    <t>Ремонт, притирка и опрессовка задвижек диаметром до 200 мм</t>
  </si>
  <si>
    <t>9.2.10.5.</t>
  </si>
  <si>
    <t>Ремонт, притирка и опрессовка задвижек диаметром до 250 мм</t>
  </si>
  <si>
    <t>9.2.10.6.</t>
  </si>
  <si>
    <t>Ремонт, притирка и опрессовка задвижек диаметром до 300 мм</t>
  </si>
  <si>
    <t>9.2.10.7.</t>
  </si>
  <si>
    <t>Ремонт, притирка и опрессовка задвижек диаметром до 400 мм</t>
  </si>
  <si>
    <t>9.2.11.1.</t>
  </si>
  <si>
    <t>Устранение утечки газа на резьбовом соединении газопроводов в котельной при диаметре газопровода до 20 мм</t>
  </si>
  <si>
    <t>9.2.11.2.</t>
  </si>
  <si>
    <t>Устранение утечки газа на резьбовом соединении газопроводов в котельной при диаметре газопровода 21- 40 мм</t>
  </si>
  <si>
    <t>9.2.11.3.</t>
  </si>
  <si>
    <t>Устранение утечки газа на резьбовом соединении газопроводов в котельной при диаметре газопровода 41- 60 мм</t>
  </si>
  <si>
    <t>9.2.12.</t>
  </si>
  <si>
    <t>Замена пружины электромагнитного клапана</t>
  </si>
  <si>
    <t>9.2.13.</t>
  </si>
  <si>
    <t>Прочистка отверстий инжекционных горелок чугунных секционных котлов</t>
  </si>
  <si>
    <t>9.2.14.1.</t>
  </si>
  <si>
    <t>Замена прокладки на газопроводе в котельной при диаметре до 50 мм</t>
  </si>
  <si>
    <t>9.2.14.2.</t>
  </si>
  <si>
    <t>Замена прокладки на газопроводе в котельной при диаметре 51- 100 мм</t>
  </si>
  <si>
    <t>9.2.14.3.</t>
  </si>
  <si>
    <t>Замена прокладки на газопроводе в котельной при диаметре 101- 150 мм</t>
  </si>
  <si>
    <t>9.2.14.4.</t>
  </si>
  <si>
    <t>Замена прокладки на газопроводе в котельной при диаметре 151- 200 мм</t>
  </si>
  <si>
    <t>9.2.15.1.</t>
  </si>
  <si>
    <t>Замена задвижки крана на газопроводе в котельной при диаметре газопровода до 50 мм</t>
  </si>
  <si>
    <t>9.2.15.2.</t>
  </si>
  <si>
    <t>Замена задвижки крана на газопроводе в котельной при диаметре газопровода 51- 100 мм</t>
  </si>
  <si>
    <t>9.2.15.3.</t>
  </si>
  <si>
    <t>Замена задвижки крана на газопроводе в котельной при диаметре газопровода 101- 150 мм</t>
  </si>
  <si>
    <t>9.2.15.4.</t>
  </si>
  <si>
    <t>Замена задвижки крана на газопроводе в котельной при диаметре газопровода 151- 200 мм</t>
  </si>
  <si>
    <t>9.2.16.</t>
  </si>
  <si>
    <t>Очистка фильтра газового счетчика</t>
  </si>
  <si>
    <t>9.2.17.</t>
  </si>
  <si>
    <t>Демонтаж ротационного или турбинного газового счетчика с установкой перемычки</t>
  </si>
  <si>
    <t>9.2.18.1.</t>
  </si>
  <si>
    <t>Замена  газового счетчика типа: РГ- 40</t>
  </si>
  <si>
    <t>9.2.18.2.</t>
  </si>
  <si>
    <t>Замена  газового счетчика типа: РГ- 100  (СГ- 100)</t>
  </si>
  <si>
    <t>9.2.18.3.</t>
  </si>
  <si>
    <t>Замена  газового счетчика типа: РГ- 250  (СГ- 200)</t>
  </si>
  <si>
    <t>9.2.18.4.</t>
  </si>
  <si>
    <t>Замена  газового счетчика типа: РГ- 400  (СГ- 400)</t>
  </si>
  <si>
    <t>9.2.18.5.</t>
  </si>
  <si>
    <t>Замена  газового счетчика типа: РГ- 600  (СГ- 600)</t>
  </si>
  <si>
    <t>9.2.18.6.</t>
  </si>
  <si>
    <t>Замена  газового счетчика типа: РГ- 1000 (СГ-800, СГ-1000)</t>
  </si>
  <si>
    <t>9.2.19.</t>
  </si>
  <si>
    <t>Понижение давления в сетях на период ремонтных работ (На каждое последующее ГРП применять к цене коэф. 0,5)</t>
  </si>
  <si>
    <t>9.2.20.1.</t>
  </si>
  <si>
    <t>Установка заглушки на вводе в котельную при диаметре газопровода до 100 мм</t>
  </si>
  <si>
    <t>9.2.20.2.</t>
  </si>
  <si>
    <t>Установка заглушки на вводе в котельную при диаметре газопровода 101- 150 мм</t>
  </si>
  <si>
    <t>9.2.20.3.</t>
  </si>
  <si>
    <t>Установка заглушки на вводе в котельную при диаметре газопровода 151- 200 мм</t>
  </si>
  <si>
    <t>Раздел 10. Внутренние газопроводы и бытовое газовое оборудование административных, общественных непроизводственного назначения и жилых зданий</t>
  </si>
  <si>
    <t>Техническое обслуживание калорифера газового</t>
  </si>
  <si>
    <t>Техническое обслуживание сигнализатора загазованности (кроме проверки контрольными смесями)</t>
  </si>
  <si>
    <t>Проверка герметичности внутреннего газопровода и газового оборудования при количестве приборов на одном стояке до 5</t>
  </si>
  <si>
    <t>Проверка герметичности внутреннего газопровода и газового оборудования при количестве приборов на одном стояке от 6-10</t>
  </si>
  <si>
    <t>Проверка герметичности внутреннего газопровода и газового оборудования при количестве приборов на одном стояке от 11-15</t>
  </si>
  <si>
    <t>Проверка герметичности внутреннего газопровода и газового оборудования при количестве приборов на одном стояке св.16</t>
  </si>
  <si>
    <t>Техническое обслуживание крана шарового</t>
  </si>
  <si>
    <t xml:space="preserve">Техническое обслуживание крана пробкового </t>
  </si>
  <si>
    <t>Проверка герметичности фасадного газопровода</t>
  </si>
  <si>
    <t>Обход и осмотр трассы наружного (подземного, надземного) газопровода</t>
  </si>
  <si>
    <t>Обследование состояния изоляционного покрытия стального подземного газопровода приборным методом без вскрытия грунта</t>
  </si>
  <si>
    <t>Проверка герметичности подземного газопровода (стального или полиэтиленового) приборным методом без вскрытия грунта</t>
  </si>
  <si>
    <t>Коррозионное обследование стального подземного газопровода</t>
  </si>
  <si>
    <t>п.м.</t>
  </si>
  <si>
    <t>Техническое обслуживание индивидуальной газобаллонной установки (без газовой плиты)</t>
  </si>
  <si>
    <t>Котел с атмосферной горелкой мощностью до 30 кВт (с бойлером и без бойлера)</t>
  </si>
  <si>
    <t>Котел с атмосферной горелкой мощностью от 31 до 60 кВт (с бойлером и без бойлера)</t>
  </si>
  <si>
    <t>Котел с вентиляторной горелкой мощностью до 30 кВт (с бойлером и без бойлера)</t>
  </si>
  <si>
    <t>Котел с вентиляторной горелкой мощностью от 31 до 60 кВт (с бойлером и без бойлера)</t>
  </si>
  <si>
    <t>Котел с вентиляторной горелкой мощностью от 61 до 140 кВт (с бойлером и без бойлера)</t>
  </si>
  <si>
    <t>Техническое обслуживание варочной панели</t>
  </si>
  <si>
    <t>Техническое обслуживание духового шкафа</t>
  </si>
  <si>
    <t>Техническое обслуживание конвектора</t>
  </si>
  <si>
    <t>Глава 2. Ремонт по заявкам</t>
  </si>
  <si>
    <t>10.2.0</t>
  </si>
  <si>
    <t>Вызов слесаря для выполнения ремонта</t>
  </si>
  <si>
    <t>10.2.1</t>
  </si>
  <si>
    <t>10.2.2</t>
  </si>
  <si>
    <t>Демонтаж газовой плиты с установкой заглушки</t>
  </si>
  <si>
    <t>10.2.3</t>
  </si>
  <si>
    <t>Замена стола плиты</t>
  </si>
  <si>
    <t>10.2.4</t>
  </si>
  <si>
    <t>Замена рампы плиты</t>
  </si>
  <si>
    <t>10.2.5</t>
  </si>
  <si>
    <t>Замена дна корпуса плиты</t>
  </si>
  <si>
    <t>10.2.6</t>
  </si>
  <si>
    <t>Замена верхней горелки плиты</t>
  </si>
  <si>
    <t>10.2.7</t>
  </si>
  <si>
    <t>Замена горелки духового шкафа</t>
  </si>
  <si>
    <t>10.2.8</t>
  </si>
  <si>
    <t>Замена сопла горелки</t>
  </si>
  <si>
    <t>10.2.9</t>
  </si>
  <si>
    <t>Замена смесителя горелки</t>
  </si>
  <si>
    <t>10.2.10</t>
  </si>
  <si>
    <t>Замена газоподводящей трубки верхней горелки</t>
  </si>
  <si>
    <t>10.2.11</t>
  </si>
  <si>
    <t>Замена прокладок газоподводящей трубки</t>
  </si>
  <si>
    <t>10.2.12</t>
  </si>
  <si>
    <t>Замена регулятора подачи воздуха</t>
  </si>
  <si>
    <t>10.2.13</t>
  </si>
  <si>
    <t>Замена (или ремонт) дверки духового шкафа</t>
  </si>
  <si>
    <t>10.2.14</t>
  </si>
  <si>
    <t>Замена балансира дверки духового шкафа</t>
  </si>
  <si>
    <t>10.2.15</t>
  </si>
  <si>
    <t>Замена пружины дверки духового шкафа</t>
  </si>
  <si>
    <t>10.2.16</t>
  </si>
  <si>
    <t>Замена стекла дверки духового шкафа</t>
  </si>
  <si>
    <t>10.2.17</t>
  </si>
  <si>
    <t>Замена оси дверки духового шкафа</t>
  </si>
  <si>
    <t>10.2.18</t>
  </si>
  <si>
    <t>Замена подсветки духового шкафа</t>
  </si>
  <si>
    <t>10.2.19</t>
  </si>
  <si>
    <t>Замена ручки дверки духового шкафа</t>
  </si>
  <si>
    <t>10.2.20</t>
  </si>
  <si>
    <t>Замена привода вертеля духового шкафа</t>
  </si>
  <si>
    <t>10.2.21</t>
  </si>
  <si>
    <t>Замена терморегулятора духового шкафа</t>
  </si>
  <si>
    <t>10.2.22</t>
  </si>
  <si>
    <t>Замена крана плиты</t>
  </si>
  <si>
    <t>10.2.23</t>
  </si>
  <si>
    <t>Замена штока крана плиты</t>
  </si>
  <si>
    <t>10.2.24</t>
  </si>
  <si>
    <t>Замена пружины штока крана плиты</t>
  </si>
  <si>
    <t>10.2.25</t>
  </si>
  <si>
    <t>Замена электророзжига при гибкой прицепке</t>
  </si>
  <si>
    <t>10.2.26</t>
  </si>
  <si>
    <t>Снятие электророзжига при гибкой прицепке</t>
  </si>
  <si>
    <t>10.2.27</t>
  </si>
  <si>
    <t>Установка электророзжига при гибкой прицепке</t>
  </si>
  <si>
    <t>10.2.28</t>
  </si>
  <si>
    <t>Замена электророзжига при жесткой прицепке</t>
  </si>
  <si>
    <t>10.2.29</t>
  </si>
  <si>
    <t>Снятие электророзжига при жесткой прицепке</t>
  </si>
  <si>
    <t>10.2.30</t>
  </si>
  <si>
    <t>Установка электророзжига при жесткой прицепке</t>
  </si>
  <si>
    <t>10.2.31</t>
  </si>
  <si>
    <t>Замена разрядника блока пъезорозжига</t>
  </si>
  <si>
    <t>10.2.32</t>
  </si>
  <si>
    <t>Замена терморегулятора плиты"Брест"</t>
  </si>
  <si>
    <t>10.2.33</t>
  </si>
  <si>
    <t>Замена подвода малого и большого газопровода к плите</t>
  </si>
  <si>
    <t>10.2.34</t>
  </si>
  <si>
    <t>Установка гибкого шланга</t>
  </si>
  <si>
    <t>10.2.35</t>
  </si>
  <si>
    <t>Регулировка горения газа с калибровкой отверстия форсунки плиты</t>
  </si>
  <si>
    <t>10.2.36</t>
  </si>
  <si>
    <t>Регулировка горения горелок духового шкафа плиты</t>
  </si>
  <si>
    <t>10.2.37</t>
  </si>
  <si>
    <t>Прочистка, калибровка сопла горелки плиты</t>
  </si>
  <si>
    <t>10.2.38</t>
  </si>
  <si>
    <t>Настройка терморегулятора</t>
  </si>
  <si>
    <t>10.2.39</t>
  </si>
  <si>
    <t xml:space="preserve">Настройка электромагнитного клапана (ЭМК)  плиты </t>
  </si>
  <si>
    <t>10.2.40</t>
  </si>
  <si>
    <t>Чистка форсунки</t>
  </si>
  <si>
    <t>10.2.41</t>
  </si>
  <si>
    <t>Чистка подводящих трубок к горелкам</t>
  </si>
  <si>
    <t>10.2.42</t>
  </si>
  <si>
    <t>Чистка горелки духового шкафа</t>
  </si>
  <si>
    <t>10.2.43</t>
  </si>
  <si>
    <t>Чистка регулятора подачи воздуха</t>
  </si>
  <si>
    <t>10.2.44</t>
  </si>
  <si>
    <t>Ремонт крана плиты или крана на опуске с притиркой</t>
  </si>
  <si>
    <t>10.2.45</t>
  </si>
  <si>
    <t>Ремонт двухконфорочной портативной плиты</t>
  </si>
  <si>
    <t>10.2.46</t>
  </si>
  <si>
    <t>Ремонт и настройка регулятора давления газа РДГ, РДК и др.</t>
  </si>
  <si>
    <t>10.2.47</t>
  </si>
  <si>
    <t xml:space="preserve">Замена регулятора давления </t>
  </si>
  <si>
    <t>10.2.48</t>
  </si>
  <si>
    <t>Замена мембраны регулятора</t>
  </si>
  <si>
    <t>10.2.49</t>
  </si>
  <si>
    <t>Замена шланга и прокладки регулятора</t>
  </si>
  <si>
    <t>10.2.50</t>
  </si>
  <si>
    <t>Замена прокладки уплотнительного клапана РДГ, РДК и др.</t>
  </si>
  <si>
    <t>10.2.51</t>
  </si>
  <si>
    <t>Замена блока инжекционных горелок в ресторанной плите</t>
  </si>
  <si>
    <t>10.2.52</t>
  </si>
  <si>
    <t>Замена водонагревателя проточного без изменения подводки с пуском газа и регулировкой работы прибора</t>
  </si>
  <si>
    <t>10.2.53</t>
  </si>
  <si>
    <t>Демонтаж проточного водонагревателя с установкой заглушки</t>
  </si>
  <si>
    <t>10.2.54</t>
  </si>
  <si>
    <t>Замена горелки проточного водонагревателя</t>
  </si>
  <si>
    <t>10.2.55</t>
  </si>
  <si>
    <t>Замена блок-крана КГИ-56</t>
  </si>
  <si>
    <t>10.2.56</t>
  </si>
  <si>
    <t>Снятие блок-крана КГИ-56</t>
  </si>
  <si>
    <t>10.2.57</t>
  </si>
  <si>
    <t>Установка блок-крана КГИ-56</t>
  </si>
  <si>
    <t>10.2.58</t>
  </si>
  <si>
    <t>Замена блок-крана ВПГ</t>
  </si>
  <si>
    <t>10.2.59</t>
  </si>
  <si>
    <t>Снятие блок-крана ВПГ</t>
  </si>
  <si>
    <t>10.2.60</t>
  </si>
  <si>
    <t>Установка блок-крана ВПГ</t>
  </si>
  <si>
    <t>10.2.61</t>
  </si>
  <si>
    <t>Замена газовой части блок-крана КГИ-56</t>
  </si>
  <si>
    <t>10.2.62</t>
  </si>
  <si>
    <t>Снятие газовой части блок-крана КГИ-56</t>
  </si>
  <si>
    <t>10.2.63</t>
  </si>
  <si>
    <t>Установка газовой части блок-крана КГИ-56</t>
  </si>
  <si>
    <t>10.2.64</t>
  </si>
  <si>
    <t>Замена газовой части блок-крана ВПГ</t>
  </si>
  <si>
    <t>10.2.65</t>
  </si>
  <si>
    <t>Снятие газовой части блок-крана ВПГ</t>
  </si>
  <si>
    <t>10.2.66</t>
  </si>
  <si>
    <t>Установка газовой части блок-крана ВПГ</t>
  </si>
  <si>
    <t>10.2.67</t>
  </si>
  <si>
    <t>Замена водяного регулятора Л-3</t>
  </si>
  <si>
    <t>10.2.68</t>
  </si>
  <si>
    <t xml:space="preserve">Замена водяного регулятора КГИ-56 </t>
  </si>
  <si>
    <t>10.2.69</t>
  </si>
  <si>
    <t xml:space="preserve">Замена водяного регулятора ПГ-6 </t>
  </si>
  <si>
    <t>10.2.70</t>
  </si>
  <si>
    <t>Набивка сальника газовой части блок-крана</t>
  </si>
  <si>
    <t>10.2.71</t>
  </si>
  <si>
    <t>Замена штока газовой части блок-крана</t>
  </si>
  <si>
    <t>10.2.72</t>
  </si>
  <si>
    <t>Замена штока водяной части блок-крана</t>
  </si>
  <si>
    <t>10.2.73</t>
  </si>
  <si>
    <t>Замена пружины блок-крана</t>
  </si>
  <si>
    <t>10.2.74</t>
  </si>
  <si>
    <t>Замена мембраны водяной части блок-крана</t>
  </si>
  <si>
    <t>10.2.75</t>
  </si>
  <si>
    <t>Замена запальника</t>
  </si>
  <si>
    <t>10.2.76</t>
  </si>
  <si>
    <t>Замена направляющей планки запальника ВПГ</t>
  </si>
  <si>
    <t>10.2.77</t>
  </si>
  <si>
    <t>Замена биметаллической пластинки</t>
  </si>
  <si>
    <t>10.2.78</t>
  </si>
  <si>
    <t>Замена крышки водяной части КГИ-56</t>
  </si>
  <si>
    <t>10.2.79</t>
  </si>
  <si>
    <t>Снятие крышки водяной части КГИ-56</t>
  </si>
  <si>
    <t>10.2.80</t>
  </si>
  <si>
    <t>Установка крышки водяной части КГИ-56</t>
  </si>
  <si>
    <t>10.2.81</t>
  </si>
  <si>
    <t>Замена водяной части КГИ-56</t>
  </si>
  <si>
    <t>10.2.82</t>
  </si>
  <si>
    <t>Снятие водяной части КГИ-56</t>
  </si>
  <si>
    <t>10.2.83</t>
  </si>
  <si>
    <t>Установка водяной части КГИ-56</t>
  </si>
  <si>
    <t>10.2.84</t>
  </si>
  <si>
    <t>Замена водяной части ВПГ</t>
  </si>
  <si>
    <t>10.2.85</t>
  </si>
  <si>
    <t>Снятие водяной части ВПГ</t>
  </si>
  <si>
    <t>10.2.86</t>
  </si>
  <si>
    <t>Установка водяной части ВПГ</t>
  </si>
  <si>
    <t>10.2.87</t>
  </si>
  <si>
    <t>Замена теплообменника КГИ-56</t>
  </si>
  <si>
    <t>10.2.88</t>
  </si>
  <si>
    <t>Снятие теплообменника КГИ-56</t>
  </si>
  <si>
    <t>10.2.89</t>
  </si>
  <si>
    <t>Установка теплообменника КГИ-56</t>
  </si>
  <si>
    <t>10.2.90</t>
  </si>
  <si>
    <t>Замена теплообменника ВПГ</t>
  </si>
  <si>
    <t>10.2.91</t>
  </si>
  <si>
    <t>Снятие теплообменника ВПГ</t>
  </si>
  <si>
    <t>10.2.92</t>
  </si>
  <si>
    <t>Установка теплообменника ВПГ</t>
  </si>
  <si>
    <t>10.2.93</t>
  </si>
  <si>
    <t>Замена сопла основной горелки</t>
  </si>
  <si>
    <t>10.2.94</t>
  </si>
  <si>
    <t>Замена подводящей трубки холодной воды</t>
  </si>
  <si>
    <t>10.2.95</t>
  </si>
  <si>
    <t>Замена отводящей трубки горячей воды</t>
  </si>
  <si>
    <t>10.2.96</t>
  </si>
  <si>
    <t>Замена трубок радиатора КГИ-56</t>
  </si>
  <si>
    <t>10.2.97</t>
  </si>
  <si>
    <t>Замена трубки запальника</t>
  </si>
  <si>
    <t>10.2.98</t>
  </si>
  <si>
    <t>Замена электромагнитного клапана ВПГ</t>
  </si>
  <si>
    <t>10.2.99</t>
  </si>
  <si>
    <t>Замена датчика тяги</t>
  </si>
  <si>
    <t>10.2.100</t>
  </si>
  <si>
    <t>Замена прокладки водорегулятора</t>
  </si>
  <si>
    <t>10.2.101</t>
  </si>
  <si>
    <t>Замена прокладки к газоподводящей трубке</t>
  </si>
  <si>
    <t>10.2.102</t>
  </si>
  <si>
    <t>Замена прокладки газового узла или смесителя</t>
  </si>
  <si>
    <t>10.2.103</t>
  </si>
  <si>
    <t>Замена термопары</t>
  </si>
  <si>
    <t>10.2.104</t>
  </si>
  <si>
    <t>Замена ручки КГИ, ВПГ</t>
  </si>
  <si>
    <t>10.2.105</t>
  </si>
  <si>
    <t>Набивка сальника водяного узла КГИ-56</t>
  </si>
  <si>
    <t>10.2.106</t>
  </si>
  <si>
    <t>Ремонт автоматики горелок ВПГ</t>
  </si>
  <si>
    <t>10.2.107</t>
  </si>
  <si>
    <t>Прочистка штуцера водяной части</t>
  </si>
  <si>
    <t>10.2.108</t>
  </si>
  <si>
    <t>Прочистка запальника</t>
  </si>
  <si>
    <t>10.2.109</t>
  </si>
  <si>
    <t>Прочистка, калибровка сопла горелки</t>
  </si>
  <si>
    <t>10.2.110</t>
  </si>
  <si>
    <t>Прочистка сопла водяного узла</t>
  </si>
  <si>
    <t>10.2.111</t>
  </si>
  <si>
    <t>Прочистка сетки водяного редуктора с заменой прокладки</t>
  </si>
  <si>
    <t>10.2.112</t>
  </si>
  <si>
    <t>Чистка трубки, настройка датчика тяги</t>
  </si>
  <si>
    <t>10.2.113</t>
  </si>
  <si>
    <t>Чеканка форсунок ВПГ</t>
  </si>
  <si>
    <t>10.2.114</t>
  </si>
  <si>
    <t>Чистка горелки</t>
  </si>
  <si>
    <t>10.2.115</t>
  </si>
  <si>
    <t>Высечка штуцера водяной части с корректировкой резьбы</t>
  </si>
  <si>
    <t>10.2.116</t>
  </si>
  <si>
    <t>Снятие и прочистка подводящей трубки  холодной воды с корректировкой резьбы</t>
  </si>
  <si>
    <t>10.2.117</t>
  </si>
  <si>
    <t>Установка подводящей трубки холодной воды</t>
  </si>
  <si>
    <t>10.2.118</t>
  </si>
  <si>
    <t>Снятие и прочистка отводящей трубки горячей воды с корректировкой резьбы</t>
  </si>
  <si>
    <t>10.2.119</t>
  </si>
  <si>
    <t>Установка отводящей трубки горячей воды</t>
  </si>
  <si>
    <t>10.2.120</t>
  </si>
  <si>
    <t>Снятие и прочистка трубок радиатора КГИ-56 с корректировкой резьбы</t>
  </si>
  <si>
    <t>10.2.121</t>
  </si>
  <si>
    <t>Установка трубок радиатора КГИ-56</t>
  </si>
  <si>
    <t>10.2.122</t>
  </si>
  <si>
    <t>Развальцовка подводящей трубки холодной воды с заменой гайки или штуцера</t>
  </si>
  <si>
    <t>10.2.123</t>
  </si>
  <si>
    <t>Нарезка резьбовых соединений водяной части ВПГ или КГИ</t>
  </si>
  <si>
    <t>10.2.124</t>
  </si>
  <si>
    <t>Смазка пробки блок-крана</t>
  </si>
  <si>
    <t>10.2.125</t>
  </si>
  <si>
    <t>Смазка штока газового узла</t>
  </si>
  <si>
    <t>10.2.126</t>
  </si>
  <si>
    <t>Регулировка штока газового узла</t>
  </si>
  <si>
    <t>10.2.127</t>
  </si>
  <si>
    <t>Устранение течи воды в резьбовом соединении</t>
  </si>
  <si>
    <t>10.2.128</t>
  </si>
  <si>
    <t>Ремонт запальника горелки</t>
  </si>
  <si>
    <t>10.2.129</t>
  </si>
  <si>
    <t>Очистка радиатора (теплообменника) от сажи</t>
  </si>
  <si>
    <t>10.2.130</t>
  </si>
  <si>
    <t>Промывка калорифера</t>
  </si>
  <si>
    <t>10.2.131</t>
  </si>
  <si>
    <t>Снятие огневой камеры</t>
  </si>
  <si>
    <t>10.2.132</t>
  </si>
  <si>
    <t>Установка огневой камеры</t>
  </si>
  <si>
    <t>10.2.133</t>
  </si>
  <si>
    <t>Крепление корпуса горелки ВПГ</t>
  </si>
  <si>
    <t>10.2.134</t>
  </si>
  <si>
    <t>Крепление корпуса горелки КГИ</t>
  </si>
  <si>
    <t>10.2.135</t>
  </si>
  <si>
    <t>Закрепление водонагревателя</t>
  </si>
  <si>
    <t>10.2.136</t>
  </si>
  <si>
    <t xml:space="preserve">Замена емкостного водонагревателя (котла) без изменения подводки с пуском газа и регулировкой работы прибора (аппарата) </t>
  </si>
  <si>
    <t>10.2.137</t>
  </si>
  <si>
    <t>Демонтаж котла с установкой заглушки</t>
  </si>
  <si>
    <t>10.2.138</t>
  </si>
  <si>
    <t>Демонтаж горелки отопительного котла (печи) с установкой заглушки</t>
  </si>
  <si>
    <t>10.2.139</t>
  </si>
  <si>
    <t>Замена горелки отопительного котла</t>
  </si>
  <si>
    <t>10.2.140</t>
  </si>
  <si>
    <t>Замена горелки пищеварочного котла</t>
  </si>
  <si>
    <t>10.2.141</t>
  </si>
  <si>
    <t>Замена газовой печной горелки</t>
  </si>
  <si>
    <t>10.2.142</t>
  </si>
  <si>
    <t>Замена крана горелки АГВ-80, АОГВ-4 - АОГВ-20</t>
  </si>
  <si>
    <t>10.2.143</t>
  </si>
  <si>
    <t>Замена крана горелки АГВ-120, АОГВ-17.5, АОГВ-23 и др.</t>
  </si>
  <si>
    <t>10.2.144</t>
  </si>
  <si>
    <t>Замена крана горелки отопительного котла ВНИИСТО-МЧ или отопительной печи</t>
  </si>
  <si>
    <t>10.2.145</t>
  </si>
  <si>
    <t xml:space="preserve">Замена крана горелки пищеварочного котла </t>
  </si>
  <si>
    <t>10.2.146</t>
  </si>
  <si>
    <t>Замена термопары АГВ (АОГВ)</t>
  </si>
  <si>
    <t>10.2.147</t>
  </si>
  <si>
    <t>Замена термопары отоптельного котла ВНИИСТО - МЧ</t>
  </si>
  <si>
    <t>10.2.148</t>
  </si>
  <si>
    <t>Замена термопары автоматики безопасности печной горелки</t>
  </si>
  <si>
    <t>10.2.149</t>
  </si>
  <si>
    <t>Замена запальника отопительного котла или АГВ (АОГВ)</t>
  </si>
  <si>
    <t>10.2.150</t>
  </si>
  <si>
    <t>Замена запальника печной горелки</t>
  </si>
  <si>
    <t>10.2.151</t>
  </si>
  <si>
    <t>Замена сопла запальника</t>
  </si>
  <si>
    <t>10.2.152</t>
  </si>
  <si>
    <t>Замена терморегулятора (термобаллона) АГВ (АОГВ)</t>
  </si>
  <si>
    <t>10.2.153</t>
  </si>
  <si>
    <t>Замена ЭМК емкостного водонагревателя</t>
  </si>
  <si>
    <t>10.2.154</t>
  </si>
  <si>
    <t>Замена ЭМК отоительного котла ВНИИСТО-МЧ</t>
  </si>
  <si>
    <t>10.2.155</t>
  </si>
  <si>
    <t>Замена ЭМК печной горелки</t>
  </si>
  <si>
    <t>10.2.156</t>
  </si>
  <si>
    <t>Замена пружины ЭМК отопительного котла или АГВ (АОГВ)</t>
  </si>
  <si>
    <t>10.2.157</t>
  </si>
  <si>
    <t>Замена пружины ЭМК печной горелки</t>
  </si>
  <si>
    <t>10.2.158</t>
  </si>
  <si>
    <t>Замена мембраны ЭМК отопительного котла или АГВ (АОГВ)</t>
  </si>
  <si>
    <t>10.2.159</t>
  </si>
  <si>
    <t>Замена мембраны ЭМК печной горелки</t>
  </si>
  <si>
    <t>10.2.160</t>
  </si>
  <si>
    <t>Замена тройника ЭМК</t>
  </si>
  <si>
    <t>10.2.161</t>
  </si>
  <si>
    <t>Замена тягоудлинителя</t>
  </si>
  <si>
    <t>10.2.162</t>
  </si>
  <si>
    <t>10.2.163</t>
  </si>
  <si>
    <t>10.2.164</t>
  </si>
  <si>
    <t>Замена трубки газопровода запального устройства</t>
  </si>
  <si>
    <t>10.2.165</t>
  </si>
  <si>
    <t>Замена блока автоматики</t>
  </si>
  <si>
    <t>10.2.166</t>
  </si>
  <si>
    <t>Замена сильфона блока автоматики</t>
  </si>
  <si>
    <t>10.2.167</t>
  </si>
  <si>
    <t>Замена  фильтра на автоматике  АГВ, АОГВ</t>
  </si>
  <si>
    <t>10.2.168</t>
  </si>
  <si>
    <t>Замена обратного предохранительного клапана</t>
  </si>
  <si>
    <t>10.2.169</t>
  </si>
  <si>
    <t>Замена "кармана" под термометр в отопительном аппарате</t>
  </si>
  <si>
    <t>10.2.170</t>
  </si>
  <si>
    <t>10.2.171</t>
  </si>
  <si>
    <t>Замена прокладки на клапане</t>
  </si>
  <si>
    <t>10.2.172</t>
  </si>
  <si>
    <t>Замена прокладки на запальнике</t>
  </si>
  <si>
    <t>10.2.173</t>
  </si>
  <si>
    <t>Набивка сальника терморегулятора</t>
  </si>
  <si>
    <t>10.2.174</t>
  </si>
  <si>
    <t>Настройка терморегулятора с регулированием температуры воды в котле</t>
  </si>
  <si>
    <t>10.2.175</t>
  </si>
  <si>
    <t>Ремонт терморегулятора с заменой пружины (скобы или шурупа) на регулировочном винте</t>
  </si>
  <si>
    <t>10.2.176</t>
  </si>
  <si>
    <t>Ремонт терморегулятора (замена прокладок)</t>
  </si>
  <si>
    <t>10.2.177</t>
  </si>
  <si>
    <t>Ремонт автоматики горелок АГВ, АОГВ</t>
  </si>
  <si>
    <t>10.2.178</t>
  </si>
  <si>
    <t>Прочистка отверстий горелки и удлинителя тяги</t>
  </si>
  <si>
    <t>10.2.179</t>
  </si>
  <si>
    <t>10.2.180</t>
  </si>
  <si>
    <t>Устранение засора в подводке к запальнику</t>
  </si>
  <si>
    <t>10.2.181</t>
  </si>
  <si>
    <t>Чистка контактов ЭМК без пайки катушки</t>
  </si>
  <si>
    <t>10.2.182</t>
  </si>
  <si>
    <t>Чистка контактов ЭМК с пайкой катушки</t>
  </si>
  <si>
    <t>10.2.183</t>
  </si>
  <si>
    <t>Перепайка контактов ЭМК</t>
  </si>
  <si>
    <t>10.2.184</t>
  </si>
  <si>
    <t>Перепайка датчика тяги к импульсной трубке</t>
  </si>
  <si>
    <t>10.2.185</t>
  </si>
  <si>
    <t>Чистка форсунки запальника</t>
  </si>
  <si>
    <t>10.2.186</t>
  </si>
  <si>
    <t>Чистка газового фильтра</t>
  </si>
  <si>
    <t>10.2.187</t>
  </si>
  <si>
    <t>Регулировка клапана экономного расходования</t>
  </si>
  <si>
    <t>10.2.188</t>
  </si>
  <si>
    <t>Ремонт автоматики горелки отопительного аппарата</t>
  </si>
  <si>
    <t>10.2.189</t>
  </si>
  <si>
    <t>Очистка стабилизатора тяги от сажи</t>
  </si>
  <si>
    <t>10.2.190</t>
  </si>
  <si>
    <t>Очистка от сажи отопительного котла</t>
  </si>
  <si>
    <t>10.2.191</t>
  </si>
  <si>
    <t>Очистка от накипи бака отопительного котла</t>
  </si>
  <si>
    <t>10.2.192</t>
  </si>
  <si>
    <t>Проверка плотности бака после сварочных работ</t>
  </si>
  <si>
    <t>10.2.193</t>
  </si>
  <si>
    <t>Ремонт бака отопительного котла</t>
  </si>
  <si>
    <t>10.2.194</t>
  </si>
  <si>
    <t>Очистка рожков горелки от сажи</t>
  </si>
  <si>
    <t>10.2.195</t>
  </si>
  <si>
    <t>10.2.196</t>
  </si>
  <si>
    <t>Чистка сопел коллектора печной горелки</t>
  </si>
  <si>
    <t>10.2.197</t>
  </si>
  <si>
    <t>Очистка от сажи отопительной печи</t>
  </si>
  <si>
    <t>10.2.198</t>
  </si>
  <si>
    <t>Техническая диагностика неисправностей агрегата</t>
  </si>
  <si>
    <t>10.2.199</t>
  </si>
  <si>
    <t>Вскрытие отсека вентилятора</t>
  </si>
  <si>
    <t>10.2.200</t>
  </si>
  <si>
    <t>Замена температурных датчиков или конденсатора в отсеке вентилятора агрегата "Lennox" с заменой фильтра</t>
  </si>
  <si>
    <t>10.2.201</t>
  </si>
  <si>
    <t>Замена температурных датчиков или конденсатора в отсеке вентилятора агрегата "Lennox" без замены фильтра</t>
  </si>
  <si>
    <t>10.2.202</t>
  </si>
  <si>
    <t>Замена датчика пламени</t>
  </si>
  <si>
    <t>10.2.203</t>
  </si>
  <si>
    <t>Замена двигателя вентилятора с заменой фильтра</t>
  </si>
  <si>
    <t>10.2.204</t>
  </si>
  <si>
    <t>Замена двигателя вентилятора без замены фильтра</t>
  </si>
  <si>
    <t>10.2.205</t>
  </si>
  <si>
    <t>Замена вентилятора в сборе агрегата "Lennox" с заменой фильтра</t>
  </si>
  <si>
    <t>10.2.206</t>
  </si>
  <si>
    <t xml:space="preserve">Замена вентилятора в сборе агрегата "Lennox" без замены фильтра </t>
  </si>
  <si>
    <t>10.2.207.1</t>
  </si>
  <si>
    <t>Замена газового крана на газопроводе диаметром до 32 мм</t>
  </si>
  <si>
    <t>10.2.207.2</t>
  </si>
  <si>
    <t>Замена газового крана на газопроводе диаметром 40-50 мм</t>
  </si>
  <si>
    <t>10.2.208.1</t>
  </si>
  <si>
    <t>Замена участка внутридомового газопровода длиной до одного метра диаметром 15 мм</t>
  </si>
  <si>
    <t>10.2.209.1</t>
  </si>
  <si>
    <t>Замена участка внутридомового газопровода длиной свыше 1 метра на каждый дополнительный один метр газопровода диаметром 15 мм</t>
  </si>
  <si>
    <t>212</t>
  </si>
  <si>
    <t>10.2.209.2</t>
  </si>
  <si>
    <t>Замена участка внутридомового газопровода длиной свыше 1 метра на каждый дополнительный один метр газопровода диаметром 32 мм</t>
  </si>
  <si>
    <t>213</t>
  </si>
  <si>
    <t>10.2.209.3</t>
  </si>
  <si>
    <t>Замена участка внутридомового газопровода длиной свыше 1 метра на каждый дополнительный один метр газопровода диаметром 40 мм</t>
  </si>
  <si>
    <t>214</t>
  </si>
  <si>
    <t>10.2.209.4</t>
  </si>
  <si>
    <t>Замена участка внутридомового газопровода длиной свыше 1 метра на каждый дополнительный один метр газопровода диаметром 50 мм</t>
  </si>
  <si>
    <t>215</t>
  </si>
  <si>
    <t>10.2.210.1</t>
  </si>
  <si>
    <t>Замена сгона внутреннего газопровода диаметром до 25 мм</t>
  </si>
  <si>
    <t>216</t>
  </si>
  <si>
    <t>10.2.210.2</t>
  </si>
  <si>
    <t>Замена сгона внутреннего газопровода диаметром до 25 мм при работе с лестницей</t>
  </si>
  <si>
    <t>217</t>
  </si>
  <si>
    <t>10.2.210.3</t>
  </si>
  <si>
    <t>Замена сгона внутреннего газопровода диаметром свыше 25 мм</t>
  </si>
  <si>
    <t>218</t>
  </si>
  <si>
    <t>10.2.210.4</t>
  </si>
  <si>
    <t>Замена сгона внутреннего газопровода диаметром свыше 25 мм при работе с лестницей</t>
  </si>
  <si>
    <t>219</t>
  </si>
  <si>
    <t>10.2.211.1</t>
  </si>
  <si>
    <t>Устранение утечки газа в муфтовом соединении внутреннего газопровода диаметром до 50 мм</t>
  </si>
  <si>
    <t>220</t>
  </si>
  <si>
    <t>10.2.211.2</t>
  </si>
  <si>
    <t>Устранение утечки газа в муфтовом соединении внутреннего газопровода диаметром до 50 мм при работе с лестницей</t>
  </si>
  <si>
    <t>221</t>
  </si>
  <si>
    <t>10.2.212.1</t>
  </si>
  <si>
    <t>Продувка и пуск газа во внутренний газопровод административного, общественного здания непроизводственного назначения после отключения от газоснабжения</t>
  </si>
  <si>
    <t>222</t>
  </si>
  <si>
    <t>10.2.212.2</t>
  </si>
  <si>
    <t>Продувка и пуск газа во внутренний г/пр адм-го, общественного здания непроизвод-го назначения после отключения от газоснабжения при работе с лестницей</t>
  </si>
  <si>
    <t>223</t>
  </si>
  <si>
    <t>10.2.213.1</t>
  </si>
  <si>
    <t>Продувка и пуск дворового (подземного,надземного) газопровода к жилому дому после отключения от газоснабжения</t>
  </si>
  <si>
    <t>224</t>
  </si>
  <si>
    <t>10.2.213.2</t>
  </si>
  <si>
    <t>Продувка и пуск дворового (подземного,надземного) газопровода к жилому дому после отключения от газоснабжения при работе с лестницей</t>
  </si>
  <si>
    <t>225</t>
  </si>
  <si>
    <t>10.2.214.1</t>
  </si>
  <si>
    <t>Продувка и пуск внутреннего газопровода в жилом доме индивид. застройки после отключения от газоснабжения</t>
  </si>
  <si>
    <t>226</t>
  </si>
  <si>
    <t>10.2.214.2</t>
  </si>
  <si>
    <t>Продувка и пуск внутреннего газопровода в жилом доме индивид. застройки после отключения от газоснабжения при работе с лестницей</t>
  </si>
  <si>
    <t>227</t>
  </si>
  <si>
    <t>10.2.215</t>
  </si>
  <si>
    <t>Продувка и пуск внутреннего газопровода в многоквартирном жилом доме после отключения от газоснабжения при количестве приборов на одном стояке до 5</t>
  </si>
  <si>
    <t>228</t>
  </si>
  <si>
    <t>10.2.216</t>
  </si>
  <si>
    <t>Продувка и пуск внутреннего газопровода в многоквартирном жилом доме после отключения от газоснабжения при количестве приборов на одном стояке свыше 5</t>
  </si>
  <si>
    <t>229</t>
  </si>
  <si>
    <t>10.2.217</t>
  </si>
  <si>
    <t>Отключение газового прибора с установкой заглушки</t>
  </si>
  <si>
    <t>230</t>
  </si>
  <si>
    <t>10.2.218</t>
  </si>
  <si>
    <t>Подключение газового прибора со снятием заглушки</t>
  </si>
  <si>
    <t>231</t>
  </si>
  <si>
    <t>10.2.219</t>
  </si>
  <si>
    <t>Отключение и подключение газового прибора без отсоединения</t>
  </si>
  <si>
    <t>232</t>
  </si>
  <si>
    <t>10.2.220.1</t>
  </si>
  <si>
    <t>Притирка газового крана диаметром до 15 мм</t>
  </si>
  <si>
    <t>233</t>
  </si>
  <si>
    <t>10.2.220.2</t>
  </si>
  <si>
    <t>Притирка газового крана диаметром 25-40 мм</t>
  </si>
  <si>
    <t>234</t>
  </si>
  <si>
    <t>10.2.220.3</t>
  </si>
  <si>
    <t>Притирка газового крана диаметром 50 мм</t>
  </si>
  <si>
    <t>235</t>
  </si>
  <si>
    <t>10.2.221.1</t>
  </si>
  <si>
    <t>Смазка газового крана диаметром до 15 мм</t>
  </si>
  <si>
    <t>236</t>
  </si>
  <si>
    <t>10.2.221.2</t>
  </si>
  <si>
    <t>Смазка газового крана диаметром 25-40 мм</t>
  </si>
  <si>
    <t>237</t>
  </si>
  <si>
    <t>10.2.221.3</t>
  </si>
  <si>
    <t>Смазка газового крана диаметром 50 мм</t>
  </si>
  <si>
    <t>238</t>
  </si>
  <si>
    <t>10.2.222</t>
  </si>
  <si>
    <t>Обследование газового прибора на его пригодность к эксплуатации</t>
  </si>
  <si>
    <t>239</t>
  </si>
  <si>
    <t>10.2.223</t>
  </si>
  <si>
    <t>Оповещение и отключение жилых домов на период ремонтных работ</t>
  </si>
  <si>
    <t>240</t>
  </si>
  <si>
    <t>10.2.224</t>
  </si>
  <si>
    <t>Замена циркуляционного насоса</t>
  </si>
  <si>
    <t>241</t>
  </si>
  <si>
    <t>10.2.225</t>
  </si>
  <si>
    <t>Ремонт циркуляционного насоса</t>
  </si>
  <si>
    <t>242</t>
  </si>
  <si>
    <t>10.2.226</t>
  </si>
  <si>
    <t>Подключение к электричеству циркуляционного насоса системы отопления</t>
  </si>
  <si>
    <t>243</t>
  </si>
  <si>
    <t>10.2.227</t>
  </si>
  <si>
    <t>Замена (установка) электроизолирующего соединения</t>
  </si>
  <si>
    <t>244</t>
  </si>
  <si>
    <t>10.2.228</t>
  </si>
  <si>
    <t>Замена реле давления воздуха</t>
  </si>
  <si>
    <t>245</t>
  </si>
  <si>
    <t>10.2.229</t>
  </si>
  <si>
    <t>Замена автоматического воздухоотводчика навесного котла</t>
  </si>
  <si>
    <t>246</t>
  </si>
  <si>
    <t>10.2.230</t>
  </si>
  <si>
    <t>Очистка автоматического воздухоотводчика навесного котла</t>
  </si>
  <si>
    <t>247</t>
  </si>
  <si>
    <t>10.2.231</t>
  </si>
  <si>
    <t>Замена автоматического воздухоотводчика с системы отопления</t>
  </si>
  <si>
    <t>248</t>
  </si>
  <si>
    <t>10.2.232</t>
  </si>
  <si>
    <t>Замена водяного шланга ВПГ</t>
  </si>
  <si>
    <t>249</t>
  </si>
  <si>
    <t>10.2.233</t>
  </si>
  <si>
    <t>Замена вентилятора дымоудаления ВПГ</t>
  </si>
  <si>
    <t>250</t>
  </si>
  <si>
    <t>10.2.234</t>
  </si>
  <si>
    <t>Замена пресостата ВПГ</t>
  </si>
  <si>
    <t>251</t>
  </si>
  <si>
    <t>10.2.235</t>
  </si>
  <si>
    <t>Замена батареек ВПГ</t>
  </si>
  <si>
    <t>252</t>
  </si>
  <si>
    <t>10.2.236</t>
  </si>
  <si>
    <t>Замена аварийно-сбросного клапана ВПГ</t>
  </si>
  <si>
    <t>253</t>
  </si>
  <si>
    <t>10.2.237</t>
  </si>
  <si>
    <t>Замена гидрогенератора или датчика расхода воды ВПГ</t>
  </si>
  <si>
    <t>254</t>
  </si>
  <si>
    <t>10.2.238</t>
  </si>
  <si>
    <t>Замена блока автоматического управления (электронного блока)</t>
  </si>
  <si>
    <t>255</t>
  </si>
  <si>
    <t>10.2.239</t>
  </si>
  <si>
    <t>Замена электрода розжига горелки/контроля пламени</t>
  </si>
  <si>
    <t>256</t>
  </si>
  <si>
    <t>10.2.240</t>
  </si>
  <si>
    <t>Очистка электрода розжига горелки/контроля пламени</t>
  </si>
  <si>
    <t>257</t>
  </si>
  <si>
    <t>10.2.241</t>
  </si>
  <si>
    <t>Замена блока батарей питания</t>
  </si>
  <si>
    <t>258</t>
  </si>
  <si>
    <t>10.2.242</t>
  </si>
  <si>
    <t>Замена термозапорного клапана (КТЗ)</t>
  </si>
  <si>
    <t>259</t>
  </si>
  <si>
    <t>10.2.243</t>
  </si>
  <si>
    <t>Замена привода трехходового крана навесного котла</t>
  </si>
  <si>
    <t>260</t>
  </si>
  <si>
    <t>10.2.244</t>
  </si>
  <si>
    <t>Замена пресостата навесного котла</t>
  </si>
  <si>
    <t>261</t>
  </si>
  <si>
    <t>10.2.245</t>
  </si>
  <si>
    <t>Замена электронного датчика протока навесного котла</t>
  </si>
  <si>
    <t>262</t>
  </si>
  <si>
    <t>10.2.246</t>
  </si>
  <si>
    <t>Восстановление давления воздуха в расширительном баке газового котла</t>
  </si>
  <si>
    <t>263</t>
  </si>
  <si>
    <t>10.2.247</t>
  </si>
  <si>
    <t>Регулировка давления воды в котле</t>
  </si>
  <si>
    <t>264</t>
  </si>
  <si>
    <t>10.2.248</t>
  </si>
  <si>
    <t>Определение неисправности при отсутствии розжига горелки газового котла</t>
  </si>
  <si>
    <t>265</t>
  </si>
  <si>
    <t>10.2.249</t>
  </si>
  <si>
    <t>Замена термобаллона/терморегулятора сухого типа</t>
  </si>
  <si>
    <t>266</t>
  </si>
  <si>
    <t>10.2.250</t>
  </si>
  <si>
    <t>Замена/регулировка газового клапана</t>
  </si>
  <si>
    <t>267</t>
  </si>
  <si>
    <t>10.2.251</t>
  </si>
  <si>
    <t>Замена электрической платы управления котлом</t>
  </si>
  <si>
    <t>268</t>
  </si>
  <si>
    <t>10.2.252</t>
  </si>
  <si>
    <t>Замена первичного теплообменника котла</t>
  </si>
  <si>
    <t>269</t>
  </si>
  <si>
    <t>10.2.253</t>
  </si>
  <si>
    <t>Очистка первичного теплообменника котла</t>
  </si>
  <si>
    <t>270</t>
  </si>
  <si>
    <t>10.2.254</t>
  </si>
  <si>
    <t>Замена вторичного теплообменника котла</t>
  </si>
  <si>
    <t>271</t>
  </si>
  <si>
    <t>10.2.255</t>
  </si>
  <si>
    <t>Очистка вторичного теплообменника котла</t>
  </si>
  <si>
    <t>272</t>
  </si>
  <si>
    <t>10.2.256</t>
  </si>
  <si>
    <t>Очистка водяного фильтра</t>
  </si>
  <si>
    <t>273</t>
  </si>
  <si>
    <t>10.2.257</t>
  </si>
  <si>
    <t>Монтаж комнатного датчика котла/ датчика наружной температуры котла</t>
  </si>
  <si>
    <t>274</t>
  </si>
  <si>
    <t>10.2.258</t>
  </si>
  <si>
    <t>Подключение комнатного датчика для газового котла</t>
  </si>
  <si>
    <t>275</t>
  </si>
  <si>
    <t>10.2.259</t>
  </si>
  <si>
    <t>Монтаж штепсельной вилки к электрическому кабелю котла</t>
  </si>
  <si>
    <t>276</t>
  </si>
  <si>
    <t>10.2.260</t>
  </si>
  <si>
    <t>Замена битермического или основного теплообменника котла</t>
  </si>
  <si>
    <t>277</t>
  </si>
  <si>
    <t>10.2.261</t>
  </si>
  <si>
    <t>Очистка битермического или основного теплообменника котла</t>
  </si>
  <si>
    <t>278</t>
  </si>
  <si>
    <t>10.2.262</t>
  </si>
  <si>
    <t>Ремонт датчика протока водопровода</t>
  </si>
  <si>
    <t>279</t>
  </si>
  <si>
    <t>10.2.263</t>
  </si>
  <si>
    <t>Замена пластин камеры сгорания</t>
  </si>
  <si>
    <t>280</t>
  </si>
  <si>
    <t>10.2.264</t>
  </si>
  <si>
    <t>Замена расширительного бака котла</t>
  </si>
  <si>
    <t>281</t>
  </si>
  <si>
    <t>10.2.265</t>
  </si>
  <si>
    <t>Ремонт дымохода котла (коаксиального)</t>
  </si>
  <si>
    <t>282</t>
  </si>
  <si>
    <t>10.2.266</t>
  </si>
  <si>
    <t>Замена дымохода котла (коаксиального)</t>
  </si>
  <si>
    <t>283</t>
  </si>
  <si>
    <t>10.2.267</t>
  </si>
  <si>
    <t>Замена дымоотвода на гибкий стальной дымоотвод</t>
  </si>
  <si>
    <t>284</t>
  </si>
  <si>
    <t>10.2.268</t>
  </si>
  <si>
    <t>Настройка программы платы управления котлов Buderus, Bosch</t>
  </si>
  <si>
    <t>285</t>
  </si>
  <si>
    <t>10.2.269</t>
  </si>
  <si>
    <t>Устранение утечки воды в котле (с заменой прокладки)</t>
  </si>
  <si>
    <t>286</t>
  </si>
  <si>
    <t>10.2.270</t>
  </si>
  <si>
    <t>Замена трубки реле давления воздуха</t>
  </si>
  <si>
    <t>287</t>
  </si>
  <si>
    <t>10.2.271</t>
  </si>
  <si>
    <t>Замена или подключение пульта управления котлом</t>
  </si>
  <si>
    <t>288</t>
  </si>
  <si>
    <t>10.2.272</t>
  </si>
  <si>
    <t>Ремонт или замена рукоядки управления котлом</t>
  </si>
  <si>
    <t>289</t>
  </si>
  <si>
    <t>10.2.273</t>
  </si>
  <si>
    <t>Замена провода электрода розжига</t>
  </si>
  <si>
    <t>290</t>
  </si>
  <si>
    <t>10.2.274</t>
  </si>
  <si>
    <t>Замена камеры сгорания котла</t>
  </si>
  <si>
    <t>291</t>
  </si>
  <si>
    <t>10.2.275</t>
  </si>
  <si>
    <t>Выведение котла из состояния блокировки</t>
  </si>
  <si>
    <t>292</t>
  </si>
  <si>
    <t>10.2.276</t>
  </si>
  <si>
    <t>Замена уплотнительных колец системы отопления</t>
  </si>
  <si>
    <t>293</t>
  </si>
  <si>
    <t>10.2.277</t>
  </si>
  <si>
    <t>Прочистка электрического газового клапана от окалин</t>
  </si>
  <si>
    <t>294</t>
  </si>
  <si>
    <t>10.2.278</t>
  </si>
  <si>
    <t>Чистка рожков горелки котла типа Proterm 40 кВт и свыше</t>
  </si>
  <si>
    <t>295</t>
  </si>
  <si>
    <t>10.2.279</t>
  </si>
  <si>
    <t>Чистка трубки газопровода котла от окалин (от газового клапана до рожков горелки)</t>
  </si>
  <si>
    <t>296</t>
  </si>
  <si>
    <t>10.2.280</t>
  </si>
  <si>
    <t>Замена предохранителей платы управления</t>
  </si>
  <si>
    <t>297</t>
  </si>
  <si>
    <t>10.2.281</t>
  </si>
  <si>
    <t>Замена гибкой подводки</t>
  </si>
  <si>
    <t>298</t>
  </si>
  <si>
    <t>10.2.282</t>
  </si>
  <si>
    <t>Замена крана подпитки котла</t>
  </si>
  <si>
    <t>299</t>
  </si>
  <si>
    <t>10.2.283</t>
  </si>
  <si>
    <t>Ремонт крана подпитки котла</t>
  </si>
  <si>
    <t>300</t>
  </si>
  <si>
    <t>10.2.284</t>
  </si>
  <si>
    <t>Замена манометра в группе безопасности котла</t>
  </si>
  <si>
    <t>301</t>
  </si>
  <si>
    <t>10.2.285</t>
  </si>
  <si>
    <t>Замена манометра давления системы отопления</t>
  </si>
  <si>
    <t>302</t>
  </si>
  <si>
    <t>10.2.286</t>
  </si>
  <si>
    <t>Замена ГРПШ-6 с выполнением настройки</t>
  </si>
  <si>
    <t>303</t>
  </si>
  <si>
    <t>10.2.287</t>
  </si>
  <si>
    <t>Замена ГРПШ-10 с выполнением настройки</t>
  </si>
  <si>
    <t>304</t>
  </si>
  <si>
    <t>10.2.288</t>
  </si>
  <si>
    <t>Замена газовой плиты, перестановка, с пуском газа, с применением сварки, с регулировкой горелки</t>
  </si>
  <si>
    <t>305</t>
  </si>
  <si>
    <t>10.2.289</t>
  </si>
  <si>
    <t>Замена проточного водонагревателя с новой подводкой газопровода, водопровода и пуском газа</t>
  </si>
  <si>
    <t>306</t>
  </si>
  <si>
    <t>10.2.290</t>
  </si>
  <si>
    <t>Подключение газопровода при замене водонагревателя проточного со снятием заглушки, пуском газа и регулировкой работы прибора</t>
  </si>
  <si>
    <t>307</t>
  </si>
  <si>
    <t>10.2.291</t>
  </si>
  <si>
    <t>Подключение газопровода при замене водонагревателя проточного со снятием заглушки, пуском газа до прибора без розжига и проведения ПНР</t>
  </si>
  <si>
    <t>308</t>
  </si>
  <si>
    <t>10.2.292</t>
  </si>
  <si>
    <t>Установка котла без проведения сварочных работ</t>
  </si>
  <si>
    <t>309</t>
  </si>
  <si>
    <t>10.2.293</t>
  </si>
  <si>
    <t>Замена котла без проведения сварочных работ</t>
  </si>
  <si>
    <t>310</t>
  </si>
  <si>
    <t>10.2.294</t>
  </si>
  <si>
    <t>Подключение газопровода при замене котла со снятием заглушки, пуском газа и регулировкой работы прибора</t>
  </si>
  <si>
    <t>311</t>
  </si>
  <si>
    <t>10.2.295</t>
  </si>
  <si>
    <t>Подключение газопровода при замене котла со снятием заглушки, пуском газа до прибора без розжига и проведения ПНР</t>
  </si>
  <si>
    <t>312</t>
  </si>
  <si>
    <t>10.2.296</t>
  </si>
  <si>
    <t>313</t>
  </si>
  <si>
    <t>10.2.297</t>
  </si>
  <si>
    <t>314</t>
  </si>
  <si>
    <t>10.2.298</t>
  </si>
  <si>
    <t>Замена прибора учета газа (бытового счетчика)</t>
  </si>
  <si>
    <t>315</t>
  </si>
  <si>
    <t>10.2.299</t>
  </si>
  <si>
    <t>Замена элемента питания (литиевой батареи) в счетчике со смарт-картой</t>
  </si>
  <si>
    <t>Завод</t>
  </si>
  <si>
    <t>Тюмен</t>
  </si>
  <si>
    <t>Голыш</t>
  </si>
  <si>
    <t>ХМ</t>
  </si>
  <si>
    <t>ЯН</t>
  </si>
  <si>
    <t>10.2.208.2</t>
  </si>
  <si>
    <t>10.2.208.3</t>
  </si>
  <si>
    <t>10.2.208.4</t>
  </si>
  <si>
    <t>316</t>
  </si>
  <si>
    <t>317</t>
  </si>
  <si>
    <t>318</t>
  </si>
  <si>
    <t>Замена участка внутридомового газопровода длиной до одного метра диаметром 32 мм</t>
  </si>
  <si>
    <t>Замена участка внутридомового газопровода длиной до одного метра диаметром 40 мм</t>
  </si>
  <si>
    <t>Замена участка внутридомового газопровода длиной до одного метра диаметром 50 мм</t>
  </si>
  <si>
    <t>Раздел 1. ПРЕДПРОЕКТНЫЕ И ПРОЕКТНЫЕ РАБОТЫ</t>
  </si>
  <si>
    <t>1.2.27.</t>
  </si>
  <si>
    <t>Согласование проекта прокладки  других инженерных подземных  коммуникаций</t>
  </si>
  <si>
    <t>1.2.55.</t>
  </si>
  <si>
    <t>Пересогласование проекта прокладки  других инженерных подземных коммуникаций</t>
  </si>
  <si>
    <t>Глава 4. Проектные, консультационные и прочие работы</t>
  </si>
  <si>
    <t>Тюменская область</t>
  </si>
  <si>
    <t>ХМАО</t>
  </si>
  <si>
    <t>ЯНАО</t>
  </si>
  <si>
    <t>Тюменская область (1 зона)</t>
  </si>
  <si>
    <t>Тюменская область (2 зона)</t>
  </si>
  <si>
    <t>Тюменская область (3 зона)</t>
  </si>
  <si>
    <t xml:space="preserve">Тюменская область </t>
  </si>
  <si>
    <t>Глава 2. Согласование и пересогласование проектов на соответствие выданным техническим условиям</t>
  </si>
  <si>
    <t>Тюменская область (2-3 зона)</t>
  </si>
  <si>
    <r>
      <t>м</t>
    </r>
    <r>
      <rPr>
        <vertAlign val="superscript"/>
        <sz val="10"/>
        <rFont val="Arial Cyr"/>
        <family val="2"/>
        <charset val="204"/>
      </rPr>
      <t>2</t>
    </r>
  </si>
  <si>
    <t>м</t>
  </si>
  <si>
    <t>Примечание - При ремонте трасс полиэтиленовых газопроводов, арматуры и сооружений применяются цены настоящего прейскуранта по следующим пунктам: 5.3.2, 5.3.9 - 5.3.10, 5.3.13 - 5.3.20, 5.3.27 - 5.3.40, 5.3.42 - 5.3.45, 5.3.47 - 5.3.52, 5.3.57, 5.3.59 - 5.3.64, 5.3.66 - 5.3.68.</t>
  </si>
  <si>
    <t xml:space="preserve">Примечания </t>
  </si>
  <si>
    <t>1 Работы по техническому обслуживанию, ремонту и приборному техническому обследованию газопроводов и сооружений на трассе выполняет слесарь по эксплуатации и ремонту подземных газопроводов.</t>
  </si>
  <si>
    <t xml:space="preserve">2 Проверка на загазованность арматуры и сооружений на газопроводе проводится приборным методом. </t>
  </si>
  <si>
    <t>3 При техническом обслуживании трасс полиэтиленовых газопроводов и сооружений применяются цены настоящего прейскуранта по следующим пунктам: 5.1.1, 5.1.3, 5.1.5 - 5.1.8, 5.1.13 - 5.1.23, 5.1.30 - 5.1.31, 5.1.35 - 5.1.38.</t>
  </si>
  <si>
    <t xml:space="preserve">Примечание - При наличии на трассе подземного (уличного) газопровода в зоне 15 м по обе стороны  интенсивного </t>
  </si>
  <si>
    <t xml:space="preserve">движения автотранспорта, электротранспорта, линий электропередач, радиолиний, кабелей связи, электрических </t>
  </si>
  <si>
    <t xml:space="preserve">кабелей, водоводов, теплотрассы, канализации  в пунктах  5.2.1. -  5.2.4  применять коэф.2,0. </t>
  </si>
  <si>
    <t>Примечания</t>
  </si>
  <si>
    <t xml:space="preserve">1 Стоимость проектных работ, не включенных в главу 4 раздела 1, определяются на основе </t>
  </si>
  <si>
    <t xml:space="preserve">   "Справочника базовых цен на проектные работы для строительства", Газооборудование и   </t>
  </si>
  <si>
    <t xml:space="preserve">    газоснабжение промышленных предприятий, зданий и сооружений. Наружное освещение. </t>
  </si>
  <si>
    <t xml:space="preserve">    М., Минстрой России, 1995.</t>
  </si>
  <si>
    <t xml:space="preserve">2 При внесении изменений в проектное решение или эскиз  (пункты 1.4.1 - 1.4.3)  или в исполнительную </t>
  </si>
  <si>
    <t xml:space="preserve">   схему стыков (пункты 1.4.4 - 1.4.6) стоимость дополнительных работ определяется ГРО с помощью</t>
  </si>
  <si>
    <t xml:space="preserve">   понижающих коэффициентов исходя из объема вносимых изменений (корректировок).</t>
  </si>
  <si>
    <t xml:space="preserve">Примечание - Строительно- монтажные работы на газопроводе и сооружениях  выполняют: </t>
  </si>
  <si>
    <t xml:space="preserve">Примечание - Составление протокола по проведенным испытаниям, измерениям и контролю включено в состав работ. </t>
  </si>
  <si>
    <t>Монтаж анодного вертикального заземлителя из углеграфитовых труб при длине электродов до 6м и труб до 3м (На каждый послед.эл-од применять к цене коэф.0,3)</t>
  </si>
  <si>
    <t>Монтаж анодного вертикального заземлителя из углеграфитовых труб при длине электродов и труб до 3 м (На каждый последующий эл-од применять к цене коэф.0,3)</t>
  </si>
  <si>
    <t>Монтаж анодного горизонтального заземлителя из углеграфитовых труб при длине электродов и труб до 3м (На каждый последующий эл-од применять к цене коэф.0,4)</t>
  </si>
  <si>
    <t>Монтаж анодного горизонтального заземлителя из углеграфитовых труб при длине электродов и труб до 6м (На каждый последующий эл-од применять к цене коэф.0,4)</t>
  </si>
  <si>
    <t>Монтаж анодного вертикального заземлителя из углеграфитовых труб при длине электродов до 12м и труб до 6м (На каждый послед.эл-од применять к цене коэф.0,3)</t>
  </si>
  <si>
    <t xml:space="preserve">1 Техническое обслуживание электрохимзащиты газопроводов от коррозии включает проверку </t>
  </si>
  <si>
    <t xml:space="preserve"> эффективности работы защиты  и технический осмотр ЭЗУ. </t>
  </si>
  <si>
    <t xml:space="preserve">2 Работы по электрохимической защите газопроводов от коррозии выполняет </t>
  </si>
  <si>
    <t>монтер по защите подземных трубопроводов от коррозии</t>
  </si>
  <si>
    <t>Технический осмотр автоматической станции катодной защиты на сложных электронных схемах 
(В состав работ включено измерение разности потенциалов "сооружение-земля" в точке дренирования, при большем количестве измерений в пп. 6.2.31 - 6.2.33  добавлять цену п.6.2.3)</t>
  </si>
  <si>
    <t xml:space="preserve">Проверка эффективности действия катодной или дренажной установки на сложных электронных схемах при измерении разности потенциалов до 10 пунктов
(При измерении разности потенциалов сверх 10 пунктов на каждый последующий пункт применять коэф. 0,085) </t>
  </si>
  <si>
    <t xml:space="preserve">Проверка эффективности действия катодной или дренажной установки на электронных схемах ср.сложности при измерении разности потенциалов до 10 пунктов
(При измерении разности потенциалов сверх 10 пунктов на каждый последующий пункт применять коэф. 0,085) </t>
  </si>
  <si>
    <t xml:space="preserve">Проверка эффективности действия неавтоматической катодной станции или поляризованной дренажной установки при измерении разности потенциалов до10 пунктов
(При измерении разности потенциалов сверх 10 пунктов на каждый последующий пункт применять коэф. 0,085) </t>
  </si>
  <si>
    <t>Проверка эффективности действия неавтоматической катодной станции или поляризованной дренажной установки при измерении разности потенциалов до 4 пунктов</t>
  </si>
  <si>
    <t>Проверка эффективности действия неавтоматической катодной станции или поляризованной дренажной установки при измерении разности потенциалов до 6 пунктов</t>
  </si>
  <si>
    <t>Проверка эффективности действия неавтоматической катодной станции или поляризованной дренажной установки при измерении разности потенциалов до 8 пунктов</t>
  </si>
  <si>
    <t>Периодическая регулировка (наладка) режима работы автоматической ЭЗУ на сложных электронных схемах
(В состав работ включено измерение разности потенциалов "сооружение-земля" в точке дренирования, при большем количестве измерений в пп.6.2.41 - 6.2.43 добавлять цену п.6.2.3)</t>
  </si>
  <si>
    <t xml:space="preserve">1 Работы по осмотру технического состояния, техническому обслуживанию и ремонту ГРП, ГРУ и ШРП  выполняет слесарь по эксплуатации и ремонту газового оборудования;  работы по техническому обслуживанию и ремонту телемеханического комплекса - слесарь по контрольно-измерительным приборам и автоматике. </t>
  </si>
  <si>
    <t>2 Трудозатраты при эксплуатации ГРУ приравнены к ГРП.</t>
  </si>
  <si>
    <t>Плита газовая и газобаллонная установка</t>
  </si>
  <si>
    <t>Водонагреватель проточный</t>
  </si>
  <si>
    <t xml:space="preserve">Водонагреватель емкостный, отопительный (отопительно- варочный) котел, отопительная газовая печь </t>
  </si>
  <si>
    <t>Агрегат "Lennox"</t>
  </si>
  <si>
    <t>Прочие работы</t>
  </si>
  <si>
    <t xml:space="preserve">Примечание - " Вызов слесаря" включает время на прием заявки диспетчером и проезд (переход) к объекту. </t>
  </si>
  <si>
    <t>Демонтаж бытового счетчика с установкой перемычки/заглушки</t>
  </si>
  <si>
    <t>10.2.300</t>
  </si>
  <si>
    <t>Монтаж сигнализатора загазованности типа СГГ-6</t>
  </si>
  <si>
    <t>319</t>
  </si>
  <si>
    <t>10.2.286.1</t>
  </si>
  <si>
    <t>10.2.286.2</t>
  </si>
  <si>
    <t>- демонтаж регулятора давления РДГБ-6 с установкой заглушки</t>
  </si>
  <si>
    <t>шт.</t>
  </si>
  <si>
    <t>- монтаж регулятора давления РДГБ-6, проверка параметров работы</t>
  </si>
  <si>
    <t>10.2.287.1</t>
  </si>
  <si>
    <t>10.2.287.2</t>
  </si>
  <si>
    <t>320</t>
  </si>
  <si>
    <t>321</t>
  </si>
  <si>
    <t>322</t>
  </si>
  <si>
    <t>323</t>
  </si>
  <si>
    <t>- демонтаж регулятора давления РДГК-10 с установкой заглушки</t>
  </si>
  <si>
    <t>- монтаж регулятора давления РДГК-10, проверка параметров работы, настройка ПЗК, ПСК</t>
  </si>
  <si>
    <t>Установка газовой плиты без изменения подводки с пуском газа и регулировкой работы горелок плиты</t>
  </si>
  <si>
    <t xml:space="preserve">Установка бытового счетчика газа </t>
  </si>
  <si>
    <t xml:space="preserve">Первичный пуск газа в газовое оборудование жилого дома индивид. застройки при установке отопительного аппарата или отопительной горелки </t>
  </si>
  <si>
    <t xml:space="preserve">Повторный пуск газа в газовое оборудование жилого дома индивид. застройки при установке отопительного аппарата или отопительной горелки </t>
  </si>
  <si>
    <t>Первичный пуск газа в газовое оборудование жилого дома индивид. застройки при установке 2 отопительных аппаратов/горелок</t>
  </si>
  <si>
    <t>Повторный пуск газа в газовое оборудование жилого дома индивид. застройки при установке 2 отопительных аппаратов/горелок</t>
  </si>
  <si>
    <t>Первичный пуск газа в газовое оборудование жилого дома индивид. застройки при установке отопительного аппарата/горелки и бытового счетчика газа</t>
  </si>
  <si>
    <t>Повторный пуск газа в газовое оборудование жилого дома индивид. застройки при установке отопительного аппарата/горелки и бытового счетчика газа</t>
  </si>
  <si>
    <t>Первичный пуск газа в газовое оборудование жилого дома индивид. застройки при установке 2 отопительных аппаратов/горелок и бытового счетчика газа</t>
  </si>
  <si>
    <t>Повторный пуск газа в газовое оборудование жилого дома индивид. застройки при установке 2 отопительных аппаратов/горелок и бытового счетчика газа</t>
  </si>
  <si>
    <t>Техническое обслуживание (ревизия) пробковых кранов в котельной, на наружных газопроводах при диаметре до 40 мм</t>
  </si>
  <si>
    <t>Техническое обслуживание (ревизия) пробковых кранов в котельной, на наружных газопроводах при диаметре св. 50 мм</t>
  </si>
  <si>
    <t>нет</t>
  </si>
  <si>
    <t>Техническое обслуживание (ревизия)  кранов в котельной, на наружных газопроводах при диаметре до 40 мм</t>
  </si>
  <si>
    <t>Техническое обслуживание (ревизия)  кранов в котельной, на наружных газопроводах при диаметре св. 50 мм</t>
  </si>
  <si>
    <t>3.53</t>
  </si>
  <si>
    <t>Регулировочно-наладочные работы оборудования котельной малой мощности с одним котлом (до 1 Гкал/ч) с автоматикой</t>
  </si>
  <si>
    <t>3.54</t>
  </si>
  <si>
    <t>Регулировочно-наладочные работы каждого последующего котла малой мощности с автоматикой</t>
  </si>
  <si>
    <t>3.55</t>
  </si>
  <si>
    <t>Регулировочно-наладочные работы газового оборудования котельной средней мощности с одним котлом (от 1 до 5 Гкал/ч) с автоматикой</t>
  </si>
  <si>
    <t>3.56</t>
  </si>
  <si>
    <t>Регулировочно-наладочные работы каждого последующего котла средней мощности с автоматикой</t>
  </si>
  <si>
    <t>3.57.1</t>
  </si>
  <si>
    <t>Регулировочно-наладочные работы газового оборудования жилого дома индивидуальной застройки при установке плиты</t>
  </si>
  <si>
    <t>3.57.2</t>
  </si>
  <si>
    <t>Регулировочно-наладочные работы газового оборудования жилого дома индивидуальной застройки при установке 2 плит</t>
  </si>
  <si>
    <t>3.57.3</t>
  </si>
  <si>
    <t>Регулировочно-наладочные работы газового оборудования жилого дома индивидуальной застройки при установке плиты и бытового счетчика газа</t>
  </si>
  <si>
    <t>3.57.4</t>
  </si>
  <si>
    <t>Регулировочно-наладочные работы газового оборудования жилого дома индивидуальной застройки при установке 2 плит и бытового счетчика газа</t>
  </si>
  <si>
    <t>3.58.1</t>
  </si>
  <si>
    <t>Регулировочно-наладочные работы газового оборудования жилого дома индивидуальной застройки при установке проточного водонагревателя</t>
  </si>
  <si>
    <t>3.58.2</t>
  </si>
  <si>
    <t>Регулировочно-наладочные работы газового оборудования жилого дома индивидуальной застройки при установке 2 проточных водонагревателей</t>
  </si>
  <si>
    <t>3.58.3</t>
  </si>
  <si>
    <t>Регулировочно-наладочные работы газового оборудования жилого дома индивидуальной застройки при установке проточного водонагревателя и счетчика газа</t>
  </si>
  <si>
    <t>3.58.4</t>
  </si>
  <si>
    <t>Регулировочно-наладочные работы газового оборудования жилого дома индивидуальной застройки при установке 2 проточных водонагревателей и счетчика газа</t>
  </si>
  <si>
    <t>3.59.1</t>
  </si>
  <si>
    <t>Регулировочно-наладочные работы газового оборудования жилого дома индивидуальной застройки при установке отопительного аппарата</t>
  </si>
  <si>
    <t>3.59.2</t>
  </si>
  <si>
    <t>Регулировочно-наладочные работы газового оборудования жилого дома индивидуальной застройки при установке 2 отопительных аппаратов</t>
  </si>
  <si>
    <t>3.59.3</t>
  </si>
  <si>
    <t>Регулировочно-наладочные работы газового оборудования жилого дома индивидуальной застройки при установке отопительного аппарата и счетчика газа</t>
  </si>
  <si>
    <t>3.59.4</t>
  </si>
  <si>
    <t>Регулировочно-наладочные работы газового оборудования жилого дома индивидуальной застройки при установке 2 отопительных аппаратов и счетчика газа</t>
  </si>
  <si>
    <t>3.60.1</t>
  </si>
  <si>
    <t>Регулировочно-наладочные работы газового оборудования жилого дома индивидуальной застройки при установке плиты и отопительного аппарата</t>
  </si>
  <si>
    <t>3.60.2</t>
  </si>
  <si>
    <t>Регулировочно-наладочные работы газового оборудования жилого дома индивидуальной застройки при установке плиты и 2 отопительных аппаратов</t>
  </si>
  <si>
    <t>3.60.3</t>
  </si>
  <si>
    <t>Регулировочно-наладочные работы газового оборудования жилого дома индивидуальной застройки при установке плиты, отопительного аппарата и счетчика газа</t>
  </si>
  <si>
    <t>3.60.4</t>
  </si>
  <si>
    <t>Регулировочно-наладочные работы газового оборудования жилого дома индивидуальной застройки при уст-ке плиты и 2 отопительных аппаратов и счетчика газа</t>
  </si>
  <si>
    <t>3.61.1</t>
  </si>
  <si>
    <t>Регулировочно-наладочные работы газового оборудования жилого дома индивидуальной застройки при установке 2 плит и 2 отопительных аппаратов</t>
  </si>
  <si>
    <t>3.61.2</t>
  </si>
  <si>
    <t>Регулировочно-наладочные работы газового оборуд. жилого дома индивид. застройки при установке 2 плит, 2 отопительных аппаратов и газового счетчика</t>
  </si>
  <si>
    <t>3.61.3</t>
  </si>
  <si>
    <t>Регулировочно-наладочные работы газового оборуд. жилого дома индивид. застройки при установке 2 плит, 2 отопительных аппаратов и 2 газовых счетчиков</t>
  </si>
  <si>
    <t>3.62.1</t>
  </si>
  <si>
    <t>Регулировочно-наладочные работы газ. оборудования жилого дома индивид. застройки при установке плиты и проточного водонагревателя</t>
  </si>
  <si>
    <t>3.62.2</t>
  </si>
  <si>
    <t>Регулировочно-наладочные работы газ. оборудования жилого дома индивид. застройки при установке плиты и 2 проточных водонагревателей</t>
  </si>
  <si>
    <t>3.62.3</t>
  </si>
  <si>
    <t>Регулировочно-наладочные работы газ. оборудования жилого дома индивид. застройки при установке плиты, проточного водонагревателя и счетчика газа</t>
  </si>
  <si>
    <t>3.62.4</t>
  </si>
  <si>
    <t>Регулировочно-наладочные работы газ. оборудования жилого дома индивид. застройки при установке плиты, 2 проточных водонагревателей и счетчика газа</t>
  </si>
  <si>
    <t>3.63.1</t>
  </si>
  <si>
    <t>Регулировочно-наладочные работы газ. оборудования жилого дома индивид. застройки при установке 2 плит, 2 проточных водонагревателей</t>
  </si>
  <si>
    <t>3.63.2</t>
  </si>
  <si>
    <t>Регулировочно-наладочные работы газ. оборудования жилого дома индивид. застройки при установке 2 плит, 2 проточных водонагревателей и счетчика газа</t>
  </si>
  <si>
    <t>3.63.3</t>
  </si>
  <si>
    <t>Регулировочно-наладочные работы газ. оборудования жилого дома индивид. застройки при установке 2 плит, 2 проточных водонагревателей и 2 счетчиков газа</t>
  </si>
  <si>
    <t>3.64.1</t>
  </si>
  <si>
    <t>Регулировочно-наладочные работы газ. оборуд. жилого дома индивид. застройки при уст-ке плиты, проточного водонагр. и отопительного аппарата</t>
  </si>
  <si>
    <t>3.64.2</t>
  </si>
  <si>
    <t>Регулировочно-наладочные работы газ. оборуд. жилого дома индивид. застройки при уст-ке плиты, проточного водонагр., отопительного аппарата, счетчика г</t>
  </si>
  <si>
    <t>3.65.1</t>
  </si>
  <si>
    <t>Регулировочно-наладочные работы газ. оборуд. жилого дома индивид. застройки при уст-ке плиты, проточного водонагр., 2 отопительных аппаратов</t>
  </si>
  <si>
    <t>3.65.2</t>
  </si>
  <si>
    <t>Регулировочно-наладочные работы газ. оборуд. жилого дома индивид. застройки при уст-ке 2 плит, проточного водонагр., 2 отопительных аппаратов</t>
  </si>
  <si>
    <t>3.65.3</t>
  </si>
  <si>
    <t>3.65.4</t>
  </si>
  <si>
    <t>Регулировочно-наладочные работы газ. оборуд. жилого дома индивид. застройки при уст-ке 2 плит, проточного водонагр., 2 отопит. аппаратов и 2 счетчиков</t>
  </si>
  <si>
    <t>3.65.5</t>
  </si>
  <si>
    <t>Регулировочно-наладочные работы газ. оборуд. жилого дома индивид. застройки при уст-ке плиты, проточного водонагр., 2 отопит. аппаратов и 2 счетчиков</t>
  </si>
  <si>
    <t>3.66.1</t>
  </si>
  <si>
    <t>Регулировочно-наладочные работы газ. оборуд. жилого дома индивид. застройки при уст-ке 2 плит, 2 проточных водонагр., 2 отопит. аппаратов</t>
  </si>
  <si>
    <t>3.66.2</t>
  </si>
  <si>
    <t>3.66.3</t>
  </si>
  <si>
    <t>Регулировочно-наладочные работы газ. оборуд. жилого дома индивид. застройки при уст-ке плиты, проточного водонагр., 2 отопит. аппаратов и счетчика газа</t>
  </si>
  <si>
    <t>Регулировочно-наладочные работы газ. оборуд. жилого дома индивид. застройки при уст-ке 2 плит, 2 проточных водонагр., 2 отопит. аппаратов, газового счетчика</t>
  </si>
  <si>
    <t>Регулировочно-наладочные работы газ. оборуд. жилого дома индивид. застройки при уст-ке 2 плит, 2 проточных водонагр., 2 отопит. аппаратов, 2 газ. Счетчиков</t>
  </si>
  <si>
    <t>Зимний период с 16.09. по 30.04.</t>
  </si>
  <si>
    <t>Летний период с 01.05. по 15.09.</t>
  </si>
  <si>
    <t xml:space="preserve">2 При необходимости выезда на место обследования применять к тарифу коэф.1,5. </t>
  </si>
  <si>
    <t>электрогазосварщик-врезчик  и слесарь по эксплуатации и ремонту подземных газопроводов.</t>
  </si>
  <si>
    <t>2.4.1.</t>
  </si>
  <si>
    <t>Монтаж, опрессовка, смазка и подключение  газовой  плиты</t>
  </si>
  <si>
    <t>2.4.2.</t>
  </si>
  <si>
    <t>Монтаж, опрессовка, смазка и подключение   проточного водонагревателя</t>
  </si>
  <si>
    <t>2.4.3.</t>
  </si>
  <si>
    <t>Монтаж, опрессовка, смазка и подключение водонагревателя "John Wood"</t>
  </si>
  <si>
    <t>2.4.4.</t>
  </si>
  <si>
    <t>Монтаж, опрессовка, смазка и подключение отопительного газового оборудования емкостного водонагревателя типа АОГВ</t>
  </si>
  <si>
    <t>2.4.5.</t>
  </si>
  <si>
    <t>Монтаж, опрессовка, смазка и подключение отопительного газового оборудования емкостного водонагревателя типа ДОН, Хопер и др</t>
  </si>
  <si>
    <t>2.4.6.</t>
  </si>
  <si>
    <t>Монтаж, опрессовка, смазка и подключение устройства газогорелочного в отопительной печи</t>
  </si>
  <si>
    <t>2.4.7.1-1</t>
  </si>
  <si>
    <t>Установка крана при монтаже внутридомового газового оборудования при диаметре 15 - 20 мм</t>
  </si>
  <si>
    <t>2.4.7.1-2</t>
  </si>
  <si>
    <t>Установка крана с применением приставной лестницы при монтаже внутридомового газового оборудования при диаметре 15 - 20 мм (К=1,2)</t>
  </si>
  <si>
    <t>2.4.7.2-1</t>
  </si>
  <si>
    <t>Установка крана при монтаже внутридомового газового оборудования при диаметре 25 - 50 мм</t>
  </si>
  <si>
    <t>2.4.7.2-2</t>
  </si>
  <si>
    <t>Установка крана с применением приставной лестницы при монтаже внутридомового газового оборудования при диаметре 25 - 50 мм (К=1,2)</t>
  </si>
  <si>
    <t>2.4.8.</t>
  </si>
  <si>
    <t>Установка баллона для сжиженного газа в кухне</t>
  </si>
  <si>
    <t>2.4.9.</t>
  </si>
  <si>
    <t>Установка 2-х баллонов для сжиженного газа в шкафу (без монтажа шкафа)</t>
  </si>
  <si>
    <t>2.4.10.</t>
  </si>
  <si>
    <t>Установка 2-х баллонов для сжиженного газа в шкафу  с монтажом шкафа</t>
  </si>
  <si>
    <t>2.4.11.</t>
  </si>
  <si>
    <t>Монтаж, опрессовка, смазка и подключение газовой трехгорелочной газовой плиты со встроенными баллонами</t>
  </si>
  <si>
    <t>2.4.12.</t>
  </si>
  <si>
    <t>Монтаж бытового счетчика на существующем газопроводе с опрессовкой и пуском газа</t>
  </si>
  <si>
    <t>2.4.13.</t>
  </si>
  <si>
    <t>Установка бытового счетчика газа после ремонта или поверки</t>
  </si>
  <si>
    <t>2.4.14.</t>
  </si>
  <si>
    <t>2.4.15.</t>
  </si>
  <si>
    <t>Монтаж  счетчика газа  РГ-40 -  РГ-400</t>
  </si>
  <si>
    <t>2.4.16.</t>
  </si>
  <si>
    <t>Монтаж  счетчика газа  РГ-600 -  РГ-1000</t>
  </si>
  <si>
    <t>2.4.17.</t>
  </si>
  <si>
    <t>Монтаж  сигнализатора загазованности типа СТМ, СТХ-3, СТХ-6, ЩИТ-2 и  др.</t>
  </si>
  <si>
    <t>2.4.18.</t>
  </si>
  <si>
    <t>Монтаж,  наладка и пуск комплекта  системы контроля загазованности (СИГЗ)</t>
  </si>
  <si>
    <t>2.4.19.</t>
  </si>
  <si>
    <t>Замена плиты с новой подводкой газопровода и пуском газа</t>
  </si>
  <si>
    <t>2.4.19.1</t>
  </si>
  <si>
    <t>Замена плиты повышенной комфортности и импортного производства с новой подводкой газопровода и пуском газа (К=1,25)</t>
  </si>
  <si>
    <t>2.4.20.</t>
  </si>
  <si>
    <t>2.4.21.</t>
  </si>
  <si>
    <t>Замена водяной части проточного водонагревателя с пуском газа</t>
  </si>
  <si>
    <t>2.4.22.</t>
  </si>
  <si>
    <t>Замена горелки отопительного аппарата с новой подводкой газопровода и пуском газа</t>
  </si>
  <si>
    <t>2.4.23.</t>
  </si>
  <si>
    <t>Замена отопительного котла с новой подводкой газопровода и пуском газа</t>
  </si>
  <si>
    <t>2.4.24.</t>
  </si>
  <si>
    <t>Замена вытяжных труб у газовых приборов</t>
  </si>
  <si>
    <t>2.4.25.</t>
  </si>
  <si>
    <t>Перестановка газовой плиты с пуском газа</t>
  </si>
  <si>
    <t>2.4.25.1</t>
  </si>
  <si>
    <t>Перестановка газовой плиты с пуском газа с применением сварки</t>
  </si>
  <si>
    <t>2.4.26.</t>
  </si>
  <si>
    <t>2.4.27.</t>
  </si>
  <si>
    <t>2.4.28.</t>
  </si>
  <si>
    <t>Демонтаж горелки отопительного котла с установкой заглушки</t>
  </si>
  <si>
    <t>2.4.29.</t>
  </si>
  <si>
    <t>Демонтаж отопительного котла с установкой заглушки</t>
  </si>
  <si>
    <t>2.4.30.</t>
  </si>
  <si>
    <t>Демонтаж бытового  счетчика с установкой перемычки</t>
  </si>
  <si>
    <t>2.4.31.</t>
  </si>
  <si>
    <t>Демонтаж ротационного газового счетчика с установкой перемычки</t>
  </si>
  <si>
    <t>2.4.32.</t>
  </si>
  <si>
    <t>Изготовление перемычки при демонтаже газового счетчика</t>
  </si>
  <si>
    <t>2.4.33.</t>
  </si>
  <si>
    <t>Оформление исполнительно-технической документации на газификацию жилого дома индивидуальной застройки</t>
  </si>
  <si>
    <t>2.4.33.1</t>
  </si>
  <si>
    <t>Оформление исполнительно-технической документации на газификацию жилого дома индивидуальной застройки с выездом на место (К=1,5)</t>
  </si>
  <si>
    <t>2.4.34.</t>
  </si>
  <si>
    <t>Оформление исполнительно-технической документации на монтаж газового счетчика с выездом на место обследования</t>
  </si>
  <si>
    <t>Глава 4. Монтаж бытовых газовых приборов и оборудования</t>
  </si>
  <si>
    <t>Номер по прейскуранту</t>
  </si>
  <si>
    <t>Договорная цена, руб.</t>
  </si>
  <si>
    <t>Тариф для юридических лиц</t>
  </si>
  <si>
    <t>Тариф для физических лиц</t>
  </si>
  <si>
    <t>4.1.1.</t>
  </si>
  <si>
    <t>4.1.1.1.</t>
  </si>
  <si>
    <t>4.1.6.</t>
  </si>
  <si>
    <t>Контроль (первичный) за строительством газопровода и монтажом оборудования ШРП, РДГК, РДНК и др.</t>
  </si>
  <si>
    <t>4.1.6.1</t>
  </si>
  <si>
    <t>Контроль (повторный) за строительством газопровода и монтажом оборудования ШРП, РДГК, РДНК и др.</t>
  </si>
  <si>
    <t>4.1.14.</t>
  </si>
  <si>
    <t>Контроль при производстве земляных работ и строительстве вблизи действующего газопровода</t>
  </si>
  <si>
    <t>Контроль (первичный) за строительством подземного газопровода протяженностью до 100 м (На каждые последующие 100 м применять коэф.0,6)</t>
  </si>
  <si>
    <t>Контроль (повторный) за строительством подземного газопровода протяженностью до 100 м (На каждые последующие 100 м применять коэф.0,6)</t>
  </si>
  <si>
    <t>Глава 1. Контроль эксплуатационной организации за строительством объектов</t>
  </si>
  <si>
    <t>Код</t>
  </si>
  <si>
    <t>для населения
(без НДС)</t>
  </si>
  <si>
    <t>сдельная расценка с уч РК и СН (для предприятия), руб.</t>
  </si>
  <si>
    <t>сдельная расценка с уч РК и СН (для населения), руб.</t>
  </si>
  <si>
    <r>
      <t>м</t>
    </r>
    <r>
      <rPr>
        <vertAlign val="superscript"/>
        <sz val="10"/>
        <rFont val="Times New Roman"/>
        <family val="1"/>
        <charset val="204"/>
      </rPr>
      <t>2</t>
    </r>
  </si>
  <si>
    <t>3 зона</t>
  </si>
  <si>
    <t xml:space="preserve">Примечание - "Вызов слесаря" включает время на прием заявки диспетчером и проезд (переход) к объекту. </t>
  </si>
  <si>
    <t>Согласование полноты топографической съемки</t>
  </si>
  <si>
    <t xml:space="preserve"> до 1 000 м.</t>
  </si>
  <si>
    <t>1 001-10 000 м.</t>
  </si>
  <si>
    <t>10 001-20 000 м.</t>
  </si>
  <si>
    <t>свыше 20 000 м.</t>
  </si>
  <si>
    <t>объект (с учетом протяженности)</t>
  </si>
  <si>
    <t>разрешение (с учетом протяженности)</t>
  </si>
  <si>
    <t>Регулировочно-наладочные работы ГРП (ГРУ)</t>
  </si>
  <si>
    <t>Регулировочно-наладочные работы ШРП</t>
  </si>
  <si>
    <t>Раздел 10. Внутренние газопроводы и бытовое газовое оборудование административных, общественных непроизводственного назначения 
и жилых зданий</t>
  </si>
  <si>
    <t>Глава 3. Техническое обслуживание общедомового имущества</t>
  </si>
  <si>
    <t>Глава 1. Техническое обслуживание внутриквартирного газового оборудования в многоквартирном доме и внутридомового газового оборудования в жилом доме</t>
  </si>
  <si>
    <t xml:space="preserve">Договорная цена 
(с НДС), руб. </t>
  </si>
  <si>
    <t>Котел с атмосферной горелкой мощностью от 61 до 140 кВт (с бойлером и без бойлера)</t>
  </si>
  <si>
    <t>Настройка блока управления группы котлов (в каскаде)</t>
  </si>
  <si>
    <t>Техническое обслуживание проточного водонагревателя (колонки)</t>
  </si>
  <si>
    <t>Техническое обслуживание плиты газовой двухгорелочной</t>
  </si>
  <si>
    <t>Техническое обслуживание плиты газовой трехгорелочной</t>
  </si>
  <si>
    <t>Техническое обслуживание плиты газовой четырехгорелочной</t>
  </si>
  <si>
    <t>Техническое обслуживание домового регуляторного пункта</t>
  </si>
  <si>
    <t>Техническое обслуживание внутриквартирной газовой разводки</t>
  </si>
  <si>
    <t>10.1.67</t>
  </si>
  <si>
    <t>10.1.6</t>
  </si>
  <si>
    <t>10.1.9</t>
  </si>
  <si>
    <t>10.1.27</t>
  </si>
  <si>
    <t>10.1.68.1</t>
  </si>
  <si>
    <t>10.1.68.2</t>
  </si>
  <si>
    <t>10.1.68.3</t>
  </si>
  <si>
    <t>10.1.68.4</t>
  </si>
  <si>
    <t>10.1.68.6</t>
  </si>
  <si>
    <t>10.1.68.7</t>
  </si>
  <si>
    <t>10.1.68.8</t>
  </si>
  <si>
    <t>10.1.68.9</t>
  </si>
  <si>
    <t>10.1.69</t>
  </si>
  <si>
    <t>10.1.11</t>
  </si>
  <si>
    <t>10.1.1</t>
  </si>
  <si>
    <t>10.1.2</t>
  </si>
  <si>
    <t>10.1.3</t>
  </si>
  <si>
    <t>10.1.70</t>
  </si>
  <si>
    <t>10.1.71</t>
  </si>
  <si>
    <t>10.1.73</t>
  </si>
  <si>
    <t>10.1.26</t>
  </si>
  <si>
    <t>10.1.60</t>
  </si>
  <si>
    <t>10.1.61</t>
  </si>
  <si>
    <t>10.1.62</t>
  </si>
  <si>
    <t>10.1.63</t>
  </si>
  <si>
    <t>10.1.64</t>
  </si>
  <si>
    <t>10.1.65</t>
  </si>
  <si>
    <t>Оповещение и отключение жилых домов на период работ по техническому обслуживанию</t>
  </si>
  <si>
    <t>10.3.1</t>
  </si>
  <si>
    <t>10.3.2</t>
  </si>
  <si>
    <t>10.3.3</t>
  </si>
  <si>
    <t>10.3.4</t>
  </si>
  <si>
    <t>10.3.5</t>
  </si>
  <si>
    <t>10.3.6</t>
  </si>
  <si>
    <t>10.3.7</t>
  </si>
  <si>
    <t>10.3.8</t>
  </si>
  <si>
    <t>10.3.9</t>
  </si>
  <si>
    <t>10.3.10</t>
  </si>
  <si>
    <t>Технический осмотр кранов в котельной, на наружных газопроводах при диаметре 50 мм и более</t>
  </si>
  <si>
    <t>Настройка программы платы управления котлов</t>
  </si>
  <si>
    <t>Нарезка резьбы стальных газопроводов ручным клуппом</t>
  </si>
  <si>
    <t>Очистка вентилятора газового котла</t>
  </si>
  <si>
    <t>Техническое обслуживание индивидуальной газобаллонной установки на кухне с плитой газовой</t>
  </si>
  <si>
    <t>Техническое обслуживание газобаллонной установки, установленной в шкафу, с плитой</t>
  </si>
  <si>
    <t>Котел с атмосферной горелкой мощностью от 141 и выше кВт</t>
  </si>
  <si>
    <t>Котел с вентиляторной горелкой мощностью от 141 и выше кВт (с бойлером и без бойлера)</t>
  </si>
  <si>
    <t>Техническое обслуживание конденсационного котла</t>
  </si>
  <si>
    <t>Техническое обслуживание внутридомового газопровода в домовладении</t>
  </si>
  <si>
    <t>10.1.4</t>
  </si>
  <si>
    <t>10.1.5</t>
  </si>
  <si>
    <t xml:space="preserve"> 10.2.197.1</t>
  </si>
  <si>
    <t xml:space="preserve">10.2.301 </t>
  </si>
  <si>
    <t>Пуск в экспл.(расконсервация) котельной с котлом малой мощн.без автоматики после откл.на летний период (На каждый последующий котел применять коэф.0,2)</t>
  </si>
  <si>
    <t>При выполнении работ (оказании услуг) на объектах, находящихся за пределами населенного пункта, в котором находится исполнитель, к стоимости этих работ (услуг) дополнительно необходимо применять следующие повышающие коэффициенты на переезды:
от 6 до 20 км - 1,1;
от 21 до 40 км - 1,2;
от 41 до 60 км - 1,3;
от 61 до 80 км - 1,4;
свыше 81 км - 1,5</t>
  </si>
  <si>
    <t>Примечание:</t>
  </si>
  <si>
    <t>Инструктаж потребителей газа и оформление результатов работ*</t>
  </si>
  <si>
    <t>* Плата за проведение инструктажа не взимается</t>
  </si>
  <si>
    <t>Техническое обслуживание газогорелочного устройства с автоматикой безопасности</t>
  </si>
  <si>
    <t>7.2.39</t>
  </si>
  <si>
    <t>9.1.33.</t>
  </si>
  <si>
    <t xml:space="preserve">Глава 1. Врезка, обрезка металлического газопровода </t>
  </si>
  <si>
    <t>Раздел 9. ВНУТРЕННИЕ ГАЗОПРОВОДЫ,ГАЗОИСПОЛЬЗУЮЩИЕ УСТАНОВКИ И ГАЗОВОЕ ОБОРУДОВАНИЕ ПРОИЗВОДСТВЕННЫХ ЗДАНИЙ,КОТЕЛЬНЫХ,ОБЩЕСТВЕННЫХ ЗДАНИЙ ПРОИЗВОДСТВЕННОГО НАЗНАЧЕНИЯ</t>
  </si>
  <si>
    <t xml:space="preserve">тюмень </t>
  </si>
  <si>
    <t>Тюмень</t>
  </si>
  <si>
    <t xml:space="preserve">Тюмень </t>
  </si>
  <si>
    <t>тюмень</t>
  </si>
  <si>
    <t>завод</t>
  </si>
  <si>
    <t>голыш</t>
  </si>
  <si>
    <t>для УК/ТСЖ (управляющих организаций) (без НДС)</t>
  </si>
  <si>
    <t xml:space="preserve">Договорная цена, (с НДС), руб. </t>
  </si>
  <si>
    <t xml:space="preserve">Договорная цена, (без  НДС), руб. </t>
  </si>
  <si>
    <t>9.1.34.</t>
  </si>
  <si>
    <t>Технический осмотр газового генератора</t>
  </si>
  <si>
    <t>10.2.302</t>
  </si>
  <si>
    <t>Прочие работы по обслуживанию и ремонту котельных</t>
  </si>
  <si>
    <t>руб./час.</t>
  </si>
  <si>
    <t>1.4.8.</t>
  </si>
  <si>
    <t>Подготовка предварительного расчета затрат на переустройство объектов газораспределительной системы</t>
  </si>
  <si>
    <t>час</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</si>
</sst>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 _₽_-;\-* #,##0.00\ _₽_-;_-* &quot;-&quot;??\ _₽_-;_-@_-"/>
    <numFmt numFmtId="164" formatCode="_-* #,##0.00_р_._-;\-* #,##0.00_р_._-;_-* &quot;-&quot;??_р_._-;_-@_-"/>
    <numFmt numFmtId="165" formatCode="0.0"/>
    <numFmt numFmtId="166" formatCode="#,##0.0"/>
    <numFmt numFmtId="167" formatCode="0.00000"/>
    <numFmt numFmtId="168" formatCode="0.000"/>
    <numFmt numFmtId="169" formatCode="#,##0.00_ ;\-#,##0.00\ "/>
    <numFmt numFmtId="170" formatCode="#,##0.00000"/>
    <numFmt numFmtId="171" formatCode="0.0000"/>
    <numFmt numFmtId="172" formatCode="#,##0.000"/>
    <numFmt numFmtId="173" formatCode="#,##0.0000"/>
  </numFmts>
  <fonts count="2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8"/>
      <name val="Arial"/>
      <family val="2"/>
    </font>
    <font>
      <b/>
      <sz val="10"/>
      <name val="Times New Roman"/>
      <family val="1"/>
      <charset val="204"/>
    </font>
    <font>
      <sz val="10"/>
      <name val="Times New Roman"/>
      <family val="1"/>
      <charset val="204"/>
    </font>
    <font>
      <b/>
      <sz val="10"/>
      <name val="Times New Roman"/>
      <family val="1"/>
      <charset val="204"/>
    </font>
    <font>
      <sz val="10"/>
      <name val="Times New Roman"/>
      <family val="1"/>
      <charset val="204"/>
    </font>
    <font>
      <vertAlign val="superscript"/>
      <sz val="10"/>
      <name val="Arial Cyr"/>
      <family val="2"/>
      <charset val="204"/>
    </font>
    <font>
      <sz val="10"/>
      <name val="Arial Cyr"/>
      <charset val="204"/>
    </font>
    <font>
      <sz val="11"/>
      <name val="Times New Roman"/>
      <family val="1"/>
      <charset val="204"/>
    </font>
    <font>
      <b/>
      <sz val="11"/>
      <name val="Times New Roman"/>
      <family val="1"/>
      <charset val="204"/>
    </font>
    <font>
      <sz val="10"/>
      <name val="Arial"/>
      <family val="2"/>
      <charset val="204"/>
    </font>
    <font>
      <sz val="10"/>
      <color theme="1"/>
      <name val="Times New Roman"/>
      <family val="1"/>
      <charset val="204"/>
    </font>
    <font>
      <sz val="10"/>
      <color theme="1"/>
      <name val="Arial"/>
      <family val="2"/>
      <charset val="204"/>
    </font>
    <font>
      <sz val="8"/>
      <name val="Arial"/>
      <family val="2"/>
      <charset val="204"/>
    </font>
    <font>
      <sz val="11"/>
      <color theme="1"/>
      <name val="Calibri"/>
      <family val="2"/>
      <scheme val="minor"/>
    </font>
    <font>
      <vertAlign val="superscript"/>
      <sz val="10"/>
      <name val="Times New Roman"/>
      <family val="1"/>
      <charset val="204"/>
    </font>
    <font>
      <sz val="10"/>
      <color rgb="FFFF0000"/>
      <name val="Times New Roman"/>
      <family val="1"/>
      <charset val="204"/>
    </font>
    <font>
      <sz val="8"/>
      <color theme="1"/>
      <name val="Arial"/>
      <family val="2"/>
    </font>
    <font>
      <sz val="8"/>
      <color rgb="FFFF0000"/>
      <name val="Arial"/>
      <family val="2"/>
    </font>
    <font>
      <sz val="12"/>
      <color theme="1"/>
      <name val="Times New Roman"/>
      <family val="2"/>
      <charset val="204"/>
    </font>
    <font>
      <b/>
      <sz val="14"/>
      <name val="Times New Roman"/>
      <family val="1"/>
      <charset val="204"/>
    </font>
    <font>
      <sz val="14"/>
      <name val="Times New Roman"/>
      <family val="1"/>
      <charset val="204"/>
    </font>
    <font>
      <sz val="8"/>
      <name val="Times New Roman"/>
      <family val="1"/>
      <charset val="204"/>
    </font>
  </fonts>
  <fills count="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indexed="26"/>
        <bgColor indexed="64"/>
      </patternFill>
    </fill>
    <fill>
      <patternFill patternType="solid">
        <fgColor theme="6" tint="0.39997558519241921"/>
        <bgColor indexed="64"/>
      </patternFill>
    </fill>
    <fill>
      <patternFill patternType="solid">
        <fgColor rgb="FFFF0000"/>
        <bgColor indexed="64"/>
      </patternFill>
    </fill>
  </fills>
  <borders count="58">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24"/>
      </left>
      <right style="thin">
        <color indexed="24"/>
      </right>
      <top style="thin">
        <color indexed="24"/>
      </top>
      <bottom/>
      <diagonal/>
    </border>
    <border>
      <left style="thin">
        <color indexed="24"/>
      </left>
      <right style="thin">
        <color indexed="24"/>
      </right>
      <top style="thin">
        <color indexed="24"/>
      </top>
      <bottom style="thin">
        <color indexed="24"/>
      </bottom>
      <diagonal/>
    </border>
    <border>
      <left style="thin">
        <color indexed="24"/>
      </left>
      <right style="thin">
        <color indexed="24"/>
      </right>
      <top/>
      <bottom style="thin">
        <color indexed="24"/>
      </bottom>
      <diagonal/>
    </border>
    <border>
      <left style="thin">
        <color indexed="24"/>
      </left>
      <right/>
      <top/>
      <bottom style="thin">
        <color indexed="24"/>
      </bottom>
      <diagonal/>
    </border>
    <border>
      <left/>
      <right/>
      <top/>
      <bottom style="thin">
        <color indexed="24"/>
      </bottom>
      <diagonal/>
    </border>
    <border>
      <left/>
      <right style="thin">
        <color indexed="24"/>
      </right>
      <top/>
      <bottom style="thin">
        <color indexed="2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24"/>
      </left>
      <right/>
      <top style="thin">
        <color indexed="24"/>
      </top>
      <bottom style="thin">
        <color indexed="24"/>
      </bottom>
      <diagonal/>
    </border>
    <border>
      <left/>
      <right/>
      <top style="thin">
        <color indexed="24"/>
      </top>
      <bottom style="thin">
        <color indexed="24"/>
      </bottom>
      <diagonal/>
    </border>
    <border>
      <left/>
      <right style="thin">
        <color indexed="24"/>
      </right>
      <top style="thin">
        <color indexed="24"/>
      </top>
      <bottom style="thin">
        <color indexed="24"/>
      </bottom>
      <diagonal/>
    </border>
    <border>
      <left style="thin">
        <color indexed="24"/>
      </left>
      <right/>
      <top style="thin">
        <color indexed="24"/>
      </top>
      <bottom/>
      <diagonal/>
    </border>
    <border>
      <left/>
      <right/>
      <top style="thin">
        <color indexed="24"/>
      </top>
      <bottom/>
      <diagonal/>
    </border>
    <border>
      <left/>
      <right style="thin">
        <color indexed="24"/>
      </right>
      <top style="thin">
        <color indexed="2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7">
    <xf numFmtId="0" fontId="0" fillId="0" borderId="0"/>
    <xf numFmtId="0" fontId="4" fillId="0" borderId="0"/>
    <xf numFmtId="0" fontId="10" fillId="0" borderId="0"/>
    <xf numFmtId="0" fontId="10" fillId="0" borderId="0"/>
    <xf numFmtId="0" fontId="3" fillId="0" borderId="0"/>
    <xf numFmtId="164" fontId="10" fillId="0" borderId="0" applyFont="0" applyFill="0" applyBorder="0" applyAlignment="0" applyProtection="0"/>
    <xf numFmtId="164" fontId="3" fillId="0" borderId="0" applyFont="0" applyFill="0" applyBorder="0" applyAlignment="0" applyProtection="0"/>
    <xf numFmtId="43" fontId="17" fillId="0" borderId="0" applyFont="0" applyFill="0" applyBorder="0" applyAlignment="0" applyProtection="0"/>
    <xf numFmtId="0" fontId="2" fillId="0" borderId="0"/>
    <xf numFmtId="9" fontId="2" fillId="0" borderId="0" applyFont="0" applyFill="0" applyBorder="0" applyAlignment="0" applyProtection="0"/>
    <xf numFmtId="0" fontId="22" fillId="0" borderId="0"/>
    <xf numFmtId="9" fontId="17" fillId="0" borderId="0" applyFont="0" applyFill="0" applyBorder="0" applyAlignment="0" applyProtection="0"/>
    <xf numFmtId="0" fontId="1" fillId="0" borderId="0"/>
    <xf numFmtId="164" fontId="1" fillId="0" borderId="0" applyFont="0" applyFill="0" applyBorder="0" applyAlignment="0" applyProtection="0"/>
    <xf numFmtId="43" fontId="17" fillId="0" borderId="0" applyFont="0" applyFill="0" applyBorder="0" applyAlignment="0" applyProtection="0"/>
    <xf numFmtId="0" fontId="1" fillId="0" borderId="0"/>
    <xf numFmtId="9" fontId="1" fillId="0" borderId="0" applyFont="0" applyFill="0" applyBorder="0" applyAlignment="0" applyProtection="0"/>
  </cellStyleXfs>
  <cellXfs count="355">
    <xf numFmtId="0" fontId="0" fillId="0" borderId="0" xfId="0"/>
    <xf numFmtId="0" fontId="4" fillId="0" borderId="0" xfId="1"/>
    <xf numFmtId="0" fontId="6" fillId="0" borderId="6" xfId="1" applyNumberFormat="1" applyFont="1" applyBorder="1" applyAlignment="1">
      <alignment horizontal="center" wrapText="1"/>
    </xf>
    <xf numFmtId="0" fontId="6" fillId="0" borderId="7" xfId="1" applyNumberFormat="1" applyFont="1" applyBorder="1" applyAlignment="1">
      <alignment horizontal="center" wrapText="1"/>
    </xf>
    <xf numFmtId="0" fontId="6" fillId="0" borderId="8" xfId="1" applyNumberFormat="1" applyFont="1" applyBorder="1" applyAlignment="1">
      <alignment horizontal="center" vertical="center"/>
    </xf>
    <xf numFmtId="0" fontId="6" fillId="0" borderId="8" xfId="1" applyNumberFormat="1" applyFont="1" applyBorder="1" applyAlignment="1">
      <alignment horizontal="left" vertical="center" wrapText="1"/>
    </xf>
    <xf numFmtId="4" fontId="6" fillId="0" borderId="8" xfId="1" applyNumberFormat="1" applyFont="1" applyBorder="1" applyAlignment="1">
      <alignment horizontal="right" vertical="center"/>
    </xf>
    <xf numFmtId="0" fontId="6" fillId="0" borderId="8" xfId="1" applyNumberFormat="1" applyFont="1" applyBorder="1" applyAlignment="1">
      <alignment horizontal="right" vertical="center"/>
    </xf>
    <xf numFmtId="2" fontId="6" fillId="0" borderId="8" xfId="1" applyNumberFormat="1" applyFont="1" applyBorder="1" applyAlignment="1">
      <alignment horizontal="right" vertical="center"/>
    </xf>
    <xf numFmtId="0" fontId="6" fillId="0" borderId="6" xfId="0" applyNumberFormat="1" applyFont="1" applyBorder="1" applyAlignment="1">
      <alignment horizontal="center" wrapText="1"/>
    </xf>
    <xf numFmtId="0" fontId="6" fillId="0" borderId="7" xfId="0" applyNumberFormat="1" applyFont="1" applyBorder="1" applyAlignment="1">
      <alignment horizontal="center" wrapText="1"/>
    </xf>
    <xf numFmtId="4" fontId="6" fillId="0" borderId="8" xfId="0" applyNumberFormat="1" applyFont="1" applyBorder="1" applyAlignment="1">
      <alignment horizontal="right" vertical="center"/>
    </xf>
    <xf numFmtId="0" fontId="6" fillId="0" borderId="8" xfId="0" applyNumberFormat="1" applyFont="1" applyBorder="1" applyAlignment="1">
      <alignment horizontal="right" vertical="center"/>
    </xf>
    <xf numFmtId="2" fontId="6" fillId="0" borderId="8" xfId="0" applyNumberFormat="1" applyFont="1" applyBorder="1" applyAlignment="1">
      <alignment horizontal="right" vertical="center"/>
    </xf>
    <xf numFmtId="4" fontId="4" fillId="0" borderId="0" xfId="1" applyNumberFormat="1"/>
    <xf numFmtId="0" fontId="6" fillId="2" borderId="8" xfId="1" applyNumberFormat="1" applyFont="1" applyFill="1" applyBorder="1" applyAlignment="1">
      <alignment horizontal="left" vertical="center" wrapText="1"/>
    </xf>
    <xf numFmtId="0" fontId="6" fillId="0" borderId="8" xfId="1" applyNumberFormat="1" applyFont="1" applyFill="1" applyBorder="1" applyAlignment="1">
      <alignment horizontal="center" vertical="center"/>
    </xf>
    <xf numFmtId="0" fontId="6" fillId="0" borderId="8" xfId="1" applyNumberFormat="1" applyFont="1" applyFill="1" applyBorder="1" applyAlignment="1">
      <alignment horizontal="left" vertical="center" wrapText="1"/>
    </xf>
    <xf numFmtId="4" fontId="6" fillId="0" borderId="8" xfId="0" applyNumberFormat="1" applyFont="1" applyFill="1" applyBorder="1" applyAlignment="1">
      <alignment horizontal="right" vertical="center"/>
    </xf>
    <xf numFmtId="0" fontId="4" fillId="0" borderId="0" xfId="1" applyFill="1"/>
    <xf numFmtId="2" fontId="6" fillId="0" borderId="8" xfId="1" applyNumberFormat="1" applyFont="1" applyFill="1" applyBorder="1" applyAlignment="1">
      <alignment horizontal="right" vertical="center"/>
    </xf>
    <xf numFmtId="0" fontId="6" fillId="0" borderId="8" xfId="0" applyNumberFormat="1" applyFont="1" applyBorder="1" applyAlignment="1">
      <alignment horizontal="left" vertical="center" wrapText="1"/>
    </xf>
    <xf numFmtId="0" fontId="6" fillId="0" borderId="8" xfId="0" applyNumberFormat="1" applyFont="1" applyBorder="1" applyAlignment="1">
      <alignment horizontal="center" vertical="center"/>
    </xf>
    <xf numFmtId="0" fontId="4" fillId="0" borderId="10" xfId="1" applyBorder="1"/>
    <xf numFmtId="0" fontId="4" fillId="3" borderId="12" xfId="1" applyFill="1" applyBorder="1"/>
    <xf numFmtId="2" fontId="4" fillId="0" borderId="0" xfId="1" applyNumberFormat="1"/>
    <xf numFmtId="1" fontId="4" fillId="0" borderId="0" xfId="1" applyNumberFormat="1"/>
    <xf numFmtId="0" fontId="5" fillId="0" borderId="0" xfId="1" applyNumberFormat="1" applyFont="1" applyAlignment="1">
      <alignment vertical="center" wrapText="1"/>
    </xf>
    <xf numFmtId="49" fontId="5" fillId="0" borderId="13" xfId="3" applyNumberFormat="1" applyFont="1" applyFill="1" applyBorder="1" applyAlignment="1">
      <alignment horizontal="center"/>
    </xf>
    <xf numFmtId="49" fontId="5" fillId="0" borderId="13" xfId="3" applyNumberFormat="1" applyFont="1" applyFill="1" applyBorder="1" applyAlignment="1">
      <alignment horizontal="center" wrapText="1"/>
    </xf>
    <xf numFmtId="0" fontId="12" fillId="0" borderId="0" xfId="3" applyFont="1" applyFill="1" applyBorder="1" applyAlignment="1"/>
    <xf numFmtId="0" fontId="5" fillId="0" borderId="13" xfId="3" applyFont="1" applyFill="1" applyBorder="1" applyAlignment="1">
      <alignment horizontal="center"/>
    </xf>
    <xf numFmtId="0" fontId="11" fillId="0" borderId="0" xfId="3" applyFont="1" applyBorder="1" applyAlignment="1">
      <alignment horizontal="left"/>
    </xf>
    <xf numFmtId="3" fontId="4" fillId="0" borderId="0" xfId="1" applyNumberFormat="1"/>
    <xf numFmtId="0" fontId="6" fillId="4" borderId="8" xfId="1" applyNumberFormat="1" applyFont="1" applyFill="1" applyBorder="1" applyAlignment="1">
      <alignment horizontal="center" vertical="center"/>
    </xf>
    <xf numFmtId="0" fontId="6" fillId="4" borderId="8" xfId="1" applyNumberFormat="1" applyFont="1" applyFill="1" applyBorder="1" applyAlignment="1">
      <alignment horizontal="left" vertical="center" wrapText="1"/>
    </xf>
    <xf numFmtId="2" fontId="6" fillId="4" borderId="8" xfId="1" applyNumberFormat="1" applyFont="1" applyFill="1" applyBorder="1" applyAlignment="1">
      <alignment horizontal="right" vertical="center"/>
    </xf>
    <xf numFmtId="4" fontId="6" fillId="4" borderId="8" xfId="1" applyNumberFormat="1" applyFont="1" applyFill="1" applyBorder="1" applyAlignment="1">
      <alignment horizontal="right" vertical="center"/>
    </xf>
    <xf numFmtId="0" fontId="15" fillId="0" borderId="0" xfId="0" applyFont="1" applyBorder="1"/>
    <xf numFmtId="0" fontId="15" fillId="0" borderId="0" xfId="0" applyFont="1" applyBorder="1" applyAlignment="1">
      <alignment horizontal="left"/>
    </xf>
    <xf numFmtId="0" fontId="14" fillId="0" borderId="8" xfId="0" applyFont="1" applyFill="1" applyBorder="1" applyAlignment="1">
      <alignment wrapText="1"/>
    </xf>
    <xf numFmtId="0" fontId="14" fillId="0" borderId="8" xfId="0" applyFont="1" applyFill="1" applyBorder="1" applyAlignment="1">
      <alignment horizontal="center"/>
    </xf>
    <xf numFmtId="0" fontId="6" fillId="0" borderId="15" xfId="1" applyNumberFormat="1" applyFont="1" applyBorder="1" applyAlignment="1">
      <alignment horizontal="center" wrapText="1"/>
    </xf>
    <xf numFmtId="0" fontId="6" fillId="0" borderId="16" xfId="1" applyNumberFormat="1" applyFont="1" applyBorder="1" applyAlignment="1">
      <alignment horizontal="center" wrapText="1"/>
    </xf>
    <xf numFmtId="0" fontId="6" fillId="0" borderId="15" xfId="0" applyNumberFormat="1" applyFont="1" applyBorder="1" applyAlignment="1">
      <alignment horizontal="center" wrapText="1"/>
    </xf>
    <xf numFmtId="0" fontId="6" fillId="0" borderId="16" xfId="0" applyNumberFormat="1" applyFont="1" applyBorder="1" applyAlignment="1">
      <alignment horizontal="center" wrapText="1"/>
    </xf>
    <xf numFmtId="1" fontId="16" fillId="0" borderId="8" xfId="0" applyNumberFormat="1" applyFont="1" applyBorder="1" applyAlignment="1">
      <alignment horizontal="right" vertical="top" wrapText="1"/>
    </xf>
    <xf numFmtId="0" fontId="16" fillId="0" borderId="8" xfId="0" applyNumberFormat="1" applyFont="1" applyBorder="1" applyAlignment="1">
      <alignment vertical="top" wrapText="1"/>
    </xf>
    <xf numFmtId="4" fontId="16" fillId="0" borderId="8" xfId="0" applyNumberFormat="1" applyFont="1" applyBorder="1" applyAlignment="1">
      <alignment horizontal="right" vertical="top" wrapText="1"/>
    </xf>
    <xf numFmtId="1" fontId="16" fillId="0" borderId="17" xfId="0" applyNumberFormat="1" applyFont="1" applyBorder="1" applyAlignment="1">
      <alignment horizontal="right" vertical="top" wrapText="1"/>
    </xf>
    <xf numFmtId="0" fontId="16" fillId="0" borderId="17" xfId="0" applyNumberFormat="1" applyFont="1" applyBorder="1" applyAlignment="1">
      <alignment vertical="top" wrapText="1"/>
    </xf>
    <xf numFmtId="0" fontId="13" fillId="0" borderId="0" xfId="1" applyNumberFormat="1" applyFont="1" applyAlignment="1">
      <alignment vertical="top"/>
    </xf>
    <xf numFmtId="0" fontId="13" fillId="5" borderId="19" xfId="1" applyNumberFormat="1" applyFont="1" applyFill="1" applyBorder="1" applyAlignment="1">
      <alignment vertical="top" wrapText="1"/>
    </xf>
    <xf numFmtId="1" fontId="16" fillId="0" borderId="19" xfId="1" applyNumberFormat="1" applyFont="1" applyBorder="1" applyAlignment="1">
      <alignment horizontal="right" vertical="top" wrapText="1"/>
    </xf>
    <xf numFmtId="0" fontId="16" fillId="0" borderId="19" xfId="1" applyNumberFormat="1" applyFont="1" applyBorder="1" applyAlignment="1">
      <alignment vertical="top" wrapText="1"/>
    </xf>
    <xf numFmtId="4" fontId="16" fillId="0" borderId="19" xfId="1" applyNumberFormat="1" applyFont="1" applyBorder="1" applyAlignment="1">
      <alignment horizontal="right" vertical="top" wrapText="1"/>
    </xf>
    <xf numFmtId="0" fontId="4" fillId="0" borderId="0" xfId="1" applyBorder="1" applyAlignment="1">
      <alignment horizontal="center"/>
    </xf>
    <xf numFmtId="4" fontId="6" fillId="0" borderId="0" xfId="1" applyNumberFormat="1" applyFont="1" applyBorder="1" applyAlignment="1">
      <alignment horizontal="right" vertical="center"/>
    </xf>
    <xf numFmtId="0" fontId="6" fillId="0" borderId="0" xfId="1" applyNumberFormat="1" applyFont="1" applyAlignment="1">
      <alignment horizontal="center" vertical="center" wrapText="1"/>
    </xf>
    <xf numFmtId="0" fontId="6" fillId="0" borderId="0" xfId="1" applyNumberFormat="1" applyFont="1" applyAlignment="1">
      <alignment horizontal="center" vertical="center"/>
    </xf>
    <xf numFmtId="0" fontId="5" fillId="0" borderId="0" xfId="1" applyNumberFormat="1" applyFont="1" applyAlignment="1">
      <alignment horizontal="center" vertical="center" wrapText="1"/>
    </xf>
    <xf numFmtId="0" fontId="6" fillId="0" borderId="0" xfId="1" applyNumberFormat="1" applyFont="1" applyBorder="1" applyAlignment="1">
      <alignment horizontal="center"/>
    </xf>
    <xf numFmtId="0" fontId="6" fillId="0" borderId="0" xfId="0" applyNumberFormat="1" applyFont="1" applyBorder="1" applyAlignment="1">
      <alignment horizontal="center" wrapText="1"/>
    </xf>
    <xf numFmtId="0" fontId="6" fillId="0" borderId="0" xfId="0" applyNumberFormat="1" applyFont="1" applyBorder="1" applyAlignment="1">
      <alignment horizontal="right" vertical="center"/>
    </xf>
    <xf numFmtId="0" fontId="6" fillId="0" borderId="0" xfId="1" applyNumberFormat="1" applyFont="1" applyAlignment="1">
      <alignment horizontal="center" vertical="center" wrapText="1"/>
    </xf>
    <xf numFmtId="0" fontId="6" fillId="0" borderId="0" xfId="1" applyNumberFormat="1" applyFont="1" applyAlignment="1">
      <alignment horizontal="center" vertical="center"/>
    </xf>
    <xf numFmtId="0" fontId="5" fillId="0" borderId="0" xfId="1" applyNumberFormat="1" applyFont="1" applyAlignment="1">
      <alignment horizontal="center" vertical="center" wrapText="1"/>
    </xf>
    <xf numFmtId="0" fontId="6" fillId="6" borderId="29" xfId="1" applyNumberFormat="1" applyFont="1" applyFill="1" applyBorder="1" applyAlignment="1">
      <alignment horizontal="center" wrapText="1"/>
    </xf>
    <xf numFmtId="2" fontId="6" fillId="6" borderId="8" xfId="1" applyNumberFormat="1" applyFont="1" applyFill="1" applyBorder="1" applyAlignment="1">
      <alignment horizontal="right" vertical="center"/>
    </xf>
    <xf numFmtId="10" fontId="4" fillId="2" borderId="0" xfId="1" applyNumberFormat="1" applyFill="1" applyAlignment="1">
      <alignment horizontal="center"/>
    </xf>
    <xf numFmtId="4" fontId="6" fillId="6" borderId="8" xfId="1" applyNumberFormat="1" applyFont="1" applyFill="1" applyBorder="1" applyAlignment="1">
      <alignment horizontal="right" vertical="center"/>
    </xf>
    <xf numFmtId="0" fontId="6" fillId="0" borderId="27" xfId="0" applyNumberFormat="1" applyFont="1" applyBorder="1" applyAlignment="1">
      <alignment vertical="center" wrapText="1"/>
    </xf>
    <xf numFmtId="0" fontId="6" fillId="0" borderId="28" xfId="0" applyNumberFormat="1" applyFont="1" applyBorder="1" applyAlignment="1">
      <alignment vertical="center" wrapText="1"/>
    </xf>
    <xf numFmtId="4" fontId="16" fillId="0" borderId="17" xfId="0" applyNumberFormat="1" applyFont="1" applyBorder="1" applyAlignment="1">
      <alignment horizontal="right" vertical="top" wrapText="1"/>
    </xf>
    <xf numFmtId="4" fontId="16" fillId="6" borderId="17" xfId="0" applyNumberFormat="1" applyFont="1" applyFill="1" applyBorder="1" applyAlignment="1">
      <alignment horizontal="right" vertical="top" wrapText="1"/>
    </xf>
    <xf numFmtId="0" fontId="6" fillId="0" borderId="0" xfId="1" applyNumberFormat="1" applyFont="1" applyAlignment="1">
      <alignment horizontal="center" vertical="center" wrapText="1"/>
    </xf>
    <xf numFmtId="0" fontId="6" fillId="0" borderId="0" xfId="1" applyNumberFormat="1" applyFont="1" applyAlignment="1">
      <alignment horizontal="center" vertical="center" wrapText="1"/>
    </xf>
    <xf numFmtId="0" fontId="5" fillId="0" borderId="0" xfId="1" applyNumberFormat="1" applyFont="1" applyAlignment="1">
      <alignment horizontal="center" vertical="center" wrapText="1"/>
    </xf>
    <xf numFmtId="0" fontId="14" fillId="0" borderId="0" xfId="0" applyFont="1" applyBorder="1"/>
    <xf numFmtId="0" fontId="14" fillId="0" borderId="0" xfId="0" applyFont="1" applyBorder="1" applyAlignment="1">
      <alignment horizontal="left"/>
    </xf>
    <xf numFmtId="169" fontId="4" fillId="0" borderId="0" xfId="7" applyNumberFormat="1" applyFont="1"/>
    <xf numFmtId="0" fontId="6" fillId="0" borderId="0" xfId="1" applyFont="1"/>
    <xf numFmtId="4" fontId="6" fillId="0" borderId="0" xfId="1" applyNumberFormat="1" applyFont="1"/>
    <xf numFmtId="2" fontId="6" fillId="0" borderId="0" xfId="1" applyNumberFormat="1" applyFont="1"/>
    <xf numFmtId="0" fontId="6" fillId="0" borderId="17" xfId="0" applyNumberFormat="1" applyFont="1" applyBorder="1" applyAlignment="1">
      <alignment vertical="top" wrapText="1"/>
    </xf>
    <xf numFmtId="0" fontId="6" fillId="0" borderId="8" xfId="0" applyNumberFormat="1" applyFont="1" applyBorder="1" applyAlignment="1">
      <alignment vertical="top" wrapText="1"/>
    </xf>
    <xf numFmtId="3" fontId="6" fillId="0" borderId="0" xfId="1" applyNumberFormat="1" applyFont="1"/>
    <xf numFmtId="4" fontId="6" fillId="0" borderId="17" xfId="0" applyNumberFormat="1" applyFont="1" applyBorder="1" applyAlignment="1">
      <alignment horizontal="right" vertical="top" wrapText="1"/>
    </xf>
    <xf numFmtId="4" fontId="6" fillId="0" borderId="8" xfId="0" applyNumberFormat="1" applyFont="1" applyBorder="1" applyAlignment="1">
      <alignment horizontal="right" vertical="top" wrapText="1"/>
    </xf>
    <xf numFmtId="0" fontId="6" fillId="0" borderId="17" xfId="1" applyNumberFormat="1" applyFont="1" applyFill="1" applyBorder="1" applyAlignment="1">
      <alignment vertical="top" wrapText="1"/>
    </xf>
    <xf numFmtId="165" fontId="6" fillId="0" borderId="0" xfId="1" applyNumberFormat="1" applyFont="1"/>
    <xf numFmtId="0" fontId="6" fillId="0" borderId="8" xfId="1" applyNumberFormat="1" applyFont="1" applyFill="1" applyBorder="1" applyAlignment="1">
      <alignment vertical="top" wrapText="1"/>
    </xf>
    <xf numFmtId="0" fontId="6" fillId="0" borderId="0" xfId="1" applyFont="1" applyAlignment="1">
      <alignment horizontal="center" vertical="center"/>
    </xf>
    <xf numFmtId="0" fontId="6" fillId="0" borderId="6" xfId="1" applyNumberFormat="1" applyFont="1" applyBorder="1" applyAlignment="1">
      <alignment horizontal="center" vertical="center" wrapText="1"/>
    </xf>
    <xf numFmtId="0" fontId="6" fillId="0" borderId="6" xfId="0" applyNumberFormat="1" applyFont="1" applyBorder="1" applyAlignment="1">
      <alignment horizontal="center" vertical="center" wrapText="1"/>
    </xf>
    <xf numFmtId="4" fontId="6" fillId="0" borderId="17" xfId="1" applyNumberFormat="1" applyFont="1" applyFill="1" applyBorder="1" applyAlignment="1">
      <alignment horizontal="right" vertical="center" wrapText="1"/>
    </xf>
    <xf numFmtId="4" fontId="6" fillId="0" borderId="8" xfId="1" applyNumberFormat="1" applyFont="1" applyFill="1" applyBorder="1" applyAlignment="1">
      <alignment horizontal="right" vertical="center" wrapText="1"/>
    </xf>
    <xf numFmtId="0" fontId="6" fillId="0" borderId="17" xfId="1" applyNumberFormat="1" applyFont="1" applyFill="1" applyBorder="1" applyAlignment="1">
      <alignment horizontal="center" vertical="center" wrapText="1"/>
    </xf>
    <xf numFmtId="0" fontId="6" fillId="0" borderId="8" xfId="1" applyNumberFormat="1" applyFont="1" applyFill="1" applyBorder="1" applyAlignment="1">
      <alignment horizontal="center" vertical="center" wrapText="1"/>
    </xf>
    <xf numFmtId="167" fontId="6" fillId="0" borderId="0" xfId="1" applyNumberFormat="1" applyFont="1"/>
    <xf numFmtId="0" fontId="14" fillId="0" borderId="0" xfId="0" applyFont="1" applyFill="1" applyBorder="1"/>
    <xf numFmtId="0" fontId="14" fillId="0" borderId="0" xfId="0" applyFont="1" applyFill="1" applyBorder="1" applyAlignment="1"/>
    <xf numFmtId="0" fontId="6" fillId="0" borderId="0" xfId="1" applyFont="1" applyFill="1"/>
    <xf numFmtId="0" fontId="14" fillId="0" borderId="0" xfId="0" applyFont="1" applyFill="1" applyBorder="1" applyAlignment="1">
      <alignment horizontal="center"/>
    </xf>
    <xf numFmtId="0" fontId="14" fillId="0" borderId="0" xfId="0" applyFont="1" applyFill="1" applyBorder="1" applyAlignment="1">
      <alignment wrapText="1"/>
    </xf>
    <xf numFmtId="49" fontId="14" fillId="0" borderId="0" xfId="0" applyNumberFormat="1" applyFont="1" applyFill="1" applyBorder="1" applyAlignment="1"/>
    <xf numFmtId="4" fontId="14" fillId="0" borderId="0" xfId="0" applyNumberFormat="1" applyFont="1" applyFill="1"/>
    <xf numFmtId="0" fontId="6" fillId="0" borderId="0" xfId="2" applyFont="1" applyBorder="1"/>
    <xf numFmtId="1" fontId="6" fillId="0" borderId="0" xfId="1" applyNumberFormat="1" applyFont="1"/>
    <xf numFmtId="0" fontId="6" fillId="0" borderId="0" xfId="2" applyFont="1" applyFill="1" applyBorder="1"/>
    <xf numFmtId="0" fontId="6" fillId="0" borderId="0" xfId="2" applyFont="1" applyFill="1" applyBorder="1" applyAlignment="1">
      <alignment vertical="center"/>
    </xf>
    <xf numFmtId="0" fontId="6" fillId="0" borderId="0" xfId="2" applyFont="1" applyFill="1" applyBorder="1" applyAlignment="1">
      <alignment horizontal="center"/>
    </xf>
    <xf numFmtId="0" fontId="19" fillId="0" borderId="0" xfId="1" applyFont="1"/>
    <xf numFmtId="168" fontId="6" fillId="0" borderId="0" xfId="1" applyNumberFormat="1" applyFont="1"/>
    <xf numFmtId="0" fontId="6" fillId="0" borderId="0" xfId="1" applyFont="1" applyBorder="1" applyAlignment="1">
      <alignment horizontal="center"/>
    </xf>
    <xf numFmtId="0" fontId="14" fillId="0" borderId="8" xfId="1" applyNumberFormat="1" applyFont="1" applyBorder="1" applyAlignment="1">
      <alignment horizontal="center" vertical="center"/>
    </xf>
    <xf numFmtId="0" fontId="14" fillId="0" borderId="8" xfId="1" applyNumberFormat="1" applyFont="1" applyBorder="1" applyAlignment="1">
      <alignment horizontal="left" vertical="center" wrapText="1"/>
    </xf>
    <xf numFmtId="0" fontId="20" fillId="0" borderId="0" xfId="1" applyFont="1"/>
    <xf numFmtId="4" fontId="20" fillId="0" borderId="0" xfId="1" applyNumberFormat="1" applyFont="1"/>
    <xf numFmtId="4" fontId="19" fillId="0" borderId="0" xfId="1" applyNumberFormat="1" applyFont="1" applyBorder="1" applyAlignment="1">
      <alignment horizontal="right" vertical="center"/>
    </xf>
    <xf numFmtId="2" fontId="6" fillId="0" borderId="0" xfId="1" applyNumberFormat="1" applyFont="1" applyAlignment="1">
      <alignment horizontal="right"/>
    </xf>
    <xf numFmtId="0" fontId="6" fillId="0" borderId="0" xfId="1" applyFont="1" applyAlignment="1"/>
    <xf numFmtId="0" fontId="6" fillId="0" borderId="0" xfId="2" applyFont="1" applyFill="1" applyBorder="1" applyAlignment="1">
      <alignment horizontal="left"/>
    </xf>
    <xf numFmtId="4" fontId="6" fillId="0" borderId="8" xfId="1" applyNumberFormat="1" applyFont="1" applyFill="1" applyBorder="1" applyAlignment="1">
      <alignment horizontal="right" vertical="center"/>
    </xf>
    <xf numFmtId="167" fontId="4" fillId="0" borderId="0" xfId="1" applyNumberFormat="1"/>
    <xf numFmtId="167" fontId="6" fillId="0" borderId="0" xfId="1" applyNumberFormat="1" applyFont="1" applyAlignment="1"/>
    <xf numFmtId="170" fontId="4" fillId="0" borderId="0" xfId="1" applyNumberFormat="1"/>
    <xf numFmtId="2" fontId="4" fillId="7" borderId="0" xfId="1" applyNumberFormat="1" applyFill="1"/>
    <xf numFmtId="0" fontId="6" fillId="0" borderId="8" xfId="1" applyNumberFormat="1" applyFont="1" applyBorder="1" applyAlignment="1">
      <alignment horizontal="left" vertical="center" wrapText="1" indent="1"/>
    </xf>
    <xf numFmtId="0" fontId="6" fillId="0" borderId="8" xfId="1" applyNumberFormat="1" applyFont="1" applyBorder="1" applyAlignment="1">
      <alignment horizontal="center" vertical="center" wrapText="1"/>
    </xf>
    <xf numFmtId="4" fontId="19" fillId="0" borderId="8" xfId="1" applyNumberFormat="1" applyFont="1" applyBorder="1" applyAlignment="1">
      <alignment horizontal="right" vertical="center"/>
    </xf>
    <xf numFmtId="0" fontId="21" fillId="0" borderId="0" xfId="1" applyFont="1"/>
    <xf numFmtId="0" fontId="6" fillId="0" borderId="17" xfId="1" applyNumberFormat="1" applyFont="1" applyBorder="1" applyAlignment="1">
      <alignment horizontal="center" vertical="center"/>
    </xf>
    <xf numFmtId="0" fontId="6" fillId="0" borderId="17" xfId="1" applyNumberFormat="1" applyFont="1" applyBorder="1" applyAlignment="1">
      <alignment horizontal="left" vertical="center" wrapText="1"/>
    </xf>
    <xf numFmtId="0" fontId="6" fillId="0" borderId="17" xfId="1" applyNumberFormat="1" applyFont="1" applyBorder="1" applyAlignment="1">
      <alignment horizontal="center" vertical="center" wrapText="1"/>
    </xf>
    <xf numFmtId="4" fontId="19" fillId="0" borderId="17" xfId="1" applyNumberFormat="1" applyFont="1" applyBorder="1" applyAlignment="1">
      <alignment horizontal="right" vertical="center"/>
    </xf>
    <xf numFmtId="0" fontId="19" fillId="0" borderId="17" xfId="0" applyNumberFormat="1" applyFont="1" applyBorder="1" applyAlignment="1">
      <alignment horizontal="right" vertical="center"/>
    </xf>
    <xf numFmtId="0" fontId="6" fillId="0" borderId="17" xfId="0" applyNumberFormat="1" applyFont="1" applyBorder="1" applyAlignment="1">
      <alignment horizontal="right" vertical="center"/>
    </xf>
    <xf numFmtId="168" fontId="6" fillId="0" borderId="0" xfId="1" applyNumberFormat="1" applyFont="1" applyFill="1"/>
    <xf numFmtId="0" fontId="5" fillId="0" borderId="0" xfId="1" applyNumberFormat="1" applyFont="1" applyFill="1" applyAlignment="1">
      <alignment vertical="center" wrapText="1"/>
    </xf>
    <xf numFmtId="0" fontId="6" fillId="0" borderId="6" xfId="1" applyNumberFormat="1" applyFont="1" applyFill="1" applyBorder="1" applyAlignment="1">
      <alignment horizontal="center" wrapText="1"/>
    </xf>
    <xf numFmtId="0" fontId="6" fillId="0" borderId="7" xfId="1" applyNumberFormat="1" applyFont="1" applyFill="1" applyBorder="1" applyAlignment="1">
      <alignment horizontal="center" wrapText="1"/>
    </xf>
    <xf numFmtId="0" fontId="6" fillId="0" borderId="6" xfId="0" applyNumberFormat="1" applyFont="1" applyFill="1" applyBorder="1" applyAlignment="1">
      <alignment horizontal="center" wrapText="1"/>
    </xf>
    <xf numFmtId="0" fontId="6" fillId="0" borderId="7" xfId="0" applyNumberFormat="1" applyFont="1" applyFill="1" applyBorder="1" applyAlignment="1">
      <alignment horizontal="center" wrapText="1"/>
    </xf>
    <xf numFmtId="4" fontId="6" fillId="0" borderId="0" xfId="1" applyNumberFormat="1" applyFont="1" applyFill="1"/>
    <xf numFmtId="2" fontId="6" fillId="0" borderId="0" xfId="1" applyNumberFormat="1" applyFont="1" applyFill="1"/>
    <xf numFmtId="167" fontId="6" fillId="0" borderId="0" xfId="1" applyNumberFormat="1" applyFont="1" applyFill="1"/>
    <xf numFmtId="4" fontId="4" fillId="0" borderId="0" xfId="1" applyNumberFormat="1" applyFill="1"/>
    <xf numFmtId="167" fontId="4" fillId="0" borderId="0" xfId="1" applyNumberFormat="1" applyFill="1"/>
    <xf numFmtId="0" fontId="6" fillId="0" borderId="0" xfId="0" applyNumberFormat="1" applyFont="1" applyFill="1" applyBorder="1" applyAlignment="1">
      <alignment horizontal="center" vertical="center" wrapText="1"/>
    </xf>
    <xf numFmtId="1" fontId="6" fillId="0" borderId="0" xfId="1" applyNumberFormat="1" applyFont="1" applyFill="1"/>
    <xf numFmtId="0" fontId="6" fillId="0" borderId="8" xfId="0" applyNumberFormat="1" applyFont="1" applyFill="1" applyBorder="1" applyAlignment="1">
      <alignment horizontal="left" vertical="center" wrapText="1"/>
    </xf>
    <xf numFmtId="0" fontId="6" fillId="0" borderId="8" xfId="0" applyNumberFormat="1" applyFont="1" applyFill="1" applyBorder="1" applyAlignment="1">
      <alignment horizontal="center" vertical="center"/>
    </xf>
    <xf numFmtId="0" fontId="6" fillId="0" borderId="0" xfId="3" applyFont="1" applyFill="1" applyBorder="1" applyAlignment="1">
      <alignment horizontal="left"/>
    </xf>
    <xf numFmtId="0" fontId="0" fillId="0" borderId="13" xfId="0" applyFill="1" applyBorder="1" applyAlignment="1">
      <alignment wrapText="1"/>
    </xf>
    <xf numFmtId="0" fontId="0" fillId="0" borderId="13" xfId="0" applyFill="1" applyBorder="1" applyAlignment="1">
      <alignment horizontal="center"/>
    </xf>
    <xf numFmtId="49" fontId="5" fillId="0" borderId="13" xfId="3" applyNumberFormat="1" applyFont="1" applyFill="1" applyBorder="1" applyAlignment="1">
      <alignment horizontal="center" vertical="center" wrapText="1"/>
    </xf>
    <xf numFmtId="171" fontId="21" fillId="0" borderId="0" xfId="1" applyNumberFormat="1" applyFont="1"/>
    <xf numFmtId="3" fontId="6" fillId="0" borderId="0" xfId="1" applyNumberFormat="1" applyFont="1" applyFill="1"/>
    <xf numFmtId="1" fontId="19" fillId="0" borderId="0" xfId="1" applyNumberFormat="1" applyFont="1"/>
    <xf numFmtId="0" fontId="6" fillId="7" borderId="8" xfId="1" applyNumberFormat="1" applyFont="1" applyFill="1" applyBorder="1" applyAlignment="1">
      <alignment horizontal="center" vertical="center"/>
    </xf>
    <xf numFmtId="0" fontId="4" fillId="0" borderId="0" xfId="1" applyFont="1"/>
    <xf numFmtId="4" fontId="21" fillId="0" borderId="0" xfId="1" applyNumberFormat="1" applyFont="1"/>
    <xf numFmtId="9" fontId="6" fillId="0" borderId="0" xfId="11" applyFont="1"/>
    <xf numFmtId="0" fontId="6" fillId="0" borderId="0" xfId="1" applyNumberFormat="1" applyFont="1" applyFill="1" applyAlignment="1">
      <alignment horizontal="center" vertical="center"/>
    </xf>
    <xf numFmtId="4" fontId="6" fillId="0" borderId="0" xfId="1" applyNumberFormat="1" applyFont="1" applyFill="1" applyAlignment="1">
      <alignment horizontal="right" vertical="center"/>
    </xf>
    <xf numFmtId="0" fontId="6" fillId="0" borderId="0" xfId="1" applyFont="1" applyFill="1" applyAlignment="1">
      <alignment horizontal="right" vertical="center"/>
    </xf>
    <xf numFmtId="0" fontId="6" fillId="0" borderId="0" xfId="1" applyNumberFormat="1" applyFont="1" applyFill="1" applyAlignment="1">
      <alignment vertical="center"/>
    </xf>
    <xf numFmtId="0" fontId="6" fillId="0" borderId="6"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17" xfId="1" applyNumberFormat="1" applyFont="1" applyFill="1" applyBorder="1" applyAlignment="1">
      <alignment horizontal="center" vertical="center"/>
    </xf>
    <xf numFmtId="0" fontId="6" fillId="0" borderId="17" xfId="1" applyNumberFormat="1" applyFont="1" applyFill="1" applyBorder="1" applyAlignment="1">
      <alignment horizontal="left" vertical="center" wrapText="1"/>
    </xf>
    <xf numFmtId="168" fontId="6" fillId="0" borderId="0" xfId="1" applyNumberFormat="1" applyFont="1" applyFill="1" applyAlignment="1">
      <alignment horizontal="right" vertical="center"/>
    </xf>
    <xf numFmtId="4" fontId="6" fillId="0" borderId="17" xfId="1" applyNumberFormat="1" applyFont="1" applyFill="1" applyBorder="1" applyAlignment="1">
      <alignment horizontal="right" vertical="center"/>
    </xf>
    <xf numFmtId="0" fontId="6" fillId="0" borderId="9" xfId="1" applyFont="1" applyFill="1" applyBorder="1" applyAlignment="1">
      <alignment horizontal="center" vertical="center"/>
    </xf>
    <xf numFmtId="0" fontId="6" fillId="0" borderId="12" xfId="1" applyFont="1" applyFill="1" applyBorder="1" applyAlignment="1">
      <alignment horizontal="center" vertical="center"/>
    </xf>
    <xf numFmtId="0" fontId="6" fillId="0" borderId="47" xfId="1" applyNumberFormat="1" applyFont="1" applyFill="1" applyBorder="1" applyAlignment="1">
      <alignment horizontal="center" vertical="center" wrapText="1"/>
    </xf>
    <xf numFmtId="0" fontId="6" fillId="0" borderId="48" xfId="1" applyNumberFormat="1" applyFont="1" applyFill="1" applyBorder="1" applyAlignment="1">
      <alignment horizontal="center" vertical="center" wrapText="1"/>
    </xf>
    <xf numFmtId="49" fontId="6" fillId="0" borderId="8" xfId="1" applyNumberFormat="1" applyFont="1" applyFill="1" applyBorder="1" applyAlignment="1">
      <alignment horizontal="center" vertical="center"/>
    </xf>
    <xf numFmtId="4" fontId="6" fillId="0" borderId="8" xfId="0" applyNumberFormat="1" applyFont="1" applyFill="1" applyBorder="1" applyAlignment="1">
      <alignment horizontal="right" vertical="top" wrapText="1"/>
    </xf>
    <xf numFmtId="9" fontId="6" fillId="0" borderId="0" xfId="1" applyNumberFormat="1" applyFont="1"/>
    <xf numFmtId="0" fontId="6" fillId="0" borderId="0" xfId="1" applyNumberFormat="1" applyFont="1" applyFill="1" applyAlignment="1">
      <alignment horizontal="center" vertical="center" wrapText="1"/>
    </xf>
    <xf numFmtId="0" fontId="6" fillId="0" borderId="0" xfId="1" applyNumberFormat="1" applyFont="1" applyFill="1" applyAlignment="1">
      <alignment horizontal="center" vertical="center"/>
    </xf>
    <xf numFmtId="0" fontId="6" fillId="0" borderId="6" xfId="1" applyNumberFormat="1" applyFont="1" applyFill="1" applyBorder="1" applyAlignment="1">
      <alignment horizontal="center" vertical="center" wrapText="1"/>
    </xf>
    <xf numFmtId="0" fontId="6" fillId="0" borderId="46" xfId="1" applyNumberFormat="1" applyFont="1" applyFill="1" applyBorder="1" applyAlignment="1">
      <alignment horizontal="center" vertical="center" wrapText="1"/>
    </xf>
    <xf numFmtId="0" fontId="6" fillId="0" borderId="49" xfId="1" applyNumberFormat="1" applyFont="1" applyFill="1" applyBorder="1" applyAlignment="1">
      <alignment horizontal="center" vertical="center" wrapText="1"/>
    </xf>
    <xf numFmtId="0" fontId="6" fillId="0" borderId="8" xfId="1" applyNumberFormat="1" applyFont="1" applyFill="1" applyBorder="1" applyAlignment="1">
      <alignment horizontal="left" vertical="center"/>
    </xf>
    <xf numFmtId="2" fontId="6" fillId="0" borderId="8" xfId="1" applyNumberFormat="1" applyFont="1" applyBorder="1" applyAlignment="1">
      <alignment horizontal="center" vertical="center"/>
    </xf>
    <xf numFmtId="2" fontId="6" fillId="0" borderId="8" xfId="0" applyNumberFormat="1" applyFont="1" applyBorder="1" applyAlignment="1">
      <alignment horizontal="center" vertical="center"/>
    </xf>
    <xf numFmtId="3" fontId="25" fillId="0" borderId="8" xfId="0" applyNumberFormat="1" applyFont="1" applyBorder="1" applyAlignment="1">
      <alignment horizontal="center" vertical="center" wrapText="1"/>
    </xf>
    <xf numFmtId="1" fontId="25" fillId="0" borderId="8" xfId="0" applyNumberFormat="1" applyFont="1" applyBorder="1" applyAlignment="1">
      <alignment horizontal="center" vertical="center" wrapText="1"/>
    </xf>
    <xf numFmtId="165" fontId="25" fillId="0" borderId="8" xfId="0" applyNumberFormat="1" applyFont="1" applyBorder="1" applyAlignment="1">
      <alignment horizontal="center" vertical="center" wrapText="1"/>
    </xf>
    <xf numFmtId="4" fontId="25" fillId="0" borderId="8" xfId="0" applyNumberFormat="1" applyFont="1" applyBorder="1" applyAlignment="1">
      <alignment horizontal="center" vertical="center" wrapText="1"/>
    </xf>
    <xf numFmtId="166" fontId="25" fillId="0" borderId="8" xfId="0" applyNumberFormat="1" applyFont="1" applyBorder="1" applyAlignment="1">
      <alignment horizontal="center" vertical="center" wrapText="1"/>
    </xf>
    <xf numFmtId="2" fontId="6" fillId="0" borderId="8" xfId="0" applyNumberFormat="1" applyFont="1" applyFill="1" applyBorder="1" applyAlignment="1">
      <alignment horizontal="right" vertical="center"/>
    </xf>
    <xf numFmtId="3" fontId="4" fillId="0" borderId="0" xfId="1" applyNumberFormat="1" applyFill="1"/>
    <xf numFmtId="172" fontId="4" fillId="0" borderId="0" xfId="1" applyNumberFormat="1"/>
    <xf numFmtId="173" fontId="4" fillId="0" borderId="0" xfId="1" applyNumberFormat="1"/>
    <xf numFmtId="168" fontId="4" fillId="0" borderId="0" xfId="1" applyNumberFormat="1"/>
    <xf numFmtId="0" fontId="16" fillId="0" borderId="0" xfId="1" applyFont="1" applyFill="1" applyBorder="1"/>
    <xf numFmtId="0" fontId="4" fillId="0" borderId="0" xfId="1" applyFill="1" applyBorder="1"/>
    <xf numFmtId="171" fontId="6" fillId="0" borderId="0" xfId="1" applyNumberFormat="1" applyFont="1"/>
    <xf numFmtId="172" fontId="6" fillId="0" borderId="0" xfId="1" applyNumberFormat="1" applyFont="1" applyFill="1"/>
    <xf numFmtId="172" fontId="6" fillId="0" borderId="0" xfId="1" applyNumberFormat="1" applyFont="1"/>
    <xf numFmtId="10" fontId="6" fillId="0" borderId="0" xfId="1" applyNumberFormat="1" applyFont="1"/>
    <xf numFmtId="2" fontId="4" fillId="0" borderId="0" xfId="1" applyNumberFormat="1" applyAlignment="1">
      <alignment horizontal="left" indent="4"/>
    </xf>
    <xf numFmtId="0" fontId="4" fillId="0" borderId="0" xfId="1" applyAlignment="1">
      <alignment horizontal="center"/>
    </xf>
    <xf numFmtId="2" fontId="4" fillId="0" borderId="0" xfId="1" applyNumberFormat="1" applyAlignment="1">
      <alignment horizontal="left"/>
    </xf>
    <xf numFmtId="0" fontId="4" fillId="0" borderId="0" xfId="1" applyAlignment="1"/>
    <xf numFmtId="0" fontId="4" fillId="0" borderId="0" xfId="1" applyAlignment="1">
      <alignment horizontal="center" vertical="center"/>
    </xf>
    <xf numFmtId="2" fontId="4" fillId="0" borderId="0" xfId="1" applyNumberFormat="1" applyAlignment="1">
      <alignment horizontal="center" vertical="center"/>
    </xf>
    <xf numFmtId="4" fontId="4" fillId="0" borderId="0" xfId="1" applyNumberFormat="1" applyAlignment="1">
      <alignment horizontal="center" vertical="center"/>
    </xf>
    <xf numFmtId="0" fontId="4" fillId="0" borderId="0" xfId="1" applyFill="1" applyAlignment="1">
      <alignment horizontal="center" vertical="center"/>
    </xf>
    <xf numFmtId="4" fontId="6" fillId="2" borderId="8" xfId="1" applyNumberFormat="1" applyFont="1" applyFill="1" applyBorder="1" applyAlignment="1">
      <alignment horizontal="right" vertical="center"/>
    </xf>
    <xf numFmtId="2" fontId="4" fillId="0" borderId="0" xfId="1" applyNumberFormat="1" applyAlignment="1">
      <alignment horizontal="center"/>
    </xf>
    <xf numFmtId="168" fontId="6" fillId="0" borderId="8" xfId="1" applyNumberFormat="1" applyFont="1" applyBorder="1" applyAlignment="1">
      <alignment horizontal="right" vertical="center"/>
    </xf>
    <xf numFmtId="2" fontId="6" fillId="7" borderId="8" xfId="0" applyNumberFormat="1" applyFont="1" applyFill="1" applyBorder="1" applyAlignment="1">
      <alignment horizontal="center" vertical="center"/>
    </xf>
    <xf numFmtId="4" fontId="6" fillId="0" borderId="8" xfId="1" applyNumberFormat="1" applyFont="1" applyBorder="1" applyAlignment="1">
      <alignment horizontal="center" vertical="center"/>
    </xf>
    <xf numFmtId="4" fontId="6" fillId="0" borderId="8" xfId="0" applyNumberFormat="1" applyFont="1" applyBorder="1" applyAlignment="1">
      <alignment horizontal="center" vertical="center"/>
    </xf>
    <xf numFmtId="2" fontId="6" fillId="7" borderId="8" xfId="1" applyNumberFormat="1" applyFont="1" applyFill="1" applyBorder="1" applyAlignment="1">
      <alignment horizontal="center" vertical="center"/>
    </xf>
    <xf numFmtId="2" fontId="14" fillId="0" borderId="8" xfId="1" applyNumberFormat="1" applyFont="1" applyBorder="1" applyAlignment="1">
      <alignment horizontal="center" vertical="center"/>
    </xf>
    <xf numFmtId="4" fontId="14" fillId="0" borderId="8" xfId="1" applyNumberFormat="1" applyFont="1" applyBorder="1" applyAlignment="1">
      <alignment horizontal="center" vertical="center"/>
    </xf>
    <xf numFmtId="0" fontId="6" fillId="0" borderId="0" xfId="1" applyFont="1" applyFill="1" applyAlignment="1">
      <alignment horizontal="center" vertical="center"/>
    </xf>
    <xf numFmtId="1" fontId="6" fillId="0" borderId="0" xfId="1" applyNumberFormat="1" applyFont="1" applyFill="1" applyAlignment="1">
      <alignment horizontal="center" vertical="center"/>
    </xf>
    <xf numFmtId="2" fontId="6" fillId="0" borderId="0" xfId="1" applyNumberFormat="1" applyFont="1" applyFill="1" applyAlignment="1">
      <alignment horizontal="center" vertical="center"/>
    </xf>
    <xf numFmtId="4" fontId="6" fillId="0" borderId="0" xfId="1" applyNumberFormat="1" applyFont="1" applyFill="1" applyAlignment="1">
      <alignment horizontal="center" vertical="center"/>
    </xf>
    <xf numFmtId="0" fontId="4" fillId="0" borderId="50" xfId="1" applyBorder="1"/>
    <xf numFmtId="2" fontId="6" fillId="0" borderId="51" xfId="1" applyNumberFormat="1" applyFont="1" applyFill="1" applyBorder="1" applyAlignment="1">
      <alignment horizontal="right" vertical="center"/>
    </xf>
    <xf numFmtId="2" fontId="6" fillId="0" borderId="50" xfId="1" applyNumberFormat="1" applyFont="1" applyFill="1" applyBorder="1" applyAlignment="1">
      <alignment horizontal="right" vertical="center"/>
    </xf>
    <xf numFmtId="170" fontId="6" fillId="0" borderId="0" xfId="1" applyNumberFormat="1" applyFont="1" applyFill="1"/>
    <xf numFmtId="0" fontId="23" fillId="0" borderId="0" xfId="1" applyNumberFormat="1" applyFont="1" applyFill="1" applyAlignment="1">
      <alignment horizontal="center" vertical="center" wrapText="1"/>
    </xf>
    <xf numFmtId="0" fontId="24" fillId="0" borderId="0" xfId="1" applyNumberFormat="1" applyFont="1" applyFill="1" applyAlignment="1">
      <alignment horizontal="center" vertical="center" wrapText="1"/>
    </xf>
    <xf numFmtId="0" fontId="6" fillId="0" borderId="0" xfId="2" applyFont="1" applyFill="1" applyBorder="1" applyAlignment="1">
      <alignment horizontal="left" vertical="center" wrapText="1"/>
    </xf>
    <xf numFmtId="0" fontId="6" fillId="0" borderId="0" xfId="1" applyFont="1" applyFill="1" applyBorder="1" applyAlignment="1">
      <alignment horizontal="center" vertical="center"/>
    </xf>
    <xf numFmtId="0" fontId="6" fillId="0" borderId="0" xfId="1" applyNumberFormat="1" applyFont="1" applyFill="1" applyBorder="1" applyAlignment="1">
      <alignment horizontal="center" vertical="center" wrapText="1"/>
    </xf>
    <xf numFmtId="4" fontId="6" fillId="0" borderId="0" xfId="1" applyNumberFormat="1" applyFont="1" applyFill="1" applyBorder="1" applyAlignment="1">
      <alignment horizontal="right" vertical="center"/>
    </xf>
    <xf numFmtId="0" fontId="6" fillId="0" borderId="11" xfId="1" applyFont="1" applyFill="1" applyBorder="1" applyAlignment="1">
      <alignment horizontal="center" vertical="center" wrapText="1"/>
    </xf>
    <xf numFmtId="0" fontId="6" fillId="0" borderId="0" xfId="1" applyNumberFormat="1" applyFont="1" applyFill="1" applyAlignment="1">
      <alignment horizontal="center" vertical="center"/>
    </xf>
    <xf numFmtId="0" fontId="6" fillId="0" borderId="54" xfId="1" applyNumberFormat="1" applyFont="1" applyFill="1" applyBorder="1" applyAlignment="1">
      <alignment horizontal="center" vertical="center" wrapText="1"/>
    </xf>
    <xf numFmtId="0" fontId="6" fillId="0" borderId="11" xfId="1" applyNumberFormat="1" applyFont="1" applyFill="1" applyBorder="1" applyAlignment="1">
      <alignment horizontal="center" vertical="center" wrapText="1"/>
    </xf>
    <xf numFmtId="0" fontId="6" fillId="0" borderId="9" xfId="1" applyNumberFormat="1" applyFont="1" applyFill="1" applyBorder="1" applyAlignment="1">
      <alignment horizontal="center" vertical="center" wrapText="1"/>
    </xf>
    <xf numFmtId="0" fontId="6" fillId="0" borderId="12" xfId="1" applyNumberFormat="1" applyFont="1" applyFill="1" applyBorder="1" applyAlignment="1">
      <alignment horizontal="center" vertical="center" wrapText="1"/>
    </xf>
    <xf numFmtId="0" fontId="6" fillId="0" borderId="54" xfId="0" applyNumberFormat="1" applyFont="1" applyFill="1" applyBorder="1" applyAlignment="1">
      <alignment horizontal="center" wrapText="1"/>
    </xf>
    <xf numFmtId="0" fontId="6" fillId="0" borderId="9" xfId="1" applyNumberFormat="1" applyFont="1" applyFill="1" applyBorder="1" applyAlignment="1">
      <alignment horizontal="center" wrapText="1"/>
    </xf>
    <xf numFmtId="0" fontId="6" fillId="0" borderId="12" xfId="1" applyNumberFormat="1" applyFont="1" applyFill="1" applyBorder="1" applyAlignment="1">
      <alignment horizontal="center" wrapText="1"/>
    </xf>
    <xf numFmtId="0" fontId="6" fillId="0" borderId="11" xfId="1" applyNumberFormat="1" applyFont="1" applyFill="1" applyBorder="1" applyAlignment="1">
      <alignment horizontal="center" wrapText="1"/>
    </xf>
    <xf numFmtId="0" fontId="6" fillId="0" borderId="12" xfId="0" applyNumberFormat="1" applyFont="1" applyFill="1" applyBorder="1" applyAlignment="1">
      <alignment horizontal="center" wrapText="1"/>
    </xf>
    <xf numFmtId="0" fontId="6" fillId="0" borderId="12" xfId="0" applyNumberFormat="1" applyFont="1" applyFill="1" applyBorder="1" applyAlignment="1">
      <alignment horizontal="center" vertical="center" wrapText="1"/>
    </xf>
    <xf numFmtId="0" fontId="6" fillId="0" borderId="45" xfId="0" applyNumberFormat="1" applyFont="1" applyFill="1" applyBorder="1" applyAlignment="1">
      <alignment horizontal="center" vertical="center" wrapText="1"/>
    </xf>
    <xf numFmtId="0" fontId="6" fillId="0" borderId="0" xfId="1" applyFont="1" applyFill="1" applyAlignment="1">
      <alignment wrapText="1"/>
    </xf>
    <xf numFmtId="0" fontId="6" fillId="0" borderId="48" xfId="1" applyNumberFormat="1" applyFont="1" applyFill="1" applyBorder="1" applyAlignment="1">
      <alignment horizontal="center" wrapText="1"/>
    </xf>
    <xf numFmtId="14" fontId="6" fillId="0" borderId="8" xfId="1" applyNumberFormat="1" applyFont="1" applyBorder="1" applyAlignment="1">
      <alignment horizontal="center" vertical="center"/>
    </xf>
    <xf numFmtId="0" fontId="6" fillId="0" borderId="3" xfId="1" applyNumberFormat="1" applyFont="1" applyBorder="1" applyAlignment="1">
      <alignment horizontal="center"/>
    </xf>
    <xf numFmtId="0" fontId="7" fillId="0" borderId="0" xfId="1" applyNumberFormat="1" applyFont="1" applyAlignment="1">
      <alignment horizontal="center" vertical="center" wrapText="1"/>
    </xf>
    <xf numFmtId="0" fontId="6" fillId="0" borderId="0" xfId="1" applyNumberFormat="1" applyFont="1" applyAlignment="1">
      <alignment horizontal="center" vertical="center" wrapText="1"/>
    </xf>
    <xf numFmtId="0" fontId="8" fillId="0" borderId="0" xfId="1" applyNumberFormat="1" applyFont="1" applyAlignment="1">
      <alignment horizontal="center" vertical="center" wrapText="1"/>
    </xf>
    <xf numFmtId="0" fontId="8" fillId="0" borderId="0" xfId="1" applyNumberFormat="1" applyFont="1" applyAlignment="1">
      <alignment horizontal="center" vertical="center"/>
    </xf>
    <xf numFmtId="0" fontId="8" fillId="0" borderId="1" xfId="1" applyNumberFormat="1" applyFont="1" applyBorder="1" applyAlignment="1">
      <alignment horizontal="center" vertical="center"/>
    </xf>
    <xf numFmtId="0" fontId="8" fillId="0" borderId="4" xfId="1" applyNumberFormat="1" applyFont="1" applyBorder="1" applyAlignment="1">
      <alignment horizontal="center" vertical="center"/>
    </xf>
    <xf numFmtId="0" fontId="8" fillId="0" borderId="2" xfId="1" applyNumberFormat="1" applyFont="1" applyBorder="1" applyAlignment="1">
      <alignment horizontal="center" vertical="center" wrapText="1"/>
    </xf>
    <xf numFmtId="0" fontId="8" fillId="0" borderId="5" xfId="1" applyNumberFormat="1" applyFont="1" applyBorder="1" applyAlignment="1">
      <alignment horizontal="center" vertical="center" wrapText="1"/>
    </xf>
    <xf numFmtId="0" fontId="6" fillId="0" borderId="27" xfId="0" applyNumberFormat="1" applyFont="1" applyBorder="1" applyAlignment="1">
      <alignment horizontal="center" vertical="center" wrapText="1"/>
    </xf>
    <xf numFmtId="0" fontId="6" fillId="0" borderId="28" xfId="0" applyNumberFormat="1" applyFont="1" applyBorder="1" applyAlignment="1">
      <alignment horizontal="center" vertical="center" wrapText="1"/>
    </xf>
    <xf numFmtId="0" fontId="23" fillId="0" borderId="0" xfId="1" applyNumberFormat="1" applyFont="1" applyAlignment="1">
      <alignment horizontal="center" vertical="center" wrapText="1"/>
    </xf>
    <xf numFmtId="0" fontId="24" fillId="0" borderId="0" xfId="1" applyNumberFormat="1" applyFont="1" applyAlignment="1">
      <alignment horizontal="center" vertical="center" wrapText="1"/>
    </xf>
    <xf numFmtId="0" fontId="6" fillId="0" borderId="0" xfId="1" applyNumberFormat="1" applyFont="1" applyAlignment="1">
      <alignment horizontal="center" vertical="center"/>
    </xf>
    <xf numFmtId="0" fontId="6" fillId="0" borderId="1" xfId="1" applyNumberFormat="1" applyFont="1" applyBorder="1" applyAlignment="1">
      <alignment horizontal="center" vertical="center" wrapText="1"/>
    </xf>
    <xf numFmtId="0" fontId="6" fillId="0" borderId="4" xfId="1" applyNumberFormat="1" applyFont="1" applyBorder="1" applyAlignment="1">
      <alignment horizontal="center" vertical="center" wrapText="1"/>
    </xf>
    <xf numFmtId="0" fontId="6" fillId="0" borderId="2" xfId="1" applyNumberFormat="1" applyFont="1" applyBorder="1" applyAlignment="1">
      <alignment horizontal="center" vertical="center" wrapText="1"/>
    </xf>
    <xf numFmtId="0" fontId="6" fillId="0" borderId="5" xfId="1" applyNumberFormat="1" applyFont="1" applyBorder="1" applyAlignment="1">
      <alignment horizontal="center" vertical="center" wrapText="1"/>
    </xf>
    <xf numFmtId="0" fontId="6" fillId="0" borderId="9" xfId="1" applyFont="1" applyBorder="1" applyAlignment="1">
      <alignment horizontal="center"/>
    </xf>
    <xf numFmtId="0" fontId="6" fillId="0" borderId="11" xfId="1" applyFont="1" applyBorder="1" applyAlignment="1">
      <alignment horizontal="center"/>
    </xf>
    <xf numFmtId="0" fontId="6" fillId="0" borderId="10" xfId="1" applyFont="1" applyBorder="1" applyAlignment="1">
      <alignment horizontal="center"/>
    </xf>
    <xf numFmtId="0" fontId="6" fillId="0" borderId="1" xfId="1" applyNumberFormat="1" applyFont="1" applyBorder="1" applyAlignment="1">
      <alignment horizontal="center" vertical="center"/>
    </xf>
    <xf numFmtId="0" fontId="6" fillId="0" borderId="4" xfId="1" applyNumberFormat="1" applyFont="1" applyBorder="1" applyAlignment="1">
      <alignment horizontal="center" vertical="center"/>
    </xf>
    <xf numFmtId="0" fontId="4" fillId="0" borderId="0" xfId="1" applyAlignment="1">
      <alignment horizontal="center"/>
    </xf>
    <xf numFmtId="0" fontId="5" fillId="0" borderId="0" xfId="1" applyNumberFormat="1" applyFont="1" applyAlignment="1">
      <alignment horizontal="center" vertical="center" wrapText="1"/>
    </xf>
    <xf numFmtId="0" fontId="4" fillId="0" borderId="9" xfId="1" applyBorder="1" applyAlignment="1">
      <alignment horizontal="center"/>
    </xf>
    <xf numFmtId="0" fontId="4" fillId="0" borderId="10" xfId="1" applyBorder="1" applyAlignment="1">
      <alignment horizontal="center"/>
    </xf>
    <xf numFmtId="0" fontId="6" fillId="0" borderId="30" xfId="1" applyNumberFormat="1" applyFont="1" applyBorder="1" applyAlignment="1">
      <alignment horizontal="center"/>
    </xf>
    <xf numFmtId="0" fontId="6" fillId="0" borderId="31" xfId="1" applyNumberFormat="1" applyFont="1" applyBorder="1" applyAlignment="1">
      <alignment horizontal="center"/>
    </xf>
    <xf numFmtId="0" fontId="6" fillId="0" borderId="32" xfId="1" applyNumberFormat="1" applyFont="1" applyBorder="1" applyAlignment="1">
      <alignment horizontal="center"/>
    </xf>
    <xf numFmtId="0" fontId="4" fillId="0" borderId="11" xfId="1" applyBorder="1" applyAlignment="1">
      <alignment horizontal="center"/>
    </xf>
    <xf numFmtId="0" fontId="6" fillId="0" borderId="14" xfId="1" applyNumberFormat="1" applyFont="1" applyBorder="1" applyAlignment="1">
      <alignment horizontal="center" vertical="center"/>
    </xf>
    <xf numFmtId="0" fontId="6" fillId="0" borderId="13" xfId="1" applyNumberFormat="1" applyFont="1" applyBorder="1" applyAlignment="1">
      <alignment horizontal="center" vertical="center" wrapText="1"/>
    </xf>
    <xf numFmtId="0" fontId="23" fillId="0" borderId="0" xfId="1" applyNumberFormat="1" applyFont="1" applyFill="1" applyAlignment="1">
      <alignment horizontal="center" vertical="center" wrapText="1"/>
    </xf>
    <xf numFmtId="0" fontId="6" fillId="0" borderId="0" xfId="1" applyNumberFormat="1" applyFont="1" applyFill="1" applyAlignment="1">
      <alignment horizontal="center" vertical="center"/>
    </xf>
    <xf numFmtId="0" fontId="6" fillId="0" borderId="1" xfId="1" applyNumberFormat="1" applyFont="1" applyFill="1" applyBorder="1" applyAlignment="1">
      <alignment horizontal="center" vertical="center" wrapText="1"/>
    </xf>
    <xf numFmtId="0" fontId="6" fillId="0" borderId="4" xfId="1" applyNumberFormat="1" applyFont="1" applyFill="1" applyBorder="1" applyAlignment="1">
      <alignment horizontal="center" vertical="center" wrapText="1"/>
    </xf>
    <xf numFmtId="0" fontId="6" fillId="0" borderId="2" xfId="1" applyNumberFormat="1" applyFont="1" applyFill="1" applyBorder="1" applyAlignment="1">
      <alignment horizontal="center" vertical="center" wrapText="1"/>
    </xf>
    <xf numFmtId="0" fontId="6" fillId="0" borderId="5" xfId="1" applyNumberFormat="1" applyFont="1" applyFill="1" applyBorder="1" applyAlignment="1">
      <alignment horizontal="center" vertical="center" wrapText="1"/>
    </xf>
    <xf numFmtId="0" fontId="6" fillId="0" borderId="3" xfId="1" applyNumberFormat="1" applyFont="1" applyFill="1" applyBorder="1" applyAlignment="1">
      <alignment horizontal="center"/>
    </xf>
    <xf numFmtId="0" fontId="6" fillId="0" borderId="9" xfId="1" applyFont="1" applyFill="1" applyBorder="1" applyAlignment="1">
      <alignment horizontal="center"/>
    </xf>
    <xf numFmtId="0" fontId="6" fillId="0" borderId="11" xfId="1" applyFont="1" applyFill="1" applyBorder="1" applyAlignment="1">
      <alignment horizontal="center"/>
    </xf>
    <xf numFmtId="0" fontId="6" fillId="0" borderId="10" xfId="1" applyFont="1" applyFill="1" applyBorder="1" applyAlignment="1">
      <alignment horizontal="center"/>
    </xf>
    <xf numFmtId="0" fontId="13" fillId="5" borderId="18" xfId="1" applyNumberFormat="1" applyFont="1" applyFill="1" applyBorder="1" applyAlignment="1">
      <alignment vertical="top" wrapText="1"/>
    </xf>
    <xf numFmtId="0" fontId="13" fillId="5" borderId="20" xfId="1" applyNumberFormat="1" applyFont="1" applyFill="1" applyBorder="1" applyAlignment="1">
      <alignment vertical="top" wrapText="1"/>
    </xf>
    <xf numFmtId="0" fontId="16" fillId="0" borderId="33" xfId="1" applyNumberFormat="1" applyFont="1" applyBorder="1" applyAlignment="1">
      <alignment vertical="top" wrapText="1"/>
    </xf>
    <xf numFmtId="0" fontId="16" fillId="0" borderId="34" xfId="1" applyNumberFormat="1" applyFont="1" applyBorder="1" applyAlignment="1">
      <alignment vertical="top" wrapText="1"/>
    </xf>
    <xf numFmtId="0" fontId="16" fillId="0" borderId="35" xfId="1" applyNumberFormat="1" applyFont="1" applyBorder="1" applyAlignment="1">
      <alignment vertical="top" wrapText="1"/>
    </xf>
    <xf numFmtId="0" fontId="16" fillId="0" borderId="19" xfId="1" applyNumberFormat="1" applyFont="1" applyBorder="1" applyAlignment="1">
      <alignment vertical="top" wrapText="1"/>
    </xf>
    <xf numFmtId="0" fontId="13" fillId="5" borderId="36" xfId="1" applyNumberFormat="1" applyFont="1" applyFill="1" applyBorder="1" applyAlignment="1">
      <alignment vertical="top" wrapText="1"/>
    </xf>
    <xf numFmtId="0" fontId="13" fillId="5" borderId="37" xfId="1" applyNumberFormat="1" applyFont="1" applyFill="1" applyBorder="1" applyAlignment="1">
      <alignment vertical="top" wrapText="1"/>
    </xf>
    <xf numFmtId="0" fontId="13" fillId="5" borderId="38" xfId="1" applyNumberFormat="1" applyFont="1" applyFill="1" applyBorder="1" applyAlignment="1">
      <alignment vertical="top" wrapText="1"/>
    </xf>
    <xf numFmtId="0" fontId="13" fillId="5" borderId="21" xfId="1" applyNumberFormat="1" applyFont="1" applyFill="1" applyBorder="1" applyAlignment="1">
      <alignment vertical="top" wrapText="1"/>
    </xf>
    <xf numFmtId="0" fontId="13" fillId="5" borderId="22" xfId="1" applyNumberFormat="1" applyFont="1" applyFill="1" applyBorder="1" applyAlignment="1">
      <alignment vertical="top" wrapText="1"/>
    </xf>
    <xf numFmtId="0" fontId="13" fillId="5" borderId="23" xfId="1" applyNumberFormat="1" applyFont="1" applyFill="1" applyBorder="1" applyAlignment="1">
      <alignment vertical="top" wrapText="1"/>
    </xf>
    <xf numFmtId="0" fontId="6" fillId="0" borderId="3" xfId="1" applyNumberFormat="1" applyFont="1" applyBorder="1" applyAlignment="1">
      <alignment horizontal="center" vertical="center"/>
    </xf>
    <xf numFmtId="0" fontId="6" fillId="0" borderId="24" xfId="1" applyNumberFormat="1" applyFont="1" applyFill="1" applyBorder="1" applyAlignment="1">
      <alignment horizontal="center" vertical="center" wrapText="1"/>
    </xf>
    <xf numFmtId="0" fontId="6" fillId="0" borderId="26" xfId="1" applyNumberFormat="1" applyFont="1" applyFill="1" applyBorder="1" applyAlignment="1">
      <alignment horizontal="center" vertical="center" wrapText="1"/>
    </xf>
    <xf numFmtId="0" fontId="6" fillId="0" borderId="25" xfId="1" applyNumberFormat="1" applyFont="1" applyFill="1" applyBorder="1" applyAlignment="1">
      <alignment horizontal="center" vertical="center" wrapText="1"/>
    </xf>
    <xf numFmtId="0" fontId="6" fillId="0" borderId="6" xfId="1" applyNumberFormat="1" applyFont="1" applyFill="1" applyBorder="1" applyAlignment="1">
      <alignment horizontal="center" vertical="center" wrapText="1"/>
    </xf>
    <xf numFmtId="0" fontId="6" fillId="0" borderId="9" xfId="1" applyFont="1" applyBorder="1" applyAlignment="1">
      <alignment horizontal="center" vertical="center"/>
    </xf>
    <xf numFmtId="0" fontId="6" fillId="0" borderId="11" xfId="1" applyFont="1" applyBorder="1" applyAlignment="1">
      <alignment horizontal="center" vertical="center"/>
    </xf>
    <xf numFmtId="0" fontId="6" fillId="0" borderId="10" xfId="1" applyFont="1" applyBorder="1" applyAlignment="1">
      <alignment horizontal="center" vertical="center"/>
    </xf>
    <xf numFmtId="0" fontId="6" fillId="0" borderId="0" xfId="2" applyFont="1" applyBorder="1" applyAlignment="1">
      <alignment horizontal="left" wrapText="1"/>
    </xf>
    <xf numFmtId="0" fontId="14" fillId="0" borderId="0" xfId="0" applyFont="1" applyFill="1" applyBorder="1" applyAlignment="1">
      <alignment horizontal="left" wrapText="1"/>
    </xf>
    <xf numFmtId="0" fontId="24" fillId="0" borderId="0" xfId="1" applyNumberFormat="1" applyFont="1" applyFill="1" applyAlignment="1">
      <alignment horizontal="center" vertical="center" wrapText="1"/>
    </xf>
    <xf numFmtId="0" fontId="6" fillId="0" borderId="1" xfId="1" applyNumberFormat="1" applyFont="1" applyFill="1" applyBorder="1" applyAlignment="1">
      <alignment horizontal="center" vertical="center"/>
    </xf>
    <xf numFmtId="0" fontId="6" fillId="0" borderId="4" xfId="1" applyNumberFormat="1" applyFont="1" applyFill="1" applyBorder="1" applyAlignment="1">
      <alignment horizontal="center" vertical="center"/>
    </xf>
    <xf numFmtId="0" fontId="6" fillId="0" borderId="0" xfId="2" applyFont="1" applyFill="1" applyBorder="1" applyAlignment="1">
      <alignment horizontal="left" wrapText="1"/>
    </xf>
    <xf numFmtId="0" fontId="6" fillId="0" borderId="0" xfId="1" applyFont="1" applyFill="1" applyAlignment="1">
      <alignment horizontal="center"/>
    </xf>
    <xf numFmtId="0" fontId="6" fillId="0" borderId="0" xfId="2" applyFont="1" applyFill="1" applyBorder="1" applyAlignment="1">
      <alignment horizontal="left" vertical="center" wrapText="1"/>
    </xf>
    <xf numFmtId="0" fontId="6" fillId="0" borderId="9" xfId="1" applyFont="1" applyFill="1" applyBorder="1" applyAlignment="1">
      <alignment horizontal="center" vertical="center" wrapText="1"/>
    </xf>
    <xf numFmtId="0" fontId="6" fillId="0" borderId="11"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27" xfId="0" applyNumberFormat="1" applyFont="1" applyFill="1" applyBorder="1" applyAlignment="1">
      <alignment horizontal="center" vertical="center" wrapText="1"/>
    </xf>
    <xf numFmtId="0" fontId="6" fillId="0" borderId="53" xfId="0" applyNumberFormat="1" applyFont="1" applyFill="1" applyBorder="1" applyAlignment="1">
      <alignment horizontal="center" vertical="center" wrapText="1"/>
    </xf>
    <xf numFmtId="0" fontId="6" fillId="0" borderId="52" xfId="1" applyNumberFormat="1" applyFont="1" applyFill="1" applyBorder="1" applyAlignment="1">
      <alignment horizontal="center"/>
    </xf>
    <xf numFmtId="0" fontId="6" fillId="0" borderId="56" xfId="1" applyNumberFormat="1" applyFont="1" applyFill="1" applyBorder="1" applyAlignment="1">
      <alignment horizontal="center" vertical="center" wrapText="1"/>
    </xf>
    <xf numFmtId="0" fontId="6" fillId="0" borderId="55" xfId="1" applyNumberFormat="1" applyFont="1" applyFill="1" applyBorder="1" applyAlignment="1">
      <alignment horizontal="center" vertical="center" wrapText="1"/>
    </xf>
    <xf numFmtId="0" fontId="6" fillId="0" borderId="39" xfId="1" applyNumberFormat="1" applyFont="1" applyFill="1" applyBorder="1" applyAlignment="1">
      <alignment horizontal="center"/>
    </xf>
    <xf numFmtId="0" fontId="6" fillId="0" borderId="41" xfId="1" applyNumberFormat="1" applyFont="1" applyFill="1" applyBorder="1" applyAlignment="1">
      <alignment horizontal="center"/>
    </xf>
    <xf numFmtId="0" fontId="6" fillId="0" borderId="40" xfId="1" applyNumberFormat="1" applyFont="1" applyFill="1" applyBorder="1" applyAlignment="1">
      <alignment horizontal="center"/>
    </xf>
    <xf numFmtId="0" fontId="6" fillId="0" borderId="25" xfId="1" applyNumberFormat="1" applyFont="1" applyFill="1" applyBorder="1" applyAlignment="1">
      <alignment horizontal="center"/>
    </xf>
    <xf numFmtId="0" fontId="5" fillId="0" borderId="0" xfId="1" applyNumberFormat="1" applyFont="1" applyFill="1" applyAlignment="1">
      <alignment horizontal="center" vertical="center" wrapText="1"/>
    </xf>
    <xf numFmtId="0" fontId="6" fillId="0" borderId="0" xfId="1" applyNumberFormat="1" applyFont="1" applyFill="1" applyAlignment="1">
      <alignment horizontal="center" vertical="center" wrapText="1"/>
    </xf>
    <xf numFmtId="0" fontId="6" fillId="0" borderId="39" xfId="1" applyFont="1" applyFill="1" applyBorder="1" applyAlignment="1">
      <alignment horizontal="center"/>
    </xf>
    <xf numFmtId="0" fontId="6" fillId="0" borderId="40" xfId="1" applyFont="1" applyFill="1" applyBorder="1" applyAlignment="1">
      <alignment horizontal="center"/>
    </xf>
    <xf numFmtId="0" fontId="6" fillId="0" borderId="41" xfId="1" applyFont="1" applyFill="1" applyBorder="1" applyAlignment="1">
      <alignment horizontal="center"/>
    </xf>
    <xf numFmtId="0" fontId="6" fillId="0" borderId="42" xfId="1" applyNumberFormat="1" applyFont="1" applyFill="1" applyBorder="1" applyAlignment="1">
      <alignment horizontal="center" vertical="center"/>
    </xf>
    <xf numFmtId="0" fontId="6" fillId="0" borderId="44" xfId="1" applyNumberFormat="1" applyFont="1" applyFill="1" applyBorder="1" applyAlignment="1">
      <alignment horizontal="center" vertical="center"/>
    </xf>
    <xf numFmtId="0" fontId="6" fillId="0" borderId="43" xfId="1" applyNumberFormat="1" applyFont="1" applyFill="1" applyBorder="1" applyAlignment="1">
      <alignment horizontal="center" vertical="center" wrapText="1"/>
    </xf>
    <xf numFmtId="0" fontId="6" fillId="0" borderId="45" xfId="1" applyNumberFormat="1" applyFont="1" applyFill="1" applyBorder="1" applyAlignment="1">
      <alignment horizontal="center" vertical="center" wrapText="1"/>
    </xf>
    <xf numFmtId="0" fontId="6" fillId="0" borderId="57" xfId="1" applyNumberFormat="1" applyFont="1" applyFill="1" applyBorder="1" applyAlignment="1">
      <alignment horizontal="center"/>
    </xf>
    <xf numFmtId="0" fontId="6" fillId="0" borderId="56" xfId="1" applyNumberFormat="1" applyFont="1" applyFill="1" applyBorder="1" applyAlignment="1">
      <alignment horizontal="center"/>
    </xf>
    <xf numFmtId="0" fontId="6" fillId="0" borderId="32" xfId="1" applyNumberFormat="1" applyFont="1" applyFill="1" applyBorder="1" applyAlignment="1">
      <alignment horizontal="center"/>
    </xf>
    <xf numFmtId="0" fontId="6" fillId="0" borderId="42" xfId="1" applyNumberFormat="1" applyFont="1" applyFill="1" applyBorder="1" applyAlignment="1">
      <alignment horizontal="center" vertical="center" wrapText="1"/>
    </xf>
    <xf numFmtId="0" fontId="6" fillId="0" borderId="44" xfId="1" applyNumberFormat="1" applyFont="1" applyFill="1" applyBorder="1" applyAlignment="1">
      <alignment horizontal="center" vertical="center" wrapText="1"/>
    </xf>
    <xf numFmtId="0" fontId="6" fillId="0" borderId="30" xfId="1" applyNumberFormat="1" applyFont="1" applyFill="1" applyBorder="1" applyAlignment="1">
      <alignment horizontal="center" vertical="center" wrapText="1"/>
    </xf>
    <xf numFmtId="0" fontId="6" fillId="0" borderId="29" xfId="1" applyNumberFormat="1" applyFont="1" applyFill="1" applyBorder="1" applyAlignment="1">
      <alignment horizontal="center" vertical="center" wrapText="1"/>
    </xf>
    <xf numFmtId="0" fontId="6" fillId="0" borderId="9" xfId="1" applyNumberFormat="1" applyFont="1" applyFill="1" applyBorder="1" applyAlignment="1">
      <alignment horizontal="center"/>
    </xf>
    <xf numFmtId="0" fontId="6" fillId="0" borderId="10" xfId="1" applyNumberFormat="1" applyFont="1" applyFill="1" applyBorder="1" applyAlignment="1">
      <alignment horizontal="center"/>
    </xf>
    <xf numFmtId="0" fontId="6" fillId="0" borderId="11" xfId="1" applyNumberFormat="1" applyFont="1" applyFill="1" applyBorder="1" applyAlignment="1">
      <alignment horizontal="center"/>
    </xf>
  </cellXfs>
  <cellStyles count="17">
    <cellStyle name="Обычный" xfId="0" builtinId="0"/>
    <cellStyle name="Обычный 2" xfId="1"/>
    <cellStyle name="Обычный 2 2" xfId="3"/>
    <cellStyle name="Обычный 2 2 2" xfId="10"/>
    <cellStyle name="Обычный 2 3" xfId="4"/>
    <cellStyle name="Обычный 2 3 2" xfId="12"/>
    <cellStyle name="Обычный 3" xfId="2"/>
    <cellStyle name="Обычный 4" xfId="8"/>
    <cellStyle name="Обычный 4 2" xfId="15"/>
    <cellStyle name="Процентный" xfId="11" builtinId="5"/>
    <cellStyle name="Процентный 2" xfId="9"/>
    <cellStyle name="Процентный 2 2" xfId="16"/>
    <cellStyle name="Финансовый" xfId="7" builtinId="3"/>
    <cellStyle name="Финансовый 2" xfId="5"/>
    <cellStyle name="Финансовый 3" xfId="6"/>
    <cellStyle name="Финансовый 3 2" xfId="13"/>
    <cellStyle name="Финансовый 4" xfId="14"/>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2.xml"/><Relationship Id="rId61"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5.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chimova_DA\AppData\Local\Temp\&#1040;&#1048;&#1057;%20&#1056;&#1053;&#1043;\&#1088;&#1072;&#1079;&#1076;&#1077;&#1083;%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chimova_DA\AppData\Local\Temp\01_&#1055;&#1088;&#1077;&#1081;&#1089;&#1082;&#1091;&#1088;&#1072;&#1085;&#1090;%20&#1085;&#1072;%20&#1091;&#1089;&#1083;&#1091;&#1075;&#1080;%20&#1040;&#1054;%20&#1043;&#1072;&#1079;&#1087;&#1088;&#1086;&#1084;%20&#1075;&#1072;&#1079;&#1086;&#1088;&#1072;&#1089;&#1087;&#1088;&#1077;&#1076;&#1077;&#1083;&#1077;&#1085;&#1080;&#1077;%20&#1057;&#1077;&#1074;&#1077;&#1088;%20-%20&#1076;&#1077;&#1081;&#1089;&#1090;&#107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055;&#1083;&#1072;&#1085;&#1086;&#1074;&#1099;&#1081;%20&#1086;&#1090;&#1076;&#1077;&#1083;\&#1055;&#1056;&#1045;&#1049;&#1057;&#1050;&#1059;&#1056;&#1040;&#1053;&#1058;\&#1055;&#1088;&#1077;&#1081;&#1089;%20&#1086;&#1089;&#1085;\&#1056;&#1072;&#1073;%20&#1084;&#1072;&#1090;-&#1083;&#1099;,%20&#1089;&#1090;&#1072;&#1088;&#1099;&#1077;%20&#1087;&#1088;&#1077;&#1081;&#1089;&#1099;,%20&#1088;&#1072;&#1089;&#1095;&#1077;&#1090;&#1099;\&#1048;&#1079;&#1084;&#1077;&#1085;&#1077;&#1085;&#1080;&#1103;%20&#1074;%20&#1055;&#1088;&#1077;&#1081;&#1089;&#1082;&#1091;&#1088;&#1072;&#1085;&#1090;%20&#1086;&#1090;%202022%2007%2001\&#1087;&#1088;&#1086;&#1074;&#1077;&#1088;&#1082;&#1072;%202022%2006%2023\_&#1055;&#1088;&#1080;&#1083;&#1086;&#1078;&#1077;&#1085;&#1080;&#1077;_2%20-%20&#1089;%2001.07.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chimova_DA\AppData\Local\Temp\&#1040;&#1048;&#1057;%20&#1056;&#1053;&#1043;\&#1056;&#1072;&#1079;&#1076;&#1077;&#1083;%2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chimova_DA\AppData\Local\Temp\&#1040;&#1048;&#1057;%20&#1056;&#1053;&#1043;\&#1056;&#1072;&#1093;&#1076;&#1077;&#1083;%209%20&#1075;&#1083;%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chimova_DA\AppData\Local\Temp\&#1040;&#1048;&#1057;%20&#1056;&#1053;&#1043;\&#1088;&#1072;&#1079;&#1076;&#1077;&#1083;%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Sheet"/>
    </sheetNames>
    <sheetDataSet>
      <sheetData sheetId="0" refreshError="1">
        <row r="2">
          <cell r="B2" t="str">
            <v>Номер по прейскуранту</v>
          </cell>
          <cell r="C2" t="str">
            <v>Наименование работ и газового оборудования</v>
          </cell>
          <cell r="D2" t="str">
            <v>Единица измерения</v>
          </cell>
          <cell r="E2" t="str">
            <v xml:space="preserve">Договорная цена, руб. </v>
          </cell>
          <cell r="G2" t="str">
            <v>Код</v>
          </cell>
        </row>
        <row r="3">
          <cell r="E3" t="str">
            <v>для предприятий 
(без НДС)</v>
          </cell>
          <cell r="F3" t="str">
            <v>для населения
(с НДС)</v>
          </cell>
        </row>
        <row r="4">
          <cell r="B4" t="str">
            <v>1.</v>
          </cell>
          <cell r="C4" t="str">
            <v>Раздел 1. ПРЕДПРОЕКТНЫЕ И ПРОЕКТНЫЕ РАБОТЫ</v>
          </cell>
          <cell r="G4" t="str">
            <v>01.0.000.0</v>
          </cell>
        </row>
        <row r="5">
          <cell r="B5" t="str">
            <v>1.1.</v>
          </cell>
          <cell r="C5" t="str">
            <v>1.1. Выдача и подтверждение технических условий на проетирование газораспределительной системы</v>
          </cell>
          <cell r="G5" t="str">
            <v>01.1.000.0</v>
          </cell>
        </row>
        <row r="6">
          <cell r="B6" t="str">
            <v>1.1.4.</v>
          </cell>
          <cell r="C6" t="str">
            <v>Выдача технических условий на проектирование подземного газопровода</v>
          </cell>
          <cell r="D6" t="str">
            <v>объект</v>
          </cell>
          <cell r="E6">
            <v>3191</v>
          </cell>
          <cell r="F6">
            <v>3370</v>
          </cell>
          <cell r="G6" t="str">
            <v>01.1.004.0</v>
          </cell>
        </row>
        <row r="7">
          <cell r="B7" t="str">
            <v>1.1.5.</v>
          </cell>
          <cell r="C7" t="str">
            <v>Выдача технических условий на проектирование надземного газопровода</v>
          </cell>
          <cell r="D7" t="str">
            <v>объект</v>
          </cell>
          <cell r="E7">
            <v>2127</v>
          </cell>
          <cell r="F7">
            <v>2246</v>
          </cell>
          <cell r="G7" t="str">
            <v>01.1.005.0</v>
          </cell>
        </row>
        <row r="8">
          <cell r="B8" t="str">
            <v>1.1.8.</v>
          </cell>
          <cell r="C8" t="str">
            <v>Выдача технических условий на установку ШРП</v>
          </cell>
          <cell r="D8" t="str">
            <v>объект</v>
          </cell>
          <cell r="E8">
            <v>2127</v>
          </cell>
          <cell r="F8">
            <v>2246</v>
          </cell>
          <cell r="G8" t="str">
            <v>01.1.008.0</v>
          </cell>
        </row>
        <row r="9">
          <cell r="B9" t="str">
            <v>1.1.15.</v>
          </cell>
          <cell r="C9" t="str">
            <v>Выдача технических условий на вынос и(или) демонтаж подземного газопровода</v>
          </cell>
          <cell r="D9" t="str">
            <v>объект</v>
          </cell>
          <cell r="E9">
            <v>1595</v>
          </cell>
          <cell r="F9">
            <v>1685</v>
          </cell>
          <cell r="G9" t="str">
            <v>01.1.015.0</v>
          </cell>
        </row>
        <row r="10">
          <cell r="B10" t="str">
            <v>1.1.16.</v>
          </cell>
          <cell r="C10" t="str">
            <v>Выдача технических условий на вынос и(или) демонтаж надземного газопровода</v>
          </cell>
          <cell r="D10" t="str">
            <v>объект</v>
          </cell>
          <cell r="E10">
            <v>1064</v>
          </cell>
          <cell r="F10">
            <v>1123</v>
          </cell>
          <cell r="G10" t="str">
            <v>01.1.016.0</v>
          </cell>
        </row>
        <row r="11">
          <cell r="B11" t="str">
            <v>1.1.20.1.</v>
          </cell>
          <cell r="C11" t="str">
            <v>Выдача технических условий на проектирование газораспределительной системы  жилого дома индивидуальной застройки с учетом согласования</v>
          </cell>
          <cell r="D11" t="str">
            <v>объект</v>
          </cell>
          <cell r="E11">
            <v>1595</v>
          </cell>
          <cell r="F11">
            <v>1685</v>
          </cell>
          <cell r="G11" t="str">
            <v>01.1.020.1</v>
          </cell>
        </row>
        <row r="12">
          <cell r="B12" t="str">
            <v>1.1.21.1.</v>
          </cell>
          <cell r="C12" t="str">
            <v>Выдача технических условий на газификацию бани (летней кухни,гаража, теплицы) с учетом согласования</v>
          </cell>
          <cell r="D12" t="str">
            <v>объект</v>
          </cell>
          <cell r="E12">
            <v>798</v>
          </cell>
          <cell r="F12">
            <v>842</v>
          </cell>
          <cell r="G12" t="str">
            <v>01.1.021.1</v>
          </cell>
        </row>
        <row r="13">
          <cell r="B13" t="str">
            <v>1.1.22.1.</v>
          </cell>
          <cell r="C13" t="str">
            <v>Выдача технических условий на установку газовых приборов в жилом доме с учетом согласования (обследование дома, составление эскиза)</v>
          </cell>
          <cell r="D13" t="str">
            <v>объект</v>
          </cell>
          <cell r="E13">
            <v>532</v>
          </cell>
          <cell r="F13">
            <v>562</v>
          </cell>
          <cell r="G13" t="str">
            <v>01.1.022.1</v>
          </cell>
        </row>
        <row r="14">
          <cell r="B14" t="str">
            <v>1.1.23.1.</v>
          </cell>
          <cell r="C14" t="str">
            <v xml:space="preserve">Выдача технических условий на перенос существующих бытовых газовых приборов в жилом доме с учетом согласования </v>
          </cell>
          <cell r="D14" t="str">
            <v>объект</v>
          </cell>
          <cell r="E14">
            <v>532</v>
          </cell>
          <cell r="F14">
            <v>562</v>
          </cell>
          <cell r="G14" t="str">
            <v>01.1.023.1</v>
          </cell>
        </row>
        <row r="15">
          <cell r="B15" t="str">
            <v>1.1.24.1.</v>
          </cell>
          <cell r="C15" t="str">
            <v>Выдача технических условий на установку  бытового счетчика газа на существующем газопроводе с учетом согласования</v>
          </cell>
          <cell r="D15" t="str">
            <v>объект</v>
          </cell>
          <cell r="E15">
            <v>532</v>
          </cell>
          <cell r="F15">
            <v>562</v>
          </cell>
          <cell r="G15" t="str">
            <v>01.1.024.1</v>
          </cell>
        </row>
        <row r="16">
          <cell r="B16" t="str">
            <v>1.1.25.</v>
          </cell>
          <cell r="C16" t="str">
            <v>Выдача технических условий на проектирование жилого дома от места подключения до приборов с количеством квартир до 20</v>
          </cell>
          <cell r="D16" t="str">
            <v>объект</v>
          </cell>
          <cell r="E16">
            <v>2127</v>
          </cell>
          <cell r="F16">
            <v>2246</v>
          </cell>
          <cell r="G16" t="str">
            <v>01.1.025.0</v>
          </cell>
        </row>
        <row r="17">
          <cell r="B17" t="str">
            <v>1.1.26.</v>
          </cell>
          <cell r="C17" t="str">
            <v xml:space="preserve">Выдача технических условий на проектирование газораспределительной системы многоквартирного жилого дома от места подключения до приборов </v>
          </cell>
          <cell r="D17" t="str">
            <v>объект</v>
          </cell>
          <cell r="E17">
            <v>4254</v>
          </cell>
          <cell r="F17">
            <v>4493</v>
          </cell>
          <cell r="G17" t="str">
            <v>01.1.026.0</v>
          </cell>
        </row>
        <row r="18">
          <cell r="B18" t="str">
            <v>1.1.27.</v>
          </cell>
          <cell r="C18" t="str">
            <v>Выдача технических условий на проектирование газораспределительной системы многоквартирного жилого дома с ШРП от места подключения до приборов</v>
          </cell>
          <cell r="D18" t="str">
            <v>объект</v>
          </cell>
          <cell r="E18">
            <v>5318</v>
          </cell>
          <cell r="F18">
            <v>5616</v>
          </cell>
          <cell r="G18" t="str">
            <v>01.1.027.0</v>
          </cell>
        </row>
        <row r="19">
          <cell r="B19" t="str">
            <v>1.1.31.</v>
          </cell>
          <cell r="C19" t="str">
            <v>Подтверждение технических условий на проектирование подземного  газопровода</v>
          </cell>
          <cell r="D19" t="str">
            <v>объект</v>
          </cell>
          <cell r="E19">
            <v>1595</v>
          </cell>
          <cell r="F19">
            <v>1685</v>
          </cell>
          <cell r="G19" t="str">
            <v>01.1.031.0</v>
          </cell>
        </row>
        <row r="20">
          <cell r="B20" t="str">
            <v>1.1.32.</v>
          </cell>
          <cell r="C20" t="str">
            <v>Подтверждение технических условий на проектирование надземного газопровода</v>
          </cell>
          <cell r="D20" t="str">
            <v>объект</v>
          </cell>
          <cell r="E20">
            <v>1064</v>
          </cell>
          <cell r="F20">
            <v>1123</v>
          </cell>
          <cell r="G20" t="str">
            <v>01.1.032.0</v>
          </cell>
        </row>
        <row r="21">
          <cell r="B21" t="str">
            <v>1.1.33.</v>
          </cell>
          <cell r="C21" t="str">
            <v>Подтверждение технических условий на проектирование межпоселкового подземного газопровода</v>
          </cell>
          <cell r="D21" t="str">
            <v>объект</v>
          </cell>
          <cell r="E21">
            <v>1330</v>
          </cell>
          <cell r="F21">
            <v>1404</v>
          </cell>
          <cell r="G21" t="str">
            <v>01.1.033.0</v>
          </cell>
        </row>
        <row r="22">
          <cell r="B22" t="str">
            <v>1.1.35.</v>
          </cell>
          <cell r="C22" t="str">
            <v>Подтверждение технических условий на установку ШРП</v>
          </cell>
          <cell r="D22" t="str">
            <v>объект</v>
          </cell>
          <cell r="E22">
            <v>1064</v>
          </cell>
          <cell r="F22">
            <v>1123</v>
          </cell>
          <cell r="G22" t="str">
            <v>01.1.035.0</v>
          </cell>
        </row>
        <row r="23">
          <cell r="B23" t="str">
            <v>1.1.42.</v>
          </cell>
          <cell r="C23" t="str">
            <v>Подтверждение технических условий на вынос и(или) демонтаж подземного газопровода</v>
          </cell>
          <cell r="D23" t="str">
            <v>объект</v>
          </cell>
          <cell r="E23">
            <v>798</v>
          </cell>
          <cell r="F23">
            <v>842</v>
          </cell>
          <cell r="G23" t="str">
            <v>01.1.042.0</v>
          </cell>
        </row>
        <row r="24">
          <cell r="B24" t="str">
            <v>1.1.43.</v>
          </cell>
          <cell r="C24" t="str">
            <v>Подтверждение технических условий на вынос и(или) демонтаж надземного газопровода</v>
          </cell>
          <cell r="D24" t="str">
            <v>объект</v>
          </cell>
          <cell r="E24">
            <v>532</v>
          </cell>
          <cell r="F24">
            <v>562</v>
          </cell>
          <cell r="G24" t="str">
            <v>01.1.043.0</v>
          </cell>
        </row>
        <row r="25">
          <cell r="B25" t="str">
            <v>1.1.47.1.</v>
          </cell>
          <cell r="C25" t="str">
            <v>Подтверждение технических условий на проектирование газораспределительной системы  жилого дома индивидуальной застройки с учетом согласования</v>
          </cell>
          <cell r="D25" t="str">
            <v>объект</v>
          </cell>
          <cell r="E25">
            <v>532</v>
          </cell>
          <cell r="F25">
            <v>562</v>
          </cell>
          <cell r="G25" t="str">
            <v>01.1.047.1</v>
          </cell>
        </row>
        <row r="26">
          <cell r="B26" t="str">
            <v>1.1.48.1.</v>
          </cell>
          <cell r="C26" t="str">
            <v>Подтверждение технических условий на газификацию бани (летней кухни,гаража, теплицы) с учетом согласования</v>
          </cell>
          <cell r="D26" t="str">
            <v>объект</v>
          </cell>
          <cell r="E26">
            <v>266</v>
          </cell>
          <cell r="F26">
            <v>281</v>
          </cell>
          <cell r="G26" t="str">
            <v>01.1.048.1</v>
          </cell>
        </row>
        <row r="27">
          <cell r="B27" t="str">
            <v>1.1.49.1.</v>
          </cell>
          <cell r="C27" t="str">
            <v>Подтверждение технических условий на установку дополнительных газовых приборов в жилом доме с учетом согласования</v>
          </cell>
          <cell r="D27" t="str">
            <v>объект</v>
          </cell>
          <cell r="E27">
            <v>213</v>
          </cell>
          <cell r="F27">
            <v>225</v>
          </cell>
          <cell r="G27" t="str">
            <v>01.1.049.1</v>
          </cell>
        </row>
        <row r="28">
          <cell r="B28" t="str">
            <v>1.1.50.1.</v>
          </cell>
          <cell r="C28" t="str">
            <v>Подтверждение технических условий на перенос существующих бытовых газовых приборов в жилом доме с учетом согласования</v>
          </cell>
          <cell r="D28" t="str">
            <v>объект</v>
          </cell>
          <cell r="E28">
            <v>160</v>
          </cell>
          <cell r="F28">
            <v>168</v>
          </cell>
          <cell r="G28" t="str">
            <v>01.1.050.1</v>
          </cell>
        </row>
        <row r="29">
          <cell r="B29" t="str">
            <v>1.1.51.1.</v>
          </cell>
          <cell r="C29" t="str">
            <v>Подтверждение технических условий на установку бытового счетчика газа на существующем газопроводе с учетом согласования</v>
          </cell>
          <cell r="D29" t="str">
            <v>шт</v>
          </cell>
          <cell r="E29">
            <v>96</v>
          </cell>
          <cell r="F29">
            <v>101</v>
          </cell>
          <cell r="G29" t="str">
            <v>01.1.051.1</v>
          </cell>
        </row>
        <row r="30">
          <cell r="B30" t="str">
            <v>1.1.52.</v>
          </cell>
          <cell r="C30" t="str">
            <v>Подтверждение технических условий на проектирование газораспределительной системы  жилого дома с количеством квартир до 20 от места подключения до при</v>
          </cell>
          <cell r="D30" t="str">
            <v>объект</v>
          </cell>
          <cell r="E30">
            <v>718</v>
          </cell>
          <cell r="F30">
            <v>758</v>
          </cell>
          <cell r="G30" t="str">
            <v>01.1.052.0</v>
          </cell>
        </row>
        <row r="31">
          <cell r="B31" t="str">
            <v>1.1.53.</v>
          </cell>
          <cell r="C31" t="str">
            <v>Подтверждение технических условий на проектирование газораспределительной системы  многоквартирного жилого дома от места подключения до приборов</v>
          </cell>
          <cell r="D31" t="str">
            <v>объект</v>
          </cell>
          <cell r="E31">
            <v>1436</v>
          </cell>
          <cell r="F31">
            <v>1516</v>
          </cell>
          <cell r="G31" t="str">
            <v>01.1.053.0</v>
          </cell>
        </row>
        <row r="32">
          <cell r="B32" t="str">
            <v>1.1.54.</v>
          </cell>
          <cell r="C32" t="str">
            <v>Подтверждение технических условий на проектирование газораспределительной системы многоквартирного жилого дома с ШРП от места подключения до приборов</v>
          </cell>
          <cell r="D32" t="str">
            <v>объект</v>
          </cell>
          <cell r="E32">
            <v>1755</v>
          </cell>
          <cell r="F32">
            <v>1853</v>
          </cell>
          <cell r="G32" t="str">
            <v>01.1.054.0</v>
          </cell>
        </row>
        <row r="33">
          <cell r="B33" t="str">
            <v>1.1.1.</v>
          </cell>
          <cell r="C33" t="str">
            <v>Выдача технических условий на проектирование  газораспределительной системы поселка городского типа или микрорайона города с населением до 50 тыс.жите</v>
          </cell>
          <cell r="D33" t="str">
            <v>объект</v>
          </cell>
          <cell r="E33">
            <v>3191</v>
          </cell>
          <cell r="G33" t="str">
            <v>01.1.001.0</v>
          </cell>
        </row>
        <row r="34">
          <cell r="B34" t="str">
            <v>1.1.2.</v>
          </cell>
          <cell r="C34" t="str">
            <v>Выдача технических условий на проектирование  газораспределительной системы поселка городского типа или микрорайона города с населением до 200 тыс.жит</v>
          </cell>
          <cell r="D34" t="str">
            <v>объект</v>
          </cell>
          <cell r="E34">
            <v>12763</v>
          </cell>
          <cell r="G34" t="str">
            <v>01.1.002.0</v>
          </cell>
        </row>
        <row r="35">
          <cell r="B35" t="str">
            <v>1.1.2.1.</v>
          </cell>
          <cell r="C35" t="str">
            <v>Выдача ТУ на проектирование  газораспределительной системы поселка городского типа или микрорайона города на каждые 50 тыс. жителей св.200 тыс.</v>
          </cell>
          <cell r="D35" t="str">
            <v>объект</v>
          </cell>
          <cell r="E35">
            <v>3190.75</v>
          </cell>
          <cell r="G35" t="str">
            <v>01.1.002.1</v>
          </cell>
        </row>
        <row r="36">
          <cell r="B36" t="str">
            <v>1.1.3.</v>
          </cell>
          <cell r="C36" t="str">
            <v>Выдача технических условий на проектирование  газораспределительной системы населенного пункта сельской местности</v>
          </cell>
          <cell r="D36" t="str">
            <v>объект</v>
          </cell>
          <cell r="E36">
            <v>2127</v>
          </cell>
          <cell r="G36" t="str">
            <v>01.1.003.0</v>
          </cell>
        </row>
        <row r="37">
          <cell r="B37" t="str">
            <v>1.1.6.</v>
          </cell>
          <cell r="C37" t="str">
            <v>Выдача технических условий на проектирование межпоселкового газопровода</v>
          </cell>
          <cell r="D37" t="str">
            <v>объект</v>
          </cell>
          <cell r="E37">
            <v>2659</v>
          </cell>
          <cell r="G37" t="str">
            <v>01.1.006.0</v>
          </cell>
        </row>
        <row r="38">
          <cell r="B38" t="str">
            <v>1.1.7.</v>
          </cell>
          <cell r="C38" t="str">
            <v>Выдача технических условий на проектирование ГРП</v>
          </cell>
          <cell r="D38" t="str">
            <v>объект</v>
          </cell>
          <cell r="E38">
            <v>3191</v>
          </cell>
          <cell r="G38" t="str">
            <v>01.1.007.0</v>
          </cell>
        </row>
        <row r="39">
          <cell r="B39" t="str">
            <v>1.1.9.</v>
          </cell>
          <cell r="C39" t="str">
            <v xml:space="preserve">Выдача технических условий на проектирование  газораспределительной системы предприятия или котельной с ГРУ </v>
          </cell>
          <cell r="D39" t="str">
            <v>объект</v>
          </cell>
          <cell r="E39">
            <v>9573</v>
          </cell>
          <cell r="G39" t="str">
            <v>01.1.009.0</v>
          </cell>
        </row>
        <row r="40">
          <cell r="B40" t="str">
            <v>1.1.10.</v>
          </cell>
          <cell r="C40" t="str">
            <v xml:space="preserve">Выдача технических условий на проектирование  газораспределительной системы предприятия или котельной </v>
          </cell>
          <cell r="D40" t="str">
            <v>объект</v>
          </cell>
          <cell r="E40">
            <v>8509</v>
          </cell>
          <cell r="G40" t="str">
            <v>01.1.010.0</v>
          </cell>
        </row>
        <row r="41">
          <cell r="B41" t="str">
            <v>1.1.11.</v>
          </cell>
          <cell r="C41" t="str">
            <v>Выдача технических условий на проектирование  газораспределительной системы общественного здания производственного назначения</v>
          </cell>
          <cell r="D41" t="str">
            <v>объект</v>
          </cell>
          <cell r="E41">
            <v>2659</v>
          </cell>
          <cell r="G41" t="str">
            <v>01.1.011.0</v>
          </cell>
        </row>
        <row r="42">
          <cell r="B42" t="str">
            <v>1.1.12.</v>
          </cell>
          <cell r="C42" t="str">
            <v>Выдача технических условий на установку бытовых газовых приборов в производственном, общественном (административном) и др.зданиях</v>
          </cell>
          <cell r="D42" t="str">
            <v>объект</v>
          </cell>
          <cell r="E42">
            <v>3191</v>
          </cell>
          <cell r="G42" t="str">
            <v>01.1.012.0</v>
          </cell>
        </row>
        <row r="43">
          <cell r="B43" t="str">
            <v>1.1.13.</v>
          </cell>
          <cell r="C43" t="str">
            <v>Выдача технических условий на проектирование реконструкции (протяжка, санация)  подземного газопровода</v>
          </cell>
          <cell r="D43" t="str">
            <v>объект</v>
          </cell>
          <cell r="E43">
            <v>5318</v>
          </cell>
          <cell r="G43" t="str">
            <v>01.1.013.0</v>
          </cell>
        </row>
        <row r="44">
          <cell r="B44" t="str">
            <v>1.1.14.</v>
          </cell>
          <cell r="C44" t="str">
            <v>Выдача технических условий на реконструкцию ГРП</v>
          </cell>
          <cell r="D44" t="str">
            <v>объект</v>
          </cell>
          <cell r="E44">
            <v>4254</v>
          </cell>
          <cell r="G44" t="str">
            <v>01.1.014.0</v>
          </cell>
        </row>
        <row r="45">
          <cell r="B45" t="str">
            <v>1.1.17.</v>
          </cell>
          <cell r="C45" t="str">
            <v>Выдача технических условий на реконструкцию газораспределительной системы предприятия или котельной</v>
          </cell>
          <cell r="D45" t="str">
            <v>объект</v>
          </cell>
          <cell r="E45">
            <v>3723</v>
          </cell>
          <cell r="G45" t="str">
            <v>01.1.017.0</v>
          </cell>
        </row>
        <row r="46">
          <cell r="B46" t="str">
            <v>1.1.18.</v>
          </cell>
          <cell r="C46" t="str">
            <v xml:space="preserve">Выдача технических условий на установку промышленного счетчика газа </v>
          </cell>
          <cell r="D46" t="str">
            <v>шт</v>
          </cell>
          <cell r="E46">
            <v>1595</v>
          </cell>
          <cell r="G46" t="str">
            <v>01.1.018.0</v>
          </cell>
        </row>
        <row r="47">
          <cell r="B47" t="str">
            <v>1.1.19.1.</v>
          </cell>
          <cell r="C47" t="str">
            <v>Выдача ТУ на перенос существующих бытовых газовых приборов в производственном, общественном (административном) здании с учетом согласования</v>
          </cell>
          <cell r="D47" t="str">
            <v>объект</v>
          </cell>
          <cell r="E47">
            <v>532</v>
          </cell>
          <cell r="G47" t="str">
            <v>01.1.019.1</v>
          </cell>
        </row>
        <row r="48">
          <cell r="B48" t="str">
            <v>1.1.19.2.</v>
          </cell>
          <cell r="C48" t="str">
            <v>Выдача ТУ на перенос существующих бытовых газовых приборов в производственном, общественном (административном) здании без учета согласования</v>
          </cell>
          <cell r="D48" t="str">
            <v>объект</v>
          </cell>
          <cell r="E48">
            <v>372.4</v>
          </cell>
          <cell r="G48" t="str">
            <v>01.1.019.2</v>
          </cell>
        </row>
        <row r="49">
          <cell r="B49" t="str">
            <v>1.1.20.2.</v>
          </cell>
          <cell r="C49" t="str">
            <v xml:space="preserve">Выдача технических условий на проектирование газораспределительной системы  жилого дома индивидуальной застройки без учета согласования </v>
          </cell>
          <cell r="D49" t="str">
            <v>объект</v>
          </cell>
          <cell r="E49">
            <v>1116.5</v>
          </cell>
          <cell r="F49">
            <v>1179.5</v>
          </cell>
          <cell r="G49" t="str">
            <v>01.1.020.2</v>
          </cell>
        </row>
        <row r="50">
          <cell r="B50" t="str">
            <v>1.1.21.2.</v>
          </cell>
          <cell r="C50" t="str">
            <v xml:space="preserve">Выдача технических условий на газификацию бани (летней кухни, гаража, теплицы) без учета согласования </v>
          </cell>
          <cell r="D50" t="str">
            <v>объект</v>
          </cell>
          <cell r="E50">
            <v>558.6</v>
          </cell>
          <cell r="F50">
            <v>589.4</v>
          </cell>
          <cell r="G50" t="str">
            <v>01.1.021.2</v>
          </cell>
        </row>
        <row r="51">
          <cell r="B51" t="str">
            <v>1.1.22.2.</v>
          </cell>
          <cell r="C51" t="str">
            <v xml:space="preserve">Выдача технических условий на установку газовых приборов в жилом доме без учета согласования </v>
          </cell>
          <cell r="D51" t="str">
            <v>объект</v>
          </cell>
          <cell r="E51">
            <v>372.4</v>
          </cell>
          <cell r="F51">
            <v>393.4</v>
          </cell>
          <cell r="G51" t="str">
            <v>01.1.022.2</v>
          </cell>
        </row>
        <row r="52">
          <cell r="B52" t="str">
            <v>1.1.23.2.</v>
          </cell>
          <cell r="C52" t="str">
            <v xml:space="preserve">Выдача технических условий на перенос существующих бытовых газовых приборов в жилом доме без учета согласования </v>
          </cell>
          <cell r="D52" t="str">
            <v>объект</v>
          </cell>
          <cell r="E52">
            <v>372.4</v>
          </cell>
          <cell r="F52">
            <v>393.4</v>
          </cell>
          <cell r="G52" t="str">
            <v>01.1.023.2</v>
          </cell>
        </row>
        <row r="53">
          <cell r="B53" t="str">
            <v>1.1.24.2.</v>
          </cell>
          <cell r="C53" t="str">
            <v xml:space="preserve">Выдача технических условий на установку  бытового счетчика газа на существующем газопроводе без учета согласования </v>
          </cell>
          <cell r="D53" t="str">
            <v>объект</v>
          </cell>
          <cell r="E53">
            <v>372.4</v>
          </cell>
          <cell r="F53">
            <v>393.4</v>
          </cell>
          <cell r="G53" t="str">
            <v>01.1.024.2</v>
          </cell>
        </row>
        <row r="54">
          <cell r="B54" t="str">
            <v>1.1.28.</v>
          </cell>
          <cell r="C54" t="str">
            <v>Подтверждение ТУ на проектирование газораспределительной системы поселка городского типа или микрорайона города с населением до 50 тыс.жителей</v>
          </cell>
          <cell r="D54" t="str">
            <v>объект</v>
          </cell>
          <cell r="E54">
            <v>1595</v>
          </cell>
          <cell r="G54" t="str">
            <v>01.1.028.0</v>
          </cell>
        </row>
        <row r="55">
          <cell r="B55" t="str">
            <v>1.1.29.</v>
          </cell>
          <cell r="C55" t="str">
            <v>Подтверждение ТУ на проектирование газораспределительной системы поселка городского типа или микрорайона города с населением до 200 тыс.жителей</v>
          </cell>
          <cell r="D55" t="str">
            <v>объект</v>
          </cell>
          <cell r="E55">
            <v>6382</v>
          </cell>
          <cell r="G55" t="str">
            <v>01.1.029.0</v>
          </cell>
        </row>
        <row r="56">
          <cell r="B56" t="str">
            <v>1.1.30.</v>
          </cell>
          <cell r="C56" t="str">
            <v>Подтверждение технических условий на проектирование газораспределительной системы населенного пункта сельской местности</v>
          </cell>
          <cell r="D56" t="str">
            <v>объект</v>
          </cell>
          <cell r="E56">
            <v>1595</v>
          </cell>
          <cell r="G56" t="str">
            <v>01.1.030.0</v>
          </cell>
        </row>
        <row r="57">
          <cell r="B57" t="str">
            <v>1.1.34.</v>
          </cell>
          <cell r="C57" t="str">
            <v xml:space="preserve">Подтверждение технических условий на проектирование ГРП </v>
          </cell>
          <cell r="D57" t="str">
            <v>объект</v>
          </cell>
          <cell r="E57">
            <v>1595</v>
          </cell>
          <cell r="G57" t="str">
            <v>01.1.034.0</v>
          </cell>
        </row>
        <row r="58">
          <cell r="B58" t="str">
            <v>1.1.36.</v>
          </cell>
          <cell r="C58" t="str">
            <v>Подтверждение технических условий на разработку проекта газораспределительной системы предприятия или котельной с ГРУ</v>
          </cell>
          <cell r="D58" t="str">
            <v>объект</v>
          </cell>
          <cell r="E58">
            <v>4786</v>
          </cell>
          <cell r="G58" t="str">
            <v>01.1.036.0</v>
          </cell>
        </row>
        <row r="59">
          <cell r="B59" t="str">
            <v>1.1.37.</v>
          </cell>
          <cell r="C59" t="str">
            <v xml:space="preserve">Подтверждение технических условий на разработку проекта газораспределительной системы предприятия или котельной </v>
          </cell>
          <cell r="D59" t="str">
            <v>объект</v>
          </cell>
          <cell r="E59">
            <v>4254</v>
          </cell>
          <cell r="G59" t="str">
            <v>01.1.037.0</v>
          </cell>
        </row>
        <row r="60">
          <cell r="B60" t="str">
            <v>1.1.38.</v>
          </cell>
          <cell r="C60" t="str">
            <v>Подтверждение технических условий на разработку проекта газораспределительной системы общественного здания производственного назначения</v>
          </cell>
          <cell r="D60" t="str">
            <v>объект</v>
          </cell>
          <cell r="E60">
            <v>1330</v>
          </cell>
          <cell r="G60" t="str">
            <v>01.1.038.0</v>
          </cell>
        </row>
        <row r="61">
          <cell r="B61" t="str">
            <v>1.1.39.</v>
          </cell>
          <cell r="C61" t="str">
            <v>Подтверждение технических условий на установку бытовых газовых приборов в производственном, общественном (административном) и др.зданиях</v>
          </cell>
          <cell r="D61" t="str">
            <v>объект</v>
          </cell>
          <cell r="E61">
            <v>1595</v>
          </cell>
          <cell r="G61" t="str">
            <v>01.1.039.0</v>
          </cell>
        </row>
        <row r="62">
          <cell r="B62" t="str">
            <v>1.1.40.</v>
          </cell>
          <cell r="C62" t="str">
            <v>Подтверждение технических условий на реконструкцию подземного газопровода</v>
          </cell>
          <cell r="D62" t="str">
            <v>объект</v>
          </cell>
          <cell r="E62">
            <v>1595</v>
          </cell>
          <cell r="G62" t="str">
            <v>01.1.040.0</v>
          </cell>
        </row>
        <row r="63">
          <cell r="B63" t="str">
            <v>1.1.41.</v>
          </cell>
          <cell r="C63" t="str">
            <v>Подтверждение технических условий на реконструкцию газораспределительной системы предприятия или котельной</v>
          </cell>
          <cell r="D63" t="str">
            <v>объект</v>
          </cell>
          <cell r="E63">
            <v>1861</v>
          </cell>
          <cell r="G63" t="str">
            <v>01.1.041.0</v>
          </cell>
        </row>
        <row r="64">
          <cell r="B64" t="str">
            <v>1.1.44.</v>
          </cell>
          <cell r="C64" t="str">
            <v>Подтверждение технических условий на реконструкцию ГРП</v>
          </cell>
          <cell r="D64" t="str">
            <v>объект</v>
          </cell>
          <cell r="E64">
            <v>2127</v>
          </cell>
          <cell r="G64" t="str">
            <v>01.1.044.0</v>
          </cell>
        </row>
        <row r="65">
          <cell r="B65" t="str">
            <v>1.1.45.</v>
          </cell>
          <cell r="C65" t="str">
            <v xml:space="preserve">Подтверждение технических условий на установку промышленного счетчика газа </v>
          </cell>
          <cell r="D65" t="str">
            <v>шт</v>
          </cell>
          <cell r="E65">
            <v>1064</v>
          </cell>
          <cell r="G65" t="str">
            <v>01.1.045.0</v>
          </cell>
        </row>
        <row r="66">
          <cell r="B66" t="str">
            <v>1.1.46.1.</v>
          </cell>
          <cell r="C66" t="str">
            <v>Подтверждение ТУ на перенос существующих бытовых газовых приборов в производ., общественном (административном) здании с учетом согласования проекта</v>
          </cell>
          <cell r="D66" t="str">
            <v>объект</v>
          </cell>
          <cell r="E66">
            <v>186</v>
          </cell>
          <cell r="G66" t="str">
            <v>01.1.046.1</v>
          </cell>
        </row>
        <row r="67">
          <cell r="B67" t="str">
            <v>1.1.46.2.</v>
          </cell>
          <cell r="C67" t="str">
            <v>Подтверждение ТУ на перенос существующих бытовых газовых приборов в производ., общественном (административном) здании без учета согласования проекта</v>
          </cell>
          <cell r="D67" t="str">
            <v>объект</v>
          </cell>
          <cell r="E67">
            <v>130.19999999999999</v>
          </cell>
          <cell r="G67" t="str">
            <v>01.1.046.2</v>
          </cell>
        </row>
        <row r="68">
          <cell r="B68" t="str">
            <v>1.1.47.2.</v>
          </cell>
          <cell r="C68" t="str">
            <v>Подтверждение технических условий на проектирование газораспределительной системы  жилого дома индивидуальной застройки без учета согласования проекта</v>
          </cell>
          <cell r="D68" t="str">
            <v>объект</v>
          </cell>
          <cell r="E68">
            <v>372.4</v>
          </cell>
          <cell r="F68">
            <v>393.4</v>
          </cell>
          <cell r="G68" t="str">
            <v>01.1.047.2</v>
          </cell>
        </row>
        <row r="69">
          <cell r="B69" t="str">
            <v>1.1.48.2.</v>
          </cell>
          <cell r="C69" t="str">
            <v>Подтверждение технических условий на газификацию бани (летней кухни,гаража, теплицы) без учета согласования проекта</v>
          </cell>
          <cell r="D69" t="str">
            <v>объект</v>
          </cell>
          <cell r="E69">
            <v>186.2</v>
          </cell>
          <cell r="F69">
            <v>196.7</v>
          </cell>
          <cell r="G69" t="str">
            <v>01.1.048.2</v>
          </cell>
        </row>
        <row r="70">
          <cell r="B70" t="str">
            <v>1.1.49.2.</v>
          </cell>
          <cell r="C70" t="str">
            <v>Подтверждение технических условий на установку дополнительных газовых приборов в жилом доме без учета согласования проекта</v>
          </cell>
          <cell r="D70" t="str">
            <v>объект</v>
          </cell>
          <cell r="E70">
            <v>149.1</v>
          </cell>
          <cell r="F70">
            <v>157.5</v>
          </cell>
          <cell r="G70" t="str">
            <v>01.1.049.2</v>
          </cell>
        </row>
        <row r="71">
          <cell r="B71" t="str">
            <v>1.1.50.2.</v>
          </cell>
          <cell r="C71" t="str">
            <v>Подтверждение технических условий на перенос существующих бытовых газовых приборов в жилом доме без учета согласования проекта</v>
          </cell>
          <cell r="D71" t="str">
            <v>объект</v>
          </cell>
          <cell r="E71">
            <v>112</v>
          </cell>
          <cell r="F71">
            <v>117.6</v>
          </cell>
          <cell r="G71" t="str">
            <v>01.1.050.2</v>
          </cell>
        </row>
        <row r="72">
          <cell r="B72" t="str">
            <v>1.1.51.2.</v>
          </cell>
          <cell r="C72" t="str">
            <v>Подтверждение технических условий на установку бытового счетчика газа на существующем газопроводе без учета согласования проекта</v>
          </cell>
          <cell r="D72" t="str">
            <v>шт</v>
          </cell>
          <cell r="E72">
            <v>67.2</v>
          </cell>
          <cell r="F72">
            <v>70.7</v>
          </cell>
          <cell r="G72" t="str">
            <v>01.1.051.2</v>
          </cell>
        </row>
        <row r="73">
          <cell r="B73" t="str">
            <v xml:space="preserve">1.2.		</v>
          </cell>
          <cell r="C73" t="str">
            <v>1.2. Согласование и пересогласование проектов на соответствие выданным техническим условиям</v>
          </cell>
          <cell r="G73" t="str">
            <v>01.2.000.0</v>
          </cell>
        </row>
        <row r="74">
          <cell r="B74" t="str">
            <v>1.2.3.</v>
          </cell>
          <cell r="C74" t="str">
            <v>Согласование проекта газораспределительной системы населенного пункта сельской местности при количестве домов до 10</v>
          </cell>
          <cell r="D74" t="str">
            <v>объект</v>
          </cell>
          <cell r="E74">
            <v>532</v>
          </cell>
          <cell r="F74">
            <v>562</v>
          </cell>
          <cell r="G74" t="str">
            <v>01.2.003.0</v>
          </cell>
        </row>
        <row r="75">
          <cell r="B75" t="str">
            <v>1.2.4.</v>
          </cell>
          <cell r="C75" t="str">
            <v>Согласование проекта газораспределительной системы населенного пункта сельской местности при количестве домов до 50</v>
          </cell>
          <cell r="D75" t="str">
            <v>объект</v>
          </cell>
          <cell r="E75">
            <v>798</v>
          </cell>
          <cell r="F75">
            <v>842</v>
          </cell>
          <cell r="G75" t="str">
            <v>01.2.004.0</v>
          </cell>
        </row>
        <row r="76">
          <cell r="B76" t="str">
            <v>1.2.5.</v>
          </cell>
          <cell r="C76" t="str">
            <v xml:space="preserve">Согласование проекта газораспределительной системы населенного пункта сельской местности при количестве домов до 100 </v>
          </cell>
          <cell r="D76" t="str">
            <v>объект</v>
          </cell>
          <cell r="E76">
            <v>1064</v>
          </cell>
          <cell r="F76">
            <v>1123</v>
          </cell>
          <cell r="G76" t="str">
            <v>01.2.005.0</v>
          </cell>
        </row>
        <row r="77">
          <cell r="B77" t="str">
            <v>1.2.6.</v>
          </cell>
          <cell r="C77" t="str">
            <v>Согласование проекта прокладки  подземного газопровода в населенном пункте</v>
          </cell>
          <cell r="D77" t="str">
            <v>объект</v>
          </cell>
          <cell r="E77">
            <v>1595</v>
          </cell>
          <cell r="F77">
            <v>1685</v>
          </cell>
          <cell r="G77" t="str">
            <v>01.2.006.0</v>
          </cell>
        </row>
        <row r="78">
          <cell r="B78" t="str">
            <v>1.2.7.</v>
          </cell>
          <cell r="C78" t="str">
            <v>Согласование проекта прокладки  надземного газопровода в населенном пункте</v>
          </cell>
          <cell r="D78" t="str">
            <v>объект</v>
          </cell>
          <cell r="E78">
            <v>1064</v>
          </cell>
          <cell r="F78">
            <v>1123</v>
          </cell>
          <cell r="G78" t="str">
            <v>01.2.007.0</v>
          </cell>
        </row>
        <row r="79">
          <cell r="B79" t="str">
            <v>1.2.11.</v>
          </cell>
          <cell r="C79" t="str">
            <v>Согласование проекта  установки  ШРП</v>
          </cell>
          <cell r="D79" t="str">
            <v>объект</v>
          </cell>
          <cell r="E79">
            <v>1064</v>
          </cell>
          <cell r="F79">
            <v>1123</v>
          </cell>
          <cell r="G79" t="str">
            <v>01.2.011.0</v>
          </cell>
        </row>
        <row r="80">
          <cell r="B80" t="str">
            <v>1.2.18.</v>
          </cell>
          <cell r="C80" t="str">
            <v>Согласование проекта на вынос и(или) демонтаж подземного газопровода</v>
          </cell>
          <cell r="D80" t="str">
            <v>объект</v>
          </cell>
          <cell r="E80">
            <v>798</v>
          </cell>
          <cell r="F80">
            <v>842</v>
          </cell>
          <cell r="G80" t="str">
            <v>01.2.018.0</v>
          </cell>
        </row>
        <row r="81">
          <cell r="B81" t="str">
            <v>1.2.19.</v>
          </cell>
          <cell r="C81" t="str">
            <v>Согласование проекта на вынос и(или) демонтаж надземного газопровода</v>
          </cell>
          <cell r="D81" t="str">
            <v>объект</v>
          </cell>
          <cell r="E81">
            <v>532</v>
          </cell>
          <cell r="F81">
            <v>562</v>
          </cell>
          <cell r="G81" t="str">
            <v>01.2.019.0</v>
          </cell>
        </row>
        <row r="82">
          <cell r="B82" t="str">
            <v>1.2.22.</v>
          </cell>
          <cell r="C82" t="str">
            <v xml:space="preserve">Согласование проекта газораспределительной системы жилого дома от места подключения до приборов с количеством квартир до 20 </v>
          </cell>
          <cell r="D82" t="str">
            <v>объект</v>
          </cell>
          <cell r="E82">
            <v>798</v>
          </cell>
          <cell r="F82">
            <v>842</v>
          </cell>
          <cell r="G82" t="str">
            <v>01.2.022.0</v>
          </cell>
        </row>
        <row r="83">
          <cell r="B83" t="str">
            <v>1.2.23.</v>
          </cell>
          <cell r="C83" t="str">
            <v>Согласование проекта газораспределительной системы от места подключения до прибора многоквартирного жилого дома с одним вводом и фасадным газопроводом</v>
          </cell>
          <cell r="D83" t="str">
            <v>объект</v>
          </cell>
          <cell r="E83">
            <v>798</v>
          </cell>
          <cell r="F83">
            <v>842</v>
          </cell>
          <cell r="G83" t="str">
            <v>01.2.023.0</v>
          </cell>
        </row>
        <row r="84">
          <cell r="B84" t="str">
            <v>1.2.24.</v>
          </cell>
          <cell r="C84" t="str">
            <v>Согласование проекта газораспределительной системы от места подключения до прибора многоквартирного жилого дома</v>
          </cell>
          <cell r="D84" t="str">
            <v>объект</v>
          </cell>
          <cell r="E84">
            <v>2127</v>
          </cell>
          <cell r="F84">
            <v>2246</v>
          </cell>
          <cell r="G84" t="str">
            <v>01.2.024.0</v>
          </cell>
        </row>
        <row r="85">
          <cell r="B85" t="str">
            <v>1.2.25.</v>
          </cell>
          <cell r="C85" t="str">
            <v>Согласование проекта газораспределительной системы от места подключения до прибора при планировке квартир в двух уровнях</v>
          </cell>
          <cell r="D85" t="str">
            <v>объект</v>
          </cell>
          <cell r="E85">
            <v>2659</v>
          </cell>
          <cell r="F85">
            <v>2808</v>
          </cell>
          <cell r="G85" t="str">
            <v>01.2.025.0</v>
          </cell>
        </row>
        <row r="86">
          <cell r="B86" t="str">
            <v>1.2.26.</v>
          </cell>
          <cell r="C86" t="str">
            <v>Согласование проекта газораспределительной системы от места подключения до прибора многоквартирного жилого дома с ШРП</v>
          </cell>
          <cell r="D86" t="str">
            <v>объект</v>
          </cell>
          <cell r="E86">
            <v>3723</v>
          </cell>
          <cell r="F86">
            <v>3931</v>
          </cell>
          <cell r="G86" t="str">
            <v>01.2.026.0</v>
          </cell>
        </row>
        <row r="87">
          <cell r="B87" t="str">
            <v>1.2.28.1.</v>
          </cell>
          <cell r="C87" t="str">
            <v>Согласование места размещения объекта строительства без выезда на место</v>
          </cell>
          <cell r="D87" t="str">
            <v>объект</v>
          </cell>
          <cell r="E87">
            <v>532</v>
          </cell>
          <cell r="F87">
            <v>562</v>
          </cell>
          <cell r="G87" t="str">
            <v>01.2.028.1</v>
          </cell>
        </row>
        <row r="88">
          <cell r="B88" t="str">
            <v>1.2.31.</v>
          </cell>
          <cell r="C88" t="str">
            <v>Пересогласование проекта газораспределительной системы населенного пункта сельской местности при количестве домов до 10</v>
          </cell>
          <cell r="D88" t="str">
            <v>объект</v>
          </cell>
          <cell r="E88">
            <v>266</v>
          </cell>
          <cell r="F88">
            <v>281</v>
          </cell>
          <cell r="G88" t="str">
            <v>01.2.031.0</v>
          </cell>
        </row>
        <row r="89">
          <cell r="B89" t="str">
            <v>1.2.32.</v>
          </cell>
          <cell r="C89" t="str">
            <v>Пересогласование проекта газораспределительной системы населенного пункта сельской местности при количестве домов до 50</v>
          </cell>
          <cell r="D89" t="str">
            <v>объект</v>
          </cell>
          <cell r="E89">
            <v>425</v>
          </cell>
          <cell r="F89">
            <v>449</v>
          </cell>
          <cell r="G89" t="str">
            <v>01.2.032.0</v>
          </cell>
        </row>
        <row r="90">
          <cell r="B90" t="str">
            <v>1.2.33.</v>
          </cell>
          <cell r="C90" t="str">
            <v>Пересогласование проекта газораспределительной системы населенного пункта сельской местности при количестве домов до 100</v>
          </cell>
          <cell r="D90" t="str">
            <v>объект</v>
          </cell>
          <cell r="E90">
            <v>532</v>
          </cell>
          <cell r="F90">
            <v>562</v>
          </cell>
          <cell r="G90" t="str">
            <v>01.2.033.0</v>
          </cell>
        </row>
        <row r="91">
          <cell r="B91" t="str">
            <v>1.2.34.</v>
          </cell>
          <cell r="C91" t="str">
            <v>Пересогласование проекта прокладки  подземного газопровода в населенном пункте</v>
          </cell>
          <cell r="D91" t="str">
            <v>объект</v>
          </cell>
          <cell r="E91">
            <v>798</v>
          </cell>
          <cell r="F91">
            <v>842</v>
          </cell>
          <cell r="G91" t="str">
            <v>01.2.034.0</v>
          </cell>
        </row>
        <row r="92">
          <cell r="B92" t="str">
            <v>1.2.35.</v>
          </cell>
          <cell r="C92" t="str">
            <v>Пересогласование проекта прокладки  надземного газопровода в населенном пункте</v>
          </cell>
          <cell r="D92" t="str">
            <v>объект</v>
          </cell>
          <cell r="E92">
            <v>532</v>
          </cell>
          <cell r="F92">
            <v>562</v>
          </cell>
          <cell r="G92" t="str">
            <v>01.2.035.0</v>
          </cell>
        </row>
        <row r="93">
          <cell r="B93" t="str">
            <v>1.2.39.</v>
          </cell>
          <cell r="C93" t="str">
            <v>Пересогласование проекта установки ШРП</v>
          </cell>
          <cell r="D93" t="str">
            <v>объект</v>
          </cell>
          <cell r="E93">
            <v>532</v>
          </cell>
          <cell r="F93">
            <v>562</v>
          </cell>
          <cell r="G93" t="str">
            <v>01.2.039.0</v>
          </cell>
        </row>
        <row r="94">
          <cell r="B94" t="str">
            <v>1.2.46.</v>
          </cell>
          <cell r="C94" t="str">
            <v>Пересогласование проекта на вынос и(или) демонтаж подземного газопровода</v>
          </cell>
          <cell r="D94" t="str">
            <v>объект</v>
          </cell>
          <cell r="E94">
            <v>425</v>
          </cell>
          <cell r="F94">
            <v>449</v>
          </cell>
          <cell r="G94" t="str">
            <v>01.2.046.0</v>
          </cell>
        </row>
        <row r="95">
          <cell r="B95" t="str">
            <v>1.2.47.</v>
          </cell>
          <cell r="C95" t="str">
            <v>Пересогласование проекта на вынос и(или) демонтаж надземного газопровода</v>
          </cell>
          <cell r="D95" t="str">
            <v>объект</v>
          </cell>
          <cell r="E95">
            <v>266</v>
          </cell>
          <cell r="F95">
            <v>281</v>
          </cell>
          <cell r="G95" t="str">
            <v>01.2.047.0</v>
          </cell>
        </row>
        <row r="96">
          <cell r="B96" t="str">
            <v>1.2.50.</v>
          </cell>
          <cell r="C96" t="str">
            <v xml:space="preserve">Пересогласование проекта газораспределительной системы жилого дома от места подключения до приборов  с количеством квартир до 20 </v>
          </cell>
          <cell r="D96" t="str">
            <v>объект</v>
          </cell>
          <cell r="E96">
            <v>425</v>
          </cell>
          <cell r="F96">
            <v>449</v>
          </cell>
          <cell r="G96" t="str">
            <v>01.2.050.0</v>
          </cell>
        </row>
        <row r="97">
          <cell r="B97" t="str">
            <v>1.2.51.</v>
          </cell>
          <cell r="C97" t="str">
            <v>Пересогласование проекта газораспределительной системы от места подключения до прибора многоквартирного жилого дома с одним вводом и фасадным газопров</v>
          </cell>
          <cell r="D97" t="str">
            <v>объект</v>
          </cell>
          <cell r="E97">
            <v>532</v>
          </cell>
          <cell r="F97">
            <v>562</v>
          </cell>
          <cell r="G97" t="str">
            <v>01.2.051.0</v>
          </cell>
        </row>
        <row r="98">
          <cell r="B98" t="str">
            <v>1.2.52.</v>
          </cell>
          <cell r="C98" t="str">
            <v>Пересогласование проекта газораспределительной системы от места подключения до прибора многоквартирного жилого дома</v>
          </cell>
          <cell r="D98" t="str">
            <v>объект</v>
          </cell>
          <cell r="E98">
            <v>1064</v>
          </cell>
          <cell r="F98">
            <v>1123</v>
          </cell>
          <cell r="G98" t="str">
            <v>01.2.052.0</v>
          </cell>
        </row>
        <row r="99">
          <cell r="B99" t="str">
            <v>1.2.53.</v>
          </cell>
          <cell r="C99" t="str">
            <v>Пересогласование проекта газораспределительной системы от места подключения до прибора  при планировке квартир в двух уровнях</v>
          </cell>
          <cell r="D99" t="str">
            <v>объект</v>
          </cell>
          <cell r="E99">
            <v>1330</v>
          </cell>
          <cell r="F99">
            <v>1404</v>
          </cell>
          <cell r="G99" t="str">
            <v>01.2.053.0</v>
          </cell>
        </row>
        <row r="100">
          <cell r="B100" t="str">
            <v>1.2.54.</v>
          </cell>
          <cell r="C100" t="str">
            <v xml:space="preserve">Пересогласование проекта газораспределительной системы от места подключения до прибора многоквартирного жилого дома с ШРП </v>
          </cell>
          <cell r="D100" t="str">
            <v>объект</v>
          </cell>
          <cell r="E100">
            <v>1861</v>
          </cell>
          <cell r="F100">
            <v>1966</v>
          </cell>
          <cell r="G100" t="str">
            <v>01.2.054.0</v>
          </cell>
        </row>
        <row r="101">
          <cell r="B101" t="str">
            <v>1.2.56.</v>
          </cell>
          <cell r="C101" t="str">
            <v>Пересогласование места размещения объекта строительства</v>
          </cell>
          <cell r="D101" t="str">
            <v>объект</v>
          </cell>
          <cell r="E101">
            <v>266</v>
          </cell>
          <cell r="F101">
            <v>281</v>
          </cell>
          <cell r="G101" t="str">
            <v>01.2.056.0</v>
          </cell>
        </row>
        <row r="102">
          <cell r="B102" t="str">
            <v>1.2.1.</v>
          </cell>
          <cell r="C102" t="str">
            <v>Согласование  проекта газораспределительной системы поселка городского типа или микрорайона города с населением до 50 тыс.жителей</v>
          </cell>
          <cell r="D102" t="str">
            <v>объект</v>
          </cell>
          <cell r="E102">
            <v>1595</v>
          </cell>
          <cell r="G102" t="str">
            <v>01.2.001.0</v>
          </cell>
        </row>
        <row r="103">
          <cell r="B103" t="str">
            <v>1.2.2.</v>
          </cell>
          <cell r="C103" t="str">
            <v>Согласование  проекта газораспределительной системы поселка городского типа или микрорайона города с населением до 200 тыс.жителей</v>
          </cell>
          <cell r="D103" t="str">
            <v>объект</v>
          </cell>
          <cell r="E103">
            <v>5318</v>
          </cell>
          <cell r="G103" t="str">
            <v>01.2.002.0</v>
          </cell>
        </row>
        <row r="104">
          <cell r="B104" t="str">
            <v>1.2.8.</v>
          </cell>
          <cell r="C104" t="str">
            <v>Согласование проекта прокладки межпоселкового подземного газопровода протяженностью до 5 км</v>
          </cell>
          <cell r="D104" t="str">
            <v>объект</v>
          </cell>
          <cell r="E104">
            <v>798</v>
          </cell>
          <cell r="G104" t="str">
            <v>01.2.008.0</v>
          </cell>
        </row>
        <row r="105">
          <cell r="B105" t="str">
            <v>1.2.9.</v>
          </cell>
          <cell r="C105" t="str">
            <v>Согласование проекта прокладки межпоселкового подземного газопровода протяженностью до 10 км</v>
          </cell>
          <cell r="D105" t="str">
            <v>объект</v>
          </cell>
          <cell r="E105">
            <v>1595</v>
          </cell>
          <cell r="G105" t="str">
            <v>01.2.009.0</v>
          </cell>
        </row>
        <row r="106">
          <cell r="B106" t="str">
            <v>1.2.10.</v>
          </cell>
          <cell r="C106" t="str">
            <v xml:space="preserve">Согласование проекта строительства ГРП </v>
          </cell>
          <cell r="D106" t="str">
            <v>объект</v>
          </cell>
          <cell r="E106">
            <v>1595</v>
          </cell>
          <cell r="G106" t="str">
            <v>01.2.010.0</v>
          </cell>
        </row>
        <row r="107">
          <cell r="B107" t="str">
            <v>1.2.12.</v>
          </cell>
          <cell r="C107" t="str">
            <v>Согласование проекта газораспределительной системы предприятия или котельной с ГРУ</v>
          </cell>
          <cell r="D107" t="str">
            <v>объект</v>
          </cell>
          <cell r="E107">
            <v>4786</v>
          </cell>
          <cell r="G107" t="str">
            <v>01.2.012.0</v>
          </cell>
        </row>
        <row r="108">
          <cell r="B108" t="str">
            <v>1.2.13.</v>
          </cell>
          <cell r="C108" t="str">
            <v>Согласование проекта газораспределительной системы предприятия или котельной</v>
          </cell>
          <cell r="D108" t="str">
            <v>объект</v>
          </cell>
          <cell r="E108">
            <v>4254</v>
          </cell>
          <cell r="G108" t="str">
            <v>01.2.013.0</v>
          </cell>
        </row>
        <row r="109">
          <cell r="B109" t="str">
            <v>1.2.14.</v>
          </cell>
          <cell r="C109" t="str">
            <v>Согласование проекта газораспределительной системы общественного здания производственного назначения</v>
          </cell>
          <cell r="D109" t="str">
            <v>объект</v>
          </cell>
          <cell r="E109">
            <v>1330</v>
          </cell>
          <cell r="G109" t="str">
            <v>01.2.014.0</v>
          </cell>
        </row>
        <row r="110">
          <cell r="B110" t="str">
            <v>1.2.15.</v>
          </cell>
          <cell r="C110" t="str">
            <v>Согласование проекта на установку бытовых газовых приборов в производственном, общественном (административном) и других зданиях</v>
          </cell>
          <cell r="D110" t="str">
            <v>объект</v>
          </cell>
          <cell r="E110">
            <v>1595</v>
          </cell>
          <cell r="G110" t="str">
            <v>01.2.015.0</v>
          </cell>
        </row>
        <row r="111">
          <cell r="B111" t="str">
            <v>1.2.16.</v>
          </cell>
          <cell r="C111" t="str">
            <v>Согласование проекта реконструкции (протяжка, санация)  подземного газопровода</v>
          </cell>
          <cell r="D111" t="str">
            <v>объект</v>
          </cell>
          <cell r="E111">
            <v>2659</v>
          </cell>
          <cell r="G111" t="str">
            <v>01.2.016.0</v>
          </cell>
        </row>
        <row r="112">
          <cell r="B112" t="str">
            <v>1.2.17.</v>
          </cell>
          <cell r="C112" t="str">
            <v>Согласование проекта реконструкции ГРП</v>
          </cell>
          <cell r="D112" t="str">
            <v>объект</v>
          </cell>
          <cell r="E112">
            <v>2127</v>
          </cell>
          <cell r="G112" t="str">
            <v>01.2.017.0</v>
          </cell>
        </row>
        <row r="113">
          <cell r="B113" t="str">
            <v>1.2.28.2.</v>
          </cell>
          <cell r="C113" t="str">
            <v>Согласование места размещения объекта строительства с выездом на место</v>
          </cell>
          <cell r="D113" t="str">
            <v>объект</v>
          </cell>
          <cell r="E113">
            <v>798</v>
          </cell>
          <cell r="F113">
            <v>843</v>
          </cell>
          <cell r="G113" t="str">
            <v>01.2.028.2</v>
          </cell>
        </row>
        <row r="114">
          <cell r="B114" t="str">
            <v>1.2.20.</v>
          </cell>
          <cell r="C114" t="str">
            <v>Согласование проекта  реконструкции газораспределительной системы предприятия или котельной</v>
          </cell>
          <cell r="D114" t="str">
            <v>объект</v>
          </cell>
          <cell r="E114">
            <v>1861</v>
          </cell>
          <cell r="G114" t="str">
            <v>01.2.020.0</v>
          </cell>
        </row>
        <row r="115">
          <cell r="B115" t="str">
            <v>1.2.21.</v>
          </cell>
          <cell r="C115" t="str">
            <v xml:space="preserve">Согласование проекта на установку промышл. счетчика газа </v>
          </cell>
          <cell r="D115" t="str">
            <v>шт</v>
          </cell>
          <cell r="E115">
            <v>798</v>
          </cell>
          <cell r="G115" t="str">
            <v>01.2.021.0</v>
          </cell>
        </row>
        <row r="116">
          <cell r="B116" t="str">
            <v>1.2.27.</v>
          </cell>
          <cell r="C116" t="str">
            <v>Согласование проекта прокладки  других инженерных подземных  коммуникаций</v>
          </cell>
          <cell r="D116" t="str">
            <v>объект</v>
          </cell>
          <cell r="E116">
            <v>1595</v>
          </cell>
          <cell r="G116" t="str">
            <v>01.2.027.0</v>
          </cell>
        </row>
        <row r="117">
          <cell r="B117" t="str">
            <v>1.2.29.</v>
          </cell>
          <cell r="C117" t="str">
            <v>Пересогласование  проекта газораспределительной системы поселка городского типа или микрорайона города с населением  до 50 тыс.жителей</v>
          </cell>
          <cell r="D117" t="str">
            <v>объект</v>
          </cell>
          <cell r="E117">
            <v>798</v>
          </cell>
          <cell r="G117" t="str">
            <v>01.2.029.0</v>
          </cell>
        </row>
        <row r="118">
          <cell r="B118" t="str">
            <v>1.2.30.</v>
          </cell>
          <cell r="C118" t="str">
            <v>Пересогласование  проекта газораспределительной системы поселка городского типа или микрорайона города с населением  до 200 тыс.жителей</v>
          </cell>
          <cell r="D118" t="str">
            <v>объект</v>
          </cell>
          <cell r="E118">
            <v>2659</v>
          </cell>
          <cell r="G118" t="str">
            <v>01.2.030.0</v>
          </cell>
        </row>
        <row r="119">
          <cell r="B119" t="str">
            <v>1.2.36.</v>
          </cell>
          <cell r="C119" t="str">
            <v>Пересогласование проекта прокладки межпоселкового подземного газопровода протяженностью до 5 км</v>
          </cell>
          <cell r="D119" t="str">
            <v>объект</v>
          </cell>
          <cell r="E119">
            <v>425</v>
          </cell>
          <cell r="G119" t="str">
            <v>01.2.036.0</v>
          </cell>
        </row>
        <row r="120">
          <cell r="B120" t="str">
            <v>1.2.37.</v>
          </cell>
          <cell r="C120" t="str">
            <v>Пересогласование проекта прокладки межпоселкового подземного газопровода протяженностью до 10 км</v>
          </cell>
          <cell r="D120" t="str">
            <v>объект</v>
          </cell>
          <cell r="E120">
            <v>798</v>
          </cell>
          <cell r="G120" t="str">
            <v>01.2.037.0</v>
          </cell>
        </row>
        <row r="121">
          <cell r="B121" t="str">
            <v>1.2.38.</v>
          </cell>
          <cell r="C121" t="str">
            <v xml:space="preserve">Пересогласование проекта строительства ГРП </v>
          </cell>
          <cell r="D121" t="str">
            <v>объект</v>
          </cell>
          <cell r="E121">
            <v>1064</v>
          </cell>
          <cell r="G121" t="str">
            <v>01.2.038.0</v>
          </cell>
        </row>
        <row r="122">
          <cell r="B122" t="str">
            <v>1.2.40.</v>
          </cell>
          <cell r="C122" t="str">
            <v xml:space="preserve">Пересогласование проекта газораспределительной системы предприятия или котельной с ГРУ </v>
          </cell>
          <cell r="D122" t="str">
            <v>объект</v>
          </cell>
          <cell r="E122">
            <v>2393</v>
          </cell>
          <cell r="G122" t="str">
            <v>01.2.040.0</v>
          </cell>
        </row>
        <row r="123">
          <cell r="B123" t="str">
            <v>1.2.41.</v>
          </cell>
          <cell r="C123" t="str">
            <v xml:space="preserve">Пересогласование проекта газораспределительной системы предприятия или котельной   </v>
          </cell>
          <cell r="D123" t="str">
            <v>объект</v>
          </cell>
          <cell r="E123">
            <v>2127</v>
          </cell>
          <cell r="G123" t="str">
            <v>01.2.041.0</v>
          </cell>
        </row>
        <row r="124">
          <cell r="B124" t="str">
            <v>1.2.42.</v>
          </cell>
          <cell r="C124" t="str">
            <v>Пересогласование проекта газораспределительной системы общественного здания производственного назначения</v>
          </cell>
          <cell r="D124" t="str">
            <v>объект</v>
          </cell>
          <cell r="E124">
            <v>691</v>
          </cell>
          <cell r="G124" t="str">
            <v>01.2.042.0</v>
          </cell>
        </row>
        <row r="125">
          <cell r="B125" t="str">
            <v>1.2.43.</v>
          </cell>
          <cell r="C125" t="str">
            <v>Пересогласование проекта на установку бытовых газовых приборов в производственном,общественном (административном) и других зданиях</v>
          </cell>
          <cell r="D125" t="str">
            <v>объект</v>
          </cell>
          <cell r="E125">
            <v>798</v>
          </cell>
          <cell r="G125" t="str">
            <v>01.2.043.0</v>
          </cell>
        </row>
        <row r="126">
          <cell r="B126" t="str">
            <v>1.2.44.</v>
          </cell>
          <cell r="C126" t="str">
            <v xml:space="preserve">Пересогласование проекта реконструкции (протяжка, санация) подземного газопровода </v>
          </cell>
          <cell r="D126" t="str">
            <v>объект</v>
          </cell>
          <cell r="E126">
            <v>1595</v>
          </cell>
          <cell r="G126" t="str">
            <v>01.2.044.0</v>
          </cell>
        </row>
        <row r="127">
          <cell r="B127" t="str">
            <v>1.2.45.</v>
          </cell>
          <cell r="C127" t="str">
            <v>Пересогласование проекта реконструкции ГРП</v>
          </cell>
          <cell r="D127" t="str">
            <v>объект</v>
          </cell>
          <cell r="E127">
            <v>1064</v>
          </cell>
          <cell r="G127" t="str">
            <v>01.2.045.0</v>
          </cell>
        </row>
        <row r="128">
          <cell r="B128" t="str">
            <v>1.2.48.</v>
          </cell>
          <cell r="C128" t="str">
            <v>Пересогласование проекта на реконструкцию газораспределительной системы предприятия или котельной</v>
          </cell>
          <cell r="D128" t="str">
            <v>объект</v>
          </cell>
          <cell r="E128">
            <v>957</v>
          </cell>
          <cell r="G128" t="str">
            <v>01.2.048.0</v>
          </cell>
        </row>
        <row r="129">
          <cell r="B129" t="str">
            <v>1.2.49.</v>
          </cell>
          <cell r="C129" t="str">
            <v xml:space="preserve">Пересогласование проекта на установку промышл. счетчика газа </v>
          </cell>
          <cell r="D129" t="str">
            <v>шт</v>
          </cell>
          <cell r="E129">
            <v>372</v>
          </cell>
          <cell r="G129" t="str">
            <v>01.2.049.0</v>
          </cell>
        </row>
        <row r="130">
          <cell r="B130" t="str">
            <v>1.2.55.</v>
          </cell>
          <cell r="C130" t="str">
            <v>Пересогласование проекта прокладки  других инженерных подземных коммуникаций</v>
          </cell>
          <cell r="D130" t="str">
            <v>объект</v>
          </cell>
          <cell r="E130">
            <v>798</v>
          </cell>
          <cell r="G130" t="str">
            <v>01.2.055.0</v>
          </cell>
        </row>
        <row r="131">
          <cell r="B131" t="str">
            <v>1.3.</v>
          </cell>
          <cell r="C131" t="str">
            <v>1.3. Выдача технических условий и согласование проектов устройств электрохимической защиты ри коррозии подземных металлических сооружений</v>
          </cell>
          <cell r="G131" t="str">
            <v>01.3.000.0</v>
          </cell>
        </row>
        <row r="132">
          <cell r="B132" t="str">
            <v>1.3.1.</v>
          </cell>
          <cell r="C132" t="str">
            <v xml:space="preserve">Выдача технических условий на проектирование устройств электрохимической защиты (ЭХЗ) от коррозии подземного газопровода </v>
          </cell>
          <cell r="D132" t="str">
            <v>объект</v>
          </cell>
          <cell r="E132">
            <v>3723</v>
          </cell>
          <cell r="F132">
            <v>3931</v>
          </cell>
          <cell r="G132" t="str">
            <v>01.3.001.0</v>
          </cell>
        </row>
        <row r="133">
          <cell r="B133" t="str">
            <v>1.3.2.</v>
          </cell>
          <cell r="C133" t="str">
            <v>Выдача технических условий на проектирование устройств ЭХЗ на входе и выходе ГРП (ШРП)</v>
          </cell>
          <cell r="D133" t="str">
            <v>объект</v>
          </cell>
          <cell r="E133">
            <v>1064</v>
          </cell>
          <cell r="F133">
            <v>1123</v>
          </cell>
          <cell r="G133" t="str">
            <v>01.3.002.0</v>
          </cell>
        </row>
        <row r="134">
          <cell r="B134" t="str">
            <v>1.3.3.</v>
          </cell>
          <cell r="C134" t="str">
            <v>Выдача технических условий на проектирование устройств ЭХЗ вводов в здания всех назначений</v>
          </cell>
          <cell r="D134" t="str">
            <v>объект</v>
          </cell>
          <cell r="E134">
            <v>1064</v>
          </cell>
          <cell r="F134">
            <v>1123</v>
          </cell>
          <cell r="G134" t="str">
            <v>01.3.003.0</v>
          </cell>
        </row>
        <row r="135">
          <cell r="B135" t="str">
            <v>1.3.4.</v>
          </cell>
          <cell r="C135" t="str">
            <v>Согласование на соответствие выданным техническим условиям проекта устройств ЭХЗ подземного газопровода (При выполнении работ по  пересогласования про</v>
          </cell>
          <cell r="D135" t="str">
            <v>объект</v>
          </cell>
          <cell r="E135">
            <v>1861</v>
          </cell>
          <cell r="F135">
            <v>1966</v>
          </cell>
          <cell r="G135" t="str">
            <v>01.3.004.0</v>
          </cell>
        </row>
        <row r="136">
          <cell r="B136" t="str">
            <v>1.3.5.</v>
          </cell>
          <cell r="C136" t="str">
            <v>Согласование на соответствие выданным техническим условиям  проекта устройств ЭХЗ на входе и выходе ГРП (ШРП)</v>
          </cell>
          <cell r="D136" t="str">
            <v>объект</v>
          </cell>
          <cell r="E136">
            <v>532</v>
          </cell>
          <cell r="F136">
            <v>562</v>
          </cell>
          <cell r="G136" t="str">
            <v>01.3.005.0</v>
          </cell>
        </row>
        <row r="137">
          <cell r="B137" t="str">
            <v>1.3.6.</v>
          </cell>
          <cell r="C137" t="str">
            <v>Согласование на соответствие выданным техническим условиям проекта устройств ЭХЗ вводов в здания всех назначений</v>
          </cell>
          <cell r="D137" t="str">
            <v>объект</v>
          </cell>
          <cell r="E137">
            <v>532</v>
          </cell>
          <cell r="F137">
            <v>562</v>
          </cell>
          <cell r="G137" t="str">
            <v>01.3.006.0</v>
          </cell>
        </row>
        <row r="138">
          <cell r="B138" t="str">
            <v>1.4.</v>
          </cell>
          <cell r="C138" t="str">
            <v>1.4. Проектные, консультационные и прочие работы</v>
          </cell>
          <cell r="G138" t="str">
            <v>01.4.000.0</v>
          </cell>
        </row>
        <row r="139">
          <cell r="B139" t="str">
            <v>1.4.1.</v>
          </cell>
          <cell r="C139" t="str">
            <v>Разработка проекта газоснабжения индивидуальной бани, теплицы,гаража, летней кухни</v>
          </cell>
          <cell r="D139" t="str">
            <v>объект</v>
          </cell>
          <cell r="E139">
            <v>1330</v>
          </cell>
          <cell r="F139">
            <v>1404</v>
          </cell>
          <cell r="G139" t="str">
            <v>01.4.001.0</v>
          </cell>
        </row>
        <row r="140">
          <cell r="B140" t="str">
            <v>1.4.2.</v>
          </cell>
          <cell r="C140" t="str">
            <v xml:space="preserve">Разработка эскиза установки бытового счетчика газа на существующем газопроводе </v>
          </cell>
          <cell r="D140" t="str">
            <v>объект</v>
          </cell>
          <cell r="E140">
            <v>1064</v>
          </cell>
          <cell r="F140">
            <v>1123</v>
          </cell>
          <cell r="G140" t="str">
            <v>01.4.002.0</v>
          </cell>
        </row>
        <row r="141">
          <cell r="B141" t="str">
            <v>1.4.3.</v>
          </cell>
          <cell r="C141" t="str">
            <v>Составление  рабочего проекта на установку газовой плиты от индивидуальной газобаллонной установки с размещением установки в шкафу</v>
          </cell>
          <cell r="D141" t="str">
            <v>объект</v>
          </cell>
          <cell r="E141">
            <v>1064</v>
          </cell>
          <cell r="F141">
            <v>1123</v>
          </cell>
          <cell r="G141" t="str">
            <v>01.4.003.0</v>
          </cell>
        </row>
        <row r="142">
          <cell r="B142" t="str">
            <v>1.4.9.</v>
          </cell>
          <cell r="C142" t="str">
            <v>Выдача консультаций по вопросам газоснабжения жилого дома,бани, летней кухни и др.объектов при установке бытовых приборов</v>
          </cell>
          <cell r="D142" t="str">
            <v>Консультация</v>
          </cell>
          <cell r="E142">
            <v>266</v>
          </cell>
          <cell r="F142">
            <v>281</v>
          </cell>
          <cell r="G142" t="str">
            <v>01.4.009.0</v>
          </cell>
        </row>
        <row r="143">
          <cell r="B143" t="str">
            <v>1.4.13.</v>
          </cell>
          <cell r="C143" t="str">
            <v>Выдача копий архивных  документов населению</v>
          </cell>
          <cell r="D143" t="str">
            <v>объект</v>
          </cell>
          <cell r="F143">
            <v>173</v>
          </cell>
          <cell r="G143" t="str">
            <v>01.4.013.0</v>
          </cell>
        </row>
        <row r="144">
          <cell r="B144" t="str">
            <v>1.4.14.</v>
          </cell>
          <cell r="C144" t="str">
            <v>Выдача технической возможности подачи природного газа</v>
          </cell>
          <cell r="D144" t="str">
            <v>заключение</v>
          </cell>
          <cell r="E144">
            <v>1354</v>
          </cell>
          <cell r="F144">
            <v>1429</v>
          </cell>
          <cell r="G144" t="str">
            <v>01.4.014.0</v>
          </cell>
        </row>
        <row r="145">
          <cell r="B145" t="str">
            <v>1.4.4.</v>
          </cell>
          <cell r="C145" t="str">
            <v>Составление исполнительной схемы стыков подземного газопровода при  длине до 10 м</v>
          </cell>
          <cell r="D145" t="str">
            <v>объект</v>
          </cell>
          <cell r="E145">
            <v>2127</v>
          </cell>
          <cell r="G145" t="str">
            <v>01.4.004.0</v>
          </cell>
        </row>
        <row r="146">
          <cell r="B146" t="str">
            <v>1.4.5.</v>
          </cell>
          <cell r="C146" t="str">
            <v>Составление исполнительной схемы стыков подземного газопровода при  длине до 11 до 100 м</v>
          </cell>
          <cell r="D146" t="str">
            <v>объект</v>
          </cell>
          <cell r="E146">
            <v>5318</v>
          </cell>
          <cell r="G146" t="str">
            <v>01.4.005.0</v>
          </cell>
        </row>
        <row r="147">
          <cell r="B147" t="str">
            <v>1.4.6.</v>
          </cell>
          <cell r="C147" t="str">
            <v>Составление исполнительной схемы стыков подземного газопровода при  длине до 101 до 100 м</v>
          </cell>
          <cell r="D147" t="str">
            <v>объект</v>
          </cell>
          <cell r="E147">
            <v>8509</v>
          </cell>
          <cell r="G147" t="str">
            <v>01.4.006.0</v>
          </cell>
        </row>
        <row r="148">
          <cell r="B148" t="str">
            <v>1.4.7.</v>
          </cell>
          <cell r="C148" t="str">
            <v>Разработка заключения по электрозащите</v>
          </cell>
          <cell r="D148" t="str">
            <v>заключение</v>
          </cell>
          <cell r="E148">
            <v>6116</v>
          </cell>
          <cell r="G148" t="str">
            <v>01.4.007.0</v>
          </cell>
        </row>
        <row r="149">
          <cell r="B149" t="str">
            <v>1.4.8.</v>
          </cell>
          <cell r="C149" t="str">
            <v>Подготовка заключения по использованию газообразного топлива</v>
          </cell>
          <cell r="D149" t="str">
            <v>заключение</v>
          </cell>
          <cell r="E149">
            <v>798</v>
          </cell>
          <cell r="G149" t="str">
            <v>01.4.008.0</v>
          </cell>
        </row>
        <row r="150">
          <cell r="B150" t="str">
            <v>1.4.10.</v>
          </cell>
          <cell r="C150" t="str">
            <v>Выдача консультаций по вопросам газоснабжения предприятия или котельной</v>
          </cell>
          <cell r="D150" t="str">
            <v>Консультация</v>
          </cell>
          <cell r="E150">
            <v>532</v>
          </cell>
          <cell r="G150" t="str">
            <v>01.4.010.0</v>
          </cell>
        </row>
        <row r="151">
          <cell r="B151" t="str">
            <v>1.4.11.</v>
          </cell>
          <cell r="C151" t="str">
            <v>Выдача консультаций по вопросам газоснабжения общественного (административного) здания при установке бытовых газовых приборов</v>
          </cell>
          <cell r="D151" t="str">
            <v>Консультация</v>
          </cell>
          <cell r="E151">
            <v>372</v>
          </cell>
          <cell r="G151" t="str">
            <v>01.4.011.0</v>
          </cell>
        </row>
        <row r="152">
          <cell r="B152" t="str">
            <v>1.4.12.</v>
          </cell>
          <cell r="C152" t="str">
            <v>Выдача копий архивных  документов предприятиям</v>
          </cell>
          <cell r="D152" t="str">
            <v>объект</v>
          </cell>
          <cell r="E152">
            <v>409</v>
          </cell>
          <cell r="G152" t="str">
            <v>01.4.012.0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
      <sheetName val="р1гл2"/>
      <sheetName val="1,4"/>
      <sheetName val="р1гл4"/>
      <sheetName val="2,1"/>
      <sheetName val="р2гл1"/>
      <sheetName val="2,2"/>
      <sheetName val="р2гл2"/>
      <sheetName val="3"/>
      <sheetName val="р2гл4"/>
      <sheetName val="р3"/>
      <sheetName val="4,2"/>
      <sheetName val="р4гл1"/>
      <sheetName val="р4гл2"/>
      <sheetName val="5,1"/>
      <sheetName val="р5гл1"/>
      <sheetName val="5,2"/>
      <sheetName val="р5гл2"/>
      <sheetName val="5,3"/>
      <sheetName val="р5гл3"/>
      <sheetName val="5,4"/>
      <sheetName val="р5гл4"/>
      <sheetName val="6,1"/>
      <sheetName val="р6гл1"/>
      <sheetName val="6,2"/>
      <sheetName val="р6гл2"/>
      <sheetName val="6,3"/>
      <sheetName val="р6гл3"/>
      <sheetName val="7,1"/>
      <sheetName val="р7гл1"/>
      <sheetName val="7,2"/>
      <sheetName val="р7гл2"/>
      <sheetName val="7,3"/>
      <sheetName val="р7гл3"/>
      <sheetName val="7,4"/>
      <sheetName val="р7гл4"/>
      <sheetName val="9,1"/>
      <sheetName val="р9гл1"/>
      <sheetName val="9,2"/>
      <sheetName val="р9гл2"/>
      <sheetName val="10,1"/>
      <sheetName val="р10гл1"/>
      <sheetName val="10,2"/>
      <sheetName val="р10гл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10">
          <cell r="B10" t="str">
            <v>9.1.1</v>
          </cell>
        </row>
        <row r="11">
          <cell r="B11" t="str">
            <v>9.1.2.</v>
          </cell>
        </row>
        <row r="12">
          <cell r="B12" t="str">
            <v>9.1.3.</v>
          </cell>
        </row>
        <row r="13">
          <cell r="B13" t="str">
            <v>9.1.4.</v>
          </cell>
        </row>
        <row r="14">
          <cell r="B14" t="str">
            <v>9.1.5</v>
          </cell>
        </row>
        <row r="15">
          <cell r="B15" t="str">
            <v>9.1.6.</v>
          </cell>
        </row>
        <row r="16">
          <cell r="B16" t="str">
            <v>9.1.7.</v>
          </cell>
        </row>
        <row r="17">
          <cell r="B17" t="str">
            <v>9.1.8.</v>
          </cell>
        </row>
        <row r="18">
          <cell r="B18" t="str">
            <v>9.1.9.</v>
          </cell>
        </row>
        <row r="19">
          <cell r="B19" t="str">
            <v>9.1.10.</v>
          </cell>
        </row>
        <row r="20">
          <cell r="B20" t="str">
            <v>9.1.11.</v>
          </cell>
        </row>
        <row r="21">
          <cell r="B21" t="str">
            <v>9.1.12.</v>
          </cell>
        </row>
        <row r="22">
          <cell r="B22" t="str">
            <v>9.1.13.</v>
          </cell>
        </row>
        <row r="23">
          <cell r="B23" t="str">
            <v>9.1.14.</v>
          </cell>
        </row>
        <row r="24">
          <cell r="B24" t="str">
            <v>9.1.15.</v>
          </cell>
        </row>
        <row r="25">
          <cell r="B25" t="str">
            <v>9.1.16.</v>
          </cell>
        </row>
        <row r="26">
          <cell r="B26" t="str">
            <v>9.1.17.</v>
          </cell>
        </row>
        <row r="27">
          <cell r="B27" t="str">
            <v>9.1.18</v>
          </cell>
        </row>
        <row r="28">
          <cell r="B28" t="str">
            <v>9.1.22</v>
          </cell>
        </row>
        <row r="29">
          <cell r="B29" t="str">
            <v>9.1.23</v>
          </cell>
        </row>
        <row r="30">
          <cell r="B30" t="str">
            <v>9.1.24</v>
          </cell>
        </row>
        <row r="31">
          <cell r="B31" t="str">
            <v>9.1.25</v>
          </cell>
        </row>
        <row r="32">
          <cell r="B32" t="str">
            <v>9.1.26.1</v>
          </cell>
        </row>
        <row r="33">
          <cell r="B33" t="str">
            <v>9.1.26.2</v>
          </cell>
        </row>
        <row r="34">
          <cell r="B34" t="str">
            <v>9.1.27.1</v>
          </cell>
        </row>
        <row r="35">
          <cell r="B35" t="str">
            <v>9.1.27.2</v>
          </cell>
        </row>
        <row r="36">
          <cell r="B36" t="str">
            <v>9.1.27.3</v>
          </cell>
        </row>
        <row r="37">
          <cell r="B37" t="str">
            <v>9.1.28.1</v>
          </cell>
        </row>
        <row r="38">
          <cell r="B38" t="str">
            <v>9.1.28.2</v>
          </cell>
        </row>
        <row r="39">
          <cell r="B39" t="str">
            <v>9.1.28.3</v>
          </cell>
        </row>
        <row r="40">
          <cell r="B40" t="str">
            <v>9.1.28.4</v>
          </cell>
        </row>
        <row r="41">
          <cell r="B41" t="str">
            <v>9.1.28.5</v>
          </cell>
        </row>
        <row r="42">
          <cell r="B42" t="str">
            <v>9.1.28.6</v>
          </cell>
        </row>
        <row r="43">
          <cell r="B43" t="str">
            <v>9.1.29.1</v>
          </cell>
        </row>
        <row r="44">
          <cell r="B44" t="str">
            <v>9.1.29.2</v>
          </cell>
        </row>
        <row r="45">
          <cell r="B45" t="str">
            <v>9.1.29.3</v>
          </cell>
        </row>
        <row r="46">
          <cell r="B46" t="str">
            <v>9.1.29.4</v>
          </cell>
        </row>
        <row r="47">
          <cell r="B47" t="str">
            <v>9.1.29.5</v>
          </cell>
        </row>
        <row r="48">
          <cell r="B48" t="str">
            <v>9.1.30.</v>
          </cell>
        </row>
        <row r="49">
          <cell r="B49" t="str">
            <v>9.1.31.</v>
          </cell>
        </row>
        <row r="50">
          <cell r="B50" t="str">
            <v>9.1.32.1</v>
          </cell>
        </row>
        <row r="51">
          <cell r="B51" t="str">
            <v>9.1.32.2</v>
          </cell>
        </row>
      </sheetData>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
      <sheetName val="р1гл2"/>
      <sheetName val="1,4"/>
      <sheetName val="р1гл4"/>
      <sheetName val="2,1"/>
      <sheetName val="р2гл1"/>
      <sheetName val="р2гл1 расц"/>
      <sheetName val="2,2"/>
      <sheetName val="р2гл2"/>
      <sheetName val="р2гл2 расч"/>
      <sheetName val="2,4"/>
      <sheetName val="р2гл4"/>
      <sheetName val="р2гл4 расч"/>
      <sheetName val="3"/>
      <sheetName val="р3"/>
      <sheetName val="р3 расч"/>
      <sheetName val="4,1"/>
      <sheetName val="р4гл1"/>
      <sheetName val="4,2"/>
      <sheetName val="р4гл2"/>
      <sheetName val="5,1"/>
      <sheetName val="р5гл1"/>
      <sheetName val="5,2"/>
      <sheetName val="р5гл2"/>
      <sheetName val="5,3"/>
      <sheetName val="р5гл3"/>
      <sheetName val="5,4"/>
      <sheetName val="р5гл4"/>
      <sheetName val="6,1"/>
      <sheetName val="р6гл1"/>
      <sheetName val="6,2"/>
      <sheetName val="р6гл2"/>
      <sheetName val="6,3"/>
      <sheetName val="р6гл3"/>
      <sheetName val="7,1"/>
      <sheetName val="р7гл1"/>
      <sheetName val="7,2"/>
      <sheetName val="р7гл2"/>
      <sheetName val="7,3"/>
      <sheetName val="р7гл3"/>
      <sheetName val="7,4"/>
      <sheetName val="р7гл4"/>
      <sheetName val="9,1"/>
      <sheetName val="р9гл1"/>
      <sheetName val="р9гл1 расц"/>
      <sheetName val="9,2"/>
      <sheetName val="р9гл2"/>
      <sheetName val="р9гл2 расц"/>
      <sheetName val="10,1"/>
      <sheetName val="р10гл1"/>
      <sheetName val="р10гл1 расц"/>
      <sheetName val="10,2"/>
      <sheetName val="р10гл2"/>
      <sheetName val="р10гл2 рас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54">
          <cell r="E54">
            <v>93429</v>
          </cell>
          <cell r="F54">
            <v>1038</v>
          </cell>
          <cell r="K54">
            <v>176301</v>
          </cell>
          <cell r="L54">
            <v>1914</v>
          </cell>
          <cell r="M54">
            <v>205240</v>
          </cell>
          <cell r="N54">
            <v>2248</v>
          </cell>
        </row>
      </sheetData>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Sheet"/>
    </sheetNames>
    <sheetDataSet>
      <sheetData sheetId="0" refreshError="1">
        <row r="1">
          <cell r="B1" t="str">
            <v>Номер по прейскуранту</v>
          </cell>
          <cell r="C1" t="str">
            <v>Наименование работ и газового оборудования</v>
          </cell>
          <cell r="D1" t="str">
            <v>Единица измерения</v>
          </cell>
          <cell r="E1" t="str">
            <v xml:space="preserve">Договорная цена, руб. </v>
          </cell>
          <cell r="G1" t="str">
            <v>Код</v>
          </cell>
        </row>
        <row r="2">
          <cell r="E2" t="str">
            <v>для предприятий 
(без НДС)</v>
          </cell>
          <cell r="F2" t="str">
            <v>для населения
(с НДС)</v>
          </cell>
        </row>
        <row r="3">
          <cell r="B3" t="str">
            <v>9.</v>
          </cell>
          <cell r="C3" t="str">
            <v>Раздел 9. ВНУТРЕННИЕ ГАЗОПРОВОДЫ,ГАЗОИСПОЛЬЗУЮЩИЕ УСТАНОВКИ И ГАЗОВОЕ ОБОРУДОВАНИЕ ПРОИЗВОДСТВЕННЫХ ЗДАНИЙ,КОТЕЛЬНЫХ,ОБЩЕСТ.ЗДАНИЙ ПРОИЗВОД.НАЗНАЧЕНИЯ</v>
          </cell>
          <cell r="G3" t="str">
            <v>09.0.000.0</v>
          </cell>
        </row>
        <row r="4">
          <cell r="B4" t="str">
            <v>9.1</v>
          </cell>
          <cell r="C4" t="str">
            <v>Глава 1. Техническое обслуживание</v>
          </cell>
          <cell r="G4" t="str">
            <v>09.1.000.0</v>
          </cell>
        </row>
        <row r="5">
          <cell r="B5" t="str">
            <v>9.1.26.1</v>
          </cell>
          <cell r="C5" t="str">
            <v>Техническое обслуживание (ревизия) пробковых кранов в котельной, на наружных газопроводах при диаметре до 40 мм</v>
          </cell>
          <cell r="D5" t="str">
            <v>шт</v>
          </cell>
          <cell r="E5">
            <v>299</v>
          </cell>
          <cell r="F5">
            <v>324</v>
          </cell>
          <cell r="G5" t="str">
            <v>09.1.026.1</v>
          </cell>
        </row>
        <row r="6">
          <cell r="B6" t="str">
            <v>9.1.26.2</v>
          </cell>
          <cell r="C6" t="str">
            <v>Техническое обслуживание (ревизия) пробковых кранов в котельной, на наружных газопроводах при диаметре св. 50 мм</v>
          </cell>
          <cell r="D6" t="str">
            <v>шт</v>
          </cell>
          <cell r="E6">
            <v>342</v>
          </cell>
          <cell r="F6">
            <v>370</v>
          </cell>
          <cell r="G6" t="str">
            <v>09.1.026.2</v>
          </cell>
        </row>
        <row r="7">
          <cell r="B7" t="str">
            <v>9.1.32.1</v>
          </cell>
          <cell r="C7" t="str">
            <v>Технический осмотр кранов в котельной, на наружных газопроводах при диаметре до 40 мм</v>
          </cell>
          <cell r="D7" t="str">
            <v>шт</v>
          </cell>
          <cell r="E7">
            <v>128</v>
          </cell>
          <cell r="F7">
            <v>139</v>
          </cell>
          <cell r="G7" t="str">
            <v>09.1.032.1</v>
          </cell>
        </row>
        <row r="8">
          <cell r="B8" t="str">
            <v>9.1.32.2</v>
          </cell>
          <cell r="C8" t="str">
            <v>Технический осмотр кранов в котельной, на наружных газопроводах при диаметре св. 50 мм</v>
          </cell>
          <cell r="D8" t="str">
            <v>шт</v>
          </cell>
          <cell r="E8">
            <v>171</v>
          </cell>
          <cell r="F8">
            <v>185</v>
          </cell>
          <cell r="G8" t="str">
            <v>09.1.032.2</v>
          </cell>
        </row>
        <row r="9">
          <cell r="B9" t="str">
            <v>9.1.1</v>
          </cell>
          <cell r="C9" t="str">
            <v>Откл.(консервация) на летний период газ.оборуд.котельной с котлом малой мощн.(до 1 Гкал/ч) с автомат.(На каждый последующий котел применять коэф.0,33)</v>
          </cell>
          <cell r="D9" t="str">
            <v>шт</v>
          </cell>
          <cell r="E9">
            <v>1105</v>
          </cell>
          <cell r="G9" t="str">
            <v>09.1.001.0</v>
          </cell>
        </row>
        <row r="10">
          <cell r="B10" t="str">
            <v>9.1.2.</v>
          </cell>
          <cell r="C10" t="str">
            <v>Откл.(консервация) на летний период газ.оборуд.котельной с котлом малой мощн.(до 1 Гкал/ч) без автомат.(На каждый послед. котел применять коэф.0,28)</v>
          </cell>
          <cell r="D10" t="str">
            <v>шт</v>
          </cell>
          <cell r="E10">
            <v>807</v>
          </cell>
          <cell r="G10" t="str">
            <v>09.1.002.0</v>
          </cell>
        </row>
        <row r="11">
          <cell r="B11" t="str">
            <v>9.1.3.</v>
          </cell>
          <cell r="C11" t="str">
            <v>Откл.(консервация) на летний период газ.оборуд.котельной с котлом ср.мощн.(от 1 до 5 Гкал/ч) с автомат.(На каждый послед. котел применять коэф.0,5)</v>
          </cell>
          <cell r="D11" t="str">
            <v>шт</v>
          </cell>
          <cell r="E11">
            <v>1672</v>
          </cell>
          <cell r="G11" t="str">
            <v>09.1.003.0</v>
          </cell>
        </row>
        <row r="12">
          <cell r="B12" t="str">
            <v>9.1.4.</v>
          </cell>
          <cell r="C12" t="str">
            <v>Откл.(консервация) на летний период газ.оборуд.котельной с котлом ср.мощн.(от 1 до 5 Гкал/ч) без автомат.(На каждый послед. котел применять коэф.0,4)</v>
          </cell>
          <cell r="D12" t="str">
            <v>шт</v>
          </cell>
          <cell r="E12">
            <v>1324</v>
          </cell>
          <cell r="G12" t="str">
            <v>09.1.004.0</v>
          </cell>
        </row>
        <row r="13">
          <cell r="B13" t="str">
            <v>9.1.5</v>
          </cell>
          <cell r="C13" t="str">
            <v>Сезонное отключение технологических горелок печей (агрегатов) промышленных или сельскохозяйственных предприятий</v>
          </cell>
          <cell r="D13" t="str">
            <v>шт</v>
          </cell>
          <cell r="E13">
            <v>1956</v>
          </cell>
          <cell r="G13" t="str">
            <v>09.1.005.0</v>
          </cell>
        </row>
        <row r="14">
          <cell r="B14" t="str">
            <v>9.1.6.</v>
          </cell>
          <cell r="C14" t="str">
            <v>Отключение (консервация) на летний период горелок инфракрасного излучения (ГИИ) в с/х помещениях (На каждую последующую горелку применять коэф.0,6)</v>
          </cell>
          <cell r="D14" t="str">
            <v>шт</v>
          </cell>
          <cell r="E14">
            <v>63</v>
          </cell>
          <cell r="G14" t="str">
            <v>09.1.006.0</v>
          </cell>
        </row>
        <row r="15">
          <cell r="B15" t="str">
            <v>9.1.7.</v>
          </cell>
          <cell r="C15" t="str">
            <v>Пуск в экспл. (расконсервация) бытового отопит. ГО с автомат. устр-вом после откл. на летний период(На каждый последующий аппарат применять коэф.0,75)</v>
          </cell>
          <cell r="D15" t="str">
            <v>шт</v>
          </cell>
          <cell r="E15">
            <v>339</v>
          </cell>
          <cell r="G15" t="str">
            <v>09.1.007.0</v>
          </cell>
        </row>
        <row r="16">
          <cell r="B16" t="str">
            <v>9.1.8.</v>
          </cell>
          <cell r="C16" t="str">
            <v>Пуск в экспл. (расконсервация) бытового отопит. ГО без автомат.устр-вом после откл.на летний период(На каждый последующий аппарат применять коэф.0,75)</v>
          </cell>
          <cell r="D16" t="str">
            <v>шт</v>
          </cell>
          <cell r="E16">
            <v>202</v>
          </cell>
          <cell r="G16" t="str">
            <v>09.1.008.0</v>
          </cell>
        </row>
        <row r="17">
          <cell r="B17" t="str">
            <v>9.1.9.</v>
          </cell>
          <cell r="C17" t="str">
            <v>Пуск в экспл.(расконсервация) котельной с котлом малой мощн.с автоматикой после откл.на летний период (На каждый последующий котел применять коэф.0,3)</v>
          </cell>
          <cell r="D17" t="str">
            <v>шт</v>
          </cell>
          <cell r="E17">
            <v>3855</v>
          </cell>
          <cell r="G17" t="str">
            <v>09.1.009.0</v>
          </cell>
        </row>
        <row r="18">
          <cell r="B18" t="str">
            <v>9.1.10.</v>
          </cell>
          <cell r="C18" t="str">
            <v>Пуск в экспл.(расконсервация) котельной с котлом малой мощн.с автоматикой после откл.на летний период (На каждый последующий котел применять коэф.0,2)</v>
          </cell>
          <cell r="D18" t="str">
            <v>шт</v>
          </cell>
          <cell r="E18">
            <v>3160</v>
          </cell>
          <cell r="G18" t="str">
            <v>09.1.010.0</v>
          </cell>
        </row>
        <row r="19">
          <cell r="B19" t="str">
            <v>9.1.11.</v>
          </cell>
          <cell r="C19" t="str">
            <v>Пуск в экспл.(расконсервация) котельной с котлом ср. мощн.с автоматикой после откл.на летний период (На каждый последующий котел применять коэф.0,4)</v>
          </cell>
          <cell r="D19" t="str">
            <v>шт</v>
          </cell>
          <cell r="E19">
            <v>4681</v>
          </cell>
          <cell r="G19" t="str">
            <v>09.1.011.0</v>
          </cell>
        </row>
        <row r="20">
          <cell r="B20" t="str">
            <v>9.1.12.</v>
          </cell>
          <cell r="C20" t="str">
            <v>Пуск в эксплуатацию (расконсервация) газового оборудования печей (агрегатов) сезонного действия промышленных или сельскохозяйственных производств</v>
          </cell>
          <cell r="D20" t="str">
            <v>шт</v>
          </cell>
          <cell r="E20">
            <v>2740</v>
          </cell>
          <cell r="G20" t="str">
            <v>09.1.012.0</v>
          </cell>
        </row>
        <row r="21">
          <cell r="B21" t="str">
            <v>9.1.13.</v>
          </cell>
          <cell r="C21" t="str">
            <v>Пуск в экспл. (расконсервация) ГИИ в с/х помещении после откл. на летний период (На каждую последующую горелку применять коэф.0,7)</v>
          </cell>
          <cell r="D21" t="str">
            <v>шт</v>
          </cell>
          <cell r="E21">
            <v>121</v>
          </cell>
          <cell r="G21" t="str">
            <v>09.1.013.0</v>
          </cell>
        </row>
        <row r="22">
          <cell r="B22" t="str">
            <v>9.1.14.</v>
          </cell>
          <cell r="C22" t="str">
            <v>Технический осмотр внутренних и наружных газопроводов предприятия</v>
          </cell>
          <cell r="D22" t="str">
            <v>шт</v>
          </cell>
          <cell r="E22">
            <v>739</v>
          </cell>
          <cell r="G22" t="str">
            <v>09.1.014.0</v>
          </cell>
        </row>
        <row r="23">
          <cell r="B23" t="str">
            <v>9.1.15.</v>
          </cell>
          <cell r="C23" t="str">
            <v>Техническое обслуживание котельной с котлом малой мощности с автоматикой (На каждый последующий котел применять  коэф.0,6)</v>
          </cell>
          <cell r="D23" t="str">
            <v>шт</v>
          </cell>
          <cell r="E23">
            <v>1704</v>
          </cell>
          <cell r="G23" t="str">
            <v>09.1.015.0</v>
          </cell>
        </row>
        <row r="24">
          <cell r="B24" t="str">
            <v>9.1.16.</v>
          </cell>
          <cell r="C24" t="str">
            <v>Техническое обслуживание котельной с котлом малой мощности без автоматики (На каждый последующий котел применять коэф.0,5)</v>
          </cell>
          <cell r="D24" t="str">
            <v>шт</v>
          </cell>
          <cell r="E24">
            <v>1226</v>
          </cell>
          <cell r="G24" t="str">
            <v>09.1.016.0</v>
          </cell>
        </row>
        <row r="25">
          <cell r="B25" t="str">
            <v>9.1.17.</v>
          </cell>
          <cell r="C25" t="str">
            <v>Техническое обслуживание котельной с котлом средней мощности с автоматикой (На каждый последующий котел применять  коэф.0,6)</v>
          </cell>
          <cell r="D25" t="str">
            <v>шт</v>
          </cell>
          <cell r="E25">
            <v>2809</v>
          </cell>
          <cell r="G25" t="str">
            <v>09.1.017.0</v>
          </cell>
        </row>
        <row r="26">
          <cell r="B26" t="str">
            <v>9.1.18</v>
          </cell>
          <cell r="C26" t="str">
            <v>Техническое обслуживание ГИИ</v>
          </cell>
          <cell r="D26" t="str">
            <v>шт</v>
          </cell>
          <cell r="E26">
            <v>178</v>
          </cell>
          <cell r="G26" t="str">
            <v>09.1.018.0</v>
          </cell>
        </row>
        <row r="27">
          <cell r="B27" t="str">
            <v>9.1.19</v>
          </cell>
          <cell r="C27" t="str">
            <v>Техническое обслуживание газового оборудования печи по производству вафель</v>
          </cell>
          <cell r="D27" t="str">
            <v>шт</v>
          </cell>
          <cell r="E27">
            <v>1804</v>
          </cell>
          <cell r="G27" t="str">
            <v>09.1.019.0</v>
          </cell>
        </row>
        <row r="28">
          <cell r="B28" t="str">
            <v>9.1.20</v>
          </cell>
          <cell r="C28" t="str">
            <v>Техническое обслуживание газового оборудования печи по выпечке печенья</v>
          </cell>
          <cell r="D28" t="str">
            <v>шт</v>
          </cell>
          <cell r="E28">
            <v>2705</v>
          </cell>
          <cell r="G28" t="str">
            <v>09.1.020.0</v>
          </cell>
        </row>
        <row r="29">
          <cell r="B29" t="str">
            <v>9.1.21</v>
          </cell>
          <cell r="C29" t="str">
            <v>Техническое обслуживание газового оборудования битумноплавильных, металлоплавильных печей, кузнечного или литейного горна</v>
          </cell>
          <cell r="D29" t="str">
            <v>шт</v>
          </cell>
          <cell r="E29">
            <v>1395</v>
          </cell>
          <cell r="G29" t="str">
            <v>09.1.021.0</v>
          </cell>
        </row>
        <row r="30">
          <cell r="B30" t="str">
            <v>9.1.22</v>
          </cell>
          <cell r="C30" t="str">
            <v>Техническое обслуживание газового оборудования печей кирпичного или стекольного завода</v>
          </cell>
          <cell r="D30" t="str">
            <v>шт</v>
          </cell>
          <cell r="E30">
            <v>1860</v>
          </cell>
          <cell r="G30" t="str">
            <v>09.1.022.0</v>
          </cell>
        </row>
        <row r="31">
          <cell r="B31" t="str">
            <v>9.1.23</v>
          </cell>
          <cell r="C31" t="str">
            <v>Техническое обслуживание газового оборудования агрегата витаминной муки (АВМ) или асфальто-бетонного завода (АБЗ)</v>
          </cell>
          <cell r="D31" t="str">
            <v>шт</v>
          </cell>
          <cell r="E31">
            <v>2055</v>
          </cell>
          <cell r="G31" t="str">
            <v>09.1.023.0</v>
          </cell>
        </row>
        <row r="32">
          <cell r="B32" t="str">
            <v>9.1.24</v>
          </cell>
          <cell r="C32" t="str">
            <v>Проверка герметичности (контрольная опрессовка) внутренних газопроводов и газового оборудования коммунально- бытовых предприятий</v>
          </cell>
          <cell r="D32" t="str">
            <v>шт</v>
          </cell>
          <cell r="E32">
            <v>1037</v>
          </cell>
          <cell r="G32" t="str">
            <v>09.1.024.0</v>
          </cell>
        </row>
        <row r="33">
          <cell r="B33" t="str">
            <v>9.1.25</v>
          </cell>
          <cell r="C33" t="str">
            <v>Проверка герметичности (контрольная опрессовка) внутренних г/пр и газового оборудования  котельных, печей, агрегатов промышленных и с/х производств</v>
          </cell>
          <cell r="D33" t="str">
            <v>шт</v>
          </cell>
          <cell r="E33">
            <v>1923</v>
          </cell>
          <cell r="G33" t="str">
            <v>09.1.025.0</v>
          </cell>
        </row>
        <row r="34">
          <cell r="B34" t="str">
            <v>9.1.27.1</v>
          </cell>
          <cell r="C34" t="str">
            <v>Техническое обслуживание (ревизия) задвижки в котельной при диаметре газопровода до 100 мм</v>
          </cell>
          <cell r="D34" t="str">
            <v>шт</v>
          </cell>
          <cell r="E34">
            <v>338</v>
          </cell>
          <cell r="G34" t="str">
            <v>09.1.027.1</v>
          </cell>
        </row>
        <row r="35">
          <cell r="B35" t="str">
            <v>9.1.27.2</v>
          </cell>
          <cell r="C35" t="str">
            <v>Техническое обслуживание (ревизия) задвижки в котельной при диаметре газопровода до 150 мм</v>
          </cell>
          <cell r="D35" t="str">
            <v>шт</v>
          </cell>
          <cell r="E35">
            <v>372</v>
          </cell>
          <cell r="G35" t="str">
            <v>09.1.027.2</v>
          </cell>
        </row>
        <row r="36">
          <cell r="B36" t="str">
            <v>9.1.27.3</v>
          </cell>
          <cell r="C36" t="str">
            <v>Техническое обслуживание (ревизия) задвижки в котельной при диаметре газопровода до 200 мм</v>
          </cell>
          <cell r="D36" t="str">
            <v>шт</v>
          </cell>
          <cell r="E36">
            <v>402</v>
          </cell>
          <cell r="G36" t="str">
            <v>09.1.027.3</v>
          </cell>
        </row>
        <row r="37">
          <cell r="B37" t="str">
            <v>9.1.28.1</v>
          </cell>
          <cell r="C37" t="str">
            <v>Техническое  обслуживание  газовых  счетчиков типа РГ- 40</v>
          </cell>
          <cell r="D37" t="str">
            <v>шт</v>
          </cell>
          <cell r="E37">
            <v>1802</v>
          </cell>
          <cell r="G37" t="str">
            <v>09.1.028.1</v>
          </cell>
        </row>
        <row r="38">
          <cell r="B38" t="str">
            <v>9.1.28.2</v>
          </cell>
          <cell r="C38" t="str">
            <v>Техническое  обслуживание  газовых  счетчиков типа РГ- 100</v>
          </cell>
          <cell r="D38" t="str">
            <v>шт</v>
          </cell>
          <cell r="E38">
            <v>2003</v>
          </cell>
          <cell r="G38" t="str">
            <v>09.1.028.2</v>
          </cell>
        </row>
        <row r="39">
          <cell r="B39" t="str">
            <v>9.1.28.3</v>
          </cell>
          <cell r="C39" t="str">
            <v>Техническое  обслуживание  газовых  счетчиков типа РГ- 250</v>
          </cell>
          <cell r="D39" t="str">
            <v>шт</v>
          </cell>
          <cell r="E39">
            <v>3126</v>
          </cell>
          <cell r="G39" t="str">
            <v>09.1.028.3</v>
          </cell>
        </row>
        <row r="40">
          <cell r="B40" t="str">
            <v>9.1.28.4</v>
          </cell>
          <cell r="C40" t="str">
            <v>Техническое  обслуживание  газовых  счетчиков типа РГ- 400</v>
          </cell>
          <cell r="D40" t="str">
            <v>шт</v>
          </cell>
          <cell r="E40">
            <v>4125</v>
          </cell>
          <cell r="G40" t="str">
            <v>09.1.028.4</v>
          </cell>
        </row>
        <row r="41">
          <cell r="B41" t="str">
            <v>9.1.28.5</v>
          </cell>
          <cell r="C41" t="str">
            <v>Техническое  обслуживание  газовых  счетчиков типа РГ- 600</v>
          </cell>
          <cell r="D41" t="str">
            <v>шт</v>
          </cell>
          <cell r="E41">
            <v>5047</v>
          </cell>
          <cell r="G41" t="str">
            <v>09.1.028.5</v>
          </cell>
        </row>
        <row r="42">
          <cell r="B42" t="str">
            <v>9.1.28.6</v>
          </cell>
          <cell r="C42" t="str">
            <v>Техническое  обслуживание  газовых  счетчиков типа РГ- 1000</v>
          </cell>
          <cell r="D42" t="str">
            <v>шт</v>
          </cell>
          <cell r="E42">
            <v>6209</v>
          </cell>
          <cell r="G42" t="str">
            <v>09.1.028.6</v>
          </cell>
        </row>
        <row r="43">
          <cell r="B43" t="str">
            <v>9.1.29.1</v>
          </cell>
          <cell r="C43" t="str">
            <v>Техническое  обслуживание  газовых  счетчиков типа СГ- 100</v>
          </cell>
          <cell r="D43" t="str">
            <v>шт</v>
          </cell>
          <cell r="E43">
            <v>2502</v>
          </cell>
          <cell r="G43" t="str">
            <v>09.1.029.1</v>
          </cell>
        </row>
        <row r="44">
          <cell r="B44" t="str">
            <v>9.1.29.2</v>
          </cell>
          <cell r="C44" t="str">
            <v>Техническое  обслуживание  газовых  счетчиков типа СГ- 200</v>
          </cell>
          <cell r="D44" t="str">
            <v>шт</v>
          </cell>
          <cell r="E44">
            <v>4057</v>
          </cell>
          <cell r="G44" t="str">
            <v>09.1.029.2</v>
          </cell>
        </row>
        <row r="45">
          <cell r="B45" t="str">
            <v>9.1.29.3</v>
          </cell>
          <cell r="C45" t="str">
            <v>Техническое  обслуживание  газовых  счетчиков типа СГ- 400</v>
          </cell>
          <cell r="D45" t="str">
            <v>шт</v>
          </cell>
          <cell r="E45">
            <v>5381</v>
          </cell>
          <cell r="G45" t="str">
            <v>09.1.029.3</v>
          </cell>
        </row>
        <row r="46">
          <cell r="B46" t="str">
            <v>9.1.29.4</v>
          </cell>
          <cell r="C46" t="str">
            <v>Техническое  обслуживание  газовых  счетчиков типа СГ- 600</v>
          </cell>
          <cell r="D46" t="str">
            <v>шт</v>
          </cell>
          <cell r="E46">
            <v>6320</v>
          </cell>
          <cell r="G46" t="str">
            <v>09.1.029.4</v>
          </cell>
        </row>
        <row r="47">
          <cell r="B47" t="str">
            <v>9.1.29.5</v>
          </cell>
          <cell r="C47" t="str">
            <v>Техническое  обслуживание  газовых  счетчиков типа СГ- 800, 1000</v>
          </cell>
          <cell r="D47" t="str">
            <v>шт</v>
          </cell>
          <cell r="E47">
            <v>7772</v>
          </cell>
          <cell r="G47" t="str">
            <v>09.1.029.5</v>
          </cell>
        </row>
        <row r="48">
          <cell r="B48" t="str">
            <v>9.1.30.</v>
          </cell>
          <cell r="C48" t="str">
            <v>Техническое обслуживание расходомеров с переходом на байпас</v>
          </cell>
          <cell r="D48" t="str">
            <v>шт</v>
          </cell>
          <cell r="E48">
            <v>1538</v>
          </cell>
          <cell r="G48" t="str">
            <v>09.1.030.0</v>
          </cell>
        </row>
        <row r="49">
          <cell r="B49" t="str">
            <v>9.1.31.</v>
          </cell>
          <cell r="C49" t="str">
            <v xml:space="preserve">Техническое обслуживание сигнализатора загазованности (кроме проверки контрольными смесями) </v>
          </cell>
          <cell r="D49" t="str">
            <v>шт</v>
          </cell>
          <cell r="E49">
            <v>615</v>
          </cell>
          <cell r="G49" t="str">
            <v>09.1.031.0</v>
          </cell>
        </row>
        <row r="50">
          <cell r="B50" t="str">
            <v>9.2</v>
          </cell>
          <cell r="C50" t="str">
            <v>Глава 2. Текущий и капитальный ремонт</v>
          </cell>
          <cell r="G50" t="str">
            <v>09.2.000.0</v>
          </cell>
        </row>
        <row r="51">
          <cell r="B51" t="str">
            <v>9.2.1.</v>
          </cell>
          <cell r="C51" t="str">
            <v>Текущий ремонт газового оборудования котельной с котлом малой мощности с автоматикой (На каждый последующий котел применять к цене коэф. 0,25)</v>
          </cell>
          <cell r="D51" t="str">
            <v>шт</v>
          </cell>
          <cell r="E51">
            <v>2451</v>
          </cell>
          <cell r="G51" t="str">
            <v>09.2.001.0</v>
          </cell>
        </row>
        <row r="52">
          <cell r="B52" t="str">
            <v>9.2.2.</v>
          </cell>
          <cell r="C52" t="str">
            <v>Текущий ремонт газового оборудования котельной с котлом малой мощности без автоматики (На каждый последующий котел применять к цене коэф. 0,22)</v>
          </cell>
          <cell r="D52" t="str">
            <v>шт</v>
          </cell>
          <cell r="E52">
            <v>1695</v>
          </cell>
          <cell r="G52" t="str">
            <v>09.2.002.0</v>
          </cell>
        </row>
        <row r="53">
          <cell r="B53" t="str">
            <v>9.2.3.</v>
          </cell>
          <cell r="C53" t="str">
            <v>Текущий ремонт газового оборудования котельной с котлом средней мощности с автоматикой (На каждый последующий котел применять к цене коэф. 0,25)</v>
          </cell>
          <cell r="D53" t="str">
            <v>шт</v>
          </cell>
          <cell r="E53">
            <v>4075</v>
          </cell>
          <cell r="G53" t="str">
            <v>09.2.003.0</v>
          </cell>
        </row>
        <row r="54">
          <cell r="B54" t="str">
            <v>9.2.4.</v>
          </cell>
          <cell r="C54" t="str">
            <v>Текущий ремонт газового оборудования котельной с котлом средней мощности без автоматики (На каждый последующий котел применять к цене коэф. 0,22)</v>
          </cell>
          <cell r="D54" t="str">
            <v>шт</v>
          </cell>
          <cell r="E54">
            <v>2823</v>
          </cell>
          <cell r="G54" t="str">
            <v>09.2.004.0</v>
          </cell>
        </row>
        <row r="55">
          <cell r="B55" t="str">
            <v>9.2.5.</v>
          </cell>
          <cell r="C55" t="str">
            <v>Текущий ремонт газового оборудования АВМ или АБЗ</v>
          </cell>
          <cell r="D55" t="str">
            <v>шт</v>
          </cell>
          <cell r="E55">
            <v>5794</v>
          </cell>
          <cell r="G55" t="str">
            <v>09.2.005.0</v>
          </cell>
        </row>
        <row r="56">
          <cell r="B56" t="str">
            <v>9.2.6.</v>
          </cell>
          <cell r="C56" t="str">
            <v>Текущий ремонт газового оборудования печей кирпичного или стекольного завода</v>
          </cell>
          <cell r="D56" t="str">
            <v>шт</v>
          </cell>
          <cell r="E56">
            <v>5767</v>
          </cell>
          <cell r="G56" t="str">
            <v>09.2.006.0</v>
          </cell>
        </row>
        <row r="57">
          <cell r="B57" t="str">
            <v>9.2.7.</v>
          </cell>
          <cell r="C57" t="str">
            <v>Текущий ремонт газового оборудования печи вафельной</v>
          </cell>
          <cell r="D57" t="str">
            <v>шт</v>
          </cell>
          <cell r="E57">
            <v>2897</v>
          </cell>
          <cell r="G57" t="str">
            <v>09.2.007.0</v>
          </cell>
        </row>
        <row r="58">
          <cell r="B58" t="str">
            <v>9.2.8.</v>
          </cell>
          <cell r="C58" t="str">
            <v>Текущий ремонт газового оборудования печи по производству печенья</v>
          </cell>
          <cell r="D58" t="str">
            <v>шт</v>
          </cell>
          <cell r="E58">
            <v>5794</v>
          </cell>
          <cell r="G58" t="str">
            <v>09.2.008.0</v>
          </cell>
        </row>
        <row r="59">
          <cell r="B59" t="str">
            <v>9.2.9.</v>
          </cell>
          <cell r="C59" t="str">
            <v>Текущий  ремонт газового  оборудования  битумноплавильных, металлоплавильных печей, кузнечного и литейного горна</v>
          </cell>
          <cell r="D59" t="str">
            <v>шт</v>
          </cell>
          <cell r="E59">
            <v>4346</v>
          </cell>
          <cell r="G59" t="str">
            <v>09.2.009.0</v>
          </cell>
        </row>
        <row r="60">
          <cell r="B60" t="str">
            <v>9.2.10.1.</v>
          </cell>
          <cell r="C60" t="str">
            <v>Ремонт, притирка и опрессовка задвижек диаметром до 80 мм</v>
          </cell>
          <cell r="D60" t="str">
            <v>шт</v>
          </cell>
          <cell r="E60">
            <v>1690</v>
          </cell>
          <cell r="G60" t="str">
            <v>09.2.010.1</v>
          </cell>
        </row>
        <row r="61">
          <cell r="B61" t="str">
            <v>9.2.10.2.</v>
          </cell>
          <cell r="C61" t="str">
            <v>Ремонт, притирка и опрессовка задвижек диаметром до 100 мм</v>
          </cell>
          <cell r="D61" t="str">
            <v>шт</v>
          </cell>
          <cell r="E61">
            <v>1932</v>
          </cell>
          <cell r="G61" t="str">
            <v>09.2.010.2</v>
          </cell>
        </row>
        <row r="62">
          <cell r="B62" t="str">
            <v>9.2.10.3.</v>
          </cell>
          <cell r="C62" t="str">
            <v>Ремонт, притирка и опрессовка задвижек диаметром до 150 мм</v>
          </cell>
          <cell r="D62" t="str">
            <v>шт</v>
          </cell>
          <cell r="E62">
            <v>3863</v>
          </cell>
          <cell r="G62" t="str">
            <v>09.2.010.3</v>
          </cell>
        </row>
        <row r="63">
          <cell r="B63" t="str">
            <v>9.2.10.4.</v>
          </cell>
          <cell r="C63" t="str">
            <v>Ремонт, притирка и опрессовка задвижек диаметром до 200 мм</v>
          </cell>
          <cell r="D63" t="str">
            <v>шт</v>
          </cell>
          <cell r="E63">
            <v>5794</v>
          </cell>
          <cell r="G63" t="str">
            <v>09.2.010.4</v>
          </cell>
        </row>
        <row r="64">
          <cell r="B64" t="str">
            <v>9.2.10.5.</v>
          </cell>
          <cell r="C64" t="str">
            <v>Ремонт, притирка и опрессовка задвижек диаметром до 250 мм</v>
          </cell>
          <cell r="D64" t="str">
            <v>шт</v>
          </cell>
          <cell r="E64">
            <v>7726</v>
          </cell>
          <cell r="G64" t="str">
            <v>09.2.010.5</v>
          </cell>
        </row>
        <row r="65">
          <cell r="B65" t="str">
            <v>9.2.10.6.</v>
          </cell>
          <cell r="C65" t="str">
            <v>Ремонт, притирка и опрессовка задвижек диаметром до 300 мм</v>
          </cell>
          <cell r="D65" t="str">
            <v>шт</v>
          </cell>
          <cell r="E65">
            <v>9657</v>
          </cell>
          <cell r="G65" t="str">
            <v>09.2.010.6</v>
          </cell>
        </row>
        <row r="66">
          <cell r="B66" t="str">
            <v>9.2.10.7.</v>
          </cell>
          <cell r="C66" t="str">
            <v>Ремонт, притирка и опрессовка задвижек диаметром до 400 мм</v>
          </cell>
          <cell r="D66" t="str">
            <v>шт</v>
          </cell>
          <cell r="E66">
            <v>13520</v>
          </cell>
          <cell r="G66" t="str">
            <v>09.2.010.7</v>
          </cell>
        </row>
        <row r="67">
          <cell r="B67" t="str">
            <v>9.2.11.1.</v>
          </cell>
          <cell r="C67" t="str">
            <v>Устранение утечки газа на резьбовом соединении газопроводов в котельной при диаметре газопровода до 20 мм</v>
          </cell>
          <cell r="D67" t="str">
            <v>шт</v>
          </cell>
          <cell r="E67">
            <v>242</v>
          </cell>
          <cell r="G67" t="str">
            <v>09.2.011.1</v>
          </cell>
        </row>
        <row r="68">
          <cell r="B68" t="str">
            <v>9.2.11.2.</v>
          </cell>
          <cell r="C68" t="str">
            <v>Устранение утечки газа на резьбовом соединении газопроводов в котельной при диаметре газопровода 21- 40 мм</v>
          </cell>
          <cell r="D68" t="str">
            <v>шт</v>
          </cell>
          <cell r="E68">
            <v>448</v>
          </cell>
          <cell r="G68" t="str">
            <v>09.2.011.2</v>
          </cell>
        </row>
        <row r="69">
          <cell r="B69" t="str">
            <v>9.2.11.3.</v>
          </cell>
          <cell r="C69" t="str">
            <v>Устранение утечки газа на резьбовом соединении газопроводов в котельной при диаметре газопровода 41- 60 мм</v>
          </cell>
          <cell r="D69" t="str">
            <v>шт</v>
          </cell>
          <cell r="E69">
            <v>649</v>
          </cell>
          <cell r="G69" t="str">
            <v>09.2.011.3</v>
          </cell>
        </row>
        <row r="70">
          <cell r="B70" t="str">
            <v>9.2.12.</v>
          </cell>
          <cell r="C70" t="str">
            <v>Замена пружины электромагнитного клапана</v>
          </cell>
          <cell r="D70" t="str">
            <v>шт</v>
          </cell>
          <cell r="E70">
            <v>915</v>
          </cell>
          <cell r="G70" t="str">
            <v>09.2.012.0</v>
          </cell>
        </row>
        <row r="71">
          <cell r="B71" t="str">
            <v>9.2.13.</v>
          </cell>
          <cell r="C71" t="str">
            <v>Прочистка отверстий инжекционных горелок чугунных секционных котлов</v>
          </cell>
          <cell r="D71" t="str">
            <v>шт</v>
          </cell>
          <cell r="E71">
            <v>2539</v>
          </cell>
          <cell r="G71" t="str">
            <v>09.2.013.0</v>
          </cell>
        </row>
        <row r="72">
          <cell r="B72" t="str">
            <v>9.2.14.1.</v>
          </cell>
          <cell r="C72" t="str">
            <v>Замена прокладки на газопроводе в котельной при диаметре до 50 мм</v>
          </cell>
          <cell r="D72" t="str">
            <v>шт</v>
          </cell>
          <cell r="E72">
            <v>924</v>
          </cell>
          <cell r="G72" t="str">
            <v>09.2.014.1</v>
          </cell>
        </row>
        <row r="73">
          <cell r="B73" t="str">
            <v>9.2.14.2.</v>
          </cell>
          <cell r="C73" t="str">
            <v>Замена прокладки на газопроводе в котельной при диаметре 51- 100 мм</v>
          </cell>
          <cell r="D73" t="str">
            <v>шт</v>
          </cell>
          <cell r="E73">
            <v>1153</v>
          </cell>
          <cell r="G73" t="str">
            <v>09.2.014.2</v>
          </cell>
        </row>
        <row r="74">
          <cell r="B74" t="str">
            <v>9.2.14.3.</v>
          </cell>
          <cell r="C74" t="str">
            <v>Замена прокладки на газопроводе в котельной при диаметре 101- 150 мм</v>
          </cell>
          <cell r="D74" t="str">
            <v>шт</v>
          </cell>
          <cell r="E74">
            <v>1387</v>
          </cell>
          <cell r="G74" t="str">
            <v>09.2.014.3</v>
          </cell>
        </row>
        <row r="75">
          <cell r="B75" t="str">
            <v>9.2.14.4.</v>
          </cell>
          <cell r="C75" t="str">
            <v>Замена прокладки на газопроводе в котельной при диаметре 151- 200 мм</v>
          </cell>
          <cell r="D75" t="str">
            <v>шт</v>
          </cell>
          <cell r="E75">
            <v>1621</v>
          </cell>
          <cell r="G75" t="str">
            <v>09.2.014.4</v>
          </cell>
        </row>
        <row r="76">
          <cell r="B76" t="str">
            <v>9.2.15.1.</v>
          </cell>
          <cell r="C76" t="str">
            <v>Замена задвижки крана на газопроводе в котельной при диаметре газопровода до 50 мм</v>
          </cell>
          <cell r="D76" t="str">
            <v>шт</v>
          </cell>
          <cell r="E76">
            <v>1113</v>
          </cell>
          <cell r="G76" t="str">
            <v>09.2.015.1</v>
          </cell>
        </row>
        <row r="77">
          <cell r="B77" t="str">
            <v>9.2.15.2.</v>
          </cell>
          <cell r="C77" t="str">
            <v>Замена задвижки крана на газопроводе в котельной при диаметре газопровода 51- 100 мм</v>
          </cell>
          <cell r="D77" t="str">
            <v>шт</v>
          </cell>
          <cell r="E77">
            <v>1661</v>
          </cell>
          <cell r="G77" t="str">
            <v>09.2.015.2</v>
          </cell>
        </row>
        <row r="78">
          <cell r="B78" t="str">
            <v>9.2.15.3.</v>
          </cell>
          <cell r="C78" t="str">
            <v>Замена задвижки крана на газопроводе в котельной при диаметре газопровода 101- 150 мм</v>
          </cell>
          <cell r="D78" t="str">
            <v>шт</v>
          </cell>
          <cell r="E78">
            <v>2205</v>
          </cell>
          <cell r="G78" t="str">
            <v>09.2.015.3</v>
          </cell>
        </row>
        <row r="79">
          <cell r="B79" t="str">
            <v>9.2.15.4.</v>
          </cell>
          <cell r="C79" t="str">
            <v>Замена задвижки крана на газопроводе в котельной при диаметре газопровода 151- 200 мм</v>
          </cell>
          <cell r="D79" t="str">
            <v>шт</v>
          </cell>
          <cell r="E79">
            <v>2750</v>
          </cell>
          <cell r="G79" t="str">
            <v>09.2.015.4</v>
          </cell>
        </row>
        <row r="80">
          <cell r="B80" t="str">
            <v>9.2.16.</v>
          </cell>
          <cell r="C80" t="str">
            <v>Очистка фильтра газового счетчика</v>
          </cell>
          <cell r="D80" t="str">
            <v>шт</v>
          </cell>
          <cell r="E80">
            <v>3472</v>
          </cell>
          <cell r="G80" t="str">
            <v>09.2.016.0</v>
          </cell>
        </row>
        <row r="81">
          <cell r="B81" t="str">
            <v>9.2.17.</v>
          </cell>
          <cell r="C81" t="str">
            <v>Демонтаж ротационного или турбинного газового счетчика с установкой перемычки</v>
          </cell>
          <cell r="D81" t="str">
            <v>шт</v>
          </cell>
          <cell r="E81">
            <v>902</v>
          </cell>
          <cell r="G81" t="str">
            <v>09.2.017.0</v>
          </cell>
        </row>
        <row r="82">
          <cell r="B82" t="str">
            <v>9.2.18.1.</v>
          </cell>
          <cell r="C82" t="str">
            <v>Замена  газового счетчика типа: РГ- 40</v>
          </cell>
          <cell r="D82" t="str">
            <v>шт</v>
          </cell>
          <cell r="E82">
            <v>1786</v>
          </cell>
          <cell r="G82" t="str">
            <v>09.2.018.1</v>
          </cell>
        </row>
        <row r="83">
          <cell r="B83" t="str">
            <v>9.2.18.2.</v>
          </cell>
          <cell r="C83" t="str">
            <v>Замена  газового счетчика типа: РГ- 100  (СГ- 100)</v>
          </cell>
          <cell r="D83" t="str">
            <v>шт</v>
          </cell>
          <cell r="E83">
            <v>2471</v>
          </cell>
          <cell r="G83" t="str">
            <v>09.2.018.2</v>
          </cell>
        </row>
        <row r="84">
          <cell r="B84" t="str">
            <v>9.2.18.3.</v>
          </cell>
          <cell r="C84" t="str">
            <v>Замена  газового счетчика типа: РГ- 250  (СГ- 200)</v>
          </cell>
          <cell r="D84" t="str">
            <v>шт</v>
          </cell>
          <cell r="E84">
            <v>3454</v>
          </cell>
          <cell r="G84" t="str">
            <v>09.2.018.3</v>
          </cell>
        </row>
        <row r="85">
          <cell r="B85" t="str">
            <v>9.2.18.4.</v>
          </cell>
          <cell r="C85" t="str">
            <v>Замена  газового счетчика типа: РГ- 400  (СГ- 400)</v>
          </cell>
          <cell r="D85" t="str">
            <v>шт</v>
          </cell>
          <cell r="E85">
            <v>4044</v>
          </cell>
          <cell r="G85" t="str">
            <v>09.2.018.4</v>
          </cell>
        </row>
        <row r="86">
          <cell r="B86" t="str">
            <v>9.2.18.5.</v>
          </cell>
          <cell r="C86" t="str">
            <v>Замена  газового счетчика типа: РГ- 600  (СГ- 600)</v>
          </cell>
          <cell r="D86" t="str">
            <v>шт</v>
          </cell>
          <cell r="E86">
            <v>5321</v>
          </cell>
          <cell r="G86" t="str">
            <v>09.2.018.5</v>
          </cell>
        </row>
        <row r="87">
          <cell r="B87" t="str">
            <v>9.2.18.6.</v>
          </cell>
          <cell r="C87" t="str">
            <v>Замена  газового счетчика типа: РГ- 1000 (СГ-800, СГ-1000)</v>
          </cell>
          <cell r="D87" t="str">
            <v>шт</v>
          </cell>
          <cell r="E87">
            <v>6042</v>
          </cell>
          <cell r="G87" t="str">
            <v>09.2.018.6</v>
          </cell>
        </row>
        <row r="88">
          <cell r="B88" t="str">
            <v>9.2.19.</v>
          </cell>
          <cell r="C88" t="str">
            <v>Понижение давления в сетях на период ремонтных работ (На каждое последующее ГРП применять к цене коэф. 0,5)</v>
          </cell>
          <cell r="D88" t="str">
            <v>шт</v>
          </cell>
          <cell r="E88">
            <v>427</v>
          </cell>
          <cell r="G88" t="str">
            <v>09.2.019.0</v>
          </cell>
        </row>
        <row r="89">
          <cell r="B89" t="str">
            <v>9.2.20.1.</v>
          </cell>
          <cell r="C89" t="str">
            <v>Установка заглушки на вводе в котельную при диаметре газопровода до 100 мм</v>
          </cell>
          <cell r="D89" t="str">
            <v>шт</v>
          </cell>
          <cell r="E89">
            <v>1371</v>
          </cell>
          <cell r="G89" t="str">
            <v>09.2.020.1</v>
          </cell>
        </row>
        <row r="90">
          <cell r="B90" t="str">
            <v>9.2.20.2.</v>
          </cell>
          <cell r="C90" t="str">
            <v>Установка заглушки на вводе в котельную при диаметре газопровода 101- 150 мм</v>
          </cell>
          <cell r="D90" t="str">
            <v>шт</v>
          </cell>
          <cell r="E90">
            <v>1815</v>
          </cell>
          <cell r="G90" t="str">
            <v>09.2.020.2</v>
          </cell>
        </row>
        <row r="91">
          <cell r="B91" t="str">
            <v>9.2.20.3.</v>
          </cell>
          <cell r="C91" t="str">
            <v>Установка заглушки на вводе в котельную при диаметре газопровода 151- 200 мм</v>
          </cell>
          <cell r="D91" t="str">
            <v>шт</v>
          </cell>
          <cell r="E91">
            <v>2097</v>
          </cell>
          <cell r="G91" t="str">
            <v>09.2.020.3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Sheet"/>
    </sheetNames>
    <sheetDataSet>
      <sheetData sheetId="0">
        <row r="1">
          <cell r="B1" t="str">
            <v>Номер по прейскуранту</v>
          </cell>
          <cell r="C1" t="str">
            <v>Наименование работ и газового оборудования</v>
          </cell>
          <cell r="D1" t="str">
            <v>Единица измерения</v>
          </cell>
          <cell r="E1" t="str">
            <v xml:space="preserve">Договорная цена, руб. </v>
          </cell>
          <cell r="G1" t="str">
            <v>Код</v>
          </cell>
        </row>
        <row r="2">
          <cell r="E2" t="str">
            <v>для предприятий 
(без НДС)</v>
          </cell>
          <cell r="F2" t="str">
            <v>для населения
(с НДС)</v>
          </cell>
        </row>
        <row r="3">
          <cell r="B3" t="str">
            <v>9.2</v>
          </cell>
          <cell r="C3" t="str">
            <v>Глава 2. Текущий и капитальный ремонт</v>
          </cell>
          <cell r="G3" t="str">
            <v>09.2.000.0</v>
          </cell>
        </row>
        <row r="4">
          <cell r="B4" t="str">
            <v>9.2.1.</v>
          </cell>
          <cell r="C4" t="str">
            <v>Текущий ремонт газового оборудования котельной с котлом малой мощности с автоматикой (На каждый последующий котел применять к цене коэф. 0,25)</v>
          </cell>
          <cell r="D4" t="str">
            <v>шт</v>
          </cell>
          <cell r="E4">
            <v>2451</v>
          </cell>
          <cell r="G4" t="str">
            <v>09.2.001.0</v>
          </cell>
        </row>
        <row r="5">
          <cell r="B5" t="str">
            <v>9.2.2.</v>
          </cell>
          <cell r="C5" t="str">
            <v>Текущий ремонт газового оборудования котельной с котлом малой мощности без автоматики (На каждый последующий котел применять к цене коэф. 0,22)</v>
          </cell>
          <cell r="D5" t="str">
            <v>шт</v>
          </cell>
          <cell r="E5">
            <v>1695</v>
          </cell>
          <cell r="G5" t="str">
            <v>09.2.002.0</v>
          </cell>
        </row>
        <row r="6">
          <cell r="B6" t="str">
            <v>9.2.3.</v>
          </cell>
          <cell r="C6" t="str">
            <v>Текущий ремонт газового оборудования котельной с котлом средней мощности с автоматикой (На каждый последующий котел применять к цене коэф. 0,25)</v>
          </cell>
          <cell r="D6" t="str">
            <v>шт</v>
          </cell>
          <cell r="E6">
            <v>4075</v>
          </cell>
          <cell r="G6" t="str">
            <v>09.2.003.0</v>
          </cell>
        </row>
        <row r="7">
          <cell r="B7" t="str">
            <v>9.2.4.</v>
          </cell>
          <cell r="C7" t="str">
            <v>Текущий ремонт газового оборудования котельной с котлом средней мощности без автоматики (На каждый последующий котел применять к цене коэф. 0,22)</v>
          </cell>
          <cell r="D7" t="str">
            <v>шт</v>
          </cell>
          <cell r="E7">
            <v>2823</v>
          </cell>
          <cell r="G7" t="str">
            <v>09.2.004.0</v>
          </cell>
        </row>
        <row r="8">
          <cell r="B8" t="str">
            <v>9.2.5.</v>
          </cell>
          <cell r="C8" t="str">
            <v>Текущий ремонт газового оборудования АВМ или АБЗ</v>
          </cell>
          <cell r="D8" t="str">
            <v>шт</v>
          </cell>
          <cell r="E8">
            <v>5794</v>
          </cell>
          <cell r="G8" t="str">
            <v>09.2.005.0</v>
          </cell>
        </row>
        <row r="9">
          <cell r="B9" t="str">
            <v>9.2.6.</v>
          </cell>
          <cell r="C9" t="str">
            <v>Текущий ремонт газового оборудования печей кирпичного или стекольного завода</v>
          </cell>
          <cell r="D9" t="str">
            <v>шт</v>
          </cell>
          <cell r="E9">
            <v>5767</v>
          </cell>
          <cell r="G9" t="str">
            <v>09.2.006.0</v>
          </cell>
        </row>
        <row r="10">
          <cell r="B10" t="str">
            <v>9.2.7.</v>
          </cell>
          <cell r="C10" t="str">
            <v>Текущий ремонт газового оборудования печи вафельной</v>
          </cell>
          <cell r="D10" t="str">
            <v>шт</v>
          </cell>
          <cell r="E10">
            <v>2897</v>
          </cell>
          <cell r="G10" t="str">
            <v>09.2.007.0</v>
          </cell>
        </row>
        <row r="11">
          <cell r="B11" t="str">
            <v>9.2.8.</v>
          </cell>
          <cell r="C11" t="str">
            <v>Текущий ремонт газового оборудования печи по производству печенья</v>
          </cell>
          <cell r="D11" t="str">
            <v>шт</v>
          </cell>
          <cell r="E11">
            <v>5794</v>
          </cell>
          <cell r="G11" t="str">
            <v>09.2.008.0</v>
          </cell>
        </row>
        <row r="12">
          <cell r="B12" t="str">
            <v>9.2.9.</v>
          </cell>
          <cell r="C12" t="str">
            <v>Текущий  ремонт газового  оборудования  битумноплавильных, металлоплавильных печей, кузнечного и литейного горна</v>
          </cell>
          <cell r="D12" t="str">
            <v>шт</v>
          </cell>
          <cell r="E12">
            <v>4346</v>
          </cell>
          <cell r="G12" t="str">
            <v>09.2.009.0</v>
          </cell>
        </row>
        <row r="13">
          <cell r="B13" t="str">
            <v>9.2.10.1.</v>
          </cell>
          <cell r="C13" t="str">
            <v>Ремонт, притирка и опрессовка задвижек диаметром до 80 мм</v>
          </cell>
          <cell r="D13" t="str">
            <v>шт</v>
          </cell>
          <cell r="E13">
            <v>1690</v>
          </cell>
          <cell r="G13" t="str">
            <v>09.2.010.1</v>
          </cell>
        </row>
        <row r="14">
          <cell r="B14" t="str">
            <v>9.2.10.2.</v>
          </cell>
          <cell r="C14" t="str">
            <v>Ремонт, притирка и опрессовка задвижек диаметром до 100 мм</v>
          </cell>
          <cell r="D14" t="str">
            <v>шт</v>
          </cell>
          <cell r="E14">
            <v>1932</v>
          </cell>
          <cell r="G14" t="str">
            <v>09.2.010.2</v>
          </cell>
        </row>
        <row r="15">
          <cell r="B15" t="str">
            <v>9.2.10.3.</v>
          </cell>
          <cell r="C15" t="str">
            <v>Ремонт, притирка и опрессовка задвижек диаметром до 150 мм</v>
          </cell>
          <cell r="D15" t="str">
            <v>шт</v>
          </cell>
          <cell r="E15">
            <v>3863</v>
          </cell>
          <cell r="G15" t="str">
            <v>09.2.010.3</v>
          </cell>
        </row>
        <row r="16">
          <cell r="B16" t="str">
            <v>9.2.10.4.</v>
          </cell>
          <cell r="C16" t="str">
            <v>Ремонт, притирка и опрессовка задвижек диаметром до 200 мм</v>
          </cell>
          <cell r="D16" t="str">
            <v>шт</v>
          </cell>
          <cell r="E16">
            <v>5794</v>
          </cell>
          <cell r="G16" t="str">
            <v>09.2.010.4</v>
          </cell>
        </row>
        <row r="17">
          <cell r="B17" t="str">
            <v>9.2.10.5.</v>
          </cell>
          <cell r="C17" t="str">
            <v>Ремонт, притирка и опрессовка задвижек диаметром до 250 мм</v>
          </cell>
          <cell r="D17" t="str">
            <v>шт</v>
          </cell>
          <cell r="E17">
            <v>7726</v>
          </cell>
          <cell r="G17" t="str">
            <v>09.2.010.5</v>
          </cell>
        </row>
        <row r="18">
          <cell r="B18" t="str">
            <v>9.2.10.6.</v>
          </cell>
          <cell r="C18" t="str">
            <v>Ремонт, притирка и опрессовка задвижек диаметром до 300 мм</v>
          </cell>
          <cell r="D18" t="str">
            <v>шт</v>
          </cell>
          <cell r="E18">
            <v>9657</v>
          </cell>
          <cell r="G18" t="str">
            <v>09.2.010.6</v>
          </cell>
        </row>
        <row r="19">
          <cell r="B19" t="str">
            <v>9.2.10.7.</v>
          </cell>
          <cell r="C19" t="str">
            <v>Ремонт, притирка и опрессовка задвижек диаметром до 400 мм</v>
          </cell>
          <cell r="D19" t="str">
            <v>шт</v>
          </cell>
          <cell r="E19">
            <v>13520</v>
          </cell>
          <cell r="G19" t="str">
            <v>09.2.010.7</v>
          </cell>
        </row>
        <row r="20">
          <cell r="B20" t="str">
            <v>9.2.11.1.</v>
          </cell>
          <cell r="C20" t="str">
            <v>Устранение утечки газа на резьбовом соединении газопроводов в котельной при диаметре газопровода до 20 мм</v>
          </cell>
          <cell r="D20" t="str">
            <v>шт</v>
          </cell>
          <cell r="E20">
            <v>242</v>
          </cell>
          <cell r="G20" t="str">
            <v>09.2.011.1</v>
          </cell>
        </row>
        <row r="21">
          <cell r="B21" t="str">
            <v>9.2.11.2.</v>
          </cell>
          <cell r="C21" t="str">
            <v>Устранение утечки газа на резьбовом соединении газопроводов в котельной при диаметре газопровода 21- 40 мм</v>
          </cell>
          <cell r="D21" t="str">
            <v>шт</v>
          </cell>
          <cell r="E21">
            <v>448</v>
          </cell>
          <cell r="G21" t="str">
            <v>09.2.011.2</v>
          </cell>
        </row>
        <row r="22">
          <cell r="B22" t="str">
            <v>9.2.11.3.</v>
          </cell>
          <cell r="C22" t="str">
            <v>Устранение утечки газа на резьбовом соединении газопроводов в котельной при диаметре газопровода 41- 60 мм</v>
          </cell>
          <cell r="D22" t="str">
            <v>шт</v>
          </cell>
          <cell r="E22">
            <v>649</v>
          </cell>
          <cell r="G22" t="str">
            <v>09.2.011.3</v>
          </cell>
        </row>
        <row r="23">
          <cell r="B23" t="str">
            <v>9.2.12.</v>
          </cell>
          <cell r="C23" t="str">
            <v>Замена пружины электромагнитного клапана</v>
          </cell>
          <cell r="D23" t="str">
            <v>шт</v>
          </cell>
          <cell r="E23">
            <v>915</v>
          </cell>
          <cell r="G23" t="str">
            <v>09.2.012.0</v>
          </cell>
        </row>
        <row r="24">
          <cell r="B24" t="str">
            <v>9.2.13.</v>
          </cell>
          <cell r="C24" t="str">
            <v>Прочистка отверстий инжекционных горелок чугунных секционных котлов</v>
          </cell>
          <cell r="D24" t="str">
            <v>шт</v>
          </cell>
          <cell r="E24">
            <v>2539</v>
          </cell>
          <cell r="G24" t="str">
            <v>09.2.013.0</v>
          </cell>
        </row>
        <row r="25">
          <cell r="B25" t="str">
            <v>9.2.14.1.</v>
          </cell>
          <cell r="C25" t="str">
            <v>Замена прокладки на газопроводе в котельной при диаметре до 50 мм</v>
          </cell>
          <cell r="D25" t="str">
            <v>шт</v>
          </cell>
          <cell r="E25">
            <v>924</v>
          </cell>
          <cell r="G25" t="str">
            <v>09.2.014.1</v>
          </cell>
        </row>
        <row r="26">
          <cell r="B26" t="str">
            <v>9.2.14.2.</v>
          </cell>
          <cell r="C26" t="str">
            <v>Замена прокладки на газопроводе в котельной при диаметре 51- 100 мм</v>
          </cell>
          <cell r="D26" t="str">
            <v>шт</v>
          </cell>
          <cell r="E26">
            <v>1153</v>
          </cell>
          <cell r="G26" t="str">
            <v>09.2.014.2</v>
          </cell>
        </row>
        <row r="27">
          <cell r="B27" t="str">
            <v>9.2.14.3.</v>
          </cell>
          <cell r="C27" t="str">
            <v>Замена прокладки на газопроводе в котельной при диаметре 101- 150 мм</v>
          </cell>
          <cell r="D27" t="str">
            <v>шт</v>
          </cell>
          <cell r="E27">
            <v>1387</v>
          </cell>
          <cell r="G27" t="str">
            <v>09.2.014.3</v>
          </cell>
        </row>
        <row r="28">
          <cell r="B28" t="str">
            <v>9.2.14.4.</v>
          </cell>
          <cell r="C28" t="str">
            <v>Замена прокладки на газопроводе в котельной при диаметре 151- 200 мм</v>
          </cell>
          <cell r="D28" t="str">
            <v>шт</v>
          </cell>
          <cell r="E28">
            <v>1621</v>
          </cell>
          <cell r="G28" t="str">
            <v>09.2.014.4</v>
          </cell>
        </row>
        <row r="29">
          <cell r="B29" t="str">
            <v>9.2.15.1.</v>
          </cell>
          <cell r="C29" t="str">
            <v>Замена задвижки крана на газопроводе в котельной при диаметре газопровода до 50 мм</v>
          </cell>
          <cell r="D29" t="str">
            <v>шт</v>
          </cell>
          <cell r="E29">
            <v>1113</v>
          </cell>
          <cell r="G29" t="str">
            <v>09.2.015.1</v>
          </cell>
        </row>
        <row r="30">
          <cell r="B30" t="str">
            <v>9.2.15.2.</v>
          </cell>
          <cell r="C30" t="str">
            <v>Замена задвижки крана на газопроводе в котельной при диаметре газопровода 51- 100 мм</v>
          </cell>
          <cell r="D30" t="str">
            <v>шт</v>
          </cell>
          <cell r="E30">
            <v>1661</v>
          </cell>
          <cell r="G30" t="str">
            <v>09.2.015.2</v>
          </cell>
        </row>
        <row r="31">
          <cell r="B31" t="str">
            <v>9.2.15.3.</v>
          </cell>
          <cell r="C31" t="str">
            <v>Замена задвижки крана на газопроводе в котельной при диаметре газопровода 101- 150 мм</v>
          </cell>
          <cell r="D31" t="str">
            <v>шт</v>
          </cell>
          <cell r="E31">
            <v>2205</v>
          </cell>
          <cell r="G31" t="str">
            <v>09.2.015.3</v>
          </cell>
        </row>
        <row r="32">
          <cell r="B32" t="str">
            <v>9.2.15.4.</v>
          </cell>
          <cell r="C32" t="str">
            <v>Замена задвижки крана на газопроводе в котельной при диаметре газопровода 151- 200 мм</v>
          </cell>
          <cell r="D32" t="str">
            <v>шт</v>
          </cell>
          <cell r="E32">
            <v>2750</v>
          </cell>
          <cell r="G32" t="str">
            <v>09.2.015.4</v>
          </cell>
        </row>
        <row r="33">
          <cell r="B33" t="str">
            <v>9.2.16.</v>
          </cell>
          <cell r="C33" t="str">
            <v>Очистка фильтра газового счетчика</v>
          </cell>
          <cell r="D33" t="str">
            <v>шт</v>
          </cell>
          <cell r="E33">
            <v>3472</v>
          </cell>
          <cell r="G33" t="str">
            <v>09.2.016.0</v>
          </cell>
        </row>
        <row r="34">
          <cell r="B34" t="str">
            <v>9.2.17.</v>
          </cell>
          <cell r="C34" t="str">
            <v>Демонтаж ротационного или турбинного газового счетчика с установкой перемычки</v>
          </cell>
          <cell r="D34" t="str">
            <v>шт</v>
          </cell>
          <cell r="E34">
            <v>902</v>
          </cell>
          <cell r="G34" t="str">
            <v>09.2.017.0</v>
          </cell>
        </row>
        <row r="35">
          <cell r="B35" t="str">
            <v>9.2.18.1.</v>
          </cell>
          <cell r="C35" t="str">
            <v>Замена  газового счетчика типа: РГ- 40</v>
          </cell>
          <cell r="D35" t="str">
            <v>шт</v>
          </cell>
          <cell r="E35">
            <v>1786</v>
          </cell>
          <cell r="G35" t="str">
            <v>09.2.018.1</v>
          </cell>
        </row>
        <row r="36">
          <cell r="B36" t="str">
            <v>9.2.18.2.</v>
          </cell>
          <cell r="C36" t="str">
            <v>Замена  газового счетчика типа: РГ- 100  (СГ- 100)</v>
          </cell>
          <cell r="D36" t="str">
            <v>шт</v>
          </cell>
          <cell r="E36">
            <v>2471</v>
          </cell>
          <cell r="G36" t="str">
            <v>09.2.018.2</v>
          </cell>
        </row>
        <row r="37">
          <cell r="B37" t="str">
            <v>9.2.18.3.</v>
          </cell>
          <cell r="C37" t="str">
            <v>Замена  газового счетчика типа: РГ- 250  (СГ- 200)</v>
          </cell>
          <cell r="D37" t="str">
            <v>шт</v>
          </cell>
          <cell r="E37">
            <v>3454</v>
          </cell>
          <cell r="G37" t="str">
            <v>09.2.018.3</v>
          </cell>
        </row>
        <row r="38">
          <cell r="B38" t="str">
            <v>9.2.18.4.</v>
          </cell>
          <cell r="C38" t="str">
            <v>Замена  газового счетчика типа: РГ- 400  (СГ- 400)</v>
          </cell>
          <cell r="D38" t="str">
            <v>шт</v>
          </cell>
          <cell r="E38">
            <v>4044</v>
          </cell>
          <cell r="G38" t="str">
            <v>09.2.018.4</v>
          </cell>
        </row>
        <row r="39">
          <cell r="B39" t="str">
            <v>9.2.18.5.</v>
          </cell>
          <cell r="C39" t="str">
            <v>Замена  газового счетчика типа: РГ- 600  (СГ- 600)</v>
          </cell>
          <cell r="D39" t="str">
            <v>шт</v>
          </cell>
          <cell r="E39">
            <v>5321</v>
          </cell>
          <cell r="G39" t="str">
            <v>09.2.018.5</v>
          </cell>
        </row>
        <row r="40">
          <cell r="B40" t="str">
            <v>9.2.18.6.</v>
          </cell>
          <cell r="C40" t="str">
            <v>Замена  газового счетчика типа: РГ- 1000 (СГ-800, СГ-1000)</v>
          </cell>
          <cell r="D40" t="str">
            <v>шт</v>
          </cell>
          <cell r="E40">
            <v>6042</v>
          </cell>
          <cell r="G40" t="str">
            <v>09.2.018.6</v>
          </cell>
        </row>
        <row r="41">
          <cell r="B41" t="str">
            <v>9.2.19.</v>
          </cell>
          <cell r="C41" t="str">
            <v>Понижение давления в сетях на период ремонтных работ (На каждое последующее ГРП применять к цене коэф. 0,5)</v>
          </cell>
          <cell r="D41" t="str">
            <v>шт</v>
          </cell>
          <cell r="E41">
            <v>427</v>
          </cell>
          <cell r="G41" t="str">
            <v>09.2.019.0</v>
          </cell>
        </row>
        <row r="42">
          <cell r="B42" t="str">
            <v>9.2.20.1.</v>
          </cell>
          <cell r="C42" t="str">
            <v>Установка заглушки на вводе в котельную при диаметре газопровода до 100 мм</v>
          </cell>
          <cell r="D42" t="str">
            <v>шт</v>
          </cell>
          <cell r="E42">
            <v>1371</v>
          </cell>
          <cell r="G42" t="str">
            <v>09.2.020.1</v>
          </cell>
        </row>
        <row r="43">
          <cell r="B43" t="str">
            <v>9.2.20.2.</v>
          </cell>
          <cell r="C43" t="str">
            <v>Установка заглушки на вводе в котельную при диаметре газопровода 101- 150 мм</v>
          </cell>
          <cell r="D43" t="str">
            <v>шт</v>
          </cell>
          <cell r="E43">
            <v>1815</v>
          </cell>
          <cell r="G43" t="str">
            <v>09.2.020.2</v>
          </cell>
        </row>
        <row r="44">
          <cell r="B44" t="str">
            <v>9.2.20.3.</v>
          </cell>
          <cell r="C44" t="str">
            <v>Установка заглушки на вводе в котельную при диаметре газопровода 151- 200 мм</v>
          </cell>
          <cell r="D44" t="str">
            <v>шт</v>
          </cell>
          <cell r="E44">
            <v>2097</v>
          </cell>
          <cell r="G44" t="str">
            <v>09.2.020.3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Sheet"/>
    </sheetNames>
    <sheetDataSet>
      <sheetData sheetId="0">
        <row r="1">
          <cell r="B1" t="str">
            <v>Номер по прейскуранту</v>
          </cell>
          <cell r="C1" t="str">
            <v>Наименование работ и газового оборудования</v>
          </cell>
          <cell r="D1" t="str">
            <v>Единица измерения</v>
          </cell>
          <cell r="E1" t="str">
            <v xml:space="preserve">Договорная цена, руб. </v>
          </cell>
          <cell r="G1" t="str">
            <v>Код</v>
          </cell>
        </row>
        <row r="2">
          <cell r="E2" t="str">
            <v>для предприятий 
(без НДС)</v>
          </cell>
          <cell r="F2" t="str">
            <v>для населения
(с НДС)</v>
          </cell>
        </row>
        <row r="3">
          <cell r="B3" t="str">
            <v>10.</v>
          </cell>
          <cell r="C3" t="str">
            <v>Раздел 10. Внутренние газопроводы и бытовое газовое оборудование административных, общественных непроизводственного назначения и жилых зданий</v>
          </cell>
          <cell r="G3" t="str">
            <v>10.0.000.0</v>
          </cell>
        </row>
        <row r="4">
          <cell r="B4" t="str">
            <v>10.1.</v>
          </cell>
          <cell r="C4" t="str">
            <v>Глава 1. Техническое обслуживание</v>
          </cell>
          <cell r="G4" t="str">
            <v>10.1.000.0</v>
          </cell>
        </row>
        <row r="5">
          <cell r="B5" t="str">
            <v>10.1.0</v>
          </cell>
          <cell r="C5" t="str">
            <v>Вызов слесаря для выполнения технического обслуживания</v>
          </cell>
          <cell r="D5" t="str">
            <v>шт</v>
          </cell>
          <cell r="E5">
            <v>147</v>
          </cell>
          <cell r="F5">
            <v>156</v>
          </cell>
          <cell r="G5" t="str">
            <v>10.1.000.00</v>
          </cell>
        </row>
        <row r="6">
          <cell r="B6" t="str">
            <v>10.1.1</v>
          </cell>
          <cell r="C6" t="str">
            <v>Техническое обслуживание плиты двухгорелочной газовой</v>
          </cell>
          <cell r="D6" t="str">
            <v>шт</v>
          </cell>
          <cell r="E6">
            <v>288</v>
          </cell>
          <cell r="F6">
            <v>320</v>
          </cell>
          <cell r="G6" t="str">
            <v>10.1.001.0</v>
          </cell>
        </row>
        <row r="7">
          <cell r="B7" t="str">
            <v>10.1.2</v>
          </cell>
          <cell r="C7" t="str">
            <v>Техническое обслуживание плиты трехгорелочной газовой</v>
          </cell>
          <cell r="D7" t="str">
            <v>шт</v>
          </cell>
          <cell r="E7">
            <v>335</v>
          </cell>
          <cell r="F7">
            <v>372</v>
          </cell>
          <cell r="G7" t="str">
            <v>10.1.002.0</v>
          </cell>
        </row>
        <row r="8">
          <cell r="B8" t="str">
            <v>10.1.3</v>
          </cell>
          <cell r="C8" t="str">
            <v>Техническое обслуживание плиты четырехгорелочной газовой</v>
          </cell>
          <cell r="D8" t="str">
            <v>шт</v>
          </cell>
          <cell r="E8">
            <v>382</v>
          </cell>
          <cell r="F8">
            <v>424</v>
          </cell>
          <cell r="G8" t="str">
            <v>10.1.003.0</v>
          </cell>
        </row>
        <row r="9">
          <cell r="B9" t="str">
            <v>10.1.4</v>
          </cell>
          <cell r="C9" t="str">
            <v>Техническое обслуживание индивидуальной газобаллонной  установки (ГБУ) на кухне с плитой двухгорелочной газовой</v>
          </cell>
          <cell r="D9" t="str">
            <v>шт</v>
          </cell>
          <cell r="E9">
            <v>323</v>
          </cell>
          <cell r="F9">
            <v>359</v>
          </cell>
          <cell r="G9" t="str">
            <v>10.1.004.0</v>
          </cell>
        </row>
        <row r="10">
          <cell r="B10" t="str">
            <v>10.1.5</v>
          </cell>
          <cell r="C10" t="str">
            <v>Техническое обслуживание индивидуальной газобаллонной  установки (ГБУ) на кухне с плитой трехгорелочной газовой</v>
          </cell>
          <cell r="D10" t="str">
            <v>шт</v>
          </cell>
          <cell r="E10">
            <v>381</v>
          </cell>
          <cell r="F10">
            <v>423</v>
          </cell>
          <cell r="G10" t="str">
            <v>10.1.005.0</v>
          </cell>
        </row>
        <row r="11">
          <cell r="B11" t="str">
            <v>10.1.6</v>
          </cell>
          <cell r="C11" t="str">
            <v>Техническое обслуживание индивидуальной газобаллонной  установки (ГБУ) на кухне с плитой четырехгорелочной газовой</v>
          </cell>
          <cell r="D11" t="str">
            <v>шт</v>
          </cell>
          <cell r="E11">
            <v>431</v>
          </cell>
          <cell r="F11">
            <v>478</v>
          </cell>
          <cell r="G11" t="str">
            <v>10.1.006.0</v>
          </cell>
        </row>
        <row r="12">
          <cell r="B12" t="str">
            <v>10.1.7</v>
          </cell>
          <cell r="C12" t="str">
            <v xml:space="preserve">Техническое обслуживание ГБУ, установленной в шкафу с плитой  двухгорелочной газовой </v>
          </cell>
          <cell r="D12" t="str">
            <v>шт</v>
          </cell>
          <cell r="E12">
            <v>427</v>
          </cell>
          <cell r="F12">
            <v>474</v>
          </cell>
          <cell r="G12" t="str">
            <v>10.1.007.0</v>
          </cell>
        </row>
        <row r="13">
          <cell r="B13" t="str">
            <v>10.1.8</v>
          </cell>
          <cell r="C13" t="str">
            <v xml:space="preserve">Техническое обслуживание ГБУ, установленной в шкафу с плитой  трехгорелочной газовой </v>
          </cell>
          <cell r="D13" t="str">
            <v>шт</v>
          </cell>
          <cell r="E13">
            <v>471</v>
          </cell>
          <cell r="F13">
            <v>522</v>
          </cell>
          <cell r="G13" t="str">
            <v>10.1.008.0</v>
          </cell>
        </row>
        <row r="14">
          <cell r="B14" t="str">
            <v>10.1.9</v>
          </cell>
          <cell r="C14" t="str">
            <v xml:space="preserve">Техническое обслуживание ГБУ, установленной в шкафу с плитой  четырехгорелочной газовой </v>
          </cell>
          <cell r="D14" t="str">
            <v>шт</v>
          </cell>
          <cell r="E14">
            <v>518</v>
          </cell>
          <cell r="F14">
            <v>576</v>
          </cell>
          <cell r="G14" t="str">
            <v>10.1.009.0</v>
          </cell>
        </row>
        <row r="15">
          <cell r="B15" t="str">
            <v>10.1.10</v>
          </cell>
          <cell r="C15" t="str">
            <v xml:space="preserve">Техническое обслуживание ГБУ </v>
          </cell>
          <cell r="D15" t="str">
            <v>шт</v>
          </cell>
          <cell r="E15">
            <v>128</v>
          </cell>
          <cell r="F15">
            <v>141</v>
          </cell>
          <cell r="G15" t="str">
            <v>10.1.010.0</v>
          </cell>
        </row>
        <row r="16">
          <cell r="B16" t="str">
            <v>10.1.11</v>
          </cell>
          <cell r="C16" t="str">
            <v>Техническое обслуживание проточного автономного водонагревателя</v>
          </cell>
          <cell r="D16" t="str">
            <v>шт</v>
          </cell>
          <cell r="E16">
            <v>530</v>
          </cell>
          <cell r="F16">
            <v>589</v>
          </cell>
          <cell r="G16" t="str">
            <v>10.1.011.0</v>
          </cell>
        </row>
        <row r="17">
          <cell r="B17" t="str">
            <v>10.1.12</v>
          </cell>
          <cell r="C17" t="str">
            <v>Техническое обслуживание полуавтоматического водонагревателя</v>
          </cell>
          <cell r="D17" t="str">
            <v>шт</v>
          </cell>
          <cell r="E17">
            <v>431</v>
          </cell>
          <cell r="F17">
            <v>478</v>
          </cell>
          <cell r="G17" t="str">
            <v>10.1.012.0</v>
          </cell>
        </row>
        <row r="18">
          <cell r="B18" t="str">
            <v>10.1.13</v>
          </cell>
          <cell r="C18" t="str">
            <v>Техническое обслуживание емкостного водонагревателя типа АГВ-80, АГВ-120, АОГВ-4, АОГВ-6, АОГВ-10</v>
          </cell>
          <cell r="D18" t="str">
            <v>шт</v>
          </cell>
          <cell r="E18">
            <v>506</v>
          </cell>
          <cell r="F18">
            <v>561</v>
          </cell>
          <cell r="G18" t="str">
            <v>10.1.013.0</v>
          </cell>
        </row>
        <row r="19">
          <cell r="B19" t="str">
            <v>10.1.14</v>
          </cell>
          <cell r="C19" t="str">
            <v>Техническое обслуживание емкостного водонагревателя типа АОГВ -11, АОГВ-15, АОГВ-20</v>
          </cell>
          <cell r="D19" t="str">
            <v>шт</v>
          </cell>
          <cell r="E19">
            <v>567</v>
          </cell>
          <cell r="F19">
            <v>628</v>
          </cell>
          <cell r="G19" t="str">
            <v>10.1.014.0</v>
          </cell>
        </row>
        <row r="20">
          <cell r="B20" t="str">
            <v>10.1.15</v>
          </cell>
          <cell r="C20" t="str">
            <v>Техническое обслуживание емкостного водонагревателя АОГВ 17,5; АОГВ-23; АОГВ-29</v>
          </cell>
          <cell r="D20" t="str">
            <v>шт</v>
          </cell>
          <cell r="E20">
            <v>710</v>
          </cell>
          <cell r="F20">
            <v>787</v>
          </cell>
          <cell r="G20" t="str">
            <v>10.1.015.0</v>
          </cell>
        </row>
        <row r="21">
          <cell r="B21" t="str">
            <v>10.1.16</v>
          </cell>
          <cell r="C21" t="str">
            <v>Техническое обслуживание емкостного водонагревателя  типа ДОН - 16, ДОН-31,5, Хопер,"Burnham"</v>
          </cell>
          <cell r="D21" t="str">
            <v>шт</v>
          </cell>
          <cell r="E21">
            <v>816</v>
          </cell>
          <cell r="F21">
            <v>905</v>
          </cell>
          <cell r="G21" t="str">
            <v>10.1.016.0</v>
          </cell>
        </row>
        <row r="22">
          <cell r="B22" t="str">
            <v>10.1.17</v>
          </cell>
          <cell r="C22" t="str">
            <v>Техническое обслуживание емкостного водонагревателя  типа КЧМ, БЭМ</v>
          </cell>
          <cell r="D22" t="str">
            <v>шт</v>
          </cell>
          <cell r="E22">
            <v>979</v>
          </cell>
          <cell r="F22">
            <v>1086</v>
          </cell>
          <cell r="G22" t="str">
            <v>10.1.017.0</v>
          </cell>
        </row>
        <row r="23">
          <cell r="B23" t="str">
            <v>10.1.18</v>
          </cell>
          <cell r="C23" t="str">
            <v>Техническое обслуживание комбинированной бойлерной установки типа "Мора"</v>
          </cell>
          <cell r="D23" t="str">
            <v>шт</v>
          </cell>
          <cell r="E23">
            <v>1346</v>
          </cell>
          <cell r="F23">
            <v>1488</v>
          </cell>
          <cell r="G23" t="str">
            <v>10.1.018.0</v>
          </cell>
        </row>
        <row r="24">
          <cell r="B24" t="str">
            <v>10.1.19</v>
          </cell>
          <cell r="C24" t="str">
            <v>Техническое обслуживание отопительного котла ВНИИСТО</v>
          </cell>
          <cell r="D24" t="str">
            <v>шт</v>
          </cell>
          <cell r="E24">
            <v>464</v>
          </cell>
          <cell r="F24">
            <v>513</v>
          </cell>
          <cell r="G24" t="str">
            <v>10.1.019.0</v>
          </cell>
        </row>
        <row r="25">
          <cell r="B25" t="str">
            <v>10.1.20</v>
          </cell>
          <cell r="C25" t="str">
            <v xml:space="preserve">Техническое обслуживание пищеварочного  котла </v>
          </cell>
          <cell r="D25" t="str">
            <v>шт</v>
          </cell>
          <cell r="E25">
            <v>329</v>
          </cell>
          <cell r="F25">
            <v>364</v>
          </cell>
          <cell r="G25" t="str">
            <v>10.1.020.0</v>
          </cell>
        </row>
        <row r="26">
          <cell r="B26" t="str">
            <v>10.1.21</v>
          </cell>
          <cell r="C26" t="str">
            <v>Техническое обслуживание отопительной печи с автоматикой</v>
          </cell>
          <cell r="D26" t="str">
            <v>шт</v>
          </cell>
          <cell r="E26">
            <v>266</v>
          </cell>
          <cell r="F26">
            <v>295</v>
          </cell>
          <cell r="G26" t="str">
            <v>10.1.021.0</v>
          </cell>
        </row>
        <row r="27">
          <cell r="B27" t="str">
            <v>10.1.22</v>
          </cell>
          <cell r="C27" t="str">
            <v>Техническое обслуживание отопительной печи без  автоматики</v>
          </cell>
          <cell r="D27" t="str">
            <v>шт</v>
          </cell>
          <cell r="E27">
            <v>219</v>
          </cell>
          <cell r="F27">
            <v>242</v>
          </cell>
          <cell r="G27" t="str">
            <v>10.1.022.0</v>
          </cell>
        </row>
        <row r="28">
          <cell r="B28" t="str">
            <v>10.1.23</v>
          </cell>
          <cell r="C28" t="str">
            <v>Техническое обслуживание газов оборудования индивидуальной бани (теплицы, гаража) (на каждую последующую горелку К=0,7)</v>
          </cell>
          <cell r="D28" t="str">
            <v>шт</v>
          </cell>
          <cell r="E28">
            <v>588</v>
          </cell>
          <cell r="F28">
            <v>651</v>
          </cell>
          <cell r="G28" t="str">
            <v>10.1.023.0</v>
          </cell>
        </row>
        <row r="29">
          <cell r="B29" t="str">
            <v>10.1.24</v>
          </cell>
          <cell r="C29" t="str">
            <v>Техническое обслуживание агрегата "Lennox"</v>
          </cell>
          <cell r="D29" t="str">
            <v>шт</v>
          </cell>
          <cell r="E29">
            <v>318</v>
          </cell>
          <cell r="F29">
            <v>351</v>
          </cell>
          <cell r="G29" t="str">
            <v>10.1.024.0</v>
          </cell>
        </row>
        <row r="30">
          <cell r="B30" t="str">
            <v>10.1.25</v>
          </cell>
          <cell r="C30" t="str">
            <v>Техническое обслуживание агрегата "Lennox" с увлажнителем</v>
          </cell>
          <cell r="D30" t="str">
            <v>шт</v>
          </cell>
          <cell r="E30">
            <v>348</v>
          </cell>
          <cell r="F30">
            <v>384</v>
          </cell>
          <cell r="G30" t="str">
            <v>10.1.025.0</v>
          </cell>
        </row>
        <row r="31">
          <cell r="B31" t="str">
            <v>10.1.26</v>
          </cell>
          <cell r="C31" t="str">
            <v>Техническое обслуживание калорифера газового</v>
          </cell>
          <cell r="D31" t="str">
            <v>шт</v>
          </cell>
          <cell r="E31">
            <v>228</v>
          </cell>
          <cell r="F31">
            <v>253</v>
          </cell>
          <cell r="G31" t="str">
            <v>10.1.026.0</v>
          </cell>
        </row>
        <row r="32">
          <cell r="B32" t="str">
            <v>10.1.27</v>
          </cell>
          <cell r="C32" t="str">
            <v>Техническое обслуживание сигнализатора загазованности (кроме проверки контрольными смесями)</v>
          </cell>
          <cell r="D32" t="str">
            <v>шт</v>
          </cell>
          <cell r="E32">
            <v>204</v>
          </cell>
          <cell r="F32">
            <v>227</v>
          </cell>
          <cell r="G32" t="str">
            <v>10.1.027.0</v>
          </cell>
        </row>
        <row r="33">
          <cell r="B33" t="str">
            <v>10.1.28</v>
          </cell>
          <cell r="C33" t="str">
            <v>Техническое обслуживание бытового газового счетчика</v>
          </cell>
          <cell r="D33" t="str">
            <v>шт</v>
          </cell>
          <cell r="E33">
            <v>122</v>
          </cell>
          <cell r="F33">
            <v>136</v>
          </cell>
          <cell r="G33" t="str">
            <v>10.1.028.0</v>
          </cell>
        </row>
        <row r="34">
          <cell r="B34" t="str">
            <v>10.1.29.1</v>
          </cell>
          <cell r="C34" t="str">
            <v>Проверка на плотность фланцевых, резьбовых соединений  и  сварных стыков на газопроводе в подъезде здания при диаметре до 32 мм</v>
          </cell>
          <cell r="D34" t="str">
            <v>10 шт</v>
          </cell>
          <cell r="E34">
            <v>109</v>
          </cell>
          <cell r="F34">
            <v>122</v>
          </cell>
          <cell r="G34" t="str">
            <v>10.1.029.1</v>
          </cell>
        </row>
        <row r="35">
          <cell r="B35" t="str">
            <v>10.1.29.2</v>
          </cell>
          <cell r="C35" t="str">
            <v>Проверка на плотность фланцевых, резьбовых соединений  и  сварных стыков на газопроводе в подъезде здания  при диаметре от 33-40 мм</v>
          </cell>
          <cell r="D35" t="str">
            <v>10 шт</v>
          </cell>
          <cell r="E35">
            <v>141</v>
          </cell>
          <cell r="F35">
            <v>158</v>
          </cell>
          <cell r="G35" t="str">
            <v>10.1.029.2</v>
          </cell>
        </row>
        <row r="36">
          <cell r="B36" t="str">
            <v>10.1.29.3</v>
          </cell>
          <cell r="C36" t="str">
            <v>Проверка на плотность фланцевых, резьбовых соединений  и  сварных стыков на газопроводе в подъезде здания  при диаметре от 41-50 мм</v>
          </cell>
          <cell r="D36" t="str">
            <v>10 шт</v>
          </cell>
          <cell r="E36">
            <v>224</v>
          </cell>
          <cell r="F36">
            <v>251</v>
          </cell>
          <cell r="G36" t="str">
            <v>10.1.029.3</v>
          </cell>
        </row>
        <row r="37">
          <cell r="B37" t="str">
            <v>10.1.30.1</v>
          </cell>
          <cell r="C37" t="str">
            <v>Проверка герметичности внутреннего газопровода и газового оборудования при количестве приборов на одном стояке до 5</v>
          </cell>
          <cell r="D37" t="str">
            <v>шт</v>
          </cell>
          <cell r="E37">
            <v>337</v>
          </cell>
          <cell r="F37">
            <v>379</v>
          </cell>
          <cell r="G37" t="str">
            <v>10.1.030.1</v>
          </cell>
        </row>
        <row r="38">
          <cell r="B38" t="str">
            <v>10.1.30.2</v>
          </cell>
          <cell r="C38" t="str">
            <v>Проверка герметичности внутреннего газопровода и газового оборудования при количестве приборов на одном стояке от 6-10</v>
          </cell>
          <cell r="D38" t="str">
            <v>шт</v>
          </cell>
          <cell r="E38">
            <v>389</v>
          </cell>
          <cell r="F38">
            <v>437</v>
          </cell>
          <cell r="G38" t="str">
            <v>10.1.030.2</v>
          </cell>
        </row>
        <row r="39">
          <cell r="B39" t="str">
            <v>10.1.30.4</v>
          </cell>
          <cell r="C39" t="str">
            <v>Проверка герметичности внутреннего газопровода и газового оборудования при количестве приборов на одном стояке св.16</v>
          </cell>
          <cell r="D39" t="str">
            <v>шт</v>
          </cell>
          <cell r="E39">
            <v>545</v>
          </cell>
          <cell r="F39">
            <v>611</v>
          </cell>
          <cell r="G39" t="str">
            <v>10.1.030.4</v>
          </cell>
        </row>
        <row r="40">
          <cell r="B40" t="str">
            <v>10.1.30.3</v>
          </cell>
          <cell r="C40" t="str">
            <v>Проверка герметичности внутреннего газопровода и газового оборудования при количестве приборов на одном стояке от 11-15</v>
          </cell>
          <cell r="D40" t="str">
            <v>шт</v>
          </cell>
          <cell r="E40">
            <v>467</v>
          </cell>
          <cell r="F40">
            <v>524</v>
          </cell>
          <cell r="G40" t="str">
            <v>10.1.030.3</v>
          </cell>
        </row>
        <row r="41">
          <cell r="B41" t="str">
            <v>10.1.31</v>
          </cell>
          <cell r="C41" t="str">
            <v>Включение отопительной печи с автоматическим устройством на зимний период (На каждую последующую печь применять коэф. 0,85)</v>
          </cell>
          <cell r="D41" t="str">
            <v>шт</v>
          </cell>
          <cell r="E41">
            <v>144</v>
          </cell>
          <cell r="F41">
            <v>160</v>
          </cell>
          <cell r="G41" t="str">
            <v>10.1.031.0</v>
          </cell>
        </row>
        <row r="42">
          <cell r="B42" t="str">
            <v>10.1.32</v>
          </cell>
          <cell r="C42" t="str">
            <v>Включение отопительной печи без автоматического устройства (На каждую последующую печь применять коэф. 0,85)</v>
          </cell>
          <cell r="D42" t="str">
            <v>шт</v>
          </cell>
          <cell r="E42">
            <v>104</v>
          </cell>
          <cell r="F42">
            <v>115</v>
          </cell>
          <cell r="G42" t="str">
            <v>10.1.032.0</v>
          </cell>
        </row>
        <row r="43">
          <cell r="B43" t="str">
            <v>10.1.33</v>
          </cell>
          <cell r="C43" t="str">
            <v>Включение отопительного аппарата на зимний период (На каждый последующий аппарат применять коэф. 0,85)</v>
          </cell>
          <cell r="D43" t="str">
            <v>шт</v>
          </cell>
          <cell r="E43">
            <v>204</v>
          </cell>
          <cell r="F43">
            <v>227</v>
          </cell>
          <cell r="G43" t="str">
            <v>10.1.033.0</v>
          </cell>
        </row>
        <row r="44">
          <cell r="B44" t="str">
            <v>10.1.34</v>
          </cell>
          <cell r="C44" t="str">
            <v>Сезонное отключение отопительного аппарата или отопительной печи (На каждый последующий аппарат применять коэф. 0,85)</v>
          </cell>
          <cell r="D44" t="str">
            <v>шт</v>
          </cell>
          <cell r="E44">
            <v>100</v>
          </cell>
          <cell r="F44">
            <v>111</v>
          </cell>
          <cell r="G44" t="str">
            <v>10.1.034.0</v>
          </cell>
        </row>
        <row r="45">
          <cell r="B45" t="str">
            <v>10.1.30.1-1</v>
          </cell>
          <cell r="C45" t="str">
            <v>Проверка герметичности внутреннего газопровода и газового оборудования при количестве приборов на одном стояке до 5 с приставной лестницей (К=1,2)</v>
          </cell>
          <cell r="D45" t="str">
            <v>шт</v>
          </cell>
          <cell r="E45">
            <v>404.4</v>
          </cell>
          <cell r="F45">
            <v>454.8</v>
          </cell>
          <cell r="G45" t="str">
            <v>10.1.030.1-1</v>
          </cell>
        </row>
        <row r="46">
          <cell r="B46" t="str">
            <v>10.1.30.2-1</v>
          </cell>
          <cell r="C46" t="str">
            <v>Проверка герметичности внутреннего газопровода и газового оборудования при количестве приборов на одном стояке от 6-10 с приставной лестницей (К=1,2)</v>
          </cell>
          <cell r="D46" t="str">
            <v>шт</v>
          </cell>
          <cell r="E46">
            <v>466.8</v>
          </cell>
          <cell r="F46">
            <v>524.4</v>
          </cell>
          <cell r="G46" t="str">
            <v>10.1.030.2-1</v>
          </cell>
        </row>
        <row r="47">
          <cell r="B47" t="str">
            <v>10.1.30.3-1</v>
          </cell>
          <cell r="C47" t="str">
            <v>Проверка герметичности внутреннего газопровода и газового оборудования при количестве приборов на одном стояке от 11-15 с приставной лестницей (К=1,2)</v>
          </cell>
          <cell r="D47" t="str">
            <v>шт</v>
          </cell>
          <cell r="E47">
            <v>560.4</v>
          </cell>
          <cell r="F47">
            <v>628.79999999999995</v>
          </cell>
          <cell r="G47" t="str">
            <v>10.1.030.3-1</v>
          </cell>
        </row>
        <row r="48">
          <cell r="B48" t="str">
            <v>10.1.30.4-1</v>
          </cell>
          <cell r="C48" t="str">
            <v>Проверка герметичности внутреннего газопровода и газового оборудования при количестве приборов на одном стояке св.16 с приставной лестницей (К=1,2)</v>
          </cell>
          <cell r="D48" t="str">
            <v>шт</v>
          </cell>
          <cell r="E48">
            <v>654</v>
          </cell>
          <cell r="F48">
            <v>733.2</v>
          </cell>
          <cell r="G48" t="str">
            <v>10.1.030.4-1</v>
          </cell>
        </row>
        <row r="49">
          <cell r="B49" t="str">
            <v>10.1.29.1-1</v>
          </cell>
          <cell r="C49" t="str">
            <v xml:space="preserve">Проверка на плотность фланцевых, резьбовых соединений и сварных стыков на газопроводе в подъезде здания при диаметре до 32 мм с приставной лестницей </v>
          </cell>
          <cell r="D49" t="str">
            <v>10 шт</v>
          </cell>
          <cell r="E49">
            <v>130.80000000000001</v>
          </cell>
          <cell r="F49">
            <v>146.4</v>
          </cell>
          <cell r="G49" t="str">
            <v>10.1.029.1-1</v>
          </cell>
        </row>
        <row r="50">
          <cell r="B50" t="str">
            <v>10.1.29.2-1</v>
          </cell>
          <cell r="C50" t="str">
            <v>Проверка на плотность фланцевых, резьбовых соединений и сварных стыков на газопроводе в подъезде здания при диаметре до 33-40мм с приставной лестницей</v>
          </cell>
          <cell r="D50" t="str">
            <v>10 шт</v>
          </cell>
          <cell r="E50">
            <v>169.2</v>
          </cell>
          <cell r="F50">
            <v>189.6</v>
          </cell>
          <cell r="G50" t="str">
            <v>10.1.029.2-1</v>
          </cell>
        </row>
        <row r="51">
          <cell r="B51" t="str">
            <v>10.1.29.3-1</v>
          </cell>
          <cell r="C51" t="str">
            <v>Проверка на плотность фланцевых, резьбовых соединений и сварных стыков на газопроводе в подъезде здания при диаметре до 41-50мм с приставной лестницей</v>
          </cell>
          <cell r="D51" t="str">
            <v>10 шт</v>
          </cell>
          <cell r="E51">
            <v>268.8</v>
          </cell>
          <cell r="F51">
            <v>301.2</v>
          </cell>
          <cell r="G51" t="str">
            <v>10.1.029.3-1</v>
          </cell>
        </row>
        <row r="52">
          <cell r="B52" t="str">
            <v>10.1.35</v>
          </cell>
          <cell r="C52" t="str">
            <v>Техническое обслуживание лабораторной горелки</v>
          </cell>
          <cell r="D52" t="str">
            <v>шт</v>
          </cell>
          <cell r="E52">
            <v>237</v>
          </cell>
          <cell r="G52" t="str">
            <v>10.1.035.0</v>
          </cell>
        </row>
        <row r="53">
          <cell r="B53" t="str">
            <v>10.1.36</v>
          </cell>
          <cell r="C53" t="str">
            <v>Техническое обслуживание плиты ресторанной с автоматикой (На каждую последующую горелку применять коэф. 0,4)</v>
          </cell>
          <cell r="D53" t="str">
            <v>шт</v>
          </cell>
          <cell r="E53">
            <v>322</v>
          </cell>
          <cell r="G53" t="str">
            <v>10.1.036.0</v>
          </cell>
        </row>
        <row r="54">
          <cell r="B54" t="str">
            <v>10.1.37</v>
          </cell>
          <cell r="C54" t="str">
            <v>Техническое обслуживание плиты ресторанной без автоматики (На каждую последующую горелку применять коэф. 0,4)</v>
          </cell>
          <cell r="D54" t="str">
            <v>шт</v>
          </cell>
          <cell r="E54">
            <v>259</v>
          </cell>
          <cell r="G54" t="str">
            <v>10.1.037.0</v>
          </cell>
        </row>
        <row r="55">
          <cell r="B55" t="str">
            <v>10.1.38</v>
          </cell>
          <cell r="C55" t="str">
            <v>Техническое обслуживание кипятильника КНД</v>
          </cell>
          <cell r="D55" t="str">
            <v>шт</v>
          </cell>
          <cell r="E55">
            <v>270</v>
          </cell>
          <cell r="G55" t="str">
            <v>10.1.038.0</v>
          </cell>
        </row>
        <row r="56">
          <cell r="B56" t="str">
            <v>10.1.39</v>
          </cell>
          <cell r="C56" t="str">
            <v>Включение плиты ресторанной или котла варочного с автоматикой на сезонную работу пищеблока (На каждую последующую горелку применять коэф. 0,4)</v>
          </cell>
          <cell r="D56" t="str">
            <v>шт</v>
          </cell>
          <cell r="E56">
            <v>236</v>
          </cell>
          <cell r="G56" t="str">
            <v>10.1.039.0</v>
          </cell>
        </row>
        <row r="57">
          <cell r="B57" t="str">
            <v>10.1.40</v>
          </cell>
          <cell r="C57" t="str">
            <v>Выключение плиты ресторанной или котла варочного после сезонной работы пищеблока (На каждую послед. плиту (котел) применять коэф. 0,85)</v>
          </cell>
          <cell r="D57" t="str">
            <v>шт</v>
          </cell>
          <cell r="E57">
            <v>75</v>
          </cell>
          <cell r="G57" t="str">
            <v>10.1.040.0</v>
          </cell>
        </row>
        <row r="58">
          <cell r="B58" t="str">
            <v>10.1.41</v>
          </cell>
          <cell r="C58" t="str">
            <v>Техническое обслуживание варочной поверхности одногорелочной газовой</v>
          </cell>
          <cell r="D58" t="str">
            <v>шт</v>
          </cell>
          <cell r="E58">
            <v>356</v>
          </cell>
          <cell r="F58">
            <v>408</v>
          </cell>
          <cell r="G58" t="str">
            <v>10.1.041.0</v>
          </cell>
        </row>
        <row r="59">
          <cell r="B59" t="str">
            <v>10.1.42</v>
          </cell>
          <cell r="C59" t="str">
            <v>Техническое обслуживание варочной поверхности двухгорелочной газовой</v>
          </cell>
          <cell r="D59" t="str">
            <v>шт</v>
          </cell>
          <cell r="E59">
            <v>414</v>
          </cell>
          <cell r="F59">
            <v>474</v>
          </cell>
          <cell r="G59" t="str">
            <v>10.1.042.0</v>
          </cell>
        </row>
        <row r="60">
          <cell r="B60" t="str">
            <v>10.1.43</v>
          </cell>
          <cell r="C60" t="str">
            <v>Техническое обслуживание варочной поверхности трехгорелочной газовой</v>
          </cell>
          <cell r="D60" t="str">
            <v>шт</v>
          </cell>
          <cell r="E60">
            <v>472</v>
          </cell>
          <cell r="F60">
            <v>540</v>
          </cell>
          <cell r="G60" t="str">
            <v>10.1.043.0</v>
          </cell>
        </row>
        <row r="61">
          <cell r="B61" t="str">
            <v>10.1.44</v>
          </cell>
          <cell r="C61" t="str">
            <v>Техническое обслуживание варочной поверхности четырехгорелочной газовой</v>
          </cell>
          <cell r="D61" t="str">
            <v>шт</v>
          </cell>
          <cell r="E61">
            <v>577</v>
          </cell>
          <cell r="F61">
            <v>661</v>
          </cell>
          <cell r="G61" t="str">
            <v>10.1.044.0</v>
          </cell>
        </row>
        <row r="62">
          <cell r="B62" t="str">
            <v>10.1.45</v>
          </cell>
          <cell r="C62" t="str">
            <v>Техническое обслуживание варочной поверхности пятигорелочной газовой</v>
          </cell>
          <cell r="D62" t="str">
            <v>шт</v>
          </cell>
          <cell r="E62">
            <v>674</v>
          </cell>
          <cell r="F62">
            <v>772</v>
          </cell>
          <cell r="G62" t="str">
            <v>10.1.045.0</v>
          </cell>
        </row>
        <row r="63">
          <cell r="B63" t="str">
            <v>10.1.46</v>
          </cell>
          <cell r="C63" t="str">
            <v>Техническое обслуживание варочной поверхности шестигорелочной газовой</v>
          </cell>
          <cell r="D63" t="str">
            <v>шт</v>
          </cell>
          <cell r="E63">
            <v>770</v>
          </cell>
          <cell r="F63">
            <v>882</v>
          </cell>
          <cell r="G63" t="str">
            <v>10.1.046.0</v>
          </cell>
        </row>
        <row r="64">
          <cell r="B64" t="str">
            <v>10.1.47</v>
          </cell>
          <cell r="C64" t="str">
            <v>Техническое обслуживание духового шкафа с электрической варочной поверхностью</v>
          </cell>
          <cell r="D64" t="str">
            <v>шт</v>
          </cell>
          <cell r="E64">
            <v>722</v>
          </cell>
          <cell r="F64">
            <v>827</v>
          </cell>
          <cell r="G64" t="str">
            <v>10.1.047.0</v>
          </cell>
        </row>
        <row r="65">
          <cell r="B65" t="str">
            <v>10.1.48</v>
          </cell>
          <cell r="C65" t="str">
            <v>Техническое обслуживание отопительного котла (емкостного водонагревателя), мощностью до 20 кВт</v>
          </cell>
          <cell r="D65" t="str">
            <v>шт</v>
          </cell>
          <cell r="E65">
            <v>962</v>
          </cell>
          <cell r="F65">
            <v>1102</v>
          </cell>
          <cell r="G65" t="str">
            <v>10.1.048.0</v>
          </cell>
        </row>
        <row r="66">
          <cell r="B66" t="str">
            <v>10.1.49</v>
          </cell>
          <cell r="C66" t="str">
            <v>Техническое обслуживание отопительного котла (емкостного водонагревателя), мощностью до 20 кВт импортного производства</v>
          </cell>
          <cell r="D66" t="str">
            <v>шт</v>
          </cell>
          <cell r="E66">
            <v>1059</v>
          </cell>
          <cell r="F66">
            <v>1212</v>
          </cell>
          <cell r="G66" t="str">
            <v>10.1.049.0</v>
          </cell>
        </row>
        <row r="67">
          <cell r="B67" t="str">
            <v>10.1.50</v>
          </cell>
          <cell r="C67" t="str">
            <v>Техническое обслуживание отопительного котла (емкостного водонагревателя), мощностью от 21 до 30 кВт</v>
          </cell>
          <cell r="D67" t="str">
            <v>шт</v>
          </cell>
          <cell r="E67">
            <v>1925</v>
          </cell>
          <cell r="F67">
            <v>2205</v>
          </cell>
          <cell r="G67" t="str">
            <v>10.1.050.0</v>
          </cell>
        </row>
        <row r="68">
          <cell r="B68" t="str">
            <v>10.1.51</v>
          </cell>
          <cell r="C68" t="str">
            <v>Техническое обслуживание отопительного котла (емкостного водонагревателя), мощностью от 21 до 30 кВт импортного производства</v>
          </cell>
          <cell r="D68" t="str">
            <v>шт</v>
          </cell>
          <cell r="E68">
            <v>2021</v>
          </cell>
          <cell r="F68">
            <v>2315</v>
          </cell>
          <cell r="G68" t="str">
            <v>10.1.051.0</v>
          </cell>
        </row>
        <row r="69">
          <cell r="B69" t="str">
            <v>10.1.52</v>
          </cell>
          <cell r="C69" t="str">
            <v>Техническое обслуживание отопительного котла (емкостного водонагревателя), мощностью от 31 до 50 кВт</v>
          </cell>
          <cell r="D69" t="str">
            <v>шт</v>
          </cell>
          <cell r="E69">
            <v>2406</v>
          </cell>
          <cell r="F69">
            <v>2756</v>
          </cell>
          <cell r="G69" t="str">
            <v>10.1.052.0</v>
          </cell>
        </row>
        <row r="70">
          <cell r="B70" t="str">
            <v>10.1.53</v>
          </cell>
          <cell r="C70" t="str">
            <v>Техническое обслуживание отопительного котла (емкостного водонагревателя), мощностью от 31 до 50 кВт импортного производства</v>
          </cell>
          <cell r="D70" t="str">
            <v>шт</v>
          </cell>
          <cell r="E70">
            <v>2646</v>
          </cell>
          <cell r="F70">
            <v>3032</v>
          </cell>
          <cell r="G70" t="str">
            <v>10.1.053.0</v>
          </cell>
        </row>
        <row r="71">
          <cell r="B71" t="str">
            <v>10.1.54</v>
          </cell>
          <cell r="C71" t="str">
            <v>Техническое обслуживание отопительного котла (емкостного водонагревателя), мощностью свыше 51 кВт</v>
          </cell>
          <cell r="D71" t="str">
            <v>шт</v>
          </cell>
          <cell r="E71">
            <v>3849</v>
          </cell>
          <cell r="F71">
            <v>4408</v>
          </cell>
          <cell r="G71" t="str">
            <v>10.1.054.0</v>
          </cell>
        </row>
        <row r="72">
          <cell r="B72" t="str">
            <v>10.1.55</v>
          </cell>
          <cell r="C72" t="str">
            <v>Техническое обслуживание отопительного котла (емкостного водонагревателя), мощностью свыше 51 кВт импортного производства</v>
          </cell>
          <cell r="D72" t="str">
            <v>шт</v>
          </cell>
          <cell r="E72">
            <v>4090</v>
          </cell>
          <cell r="F72">
            <v>4684</v>
          </cell>
          <cell r="G72" t="str">
            <v>10.1.055.0</v>
          </cell>
        </row>
        <row r="73">
          <cell r="B73" t="str">
            <v>10.1.56</v>
          </cell>
          <cell r="C73" t="str">
            <v>Техническое обслуживание крана шарового</v>
          </cell>
          <cell r="D73" t="str">
            <v>шт</v>
          </cell>
          <cell r="E73">
            <v>22</v>
          </cell>
          <cell r="F73">
            <v>25</v>
          </cell>
          <cell r="G73" t="str">
            <v>10.1.056.0</v>
          </cell>
        </row>
        <row r="74">
          <cell r="B74" t="str">
            <v>10.1.58.1</v>
          </cell>
          <cell r="C74" t="str">
            <v>Проверка герметичности надземного газопровода опрессовкой воздухом при диаметре газопровода до 100 мм включит.</v>
          </cell>
          <cell r="D74" t="str">
            <v>метр</v>
          </cell>
          <cell r="E74">
            <v>8</v>
          </cell>
          <cell r="F74">
            <v>9</v>
          </cell>
          <cell r="G74" t="str">
            <v>10.1.058.1</v>
          </cell>
        </row>
        <row r="75">
          <cell r="B75" t="str">
            <v>10.1.57</v>
          </cell>
          <cell r="C75" t="str">
            <v xml:space="preserve">Техническое обслуживание крана пробкового </v>
          </cell>
          <cell r="D75" t="str">
            <v>шт</v>
          </cell>
          <cell r="E75">
            <v>111</v>
          </cell>
          <cell r="F75">
            <v>127</v>
          </cell>
          <cell r="G75" t="str">
            <v>10.1.057.0</v>
          </cell>
        </row>
        <row r="76">
          <cell r="B76" t="str">
            <v>10.1.58.2</v>
          </cell>
          <cell r="C76" t="str">
            <v>Проверка герметичности надземного газопровода опрессовкой воздухом при диаметре газопровода свыше 100 до 200 мм включит.</v>
          </cell>
          <cell r="D76" t="str">
            <v>метр</v>
          </cell>
          <cell r="E76">
            <v>10</v>
          </cell>
          <cell r="F76">
            <v>12</v>
          </cell>
          <cell r="G76" t="str">
            <v>10.1.058.2</v>
          </cell>
        </row>
        <row r="77">
          <cell r="B77" t="str">
            <v>10.1.59</v>
          </cell>
          <cell r="C77" t="str">
            <v>Проверка герметичности фасадного газопровода</v>
          </cell>
          <cell r="D77" t="str">
            <v>метр</v>
          </cell>
          <cell r="E77">
            <v>38</v>
          </cell>
          <cell r="F77">
            <v>44</v>
          </cell>
          <cell r="G77" t="str">
            <v>10.1.059.0</v>
          </cell>
        </row>
        <row r="78">
          <cell r="B78" t="str">
            <v>10.1.60</v>
          </cell>
          <cell r="C78" t="str">
            <v xml:space="preserve">Техническое обслуживание внутриквартирной газовой разводки </v>
          </cell>
          <cell r="D78" t="str">
            <v>шт</v>
          </cell>
          <cell r="E78">
            <v>202</v>
          </cell>
          <cell r="F78">
            <v>232</v>
          </cell>
          <cell r="G78" t="str">
            <v>10.1.060.0</v>
          </cell>
        </row>
        <row r="79">
          <cell r="B79" t="str">
            <v>10.1.61</v>
          </cell>
          <cell r="C79" t="str">
            <v xml:space="preserve">Техническое обслуживание внутридомового газопровода в домовладении </v>
          </cell>
          <cell r="D79" t="str">
            <v>шт</v>
          </cell>
          <cell r="E79">
            <v>202</v>
          </cell>
          <cell r="F79">
            <v>232</v>
          </cell>
          <cell r="G79" t="str">
            <v>10.1.061.0</v>
          </cell>
        </row>
        <row r="80">
          <cell r="B80" t="str">
            <v>10.1.62</v>
          </cell>
          <cell r="C80" t="str">
            <v>Обход и осмотр трассы наружного (подземного, надземного) газопровода</v>
          </cell>
          <cell r="D80" t="str">
            <v>км</v>
          </cell>
          <cell r="E80">
            <v>295</v>
          </cell>
          <cell r="F80">
            <v>338</v>
          </cell>
          <cell r="G80" t="str">
            <v>10.1.062.0</v>
          </cell>
        </row>
        <row r="81">
          <cell r="B81" t="str">
            <v>10.1.63</v>
          </cell>
          <cell r="C81" t="str">
            <v>Обследование состояния изоляционного покрытия стального подземного газопровода приборным методом без вскрытия грунта</v>
          </cell>
          <cell r="D81" t="str">
            <v>км</v>
          </cell>
          <cell r="E81">
            <v>2324</v>
          </cell>
          <cell r="F81">
            <v>2662</v>
          </cell>
          <cell r="G81" t="str">
            <v>10.1.063.0</v>
          </cell>
        </row>
        <row r="82">
          <cell r="B82" t="str">
            <v>10.1.64</v>
          </cell>
          <cell r="C82" t="str">
            <v>Проверка герметичности подземного газопровода (стального или полиэтиленового) приборным методом без вскрытия грунта</v>
          </cell>
          <cell r="D82" t="str">
            <v>км</v>
          </cell>
          <cell r="E82">
            <v>500</v>
          </cell>
          <cell r="F82">
            <v>574</v>
          </cell>
          <cell r="G82" t="str">
            <v>10.1.064.0</v>
          </cell>
        </row>
        <row r="83">
          <cell r="B83" t="str">
            <v>10.1.65</v>
          </cell>
          <cell r="C83" t="str">
            <v>Коррозионное обследование стального подземного газопровода</v>
          </cell>
          <cell r="D83" t="str">
            <v>км</v>
          </cell>
          <cell r="E83">
            <v>739</v>
          </cell>
          <cell r="F83">
            <v>847</v>
          </cell>
          <cell r="G83" t="str">
            <v>10.1.065.0</v>
          </cell>
        </row>
        <row r="84">
          <cell r="B84" t="str">
            <v>10.1.66</v>
          </cell>
          <cell r="C84" t="str">
            <v>Техническое обслуживание внутридомового газопровода</v>
          </cell>
          <cell r="D84" t="str">
            <v>п.м.</v>
          </cell>
          <cell r="E84">
            <v>62</v>
          </cell>
          <cell r="F84">
            <v>71</v>
          </cell>
          <cell r="G84" t="str">
            <v>10.1.066.0</v>
          </cell>
        </row>
        <row r="85">
          <cell r="B85" t="str">
            <v>10.1.67</v>
          </cell>
          <cell r="C85" t="str">
            <v>Техническое обслуживание индивидуальной газобаллонной установки (без газовой плиты)</v>
          </cell>
          <cell r="D85" t="str">
            <v>шт</v>
          </cell>
          <cell r="E85">
            <v>154</v>
          </cell>
          <cell r="F85">
            <v>176</v>
          </cell>
          <cell r="G85" t="str">
            <v>10.1.067.0</v>
          </cell>
        </row>
        <row r="86">
          <cell r="B86" t="str">
            <v>10.1.68.1</v>
          </cell>
          <cell r="C86" t="str">
            <v>Техническое обслуживание котла с атмосферной горелкой мощностью до 30 кВт (с бойлером и без бойлера)</v>
          </cell>
          <cell r="D86" t="str">
            <v>шт</v>
          </cell>
          <cell r="E86">
            <v>2887</v>
          </cell>
          <cell r="F86">
            <v>3307</v>
          </cell>
          <cell r="G86" t="str">
            <v>10.1.068.1</v>
          </cell>
        </row>
        <row r="87">
          <cell r="B87" t="str">
            <v>10.1.68.2</v>
          </cell>
          <cell r="C87" t="str">
            <v>Техническое обслуживание котла с атмосферной горелкой мощностью от 31 до 60 кВт (с бойлером и без бойлера)</v>
          </cell>
          <cell r="D87" t="str">
            <v>шт</v>
          </cell>
          <cell r="E87">
            <v>3849</v>
          </cell>
          <cell r="F87">
            <v>4408</v>
          </cell>
          <cell r="G87" t="str">
            <v>10.1.068.2</v>
          </cell>
        </row>
        <row r="88">
          <cell r="B88" t="str">
            <v>10.1.68.3</v>
          </cell>
          <cell r="C88" t="str">
            <v>Техническое обслуживание котла с атмосферной горелкой мощностью от 61 до 140 кВт (с бойлером и без бойлера)</v>
          </cell>
          <cell r="D88" t="str">
            <v>шт</v>
          </cell>
          <cell r="E88">
            <v>4811</v>
          </cell>
          <cell r="F88">
            <v>5511</v>
          </cell>
          <cell r="G88" t="str">
            <v>10.1.068.3</v>
          </cell>
        </row>
        <row r="89">
          <cell r="B89" t="str">
            <v>10.1.68.4</v>
          </cell>
          <cell r="C89" t="str">
            <v>Техническое обслуживание котла с атмосферной горелкой   мощностью от 141 до 510 кВт</v>
          </cell>
          <cell r="D89" t="str">
            <v>шт</v>
          </cell>
          <cell r="E89">
            <v>5774</v>
          </cell>
          <cell r="F89">
            <v>6613</v>
          </cell>
          <cell r="G89" t="str">
            <v>10.1.068.4</v>
          </cell>
        </row>
        <row r="90">
          <cell r="B90" t="str">
            <v>10.1.68.5</v>
          </cell>
          <cell r="C90" t="str">
            <v>Техническое обслуживание котла с атмосферной горелкой   мощностью от 511 кВт и выше</v>
          </cell>
          <cell r="D90" t="str">
            <v>шт</v>
          </cell>
          <cell r="E90">
            <v>6736</v>
          </cell>
          <cell r="F90">
            <v>7716</v>
          </cell>
          <cell r="G90" t="str">
            <v>10.1.068.5</v>
          </cell>
        </row>
        <row r="91">
          <cell r="B91" t="str">
            <v>10.1.68.6</v>
          </cell>
          <cell r="C91" t="str">
            <v>Техническое обслуживание котла с вентиляторной горелкой мощностью до 30 кВт (с бойлером и без бойлера)</v>
          </cell>
          <cell r="D91" t="str">
            <v>шт</v>
          </cell>
          <cell r="E91">
            <v>2887</v>
          </cell>
          <cell r="F91">
            <v>3307</v>
          </cell>
          <cell r="G91" t="str">
            <v>10.1.068.6</v>
          </cell>
        </row>
        <row r="92">
          <cell r="B92" t="str">
            <v>10.1.68.7</v>
          </cell>
          <cell r="C92" t="str">
            <v>Техническое обслуживание котла с вентиляторной горелкой мощностью от 31 до 60 кВт (с бойлером и без бойлера)</v>
          </cell>
          <cell r="D92" t="str">
            <v>шт</v>
          </cell>
          <cell r="E92">
            <v>3849</v>
          </cell>
          <cell r="F92">
            <v>4408</v>
          </cell>
          <cell r="G92" t="str">
            <v>10.1.068.7</v>
          </cell>
        </row>
        <row r="93">
          <cell r="B93" t="str">
            <v>10.1.68.8</v>
          </cell>
          <cell r="C93" t="str">
            <v>Техническое обслуживание котла с вентиляторной горелкой мощностью от 61 до 140 кВт (с бойлером и без бойлера)</v>
          </cell>
          <cell r="D93" t="str">
            <v>шт</v>
          </cell>
          <cell r="E93">
            <v>4811</v>
          </cell>
          <cell r="F93">
            <v>5511</v>
          </cell>
          <cell r="G93" t="str">
            <v>10.1.068.8</v>
          </cell>
        </row>
        <row r="94">
          <cell r="B94" t="str">
            <v>10.1.68.9</v>
          </cell>
          <cell r="C94" t="str">
            <v>Техническое обслуживание котла с вентиляторной горелкой мощностью от 141 до 510 кВт (с бойлером и без бойлера)</v>
          </cell>
          <cell r="D94" t="str">
            <v>шт</v>
          </cell>
          <cell r="E94">
            <v>5774</v>
          </cell>
          <cell r="F94">
            <v>6613</v>
          </cell>
          <cell r="G94" t="str">
            <v>10.1.068.9</v>
          </cell>
        </row>
        <row r="95">
          <cell r="B95" t="str">
            <v>10.1.68.10</v>
          </cell>
          <cell r="C95" t="str">
            <v>Техническое обслуживание котла с вентиляторной горелкой мощностью от 511 и выше кВт (с бойлером и без бойлера)</v>
          </cell>
          <cell r="D95" t="str">
            <v>шт</v>
          </cell>
          <cell r="E95">
            <v>6736</v>
          </cell>
          <cell r="F95">
            <v>7716</v>
          </cell>
          <cell r="G95" t="str">
            <v>10.1.068.10</v>
          </cell>
        </row>
        <row r="96">
          <cell r="B96" t="str">
            <v>10.1.69</v>
          </cell>
          <cell r="C96" t="str">
            <v>Настройка блока управления группы котлов</v>
          </cell>
          <cell r="D96" t="str">
            <v>шт</v>
          </cell>
          <cell r="E96">
            <v>1017</v>
          </cell>
          <cell r="F96">
            <v>1164</v>
          </cell>
          <cell r="G96" t="str">
            <v>10.1.069.0</v>
          </cell>
        </row>
        <row r="97">
          <cell r="B97" t="str">
            <v>10.1.70</v>
          </cell>
          <cell r="C97" t="str">
            <v>Техническое обслуживание варочной панели</v>
          </cell>
          <cell r="D97" t="str">
            <v>шт</v>
          </cell>
          <cell r="E97">
            <v>356</v>
          </cell>
          <cell r="F97">
            <v>408</v>
          </cell>
          <cell r="G97" t="str">
            <v>10.1.070.0</v>
          </cell>
        </row>
        <row r="98">
          <cell r="B98" t="str">
            <v>10.1.71</v>
          </cell>
          <cell r="C98" t="str">
            <v>Техническое обслуживание духового шкафа</v>
          </cell>
          <cell r="D98" t="str">
            <v>шт</v>
          </cell>
          <cell r="E98">
            <v>217</v>
          </cell>
          <cell r="F98">
            <v>248</v>
          </cell>
          <cell r="G98" t="str">
            <v>10.1.071.0</v>
          </cell>
        </row>
        <row r="99">
          <cell r="B99" t="str">
            <v>10.1.72</v>
          </cell>
          <cell r="C99" t="str">
            <v xml:space="preserve">Техническое обслуживание домового регуляторного пункта </v>
          </cell>
          <cell r="D99" t="str">
            <v>шт</v>
          </cell>
          <cell r="E99">
            <v>241</v>
          </cell>
          <cell r="F99">
            <v>276</v>
          </cell>
          <cell r="G99" t="str">
            <v>10.1.072.0</v>
          </cell>
        </row>
        <row r="100">
          <cell r="B100" t="str">
            <v>10.1.73</v>
          </cell>
          <cell r="C100" t="str">
            <v>Техническое обслуживание конвектора</v>
          </cell>
          <cell r="D100" t="str">
            <v>шт</v>
          </cell>
          <cell r="E100">
            <v>1034</v>
          </cell>
          <cell r="F100">
            <v>1185</v>
          </cell>
          <cell r="G100" t="str">
            <v>10.1.073.0</v>
          </cell>
        </row>
        <row r="101">
          <cell r="B101" t="str">
            <v>10.1.30.1-3</v>
          </cell>
          <cell r="C101" t="str">
            <v>Проверка герметич-ти внутр.г-да и газ.оборуд. при кол-ве приборов на одном стояке до 5 с приставной лестницей (К=1,2) при наличии коллекторов (К=1,5)</v>
          </cell>
          <cell r="D101" t="str">
            <v>шт</v>
          </cell>
          <cell r="E101">
            <v>606.6</v>
          </cell>
          <cell r="F101">
            <v>682.2</v>
          </cell>
          <cell r="G101" t="str">
            <v>10.1.030.1-3</v>
          </cell>
        </row>
        <row r="102">
          <cell r="B102" t="str">
            <v>10.1.30.1-2</v>
          </cell>
          <cell r="C102" t="str">
            <v>Проверка герметичности внутреннего газопровода и газового оборудования при количестве приборов на одном стояке до 5 при наличии коллектров (К=1,5)</v>
          </cell>
          <cell r="D102" t="str">
            <v>шт</v>
          </cell>
          <cell r="E102">
            <v>505.5</v>
          </cell>
          <cell r="F102">
            <v>568.5</v>
          </cell>
          <cell r="G102" t="str">
            <v>10.1.030.1-2</v>
          </cell>
        </row>
        <row r="103">
          <cell r="B103" t="str">
            <v>10.1.30.2-2</v>
          </cell>
          <cell r="C103" t="str">
            <v>Проверка герметичности внутреннего газопровода и газового оборудования при количестве приборов на одном стояке от 6-10 при наличии коллекторов (К=1,5)</v>
          </cell>
          <cell r="D103" t="str">
            <v>шт</v>
          </cell>
          <cell r="E103">
            <v>583.5</v>
          </cell>
          <cell r="F103">
            <v>655.5</v>
          </cell>
          <cell r="G103" t="str">
            <v>10.1.030.2-2</v>
          </cell>
        </row>
        <row r="104">
          <cell r="B104" t="str">
            <v>10.1.30.2-3</v>
          </cell>
          <cell r="C104" t="str">
            <v>Проверка герметич-ти внутр.г-да и газ.оборуд. при кол-ве приборов на одном стояке от 6-10 с приставной лестницей (К=1,2) при налич. коллекторов К=1,5</v>
          </cell>
          <cell r="D104" t="str">
            <v>шт</v>
          </cell>
          <cell r="E104">
            <v>700.2</v>
          </cell>
          <cell r="F104">
            <v>786.6</v>
          </cell>
          <cell r="G104" t="str">
            <v>10.1.030.2-3</v>
          </cell>
        </row>
        <row r="105">
          <cell r="B105" t="str">
            <v>10.1.30.3-2</v>
          </cell>
          <cell r="C105" t="str">
            <v>Проверка герметичности внутреннего газопровода и газ.оборудования при количестве приборов на одном стояке от 11-15 при наличии коллекторов (К=1,5)</v>
          </cell>
          <cell r="D105" t="str">
            <v>шт</v>
          </cell>
          <cell r="E105">
            <v>700.5</v>
          </cell>
          <cell r="F105">
            <v>786</v>
          </cell>
          <cell r="G105" t="str">
            <v>10.1.030.3-2</v>
          </cell>
        </row>
        <row r="106">
          <cell r="B106" t="str">
            <v>10.1.30.3-3</v>
          </cell>
          <cell r="C106" t="str">
            <v>Проверка герметич-ти внутр.г-да и газ.оборуд. при кол-ве приборов на 1 стояке от 11-15 с приставной лестницей (К=1,2) при наличии коллекторов (К=1,5)</v>
          </cell>
          <cell r="D106" t="str">
            <v>шт</v>
          </cell>
          <cell r="E106">
            <v>840.6</v>
          </cell>
          <cell r="F106">
            <v>943.2</v>
          </cell>
          <cell r="G106" t="str">
            <v>10.1.030.3-3</v>
          </cell>
        </row>
        <row r="107">
          <cell r="B107" t="str">
            <v>10.1.30.4-2</v>
          </cell>
          <cell r="C107" t="str">
            <v>Проверка герметичности внутреннего газопровода и газового оборудования при количестве приборов на одном стояке св.16 при наличии коллекторов (К=1,5)</v>
          </cell>
          <cell r="D107" t="str">
            <v>шт</v>
          </cell>
          <cell r="E107">
            <v>817.5</v>
          </cell>
          <cell r="F107">
            <v>916.5</v>
          </cell>
          <cell r="G107" t="str">
            <v>10.1.030.4-2</v>
          </cell>
        </row>
        <row r="108">
          <cell r="B108" t="str">
            <v>10.1.30.4-3</v>
          </cell>
          <cell r="C108" t="str">
            <v>Проверка герметич-ти внутр.г-да и газ.оборуд. при кол-ве приборов на одном стояке св.16 с приставной лестницей (К=1,2)   при наличии коллекторов К=1,5</v>
          </cell>
          <cell r="D108" t="str">
            <v>шт</v>
          </cell>
          <cell r="E108">
            <v>981</v>
          </cell>
          <cell r="F108">
            <v>1099.8</v>
          </cell>
          <cell r="G108" t="str">
            <v>10.1.030.4-3</v>
          </cell>
        </row>
        <row r="109">
          <cell r="B109" t="str">
            <v>10.2.</v>
          </cell>
          <cell r="C109" t="str">
            <v>Глава 2. Ремонт по заявкам</v>
          </cell>
          <cell r="G109" t="str">
            <v>10.2.000.0</v>
          </cell>
        </row>
        <row r="110">
          <cell r="B110" t="str">
            <v>10.2.31</v>
          </cell>
          <cell r="C110" t="str">
            <v>Замена разрядника блока пъезорозжига</v>
          </cell>
          <cell r="D110" t="str">
            <v>шт</v>
          </cell>
          <cell r="E110">
            <v>42</v>
          </cell>
          <cell r="F110">
            <v>46</v>
          </cell>
          <cell r="G110" t="str">
            <v>10.2.031.0</v>
          </cell>
        </row>
        <row r="111">
          <cell r="B111" t="str">
            <v>10.2.39</v>
          </cell>
          <cell r="C111" t="str">
            <v xml:space="preserve">Настройка электромагнитного клапана (ЭМК)  плиты </v>
          </cell>
          <cell r="D111" t="str">
            <v>шт</v>
          </cell>
          <cell r="E111">
            <v>278</v>
          </cell>
          <cell r="F111">
            <v>308</v>
          </cell>
          <cell r="G111" t="str">
            <v>10.2.039.0</v>
          </cell>
        </row>
        <row r="112">
          <cell r="B112" t="str">
            <v>10.2.41</v>
          </cell>
          <cell r="C112" t="str">
            <v>Чистка подводящих трубок к горелкам</v>
          </cell>
          <cell r="D112" t="str">
            <v>шт</v>
          </cell>
          <cell r="E112">
            <v>208</v>
          </cell>
          <cell r="F112">
            <v>230</v>
          </cell>
          <cell r="G112" t="str">
            <v>10.2.041.0</v>
          </cell>
        </row>
        <row r="113">
          <cell r="B113" t="str">
            <v>10.2.42</v>
          </cell>
          <cell r="C113" t="str">
            <v>Чистка горелки духового шкафа</v>
          </cell>
          <cell r="D113" t="str">
            <v>шт</v>
          </cell>
          <cell r="E113">
            <v>278</v>
          </cell>
          <cell r="F113">
            <v>308</v>
          </cell>
          <cell r="G113" t="str">
            <v>10.2.042.0</v>
          </cell>
        </row>
        <row r="114">
          <cell r="B114" t="str">
            <v>10.2.43</v>
          </cell>
          <cell r="C114" t="str">
            <v>Чистка регулятора подачи воздуха</v>
          </cell>
          <cell r="D114" t="str">
            <v>шт</v>
          </cell>
          <cell r="E114">
            <v>124</v>
          </cell>
          <cell r="F114">
            <v>138</v>
          </cell>
          <cell r="G114" t="str">
            <v>10.2.043.0</v>
          </cell>
        </row>
        <row r="115">
          <cell r="B115" t="str">
            <v>10.2.44</v>
          </cell>
          <cell r="C115" t="str">
            <v>Ремонт крана плиты или крана на опуске с притиркой</v>
          </cell>
          <cell r="D115" t="str">
            <v>шт</v>
          </cell>
          <cell r="E115">
            <v>208</v>
          </cell>
          <cell r="F115">
            <v>230</v>
          </cell>
          <cell r="G115" t="str">
            <v>10.2.044.0</v>
          </cell>
        </row>
        <row r="116">
          <cell r="B116" t="str">
            <v>10.2.45</v>
          </cell>
          <cell r="C116" t="str">
            <v>Ремонт двухконфорочной портативной плиты</v>
          </cell>
          <cell r="D116" t="str">
            <v>шт</v>
          </cell>
          <cell r="E116">
            <v>137</v>
          </cell>
          <cell r="F116">
            <v>152</v>
          </cell>
          <cell r="G116" t="str">
            <v>10.2.045.0</v>
          </cell>
        </row>
        <row r="117">
          <cell r="B117" t="str">
            <v>10.2.46</v>
          </cell>
          <cell r="C117" t="str">
            <v>Ремонт и настройка регулятора давления газа РДГ, РДК и др.</v>
          </cell>
          <cell r="D117" t="str">
            <v>шт</v>
          </cell>
          <cell r="E117">
            <v>278</v>
          </cell>
          <cell r="F117">
            <v>308</v>
          </cell>
          <cell r="G117" t="str">
            <v>10.2.046.0</v>
          </cell>
        </row>
        <row r="118">
          <cell r="B118" t="str">
            <v>10.2.47</v>
          </cell>
          <cell r="C118" t="str">
            <v xml:space="preserve">Замена регулятора давления </v>
          </cell>
          <cell r="D118" t="str">
            <v>шт</v>
          </cell>
          <cell r="E118">
            <v>104</v>
          </cell>
          <cell r="F118">
            <v>115</v>
          </cell>
          <cell r="G118" t="str">
            <v>10.2.047.0</v>
          </cell>
        </row>
        <row r="119">
          <cell r="B119" t="str">
            <v>10.2.48</v>
          </cell>
          <cell r="C119" t="str">
            <v>Замена мембраны регулятора</v>
          </cell>
          <cell r="D119" t="str">
            <v>шт</v>
          </cell>
          <cell r="E119">
            <v>208</v>
          </cell>
          <cell r="F119">
            <v>230</v>
          </cell>
          <cell r="G119" t="str">
            <v>10.2.048.0</v>
          </cell>
        </row>
        <row r="120">
          <cell r="B120" t="str">
            <v>10.2.49</v>
          </cell>
          <cell r="C120" t="str">
            <v>Замена шланга и прокладки регулятора</v>
          </cell>
          <cell r="D120" t="str">
            <v>шт</v>
          </cell>
          <cell r="E120">
            <v>249</v>
          </cell>
          <cell r="F120">
            <v>276</v>
          </cell>
          <cell r="G120" t="str">
            <v>10.2.049.0</v>
          </cell>
        </row>
        <row r="121">
          <cell r="B121" t="str">
            <v>10.2.51</v>
          </cell>
          <cell r="C121" t="str">
            <v>Замена блока инжекционных горелок в ресторанной плите</v>
          </cell>
          <cell r="D121" t="str">
            <v>шт</v>
          </cell>
          <cell r="E121">
            <v>219</v>
          </cell>
          <cell r="F121">
            <v>231</v>
          </cell>
          <cell r="G121" t="str">
            <v>10.2.051.0</v>
          </cell>
        </row>
        <row r="122">
          <cell r="B122" t="str">
            <v>10.2.52</v>
          </cell>
          <cell r="C122" t="str">
            <v>Замена водонагревателя проточного без изменения подводки с пуском газа и регулировкой работы прибора</v>
          </cell>
          <cell r="D122" t="str">
            <v>шт</v>
          </cell>
          <cell r="E122">
            <v>1274</v>
          </cell>
          <cell r="F122">
            <v>1411</v>
          </cell>
          <cell r="G122" t="str">
            <v>10.2.052.0</v>
          </cell>
        </row>
        <row r="123">
          <cell r="B123" t="str">
            <v>10.2.53</v>
          </cell>
          <cell r="C123" t="str">
            <v>Демонтаж проточного водонагревателя с установкой заглушки</v>
          </cell>
          <cell r="D123" t="str">
            <v>шт</v>
          </cell>
          <cell r="E123">
            <v>510</v>
          </cell>
          <cell r="F123">
            <v>564</v>
          </cell>
          <cell r="G123" t="str">
            <v>10.2.053.0</v>
          </cell>
        </row>
        <row r="124">
          <cell r="B124" t="str">
            <v>10.2.54</v>
          </cell>
          <cell r="C124" t="str">
            <v>Замена горелки проточного водонагревателя</v>
          </cell>
          <cell r="D124" t="str">
            <v>шт</v>
          </cell>
          <cell r="E124">
            <v>213</v>
          </cell>
          <cell r="F124">
            <v>235</v>
          </cell>
          <cell r="G124" t="str">
            <v>10.2.054.0</v>
          </cell>
        </row>
        <row r="125">
          <cell r="B125" t="str">
            <v>10.2.55</v>
          </cell>
          <cell r="C125" t="str">
            <v>Замена блок-крана КГИ-56</v>
          </cell>
          <cell r="D125" t="str">
            <v>шт</v>
          </cell>
          <cell r="E125">
            <v>781</v>
          </cell>
          <cell r="F125">
            <v>862</v>
          </cell>
          <cell r="G125" t="str">
            <v>10.2.055.0</v>
          </cell>
        </row>
        <row r="126">
          <cell r="B126" t="str">
            <v>10.2.56</v>
          </cell>
          <cell r="C126" t="str">
            <v>Снятие блок-крана КГИ-56</v>
          </cell>
          <cell r="D126" t="str">
            <v>шт</v>
          </cell>
          <cell r="E126">
            <v>293</v>
          </cell>
          <cell r="F126">
            <v>323</v>
          </cell>
          <cell r="G126" t="str">
            <v>10.2.056.0</v>
          </cell>
        </row>
        <row r="127">
          <cell r="B127" t="str">
            <v>10.2.57</v>
          </cell>
          <cell r="C127" t="str">
            <v>Установка блок-крана КГИ-56</v>
          </cell>
          <cell r="D127" t="str">
            <v>шт</v>
          </cell>
          <cell r="E127">
            <v>488</v>
          </cell>
          <cell r="F127">
            <v>539</v>
          </cell>
          <cell r="G127" t="str">
            <v>10.2.057.0</v>
          </cell>
        </row>
        <row r="128">
          <cell r="B128" t="str">
            <v>10.2.58</v>
          </cell>
          <cell r="C128" t="str">
            <v>Замена блок-крана ВПГ</v>
          </cell>
          <cell r="D128" t="str">
            <v>шт</v>
          </cell>
          <cell r="E128">
            <v>472</v>
          </cell>
          <cell r="F128">
            <v>522</v>
          </cell>
          <cell r="G128" t="str">
            <v>10.2.058.0</v>
          </cell>
        </row>
        <row r="129">
          <cell r="B129" t="str">
            <v>10.2.59</v>
          </cell>
          <cell r="C129" t="str">
            <v>Снятие блок-крана ВПГ</v>
          </cell>
          <cell r="D129" t="str">
            <v>шт</v>
          </cell>
          <cell r="E129">
            <v>170</v>
          </cell>
          <cell r="F129">
            <v>188</v>
          </cell>
          <cell r="G129" t="str">
            <v>10.2.059.0</v>
          </cell>
        </row>
        <row r="130">
          <cell r="B130" t="str">
            <v>10.2.61</v>
          </cell>
          <cell r="C130" t="str">
            <v>Замена газовой части блок-крана КГИ-56</v>
          </cell>
          <cell r="D130" t="str">
            <v>шт</v>
          </cell>
          <cell r="E130">
            <v>125</v>
          </cell>
          <cell r="F130">
            <v>138</v>
          </cell>
          <cell r="G130" t="str">
            <v>10.2.061.0</v>
          </cell>
        </row>
        <row r="131">
          <cell r="B131" t="str">
            <v>10.2.62</v>
          </cell>
          <cell r="C131" t="str">
            <v>Снятие газовой части блок-крана КГИ-56</v>
          </cell>
          <cell r="D131" t="str">
            <v>шт</v>
          </cell>
          <cell r="E131">
            <v>63</v>
          </cell>
          <cell r="F131">
            <v>69</v>
          </cell>
          <cell r="G131" t="str">
            <v>10.2.062.0</v>
          </cell>
        </row>
        <row r="132">
          <cell r="B132" t="str">
            <v>10.2.63</v>
          </cell>
          <cell r="C132" t="str">
            <v>Установка газовой части блок-крана КГИ-56</v>
          </cell>
          <cell r="D132" t="str">
            <v>шт</v>
          </cell>
          <cell r="E132">
            <v>63</v>
          </cell>
          <cell r="F132">
            <v>69</v>
          </cell>
          <cell r="G132" t="str">
            <v>10.2.063.0</v>
          </cell>
        </row>
        <row r="133">
          <cell r="B133" t="str">
            <v>10.2.64</v>
          </cell>
          <cell r="C133" t="str">
            <v>Замена газовой части блок-крана ВПГ</v>
          </cell>
          <cell r="D133" t="str">
            <v>шт</v>
          </cell>
          <cell r="E133">
            <v>255</v>
          </cell>
          <cell r="F133">
            <v>282</v>
          </cell>
          <cell r="G133" t="str">
            <v>10.2.064.0</v>
          </cell>
        </row>
        <row r="134">
          <cell r="B134" t="str">
            <v>10.2.65</v>
          </cell>
          <cell r="C134" t="str">
            <v>Снятие газовой части блок-крана ВПГ</v>
          </cell>
          <cell r="D134" t="str">
            <v>шт</v>
          </cell>
          <cell r="E134">
            <v>127</v>
          </cell>
          <cell r="F134">
            <v>141</v>
          </cell>
          <cell r="G134" t="str">
            <v>10.2.065.0</v>
          </cell>
        </row>
        <row r="135">
          <cell r="B135" t="str">
            <v>10.2.66</v>
          </cell>
          <cell r="C135" t="str">
            <v>Установка газовой части блок-крана ВПГ</v>
          </cell>
          <cell r="D135" t="str">
            <v>шт</v>
          </cell>
          <cell r="E135">
            <v>127</v>
          </cell>
          <cell r="F135">
            <v>141</v>
          </cell>
          <cell r="G135" t="str">
            <v>10.2.066.0</v>
          </cell>
        </row>
        <row r="136">
          <cell r="B136" t="str">
            <v>10.2.67</v>
          </cell>
          <cell r="C136" t="str">
            <v>Замена водяного регулятора Л-3</v>
          </cell>
          <cell r="D136" t="str">
            <v>шт</v>
          </cell>
          <cell r="E136">
            <v>129</v>
          </cell>
          <cell r="F136">
            <v>142</v>
          </cell>
          <cell r="G136" t="str">
            <v>10.2.067.0</v>
          </cell>
        </row>
        <row r="137">
          <cell r="B137" t="str">
            <v>10.2.68</v>
          </cell>
          <cell r="C137" t="str">
            <v xml:space="preserve">Замена водяного регулятора КГИ-56 </v>
          </cell>
          <cell r="D137" t="str">
            <v>шт</v>
          </cell>
          <cell r="E137">
            <v>391</v>
          </cell>
          <cell r="F137">
            <v>431</v>
          </cell>
          <cell r="G137" t="str">
            <v>10.2.068.0</v>
          </cell>
        </row>
        <row r="138">
          <cell r="B138" t="str">
            <v>10.2.69</v>
          </cell>
          <cell r="C138" t="str">
            <v xml:space="preserve">Замена водяного регулятора ПГ-6 </v>
          </cell>
          <cell r="D138" t="str">
            <v>шт</v>
          </cell>
          <cell r="E138">
            <v>391</v>
          </cell>
          <cell r="F138">
            <v>431</v>
          </cell>
          <cell r="G138" t="str">
            <v>10.2.069.0</v>
          </cell>
        </row>
        <row r="139">
          <cell r="B139" t="str">
            <v>10.2.71</v>
          </cell>
          <cell r="C139" t="str">
            <v>Замена штока газовой части блок-крана</v>
          </cell>
          <cell r="D139" t="str">
            <v>шт</v>
          </cell>
          <cell r="E139">
            <v>298</v>
          </cell>
          <cell r="F139">
            <v>329</v>
          </cell>
          <cell r="G139" t="str">
            <v>10.2.071.0</v>
          </cell>
        </row>
        <row r="140">
          <cell r="B140" t="str">
            <v>10.2.72</v>
          </cell>
          <cell r="C140" t="str">
            <v>Замена штока водяной части блок-крана</v>
          </cell>
          <cell r="D140" t="str">
            <v>шт</v>
          </cell>
          <cell r="E140">
            <v>459</v>
          </cell>
          <cell r="F140">
            <v>507</v>
          </cell>
          <cell r="G140" t="str">
            <v>10.2.072.0</v>
          </cell>
        </row>
        <row r="141">
          <cell r="B141" t="str">
            <v>10.2.73</v>
          </cell>
          <cell r="C141" t="str">
            <v>Замена пружины блок-крана</v>
          </cell>
          <cell r="D141" t="str">
            <v>шт</v>
          </cell>
          <cell r="E141">
            <v>255</v>
          </cell>
          <cell r="F141">
            <v>282</v>
          </cell>
          <cell r="G141" t="str">
            <v>10.2.073.0</v>
          </cell>
        </row>
        <row r="142">
          <cell r="B142" t="str">
            <v>10.2.74</v>
          </cell>
          <cell r="C142" t="str">
            <v>Замена мембраны водяной части блок-крана</v>
          </cell>
          <cell r="D142" t="str">
            <v>шт</v>
          </cell>
          <cell r="E142">
            <v>319</v>
          </cell>
          <cell r="F142">
            <v>353</v>
          </cell>
          <cell r="G142" t="str">
            <v>10.2.074.0</v>
          </cell>
        </row>
        <row r="143">
          <cell r="B143" t="str">
            <v>10.2.75</v>
          </cell>
          <cell r="C143" t="str">
            <v>Замена запальника</v>
          </cell>
          <cell r="D143" t="str">
            <v>шт</v>
          </cell>
          <cell r="E143">
            <v>102</v>
          </cell>
          <cell r="F143">
            <v>113</v>
          </cell>
          <cell r="G143" t="str">
            <v>10.2.075.0</v>
          </cell>
        </row>
        <row r="144">
          <cell r="B144" t="str">
            <v>10.2.76</v>
          </cell>
          <cell r="C144" t="str">
            <v>Замена направляющей планки запальника ВПГ</v>
          </cell>
          <cell r="D144" t="str">
            <v>шт</v>
          </cell>
          <cell r="E144">
            <v>85</v>
          </cell>
          <cell r="F144">
            <v>94</v>
          </cell>
          <cell r="G144" t="str">
            <v>10.2.076.0</v>
          </cell>
        </row>
        <row r="145">
          <cell r="B145" t="str">
            <v>10.2.77</v>
          </cell>
          <cell r="C145" t="str">
            <v>Замена биметаллической пластинки</v>
          </cell>
          <cell r="D145" t="str">
            <v>шт</v>
          </cell>
          <cell r="E145">
            <v>276</v>
          </cell>
          <cell r="F145">
            <v>306</v>
          </cell>
          <cell r="G145" t="str">
            <v>10.2.077.0</v>
          </cell>
        </row>
        <row r="146">
          <cell r="B146" t="str">
            <v>10.2.78</v>
          </cell>
          <cell r="C146" t="str">
            <v>Замена крышки водяной части КГИ-56</v>
          </cell>
          <cell r="D146" t="str">
            <v>шт</v>
          </cell>
          <cell r="E146">
            <v>258</v>
          </cell>
          <cell r="F146">
            <v>273</v>
          </cell>
          <cell r="G146" t="str">
            <v>10.2.078.0</v>
          </cell>
        </row>
        <row r="147">
          <cell r="B147" t="str">
            <v>10.2.79</v>
          </cell>
          <cell r="C147" t="str">
            <v>Снятие крышки водяной части КГИ-56</v>
          </cell>
          <cell r="D147" t="str">
            <v>шт</v>
          </cell>
          <cell r="E147">
            <v>129</v>
          </cell>
          <cell r="F147">
            <v>136</v>
          </cell>
          <cell r="G147" t="str">
            <v>10.2.079.0</v>
          </cell>
        </row>
        <row r="148">
          <cell r="B148" t="str">
            <v>10.2.81</v>
          </cell>
          <cell r="C148" t="str">
            <v>Замена водяной части КГИ-56</v>
          </cell>
          <cell r="D148" t="str">
            <v>шт</v>
          </cell>
          <cell r="E148">
            <v>781</v>
          </cell>
          <cell r="F148">
            <v>862</v>
          </cell>
          <cell r="G148" t="str">
            <v>10.2.081.0</v>
          </cell>
        </row>
        <row r="149">
          <cell r="B149" t="str">
            <v>10.2.82</v>
          </cell>
          <cell r="C149" t="str">
            <v>Снятие водяной части КГИ-56</v>
          </cell>
          <cell r="D149" t="str">
            <v>шт</v>
          </cell>
          <cell r="E149">
            <v>391</v>
          </cell>
          <cell r="F149">
            <v>431</v>
          </cell>
          <cell r="G149" t="str">
            <v>10.2.082.0</v>
          </cell>
        </row>
        <row r="150">
          <cell r="B150" t="str">
            <v>10.2.83</v>
          </cell>
          <cell r="C150" t="str">
            <v>Установка водяной части КГИ-56</v>
          </cell>
          <cell r="D150" t="str">
            <v>шт</v>
          </cell>
          <cell r="E150">
            <v>391</v>
          </cell>
          <cell r="F150">
            <v>431</v>
          </cell>
          <cell r="G150" t="str">
            <v>10.2.083.0</v>
          </cell>
        </row>
        <row r="151">
          <cell r="B151" t="str">
            <v>10.2.84</v>
          </cell>
          <cell r="C151" t="str">
            <v>Замена водяной части ВПГ</v>
          </cell>
          <cell r="D151" t="str">
            <v>шт</v>
          </cell>
          <cell r="E151">
            <v>313</v>
          </cell>
          <cell r="F151">
            <v>355</v>
          </cell>
          <cell r="G151" t="str">
            <v>10.2.084.0</v>
          </cell>
        </row>
        <row r="152">
          <cell r="B152" t="str">
            <v>10.2.85</v>
          </cell>
          <cell r="C152" t="str">
            <v>Снятие водяной части ВПГ</v>
          </cell>
          <cell r="D152" t="str">
            <v>шт</v>
          </cell>
          <cell r="E152">
            <v>120</v>
          </cell>
          <cell r="F152">
            <v>136</v>
          </cell>
          <cell r="G152" t="str">
            <v>10.2.085.0</v>
          </cell>
        </row>
        <row r="153">
          <cell r="B153" t="str">
            <v>10.2.86</v>
          </cell>
          <cell r="C153" t="str">
            <v>Установка водяной части ВПГ</v>
          </cell>
          <cell r="D153" t="str">
            <v>шт</v>
          </cell>
          <cell r="E153">
            <v>195</v>
          </cell>
          <cell r="F153">
            <v>222</v>
          </cell>
          <cell r="G153" t="str">
            <v>10.2.086.0</v>
          </cell>
        </row>
        <row r="154">
          <cell r="B154" t="str">
            <v>10.2.87</v>
          </cell>
          <cell r="C154" t="str">
            <v>Замена теплообменника КГИ-56</v>
          </cell>
          <cell r="D154" t="str">
            <v>шт</v>
          </cell>
          <cell r="E154">
            <v>469</v>
          </cell>
          <cell r="F154">
            <v>518</v>
          </cell>
          <cell r="G154" t="str">
            <v>10.2.087.0</v>
          </cell>
        </row>
        <row r="155">
          <cell r="B155" t="str">
            <v>10.2.88</v>
          </cell>
          <cell r="C155" t="str">
            <v>Снятие теплообменника КГИ-56</v>
          </cell>
          <cell r="D155" t="str">
            <v>шт</v>
          </cell>
          <cell r="E155">
            <v>195</v>
          </cell>
          <cell r="F155">
            <v>216</v>
          </cell>
          <cell r="G155" t="str">
            <v>10.2.088.0</v>
          </cell>
        </row>
        <row r="156">
          <cell r="B156" t="str">
            <v>10.2.89</v>
          </cell>
          <cell r="C156" t="str">
            <v>Установка теплообменника КГИ-56</v>
          </cell>
          <cell r="D156" t="str">
            <v>шт</v>
          </cell>
          <cell r="E156">
            <v>274</v>
          </cell>
          <cell r="F156">
            <v>302</v>
          </cell>
          <cell r="G156" t="str">
            <v>10.2.089.0</v>
          </cell>
        </row>
        <row r="157">
          <cell r="B157" t="str">
            <v>10.2.91</v>
          </cell>
          <cell r="C157" t="str">
            <v>Снятие теплообменника ВПГ</v>
          </cell>
          <cell r="D157" t="str">
            <v>шт</v>
          </cell>
          <cell r="E157">
            <v>170</v>
          </cell>
          <cell r="F157">
            <v>188</v>
          </cell>
          <cell r="G157" t="str">
            <v>10.2.091.0</v>
          </cell>
        </row>
        <row r="158">
          <cell r="B158" t="str">
            <v>10.2.92</v>
          </cell>
          <cell r="C158" t="str">
            <v>Установка теплообменника ВПГ</v>
          </cell>
          <cell r="D158" t="str">
            <v>шт</v>
          </cell>
          <cell r="E158">
            <v>255</v>
          </cell>
          <cell r="F158">
            <v>282</v>
          </cell>
          <cell r="G158" t="str">
            <v>10.2.092.0</v>
          </cell>
        </row>
        <row r="159">
          <cell r="B159" t="str">
            <v>10.2.93</v>
          </cell>
          <cell r="C159" t="str">
            <v>Замена сопла основной горелки</v>
          </cell>
          <cell r="D159" t="str">
            <v>шт</v>
          </cell>
          <cell r="E159">
            <v>230</v>
          </cell>
          <cell r="F159">
            <v>254</v>
          </cell>
          <cell r="G159" t="str">
            <v>10.2.093.0</v>
          </cell>
        </row>
        <row r="160">
          <cell r="B160" t="str">
            <v>10.2.94</v>
          </cell>
          <cell r="C160" t="str">
            <v>Замена подводящей трубки холодной воды</v>
          </cell>
          <cell r="D160" t="str">
            <v>шт</v>
          </cell>
          <cell r="E160">
            <v>213</v>
          </cell>
          <cell r="F160">
            <v>235</v>
          </cell>
          <cell r="G160" t="str">
            <v>10.2.094.0</v>
          </cell>
        </row>
        <row r="161">
          <cell r="B161" t="str">
            <v>10.2.95</v>
          </cell>
          <cell r="C161" t="str">
            <v>Замена отводящей трубки горячей воды</v>
          </cell>
          <cell r="D161" t="str">
            <v>шт</v>
          </cell>
          <cell r="E161">
            <v>285</v>
          </cell>
          <cell r="F161">
            <v>315</v>
          </cell>
          <cell r="G161" t="str">
            <v>10.2.095.0</v>
          </cell>
        </row>
        <row r="162">
          <cell r="B162" t="str">
            <v>10.2.96</v>
          </cell>
          <cell r="C162" t="str">
            <v>Замена трубок радиатора КГИ-56</v>
          </cell>
          <cell r="D162" t="str">
            <v>шт</v>
          </cell>
          <cell r="E162">
            <v>195</v>
          </cell>
          <cell r="F162">
            <v>216</v>
          </cell>
          <cell r="G162" t="str">
            <v>10.2.096.0</v>
          </cell>
        </row>
        <row r="163">
          <cell r="B163" t="str">
            <v>10.2.97</v>
          </cell>
          <cell r="C163" t="str">
            <v>Замена трубки запальника</v>
          </cell>
          <cell r="D163" t="str">
            <v>шт</v>
          </cell>
          <cell r="E163">
            <v>102</v>
          </cell>
          <cell r="F163">
            <v>113</v>
          </cell>
          <cell r="G163" t="str">
            <v>10.2.097.0</v>
          </cell>
        </row>
        <row r="164">
          <cell r="B164" t="str">
            <v>10.2.98</v>
          </cell>
          <cell r="C164" t="str">
            <v>Замена электромагнитного клапана ВПГ</v>
          </cell>
          <cell r="D164" t="str">
            <v>шт</v>
          </cell>
          <cell r="E164">
            <v>217</v>
          </cell>
          <cell r="F164">
            <v>240</v>
          </cell>
          <cell r="G164" t="str">
            <v>10.2.098.0</v>
          </cell>
        </row>
        <row r="165">
          <cell r="B165" t="str">
            <v>10.2.99</v>
          </cell>
          <cell r="C165" t="str">
            <v>Замена датчика тяги</v>
          </cell>
          <cell r="D165" t="str">
            <v>шт</v>
          </cell>
          <cell r="E165">
            <v>140</v>
          </cell>
          <cell r="F165">
            <v>156</v>
          </cell>
          <cell r="G165" t="str">
            <v>10.2.099.0</v>
          </cell>
        </row>
        <row r="166">
          <cell r="B166" t="str">
            <v>10.2.101</v>
          </cell>
          <cell r="C166" t="str">
            <v>Замена прокладки к газоподводящей трубке</v>
          </cell>
          <cell r="D166" t="str">
            <v>шт</v>
          </cell>
          <cell r="E166">
            <v>140</v>
          </cell>
          <cell r="F166">
            <v>156</v>
          </cell>
          <cell r="G166" t="str">
            <v>10.2.101.0</v>
          </cell>
        </row>
        <row r="167">
          <cell r="B167" t="str">
            <v>10.2.102</v>
          </cell>
          <cell r="C167" t="str">
            <v>Замена прокладки газового узла или смесителя</v>
          </cell>
          <cell r="D167" t="str">
            <v>шт</v>
          </cell>
          <cell r="E167">
            <v>425</v>
          </cell>
          <cell r="F167">
            <v>470</v>
          </cell>
          <cell r="G167" t="str">
            <v>10.2.102.0</v>
          </cell>
        </row>
        <row r="168">
          <cell r="B168" t="str">
            <v>10.2.103</v>
          </cell>
          <cell r="C168" t="str">
            <v>Замена термопары</v>
          </cell>
          <cell r="D168" t="str">
            <v>шт</v>
          </cell>
          <cell r="E168">
            <v>106</v>
          </cell>
          <cell r="F168">
            <v>118</v>
          </cell>
          <cell r="G168" t="str">
            <v>10.2.103.0</v>
          </cell>
        </row>
        <row r="169">
          <cell r="B169" t="str">
            <v>10.2.104</v>
          </cell>
          <cell r="C169" t="str">
            <v>Замена ручки КГИ, ВПГ</v>
          </cell>
          <cell r="D169" t="str">
            <v>шт</v>
          </cell>
          <cell r="E169">
            <v>43</v>
          </cell>
          <cell r="F169">
            <v>47</v>
          </cell>
          <cell r="G169" t="str">
            <v>10.2.104.0</v>
          </cell>
        </row>
        <row r="170">
          <cell r="B170" t="str">
            <v>10.2.105</v>
          </cell>
          <cell r="C170" t="str">
            <v>Набивка сальника водяного узла КГИ-56</v>
          </cell>
          <cell r="D170" t="str">
            <v>шт</v>
          </cell>
          <cell r="E170">
            <v>246</v>
          </cell>
          <cell r="F170">
            <v>272</v>
          </cell>
          <cell r="G170" t="str">
            <v>10.2.105.0</v>
          </cell>
        </row>
        <row r="171">
          <cell r="B171" t="str">
            <v>10.2.106</v>
          </cell>
          <cell r="C171" t="str">
            <v>Ремонт автоматики горелок ВПГ</v>
          </cell>
          <cell r="D171" t="str">
            <v>шт</v>
          </cell>
          <cell r="E171">
            <v>425</v>
          </cell>
          <cell r="F171">
            <v>470</v>
          </cell>
          <cell r="G171" t="str">
            <v>10.2.106.0</v>
          </cell>
        </row>
        <row r="172">
          <cell r="B172" t="str">
            <v>10.2.107</v>
          </cell>
          <cell r="C172" t="str">
            <v>Прочистка штуцера водяной части</v>
          </cell>
          <cell r="D172" t="str">
            <v>шт</v>
          </cell>
          <cell r="E172">
            <v>221</v>
          </cell>
          <cell r="F172">
            <v>245</v>
          </cell>
          <cell r="G172" t="str">
            <v>10.2.107.0</v>
          </cell>
        </row>
        <row r="173">
          <cell r="B173" t="str">
            <v>10.2.108</v>
          </cell>
          <cell r="C173" t="str">
            <v>Прочистка запальника</v>
          </cell>
          <cell r="D173" t="str">
            <v>шт</v>
          </cell>
          <cell r="E173">
            <v>136</v>
          </cell>
          <cell r="F173">
            <v>151</v>
          </cell>
          <cell r="G173" t="str">
            <v>10.2.108.0</v>
          </cell>
        </row>
        <row r="174">
          <cell r="B174" t="str">
            <v>10.2.109</v>
          </cell>
          <cell r="C174" t="str">
            <v>Прочистка, калибровка сопла горелки</v>
          </cell>
          <cell r="D174" t="str">
            <v>шт</v>
          </cell>
          <cell r="E174">
            <v>170</v>
          </cell>
          <cell r="F174">
            <v>188</v>
          </cell>
          <cell r="G174" t="str">
            <v>10.2.109.0</v>
          </cell>
        </row>
        <row r="175">
          <cell r="B175" t="str">
            <v>10.2.111</v>
          </cell>
          <cell r="C175" t="str">
            <v>Прочистка сетки водяного редуктора с заменой прокладки</v>
          </cell>
          <cell r="D175" t="str">
            <v>шт</v>
          </cell>
          <cell r="E175">
            <v>319</v>
          </cell>
          <cell r="F175">
            <v>353</v>
          </cell>
          <cell r="G175" t="str">
            <v>10.2.111.0</v>
          </cell>
        </row>
        <row r="176">
          <cell r="B176" t="str">
            <v>10.2.112</v>
          </cell>
          <cell r="C176" t="str">
            <v>Чистка трубки, настройка датчика тяги</v>
          </cell>
          <cell r="D176" t="str">
            <v>шт</v>
          </cell>
          <cell r="E176">
            <v>106</v>
          </cell>
          <cell r="F176">
            <v>118</v>
          </cell>
          <cell r="G176" t="str">
            <v>10.2.112.0</v>
          </cell>
        </row>
        <row r="177">
          <cell r="B177" t="str">
            <v>10.2.113</v>
          </cell>
          <cell r="C177" t="str">
            <v>Чеканка форсунок ВПГ</v>
          </cell>
          <cell r="D177" t="str">
            <v>шт</v>
          </cell>
          <cell r="E177">
            <v>531</v>
          </cell>
          <cell r="F177">
            <v>588</v>
          </cell>
          <cell r="G177" t="str">
            <v>10.2.113.0</v>
          </cell>
        </row>
        <row r="178">
          <cell r="B178" t="str">
            <v>10.2.114</v>
          </cell>
          <cell r="C178" t="str">
            <v>Чистка горелки</v>
          </cell>
          <cell r="D178" t="str">
            <v>шт</v>
          </cell>
          <cell r="E178">
            <v>340</v>
          </cell>
          <cell r="F178">
            <v>376</v>
          </cell>
          <cell r="G178" t="str">
            <v>10.2.114.0</v>
          </cell>
        </row>
        <row r="179">
          <cell r="B179" t="str">
            <v>10.2.115</v>
          </cell>
          <cell r="C179" t="str">
            <v>Высечка штуцера водяной части с корректировкой резьбы</v>
          </cell>
          <cell r="D179" t="str">
            <v>шт</v>
          </cell>
          <cell r="E179">
            <v>425</v>
          </cell>
          <cell r="F179">
            <v>470</v>
          </cell>
          <cell r="G179" t="str">
            <v>10.2.115.0</v>
          </cell>
        </row>
        <row r="180">
          <cell r="B180" t="str">
            <v>10.2.116</v>
          </cell>
          <cell r="C180" t="str">
            <v>Снятие и прочистка подводящей трубки  холодной воды с корректировкой резьбы</v>
          </cell>
          <cell r="D180" t="str">
            <v>шт</v>
          </cell>
          <cell r="E180">
            <v>213</v>
          </cell>
          <cell r="F180">
            <v>235</v>
          </cell>
          <cell r="G180" t="str">
            <v>10.2.116.0</v>
          </cell>
        </row>
        <row r="181">
          <cell r="B181" t="str">
            <v>10.2.117</v>
          </cell>
          <cell r="C181" t="str">
            <v>Установка подводящей трубки холодной воды</v>
          </cell>
          <cell r="D181" t="str">
            <v>шт</v>
          </cell>
          <cell r="E181">
            <v>106</v>
          </cell>
          <cell r="F181">
            <v>118</v>
          </cell>
          <cell r="G181" t="str">
            <v>10.2.117.0</v>
          </cell>
        </row>
        <row r="182">
          <cell r="B182" t="str">
            <v>10.2.118</v>
          </cell>
          <cell r="C182" t="str">
            <v>Снятие и прочистка отводящей трубки горячей воды с корректировкой резьбы</v>
          </cell>
          <cell r="D182" t="str">
            <v>шт</v>
          </cell>
          <cell r="E182">
            <v>179</v>
          </cell>
          <cell r="F182">
            <v>198</v>
          </cell>
          <cell r="G182" t="str">
            <v>10.2.118.0</v>
          </cell>
        </row>
        <row r="183">
          <cell r="B183" t="str">
            <v>10.2.119</v>
          </cell>
          <cell r="C183" t="str">
            <v>Установка отводящей трубки горячей воды</v>
          </cell>
          <cell r="D183" t="str">
            <v>шт</v>
          </cell>
          <cell r="E183">
            <v>106</v>
          </cell>
          <cell r="F183">
            <v>118</v>
          </cell>
          <cell r="G183" t="str">
            <v>10.2.119.0</v>
          </cell>
        </row>
        <row r="184">
          <cell r="B184" t="str">
            <v>10.2.121</v>
          </cell>
          <cell r="C184" t="str">
            <v>Установка трубок радиатора КГИ-56</v>
          </cell>
          <cell r="D184" t="str">
            <v>шт</v>
          </cell>
          <cell r="E184">
            <v>117</v>
          </cell>
          <cell r="F184">
            <v>130</v>
          </cell>
          <cell r="G184" t="str">
            <v>10.2.121.0</v>
          </cell>
        </row>
        <row r="185">
          <cell r="B185" t="str">
            <v>10.2.122</v>
          </cell>
          <cell r="C185" t="str">
            <v>Развальцовка подводящей трубки холодной воды с заменой гайки или штуцера</v>
          </cell>
          <cell r="D185" t="str">
            <v>шт</v>
          </cell>
          <cell r="E185">
            <v>106</v>
          </cell>
          <cell r="F185">
            <v>118</v>
          </cell>
          <cell r="G185" t="str">
            <v>10.2.122.0</v>
          </cell>
        </row>
        <row r="186">
          <cell r="B186" t="str">
            <v>10.2.123</v>
          </cell>
          <cell r="C186" t="str">
            <v>Нарезка резьбовых соединений водяной части ВПГ или КГИ</v>
          </cell>
          <cell r="D186" t="str">
            <v>шт</v>
          </cell>
          <cell r="E186">
            <v>195</v>
          </cell>
          <cell r="F186">
            <v>216</v>
          </cell>
          <cell r="G186" t="str">
            <v>10.2.123.0</v>
          </cell>
        </row>
        <row r="187">
          <cell r="B187" t="str">
            <v>10.2.124</v>
          </cell>
          <cell r="C187" t="str">
            <v>Смазка пробки блок-крана</v>
          </cell>
          <cell r="D187" t="str">
            <v>шт</v>
          </cell>
          <cell r="E187">
            <v>213</v>
          </cell>
          <cell r="F187">
            <v>235</v>
          </cell>
          <cell r="G187" t="str">
            <v>10.2.124.0</v>
          </cell>
        </row>
        <row r="188">
          <cell r="B188" t="str">
            <v>10.2.125</v>
          </cell>
          <cell r="C188" t="str">
            <v>Смазка штока газового узла</v>
          </cell>
          <cell r="D188" t="str">
            <v>шт</v>
          </cell>
          <cell r="E188">
            <v>387</v>
          </cell>
          <cell r="F188">
            <v>428</v>
          </cell>
          <cell r="G188" t="str">
            <v>10.2.125.0</v>
          </cell>
        </row>
        <row r="189">
          <cell r="B189" t="str">
            <v>10.2.126</v>
          </cell>
          <cell r="C189" t="str">
            <v>Регулировка штока газового узла</v>
          </cell>
          <cell r="D189" t="str">
            <v>шт</v>
          </cell>
          <cell r="E189">
            <v>306</v>
          </cell>
          <cell r="F189">
            <v>339</v>
          </cell>
          <cell r="G189" t="str">
            <v>10.2.126.0</v>
          </cell>
        </row>
        <row r="190">
          <cell r="B190" t="str">
            <v>10.2.127</v>
          </cell>
          <cell r="C190" t="str">
            <v>Устранение течи воды в резьбовом соединении</v>
          </cell>
          <cell r="D190" t="str">
            <v>шт</v>
          </cell>
          <cell r="E190">
            <v>179</v>
          </cell>
          <cell r="F190">
            <v>198</v>
          </cell>
          <cell r="G190" t="str">
            <v>10.2.127.0</v>
          </cell>
        </row>
        <row r="191">
          <cell r="B191" t="str">
            <v>10.2.128</v>
          </cell>
          <cell r="C191" t="str">
            <v>Ремонт запальника горелки</v>
          </cell>
          <cell r="D191" t="str">
            <v>шт</v>
          </cell>
          <cell r="E191">
            <v>213</v>
          </cell>
          <cell r="F191">
            <v>235</v>
          </cell>
          <cell r="G191" t="str">
            <v>10.2.128.0</v>
          </cell>
        </row>
        <row r="192">
          <cell r="B192" t="str">
            <v>10.2.129</v>
          </cell>
          <cell r="C192" t="str">
            <v>Очистка радиатора (теплообменника) от сажи</v>
          </cell>
          <cell r="D192" t="str">
            <v>шт</v>
          </cell>
          <cell r="E192">
            <v>849</v>
          </cell>
          <cell r="F192">
            <v>941</v>
          </cell>
          <cell r="G192" t="str">
            <v>10.2.129.0</v>
          </cell>
        </row>
        <row r="193">
          <cell r="B193" t="str">
            <v>10.2.131</v>
          </cell>
          <cell r="C193" t="str">
            <v>Снятие огневой камеры</v>
          </cell>
          <cell r="D193" t="str">
            <v>шт</v>
          </cell>
          <cell r="E193">
            <v>149</v>
          </cell>
          <cell r="F193">
            <v>165</v>
          </cell>
          <cell r="G193" t="str">
            <v>10.2.131.0</v>
          </cell>
        </row>
        <row r="194">
          <cell r="B194" t="str">
            <v>10.2.132</v>
          </cell>
          <cell r="C194" t="str">
            <v>Установка огневой камеры</v>
          </cell>
          <cell r="D194" t="str">
            <v>шт</v>
          </cell>
          <cell r="E194">
            <v>276</v>
          </cell>
          <cell r="F194">
            <v>306</v>
          </cell>
          <cell r="G194" t="str">
            <v>10.2.132.0</v>
          </cell>
        </row>
        <row r="195">
          <cell r="B195" t="str">
            <v>10.2.133</v>
          </cell>
          <cell r="C195" t="str">
            <v>Крепление корпуса горелки ВПГ</v>
          </cell>
          <cell r="D195" t="str">
            <v>шт</v>
          </cell>
          <cell r="E195">
            <v>425</v>
          </cell>
          <cell r="F195">
            <v>470</v>
          </cell>
          <cell r="G195" t="str">
            <v>10.2.133.0</v>
          </cell>
        </row>
        <row r="196">
          <cell r="B196" t="str">
            <v>10.2.134</v>
          </cell>
          <cell r="C196" t="str">
            <v>Крепление корпуса горелки КГИ</v>
          </cell>
          <cell r="D196" t="str">
            <v>шт</v>
          </cell>
          <cell r="E196">
            <v>39</v>
          </cell>
          <cell r="F196">
            <v>44</v>
          </cell>
          <cell r="G196" t="str">
            <v>10.2.134.0</v>
          </cell>
        </row>
        <row r="197">
          <cell r="B197" t="str">
            <v>10.2.135</v>
          </cell>
          <cell r="C197" t="str">
            <v>Закрепление водонагревателя</v>
          </cell>
          <cell r="D197" t="str">
            <v>шт</v>
          </cell>
          <cell r="E197">
            <v>281</v>
          </cell>
          <cell r="F197">
            <v>310</v>
          </cell>
          <cell r="G197" t="str">
            <v>10.2.135.0</v>
          </cell>
        </row>
        <row r="198">
          <cell r="B198" t="str">
            <v>10.2.136</v>
          </cell>
          <cell r="C198" t="str">
            <v xml:space="preserve">Замена емкостного водонагревателя (котла) без изменения подводки с пуском газа и регулировкой работы прибора (аппарата) </v>
          </cell>
          <cell r="D198" t="str">
            <v>шт</v>
          </cell>
          <cell r="E198">
            <v>1640</v>
          </cell>
          <cell r="F198">
            <v>1810</v>
          </cell>
          <cell r="G198" t="str">
            <v>10.2.136.0</v>
          </cell>
        </row>
        <row r="199">
          <cell r="B199" t="str">
            <v>10.2.137</v>
          </cell>
          <cell r="C199" t="str">
            <v>Демонтаж котла с установкой заглушки</v>
          </cell>
          <cell r="D199" t="str">
            <v>шт</v>
          </cell>
          <cell r="E199">
            <v>459</v>
          </cell>
          <cell r="F199">
            <v>507</v>
          </cell>
          <cell r="G199" t="str">
            <v>10.2.137.0</v>
          </cell>
        </row>
        <row r="200">
          <cell r="B200" t="str">
            <v>10.2.138</v>
          </cell>
          <cell r="C200" t="str">
            <v>Демонтаж горелки отопительного котла (печи) с установкой заглушки</v>
          </cell>
          <cell r="D200" t="str">
            <v>шт</v>
          </cell>
          <cell r="E200">
            <v>408</v>
          </cell>
          <cell r="F200">
            <v>453</v>
          </cell>
          <cell r="G200" t="str">
            <v>10.2.138.0</v>
          </cell>
        </row>
        <row r="201">
          <cell r="B201" t="str">
            <v>10.2.139</v>
          </cell>
          <cell r="C201" t="str">
            <v>Замена горелки отопительного котла</v>
          </cell>
          <cell r="D201" t="str">
            <v>шт</v>
          </cell>
          <cell r="E201">
            <v>1031</v>
          </cell>
          <cell r="F201">
            <v>1088</v>
          </cell>
          <cell r="G201" t="str">
            <v>10.2.139.0</v>
          </cell>
        </row>
        <row r="202">
          <cell r="B202" t="str">
            <v>10.2.141</v>
          </cell>
          <cell r="C202" t="str">
            <v>Замена газовой печной горелки</v>
          </cell>
          <cell r="D202" t="str">
            <v>шт</v>
          </cell>
          <cell r="E202">
            <v>735</v>
          </cell>
          <cell r="F202">
            <v>820</v>
          </cell>
          <cell r="G202" t="str">
            <v>10.2.141.0</v>
          </cell>
        </row>
        <row r="203">
          <cell r="B203" t="str">
            <v>10.2.142</v>
          </cell>
          <cell r="C203" t="str">
            <v>Замена крана горелки АГВ-80, АОГВ-4 - АОГВ-20</v>
          </cell>
          <cell r="D203" t="str">
            <v>шт</v>
          </cell>
          <cell r="E203">
            <v>301</v>
          </cell>
          <cell r="F203">
            <v>332</v>
          </cell>
          <cell r="G203" t="str">
            <v>10.2.142.0</v>
          </cell>
        </row>
        <row r="204">
          <cell r="B204" t="str">
            <v>10.2.143</v>
          </cell>
          <cell r="C204" t="str">
            <v>Замена крана горелки АГВ-120, АОГВ-17.5, АОГВ-23 и др.</v>
          </cell>
          <cell r="D204" t="str">
            <v>шт</v>
          </cell>
          <cell r="E204">
            <v>406</v>
          </cell>
          <cell r="F204">
            <v>448</v>
          </cell>
          <cell r="G204" t="str">
            <v>10.2.143.0</v>
          </cell>
        </row>
        <row r="205">
          <cell r="B205" t="str">
            <v>10.2.144</v>
          </cell>
          <cell r="C205" t="str">
            <v>Замена крана горелки отопительного котла ВНИИСТО-МЧ или отопительной печи</v>
          </cell>
          <cell r="D205" t="str">
            <v>шт</v>
          </cell>
          <cell r="E205">
            <v>375</v>
          </cell>
          <cell r="F205">
            <v>414</v>
          </cell>
          <cell r="G205" t="str">
            <v>10.2.144.0</v>
          </cell>
        </row>
        <row r="206">
          <cell r="B206" t="str">
            <v>10.2.145</v>
          </cell>
          <cell r="C206" t="str">
            <v xml:space="preserve">Замена крана горелки пищеварочного котла </v>
          </cell>
          <cell r="D206" t="str">
            <v>шт</v>
          </cell>
          <cell r="E206">
            <v>657</v>
          </cell>
          <cell r="F206">
            <v>724</v>
          </cell>
          <cell r="G206" t="str">
            <v>10.2.145.0</v>
          </cell>
        </row>
        <row r="207">
          <cell r="B207" t="str">
            <v>10.2.146</v>
          </cell>
          <cell r="C207" t="str">
            <v>Замена термопары АГВ (АОГВ)</v>
          </cell>
          <cell r="D207" t="str">
            <v>шт</v>
          </cell>
          <cell r="E207">
            <v>133</v>
          </cell>
          <cell r="F207">
            <v>146</v>
          </cell>
          <cell r="G207" t="str">
            <v>10.2.146.0</v>
          </cell>
        </row>
        <row r="208">
          <cell r="B208" t="str">
            <v>10.2.147</v>
          </cell>
          <cell r="C208" t="str">
            <v>Замена термопары отоптельного котла ВНИИСТО - МЧ</v>
          </cell>
          <cell r="D208" t="str">
            <v>шт</v>
          </cell>
          <cell r="E208">
            <v>250</v>
          </cell>
          <cell r="F208">
            <v>277</v>
          </cell>
          <cell r="G208" t="str">
            <v>10.2.147.0</v>
          </cell>
        </row>
        <row r="209">
          <cell r="B209" t="str">
            <v>10.2.148</v>
          </cell>
          <cell r="C209" t="str">
            <v>Замена термопары автоматики безопасности печной горелки</v>
          </cell>
          <cell r="D209" t="str">
            <v>шт</v>
          </cell>
          <cell r="E209">
            <v>305</v>
          </cell>
          <cell r="F209">
            <v>337</v>
          </cell>
          <cell r="G209" t="str">
            <v>10.2.148.0</v>
          </cell>
        </row>
        <row r="210">
          <cell r="B210" t="str">
            <v>10.2.149</v>
          </cell>
          <cell r="C210" t="str">
            <v>Замена запальника отопительного котла или АГВ (АОГВ)</v>
          </cell>
          <cell r="D210" t="str">
            <v>шт</v>
          </cell>
          <cell r="E210">
            <v>235</v>
          </cell>
          <cell r="F210">
            <v>258</v>
          </cell>
          <cell r="G210" t="str">
            <v>10.2.149.0</v>
          </cell>
        </row>
        <row r="211">
          <cell r="B211" t="str">
            <v>10.2.151</v>
          </cell>
          <cell r="C211" t="str">
            <v>Замена сопла запальника</v>
          </cell>
          <cell r="D211" t="str">
            <v>шт</v>
          </cell>
          <cell r="E211">
            <v>231</v>
          </cell>
          <cell r="F211">
            <v>259</v>
          </cell>
          <cell r="G211" t="str">
            <v>10.2.151.0</v>
          </cell>
        </row>
        <row r="212">
          <cell r="B212" t="str">
            <v>10.2.152</v>
          </cell>
          <cell r="C212" t="str">
            <v>Замена терморегулятора (термобаллона) АГВ (АОГВ)</v>
          </cell>
          <cell r="D212" t="str">
            <v>шт</v>
          </cell>
          <cell r="E212">
            <v>976</v>
          </cell>
          <cell r="F212">
            <v>1078</v>
          </cell>
          <cell r="G212" t="str">
            <v>10.2.152.0</v>
          </cell>
        </row>
        <row r="213">
          <cell r="B213" t="str">
            <v>10.2.153</v>
          </cell>
          <cell r="C213" t="str">
            <v>Замена ЭМК емкостного водонагревателя</v>
          </cell>
          <cell r="D213" t="str">
            <v>шт</v>
          </cell>
          <cell r="E213">
            <v>406</v>
          </cell>
          <cell r="F213">
            <v>448</v>
          </cell>
          <cell r="G213" t="str">
            <v>10.2.153.0</v>
          </cell>
        </row>
        <row r="214">
          <cell r="B214" t="str">
            <v>10.2.154</v>
          </cell>
          <cell r="C214" t="str">
            <v>Замена ЭМК отоительного котла ВНИИСТО-МЧ</v>
          </cell>
          <cell r="D214" t="str">
            <v>шт</v>
          </cell>
          <cell r="E214">
            <v>461</v>
          </cell>
          <cell r="F214">
            <v>508</v>
          </cell>
          <cell r="G214" t="str">
            <v>10.2.154.0</v>
          </cell>
        </row>
        <row r="215">
          <cell r="B215" t="str">
            <v>10.2.155</v>
          </cell>
          <cell r="C215" t="str">
            <v>Замена ЭМК печной горелки</v>
          </cell>
          <cell r="D215" t="str">
            <v>шт</v>
          </cell>
          <cell r="E215">
            <v>434</v>
          </cell>
          <cell r="F215">
            <v>480</v>
          </cell>
          <cell r="G215" t="str">
            <v>10.2.155.0</v>
          </cell>
        </row>
        <row r="216">
          <cell r="B216" t="str">
            <v>10.2.156</v>
          </cell>
          <cell r="C216" t="str">
            <v>Замена пружины ЭМК отопительного котла или АГВ (АОГВ)</v>
          </cell>
          <cell r="D216" t="str">
            <v>шт</v>
          </cell>
          <cell r="E216">
            <v>266</v>
          </cell>
          <cell r="F216">
            <v>293</v>
          </cell>
          <cell r="G216" t="str">
            <v>10.2.156.0</v>
          </cell>
        </row>
        <row r="217">
          <cell r="B217" t="str">
            <v>10.2.157</v>
          </cell>
          <cell r="C217" t="str">
            <v>Замена пружины ЭМК печной горелки</v>
          </cell>
          <cell r="D217" t="str">
            <v>шт</v>
          </cell>
          <cell r="E217">
            <v>230</v>
          </cell>
          <cell r="F217">
            <v>254</v>
          </cell>
          <cell r="G217" t="str">
            <v>10.2.157.0</v>
          </cell>
        </row>
        <row r="218">
          <cell r="B218" t="str">
            <v>10.2.158</v>
          </cell>
          <cell r="C218" t="str">
            <v>Замена мембраны ЭМК отопительного котла или АГВ (АОГВ)</v>
          </cell>
          <cell r="D218" t="str">
            <v>шт</v>
          </cell>
          <cell r="E218">
            <v>563</v>
          </cell>
          <cell r="F218">
            <v>621</v>
          </cell>
          <cell r="G218" t="str">
            <v>10.2.158.0</v>
          </cell>
        </row>
        <row r="219">
          <cell r="B219" t="str">
            <v>10.2.159</v>
          </cell>
          <cell r="C219" t="str">
            <v>Замена мембраны ЭМК печной горелки</v>
          </cell>
          <cell r="D219" t="str">
            <v>шт</v>
          </cell>
          <cell r="E219">
            <v>281</v>
          </cell>
          <cell r="F219">
            <v>310</v>
          </cell>
          <cell r="G219" t="str">
            <v>10.2.159.0</v>
          </cell>
        </row>
        <row r="220">
          <cell r="B220" t="str">
            <v>10.2.161</v>
          </cell>
          <cell r="C220" t="str">
            <v>Замена тягоудлинителя</v>
          </cell>
          <cell r="D220" t="str">
            <v>шт</v>
          </cell>
          <cell r="E220">
            <v>195</v>
          </cell>
          <cell r="F220">
            <v>216</v>
          </cell>
          <cell r="G220" t="str">
            <v>10.2.161.0</v>
          </cell>
        </row>
        <row r="221">
          <cell r="B221" t="str">
            <v>10.2.162</v>
          </cell>
          <cell r="C221" t="str">
            <v>Замена датчика тяги</v>
          </cell>
          <cell r="D221" t="str">
            <v>шт</v>
          </cell>
          <cell r="E221">
            <v>140</v>
          </cell>
          <cell r="F221">
            <v>156</v>
          </cell>
          <cell r="G221" t="str">
            <v>10.2.162.0</v>
          </cell>
        </row>
        <row r="222">
          <cell r="B222" t="str">
            <v>10.2.163</v>
          </cell>
          <cell r="C222" t="str">
            <v>Замена сопла основной горелки</v>
          </cell>
          <cell r="D222" t="str">
            <v>шт</v>
          </cell>
          <cell r="E222">
            <v>250</v>
          </cell>
          <cell r="F222">
            <v>276</v>
          </cell>
          <cell r="G222" t="str">
            <v>10.2.163.0</v>
          </cell>
        </row>
        <row r="223">
          <cell r="B223" t="str">
            <v>10.2.164</v>
          </cell>
          <cell r="C223" t="str">
            <v>Замена трубки газопровода запального устройства</v>
          </cell>
          <cell r="D223" t="str">
            <v>шт</v>
          </cell>
          <cell r="E223">
            <v>129</v>
          </cell>
          <cell r="F223">
            <v>142</v>
          </cell>
          <cell r="G223" t="str">
            <v>10.2.164.0</v>
          </cell>
        </row>
        <row r="224">
          <cell r="B224" t="str">
            <v>10.2.165</v>
          </cell>
          <cell r="C224" t="str">
            <v>Замена блока автоматики</v>
          </cell>
          <cell r="D224" t="str">
            <v>шт</v>
          </cell>
          <cell r="E224">
            <v>520</v>
          </cell>
          <cell r="F224">
            <v>574</v>
          </cell>
          <cell r="G224" t="str">
            <v>10.2.165.0</v>
          </cell>
        </row>
        <row r="225">
          <cell r="B225" t="str">
            <v>10.2.166</v>
          </cell>
          <cell r="C225" t="str">
            <v>Замена сильфона блока автоматики</v>
          </cell>
          <cell r="D225" t="str">
            <v>шт</v>
          </cell>
          <cell r="E225">
            <v>555</v>
          </cell>
          <cell r="F225">
            <v>612</v>
          </cell>
          <cell r="G225" t="str">
            <v>10.2.166.0</v>
          </cell>
        </row>
        <row r="226">
          <cell r="B226" t="str">
            <v>10.2.167</v>
          </cell>
          <cell r="C226" t="str">
            <v>Замена  фильтра на автоматике  АГВ, АОГВ</v>
          </cell>
          <cell r="D226" t="str">
            <v>шт</v>
          </cell>
          <cell r="E226">
            <v>235</v>
          </cell>
          <cell r="F226">
            <v>258</v>
          </cell>
          <cell r="G226" t="str">
            <v>10.2.167.0</v>
          </cell>
        </row>
        <row r="227">
          <cell r="B227" t="str">
            <v>10.2.168</v>
          </cell>
          <cell r="C227" t="str">
            <v>Замена обратного предохранительного клапана</v>
          </cell>
          <cell r="D227" t="str">
            <v>шт</v>
          </cell>
          <cell r="E227">
            <v>336</v>
          </cell>
          <cell r="F227">
            <v>371</v>
          </cell>
          <cell r="G227" t="str">
            <v>10.2.168.0</v>
          </cell>
        </row>
        <row r="228">
          <cell r="B228" t="str">
            <v>10.2.169</v>
          </cell>
          <cell r="C228" t="str">
            <v>Замена "кармана" под термометр в отопительном аппарате</v>
          </cell>
          <cell r="D228" t="str">
            <v>шт</v>
          </cell>
          <cell r="E228">
            <v>391</v>
          </cell>
          <cell r="F228">
            <v>431</v>
          </cell>
          <cell r="G228" t="str">
            <v>10.2.169.0</v>
          </cell>
        </row>
        <row r="229">
          <cell r="B229" t="str">
            <v>10.2.171</v>
          </cell>
          <cell r="C229" t="str">
            <v>Замена прокладки на клапане</v>
          </cell>
          <cell r="D229" t="str">
            <v>шт</v>
          </cell>
          <cell r="E229">
            <v>664</v>
          </cell>
          <cell r="F229">
            <v>733</v>
          </cell>
          <cell r="G229" t="str">
            <v>10.2.171.0</v>
          </cell>
        </row>
        <row r="230">
          <cell r="B230" t="str">
            <v>10.2.172</v>
          </cell>
          <cell r="C230" t="str">
            <v>Замена прокладки на запальнике</v>
          </cell>
          <cell r="D230" t="str">
            <v>шт</v>
          </cell>
          <cell r="E230">
            <v>508</v>
          </cell>
          <cell r="F230">
            <v>560</v>
          </cell>
          <cell r="G230" t="str">
            <v>10.2.172.0</v>
          </cell>
        </row>
        <row r="231">
          <cell r="B231" t="str">
            <v>10.2.173</v>
          </cell>
          <cell r="C231" t="str">
            <v>Набивка сальника терморегулятора</v>
          </cell>
          <cell r="D231" t="str">
            <v>шт</v>
          </cell>
          <cell r="E231">
            <v>129</v>
          </cell>
          <cell r="F231">
            <v>142</v>
          </cell>
          <cell r="G231" t="str">
            <v>10.2.173.0</v>
          </cell>
        </row>
        <row r="232">
          <cell r="B232" t="str">
            <v>10.2.174</v>
          </cell>
          <cell r="C232" t="str">
            <v>Настройка терморегулятора с регулированием температуры воды в котле</v>
          </cell>
          <cell r="D232" t="str">
            <v>шт</v>
          </cell>
          <cell r="E232">
            <v>586</v>
          </cell>
          <cell r="F232">
            <v>647</v>
          </cell>
          <cell r="G232" t="str">
            <v>10.2.174.0</v>
          </cell>
        </row>
        <row r="233">
          <cell r="B233" t="str">
            <v>10.2.175</v>
          </cell>
          <cell r="C233" t="str">
            <v>Ремонт терморегулятора с заменой пружины (скобы или шурупа) на регулировочном винте</v>
          </cell>
          <cell r="D233" t="str">
            <v>шт</v>
          </cell>
          <cell r="E233">
            <v>195</v>
          </cell>
          <cell r="F233">
            <v>216</v>
          </cell>
          <cell r="G233" t="str">
            <v>10.2.175.0</v>
          </cell>
        </row>
        <row r="234">
          <cell r="B234" t="str">
            <v>10.2.176</v>
          </cell>
          <cell r="C234" t="str">
            <v>Ремонт терморегулятора (замена прокладок)</v>
          </cell>
          <cell r="D234" t="str">
            <v>шт</v>
          </cell>
          <cell r="E234">
            <v>129</v>
          </cell>
          <cell r="F234">
            <v>142</v>
          </cell>
          <cell r="G234" t="str">
            <v>10.2.176.0</v>
          </cell>
        </row>
        <row r="235">
          <cell r="B235" t="str">
            <v>10.2.177</v>
          </cell>
          <cell r="C235" t="str">
            <v>Ремонт автоматики горелок АГВ, АОГВ</v>
          </cell>
          <cell r="D235" t="str">
            <v>шт</v>
          </cell>
          <cell r="E235">
            <v>586</v>
          </cell>
          <cell r="F235">
            <v>647</v>
          </cell>
          <cell r="G235" t="str">
            <v>10.2.177.0</v>
          </cell>
        </row>
        <row r="236">
          <cell r="B236" t="str">
            <v>10.2.178</v>
          </cell>
          <cell r="C236" t="str">
            <v>Прочистка отверстий горелки и удлинителя тяги</v>
          </cell>
          <cell r="D236" t="str">
            <v>шт</v>
          </cell>
          <cell r="E236">
            <v>402</v>
          </cell>
          <cell r="F236">
            <v>444</v>
          </cell>
          <cell r="G236" t="str">
            <v>10.2.178.0</v>
          </cell>
        </row>
        <row r="237">
          <cell r="B237" t="str">
            <v>10.2.179</v>
          </cell>
          <cell r="C237" t="str">
            <v>Прочистка, калибровка сопла горелки</v>
          </cell>
          <cell r="D237" t="str">
            <v>шт</v>
          </cell>
          <cell r="E237">
            <v>151</v>
          </cell>
          <cell r="F237">
            <v>169</v>
          </cell>
          <cell r="G237" t="str">
            <v>10.2.179.0</v>
          </cell>
        </row>
        <row r="238">
          <cell r="B238" t="str">
            <v>10.2.181</v>
          </cell>
          <cell r="C238" t="str">
            <v>Чистка контактов ЭМК без пайки катушки</v>
          </cell>
          <cell r="D238" t="str">
            <v>шт</v>
          </cell>
          <cell r="E238">
            <v>82</v>
          </cell>
          <cell r="F238">
            <v>91</v>
          </cell>
          <cell r="G238" t="str">
            <v>10.2.181.0</v>
          </cell>
        </row>
        <row r="239">
          <cell r="B239" t="str">
            <v>10.2.182</v>
          </cell>
          <cell r="C239" t="str">
            <v>Чистка контактов ЭМК с пайкой катушки</v>
          </cell>
          <cell r="D239" t="str">
            <v>шт</v>
          </cell>
          <cell r="E239">
            <v>235</v>
          </cell>
          <cell r="F239">
            <v>258</v>
          </cell>
          <cell r="G239" t="str">
            <v>10.2.182.0</v>
          </cell>
        </row>
        <row r="240">
          <cell r="B240" t="str">
            <v>10.2.183</v>
          </cell>
          <cell r="C240" t="str">
            <v>Перепайка контактов ЭМК</v>
          </cell>
          <cell r="D240" t="str">
            <v>шт</v>
          </cell>
          <cell r="E240">
            <v>274</v>
          </cell>
          <cell r="F240">
            <v>302</v>
          </cell>
          <cell r="G240" t="str">
            <v>10.2.183.0</v>
          </cell>
        </row>
        <row r="241">
          <cell r="B241" t="str">
            <v>10.2.184</v>
          </cell>
          <cell r="C241" t="str">
            <v>Перепайка датчика тяги к импульсной трубке</v>
          </cell>
          <cell r="D241" t="str">
            <v>шт</v>
          </cell>
          <cell r="E241">
            <v>242</v>
          </cell>
          <cell r="F241">
            <v>267</v>
          </cell>
          <cell r="G241" t="str">
            <v>10.2.184.0</v>
          </cell>
        </row>
        <row r="242">
          <cell r="B242" t="str">
            <v>10.2.185</v>
          </cell>
          <cell r="C242" t="str">
            <v>Чистка форсунки запальника</v>
          </cell>
          <cell r="D242" t="str">
            <v>шт</v>
          </cell>
          <cell r="E242">
            <v>137</v>
          </cell>
          <cell r="F242">
            <v>152</v>
          </cell>
          <cell r="G242" t="str">
            <v>10.2.185.0</v>
          </cell>
        </row>
        <row r="243">
          <cell r="B243" t="str">
            <v>10.2.186</v>
          </cell>
          <cell r="C243" t="str">
            <v>Чистка газового фильтра</v>
          </cell>
          <cell r="D243" t="str">
            <v>шт</v>
          </cell>
          <cell r="E243">
            <v>98</v>
          </cell>
          <cell r="F243">
            <v>108</v>
          </cell>
          <cell r="G243" t="str">
            <v>10.2.186.0</v>
          </cell>
        </row>
        <row r="244">
          <cell r="B244" t="str">
            <v>10.2.187</v>
          </cell>
          <cell r="C244" t="str">
            <v>Регулировка клапана экономного расходования</v>
          </cell>
          <cell r="D244" t="str">
            <v>шт</v>
          </cell>
          <cell r="E244">
            <v>102</v>
          </cell>
          <cell r="F244">
            <v>112</v>
          </cell>
          <cell r="G244" t="str">
            <v>10.2.187.0</v>
          </cell>
        </row>
        <row r="245">
          <cell r="B245" t="str">
            <v>10.2.188</v>
          </cell>
          <cell r="C245" t="str">
            <v>Ремонт автоматики горелки отопительного аппарата</v>
          </cell>
          <cell r="D245" t="str">
            <v>шт</v>
          </cell>
          <cell r="E245">
            <v>313</v>
          </cell>
          <cell r="F245">
            <v>345</v>
          </cell>
          <cell r="G245" t="str">
            <v>10.2.188.0</v>
          </cell>
        </row>
        <row r="246">
          <cell r="B246" t="str">
            <v>10.2.189</v>
          </cell>
          <cell r="C246" t="str">
            <v>Очистка стабилизатора тяги от сажи</v>
          </cell>
          <cell r="D246" t="str">
            <v>шт</v>
          </cell>
          <cell r="E246">
            <v>586</v>
          </cell>
          <cell r="F246">
            <v>647</v>
          </cell>
          <cell r="G246" t="str">
            <v>10.2.189.0</v>
          </cell>
        </row>
        <row r="247">
          <cell r="B247" t="str">
            <v>10.2.191</v>
          </cell>
          <cell r="C247" t="str">
            <v>Очистка от накипи бака отопительного котла</v>
          </cell>
          <cell r="D247" t="str">
            <v>шт</v>
          </cell>
          <cell r="E247">
            <v>781</v>
          </cell>
          <cell r="F247">
            <v>862</v>
          </cell>
          <cell r="G247" t="str">
            <v>10.2.191.0</v>
          </cell>
        </row>
        <row r="248">
          <cell r="B248" t="str">
            <v>10.2.192</v>
          </cell>
          <cell r="C248" t="str">
            <v>Проверка плотности бака после сварочных работ</v>
          </cell>
          <cell r="D248" t="str">
            <v>шт</v>
          </cell>
          <cell r="E248">
            <v>195</v>
          </cell>
          <cell r="F248">
            <v>216</v>
          </cell>
          <cell r="G248" t="str">
            <v>10.2.192.0</v>
          </cell>
        </row>
        <row r="249">
          <cell r="B249" t="str">
            <v>10.2.193</v>
          </cell>
          <cell r="C249" t="str">
            <v>Ремонт бака отопительного котла</v>
          </cell>
          <cell r="D249" t="str">
            <v>шт</v>
          </cell>
          <cell r="E249">
            <v>1379</v>
          </cell>
          <cell r="F249">
            <v>1529</v>
          </cell>
          <cell r="G249" t="str">
            <v>10.2.193.0</v>
          </cell>
        </row>
        <row r="250">
          <cell r="B250" t="str">
            <v>10.2.194</v>
          </cell>
          <cell r="C250" t="str">
            <v>Очистка рожков горелки от сажи</v>
          </cell>
          <cell r="D250" t="str">
            <v>шт</v>
          </cell>
          <cell r="E250">
            <v>586</v>
          </cell>
          <cell r="F250">
            <v>647</v>
          </cell>
          <cell r="G250" t="str">
            <v>10.2.194.0</v>
          </cell>
        </row>
        <row r="251">
          <cell r="B251" t="str">
            <v>10.2.195</v>
          </cell>
          <cell r="C251" t="str">
            <v>Чистка форсунки запальника</v>
          </cell>
          <cell r="D251" t="str">
            <v>шт</v>
          </cell>
          <cell r="E251">
            <v>137</v>
          </cell>
          <cell r="F251">
            <v>152</v>
          </cell>
          <cell r="G251" t="str">
            <v>10.2.195.0</v>
          </cell>
        </row>
        <row r="252">
          <cell r="B252" t="str">
            <v>10.2.196</v>
          </cell>
          <cell r="C252" t="str">
            <v>Чистка сопел коллектора печной горелки</v>
          </cell>
          <cell r="D252" t="str">
            <v>шт</v>
          </cell>
          <cell r="E252">
            <v>140</v>
          </cell>
          <cell r="F252">
            <v>156</v>
          </cell>
          <cell r="G252" t="str">
            <v>10.2.196.0</v>
          </cell>
        </row>
        <row r="253">
          <cell r="B253" t="str">
            <v>10.2.197</v>
          </cell>
          <cell r="C253" t="str">
            <v>Очистка от сажи отопительной печи</v>
          </cell>
          <cell r="D253" t="str">
            <v>шт</v>
          </cell>
          <cell r="E253">
            <v>1062</v>
          </cell>
          <cell r="F253">
            <v>1176</v>
          </cell>
          <cell r="G253" t="str">
            <v>10.2.197.0</v>
          </cell>
        </row>
        <row r="254">
          <cell r="B254" t="str">
            <v>10.2.198</v>
          </cell>
          <cell r="C254" t="str">
            <v>Техническая диагностика неисправностей агрегата</v>
          </cell>
          <cell r="D254" t="str">
            <v>шт</v>
          </cell>
          <cell r="E254">
            <v>525</v>
          </cell>
          <cell r="F254">
            <v>580</v>
          </cell>
          <cell r="G254" t="str">
            <v>10.2.198.0</v>
          </cell>
        </row>
        <row r="255">
          <cell r="B255" t="str">
            <v>10.2.199</v>
          </cell>
          <cell r="C255" t="str">
            <v>Вскрытие отсека вентилятора</v>
          </cell>
          <cell r="D255" t="str">
            <v>шт</v>
          </cell>
          <cell r="E255">
            <v>499</v>
          </cell>
          <cell r="F255">
            <v>550</v>
          </cell>
          <cell r="G255" t="str">
            <v>10.2.199.0</v>
          </cell>
        </row>
        <row r="256">
          <cell r="B256" t="str">
            <v>10.2.201</v>
          </cell>
          <cell r="C256" t="str">
            <v>Замена температурных датчиков или конденсатора в отсеке вентилятора агрегата "Lennox" без замены фильтра</v>
          </cell>
          <cell r="D256" t="str">
            <v>шт</v>
          </cell>
          <cell r="E256">
            <v>1155</v>
          </cell>
          <cell r="F256">
            <v>1275</v>
          </cell>
          <cell r="G256" t="str">
            <v>10.2.201.0</v>
          </cell>
        </row>
        <row r="257">
          <cell r="B257" t="str">
            <v>10.2.202</v>
          </cell>
          <cell r="C257" t="str">
            <v>Замена датчика пламени</v>
          </cell>
          <cell r="D257" t="str">
            <v>шт</v>
          </cell>
          <cell r="E257">
            <v>447</v>
          </cell>
          <cell r="F257">
            <v>493</v>
          </cell>
          <cell r="G257" t="str">
            <v>10.2.202.0</v>
          </cell>
        </row>
        <row r="258">
          <cell r="B258" t="str">
            <v>10.2.203</v>
          </cell>
          <cell r="C258" t="str">
            <v>Замена двигателя вентилятора с заменой фильтра</v>
          </cell>
          <cell r="D258" t="str">
            <v>шт</v>
          </cell>
          <cell r="E258">
            <v>1549</v>
          </cell>
          <cell r="F258">
            <v>1709</v>
          </cell>
          <cell r="G258" t="str">
            <v>10.2.203.0</v>
          </cell>
        </row>
        <row r="259">
          <cell r="B259" t="str">
            <v>10.2.204</v>
          </cell>
          <cell r="C259" t="str">
            <v>Замена двигателя вентилятора без замены фильтра</v>
          </cell>
          <cell r="D259" t="str">
            <v>шт</v>
          </cell>
          <cell r="E259">
            <v>1418</v>
          </cell>
          <cell r="F259">
            <v>1564</v>
          </cell>
          <cell r="G259" t="str">
            <v>10.2.204.0</v>
          </cell>
        </row>
        <row r="260">
          <cell r="B260" t="str">
            <v>10.2.205</v>
          </cell>
          <cell r="C260" t="str">
            <v>Замена вентилятора в сборе агрегата "Lennox" с заменой фильтра</v>
          </cell>
          <cell r="D260" t="str">
            <v>шт</v>
          </cell>
          <cell r="E260">
            <v>1418</v>
          </cell>
          <cell r="F260">
            <v>1564</v>
          </cell>
          <cell r="G260" t="str">
            <v>10.2.205.0</v>
          </cell>
        </row>
        <row r="261">
          <cell r="B261" t="str">
            <v>10.2.206</v>
          </cell>
          <cell r="C261" t="str">
            <v xml:space="preserve">Замена вентилятора в сборе агрегата "Lennox" без замены фильтра </v>
          </cell>
          <cell r="D261" t="str">
            <v>шт</v>
          </cell>
          <cell r="E261">
            <v>1155</v>
          </cell>
          <cell r="F261">
            <v>1275</v>
          </cell>
          <cell r="G261" t="str">
            <v>10.2.206.0</v>
          </cell>
        </row>
        <row r="262">
          <cell r="B262" t="str">
            <v>10.2.207.1</v>
          </cell>
          <cell r="C262" t="str">
            <v>Замена газового крана на газопроводе диаметром до 32 мм</v>
          </cell>
          <cell r="D262" t="str">
            <v>шт</v>
          </cell>
          <cell r="E262">
            <v>373</v>
          </cell>
          <cell r="F262">
            <v>414</v>
          </cell>
          <cell r="G262" t="str">
            <v>10.2.207.1</v>
          </cell>
        </row>
        <row r="263">
          <cell r="B263" t="str">
            <v>10.2.208.1</v>
          </cell>
          <cell r="C263" t="str">
            <v>Замена участка внутридомового газопровода длиной до одного метра диаметром 15 мм</v>
          </cell>
          <cell r="D263" t="str">
            <v>шт</v>
          </cell>
          <cell r="E263">
            <v>1081</v>
          </cell>
          <cell r="F263">
            <v>1193</v>
          </cell>
          <cell r="G263" t="str">
            <v>10.2.208.1</v>
          </cell>
        </row>
        <row r="264">
          <cell r="B264" t="str">
            <v>10.2.209.1</v>
          </cell>
          <cell r="C264" t="str">
            <v>Замена участка внутридомового газопровода длиной свыше 1 метра на каждый дополнительный один метр газопровода диаметром 15 мм</v>
          </cell>
          <cell r="D264" t="str">
            <v>шт</v>
          </cell>
          <cell r="E264">
            <v>327</v>
          </cell>
          <cell r="F264">
            <v>362</v>
          </cell>
          <cell r="G264" t="str">
            <v>10.2.209.1</v>
          </cell>
        </row>
        <row r="265">
          <cell r="B265" t="str">
            <v>10.2.208.2</v>
          </cell>
          <cell r="C265" t="str">
            <v>Замена участка внутридомового газопровода длиной до одного метра диаметром 32 мм</v>
          </cell>
          <cell r="D265" t="str">
            <v>шт</v>
          </cell>
          <cell r="E265">
            <v>1286</v>
          </cell>
          <cell r="F265">
            <v>1420</v>
          </cell>
          <cell r="G265" t="str">
            <v>10.2.208.2</v>
          </cell>
        </row>
        <row r="266">
          <cell r="B266" t="str">
            <v>10.2.208.3</v>
          </cell>
          <cell r="C266" t="str">
            <v>Замена участка внутридомового газопровода длиной до одного метра диаметром 40 мм</v>
          </cell>
          <cell r="D266" t="str">
            <v>шт</v>
          </cell>
          <cell r="E266">
            <v>1522</v>
          </cell>
          <cell r="F266">
            <v>1680</v>
          </cell>
          <cell r="G266" t="str">
            <v>10.2.208.3</v>
          </cell>
        </row>
        <row r="267">
          <cell r="B267" t="str">
            <v>10.2.208.4</v>
          </cell>
          <cell r="C267" t="str">
            <v>Замена участка внутридомового газопровода длиной до одного метра диаметром 50 мм</v>
          </cell>
          <cell r="D267" t="str">
            <v>шт</v>
          </cell>
          <cell r="E267">
            <v>1818</v>
          </cell>
          <cell r="F267">
            <v>2008</v>
          </cell>
          <cell r="G267" t="str">
            <v>10.2.208.4</v>
          </cell>
        </row>
        <row r="268">
          <cell r="B268" t="str">
            <v>10.2.209.2</v>
          </cell>
          <cell r="C268" t="str">
            <v>Замена участка внутридомового газопровода длиной свыше 1 метра на каждый дополнительный один метр газопровода диаметром 32 мм</v>
          </cell>
          <cell r="D268" t="str">
            <v>шт</v>
          </cell>
          <cell r="E268">
            <v>388</v>
          </cell>
          <cell r="F268">
            <v>428</v>
          </cell>
          <cell r="G268" t="str">
            <v>10.2.209.2</v>
          </cell>
        </row>
        <row r="269">
          <cell r="B269" t="str">
            <v>10.2.209.3</v>
          </cell>
          <cell r="C269" t="str">
            <v>Замена участка внутридомового газопровода длиной свыше 1 метра на каждый дополнительный один метр газопровода диаметром 40 мм</v>
          </cell>
          <cell r="D269" t="str">
            <v>шт</v>
          </cell>
          <cell r="E269">
            <v>456</v>
          </cell>
          <cell r="F269">
            <v>504</v>
          </cell>
          <cell r="G269" t="str">
            <v>10.2.209.3</v>
          </cell>
        </row>
        <row r="270">
          <cell r="B270" t="str">
            <v>10.2.209.4</v>
          </cell>
          <cell r="C270" t="str">
            <v>Замена участка внутридомового газопровода длиной свыше 1 метра на каждый дополнительный один метр газопровода диаметром 50 мм</v>
          </cell>
          <cell r="D270" t="str">
            <v>шт</v>
          </cell>
          <cell r="E270">
            <v>548</v>
          </cell>
          <cell r="F270">
            <v>605</v>
          </cell>
          <cell r="G270" t="str">
            <v>10.2.209.4</v>
          </cell>
        </row>
        <row r="271">
          <cell r="B271" t="str">
            <v>10.2.207.2</v>
          </cell>
          <cell r="C271" t="str">
            <v>Замена газового крана на газопроводе диаметром 40-50 мм</v>
          </cell>
          <cell r="D271" t="str">
            <v>шт</v>
          </cell>
          <cell r="E271">
            <v>589</v>
          </cell>
          <cell r="F271">
            <v>653</v>
          </cell>
          <cell r="G271" t="str">
            <v>10.2.207.2</v>
          </cell>
        </row>
        <row r="272">
          <cell r="B272" t="str">
            <v>10.2.210.1</v>
          </cell>
          <cell r="C272" t="str">
            <v>Замена сгона внутреннего газопровода диаметром до 25 мм</v>
          </cell>
          <cell r="D272" t="str">
            <v>шт</v>
          </cell>
          <cell r="E272">
            <v>390</v>
          </cell>
          <cell r="F272">
            <v>431</v>
          </cell>
          <cell r="G272" t="str">
            <v>10.2.210.1</v>
          </cell>
        </row>
        <row r="273">
          <cell r="B273" t="str">
            <v>10.2.210.2</v>
          </cell>
          <cell r="C273" t="str">
            <v>Замена сгона внутреннего газопровода диаметром до 25 мм при работе с лестницей</v>
          </cell>
          <cell r="D273" t="str">
            <v>шт</v>
          </cell>
          <cell r="E273">
            <v>468</v>
          </cell>
          <cell r="F273">
            <v>517.20000000000005</v>
          </cell>
          <cell r="G273" t="str">
            <v>10.2.210.2</v>
          </cell>
        </row>
        <row r="274">
          <cell r="B274" t="str">
            <v>10.2.210.3</v>
          </cell>
          <cell r="C274" t="str">
            <v>Замена сгона внутреннего газопровода диаметром свыше 25 мм</v>
          </cell>
          <cell r="D274" t="str">
            <v>шт</v>
          </cell>
          <cell r="E274">
            <v>539</v>
          </cell>
          <cell r="F274">
            <v>597</v>
          </cell>
          <cell r="G274" t="str">
            <v>10.2.210.3</v>
          </cell>
        </row>
        <row r="275">
          <cell r="B275" t="str">
            <v>10.2.210.4</v>
          </cell>
          <cell r="C275" t="str">
            <v>Замена сгона внутреннего газопровода диаметром свыше 25 мм при работе с лестницей</v>
          </cell>
          <cell r="D275" t="str">
            <v>шт</v>
          </cell>
          <cell r="E275">
            <v>646.79999999999995</v>
          </cell>
          <cell r="F275">
            <v>716.4</v>
          </cell>
          <cell r="G275" t="str">
            <v>10.2.210.4</v>
          </cell>
        </row>
        <row r="276">
          <cell r="B276" t="str">
            <v>10.2.211.1</v>
          </cell>
          <cell r="C276" t="str">
            <v>Устранение утечки газа в муфтовом соединении внутреннего газопровода диаметром до 50 мм</v>
          </cell>
          <cell r="D276" t="str">
            <v>шт</v>
          </cell>
          <cell r="E276">
            <v>247</v>
          </cell>
          <cell r="F276">
            <v>274</v>
          </cell>
          <cell r="G276" t="str">
            <v>10.2.211.1</v>
          </cell>
        </row>
        <row r="277">
          <cell r="B277" t="str">
            <v>10.2.211.2</v>
          </cell>
          <cell r="C277" t="str">
            <v>Устранение утечки газа в муфтовом соединении внутреннего газопровода диаметром до 50 мм при работе с лестницей</v>
          </cell>
          <cell r="D277" t="str">
            <v>шт</v>
          </cell>
          <cell r="E277">
            <v>296.39999999999998</v>
          </cell>
          <cell r="F277">
            <v>328.8</v>
          </cell>
          <cell r="G277" t="str">
            <v>10.2.211.2</v>
          </cell>
        </row>
        <row r="278">
          <cell r="B278" t="str">
            <v>10.2.212.1</v>
          </cell>
          <cell r="C278" t="str">
            <v>Продувка и пуск газа во внутренний газопровод административного, общественного здания непроизводственного назначения после отключения от газоснабжения</v>
          </cell>
          <cell r="D278" t="str">
            <v>шт</v>
          </cell>
          <cell r="E278">
            <v>208</v>
          </cell>
          <cell r="G278" t="str">
            <v>10.2.212.1</v>
          </cell>
        </row>
        <row r="279">
          <cell r="B279" t="str">
            <v>10.2.212.2</v>
          </cell>
          <cell r="C279" t="str">
            <v>Продувка и пуск газа во внутренний г/пр адм-го, общественного здания непроизвод-го назначения после отключения от газоснабжения при работе с лестницей</v>
          </cell>
          <cell r="D279" t="str">
            <v>шт</v>
          </cell>
          <cell r="E279">
            <v>249.6</v>
          </cell>
          <cell r="G279" t="str">
            <v>10.2.212.2</v>
          </cell>
        </row>
        <row r="280">
          <cell r="B280" t="str">
            <v>10.2.213.1</v>
          </cell>
          <cell r="C280" t="str">
            <v>Продувка и пуск дворового (подземного,надземного) газопровода к жилому дому после отключения от газоснабжения</v>
          </cell>
          <cell r="D280" t="str">
            <v>шт</v>
          </cell>
          <cell r="E280">
            <v>137</v>
          </cell>
          <cell r="F280">
            <v>152</v>
          </cell>
          <cell r="G280" t="str">
            <v>10.2.213.1</v>
          </cell>
        </row>
        <row r="281">
          <cell r="B281" t="str">
            <v>10.2.213.2</v>
          </cell>
          <cell r="C281" t="str">
            <v>Продувка и пуск дворового (подземного,надземного) газопровода к жилому дому после отключения от газоснабжения при работе с лестницей</v>
          </cell>
          <cell r="D281" t="str">
            <v>шт</v>
          </cell>
          <cell r="E281">
            <v>164.4</v>
          </cell>
          <cell r="F281">
            <v>182.4</v>
          </cell>
          <cell r="G281" t="str">
            <v>10.2.213.2</v>
          </cell>
        </row>
        <row r="282">
          <cell r="B282" t="str">
            <v>10.2.214.1</v>
          </cell>
          <cell r="C282" t="str">
            <v>Продувка и пуск внутреннего газопровода в жилом доме индивид. застройки после отключения от газоснабжения</v>
          </cell>
          <cell r="D282" t="str">
            <v>шт</v>
          </cell>
          <cell r="E282">
            <v>95</v>
          </cell>
          <cell r="F282">
            <v>105</v>
          </cell>
          <cell r="G282" t="str">
            <v>10.2.214.1</v>
          </cell>
        </row>
        <row r="283">
          <cell r="B283" t="str">
            <v>10.2.214.2</v>
          </cell>
          <cell r="C283" t="str">
            <v>Продувка и пуск внутреннего газопровода в жилом доме индивид. застройки после отключения от газоснабжения при работе с лестницей</v>
          </cell>
          <cell r="D283" t="str">
            <v>шт</v>
          </cell>
          <cell r="E283">
            <v>114</v>
          </cell>
          <cell r="F283">
            <v>126</v>
          </cell>
          <cell r="G283" t="str">
            <v>10.2.214.2</v>
          </cell>
        </row>
        <row r="284">
          <cell r="B284" t="str">
            <v>10.2.215</v>
          </cell>
          <cell r="C284" t="str">
            <v>Продувка и пуск внутреннего газопровода в многоквартирном жилом доме после отключения от газоснабжения при количестве приборов на одном стояке до 5</v>
          </cell>
          <cell r="D284" t="str">
            <v>шт</v>
          </cell>
          <cell r="E284">
            <v>247</v>
          </cell>
          <cell r="F284">
            <v>274</v>
          </cell>
          <cell r="G284" t="str">
            <v>10.2.215.0</v>
          </cell>
        </row>
        <row r="285">
          <cell r="B285" t="str">
            <v>10.2.216</v>
          </cell>
          <cell r="C285" t="str">
            <v>Продувка и пуск внутреннего газопровода в многоквартирном жилом доме после отключения от газоснабжения при количестве приборов на одном стояке свыше 5</v>
          </cell>
          <cell r="D285" t="str">
            <v>шт</v>
          </cell>
          <cell r="E285">
            <v>396</v>
          </cell>
          <cell r="F285">
            <v>437</v>
          </cell>
          <cell r="G285" t="str">
            <v>10.2.216.0</v>
          </cell>
        </row>
        <row r="286">
          <cell r="B286" t="str">
            <v>10.2.217</v>
          </cell>
          <cell r="C286" t="str">
            <v>Отключение газового прибора с установкой заглушки</v>
          </cell>
          <cell r="D286" t="str">
            <v>шт</v>
          </cell>
          <cell r="E286">
            <v>149</v>
          </cell>
          <cell r="F286">
            <v>164</v>
          </cell>
          <cell r="G286" t="str">
            <v>10.2.217.0</v>
          </cell>
        </row>
        <row r="287">
          <cell r="B287" t="str">
            <v>10.2.218</v>
          </cell>
          <cell r="C287" t="str">
            <v>Подключение газового прибора со снятием заглушки</v>
          </cell>
          <cell r="D287" t="str">
            <v>шт</v>
          </cell>
          <cell r="E287">
            <v>216</v>
          </cell>
          <cell r="F287">
            <v>239</v>
          </cell>
          <cell r="G287" t="str">
            <v>10.2.218.0</v>
          </cell>
        </row>
        <row r="288">
          <cell r="B288" t="str">
            <v>10.2.219</v>
          </cell>
          <cell r="C288" t="str">
            <v>Отключение и подключение газового прибора без отсоединения</v>
          </cell>
          <cell r="D288" t="str">
            <v>шт</v>
          </cell>
          <cell r="E288">
            <v>83</v>
          </cell>
          <cell r="F288">
            <v>92</v>
          </cell>
          <cell r="G288" t="str">
            <v>10.2.219.0</v>
          </cell>
        </row>
        <row r="289">
          <cell r="B289" t="str">
            <v>10.2.221.1</v>
          </cell>
          <cell r="C289" t="str">
            <v>Смазка газового крана диаметром до 15 мм</v>
          </cell>
          <cell r="D289" t="str">
            <v>шт</v>
          </cell>
          <cell r="E289">
            <v>71</v>
          </cell>
          <cell r="F289">
            <v>78</v>
          </cell>
          <cell r="G289" t="str">
            <v>10.2.221.1</v>
          </cell>
        </row>
        <row r="290">
          <cell r="B290" t="str">
            <v>10.2.221.2</v>
          </cell>
          <cell r="C290" t="str">
            <v>Смазка газового крана диаметром 25-40 мм</v>
          </cell>
          <cell r="D290" t="str">
            <v>шт</v>
          </cell>
          <cell r="E290">
            <v>91</v>
          </cell>
          <cell r="F290">
            <v>101</v>
          </cell>
          <cell r="G290" t="str">
            <v>10.2.221.2</v>
          </cell>
        </row>
        <row r="291">
          <cell r="B291" t="str">
            <v>10.2.221.3</v>
          </cell>
          <cell r="C291" t="str">
            <v>Смазка газового крана диаметром 50 мм</v>
          </cell>
          <cell r="D291" t="str">
            <v>шт</v>
          </cell>
          <cell r="E291">
            <v>124</v>
          </cell>
          <cell r="F291">
            <v>138</v>
          </cell>
          <cell r="G291" t="str">
            <v>10.2.221.3</v>
          </cell>
        </row>
        <row r="292">
          <cell r="B292" t="str">
            <v>10.2.222</v>
          </cell>
          <cell r="C292" t="str">
            <v>Обследование газового прибора на его пригодность к эксплуатации</v>
          </cell>
          <cell r="D292" t="str">
            <v>шт</v>
          </cell>
          <cell r="E292">
            <v>208</v>
          </cell>
          <cell r="F292">
            <v>230</v>
          </cell>
          <cell r="G292" t="str">
            <v>10.2.222.0</v>
          </cell>
        </row>
        <row r="293">
          <cell r="B293" t="str">
            <v>10.2.223</v>
          </cell>
          <cell r="C293" t="str">
            <v>Оповещение и отключение жилых домов на период ремонтных работ</v>
          </cell>
          <cell r="D293" t="str">
            <v>шт</v>
          </cell>
          <cell r="E293">
            <v>133</v>
          </cell>
          <cell r="F293">
            <v>147</v>
          </cell>
          <cell r="G293" t="str">
            <v>10.2.223.0</v>
          </cell>
        </row>
        <row r="294">
          <cell r="B294" t="str">
            <v>10.2.1</v>
          </cell>
          <cell r="C294" t="str">
            <v>Замена газовой плиты без изменения подводки с пуском газа и регулировкой работы горелок плиты</v>
          </cell>
          <cell r="D294" t="str">
            <v>шт</v>
          </cell>
          <cell r="E294">
            <v>916</v>
          </cell>
          <cell r="F294">
            <v>1011</v>
          </cell>
          <cell r="G294" t="str">
            <v>10.2.001.0</v>
          </cell>
        </row>
        <row r="295">
          <cell r="B295" t="str">
            <v>10.2.2</v>
          </cell>
          <cell r="C295" t="str">
            <v>Демонтаж газовой плиты с установкой заглушки</v>
          </cell>
          <cell r="D295" t="str">
            <v>шт</v>
          </cell>
          <cell r="E295">
            <v>298</v>
          </cell>
          <cell r="F295">
            <v>331</v>
          </cell>
          <cell r="G295" t="str">
            <v>10.2.002.0</v>
          </cell>
        </row>
        <row r="296">
          <cell r="B296" t="str">
            <v>10.2.3</v>
          </cell>
          <cell r="C296" t="str">
            <v>Замена стола плиты</v>
          </cell>
          <cell r="D296" t="str">
            <v>шт</v>
          </cell>
          <cell r="E296">
            <v>121</v>
          </cell>
          <cell r="F296">
            <v>133</v>
          </cell>
          <cell r="G296" t="str">
            <v>10.2.003.0</v>
          </cell>
        </row>
        <row r="297">
          <cell r="B297" t="str">
            <v>10.2.4</v>
          </cell>
          <cell r="C297" t="str">
            <v>Замена рампы плиты</v>
          </cell>
          <cell r="D297" t="str">
            <v>шт</v>
          </cell>
          <cell r="E297">
            <v>622</v>
          </cell>
          <cell r="F297">
            <v>689</v>
          </cell>
          <cell r="G297" t="str">
            <v>10.2.004.0</v>
          </cell>
        </row>
        <row r="298">
          <cell r="B298" t="str">
            <v>10.2.5</v>
          </cell>
          <cell r="C298" t="str">
            <v>Замена дна корпуса плиты</v>
          </cell>
          <cell r="D298" t="str">
            <v>шт</v>
          </cell>
          <cell r="E298">
            <v>263</v>
          </cell>
          <cell r="F298">
            <v>290</v>
          </cell>
          <cell r="G298" t="str">
            <v>10.2.005.0</v>
          </cell>
        </row>
        <row r="299">
          <cell r="B299" t="str">
            <v>10.2.6</v>
          </cell>
          <cell r="C299" t="str">
            <v>Замена верхней горелки плиты</v>
          </cell>
          <cell r="D299" t="str">
            <v>шт</v>
          </cell>
          <cell r="E299">
            <v>121</v>
          </cell>
          <cell r="F299">
            <v>133</v>
          </cell>
          <cell r="G299" t="str">
            <v>10.2.006.0</v>
          </cell>
        </row>
        <row r="300">
          <cell r="B300" t="str">
            <v>10.2.7</v>
          </cell>
          <cell r="C300" t="str">
            <v>Замена горелки духового шкафа</v>
          </cell>
          <cell r="D300" t="str">
            <v>шт</v>
          </cell>
          <cell r="E300">
            <v>149</v>
          </cell>
          <cell r="F300">
            <v>166</v>
          </cell>
          <cell r="G300" t="str">
            <v>10.2.007.0</v>
          </cell>
        </row>
        <row r="301">
          <cell r="B301" t="str">
            <v>10.2.8</v>
          </cell>
          <cell r="C301" t="str">
            <v>Замена сопла горелки</v>
          </cell>
          <cell r="D301" t="str">
            <v>шт</v>
          </cell>
          <cell r="E301">
            <v>62</v>
          </cell>
          <cell r="F301">
            <v>69</v>
          </cell>
          <cell r="G301" t="str">
            <v>10.2.008.0</v>
          </cell>
        </row>
        <row r="302">
          <cell r="B302" t="str">
            <v>10.2.9</v>
          </cell>
          <cell r="C302" t="str">
            <v>Замена смесителя горелки</v>
          </cell>
          <cell r="D302" t="str">
            <v>шт</v>
          </cell>
          <cell r="E302">
            <v>83</v>
          </cell>
          <cell r="F302">
            <v>92</v>
          </cell>
          <cell r="G302" t="str">
            <v>10.2.009.0</v>
          </cell>
        </row>
        <row r="303">
          <cell r="B303" t="str">
            <v>10.2.11</v>
          </cell>
          <cell r="C303" t="str">
            <v>Замена прокладок газоподводящей трубки</v>
          </cell>
          <cell r="D303" t="str">
            <v>шт</v>
          </cell>
          <cell r="E303">
            <v>62</v>
          </cell>
          <cell r="F303">
            <v>69</v>
          </cell>
          <cell r="G303" t="str">
            <v>10.2.011.0</v>
          </cell>
        </row>
        <row r="304">
          <cell r="B304" t="str">
            <v>10.2.12</v>
          </cell>
          <cell r="C304" t="str">
            <v>Замена регулятора подачи воздуха</v>
          </cell>
          <cell r="D304" t="str">
            <v>шт</v>
          </cell>
          <cell r="E304">
            <v>83</v>
          </cell>
          <cell r="F304">
            <v>92</v>
          </cell>
          <cell r="G304" t="str">
            <v>10.2.012.0</v>
          </cell>
        </row>
        <row r="305">
          <cell r="B305" t="str">
            <v>10.2.13</v>
          </cell>
          <cell r="C305" t="str">
            <v>Замена (или ремонт) дверки духового шкафа</v>
          </cell>
          <cell r="D305" t="str">
            <v>шт</v>
          </cell>
          <cell r="E305">
            <v>514</v>
          </cell>
          <cell r="F305">
            <v>569</v>
          </cell>
          <cell r="G305" t="str">
            <v>10.2.013.0</v>
          </cell>
        </row>
        <row r="306">
          <cell r="B306" t="str">
            <v>10.2.14</v>
          </cell>
          <cell r="C306" t="str">
            <v>Замена балансира дверки духового шкафа</v>
          </cell>
          <cell r="D306" t="str">
            <v>шт</v>
          </cell>
          <cell r="E306">
            <v>336</v>
          </cell>
          <cell r="F306">
            <v>372</v>
          </cell>
          <cell r="G306" t="str">
            <v>10.2.014.0</v>
          </cell>
        </row>
        <row r="307">
          <cell r="B307" t="str">
            <v>10.2.15</v>
          </cell>
          <cell r="C307" t="str">
            <v>Замена пружины дверки духового шкафа</v>
          </cell>
          <cell r="D307" t="str">
            <v>шт</v>
          </cell>
          <cell r="E307">
            <v>286</v>
          </cell>
          <cell r="F307">
            <v>317</v>
          </cell>
          <cell r="G307" t="str">
            <v>10.2.015.0</v>
          </cell>
        </row>
        <row r="308">
          <cell r="B308" t="str">
            <v>10.2.16</v>
          </cell>
          <cell r="C308" t="str">
            <v>Замена стекла дверки духового шкафа</v>
          </cell>
          <cell r="D308" t="str">
            <v>шт</v>
          </cell>
          <cell r="E308">
            <v>179</v>
          </cell>
          <cell r="F308">
            <v>197</v>
          </cell>
          <cell r="G308" t="str">
            <v>10.2.016.0</v>
          </cell>
        </row>
        <row r="309">
          <cell r="B309" t="str">
            <v>10.2.17</v>
          </cell>
          <cell r="C309" t="str">
            <v>Замена оси дверки духового шкафа</v>
          </cell>
          <cell r="D309" t="str">
            <v>шт</v>
          </cell>
          <cell r="E309">
            <v>208</v>
          </cell>
          <cell r="F309">
            <v>230</v>
          </cell>
          <cell r="G309" t="str">
            <v>10.2.017.0</v>
          </cell>
        </row>
        <row r="310">
          <cell r="B310" t="str">
            <v>10.2.18</v>
          </cell>
          <cell r="C310" t="str">
            <v>Замена подсветки духового шкафа</v>
          </cell>
          <cell r="D310" t="str">
            <v>шт</v>
          </cell>
          <cell r="E310">
            <v>124</v>
          </cell>
          <cell r="F310">
            <v>138</v>
          </cell>
          <cell r="G310" t="str">
            <v>10.2.018.0</v>
          </cell>
        </row>
        <row r="311">
          <cell r="B311" t="str">
            <v>10.2.19</v>
          </cell>
          <cell r="C311" t="str">
            <v>Замена ручки дверки духового шкафа</v>
          </cell>
          <cell r="D311" t="str">
            <v>шт</v>
          </cell>
          <cell r="E311">
            <v>166</v>
          </cell>
          <cell r="F311">
            <v>184</v>
          </cell>
          <cell r="G311" t="str">
            <v>10.2.019.0</v>
          </cell>
        </row>
        <row r="312">
          <cell r="B312" t="str">
            <v>10.2.21</v>
          </cell>
          <cell r="C312" t="str">
            <v>Замена терморегулятора духового шкафа</v>
          </cell>
          <cell r="D312" t="str">
            <v>шт</v>
          </cell>
          <cell r="E312">
            <v>373</v>
          </cell>
          <cell r="F312">
            <v>414</v>
          </cell>
          <cell r="G312" t="str">
            <v>10.2.021.0</v>
          </cell>
        </row>
        <row r="313">
          <cell r="B313" t="str">
            <v>10.2.22</v>
          </cell>
          <cell r="C313" t="str">
            <v>Замена крана плиты</v>
          </cell>
          <cell r="D313" t="str">
            <v>шт</v>
          </cell>
          <cell r="E313">
            <v>340</v>
          </cell>
          <cell r="F313">
            <v>376</v>
          </cell>
          <cell r="G313" t="str">
            <v>10.2.022.0</v>
          </cell>
        </row>
        <row r="314">
          <cell r="B314" t="str">
            <v>10.2.23</v>
          </cell>
          <cell r="C314" t="str">
            <v>Замена штока крана плиты</v>
          </cell>
          <cell r="D314" t="str">
            <v>шт</v>
          </cell>
          <cell r="E314">
            <v>104</v>
          </cell>
          <cell r="F314">
            <v>115</v>
          </cell>
          <cell r="G314" t="str">
            <v>10.2.023.0</v>
          </cell>
        </row>
        <row r="315">
          <cell r="B315" t="str">
            <v>10.2.24</v>
          </cell>
          <cell r="C315" t="str">
            <v>Замена пружины штока крана плиты</v>
          </cell>
          <cell r="D315" t="str">
            <v>шт</v>
          </cell>
          <cell r="E315">
            <v>71</v>
          </cell>
          <cell r="F315">
            <v>78</v>
          </cell>
          <cell r="G315" t="str">
            <v>10.2.024.0</v>
          </cell>
        </row>
        <row r="316">
          <cell r="B316" t="str">
            <v>10.2.25</v>
          </cell>
          <cell r="C316" t="str">
            <v>Замена электророзжига при гибкой прицепке</v>
          </cell>
          <cell r="D316" t="str">
            <v>шт</v>
          </cell>
          <cell r="E316">
            <v>208</v>
          </cell>
          <cell r="F316">
            <v>230</v>
          </cell>
          <cell r="G316" t="str">
            <v>10.2.025.0</v>
          </cell>
        </row>
        <row r="317">
          <cell r="B317" t="str">
            <v>10.2.26</v>
          </cell>
          <cell r="C317" t="str">
            <v>Снятие электророзжига при гибкой прицепке</v>
          </cell>
          <cell r="D317" t="str">
            <v>шт</v>
          </cell>
          <cell r="E317">
            <v>104</v>
          </cell>
          <cell r="F317">
            <v>115</v>
          </cell>
          <cell r="G317" t="str">
            <v>10.2.026.0</v>
          </cell>
        </row>
        <row r="318">
          <cell r="B318" t="str">
            <v>10.2.27</v>
          </cell>
          <cell r="C318" t="str">
            <v>Установка электророзжига при гибкой прицепке</v>
          </cell>
          <cell r="D318" t="str">
            <v>шт</v>
          </cell>
          <cell r="E318">
            <v>104</v>
          </cell>
          <cell r="F318">
            <v>115</v>
          </cell>
          <cell r="G318" t="str">
            <v>10.2.027.0</v>
          </cell>
        </row>
        <row r="319">
          <cell r="B319" t="str">
            <v>10.2.28</v>
          </cell>
          <cell r="C319" t="str">
            <v>Замена электророзжига при жесткой прицепке</v>
          </cell>
          <cell r="D319" t="str">
            <v>шт</v>
          </cell>
          <cell r="E319">
            <v>415</v>
          </cell>
          <cell r="F319">
            <v>460</v>
          </cell>
          <cell r="G319" t="str">
            <v>10.2.028.0</v>
          </cell>
        </row>
        <row r="320">
          <cell r="B320" t="str">
            <v>10.2.29</v>
          </cell>
          <cell r="C320" t="str">
            <v>Снятие электророзжига при жесткой прицепке</v>
          </cell>
          <cell r="D320" t="str">
            <v>шт</v>
          </cell>
          <cell r="E320">
            <v>208</v>
          </cell>
          <cell r="F320">
            <v>230</v>
          </cell>
          <cell r="G320" t="str">
            <v>10.2.029.0</v>
          </cell>
        </row>
        <row r="321">
          <cell r="B321" t="str">
            <v>10.2.32</v>
          </cell>
          <cell r="C321" t="str">
            <v>Замена терморегулятора плиты"Брест"</v>
          </cell>
          <cell r="D321" t="str">
            <v>шт</v>
          </cell>
          <cell r="E321">
            <v>290</v>
          </cell>
          <cell r="F321">
            <v>321</v>
          </cell>
          <cell r="G321" t="str">
            <v>10.2.032.0</v>
          </cell>
        </row>
        <row r="322">
          <cell r="B322" t="str">
            <v>10.2.33</v>
          </cell>
          <cell r="C322" t="str">
            <v>Замена подвода малого и большого газопровода к плите</v>
          </cell>
          <cell r="D322" t="str">
            <v>шт</v>
          </cell>
          <cell r="E322">
            <v>190</v>
          </cell>
          <cell r="F322">
            <v>211</v>
          </cell>
          <cell r="G322" t="str">
            <v>10.2.033.0</v>
          </cell>
        </row>
        <row r="323">
          <cell r="B323" t="str">
            <v>10.2.34</v>
          </cell>
          <cell r="C323" t="str">
            <v>Установка гибкого шланга</v>
          </cell>
          <cell r="D323" t="str">
            <v>шт</v>
          </cell>
          <cell r="E323">
            <v>208</v>
          </cell>
          <cell r="F323">
            <v>230</v>
          </cell>
          <cell r="G323" t="str">
            <v>10.2.034.0</v>
          </cell>
        </row>
        <row r="324">
          <cell r="B324" t="str">
            <v>10.2.35</v>
          </cell>
          <cell r="C324" t="str">
            <v>Регулировка горения газа с калибровкой отверстия форсунки плиты</v>
          </cell>
          <cell r="D324" t="str">
            <v>шт</v>
          </cell>
          <cell r="E324">
            <v>104</v>
          </cell>
          <cell r="F324">
            <v>115</v>
          </cell>
          <cell r="G324" t="str">
            <v>10.2.035.0</v>
          </cell>
        </row>
        <row r="325">
          <cell r="B325" t="str">
            <v>10.2.36</v>
          </cell>
          <cell r="C325" t="str">
            <v>Регулировка горения горелок духового шкафа плиты</v>
          </cell>
          <cell r="D325" t="str">
            <v>шт</v>
          </cell>
          <cell r="E325">
            <v>208</v>
          </cell>
          <cell r="F325">
            <v>230</v>
          </cell>
          <cell r="G325" t="str">
            <v>10.2.036.0</v>
          </cell>
        </row>
        <row r="326">
          <cell r="B326" t="str">
            <v>10.2.37</v>
          </cell>
          <cell r="C326" t="str">
            <v>Прочистка, калибровка сопла горелки плиты</v>
          </cell>
          <cell r="D326" t="str">
            <v>шт</v>
          </cell>
          <cell r="E326">
            <v>124</v>
          </cell>
          <cell r="F326">
            <v>138</v>
          </cell>
          <cell r="G326" t="str">
            <v>10.2.037.0</v>
          </cell>
        </row>
        <row r="327">
          <cell r="B327" t="str">
            <v>10.2.38</v>
          </cell>
          <cell r="C327" t="str">
            <v>Настройка терморегулятора</v>
          </cell>
          <cell r="D327" t="str">
            <v>шт</v>
          </cell>
          <cell r="E327">
            <v>137</v>
          </cell>
          <cell r="F327">
            <v>152</v>
          </cell>
          <cell r="G327" t="str">
            <v>10.2.038.0</v>
          </cell>
        </row>
        <row r="328">
          <cell r="B328" t="str">
            <v>10.2.100</v>
          </cell>
          <cell r="C328" t="str">
            <v>Замена прокладки водорегулятора</v>
          </cell>
          <cell r="D328" t="str">
            <v>шт</v>
          </cell>
          <cell r="E328">
            <v>213</v>
          </cell>
          <cell r="F328">
            <v>235</v>
          </cell>
          <cell r="G328" t="str">
            <v>10.2.100.0</v>
          </cell>
        </row>
        <row r="329">
          <cell r="B329" t="str">
            <v>10.2.200</v>
          </cell>
          <cell r="C329" t="str">
            <v>Замена температурных датчиков или конденсатора в отсеке вентилятора агрегата "Lennox" с заменой фильтра</v>
          </cell>
          <cell r="D329" t="str">
            <v>шт</v>
          </cell>
          <cell r="E329">
            <v>1313</v>
          </cell>
          <cell r="F329">
            <v>1448</v>
          </cell>
          <cell r="G329" t="str">
            <v>10.2.200.0</v>
          </cell>
        </row>
        <row r="330">
          <cell r="B330" t="str">
            <v>10.2.40</v>
          </cell>
          <cell r="C330" t="str">
            <v>Чистка форсунки</v>
          </cell>
          <cell r="D330" t="str">
            <v>шт</v>
          </cell>
          <cell r="E330">
            <v>71</v>
          </cell>
          <cell r="F330">
            <v>78</v>
          </cell>
          <cell r="G330" t="str">
            <v>10.2.040.0</v>
          </cell>
        </row>
        <row r="331">
          <cell r="B331" t="str">
            <v>10.2.50</v>
          </cell>
          <cell r="C331" t="str">
            <v>Замена прокладки уплотнительного клапана РДГ, РДК и др.</v>
          </cell>
          <cell r="D331" t="str">
            <v>шт</v>
          </cell>
          <cell r="E331">
            <v>124</v>
          </cell>
          <cell r="F331">
            <v>138</v>
          </cell>
          <cell r="G331" t="str">
            <v>10.2.050.0</v>
          </cell>
        </row>
        <row r="332">
          <cell r="B332" t="str">
            <v>10.2.60</v>
          </cell>
          <cell r="C332" t="str">
            <v>Установка блок-крана ВПГ</v>
          </cell>
          <cell r="D332" t="str">
            <v>шт</v>
          </cell>
          <cell r="E332">
            <v>302</v>
          </cell>
          <cell r="F332">
            <v>334</v>
          </cell>
          <cell r="G332" t="str">
            <v>10.2.060.0</v>
          </cell>
        </row>
        <row r="333">
          <cell r="B333" t="str">
            <v>10.2.70</v>
          </cell>
          <cell r="C333" t="str">
            <v>Набивка сальника газовой части блок-крана</v>
          </cell>
          <cell r="D333" t="str">
            <v>шт</v>
          </cell>
          <cell r="E333">
            <v>425</v>
          </cell>
          <cell r="F333">
            <v>470</v>
          </cell>
          <cell r="G333" t="str">
            <v>10.2.070.0</v>
          </cell>
        </row>
        <row r="334">
          <cell r="B334" t="str">
            <v>10.2.80</v>
          </cell>
          <cell r="C334" t="str">
            <v>Установка крышки водяной части КГИ-56</v>
          </cell>
          <cell r="D334" t="str">
            <v>шт</v>
          </cell>
          <cell r="E334">
            <v>129</v>
          </cell>
          <cell r="F334">
            <v>136</v>
          </cell>
          <cell r="G334" t="str">
            <v>10.2.080.0</v>
          </cell>
        </row>
        <row r="335">
          <cell r="B335" t="str">
            <v>10.2.90</v>
          </cell>
          <cell r="C335" t="str">
            <v>Замена теплообменника ВПГ</v>
          </cell>
          <cell r="D335" t="str">
            <v>шт</v>
          </cell>
          <cell r="E335">
            <v>425</v>
          </cell>
          <cell r="F335">
            <v>470</v>
          </cell>
          <cell r="G335" t="str">
            <v>10.2.090.0</v>
          </cell>
        </row>
        <row r="336">
          <cell r="B336" t="str">
            <v>10.2.110</v>
          </cell>
          <cell r="C336" t="str">
            <v>Прочистка сопла водяного узла</v>
          </cell>
          <cell r="D336" t="str">
            <v>шт</v>
          </cell>
          <cell r="E336">
            <v>234</v>
          </cell>
          <cell r="F336">
            <v>258</v>
          </cell>
          <cell r="G336" t="str">
            <v>10.2.110.0</v>
          </cell>
        </row>
        <row r="337">
          <cell r="B337" t="str">
            <v>10.2.120</v>
          </cell>
          <cell r="C337" t="str">
            <v>Снятие и прочистка трубок радиатора КГИ-56 с корректировкой резьбы</v>
          </cell>
          <cell r="D337" t="str">
            <v>шт</v>
          </cell>
          <cell r="E337">
            <v>195</v>
          </cell>
          <cell r="F337">
            <v>216</v>
          </cell>
          <cell r="G337" t="str">
            <v>10.2.120.0</v>
          </cell>
        </row>
        <row r="338">
          <cell r="B338" t="str">
            <v>10.2.130</v>
          </cell>
          <cell r="C338" t="str">
            <v>Промывка калорифера</v>
          </cell>
          <cell r="D338" t="str">
            <v>шт</v>
          </cell>
          <cell r="E338">
            <v>849</v>
          </cell>
          <cell r="F338">
            <v>941</v>
          </cell>
          <cell r="G338" t="str">
            <v>10.2.130.0</v>
          </cell>
        </row>
        <row r="339">
          <cell r="B339" t="str">
            <v>10.2.140</v>
          </cell>
          <cell r="C339" t="str">
            <v>Замена горелки пищеварочного котла</v>
          </cell>
          <cell r="D339" t="str">
            <v>шт</v>
          </cell>
          <cell r="E339">
            <v>897</v>
          </cell>
          <cell r="F339">
            <v>991</v>
          </cell>
          <cell r="G339" t="str">
            <v>10.2.140.0</v>
          </cell>
        </row>
        <row r="340">
          <cell r="B340" t="str">
            <v>10.2.150</v>
          </cell>
          <cell r="C340" t="str">
            <v>Замена запальника печной горелки</v>
          </cell>
          <cell r="D340" t="str">
            <v>шт</v>
          </cell>
          <cell r="E340">
            <v>213</v>
          </cell>
          <cell r="F340">
            <v>235</v>
          </cell>
          <cell r="G340" t="str">
            <v>10.2.150.0</v>
          </cell>
        </row>
        <row r="341">
          <cell r="B341" t="str">
            <v>10.2.160</v>
          </cell>
          <cell r="C341" t="str">
            <v>Замена тройника ЭМК</v>
          </cell>
          <cell r="D341" t="str">
            <v>шт</v>
          </cell>
          <cell r="E341">
            <v>125</v>
          </cell>
          <cell r="F341">
            <v>138</v>
          </cell>
          <cell r="G341" t="str">
            <v>10.2.160.0</v>
          </cell>
        </row>
        <row r="342">
          <cell r="B342" t="str">
            <v>10.2.170</v>
          </cell>
          <cell r="C342" t="str">
            <v>Замена биметаллической пластинки</v>
          </cell>
          <cell r="D342" t="str">
            <v>шт</v>
          </cell>
          <cell r="E342">
            <v>552</v>
          </cell>
          <cell r="F342">
            <v>583</v>
          </cell>
          <cell r="G342" t="str">
            <v>10.2.170.0</v>
          </cell>
        </row>
        <row r="343">
          <cell r="B343" t="str">
            <v>10.2.180</v>
          </cell>
          <cell r="C343" t="str">
            <v>Устранение засора в подводке к запальнику</v>
          </cell>
          <cell r="D343" t="str">
            <v>шт</v>
          </cell>
          <cell r="E343">
            <v>272</v>
          </cell>
          <cell r="F343">
            <v>301</v>
          </cell>
          <cell r="G343" t="str">
            <v>10.2.180.0</v>
          </cell>
        </row>
        <row r="344">
          <cell r="B344" t="str">
            <v>10.2.190</v>
          </cell>
          <cell r="C344" t="str">
            <v>Очистка от сажи отопительного котла</v>
          </cell>
          <cell r="D344" t="str">
            <v>шт</v>
          </cell>
          <cell r="E344">
            <v>976</v>
          </cell>
          <cell r="F344">
            <v>1078</v>
          </cell>
          <cell r="G344" t="str">
            <v>10.2.190.0</v>
          </cell>
        </row>
        <row r="345">
          <cell r="B345" t="str">
            <v>10.2.10</v>
          </cell>
          <cell r="C345" t="str">
            <v>Замена газоподводящей трубки верхней горелки</v>
          </cell>
          <cell r="D345" t="str">
            <v>шт</v>
          </cell>
          <cell r="E345">
            <v>104</v>
          </cell>
          <cell r="F345">
            <v>115</v>
          </cell>
          <cell r="G345" t="str">
            <v>10.2.010.0</v>
          </cell>
        </row>
        <row r="346">
          <cell r="B346" t="str">
            <v>10.2.20</v>
          </cell>
          <cell r="C346" t="str">
            <v>Замена привода вертеля духового шкафа</v>
          </cell>
          <cell r="D346" t="str">
            <v>шт</v>
          </cell>
          <cell r="E346">
            <v>249</v>
          </cell>
          <cell r="F346">
            <v>276</v>
          </cell>
          <cell r="G346" t="str">
            <v>10.2.020.0</v>
          </cell>
        </row>
        <row r="347">
          <cell r="B347" t="str">
            <v>10.2.30</v>
          </cell>
          <cell r="C347" t="str">
            <v>Установка электророзжига при жесткой прицепке</v>
          </cell>
          <cell r="D347" t="str">
            <v>шт</v>
          </cell>
          <cell r="E347">
            <v>208</v>
          </cell>
          <cell r="F347">
            <v>230</v>
          </cell>
          <cell r="G347" t="str">
            <v>10.2.030.0</v>
          </cell>
        </row>
        <row r="348">
          <cell r="B348" t="str">
            <v>10.2.220.1</v>
          </cell>
          <cell r="C348" t="str">
            <v>Притирка газового крана диаметром до 15 мм</v>
          </cell>
          <cell r="D348" t="str">
            <v>шт</v>
          </cell>
          <cell r="E348">
            <v>605</v>
          </cell>
          <cell r="F348">
            <v>670</v>
          </cell>
          <cell r="G348" t="str">
            <v>10.2.220.1</v>
          </cell>
        </row>
        <row r="349">
          <cell r="B349" t="str">
            <v>10.2.0</v>
          </cell>
          <cell r="C349" t="str">
            <v>Вызов слесаря для выполнения ремонта</v>
          </cell>
          <cell r="D349" t="str">
            <v>шт</v>
          </cell>
          <cell r="E349">
            <v>147</v>
          </cell>
          <cell r="F349">
            <v>156</v>
          </cell>
          <cell r="G349" t="str">
            <v>10.2.000.1</v>
          </cell>
        </row>
        <row r="350">
          <cell r="B350" t="str">
            <v>10.2.224</v>
          </cell>
          <cell r="C350" t="str">
            <v>Замена циркуляционного насоса</v>
          </cell>
          <cell r="D350" t="str">
            <v>шт</v>
          </cell>
          <cell r="E350">
            <v>722</v>
          </cell>
          <cell r="F350">
            <v>827</v>
          </cell>
          <cell r="G350" t="str">
            <v>10.2.224.0</v>
          </cell>
        </row>
        <row r="351">
          <cell r="B351" t="str">
            <v>10.2.225</v>
          </cell>
          <cell r="C351" t="str">
            <v>Ремонт циркуляционного насоса</v>
          </cell>
          <cell r="D351" t="str">
            <v>шт</v>
          </cell>
          <cell r="E351">
            <v>1155</v>
          </cell>
          <cell r="F351">
            <v>1323</v>
          </cell>
          <cell r="G351" t="str">
            <v>10.2.225.0</v>
          </cell>
        </row>
        <row r="352">
          <cell r="B352" t="str">
            <v>10.2.226</v>
          </cell>
          <cell r="C352" t="str">
            <v>Подключение к электричеству циркуляционного насоса системы отопления</v>
          </cell>
          <cell r="D352" t="str">
            <v>шт</v>
          </cell>
          <cell r="E352">
            <v>577</v>
          </cell>
          <cell r="F352">
            <v>661</v>
          </cell>
          <cell r="G352" t="str">
            <v>10.2.226.0</v>
          </cell>
        </row>
        <row r="353">
          <cell r="B353" t="str">
            <v>10.2.227</v>
          </cell>
          <cell r="C353" t="str">
            <v>Замена (установка) электроизолирующего соединения</v>
          </cell>
          <cell r="D353" t="str">
            <v>шт</v>
          </cell>
          <cell r="E353">
            <v>577</v>
          </cell>
          <cell r="F353">
            <v>661</v>
          </cell>
          <cell r="G353" t="str">
            <v>10.2.227.0</v>
          </cell>
        </row>
        <row r="354">
          <cell r="B354" t="str">
            <v>10.2.228</v>
          </cell>
          <cell r="C354" t="str">
            <v>Замена реле давления воздуха</v>
          </cell>
          <cell r="D354" t="str">
            <v>шт</v>
          </cell>
          <cell r="E354">
            <v>481</v>
          </cell>
          <cell r="F354">
            <v>551</v>
          </cell>
          <cell r="G354" t="str">
            <v>10.2.228.0</v>
          </cell>
        </row>
        <row r="355">
          <cell r="B355" t="str">
            <v>10.2.229</v>
          </cell>
          <cell r="C355" t="str">
            <v>Замена автоматического воздухоотводчика навесного котла</v>
          </cell>
          <cell r="D355" t="str">
            <v>шт</v>
          </cell>
          <cell r="E355">
            <v>289</v>
          </cell>
          <cell r="F355">
            <v>331</v>
          </cell>
          <cell r="G355" t="str">
            <v>10.2.229.0</v>
          </cell>
        </row>
        <row r="356">
          <cell r="B356" t="str">
            <v>10.2.230</v>
          </cell>
          <cell r="C356" t="str">
            <v>Очистка автоматического воздухоотводчика навесного котла</v>
          </cell>
          <cell r="D356" t="str">
            <v>шт</v>
          </cell>
          <cell r="E356">
            <v>351</v>
          </cell>
          <cell r="F356">
            <v>403</v>
          </cell>
          <cell r="G356" t="str">
            <v>10.2.230.0</v>
          </cell>
        </row>
        <row r="357">
          <cell r="B357" t="str">
            <v>10.2.231</v>
          </cell>
          <cell r="C357" t="str">
            <v>Замена автоматического воздухоотводчика с системы отопления</v>
          </cell>
          <cell r="D357" t="str">
            <v>шт</v>
          </cell>
          <cell r="E357">
            <v>289</v>
          </cell>
          <cell r="F357">
            <v>331</v>
          </cell>
          <cell r="G357" t="str">
            <v>10.2.231.0</v>
          </cell>
        </row>
        <row r="358">
          <cell r="B358" t="str">
            <v>10.2.232</v>
          </cell>
          <cell r="C358" t="str">
            <v>Замена водяного шланга ВПГ</v>
          </cell>
          <cell r="D358" t="str">
            <v>шт</v>
          </cell>
          <cell r="E358">
            <v>24</v>
          </cell>
          <cell r="F358">
            <v>27</v>
          </cell>
          <cell r="G358" t="str">
            <v>10.2.232.0</v>
          </cell>
        </row>
        <row r="359">
          <cell r="B359" t="str">
            <v>10.2.233</v>
          </cell>
          <cell r="C359" t="str">
            <v>Замена вентилятора дымоудаления ВПГ</v>
          </cell>
          <cell r="D359" t="str">
            <v>шт</v>
          </cell>
          <cell r="E359">
            <v>1299</v>
          </cell>
          <cell r="F359">
            <v>1488</v>
          </cell>
          <cell r="G359" t="str">
            <v>10.2.233.0</v>
          </cell>
        </row>
        <row r="360">
          <cell r="B360" t="str">
            <v>10.2.234</v>
          </cell>
          <cell r="C360" t="str">
            <v>Замена пресостата ВПГ</v>
          </cell>
          <cell r="D360" t="str">
            <v>шт</v>
          </cell>
          <cell r="E360">
            <v>481</v>
          </cell>
          <cell r="F360">
            <v>551</v>
          </cell>
          <cell r="G360" t="str">
            <v>10.2.234.0</v>
          </cell>
        </row>
        <row r="361">
          <cell r="B361" t="str">
            <v>10.2.235</v>
          </cell>
          <cell r="C361" t="str">
            <v>Замена батареек ВПГ</v>
          </cell>
          <cell r="D361" t="str">
            <v>шт</v>
          </cell>
          <cell r="E361">
            <v>72</v>
          </cell>
          <cell r="F361">
            <v>82</v>
          </cell>
          <cell r="G361" t="str">
            <v>10.2.235.0</v>
          </cell>
        </row>
        <row r="362">
          <cell r="B362" t="str">
            <v>10.2.236</v>
          </cell>
          <cell r="C362" t="str">
            <v>Замена аварийно-сбросного клапана ВПГ</v>
          </cell>
          <cell r="D362" t="str">
            <v>шт</v>
          </cell>
          <cell r="E362">
            <v>241</v>
          </cell>
          <cell r="F362">
            <v>276</v>
          </cell>
          <cell r="G362" t="str">
            <v>10.2.236.0</v>
          </cell>
        </row>
        <row r="363">
          <cell r="B363" t="str">
            <v>10.2.237</v>
          </cell>
          <cell r="C363" t="str">
            <v>Замена гидрогенератора или датчика расхода воды ВПГ</v>
          </cell>
          <cell r="D363" t="str">
            <v>шт</v>
          </cell>
          <cell r="E363">
            <v>481</v>
          </cell>
          <cell r="F363">
            <v>551</v>
          </cell>
          <cell r="G363" t="str">
            <v>10.2.237.0</v>
          </cell>
        </row>
        <row r="364">
          <cell r="B364" t="str">
            <v>10.2.238</v>
          </cell>
          <cell r="C364" t="str">
            <v>Замена блока автоматического управления (электронного блока)</v>
          </cell>
          <cell r="D364" t="str">
            <v>шт</v>
          </cell>
          <cell r="E364">
            <v>914</v>
          </cell>
          <cell r="F364">
            <v>1047</v>
          </cell>
          <cell r="G364" t="str">
            <v>10.2.238.0</v>
          </cell>
        </row>
        <row r="365">
          <cell r="B365" t="str">
            <v>10.2.239</v>
          </cell>
          <cell r="C365" t="str">
            <v>Замена электрода розжига горелки/контроля пламени</v>
          </cell>
          <cell r="D365" t="str">
            <v>шт</v>
          </cell>
          <cell r="E365">
            <v>241</v>
          </cell>
          <cell r="F365">
            <v>276</v>
          </cell>
          <cell r="G365" t="str">
            <v>10.2.239.0</v>
          </cell>
        </row>
        <row r="366">
          <cell r="B366" t="str">
            <v>10.2.240</v>
          </cell>
          <cell r="C366" t="str">
            <v>Очистка электрода розжига горелки/контроля пламени</v>
          </cell>
          <cell r="D366" t="str">
            <v>шт</v>
          </cell>
          <cell r="E366">
            <v>289</v>
          </cell>
          <cell r="F366">
            <v>331</v>
          </cell>
          <cell r="G366" t="str">
            <v>10.2.240.0</v>
          </cell>
        </row>
        <row r="367">
          <cell r="B367" t="str">
            <v>10.2.241</v>
          </cell>
          <cell r="C367" t="str">
            <v>Замена блока батарей питания</v>
          </cell>
          <cell r="D367" t="str">
            <v>шт</v>
          </cell>
          <cell r="E367">
            <v>72</v>
          </cell>
          <cell r="F367">
            <v>82</v>
          </cell>
          <cell r="G367" t="str">
            <v>10.2.241.0</v>
          </cell>
        </row>
        <row r="368">
          <cell r="B368" t="str">
            <v>10.2.242</v>
          </cell>
          <cell r="C368" t="str">
            <v>Замена термозапорного клапана (КТЗ)</v>
          </cell>
          <cell r="D368" t="str">
            <v>шт</v>
          </cell>
          <cell r="E368">
            <v>625</v>
          </cell>
          <cell r="F368">
            <v>717</v>
          </cell>
          <cell r="G368" t="str">
            <v>10.2.242.0</v>
          </cell>
        </row>
        <row r="369">
          <cell r="B369" t="str">
            <v>10.2.243</v>
          </cell>
          <cell r="C369" t="str">
            <v>Замена привода трехходового крана навесного котла</v>
          </cell>
          <cell r="D369" t="str">
            <v>шт</v>
          </cell>
          <cell r="E369">
            <v>722</v>
          </cell>
          <cell r="F369">
            <v>827</v>
          </cell>
          <cell r="G369" t="str">
            <v>10.2.243.0</v>
          </cell>
        </row>
        <row r="370">
          <cell r="B370" t="str">
            <v>10.2.244</v>
          </cell>
          <cell r="C370" t="str">
            <v>Замена пресостата навесного котла</v>
          </cell>
          <cell r="D370" t="str">
            <v>шт</v>
          </cell>
          <cell r="E370">
            <v>481</v>
          </cell>
          <cell r="F370">
            <v>551</v>
          </cell>
          <cell r="G370" t="str">
            <v>10.2.244.0</v>
          </cell>
        </row>
        <row r="371">
          <cell r="B371" t="str">
            <v>10.2.245</v>
          </cell>
          <cell r="C371" t="str">
            <v>Замена электронного датчика протока навесного котла</v>
          </cell>
          <cell r="D371" t="str">
            <v>шт</v>
          </cell>
          <cell r="E371">
            <v>722</v>
          </cell>
          <cell r="F371">
            <v>827</v>
          </cell>
          <cell r="G371" t="str">
            <v>10.2.245.0</v>
          </cell>
        </row>
        <row r="372">
          <cell r="B372" t="str">
            <v>10.2.246</v>
          </cell>
          <cell r="C372" t="str">
            <v>Восстановление давления воздуха в расширительном баке газового котла</v>
          </cell>
          <cell r="D372" t="str">
            <v>шт</v>
          </cell>
          <cell r="E372">
            <v>241</v>
          </cell>
          <cell r="F372">
            <v>276</v>
          </cell>
          <cell r="G372" t="str">
            <v>10.2.246.0</v>
          </cell>
        </row>
        <row r="373">
          <cell r="B373" t="str">
            <v>10.2.247</v>
          </cell>
          <cell r="C373" t="str">
            <v>Регулировка давления воды в котле</v>
          </cell>
          <cell r="D373" t="str">
            <v>шт</v>
          </cell>
          <cell r="E373">
            <v>241</v>
          </cell>
          <cell r="F373">
            <v>276</v>
          </cell>
          <cell r="G373" t="str">
            <v>10.2.247.0</v>
          </cell>
        </row>
        <row r="374">
          <cell r="B374" t="str">
            <v>10.2.248</v>
          </cell>
          <cell r="C374" t="str">
            <v>Определение неисправности при отсутствии розжига горелки газового котла</v>
          </cell>
          <cell r="D374" t="str">
            <v>шт</v>
          </cell>
          <cell r="E374">
            <v>337</v>
          </cell>
          <cell r="F374">
            <v>385</v>
          </cell>
          <cell r="G374" t="str">
            <v>10.2.248.0</v>
          </cell>
        </row>
        <row r="375">
          <cell r="B375" t="str">
            <v>10.2.249</v>
          </cell>
          <cell r="C375" t="str">
            <v>Замена термобаллона/терморегулятора сухого типа</v>
          </cell>
          <cell r="D375" t="str">
            <v>шт</v>
          </cell>
          <cell r="E375">
            <v>481</v>
          </cell>
          <cell r="F375">
            <v>551</v>
          </cell>
          <cell r="G375" t="str">
            <v>10.2.249.0</v>
          </cell>
        </row>
        <row r="376">
          <cell r="B376" t="str">
            <v>10.2.250</v>
          </cell>
          <cell r="C376" t="str">
            <v>Замена/регулировка газового клапана</v>
          </cell>
          <cell r="D376" t="str">
            <v>шт</v>
          </cell>
          <cell r="E376">
            <v>481</v>
          </cell>
          <cell r="F376">
            <v>551</v>
          </cell>
          <cell r="G376" t="str">
            <v>10.2.250.0</v>
          </cell>
        </row>
        <row r="377">
          <cell r="B377" t="str">
            <v>10.2.251</v>
          </cell>
          <cell r="C377" t="str">
            <v>Замена электрической платы управления котлом</v>
          </cell>
          <cell r="D377" t="str">
            <v>шт</v>
          </cell>
          <cell r="E377">
            <v>577</v>
          </cell>
          <cell r="F377">
            <v>661</v>
          </cell>
          <cell r="G377" t="str">
            <v>10.2.251.0</v>
          </cell>
        </row>
        <row r="378">
          <cell r="B378" t="str">
            <v>10.2.252</v>
          </cell>
          <cell r="C378" t="str">
            <v>Замена первичного теплообменника котла</v>
          </cell>
          <cell r="D378" t="str">
            <v>шт</v>
          </cell>
          <cell r="E378">
            <v>1732</v>
          </cell>
          <cell r="F378">
            <v>1984</v>
          </cell>
          <cell r="G378" t="str">
            <v>10.2.252.0</v>
          </cell>
        </row>
        <row r="379">
          <cell r="B379" t="str">
            <v>10.2.253</v>
          </cell>
          <cell r="C379" t="str">
            <v>Очистка первичного теплообменника котла</v>
          </cell>
          <cell r="D379" t="str">
            <v>шт</v>
          </cell>
          <cell r="E379">
            <v>1251</v>
          </cell>
          <cell r="F379">
            <v>1433</v>
          </cell>
          <cell r="G379" t="str">
            <v>10.2.253.0</v>
          </cell>
        </row>
        <row r="380">
          <cell r="B380" t="str">
            <v>10.2.254</v>
          </cell>
          <cell r="C380" t="str">
            <v>Замена вторичного теплообменника котла</v>
          </cell>
          <cell r="D380" t="str">
            <v>шт</v>
          </cell>
          <cell r="E380">
            <v>1732</v>
          </cell>
          <cell r="F380">
            <v>1984</v>
          </cell>
          <cell r="G380" t="str">
            <v>10.2.254.0</v>
          </cell>
        </row>
        <row r="381">
          <cell r="B381" t="str">
            <v>10.2.255</v>
          </cell>
          <cell r="C381" t="str">
            <v>Очистка вторичного теплообменника котла</v>
          </cell>
          <cell r="D381" t="str">
            <v>шт</v>
          </cell>
          <cell r="E381">
            <v>1251</v>
          </cell>
          <cell r="F381">
            <v>1433</v>
          </cell>
          <cell r="G381" t="str">
            <v>10.2.255.0</v>
          </cell>
        </row>
        <row r="382">
          <cell r="B382" t="str">
            <v>10.2.256</v>
          </cell>
          <cell r="C382" t="str">
            <v>Очистка водяного фильтра</v>
          </cell>
          <cell r="D382" t="str">
            <v>шт</v>
          </cell>
          <cell r="E382">
            <v>577</v>
          </cell>
          <cell r="F382">
            <v>661</v>
          </cell>
          <cell r="G382" t="str">
            <v>10.2.256.0</v>
          </cell>
        </row>
        <row r="383">
          <cell r="B383" t="str">
            <v>10.2.257</v>
          </cell>
          <cell r="C383" t="str">
            <v>Монтаж комнатного датчика котла/ датчика наружной температуры котла</v>
          </cell>
          <cell r="D383" t="str">
            <v>шт</v>
          </cell>
          <cell r="E383">
            <v>1203</v>
          </cell>
          <cell r="F383">
            <v>1378</v>
          </cell>
          <cell r="G383" t="str">
            <v>10.2.257.0</v>
          </cell>
        </row>
        <row r="384">
          <cell r="B384" t="str">
            <v>10.2.258</v>
          </cell>
          <cell r="C384" t="str">
            <v>Подключение комнатного датчика для газового котла</v>
          </cell>
          <cell r="D384" t="str">
            <v>шт</v>
          </cell>
          <cell r="E384">
            <v>722</v>
          </cell>
          <cell r="F384">
            <v>827</v>
          </cell>
          <cell r="G384" t="str">
            <v>10.2.258.0</v>
          </cell>
        </row>
        <row r="385">
          <cell r="B385" t="str">
            <v>10.2.259</v>
          </cell>
          <cell r="C385" t="str">
            <v>Монтаж штепсельной вилки к электрическому кабелю котла</v>
          </cell>
          <cell r="D385" t="str">
            <v>шт</v>
          </cell>
          <cell r="E385">
            <v>481</v>
          </cell>
          <cell r="F385">
            <v>551</v>
          </cell>
          <cell r="G385" t="str">
            <v>10.2.259.0</v>
          </cell>
        </row>
        <row r="386">
          <cell r="B386" t="str">
            <v>10.2.260</v>
          </cell>
          <cell r="C386" t="str">
            <v>Замена битермического или основного теплообменника котла</v>
          </cell>
          <cell r="D386" t="str">
            <v>шт</v>
          </cell>
          <cell r="E386">
            <v>1732</v>
          </cell>
          <cell r="F386">
            <v>1984</v>
          </cell>
          <cell r="G386" t="str">
            <v>10.2.260.0</v>
          </cell>
        </row>
        <row r="387">
          <cell r="B387" t="str">
            <v>10.2.261</v>
          </cell>
          <cell r="C387" t="str">
            <v>Очистка битермического или основного теплообменника котла</v>
          </cell>
          <cell r="D387" t="str">
            <v>шт</v>
          </cell>
          <cell r="E387">
            <v>1251</v>
          </cell>
          <cell r="F387">
            <v>1433</v>
          </cell>
          <cell r="G387" t="str">
            <v>10.2.261.0</v>
          </cell>
        </row>
        <row r="388">
          <cell r="B388" t="str">
            <v>10.2.262</v>
          </cell>
          <cell r="C388" t="str">
            <v>Ремонт датчика протока водопровода</v>
          </cell>
          <cell r="D388" t="str">
            <v>шт</v>
          </cell>
          <cell r="E388">
            <v>1059</v>
          </cell>
          <cell r="F388">
            <v>1212</v>
          </cell>
          <cell r="G388" t="str">
            <v>10.2.262.0</v>
          </cell>
        </row>
        <row r="389">
          <cell r="B389" t="str">
            <v>10.2.263</v>
          </cell>
          <cell r="C389" t="str">
            <v>Замена пластин камеры сгорания</v>
          </cell>
          <cell r="D389" t="str">
            <v>шт</v>
          </cell>
          <cell r="E389">
            <v>722</v>
          </cell>
          <cell r="F389">
            <v>827</v>
          </cell>
          <cell r="G389" t="str">
            <v>10.2.263.0</v>
          </cell>
        </row>
        <row r="390">
          <cell r="B390" t="str">
            <v>10.2.264</v>
          </cell>
          <cell r="C390" t="str">
            <v>Замена расширительного бака котла</v>
          </cell>
          <cell r="D390" t="str">
            <v>шт</v>
          </cell>
          <cell r="E390">
            <v>313</v>
          </cell>
          <cell r="F390">
            <v>358</v>
          </cell>
          <cell r="G390" t="str">
            <v>10.2.264.0</v>
          </cell>
        </row>
        <row r="391">
          <cell r="B391" t="str">
            <v>10.2.265</v>
          </cell>
          <cell r="C391" t="str">
            <v>Ремонт дымохода котла (коаксиального)</v>
          </cell>
          <cell r="D391" t="str">
            <v>шт</v>
          </cell>
          <cell r="E391">
            <v>1155</v>
          </cell>
          <cell r="F391">
            <v>1323</v>
          </cell>
          <cell r="G391" t="str">
            <v>10.2.265.0</v>
          </cell>
        </row>
        <row r="392">
          <cell r="B392" t="str">
            <v>10.2.266</v>
          </cell>
          <cell r="C392" t="str">
            <v>Замена дымохода котла (коаксиального)</v>
          </cell>
          <cell r="D392" t="str">
            <v>шт</v>
          </cell>
          <cell r="E392">
            <v>866</v>
          </cell>
          <cell r="F392">
            <v>992</v>
          </cell>
          <cell r="G392" t="str">
            <v>10.2.266.0</v>
          </cell>
        </row>
        <row r="393">
          <cell r="B393" t="str">
            <v>10.2.267</v>
          </cell>
          <cell r="C393" t="str">
            <v>Замена дымоотвода на гибкий стальной дымоотвод</v>
          </cell>
          <cell r="D393" t="str">
            <v>шт</v>
          </cell>
          <cell r="E393">
            <v>770</v>
          </cell>
          <cell r="F393">
            <v>882</v>
          </cell>
          <cell r="G393" t="str">
            <v>10.2.267.0</v>
          </cell>
        </row>
        <row r="394">
          <cell r="B394" t="str">
            <v>10.2.268</v>
          </cell>
          <cell r="C394" t="str">
            <v>Настройка программы платы управления котлов Buderus, Bosch</v>
          </cell>
          <cell r="D394" t="str">
            <v>шт</v>
          </cell>
          <cell r="E394">
            <v>481</v>
          </cell>
          <cell r="F394">
            <v>551</v>
          </cell>
          <cell r="G394" t="str">
            <v>10.2.268.0</v>
          </cell>
        </row>
        <row r="395">
          <cell r="B395" t="str">
            <v>10.2.269</v>
          </cell>
          <cell r="C395" t="str">
            <v>Устранение утечки воды в котле (с заменой прокладки)</v>
          </cell>
          <cell r="D395" t="str">
            <v>шт</v>
          </cell>
          <cell r="E395">
            <v>337</v>
          </cell>
          <cell r="F395">
            <v>385</v>
          </cell>
          <cell r="G395" t="str">
            <v>10.2.269.0</v>
          </cell>
        </row>
        <row r="396">
          <cell r="B396" t="str">
            <v>10.2.270</v>
          </cell>
          <cell r="C396" t="str">
            <v>Замена трубки реле давления воздуха</v>
          </cell>
          <cell r="D396" t="str">
            <v>шт</v>
          </cell>
          <cell r="E396">
            <v>202</v>
          </cell>
          <cell r="F396">
            <v>232</v>
          </cell>
          <cell r="G396" t="str">
            <v>10.2.270.0</v>
          </cell>
        </row>
        <row r="397">
          <cell r="B397" t="str">
            <v>10.2.271</v>
          </cell>
          <cell r="C397" t="str">
            <v>Замена или подключение пульта управления котлом</v>
          </cell>
          <cell r="D397" t="str">
            <v>шт</v>
          </cell>
          <cell r="E397">
            <v>481</v>
          </cell>
          <cell r="F397">
            <v>551</v>
          </cell>
          <cell r="G397" t="str">
            <v>10.2.271.0</v>
          </cell>
        </row>
        <row r="398">
          <cell r="B398" t="str">
            <v>10.2.272</v>
          </cell>
          <cell r="C398" t="str">
            <v>Ремонт или замена рукоядки управления котлом</v>
          </cell>
          <cell r="D398" t="str">
            <v>шт</v>
          </cell>
          <cell r="E398">
            <v>159</v>
          </cell>
          <cell r="F398">
            <v>182</v>
          </cell>
          <cell r="G398" t="str">
            <v>10.2.272.0</v>
          </cell>
        </row>
        <row r="399">
          <cell r="B399" t="str">
            <v>10.2.273</v>
          </cell>
          <cell r="C399" t="str">
            <v>Замена провода электрода розжига</v>
          </cell>
          <cell r="D399" t="str">
            <v>шт</v>
          </cell>
          <cell r="E399">
            <v>120</v>
          </cell>
          <cell r="F399">
            <v>137</v>
          </cell>
          <cell r="G399" t="str">
            <v>10.2.273.0</v>
          </cell>
        </row>
        <row r="400">
          <cell r="B400" t="str">
            <v>10.2.274</v>
          </cell>
          <cell r="C400" t="str">
            <v>Замена камеры сгорания котла</v>
          </cell>
          <cell r="D400" t="str">
            <v>шт</v>
          </cell>
          <cell r="E400">
            <v>1492</v>
          </cell>
          <cell r="F400">
            <v>1708</v>
          </cell>
          <cell r="G400" t="str">
            <v>10.2.274.0</v>
          </cell>
        </row>
        <row r="401">
          <cell r="B401" t="str">
            <v>10.2.275</v>
          </cell>
          <cell r="C401" t="str">
            <v>Выведение котла из состояния блокировки</v>
          </cell>
          <cell r="D401" t="str">
            <v>шт</v>
          </cell>
          <cell r="E401">
            <v>385</v>
          </cell>
          <cell r="F401">
            <v>441</v>
          </cell>
          <cell r="G401" t="str">
            <v>10.2.275.0</v>
          </cell>
        </row>
        <row r="402">
          <cell r="B402" t="str">
            <v>10.2.276</v>
          </cell>
          <cell r="C402" t="str">
            <v>Замена уплотнительных колец системы отопления</v>
          </cell>
          <cell r="D402" t="str">
            <v>шт</v>
          </cell>
          <cell r="E402">
            <v>241</v>
          </cell>
          <cell r="F402">
            <v>276</v>
          </cell>
          <cell r="G402" t="str">
            <v>10.2.276.0</v>
          </cell>
        </row>
        <row r="403">
          <cell r="B403" t="str">
            <v>10.2.277</v>
          </cell>
          <cell r="C403" t="str">
            <v>Прочистка электрического газового клапана от окалин</v>
          </cell>
          <cell r="D403" t="str">
            <v>шт</v>
          </cell>
          <cell r="E403">
            <v>241</v>
          </cell>
          <cell r="F403">
            <v>276</v>
          </cell>
          <cell r="G403" t="str">
            <v>10.2.277.0</v>
          </cell>
        </row>
        <row r="404">
          <cell r="B404" t="str">
            <v>10.2.278</v>
          </cell>
          <cell r="C404" t="str">
            <v>Чистка рожков горелки котла типа Proterm 40 кВт и свыше</v>
          </cell>
          <cell r="D404" t="str">
            <v>шт</v>
          </cell>
          <cell r="E404">
            <v>1299</v>
          </cell>
          <cell r="F404">
            <v>1488</v>
          </cell>
          <cell r="G404" t="str">
            <v>10.2.278.0</v>
          </cell>
        </row>
        <row r="405">
          <cell r="B405" t="str">
            <v>10.2.279</v>
          </cell>
          <cell r="C405" t="str">
            <v>Чистка трубки газопровода котла от окалин (от газового клапана до рожков горелки)</v>
          </cell>
          <cell r="D405" t="str">
            <v>шт</v>
          </cell>
          <cell r="E405">
            <v>1059</v>
          </cell>
          <cell r="F405">
            <v>1212</v>
          </cell>
          <cell r="G405" t="str">
            <v>10.2.279.0</v>
          </cell>
        </row>
        <row r="406">
          <cell r="B406" t="str">
            <v>10.2.280</v>
          </cell>
          <cell r="C406" t="str">
            <v>Замена предохранителей платы управления</v>
          </cell>
          <cell r="D406" t="str">
            <v>шт</v>
          </cell>
          <cell r="E406">
            <v>159</v>
          </cell>
          <cell r="F406">
            <v>182</v>
          </cell>
          <cell r="G406" t="str">
            <v>10.2.280.0</v>
          </cell>
        </row>
        <row r="407">
          <cell r="B407" t="str">
            <v>10.2.281</v>
          </cell>
          <cell r="C407" t="str">
            <v>Замена гибкой подводки</v>
          </cell>
          <cell r="D407" t="str">
            <v>шт</v>
          </cell>
          <cell r="E407">
            <v>289</v>
          </cell>
          <cell r="F407">
            <v>331</v>
          </cell>
          <cell r="G407" t="str">
            <v>10.2.281.0</v>
          </cell>
        </row>
        <row r="408">
          <cell r="B408" t="str">
            <v>10.2.282</v>
          </cell>
          <cell r="C408" t="str">
            <v>Замена крана подпитки котла</v>
          </cell>
          <cell r="D408" t="str">
            <v>шт</v>
          </cell>
          <cell r="E408">
            <v>433</v>
          </cell>
          <cell r="F408">
            <v>496</v>
          </cell>
          <cell r="G408" t="str">
            <v>10.2.282.0</v>
          </cell>
        </row>
        <row r="409">
          <cell r="B409" t="str">
            <v>10.2.283</v>
          </cell>
          <cell r="C409" t="str">
            <v>Ремонт крана подпитки котла</v>
          </cell>
          <cell r="D409" t="str">
            <v>шт</v>
          </cell>
          <cell r="E409">
            <v>625</v>
          </cell>
          <cell r="F409">
            <v>717</v>
          </cell>
          <cell r="G409" t="str">
            <v>10.2.283.0</v>
          </cell>
        </row>
        <row r="410">
          <cell r="B410" t="str">
            <v>10.2.284</v>
          </cell>
          <cell r="C410" t="str">
            <v>Замена манометра в группе безопасности котла</v>
          </cell>
          <cell r="D410" t="str">
            <v>шт</v>
          </cell>
          <cell r="E410">
            <v>241</v>
          </cell>
          <cell r="F410">
            <v>276</v>
          </cell>
          <cell r="G410" t="str">
            <v>10.2.284.0</v>
          </cell>
        </row>
        <row r="411">
          <cell r="B411" t="str">
            <v>10.2.285</v>
          </cell>
          <cell r="C411" t="str">
            <v>Замена манометра давления системы отопления</v>
          </cell>
          <cell r="D411" t="str">
            <v>шт</v>
          </cell>
          <cell r="E411">
            <v>241</v>
          </cell>
          <cell r="F411">
            <v>276</v>
          </cell>
          <cell r="G411" t="str">
            <v>10.2.285.0</v>
          </cell>
        </row>
        <row r="412">
          <cell r="B412" t="str">
            <v>10.2.286</v>
          </cell>
          <cell r="C412" t="str">
            <v>Замена ГРПШ-6 с выполнением настройки</v>
          </cell>
          <cell r="D412" t="str">
            <v>шт</v>
          </cell>
          <cell r="E412">
            <v>3368</v>
          </cell>
          <cell r="F412">
            <v>3858</v>
          </cell>
          <cell r="G412" t="str">
            <v>10.2.286.0</v>
          </cell>
        </row>
        <row r="413">
          <cell r="B413" t="str">
            <v>10.2.287</v>
          </cell>
          <cell r="C413" t="str">
            <v>Замена ГРПШ-10 с выполнением настройки</v>
          </cell>
          <cell r="D413" t="str">
            <v>шт</v>
          </cell>
          <cell r="E413">
            <v>4330</v>
          </cell>
          <cell r="F413">
            <v>4960</v>
          </cell>
          <cell r="G413" t="str">
            <v>10.2.287.0</v>
          </cell>
        </row>
        <row r="414">
          <cell r="B414" t="str">
            <v>10.2.288</v>
          </cell>
          <cell r="C414" t="str">
            <v>Замена газовой плиты, перестановка, с пуском газа, с применением сварки, с регулировкой горелки</v>
          </cell>
          <cell r="D414" t="str">
            <v>шт</v>
          </cell>
          <cell r="E414">
            <v>826</v>
          </cell>
          <cell r="F414">
            <v>946</v>
          </cell>
          <cell r="G414" t="str">
            <v>10.2.288.0</v>
          </cell>
        </row>
        <row r="415">
          <cell r="B415" t="str">
            <v>10.2.289</v>
          </cell>
          <cell r="C415" t="str">
            <v>Замена проточного водонагревателя с новой подводкой газопровода, водопровода и пуском газа</v>
          </cell>
          <cell r="D415" t="str">
            <v>шт</v>
          </cell>
          <cell r="E415">
            <v>2887</v>
          </cell>
          <cell r="F415">
            <v>3307</v>
          </cell>
          <cell r="G415" t="str">
            <v>10.2.289.0</v>
          </cell>
        </row>
        <row r="416">
          <cell r="B416" t="str">
            <v>10.2.290</v>
          </cell>
          <cell r="C416" t="str">
            <v>Подключение газопровода при замене водонагревателя проточного со снятием заглушки, пуском газа и регулировкой работы прибора</v>
          </cell>
          <cell r="D416" t="str">
            <v>шт</v>
          </cell>
          <cell r="E416">
            <v>481</v>
          </cell>
          <cell r="F416">
            <v>551</v>
          </cell>
          <cell r="G416" t="str">
            <v>10.2.290.0</v>
          </cell>
        </row>
        <row r="417">
          <cell r="B417" t="str">
            <v>10.2.291</v>
          </cell>
          <cell r="C417" t="str">
            <v>Подключение газопровода при замене водонагревателя проточного со снятием заглушки, пуском газа до прибора без розжига и проведения ПНР</v>
          </cell>
          <cell r="D417" t="str">
            <v>шт</v>
          </cell>
          <cell r="E417">
            <v>241</v>
          </cell>
          <cell r="F417">
            <v>276</v>
          </cell>
          <cell r="G417" t="str">
            <v>10.2.291.0</v>
          </cell>
        </row>
        <row r="418">
          <cell r="B418" t="str">
            <v>10.2.292</v>
          </cell>
          <cell r="C418" t="str">
            <v>Установка котла без проведения сварочных работ</v>
          </cell>
          <cell r="D418" t="str">
            <v>шт</v>
          </cell>
          <cell r="E418">
            <v>1443</v>
          </cell>
          <cell r="F418">
            <v>1654</v>
          </cell>
          <cell r="G418" t="str">
            <v>10.2.292.0</v>
          </cell>
        </row>
        <row r="419">
          <cell r="B419" t="str">
            <v>10.2.293</v>
          </cell>
          <cell r="C419" t="str">
            <v>Замена котла без проведения сварочных работ</v>
          </cell>
          <cell r="D419" t="str">
            <v>шт</v>
          </cell>
          <cell r="E419">
            <v>1925</v>
          </cell>
          <cell r="F419">
            <v>2205</v>
          </cell>
          <cell r="G419" t="str">
            <v>10.2.293.0</v>
          </cell>
        </row>
        <row r="420">
          <cell r="B420" t="str">
            <v>10.2.294</v>
          </cell>
          <cell r="C420" t="str">
            <v>Подключение газопровода при замене котла со снятием заглушки, пуском газа и регулировкой работы прибора</v>
          </cell>
          <cell r="D420" t="str">
            <v>шт</v>
          </cell>
          <cell r="E420">
            <v>481</v>
          </cell>
          <cell r="F420">
            <v>551</v>
          </cell>
          <cell r="G420" t="str">
            <v>10.2.294.0</v>
          </cell>
        </row>
        <row r="421">
          <cell r="B421" t="str">
            <v>10.2.295</v>
          </cell>
          <cell r="C421" t="str">
            <v>Подключение газопровода при замене котла со снятием заглушки, пуском газа до прибора без розжига и проведения ПНР</v>
          </cell>
          <cell r="D421" t="str">
            <v>шт</v>
          </cell>
          <cell r="E421">
            <v>241</v>
          </cell>
          <cell r="F421">
            <v>276</v>
          </cell>
          <cell r="G421" t="str">
            <v>10.2.295.0</v>
          </cell>
        </row>
        <row r="422">
          <cell r="B422" t="str">
            <v>10.2.296</v>
          </cell>
          <cell r="C422" t="str">
            <v>Демонтаж бытового счетчика с установкой перемычки/заглушки</v>
          </cell>
          <cell r="D422" t="str">
            <v>шт</v>
          </cell>
          <cell r="E422">
            <v>481</v>
          </cell>
          <cell r="F422">
            <v>551</v>
          </cell>
          <cell r="G422" t="str">
            <v>10.2.296.0</v>
          </cell>
        </row>
        <row r="423">
          <cell r="B423" t="str">
            <v>10.2.297</v>
          </cell>
          <cell r="C423" t="str">
            <v>Установка бытового счетчика газа после ремонта или поверки</v>
          </cell>
          <cell r="D423" t="str">
            <v>шт</v>
          </cell>
          <cell r="E423">
            <v>693</v>
          </cell>
          <cell r="F423">
            <v>793</v>
          </cell>
          <cell r="G423" t="str">
            <v>10.2.297.0</v>
          </cell>
        </row>
        <row r="424">
          <cell r="B424" t="str">
            <v>10.2.298</v>
          </cell>
          <cell r="C424" t="str">
            <v>Замена прибора учета газа (бытового счетчика)</v>
          </cell>
          <cell r="D424" t="str">
            <v>шт</v>
          </cell>
          <cell r="E424">
            <v>693</v>
          </cell>
          <cell r="F424">
            <v>793</v>
          </cell>
          <cell r="G424" t="str">
            <v>10.2.298.0</v>
          </cell>
        </row>
        <row r="425">
          <cell r="B425" t="str">
            <v>10.2.299</v>
          </cell>
          <cell r="C425" t="str">
            <v>Замена элемента питания (литиевой батареи) в счетчике со смарт-картой</v>
          </cell>
          <cell r="D425" t="str">
            <v>шт</v>
          </cell>
          <cell r="E425">
            <v>241</v>
          </cell>
          <cell r="F425">
            <v>276</v>
          </cell>
          <cell r="G425" t="str">
            <v>10.2.299.0</v>
          </cell>
        </row>
        <row r="426">
          <cell r="B426" t="str">
            <v>10.2.220.2</v>
          </cell>
          <cell r="C426" t="str">
            <v>Притирка газового крана диаметром 25-40 мм</v>
          </cell>
          <cell r="D426" t="str">
            <v>шт</v>
          </cell>
          <cell r="E426">
            <v>701</v>
          </cell>
          <cell r="F426">
            <v>776</v>
          </cell>
          <cell r="G426" t="str">
            <v>10.2.220.2</v>
          </cell>
        </row>
        <row r="427">
          <cell r="B427" t="str">
            <v>10.2.220.3</v>
          </cell>
          <cell r="C427" t="str">
            <v>Притирка газового крана диаметром 50 мм</v>
          </cell>
          <cell r="D427" t="str">
            <v>шт</v>
          </cell>
          <cell r="E427">
            <v>767</v>
          </cell>
          <cell r="F427">
            <v>850</v>
          </cell>
          <cell r="G427" t="str">
            <v>10.2.220.3</v>
          </cell>
        </row>
        <row r="428">
          <cell r="B428" t="str">
            <v>10.2.286.1</v>
          </cell>
          <cell r="C428" t="str">
            <v>Демонтаж регулятора давления РДГБ-6 с установкой заглушки</v>
          </cell>
          <cell r="D428" t="str">
            <v>шт</v>
          </cell>
          <cell r="E428">
            <v>241</v>
          </cell>
          <cell r="F428">
            <v>271</v>
          </cell>
          <cell r="G428" t="str">
            <v>10.2.286.1</v>
          </cell>
        </row>
        <row r="429">
          <cell r="B429" t="str">
            <v>10.2.286.2</v>
          </cell>
          <cell r="C429" t="str">
            <v>Монтаж регулятора давления РДГБ-6, проверка параметров работы</v>
          </cell>
          <cell r="D429" t="str">
            <v>шт</v>
          </cell>
          <cell r="E429">
            <v>241</v>
          </cell>
          <cell r="F429">
            <v>271</v>
          </cell>
          <cell r="G429" t="str">
            <v>10.2.286.2</v>
          </cell>
        </row>
        <row r="430">
          <cell r="B430" t="str">
            <v>10.2.287.1</v>
          </cell>
          <cell r="C430" t="str">
            <v>Демонтаж регулятора давления РДГК-10 с установкой заглушки</v>
          </cell>
          <cell r="D430" t="str">
            <v>шт</v>
          </cell>
          <cell r="E430">
            <v>241</v>
          </cell>
          <cell r="F430">
            <v>271</v>
          </cell>
          <cell r="G430" t="str">
            <v>10.2.287.1</v>
          </cell>
        </row>
        <row r="431">
          <cell r="B431" t="str">
            <v>10.2.287.2</v>
          </cell>
          <cell r="C431" t="str">
            <v>Монтаж регулятора давления РДГК-10, проверка параметров работы, настройка ПЗК, ПСК</v>
          </cell>
          <cell r="D431" t="str">
            <v>шт</v>
          </cell>
          <cell r="E431">
            <v>321</v>
          </cell>
          <cell r="F431">
            <v>361</v>
          </cell>
          <cell r="G431" t="str">
            <v>10.2.287.2</v>
          </cell>
        </row>
        <row r="432">
          <cell r="B432" t="str">
            <v>10.2.300</v>
          </cell>
          <cell r="C432" t="str">
            <v>Монтаж сигнализатора загазованности типа СГГ-6</v>
          </cell>
          <cell r="D432" t="str">
            <v>шт</v>
          </cell>
          <cell r="E432">
            <v>826</v>
          </cell>
          <cell r="F432">
            <v>930</v>
          </cell>
          <cell r="G432" t="str">
            <v>10.2.300.0</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U32"/>
  <sheetViews>
    <sheetView workbookViewId="0">
      <selection activeCell="G24" sqref="G24"/>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11" width="9.140625" style="1"/>
    <col min="12" max="12" width="11.5703125" style="1" customWidth="1"/>
    <col min="13" max="251" width="9.140625" style="1"/>
    <col min="252" max="252" width="11.5703125" style="1" customWidth="1"/>
    <col min="253" max="253" width="13.140625" style="1" customWidth="1"/>
    <col min="254" max="254" width="48.42578125" style="1" customWidth="1"/>
    <col min="255" max="255" width="13.85546875" style="1" customWidth="1"/>
    <col min="256" max="256" width="11.42578125" style="1" customWidth="1"/>
    <col min="257" max="257" width="11.85546875" style="1" customWidth="1"/>
    <col min="258" max="507" width="9.140625" style="1"/>
    <col min="508" max="508" width="11.5703125" style="1" customWidth="1"/>
    <col min="509" max="509" width="13.140625" style="1" customWidth="1"/>
    <col min="510" max="510" width="48.42578125" style="1" customWidth="1"/>
    <col min="511" max="511" width="13.85546875" style="1" customWidth="1"/>
    <col min="512" max="512" width="11.42578125" style="1" customWidth="1"/>
    <col min="513" max="513" width="11.85546875" style="1" customWidth="1"/>
    <col min="514" max="763" width="9.140625" style="1"/>
    <col min="764" max="764" width="11.5703125" style="1" customWidth="1"/>
    <col min="765" max="765" width="13.140625" style="1" customWidth="1"/>
    <col min="766" max="766" width="48.42578125" style="1" customWidth="1"/>
    <col min="767" max="767" width="13.85546875" style="1" customWidth="1"/>
    <col min="768" max="768" width="11.42578125" style="1" customWidth="1"/>
    <col min="769" max="769" width="11.85546875" style="1" customWidth="1"/>
    <col min="770" max="1019" width="9.140625" style="1"/>
    <col min="1020" max="1020" width="11.5703125" style="1" customWidth="1"/>
    <col min="1021" max="1021" width="13.140625" style="1" customWidth="1"/>
    <col min="1022" max="1022" width="48.42578125" style="1" customWidth="1"/>
    <col min="1023" max="1023" width="13.85546875" style="1" customWidth="1"/>
    <col min="1024" max="1024" width="11.42578125" style="1" customWidth="1"/>
    <col min="1025" max="1025" width="11.85546875" style="1" customWidth="1"/>
    <col min="1026" max="1275" width="9.140625" style="1"/>
    <col min="1276" max="1276" width="11.5703125" style="1" customWidth="1"/>
    <col min="1277" max="1277" width="13.140625" style="1" customWidth="1"/>
    <col min="1278" max="1278" width="48.42578125" style="1" customWidth="1"/>
    <col min="1279" max="1279" width="13.85546875" style="1" customWidth="1"/>
    <col min="1280" max="1280" width="11.42578125" style="1" customWidth="1"/>
    <col min="1281" max="1281" width="11.85546875" style="1" customWidth="1"/>
    <col min="1282" max="1531" width="9.140625" style="1"/>
    <col min="1532" max="1532" width="11.5703125" style="1" customWidth="1"/>
    <col min="1533" max="1533" width="13.140625" style="1" customWidth="1"/>
    <col min="1534" max="1534" width="48.42578125" style="1" customWidth="1"/>
    <col min="1535" max="1535" width="13.85546875" style="1" customWidth="1"/>
    <col min="1536" max="1536" width="11.42578125" style="1" customWidth="1"/>
    <col min="1537" max="1537" width="11.85546875" style="1" customWidth="1"/>
    <col min="1538" max="1787" width="9.140625" style="1"/>
    <col min="1788" max="1788" width="11.5703125" style="1" customWidth="1"/>
    <col min="1789" max="1789" width="13.140625" style="1" customWidth="1"/>
    <col min="1790" max="1790" width="48.42578125" style="1" customWidth="1"/>
    <col min="1791" max="1791" width="13.85546875" style="1" customWidth="1"/>
    <col min="1792" max="1792" width="11.42578125" style="1" customWidth="1"/>
    <col min="1793" max="1793" width="11.85546875" style="1" customWidth="1"/>
    <col min="1794" max="2043" width="9.140625" style="1"/>
    <col min="2044" max="2044" width="11.5703125" style="1" customWidth="1"/>
    <col min="2045" max="2045" width="13.140625" style="1" customWidth="1"/>
    <col min="2046" max="2046" width="48.42578125" style="1" customWidth="1"/>
    <col min="2047" max="2047" width="13.85546875" style="1" customWidth="1"/>
    <col min="2048" max="2048" width="11.42578125" style="1" customWidth="1"/>
    <col min="2049" max="2049" width="11.85546875" style="1" customWidth="1"/>
    <col min="2050" max="2299" width="9.140625" style="1"/>
    <col min="2300" max="2300" width="11.5703125" style="1" customWidth="1"/>
    <col min="2301" max="2301" width="13.140625" style="1" customWidth="1"/>
    <col min="2302" max="2302" width="48.42578125" style="1" customWidth="1"/>
    <col min="2303" max="2303" width="13.85546875" style="1" customWidth="1"/>
    <col min="2304" max="2304" width="11.42578125" style="1" customWidth="1"/>
    <col min="2305" max="2305" width="11.85546875" style="1" customWidth="1"/>
    <col min="2306" max="2555" width="9.140625" style="1"/>
    <col min="2556" max="2556" width="11.5703125" style="1" customWidth="1"/>
    <col min="2557" max="2557" width="13.140625" style="1" customWidth="1"/>
    <col min="2558" max="2558" width="48.42578125" style="1" customWidth="1"/>
    <col min="2559" max="2559" width="13.85546875" style="1" customWidth="1"/>
    <col min="2560" max="2560" width="11.42578125" style="1" customWidth="1"/>
    <col min="2561" max="2561" width="11.85546875" style="1" customWidth="1"/>
    <col min="2562" max="2811" width="9.140625" style="1"/>
    <col min="2812" max="2812" width="11.5703125" style="1" customWidth="1"/>
    <col min="2813" max="2813" width="13.140625" style="1" customWidth="1"/>
    <col min="2814" max="2814" width="48.42578125" style="1" customWidth="1"/>
    <col min="2815" max="2815" width="13.85546875" style="1" customWidth="1"/>
    <col min="2816" max="2816" width="11.42578125" style="1" customWidth="1"/>
    <col min="2817" max="2817" width="11.85546875" style="1" customWidth="1"/>
    <col min="2818" max="3067" width="9.140625" style="1"/>
    <col min="3068" max="3068" width="11.5703125" style="1" customWidth="1"/>
    <col min="3069" max="3069" width="13.140625" style="1" customWidth="1"/>
    <col min="3070" max="3070" width="48.42578125" style="1" customWidth="1"/>
    <col min="3071" max="3071" width="13.85546875" style="1" customWidth="1"/>
    <col min="3072" max="3072" width="11.42578125" style="1" customWidth="1"/>
    <col min="3073" max="3073" width="11.85546875" style="1" customWidth="1"/>
    <col min="3074" max="3323" width="9.140625" style="1"/>
    <col min="3324" max="3324" width="11.5703125" style="1" customWidth="1"/>
    <col min="3325" max="3325" width="13.140625" style="1" customWidth="1"/>
    <col min="3326" max="3326" width="48.42578125" style="1" customWidth="1"/>
    <col min="3327" max="3327" width="13.85546875" style="1" customWidth="1"/>
    <col min="3328" max="3328" width="11.42578125" style="1" customWidth="1"/>
    <col min="3329" max="3329" width="11.85546875" style="1" customWidth="1"/>
    <col min="3330" max="3579" width="9.140625" style="1"/>
    <col min="3580" max="3580" width="11.5703125" style="1" customWidth="1"/>
    <col min="3581" max="3581" width="13.140625" style="1" customWidth="1"/>
    <col min="3582" max="3582" width="48.42578125" style="1" customWidth="1"/>
    <col min="3583" max="3583" width="13.85546875" style="1" customWidth="1"/>
    <col min="3584" max="3584" width="11.42578125" style="1" customWidth="1"/>
    <col min="3585" max="3585" width="11.85546875" style="1" customWidth="1"/>
    <col min="3586" max="3835" width="9.140625" style="1"/>
    <col min="3836" max="3836" width="11.5703125" style="1" customWidth="1"/>
    <col min="3837" max="3837" width="13.140625" style="1" customWidth="1"/>
    <col min="3838" max="3838" width="48.42578125" style="1" customWidth="1"/>
    <col min="3839" max="3839" width="13.85546875" style="1" customWidth="1"/>
    <col min="3840" max="3840" width="11.42578125" style="1" customWidth="1"/>
    <col min="3841" max="3841" width="11.85546875" style="1" customWidth="1"/>
    <col min="3842" max="4091" width="9.140625" style="1"/>
    <col min="4092" max="4092" width="11.5703125" style="1" customWidth="1"/>
    <col min="4093" max="4093" width="13.140625" style="1" customWidth="1"/>
    <col min="4094" max="4094" width="48.42578125" style="1" customWidth="1"/>
    <col min="4095" max="4095" width="13.85546875" style="1" customWidth="1"/>
    <col min="4096" max="4096" width="11.42578125" style="1" customWidth="1"/>
    <col min="4097" max="4097" width="11.85546875" style="1" customWidth="1"/>
    <col min="4098" max="4347" width="9.140625" style="1"/>
    <col min="4348" max="4348" width="11.5703125" style="1" customWidth="1"/>
    <col min="4349" max="4349" width="13.140625" style="1" customWidth="1"/>
    <col min="4350" max="4350" width="48.42578125" style="1" customWidth="1"/>
    <col min="4351" max="4351" width="13.85546875" style="1" customWidth="1"/>
    <col min="4352" max="4352" width="11.42578125" style="1" customWidth="1"/>
    <col min="4353" max="4353" width="11.85546875" style="1" customWidth="1"/>
    <col min="4354" max="4603" width="9.140625" style="1"/>
    <col min="4604" max="4604" width="11.5703125" style="1" customWidth="1"/>
    <col min="4605" max="4605" width="13.140625" style="1" customWidth="1"/>
    <col min="4606" max="4606" width="48.42578125" style="1" customWidth="1"/>
    <col min="4607" max="4607" width="13.85546875" style="1" customWidth="1"/>
    <col min="4608" max="4608" width="11.42578125" style="1" customWidth="1"/>
    <col min="4609" max="4609" width="11.85546875" style="1" customWidth="1"/>
    <col min="4610" max="4859" width="9.140625" style="1"/>
    <col min="4860" max="4860" width="11.5703125" style="1" customWidth="1"/>
    <col min="4861" max="4861" width="13.140625" style="1" customWidth="1"/>
    <col min="4862" max="4862" width="48.42578125" style="1" customWidth="1"/>
    <col min="4863" max="4863" width="13.85546875" style="1" customWidth="1"/>
    <col min="4864" max="4864" width="11.42578125" style="1" customWidth="1"/>
    <col min="4865" max="4865" width="11.85546875" style="1" customWidth="1"/>
    <col min="4866" max="5115" width="9.140625" style="1"/>
    <col min="5116" max="5116" width="11.5703125" style="1" customWidth="1"/>
    <col min="5117" max="5117" width="13.140625" style="1" customWidth="1"/>
    <col min="5118" max="5118" width="48.42578125" style="1" customWidth="1"/>
    <col min="5119" max="5119" width="13.85546875" style="1" customWidth="1"/>
    <col min="5120" max="5120" width="11.42578125" style="1" customWidth="1"/>
    <col min="5121" max="5121" width="11.85546875" style="1" customWidth="1"/>
    <col min="5122" max="5371" width="9.140625" style="1"/>
    <col min="5372" max="5372" width="11.5703125" style="1" customWidth="1"/>
    <col min="5373" max="5373" width="13.140625" style="1" customWidth="1"/>
    <col min="5374" max="5374" width="48.42578125" style="1" customWidth="1"/>
    <col min="5375" max="5375" width="13.85546875" style="1" customWidth="1"/>
    <col min="5376" max="5376" width="11.42578125" style="1" customWidth="1"/>
    <col min="5377" max="5377" width="11.85546875" style="1" customWidth="1"/>
    <col min="5378" max="5627" width="9.140625" style="1"/>
    <col min="5628" max="5628" width="11.5703125" style="1" customWidth="1"/>
    <col min="5629" max="5629" width="13.140625" style="1" customWidth="1"/>
    <col min="5630" max="5630" width="48.42578125" style="1" customWidth="1"/>
    <col min="5631" max="5631" width="13.85546875" style="1" customWidth="1"/>
    <col min="5632" max="5632" width="11.42578125" style="1" customWidth="1"/>
    <col min="5633" max="5633" width="11.85546875" style="1" customWidth="1"/>
    <col min="5634" max="5883" width="9.140625" style="1"/>
    <col min="5884" max="5884" width="11.5703125" style="1" customWidth="1"/>
    <col min="5885" max="5885" width="13.140625" style="1" customWidth="1"/>
    <col min="5886" max="5886" width="48.42578125" style="1" customWidth="1"/>
    <col min="5887" max="5887" width="13.85546875" style="1" customWidth="1"/>
    <col min="5888" max="5888" width="11.42578125" style="1" customWidth="1"/>
    <col min="5889" max="5889" width="11.85546875" style="1" customWidth="1"/>
    <col min="5890" max="6139" width="9.140625" style="1"/>
    <col min="6140" max="6140" width="11.5703125" style="1" customWidth="1"/>
    <col min="6141" max="6141" width="13.140625" style="1" customWidth="1"/>
    <col min="6142" max="6142" width="48.42578125" style="1" customWidth="1"/>
    <col min="6143" max="6143" width="13.85546875" style="1" customWidth="1"/>
    <col min="6144" max="6144" width="11.42578125" style="1" customWidth="1"/>
    <col min="6145" max="6145" width="11.85546875" style="1" customWidth="1"/>
    <col min="6146" max="6395" width="9.140625" style="1"/>
    <col min="6396" max="6396" width="11.5703125" style="1" customWidth="1"/>
    <col min="6397" max="6397" width="13.140625" style="1" customWidth="1"/>
    <col min="6398" max="6398" width="48.42578125" style="1" customWidth="1"/>
    <col min="6399" max="6399" width="13.85546875" style="1" customWidth="1"/>
    <col min="6400" max="6400" width="11.42578125" style="1" customWidth="1"/>
    <col min="6401" max="6401" width="11.85546875" style="1" customWidth="1"/>
    <col min="6402" max="6651" width="9.140625" style="1"/>
    <col min="6652" max="6652" width="11.5703125" style="1" customWidth="1"/>
    <col min="6653" max="6653" width="13.140625" style="1" customWidth="1"/>
    <col min="6654" max="6654" width="48.42578125" style="1" customWidth="1"/>
    <col min="6655" max="6655" width="13.85546875" style="1" customWidth="1"/>
    <col min="6656" max="6656" width="11.42578125" style="1" customWidth="1"/>
    <col min="6657" max="6657" width="11.85546875" style="1" customWidth="1"/>
    <col min="6658" max="6907" width="9.140625" style="1"/>
    <col min="6908" max="6908" width="11.5703125" style="1" customWidth="1"/>
    <col min="6909" max="6909" width="13.140625" style="1" customWidth="1"/>
    <col min="6910" max="6910" width="48.42578125" style="1" customWidth="1"/>
    <col min="6911" max="6911" width="13.85546875" style="1" customWidth="1"/>
    <col min="6912" max="6912" width="11.42578125" style="1" customWidth="1"/>
    <col min="6913" max="6913" width="11.85546875" style="1" customWidth="1"/>
    <col min="6914" max="7163" width="9.140625" style="1"/>
    <col min="7164" max="7164" width="11.5703125" style="1" customWidth="1"/>
    <col min="7165" max="7165" width="13.140625" style="1" customWidth="1"/>
    <col min="7166" max="7166" width="48.42578125" style="1" customWidth="1"/>
    <col min="7167" max="7167" width="13.85546875" style="1" customWidth="1"/>
    <col min="7168" max="7168" width="11.42578125" style="1" customWidth="1"/>
    <col min="7169" max="7169" width="11.85546875" style="1" customWidth="1"/>
    <col min="7170" max="7419" width="9.140625" style="1"/>
    <col min="7420" max="7420" width="11.5703125" style="1" customWidth="1"/>
    <col min="7421" max="7421" width="13.140625" style="1" customWidth="1"/>
    <col min="7422" max="7422" width="48.42578125" style="1" customWidth="1"/>
    <col min="7423" max="7423" width="13.85546875" style="1" customWidth="1"/>
    <col min="7424" max="7424" width="11.42578125" style="1" customWidth="1"/>
    <col min="7425" max="7425" width="11.85546875" style="1" customWidth="1"/>
    <col min="7426" max="7675" width="9.140625" style="1"/>
    <col min="7676" max="7676" width="11.5703125" style="1" customWidth="1"/>
    <col min="7677" max="7677" width="13.140625" style="1" customWidth="1"/>
    <col min="7678" max="7678" width="48.42578125" style="1" customWidth="1"/>
    <col min="7679" max="7679" width="13.85546875" style="1" customWidth="1"/>
    <col min="7680" max="7680" width="11.42578125" style="1" customWidth="1"/>
    <col min="7681" max="7681" width="11.85546875" style="1" customWidth="1"/>
    <col min="7682" max="7931" width="9.140625" style="1"/>
    <col min="7932" max="7932" width="11.5703125" style="1" customWidth="1"/>
    <col min="7933" max="7933" width="13.140625" style="1" customWidth="1"/>
    <col min="7934" max="7934" width="48.42578125" style="1" customWidth="1"/>
    <col min="7935" max="7935" width="13.85546875" style="1" customWidth="1"/>
    <col min="7936" max="7936" width="11.42578125" style="1" customWidth="1"/>
    <col min="7937" max="7937" width="11.85546875" style="1" customWidth="1"/>
    <col min="7938" max="8187" width="9.140625" style="1"/>
    <col min="8188" max="8188" width="11.5703125" style="1" customWidth="1"/>
    <col min="8189" max="8189" width="13.140625" style="1" customWidth="1"/>
    <col min="8190" max="8190" width="48.42578125" style="1" customWidth="1"/>
    <col min="8191" max="8191" width="13.85546875" style="1" customWidth="1"/>
    <col min="8192" max="8192" width="11.42578125" style="1" customWidth="1"/>
    <col min="8193" max="8193" width="11.85546875" style="1" customWidth="1"/>
    <col min="8194" max="8443" width="9.140625" style="1"/>
    <col min="8444" max="8444" width="11.5703125" style="1" customWidth="1"/>
    <col min="8445" max="8445" width="13.140625" style="1" customWidth="1"/>
    <col min="8446" max="8446" width="48.42578125" style="1" customWidth="1"/>
    <col min="8447" max="8447" width="13.85546875" style="1" customWidth="1"/>
    <col min="8448" max="8448" width="11.42578125" style="1" customWidth="1"/>
    <col min="8449" max="8449" width="11.85546875" style="1" customWidth="1"/>
    <col min="8450" max="8699" width="9.140625" style="1"/>
    <col min="8700" max="8700" width="11.5703125" style="1" customWidth="1"/>
    <col min="8701" max="8701" width="13.140625" style="1" customWidth="1"/>
    <col min="8702" max="8702" width="48.42578125" style="1" customWidth="1"/>
    <col min="8703" max="8703" width="13.85546875" style="1" customWidth="1"/>
    <col min="8704" max="8704" width="11.42578125" style="1" customWidth="1"/>
    <col min="8705" max="8705" width="11.85546875" style="1" customWidth="1"/>
    <col min="8706" max="8955" width="9.140625" style="1"/>
    <col min="8956" max="8956" width="11.5703125" style="1" customWidth="1"/>
    <col min="8957" max="8957" width="13.140625" style="1" customWidth="1"/>
    <col min="8958" max="8958" width="48.42578125" style="1" customWidth="1"/>
    <col min="8959" max="8959" width="13.85546875" style="1" customWidth="1"/>
    <col min="8960" max="8960" width="11.42578125" style="1" customWidth="1"/>
    <col min="8961" max="8961" width="11.85546875" style="1" customWidth="1"/>
    <col min="8962" max="9211" width="9.140625" style="1"/>
    <col min="9212" max="9212" width="11.5703125" style="1" customWidth="1"/>
    <col min="9213" max="9213" width="13.140625" style="1" customWidth="1"/>
    <col min="9214" max="9214" width="48.42578125" style="1" customWidth="1"/>
    <col min="9215" max="9215" width="13.85546875" style="1" customWidth="1"/>
    <col min="9216" max="9216" width="11.42578125" style="1" customWidth="1"/>
    <col min="9217" max="9217" width="11.85546875" style="1" customWidth="1"/>
    <col min="9218" max="9467" width="9.140625" style="1"/>
    <col min="9468" max="9468" width="11.5703125" style="1" customWidth="1"/>
    <col min="9469" max="9469" width="13.140625" style="1" customWidth="1"/>
    <col min="9470" max="9470" width="48.42578125" style="1" customWidth="1"/>
    <col min="9471" max="9471" width="13.85546875" style="1" customWidth="1"/>
    <col min="9472" max="9472" width="11.42578125" style="1" customWidth="1"/>
    <col min="9473" max="9473" width="11.85546875" style="1" customWidth="1"/>
    <col min="9474" max="9723" width="9.140625" style="1"/>
    <col min="9724" max="9724" width="11.5703125" style="1" customWidth="1"/>
    <col min="9725" max="9725" width="13.140625" style="1" customWidth="1"/>
    <col min="9726" max="9726" width="48.42578125" style="1" customWidth="1"/>
    <col min="9727" max="9727" width="13.85546875" style="1" customWidth="1"/>
    <col min="9728" max="9728" width="11.42578125" style="1" customWidth="1"/>
    <col min="9729" max="9729" width="11.85546875" style="1" customWidth="1"/>
    <col min="9730" max="9979" width="9.140625" style="1"/>
    <col min="9980" max="9980" width="11.5703125" style="1" customWidth="1"/>
    <col min="9981" max="9981" width="13.140625" style="1" customWidth="1"/>
    <col min="9982" max="9982" width="48.42578125" style="1" customWidth="1"/>
    <col min="9983" max="9983" width="13.85546875" style="1" customWidth="1"/>
    <col min="9984" max="9984" width="11.42578125" style="1" customWidth="1"/>
    <col min="9985" max="9985" width="11.85546875" style="1" customWidth="1"/>
    <col min="9986" max="10235" width="9.140625" style="1"/>
    <col min="10236" max="10236" width="11.5703125" style="1" customWidth="1"/>
    <col min="10237" max="10237" width="13.140625" style="1" customWidth="1"/>
    <col min="10238" max="10238" width="48.42578125" style="1" customWidth="1"/>
    <col min="10239" max="10239" width="13.85546875" style="1" customWidth="1"/>
    <col min="10240" max="10240" width="11.42578125" style="1" customWidth="1"/>
    <col min="10241" max="10241" width="11.85546875" style="1" customWidth="1"/>
    <col min="10242" max="10491" width="9.140625" style="1"/>
    <col min="10492" max="10492" width="11.5703125" style="1" customWidth="1"/>
    <col min="10493" max="10493" width="13.140625" style="1" customWidth="1"/>
    <col min="10494" max="10494" width="48.42578125" style="1" customWidth="1"/>
    <col min="10495" max="10495" width="13.85546875" style="1" customWidth="1"/>
    <col min="10496" max="10496" width="11.42578125" style="1" customWidth="1"/>
    <col min="10497" max="10497" width="11.85546875" style="1" customWidth="1"/>
    <col min="10498" max="10747" width="9.140625" style="1"/>
    <col min="10748" max="10748" width="11.5703125" style="1" customWidth="1"/>
    <col min="10749" max="10749" width="13.140625" style="1" customWidth="1"/>
    <col min="10750" max="10750" width="48.42578125" style="1" customWidth="1"/>
    <col min="10751" max="10751" width="13.85546875" style="1" customWidth="1"/>
    <col min="10752" max="10752" width="11.42578125" style="1" customWidth="1"/>
    <col min="10753" max="10753" width="11.85546875" style="1" customWidth="1"/>
    <col min="10754" max="11003" width="9.140625" style="1"/>
    <col min="11004" max="11004" width="11.5703125" style="1" customWidth="1"/>
    <col min="11005" max="11005" width="13.140625" style="1" customWidth="1"/>
    <col min="11006" max="11006" width="48.42578125" style="1" customWidth="1"/>
    <col min="11007" max="11007" width="13.85546875" style="1" customWidth="1"/>
    <col min="11008" max="11008" width="11.42578125" style="1" customWidth="1"/>
    <col min="11009" max="11009" width="11.85546875" style="1" customWidth="1"/>
    <col min="11010" max="11259" width="9.140625" style="1"/>
    <col min="11260" max="11260" width="11.5703125" style="1" customWidth="1"/>
    <col min="11261" max="11261" width="13.140625" style="1" customWidth="1"/>
    <col min="11262" max="11262" width="48.42578125" style="1" customWidth="1"/>
    <col min="11263" max="11263" width="13.85546875" style="1" customWidth="1"/>
    <col min="11264" max="11264" width="11.42578125" style="1" customWidth="1"/>
    <col min="11265" max="11265" width="11.85546875" style="1" customWidth="1"/>
    <col min="11266" max="11515" width="9.140625" style="1"/>
    <col min="11516" max="11516" width="11.5703125" style="1" customWidth="1"/>
    <col min="11517" max="11517" width="13.140625" style="1" customWidth="1"/>
    <col min="11518" max="11518" width="48.42578125" style="1" customWidth="1"/>
    <col min="11519" max="11519" width="13.85546875" style="1" customWidth="1"/>
    <col min="11520" max="11520" width="11.42578125" style="1" customWidth="1"/>
    <col min="11521" max="11521" width="11.85546875" style="1" customWidth="1"/>
    <col min="11522" max="11771" width="9.140625" style="1"/>
    <col min="11772" max="11772" width="11.5703125" style="1" customWidth="1"/>
    <col min="11773" max="11773" width="13.140625" style="1" customWidth="1"/>
    <col min="11774" max="11774" width="48.42578125" style="1" customWidth="1"/>
    <col min="11775" max="11775" width="13.85546875" style="1" customWidth="1"/>
    <col min="11776" max="11776" width="11.42578125" style="1" customWidth="1"/>
    <col min="11777" max="11777" width="11.85546875" style="1" customWidth="1"/>
    <col min="11778" max="12027" width="9.140625" style="1"/>
    <col min="12028" max="12028" width="11.5703125" style="1" customWidth="1"/>
    <col min="12029" max="12029" width="13.140625" style="1" customWidth="1"/>
    <col min="12030" max="12030" width="48.42578125" style="1" customWidth="1"/>
    <col min="12031" max="12031" width="13.85546875" style="1" customWidth="1"/>
    <col min="12032" max="12032" width="11.42578125" style="1" customWidth="1"/>
    <col min="12033" max="12033" width="11.85546875" style="1" customWidth="1"/>
    <col min="12034" max="12283" width="9.140625" style="1"/>
    <col min="12284" max="12284" width="11.5703125" style="1" customWidth="1"/>
    <col min="12285" max="12285" width="13.140625" style="1" customWidth="1"/>
    <col min="12286" max="12286" width="48.42578125" style="1" customWidth="1"/>
    <col min="12287" max="12287" width="13.85546875" style="1" customWidth="1"/>
    <col min="12288" max="12288" width="11.42578125" style="1" customWidth="1"/>
    <col min="12289" max="12289" width="11.85546875" style="1" customWidth="1"/>
    <col min="12290" max="12539" width="9.140625" style="1"/>
    <col min="12540" max="12540" width="11.5703125" style="1" customWidth="1"/>
    <col min="12541" max="12541" width="13.140625" style="1" customWidth="1"/>
    <col min="12542" max="12542" width="48.42578125" style="1" customWidth="1"/>
    <col min="12543" max="12543" width="13.85546875" style="1" customWidth="1"/>
    <col min="12544" max="12544" width="11.42578125" style="1" customWidth="1"/>
    <col min="12545" max="12545" width="11.85546875" style="1" customWidth="1"/>
    <col min="12546" max="12795" width="9.140625" style="1"/>
    <col min="12796" max="12796" width="11.5703125" style="1" customWidth="1"/>
    <col min="12797" max="12797" width="13.140625" style="1" customWidth="1"/>
    <col min="12798" max="12798" width="48.42578125" style="1" customWidth="1"/>
    <col min="12799" max="12799" width="13.85546875" style="1" customWidth="1"/>
    <col min="12800" max="12800" width="11.42578125" style="1" customWidth="1"/>
    <col min="12801" max="12801" width="11.85546875" style="1" customWidth="1"/>
    <col min="12802" max="13051" width="9.140625" style="1"/>
    <col min="13052" max="13052" width="11.5703125" style="1" customWidth="1"/>
    <col min="13053" max="13053" width="13.140625" style="1" customWidth="1"/>
    <col min="13054" max="13054" width="48.42578125" style="1" customWidth="1"/>
    <col min="13055" max="13055" width="13.85546875" style="1" customWidth="1"/>
    <col min="13056" max="13056" width="11.42578125" style="1" customWidth="1"/>
    <col min="13057" max="13057" width="11.85546875" style="1" customWidth="1"/>
    <col min="13058" max="13307" width="9.140625" style="1"/>
    <col min="13308" max="13308" width="11.5703125" style="1" customWidth="1"/>
    <col min="13309" max="13309" width="13.140625" style="1" customWidth="1"/>
    <col min="13310" max="13310" width="48.42578125" style="1" customWidth="1"/>
    <col min="13311" max="13311" width="13.85546875" style="1" customWidth="1"/>
    <col min="13312" max="13312" width="11.42578125" style="1" customWidth="1"/>
    <col min="13313" max="13313" width="11.85546875" style="1" customWidth="1"/>
    <col min="13314" max="13563" width="9.140625" style="1"/>
    <col min="13564" max="13564" width="11.5703125" style="1" customWidth="1"/>
    <col min="13565" max="13565" width="13.140625" style="1" customWidth="1"/>
    <col min="13566" max="13566" width="48.42578125" style="1" customWidth="1"/>
    <col min="13567" max="13567" width="13.85546875" style="1" customWidth="1"/>
    <col min="13568" max="13568" width="11.42578125" style="1" customWidth="1"/>
    <col min="13569" max="13569" width="11.85546875" style="1" customWidth="1"/>
    <col min="13570" max="13819" width="9.140625" style="1"/>
    <col min="13820" max="13820" width="11.5703125" style="1" customWidth="1"/>
    <col min="13821" max="13821" width="13.140625" style="1" customWidth="1"/>
    <col min="13822" max="13822" width="48.42578125" style="1" customWidth="1"/>
    <col min="13823" max="13823" width="13.85546875" style="1" customWidth="1"/>
    <col min="13824" max="13824" width="11.42578125" style="1" customWidth="1"/>
    <col min="13825" max="13825" width="11.85546875" style="1" customWidth="1"/>
    <col min="13826" max="14075" width="9.140625" style="1"/>
    <col min="14076" max="14076" width="11.5703125" style="1" customWidth="1"/>
    <col min="14077" max="14077" width="13.140625" style="1" customWidth="1"/>
    <col min="14078" max="14078" width="48.42578125" style="1" customWidth="1"/>
    <col min="14079" max="14079" width="13.85546875" style="1" customWidth="1"/>
    <col min="14080" max="14080" width="11.42578125" style="1" customWidth="1"/>
    <col min="14081" max="14081" width="11.85546875" style="1" customWidth="1"/>
    <col min="14082" max="14331" width="9.140625" style="1"/>
    <col min="14332" max="14332" width="11.5703125" style="1" customWidth="1"/>
    <col min="14333" max="14333" width="13.140625" style="1" customWidth="1"/>
    <col min="14334" max="14334" width="48.42578125" style="1" customWidth="1"/>
    <col min="14335" max="14335" width="13.85546875" style="1" customWidth="1"/>
    <col min="14336" max="14336" width="11.42578125" style="1" customWidth="1"/>
    <col min="14337" max="14337" width="11.85546875" style="1" customWidth="1"/>
    <col min="14338" max="14587" width="9.140625" style="1"/>
    <col min="14588" max="14588" width="11.5703125" style="1" customWidth="1"/>
    <col min="14589" max="14589" width="13.140625" style="1" customWidth="1"/>
    <col min="14590" max="14590" width="48.42578125" style="1" customWidth="1"/>
    <col min="14591" max="14591" width="13.85546875" style="1" customWidth="1"/>
    <col min="14592" max="14592" width="11.42578125" style="1" customWidth="1"/>
    <col min="14593" max="14593" width="11.85546875" style="1" customWidth="1"/>
    <col min="14594" max="14843" width="9.140625" style="1"/>
    <col min="14844" max="14844" width="11.5703125" style="1" customWidth="1"/>
    <col min="14845" max="14845" width="13.140625" style="1" customWidth="1"/>
    <col min="14846" max="14846" width="48.42578125" style="1" customWidth="1"/>
    <col min="14847" max="14847" width="13.85546875" style="1" customWidth="1"/>
    <col min="14848" max="14848" width="11.42578125" style="1" customWidth="1"/>
    <col min="14849" max="14849" width="11.85546875" style="1" customWidth="1"/>
    <col min="14850" max="15099" width="9.140625" style="1"/>
    <col min="15100" max="15100" width="11.5703125" style="1" customWidth="1"/>
    <col min="15101" max="15101" width="13.140625" style="1" customWidth="1"/>
    <col min="15102" max="15102" width="48.42578125" style="1" customWidth="1"/>
    <col min="15103" max="15103" width="13.85546875" style="1" customWidth="1"/>
    <col min="15104" max="15104" width="11.42578125" style="1" customWidth="1"/>
    <col min="15105" max="15105" width="11.85546875" style="1" customWidth="1"/>
    <col min="15106" max="15355" width="9.140625" style="1"/>
    <col min="15356" max="15356" width="11.5703125" style="1" customWidth="1"/>
    <col min="15357" max="15357" width="13.140625" style="1" customWidth="1"/>
    <col min="15358" max="15358" width="48.42578125" style="1" customWidth="1"/>
    <col min="15359" max="15359" width="13.85546875" style="1" customWidth="1"/>
    <col min="15360" max="15360" width="11.42578125" style="1" customWidth="1"/>
    <col min="15361" max="15361" width="11.85546875" style="1" customWidth="1"/>
    <col min="15362" max="15611" width="9.140625" style="1"/>
    <col min="15612" max="15612" width="11.5703125" style="1" customWidth="1"/>
    <col min="15613" max="15613" width="13.140625" style="1" customWidth="1"/>
    <col min="15614" max="15614" width="48.42578125" style="1" customWidth="1"/>
    <col min="15615" max="15615" width="13.85546875" style="1" customWidth="1"/>
    <col min="15616" max="15616" width="11.42578125" style="1" customWidth="1"/>
    <col min="15617" max="15617" width="11.85546875" style="1" customWidth="1"/>
    <col min="15618" max="15867" width="9.140625" style="1"/>
    <col min="15868" max="15868" width="11.5703125" style="1" customWidth="1"/>
    <col min="15869" max="15869" width="13.140625" style="1" customWidth="1"/>
    <col min="15870" max="15870" width="48.42578125" style="1" customWidth="1"/>
    <col min="15871" max="15871" width="13.85546875" style="1" customWidth="1"/>
    <col min="15872" max="15872" width="11.42578125" style="1" customWidth="1"/>
    <col min="15873" max="15873" width="11.85546875" style="1" customWidth="1"/>
    <col min="15874" max="16123" width="9.140625" style="1"/>
    <col min="16124" max="16124" width="11.5703125" style="1" customWidth="1"/>
    <col min="16125" max="16125" width="13.140625" style="1" customWidth="1"/>
    <col min="16126" max="16126" width="48.42578125" style="1" customWidth="1"/>
    <col min="16127" max="16127" width="13.85546875" style="1" customWidth="1"/>
    <col min="16128" max="16128" width="11.42578125" style="1" customWidth="1"/>
    <col min="16129" max="16129" width="11.85546875" style="1" customWidth="1"/>
    <col min="16130" max="16384" width="9.140625" style="1"/>
  </cols>
  <sheetData>
    <row r="1" spans="1:12" ht="11.25" customHeight="1" x14ac:dyDescent="0.2">
      <c r="A1" s="253" t="s">
        <v>2962</v>
      </c>
      <c r="B1" s="253"/>
      <c r="C1" s="253"/>
      <c r="D1" s="253"/>
      <c r="E1" s="253"/>
      <c r="F1" s="253"/>
    </row>
    <row r="2" spans="1:12" ht="11.25" customHeight="1" x14ac:dyDescent="0.2">
      <c r="A2" s="253"/>
      <c r="B2" s="253"/>
      <c r="C2" s="253"/>
      <c r="D2" s="253"/>
      <c r="E2" s="253"/>
      <c r="F2" s="253"/>
    </row>
    <row r="3" spans="1:12" ht="11.25" customHeight="1" x14ac:dyDescent="0.2"/>
    <row r="4" spans="1:12" ht="12.75" customHeight="1" x14ac:dyDescent="0.2">
      <c r="A4" s="254" t="s">
        <v>2975</v>
      </c>
      <c r="B4" s="255"/>
      <c r="C4" s="255"/>
      <c r="D4" s="255"/>
      <c r="E4" s="255"/>
      <c r="F4" s="255"/>
    </row>
    <row r="5" spans="1:12" ht="12.75" customHeight="1" x14ac:dyDescent="0.2"/>
    <row r="6" spans="1:12" ht="12.75" customHeight="1" x14ac:dyDescent="0.2">
      <c r="A6" s="256"/>
      <c r="B6" s="256"/>
      <c r="C6" s="256"/>
      <c r="D6" s="256"/>
      <c r="E6" s="256"/>
      <c r="F6" s="256"/>
    </row>
    <row r="7" spans="1:12" ht="12.75" customHeight="1" thickBot="1" x14ac:dyDescent="0.25">
      <c r="E7" s="1" t="s">
        <v>2949</v>
      </c>
      <c r="G7" s="1" t="s">
        <v>2951</v>
      </c>
      <c r="I7" s="1" t="s">
        <v>2952</v>
      </c>
    </row>
    <row r="8" spans="1:12" ht="12.75" customHeight="1" x14ac:dyDescent="0.2">
      <c r="A8" s="257" t="s">
        <v>2</v>
      </c>
      <c r="B8" s="257" t="s">
        <v>3</v>
      </c>
      <c r="C8" s="259" t="s">
        <v>4</v>
      </c>
      <c r="D8" s="259" t="s">
        <v>5</v>
      </c>
      <c r="E8" s="252" t="s">
        <v>6</v>
      </c>
      <c r="F8" s="252"/>
      <c r="G8" s="252" t="s">
        <v>6</v>
      </c>
      <c r="H8" s="252"/>
      <c r="I8" s="252" t="s">
        <v>6</v>
      </c>
      <c r="J8" s="252"/>
    </row>
    <row r="9" spans="1:12" ht="36.75" customHeight="1" thickBot="1" x14ac:dyDescent="0.25">
      <c r="A9" s="258"/>
      <c r="B9" s="258"/>
      <c r="C9" s="260"/>
      <c r="D9" s="260"/>
      <c r="E9" s="2" t="s">
        <v>7</v>
      </c>
      <c r="F9" s="3" t="s">
        <v>8</v>
      </c>
      <c r="G9" s="2" t="s">
        <v>7</v>
      </c>
      <c r="H9" s="3" t="s">
        <v>8</v>
      </c>
      <c r="I9" s="9" t="s">
        <v>7</v>
      </c>
      <c r="J9" s="10" t="s">
        <v>8</v>
      </c>
    </row>
    <row r="10" spans="1:12" s="81" customFormat="1" ht="51" x14ac:dyDescent="0.2">
      <c r="A10" s="132" t="s">
        <v>9</v>
      </c>
      <c r="B10" s="132" t="s">
        <v>2963</v>
      </c>
      <c r="C10" s="133" t="s">
        <v>2964</v>
      </c>
      <c r="D10" s="134" t="s">
        <v>3242</v>
      </c>
      <c r="E10" s="135"/>
      <c r="F10" s="135"/>
      <c r="G10" s="135"/>
      <c r="H10" s="135"/>
      <c r="I10" s="135"/>
      <c r="J10" s="136"/>
      <c r="L10" s="131"/>
    </row>
    <row r="11" spans="1:12" s="81" customFormat="1" ht="12.75" customHeight="1" x14ac:dyDescent="0.2">
      <c r="A11" s="4"/>
      <c r="B11" s="4"/>
      <c r="C11" s="128" t="s">
        <v>3238</v>
      </c>
      <c r="D11" s="4"/>
      <c r="E11" s="6">
        <v>2047</v>
      </c>
      <c r="F11" s="6"/>
      <c r="G11" s="6">
        <v>3893</v>
      </c>
      <c r="H11" s="6"/>
      <c r="I11" s="6">
        <v>4340</v>
      </c>
      <c r="J11" s="12"/>
      <c r="L11" s="131"/>
    </row>
    <row r="12" spans="1:12" s="81" customFormat="1" ht="12.75" customHeight="1" x14ac:dyDescent="0.2">
      <c r="A12" s="4"/>
      <c r="B12" s="4"/>
      <c r="C12" s="128" t="s">
        <v>3239</v>
      </c>
      <c r="D12" s="4"/>
      <c r="E12" s="6">
        <v>6141</v>
      </c>
      <c r="F12" s="6"/>
      <c r="G12" s="6">
        <v>11677</v>
      </c>
      <c r="H12" s="6"/>
      <c r="I12" s="6">
        <v>13020</v>
      </c>
      <c r="J12" s="12"/>
      <c r="L12" s="131"/>
    </row>
    <row r="13" spans="1:12" s="81" customFormat="1" ht="12.75" customHeight="1" x14ac:dyDescent="0.2">
      <c r="A13" s="4"/>
      <c r="B13" s="4"/>
      <c r="C13" s="128" t="s">
        <v>3240</v>
      </c>
      <c r="D13" s="4"/>
      <c r="E13" s="6">
        <v>10236</v>
      </c>
      <c r="F13" s="6"/>
      <c r="G13" s="6">
        <v>19461</v>
      </c>
      <c r="H13" s="6"/>
      <c r="I13" s="6">
        <v>21700</v>
      </c>
      <c r="J13" s="12"/>
      <c r="L13" s="131"/>
    </row>
    <row r="14" spans="1:12" s="81" customFormat="1" ht="12.75" customHeight="1" x14ac:dyDescent="0.2">
      <c r="A14" s="4"/>
      <c r="B14" s="4"/>
      <c r="C14" s="128" t="s">
        <v>3241</v>
      </c>
      <c r="D14" s="4"/>
      <c r="E14" s="6">
        <v>12283</v>
      </c>
      <c r="F14" s="6"/>
      <c r="G14" s="6">
        <v>23353</v>
      </c>
      <c r="H14" s="6"/>
      <c r="I14" s="6">
        <v>26038</v>
      </c>
      <c r="J14" s="12"/>
      <c r="L14" s="131"/>
    </row>
    <row r="15" spans="1:12" s="81" customFormat="1" ht="51" x14ac:dyDescent="0.2">
      <c r="A15" s="4" t="s">
        <v>194</v>
      </c>
      <c r="B15" s="4" t="s">
        <v>2965</v>
      </c>
      <c r="C15" s="5" t="s">
        <v>2966</v>
      </c>
      <c r="D15" s="129" t="s">
        <v>3242</v>
      </c>
      <c r="E15" s="130"/>
      <c r="F15" s="130"/>
      <c r="G15" s="130"/>
      <c r="H15" s="130"/>
      <c r="I15" s="130"/>
      <c r="J15" s="12"/>
      <c r="L15" s="131"/>
    </row>
    <row r="16" spans="1:12" s="81" customFormat="1" ht="12.75" customHeight="1" x14ac:dyDescent="0.2">
      <c r="A16" s="4"/>
      <c r="B16" s="4"/>
      <c r="C16" s="128" t="s">
        <v>3238</v>
      </c>
      <c r="D16" s="4"/>
      <c r="E16" s="6">
        <v>1024</v>
      </c>
      <c r="F16" s="6"/>
      <c r="G16" s="6">
        <v>1946</v>
      </c>
      <c r="H16" s="6"/>
      <c r="I16" s="6">
        <v>2170</v>
      </c>
      <c r="J16" s="12"/>
      <c r="L16" s="131"/>
    </row>
    <row r="17" spans="1:21" s="81" customFormat="1" ht="12.75" customHeight="1" x14ac:dyDescent="0.2">
      <c r="A17" s="4"/>
      <c r="B17" s="4"/>
      <c r="C17" s="128" t="s">
        <v>3239</v>
      </c>
      <c r="D17" s="4"/>
      <c r="E17" s="6">
        <v>3071</v>
      </c>
      <c r="F17" s="6"/>
      <c r="G17" s="6">
        <v>5838</v>
      </c>
      <c r="H17" s="6"/>
      <c r="I17" s="6">
        <v>6510</v>
      </c>
      <c r="J17" s="12"/>
      <c r="L17" s="131"/>
    </row>
    <row r="18" spans="1:21" s="81" customFormat="1" ht="12.75" customHeight="1" x14ac:dyDescent="0.2">
      <c r="A18" s="4"/>
      <c r="B18" s="4"/>
      <c r="C18" s="128" t="s">
        <v>3240</v>
      </c>
      <c r="D18" s="4"/>
      <c r="E18" s="6">
        <v>5118</v>
      </c>
      <c r="F18" s="6"/>
      <c r="G18" s="6">
        <v>9731</v>
      </c>
      <c r="H18" s="6"/>
      <c r="I18" s="6">
        <v>10849</v>
      </c>
      <c r="J18" s="12"/>
      <c r="L18" s="131"/>
    </row>
    <row r="19" spans="1:21" s="81" customFormat="1" ht="12.75" customHeight="1" x14ac:dyDescent="0.2">
      <c r="A19" s="4"/>
      <c r="B19" s="4"/>
      <c r="C19" s="128" t="s">
        <v>3241</v>
      </c>
      <c r="D19" s="4"/>
      <c r="E19" s="6">
        <v>6141</v>
      </c>
      <c r="F19" s="6"/>
      <c r="G19" s="6">
        <v>11677</v>
      </c>
      <c r="H19" s="6"/>
      <c r="I19" s="6">
        <v>13020</v>
      </c>
      <c r="J19" s="12"/>
      <c r="L19" s="131"/>
    </row>
    <row r="20" spans="1:21" s="81" customFormat="1" ht="51" x14ac:dyDescent="0.2">
      <c r="A20" s="4">
        <v>3</v>
      </c>
      <c r="B20" s="4"/>
      <c r="C20" s="5" t="s">
        <v>3237</v>
      </c>
      <c r="D20" s="129" t="s">
        <v>3242</v>
      </c>
      <c r="E20" s="6"/>
      <c r="F20" s="6"/>
      <c r="G20" s="6"/>
      <c r="H20" s="6"/>
      <c r="I20" s="6"/>
      <c r="J20" s="12"/>
      <c r="L20" s="131"/>
    </row>
    <row r="21" spans="1:21" s="81" customFormat="1" ht="12.75" customHeight="1" x14ac:dyDescent="0.2">
      <c r="A21" s="4"/>
      <c r="B21" s="4"/>
      <c r="C21" s="128" t="s">
        <v>3238</v>
      </c>
      <c r="D21" s="4"/>
      <c r="E21" s="6">
        <v>2047</v>
      </c>
      <c r="F21" s="6"/>
      <c r="G21" s="6">
        <v>3893</v>
      </c>
      <c r="H21" s="6"/>
      <c r="I21" s="6">
        <v>4340</v>
      </c>
      <c r="J21" s="12"/>
      <c r="L21" s="131"/>
    </row>
    <row r="22" spans="1:21" s="81" customFormat="1" ht="12.75" customHeight="1" x14ac:dyDescent="0.2">
      <c r="A22" s="4"/>
      <c r="B22" s="4"/>
      <c r="C22" s="128" t="s">
        <v>3239</v>
      </c>
      <c r="D22" s="4"/>
      <c r="E22" s="6">
        <v>6141</v>
      </c>
      <c r="F22" s="6"/>
      <c r="G22" s="6">
        <v>11677</v>
      </c>
      <c r="H22" s="6"/>
      <c r="I22" s="6">
        <v>13020</v>
      </c>
      <c r="J22" s="12"/>
      <c r="L22" s="131"/>
    </row>
    <row r="23" spans="1:21" s="81" customFormat="1" ht="12.75" customHeight="1" x14ac:dyDescent="0.2">
      <c r="A23" s="4"/>
      <c r="B23" s="4"/>
      <c r="C23" s="128" t="s">
        <v>3240</v>
      </c>
      <c r="D23" s="4"/>
      <c r="E23" s="6">
        <v>10236</v>
      </c>
      <c r="F23" s="6"/>
      <c r="G23" s="6">
        <v>19461</v>
      </c>
      <c r="H23" s="6"/>
      <c r="I23" s="6">
        <v>21700</v>
      </c>
      <c r="J23" s="12"/>
      <c r="L23" s="131"/>
    </row>
    <row r="24" spans="1:21" s="81" customFormat="1" ht="12.75" customHeight="1" x14ac:dyDescent="0.2">
      <c r="A24" s="4"/>
      <c r="B24" s="4"/>
      <c r="C24" s="128" t="s">
        <v>3241</v>
      </c>
      <c r="D24" s="4"/>
      <c r="E24" s="6">
        <v>12283</v>
      </c>
      <c r="F24" s="6"/>
      <c r="G24" s="6">
        <v>23353</v>
      </c>
      <c r="H24" s="6"/>
      <c r="I24" s="6">
        <v>26038</v>
      </c>
      <c r="J24" s="12"/>
      <c r="L24" s="131"/>
    </row>
    <row r="25" spans="1:21" x14ac:dyDescent="0.2">
      <c r="K25" s="147">
        <f>SUM(E11:I24)</f>
        <v>385473</v>
      </c>
      <c r="L25" s="131"/>
      <c r="M25" s="131"/>
      <c r="U25" s="124"/>
    </row>
    <row r="26" spans="1:21" x14ac:dyDescent="0.2">
      <c r="K26" s="14">
        <f>SUM(р1гл2!E11:I24)</f>
        <v>429032</v>
      </c>
      <c r="L26" s="131"/>
      <c r="U26" s="124"/>
    </row>
    <row r="27" spans="1:21" ht="12" thickBot="1" x14ac:dyDescent="0.25">
      <c r="K27" s="196">
        <f>K26/K25</f>
        <v>1.1130014294126955</v>
      </c>
      <c r="L27" s="131"/>
      <c r="U27" s="124"/>
    </row>
    <row r="28" spans="1:21" ht="12" thickBot="1" x14ac:dyDescent="0.25">
      <c r="E28" s="24">
        <v>1.113</v>
      </c>
    </row>
    <row r="29" spans="1:21" x14ac:dyDescent="0.2">
      <c r="E29" s="200"/>
      <c r="L29" s="131"/>
    </row>
    <row r="30" spans="1:21" x14ac:dyDescent="0.2">
      <c r="L30" s="131"/>
    </row>
    <row r="31" spans="1:21" x14ac:dyDescent="0.2">
      <c r="L31" s="131"/>
    </row>
    <row r="32" spans="1:21" x14ac:dyDescent="0.2">
      <c r="L32" s="131"/>
    </row>
  </sheetData>
  <mergeCells count="10">
    <mergeCell ref="G8:H8"/>
    <mergeCell ref="I8:J8"/>
    <mergeCell ref="A1:F2"/>
    <mergeCell ref="A4:F4"/>
    <mergeCell ref="A6:F6"/>
    <mergeCell ref="A8:A9"/>
    <mergeCell ref="B8:B9"/>
    <mergeCell ref="C8:C9"/>
    <mergeCell ref="D8:D9"/>
    <mergeCell ref="E8:F8"/>
  </mergeCells>
  <pageMargins left="0.39370078740157477" right="0.39370078740157477" top="0.39370078740157477" bottom="0.39370078740157477" header="0" footer="0"/>
  <pageSetup paperSize="9" fitToWidth="0" fitToHeight="0" pageOrder="overThenDown"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outlinePr summaryBelow="0" summaryRight="0"/>
    <pageSetUpPr autoPageBreaks="0"/>
  </sheetPr>
  <dimension ref="A1:AE62"/>
  <sheetViews>
    <sheetView showZeros="0" workbookViewId="0">
      <pane ySplit="9" topLeftCell="A10" activePane="bottomLeft" state="frozen"/>
      <selection activeCell="E7" sqref="E7:N7"/>
      <selection pane="bottomLeft" activeCell="E10" sqref="E10"/>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6" width="11.42578125" style="1" customWidth="1"/>
    <col min="7" max="9" width="11.85546875" style="1" customWidth="1"/>
    <col min="10" max="10" width="11.42578125" style="1" hidden="1" customWidth="1"/>
    <col min="11" max="11" width="11.85546875" style="1" hidden="1" customWidth="1"/>
    <col min="12" max="12" width="11.42578125" style="1" hidden="1" customWidth="1"/>
    <col min="13" max="13" width="11.85546875" style="1" hidden="1" customWidth="1"/>
    <col min="14" max="15" width="11.42578125" style="1" customWidth="1"/>
    <col min="16" max="18" width="11.85546875" style="1" customWidth="1"/>
    <col min="19" max="20" width="11.42578125" style="1" customWidth="1"/>
    <col min="21" max="21" width="11.85546875" style="1" customWidth="1"/>
    <col min="22" max="22" width="9.140625" style="1"/>
    <col min="23" max="23" width="11.140625" style="1" customWidth="1"/>
    <col min="24" max="262" width="9.140625" style="1"/>
    <col min="263" max="263" width="11.5703125" style="1" customWidth="1"/>
    <col min="264" max="264" width="13.140625" style="1" customWidth="1"/>
    <col min="265" max="265" width="48.42578125" style="1" customWidth="1"/>
    <col min="266" max="266" width="13.85546875" style="1" customWidth="1"/>
    <col min="267" max="267" width="11.42578125" style="1" customWidth="1"/>
    <col min="268" max="268" width="11.85546875" style="1" customWidth="1"/>
    <col min="269" max="518" width="9.140625" style="1"/>
    <col min="519" max="519" width="11.5703125" style="1" customWidth="1"/>
    <col min="520" max="520" width="13.140625" style="1" customWidth="1"/>
    <col min="521" max="521" width="48.42578125" style="1" customWidth="1"/>
    <col min="522" max="522" width="13.85546875" style="1" customWidth="1"/>
    <col min="523" max="523" width="11.42578125" style="1" customWidth="1"/>
    <col min="524" max="524" width="11.85546875" style="1" customWidth="1"/>
    <col min="525" max="774" width="9.140625" style="1"/>
    <col min="775" max="775" width="11.5703125" style="1" customWidth="1"/>
    <col min="776" max="776" width="13.140625" style="1" customWidth="1"/>
    <col min="777" max="777" width="48.42578125" style="1" customWidth="1"/>
    <col min="778" max="778" width="13.85546875" style="1" customWidth="1"/>
    <col min="779" max="779" width="11.42578125" style="1" customWidth="1"/>
    <col min="780" max="780" width="11.85546875" style="1" customWidth="1"/>
    <col min="781" max="1030" width="9.140625" style="1"/>
    <col min="1031" max="1031" width="11.5703125" style="1" customWidth="1"/>
    <col min="1032" max="1032" width="13.140625" style="1" customWidth="1"/>
    <col min="1033" max="1033" width="48.42578125" style="1" customWidth="1"/>
    <col min="1034" max="1034" width="13.85546875" style="1" customWidth="1"/>
    <col min="1035" max="1035" width="11.42578125" style="1" customWidth="1"/>
    <col min="1036" max="1036" width="11.85546875" style="1" customWidth="1"/>
    <col min="1037" max="1286" width="9.140625" style="1"/>
    <col min="1287" max="1287" width="11.5703125" style="1" customWidth="1"/>
    <col min="1288" max="1288" width="13.140625" style="1" customWidth="1"/>
    <col min="1289" max="1289" width="48.42578125" style="1" customWidth="1"/>
    <col min="1290" max="1290" width="13.85546875" style="1" customWidth="1"/>
    <col min="1291" max="1291" width="11.42578125" style="1" customWidth="1"/>
    <col min="1292" max="1292" width="11.85546875" style="1" customWidth="1"/>
    <col min="1293" max="1542" width="9.140625" style="1"/>
    <col min="1543" max="1543" width="11.5703125" style="1" customWidth="1"/>
    <col min="1544" max="1544" width="13.140625" style="1" customWidth="1"/>
    <col min="1545" max="1545" width="48.42578125" style="1" customWidth="1"/>
    <col min="1546" max="1546" width="13.85546875" style="1" customWidth="1"/>
    <col min="1547" max="1547" width="11.42578125" style="1" customWidth="1"/>
    <col min="1548" max="1548" width="11.85546875" style="1" customWidth="1"/>
    <col min="1549" max="1798" width="9.140625" style="1"/>
    <col min="1799" max="1799" width="11.5703125" style="1" customWidth="1"/>
    <col min="1800" max="1800" width="13.140625" style="1" customWidth="1"/>
    <col min="1801" max="1801" width="48.42578125" style="1" customWidth="1"/>
    <col min="1802" max="1802" width="13.85546875" style="1" customWidth="1"/>
    <col min="1803" max="1803" width="11.42578125" style="1" customWidth="1"/>
    <col min="1804" max="1804" width="11.85546875" style="1" customWidth="1"/>
    <col min="1805" max="2054" width="9.140625" style="1"/>
    <col min="2055" max="2055" width="11.5703125" style="1" customWidth="1"/>
    <col min="2056" max="2056" width="13.140625" style="1" customWidth="1"/>
    <col min="2057" max="2057" width="48.42578125" style="1" customWidth="1"/>
    <col min="2058" max="2058" width="13.85546875" style="1" customWidth="1"/>
    <col min="2059" max="2059" width="11.42578125" style="1" customWidth="1"/>
    <col min="2060" max="2060" width="11.85546875" style="1" customWidth="1"/>
    <col min="2061" max="2310" width="9.140625" style="1"/>
    <col min="2311" max="2311" width="11.5703125" style="1" customWidth="1"/>
    <col min="2312" max="2312" width="13.140625" style="1" customWidth="1"/>
    <col min="2313" max="2313" width="48.42578125" style="1" customWidth="1"/>
    <col min="2314" max="2314" width="13.85546875" style="1" customWidth="1"/>
    <col min="2315" max="2315" width="11.42578125" style="1" customWidth="1"/>
    <col min="2316" max="2316" width="11.85546875" style="1" customWidth="1"/>
    <col min="2317" max="2566" width="9.140625" style="1"/>
    <col min="2567" max="2567" width="11.5703125" style="1" customWidth="1"/>
    <col min="2568" max="2568" width="13.140625" style="1" customWidth="1"/>
    <col min="2569" max="2569" width="48.42578125" style="1" customWidth="1"/>
    <col min="2570" max="2570" width="13.85546875" style="1" customWidth="1"/>
    <col min="2571" max="2571" width="11.42578125" style="1" customWidth="1"/>
    <col min="2572" max="2572" width="11.85546875" style="1" customWidth="1"/>
    <col min="2573" max="2822" width="9.140625" style="1"/>
    <col min="2823" max="2823" width="11.5703125" style="1" customWidth="1"/>
    <col min="2824" max="2824" width="13.140625" style="1" customWidth="1"/>
    <col min="2825" max="2825" width="48.42578125" style="1" customWidth="1"/>
    <col min="2826" max="2826" width="13.85546875" style="1" customWidth="1"/>
    <col min="2827" max="2827" width="11.42578125" style="1" customWidth="1"/>
    <col min="2828" max="2828" width="11.85546875" style="1" customWidth="1"/>
    <col min="2829" max="3078" width="9.140625" style="1"/>
    <col min="3079" max="3079" width="11.5703125" style="1" customWidth="1"/>
    <col min="3080" max="3080" width="13.140625" style="1" customWidth="1"/>
    <col min="3081" max="3081" width="48.42578125" style="1" customWidth="1"/>
    <col min="3082" max="3082" width="13.85546875" style="1" customWidth="1"/>
    <col min="3083" max="3083" width="11.42578125" style="1" customWidth="1"/>
    <col min="3084" max="3084" width="11.85546875" style="1" customWidth="1"/>
    <col min="3085" max="3334" width="9.140625" style="1"/>
    <col min="3335" max="3335" width="11.5703125" style="1" customWidth="1"/>
    <col min="3336" max="3336" width="13.140625" style="1" customWidth="1"/>
    <col min="3337" max="3337" width="48.42578125" style="1" customWidth="1"/>
    <col min="3338" max="3338" width="13.85546875" style="1" customWidth="1"/>
    <col min="3339" max="3339" width="11.42578125" style="1" customWidth="1"/>
    <col min="3340" max="3340" width="11.85546875" style="1" customWidth="1"/>
    <col min="3341" max="3590" width="9.140625" style="1"/>
    <col min="3591" max="3591" width="11.5703125" style="1" customWidth="1"/>
    <col min="3592" max="3592" width="13.140625" style="1" customWidth="1"/>
    <col min="3593" max="3593" width="48.42578125" style="1" customWidth="1"/>
    <col min="3594" max="3594" width="13.85546875" style="1" customWidth="1"/>
    <col min="3595" max="3595" width="11.42578125" style="1" customWidth="1"/>
    <col min="3596" max="3596" width="11.85546875" style="1" customWidth="1"/>
    <col min="3597" max="3846" width="9.140625" style="1"/>
    <col min="3847" max="3847" width="11.5703125" style="1" customWidth="1"/>
    <col min="3848" max="3848" width="13.140625" style="1" customWidth="1"/>
    <col min="3849" max="3849" width="48.42578125" style="1" customWidth="1"/>
    <col min="3850" max="3850" width="13.85546875" style="1" customWidth="1"/>
    <col min="3851" max="3851" width="11.42578125" style="1" customWidth="1"/>
    <col min="3852" max="3852" width="11.85546875" style="1" customWidth="1"/>
    <col min="3853" max="4102" width="9.140625" style="1"/>
    <col min="4103" max="4103" width="11.5703125" style="1" customWidth="1"/>
    <col min="4104" max="4104" width="13.140625" style="1" customWidth="1"/>
    <col min="4105" max="4105" width="48.42578125" style="1" customWidth="1"/>
    <col min="4106" max="4106" width="13.85546875" style="1" customWidth="1"/>
    <col min="4107" max="4107" width="11.42578125" style="1" customWidth="1"/>
    <col min="4108" max="4108" width="11.85546875" style="1" customWidth="1"/>
    <col min="4109" max="4358" width="9.140625" style="1"/>
    <col min="4359" max="4359" width="11.5703125" style="1" customWidth="1"/>
    <col min="4360" max="4360" width="13.140625" style="1" customWidth="1"/>
    <col min="4361" max="4361" width="48.42578125" style="1" customWidth="1"/>
    <col min="4362" max="4362" width="13.85546875" style="1" customWidth="1"/>
    <col min="4363" max="4363" width="11.42578125" style="1" customWidth="1"/>
    <col min="4364" max="4364" width="11.85546875" style="1" customWidth="1"/>
    <col min="4365" max="4614" width="9.140625" style="1"/>
    <col min="4615" max="4615" width="11.5703125" style="1" customWidth="1"/>
    <col min="4616" max="4616" width="13.140625" style="1" customWidth="1"/>
    <col min="4617" max="4617" width="48.42578125" style="1" customWidth="1"/>
    <col min="4618" max="4618" width="13.85546875" style="1" customWidth="1"/>
    <col min="4619" max="4619" width="11.42578125" style="1" customWidth="1"/>
    <col min="4620" max="4620" width="11.85546875" style="1" customWidth="1"/>
    <col min="4621" max="4870" width="9.140625" style="1"/>
    <col min="4871" max="4871" width="11.5703125" style="1" customWidth="1"/>
    <col min="4872" max="4872" width="13.140625" style="1" customWidth="1"/>
    <col min="4873" max="4873" width="48.42578125" style="1" customWidth="1"/>
    <col min="4874" max="4874" width="13.85546875" style="1" customWidth="1"/>
    <col min="4875" max="4875" width="11.42578125" style="1" customWidth="1"/>
    <col min="4876" max="4876" width="11.85546875" style="1" customWidth="1"/>
    <col min="4877" max="5126" width="9.140625" style="1"/>
    <col min="5127" max="5127" width="11.5703125" style="1" customWidth="1"/>
    <col min="5128" max="5128" width="13.140625" style="1" customWidth="1"/>
    <col min="5129" max="5129" width="48.42578125" style="1" customWidth="1"/>
    <col min="5130" max="5130" width="13.85546875" style="1" customWidth="1"/>
    <col min="5131" max="5131" width="11.42578125" style="1" customWidth="1"/>
    <col min="5132" max="5132" width="11.85546875" style="1" customWidth="1"/>
    <col min="5133" max="5382" width="9.140625" style="1"/>
    <col min="5383" max="5383" width="11.5703125" style="1" customWidth="1"/>
    <col min="5384" max="5384" width="13.140625" style="1" customWidth="1"/>
    <col min="5385" max="5385" width="48.42578125" style="1" customWidth="1"/>
    <col min="5386" max="5386" width="13.85546875" style="1" customWidth="1"/>
    <col min="5387" max="5387" width="11.42578125" style="1" customWidth="1"/>
    <col min="5388" max="5388" width="11.85546875" style="1" customWidth="1"/>
    <col min="5389" max="5638" width="9.140625" style="1"/>
    <col min="5639" max="5639" width="11.5703125" style="1" customWidth="1"/>
    <col min="5640" max="5640" width="13.140625" style="1" customWidth="1"/>
    <col min="5641" max="5641" width="48.42578125" style="1" customWidth="1"/>
    <col min="5642" max="5642" width="13.85546875" style="1" customWidth="1"/>
    <col min="5643" max="5643" width="11.42578125" style="1" customWidth="1"/>
    <col min="5644" max="5644" width="11.85546875" style="1" customWidth="1"/>
    <col min="5645" max="5894" width="9.140625" style="1"/>
    <col min="5895" max="5895" width="11.5703125" style="1" customWidth="1"/>
    <col min="5896" max="5896" width="13.140625" style="1" customWidth="1"/>
    <col min="5897" max="5897" width="48.42578125" style="1" customWidth="1"/>
    <col min="5898" max="5898" width="13.85546875" style="1" customWidth="1"/>
    <col min="5899" max="5899" width="11.42578125" style="1" customWidth="1"/>
    <col min="5900" max="5900" width="11.85546875" style="1" customWidth="1"/>
    <col min="5901" max="6150" width="9.140625" style="1"/>
    <col min="6151" max="6151" width="11.5703125" style="1" customWidth="1"/>
    <col min="6152" max="6152" width="13.140625" style="1" customWidth="1"/>
    <col min="6153" max="6153" width="48.42578125" style="1" customWidth="1"/>
    <col min="6154" max="6154" width="13.85546875" style="1" customWidth="1"/>
    <col min="6155" max="6155" width="11.42578125" style="1" customWidth="1"/>
    <col min="6156" max="6156" width="11.85546875" style="1" customWidth="1"/>
    <col min="6157" max="6406" width="9.140625" style="1"/>
    <col min="6407" max="6407" width="11.5703125" style="1" customWidth="1"/>
    <col min="6408" max="6408" width="13.140625" style="1" customWidth="1"/>
    <col min="6409" max="6409" width="48.42578125" style="1" customWidth="1"/>
    <col min="6410" max="6410" width="13.85546875" style="1" customWidth="1"/>
    <col min="6411" max="6411" width="11.42578125" style="1" customWidth="1"/>
    <col min="6412" max="6412" width="11.85546875" style="1" customWidth="1"/>
    <col min="6413" max="6662" width="9.140625" style="1"/>
    <col min="6663" max="6663" width="11.5703125" style="1" customWidth="1"/>
    <col min="6664" max="6664" width="13.140625" style="1" customWidth="1"/>
    <col min="6665" max="6665" width="48.42578125" style="1" customWidth="1"/>
    <col min="6666" max="6666" width="13.85546875" style="1" customWidth="1"/>
    <col min="6667" max="6667" width="11.42578125" style="1" customWidth="1"/>
    <col min="6668" max="6668" width="11.85546875" style="1" customWidth="1"/>
    <col min="6669" max="6918" width="9.140625" style="1"/>
    <col min="6919" max="6919" width="11.5703125" style="1" customWidth="1"/>
    <col min="6920" max="6920" width="13.140625" style="1" customWidth="1"/>
    <col min="6921" max="6921" width="48.42578125" style="1" customWidth="1"/>
    <col min="6922" max="6922" width="13.85546875" style="1" customWidth="1"/>
    <col min="6923" max="6923" width="11.42578125" style="1" customWidth="1"/>
    <col min="6924" max="6924" width="11.85546875" style="1" customWidth="1"/>
    <col min="6925" max="7174" width="9.140625" style="1"/>
    <col min="7175" max="7175" width="11.5703125" style="1" customWidth="1"/>
    <col min="7176" max="7176" width="13.140625" style="1" customWidth="1"/>
    <col min="7177" max="7177" width="48.42578125" style="1" customWidth="1"/>
    <col min="7178" max="7178" width="13.85546875" style="1" customWidth="1"/>
    <col min="7179" max="7179" width="11.42578125" style="1" customWidth="1"/>
    <col min="7180" max="7180" width="11.85546875" style="1" customWidth="1"/>
    <col min="7181" max="7430" width="9.140625" style="1"/>
    <col min="7431" max="7431" width="11.5703125" style="1" customWidth="1"/>
    <col min="7432" max="7432" width="13.140625" style="1" customWidth="1"/>
    <col min="7433" max="7433" width="48.42578125" style="1" customWidth="1"/>
    <col min="7434" max="7434" width="13.85546875" style="1" customWidth="1"/>
    <col min="7435" max="7435" width="11.42578125" style="1" customWidth="1"/>
    <col min="7436" max="7436" width="11.85546875" style="1" customWidth="1"/>
    <col min="7437" max="7686" width="9.140625" style="1"/>
    <col min="7687" max="7687" width="11.5703125" style="1" customWidth="1"/>
    <col min="7688" max="7688" width="13.140625" style="1" customWidth="1"/>
    <col min="7689" max="7689" width="48.42578125" style="1" customWidth="1"/>
    <col min="7690" max="7690" width="13.85546875" style="1" customWidth="1"/>
    <col min="7691" max="7691" width="11.42578125" style="1" customWidth="1"/>
    <col min="7692" max="7692" width="11.85546875" style="1" customWidth="1"/>
    <col min="7693" max="7942" width="9.140625" style="1"/>
    <col min="7943" max="7943" width="11.5703125" style="1" customWidth="1"/>
    <col min="7944" max="7944" width="13.140625" style="1" customWidth="1"/>
    <col min="7945" max="7945" width="48.42578125" style="1" customWidth="1"/>
    <col min="7946" max="7946" width="13.85546875" style="1" customWidth="1"/>
    <col min="7947" max="7947" width="11.42578125" style="1" customWidth="1"/>
    <col min="7948" max="7948" width="11.85546875" style="1" customWidth="1"/>
    <col min="7949" max="8198" width="9.140625" style="1"/>
    <col min="8199" max="8199" width="11.5703125" style="1" customWidth="1"/>
    <col min="8200" max="8200" width="13.140625" style="1" customWidth="1"/>
    <col min="8201" max="8201" width="48.42578125" style="1" customWidth="1"/>
    <col min="8202" max="8202" width="13.85546875" style="1" customWidth="1"/>
    <col min="8203" max="8203" width="11.42578125" style="1" customWidth="1"/>
    <col min="8204" max="8204" width="11.85546875" style="1" customWidth="1"/>
    <col min="8205" max="8454" width="9.140625" style="1"/>
    <col min="8455" max="8455" width="11.5703125" style="1" customWidth="1"/>
    <col min="8456" max="8456" width="13.140625" style="1" customWidth="1"/>
    <col min="8457" max="8457" width="48.42578125" style="1" customWidth="1"/>
    <col min="8458" max="8458" width="13.85546875" style="1" customWidth="1"/>
    <col min="8459" max="8459" width="11.42578125" style="1" customWidth="1"/>
    <col min="8460" max="8460" width="11.85546875" style="1" customWidth="1"/>
    <col min="8461" max="8710" width="9.140625" style="1"/>
    <col min="8711" max="8711" width="11.5703125" style="1" customWidth="1"/>
    <col min="8712" max="8712" width="13.140625" style="1" customWidth="1"/>
    <col min="8713" max="8713" width="48.42578125" style="1" customWidth="1"/>
    <col min="8714" max="8714" width="13.85546875" style="1" customWidth="1"/>
    <col min="8715" max="8715" width="11.42578125" style="1" customWidth="1"/>
    <col min="8716" max="8716" width="11.85546875" style="1" customWidth="1"/>
    <col min="8717" max="8966" width="9.140625" style="1"/>
    <col min="8967" max="8967" width="11.5703125" style="1" customWidth="1"/>
    <col min="8968" max="8968" width="13.140625" style="1" customWidth="1"/>
    <col min="8969" max="8969" width="48.42578125" style="1" customWidth="1"/>
    <col min="8970" max="8970" width="13.85546875" style="1" customWidth="1"/>
    <col min="8971" max="8971" width="11.42578125" style="1" customWidth="1"/>
    <col min="8972" max="8972" width="11.85546875" style="1" customWidth="1"/>
    <col min="8973" max="9222" width="9.140625" style="1"/>
    <col min="9223" max="9223" width="11.5703125" style="1" customWidth="1"/>
    <col min="9224" max="9224" width="13.140625" style="1" customWidth="1"/>
    <col min="9225" max="9225" width="48.42578125" style="1" customWidth="1"/>
    <col min="9226" max="9226" width="13.85546875" style="1" customWidth="1"/>
    <col min="9227" max="9227" width="11.42578125" style="1" customWidth="1"/>
    <col min="9228" max="9228" width="11.85546875" style="1" customWidth="1"/>
    <col min="9229" max="9478" width="9.140625" style="1"/>
    <col min="9479" max="9479" width="11.5703125" style="1" customWidth="1"/>
    <col min="9480" max="9480" width="13.140625" style="1" customWidth="1"/>
    <col min="9481" max="9481" width="48.42578125" style="1" customWidth="1"/>
    <col min="9482" max="9482" width="13.85546875" style="1" customWidth="1"/>
    <col min="9483" max="9483" width="11.42578125" style="1" customWidth="1"/>
    <col min="9484" max="9484" width="11.85546875" style="1" customWidth="1"/>
    <col min="9485" max="9734" width="9.140625" style="1"/>
    <col min="9735" max="9735" width="11.5703125" style="1" customWidth="1"/>
    <col min="9736" max="9736" width="13.140625" style="1" customWidth="1"/>
    <col min="9737" max="9737" width="48.42578125" style="1" customWidth="1"/>
    <col min="9738" max="9738" width="13.85546875" style="1" customWidth="1"/>
    <col min="9739" max="9739" width="11.42578125" style="1" customWidth="1"/>
    <col min="9740" max="9740" width="11.85546875" style="1" customWidth="1"/>
    <col min="9741" max="9990" width="9.140625" style="1"/>
    <col min="9991" max="9991" width="11.5703125" style="1" customWidth="1"/>
    <col min="9992" max="9992" width="13.140625" style="1" customWidth="1"/>
    <col min="9993" max="9993" width="48.42578125" style="1" customWidth="1"/>
    <col min="9994" max="9994" width="13.85546875" style="1" customWidth="1"/>
    <col min="9995" max="9995" width="11.42578125" style="1" customWidth="1"/>
    <col min="9996" max="9996" width="11.85546875" style="1" customWidth="1"/>
    <col min="9997" max="10246" width="9.140625" style="1"/>
    <col min="10247" max="10247" width="11.5703125" style="1" customWidth="1"/>
    <col min="10248" max="10248" width="13.140625" style="1" customWidth="1"/>
    <col min="10249" max="10249" width="48.42578125" style="1" customWidth="1"/>
    <col min="10250" max="10250" width="13.85546875" style="1" customWidth="1"/>
    <col min="10251" max="10251" width="11.42578125" style="1" customWidth="1"/>
    <col min="10252" max="10252" width="11.85546875" style="1" customWidth="1"/>
    <col min="10253" max="10502" width="9.140625" style="1"/>
    <col min="10503" max="10503" width="11.5703125" style="1" customWidth="1"/>
    <col min="10504" max="10504" width="13.140625" style="1" customWidth="1"/>
    <col min="10505" max="10505" width="48.42578125" style="1" customWidth="1"/>
    <col min="10506" max="10506" width="13.85546875" style="1" customWidth="1"/>
    <col min="10507" max="10507" width="11.42578125" style="1" customWidth="1"/>
    <col min="10508" max="10508" width="11.85546875" style="1" customWidth="1"/>
    <col min="10509" max="10758" width="9.140625" style="1"/>
    <col min="10759" max="10759" width="11.5703125" style="1" customWidth="1"/>
    <col min="10760" max="10760" width="13.140625" style="1" customWidth="1"/>
    <col min="10761" max="10761" width="48.42578125" style="1" customWidth="1"/>
    <col min="10762" max="10762" width="13.85546875" style="1" customWidth="1"/>
    <col min="10763" max="10763" width="11.42578125" style="1" customWidth="1"/>
    <col min="10764" max="10764" width="11.85546875" style="1" customWidth="1"/>
    <col min="10765" max="11014" width="9.140625" style="1"/>
    <col min="11015" max="11015" width="11.5703125" style="1" customWidth="1"/>
    <col min="11016" max="11016" width="13.140625" style="1" customWidth="1"/>
    <col min="11017" max="11017" width="48.42578125" style="1" customWidth="1"/>
    <col min="11018" max="11018" width="13.85546875" style="1" customWidth="1"/>
    <col min="11019" max="11019" width="11.42578125" style="1" customWidth="1"/>
    <col min="11020" max="11020" width="11.85546875" style="1" customWidth="1"/>
    <col min="11021" max="11270" width="9.140625" style="1"/>
    <col min="11271" max="11271" width="11.5703125" style="1" customWidth="1"/>
    <col min="11272" max="11272" width="13.140625" style="1" customWidth="1"/>
    <col min="11273" max="11273" width="48.42578125" style="1" customWidth="1"/>
    <col min="11274" max="11274" width="13.85546875" style="1" customWidth="1"/>
    <col min="11275" max="11275" width="11.42578125" style="1" customWidth="1"/>
    <col min="11276" max="11276" width="11.85546875" style="1" customWidth="1"/>
    <col min="11277" max="11526" width="9.140625" style="1"/>
    <col min="11527" max="11527" width="11.5703125" style="1" customWidth="1"/>
    <col min="11528" max="11528" width="13.140625" style="1" customWidth="1"/>
    <col min="11529" max="11529" width="48.42578125" style="1" customWidth="1"/>
    <col min="11530" max="11530" width="13.85546875" style="1" customWidth="1"/>
    <col min="11531" max="11531" width="11.42578125" style="1" customWidth="1"/>
    <col min="11532" max="11532" width="11.85546875" style="1" customWidth="1"/>
    <col min="11533" max="11782" width="9.140625" style="1"/>
    <col min="11783" max="11783" width="11.5703125" style="1" customWidth="1"/>
    <col min="11784" max="11784" width="13.140625" style="1" customWidth="1"/>
    <col min="11785" max="11785" width="48.42578125" style="1" customWidth="1"/>
    <col min="11786" max="11786" width="13.85546875" style="1" customWidth="1"/>
    <col min="11787" max="11787" width="11.42578125" style="1" customWidth="1"/>
    <col min="11788" max="11788" width="11.85546875" style="1" customWidth="1"/>
    <col min="11789" max="12038" width="9.140625" style="1"/>
    <col min="12039" max="12039" width="11.5703125" style="1" customWidth="1"/>
    <col min="12040" max="12040" width="13.140625" style="1" customWidth="1"/>
    <col min="12041" max="12041" width="48.42578125" style="1" customWidth="1"/>
    <col min="12042" max="12042" width="13.85546875" style="1" customWidth="1"/>
    <col min="12043" max="12043" width="11.42578125" style="1" customWidth="1"/>
    <col min="12044" max="12044" width="11.85546875" style="1" customWidth="1"/>
    <col min="12045" max="12294" width="9.140625" style="1"/>
    <col min="12295" max="12295" width="11.5703125" style="1" customWidth="1"/>
    <col min="12296" max="12296" width="13.140625" style="1" customWidth="1"/>
    <col min="12297" max="12297" width="48.42578125" style="1" customWidth="1"/>
    <col min="12298" max="12298" width="13.85546875" style="1" customWidth="1"/>
    <col min="12299" max="12299" width="11.42578125" style="1" customWidth="1"/>
    <col min="12300" max="12300" width="11.85546875" style="1" customWidth="1"/>
    <col min="12301" max="12550" width="9.140625" style="1"/>
    <col min="12551" max="12551" width="11.5703125" style="1" customWidth="1"/>
    <col min="12552" max="12552" width="13.140625" style="1" customWidth="1"/>
    <col min="12553" max="12553" width="48.42578125" style="1" customWidth="1"/>
    <col min="12554" max="12554" width="13.85546875" style="1" customWidth="1"/>
    <col min="12555" max="12555" width="11.42578125" style="1" customWidth="1"/>
    <col min="12556" max="12556" width="11.85546875" style="1" customWidth="1"/>
    <col min="12557" max="12806" width="9.140625" style="1"/>
    <col min="12807" max="12807" width="11.5703125" style="1" customWidth="1"/>
    <col min="12808" max="12808" width="13.140625" style="1" customWidth="1"/>
    <col min="12809" max="12809" width="48.42578125" style="1" customWidth="1"/>
    <col min="12810" max="12810" width="13.85546875" style="1" customWidth="1"/>
    <col min="12811" max="12811" width="11.42578125" style="1" customWidth="1"/>
    <col min="12812" max="12812" width="11.85546875" style="1" customWidth="1"/>
    <col min="12813" max="13062" width="9.140625" style="1"/>
    <col min="13063" max="13063" width="11.5703125" style="1" customWidth="1"/>
    <col min="13064" max="13064" width="13.140625" style="1" customWidth="1"/>
    <col min="13065" max="13065" width="48.42578125" style="1" customWidth="1"/>
    <col min="13066" max="13066" width="13.85546875" style="1" customWidth="1"/>
    <col min="13067" max="13067" width="11.42578125" style="1" customWidth="1"/>
    <col min="13068" max="13068" width="11.85546875" style="1" customWidth="1"/>
    <col min="13069" max="13318" width="9.140625" style="1"/>
    <col min="13319" max="13319" width="11.5703125" style="1" customWidth="1"/>
    <col min="13320" max="13320" width="13.140625" style="1" customWidth="1"/>
    <col min="13321" max="13321" width="48.42578125" style="1" customWidth="1"/>
    <col min="13322" max="13322" width="13.85546875" style="1" customWidth="1"/>
    <col min="13323" max="13323" width="11.42578125" style="1" customWidth="1"/>
    <col min="13324" max="13324" width="11.85546875" style="1" customWidth="1"/>
    <col min="13325" max="13574" width="9.140625" style="1"/>
    <col min="13575" max="13575" width="11.5703125" style="1" customWidth="1"/>
    <col min="13576" max="13576" width="13.140625" style="1" customWidth="1"/>
    <col min="13577" max="13577" width="48.42578125" style="1" customWidth="1"/>
    <col min="13578" max="13578" width="13.85546875" style="1" customWidth="1"/>
    <col min="13579" max="13579" width="11.42578125" style="1" customWidth="1"/>
    <col min="13580" max="13580" width="11.85546875" style="1" customWidth="1"/>
    <col min="13581" max="13830" width="9.140625" style="1"/>
    <col min="13831" max="13831" width="11.5703125" style="1" customWidth="1"/>
    <col min="13832" max="13832" width="13.140625" style="1" customWidth="1"/>
    <col min="13833" max="13833" width="48.42578125" style="1" customWidth="1"/>
    <col min="13834" max="13834" width="13.85546875" style="1" customWidth="1"/>
    <col min="13835" max="13835" width="11.42578125" style="1" customWidth="1"/>
    <col min="13836" max="13836" width="11.85546875" style="1" customWidth="1"/>
    <col min="13837" max="14086" width="9.140625" style="1"/>
    <col min="14087" max="14087" width="11.5703125" style="1" customWidth="1"/>
    <col min="14088" max="14088" width="13.140625" style="1" customWidth="1"/>
    <col min="14089" max="14089" width="48.42578125" style="1" customWidth="1"/>
    <col min="14090" max="14090" width="13.85546875" style="1" customWidth="1"/>
    <col min="14091" max="14091" width="11.42578125" style="1" customWidth="1"/>
    <col min="14092" max="14092" width="11.85546875" style="1" customWidth="1"/>
    <col min="14093" max="14342" width="9.140625" style="1"/>
    <col min="14343" max="14343" width="11.5703125" style="1" customWidth="1"/>
    <col min="14344" max="14344" width="13.140625" style="1" customWidth="1"/>
    <col min="14345" max="14345" width="48.42578125" style="1" customWidth="1"/>
    <col min="14346" max="14346" width="13.85546875" style="1" customWidth="1"/>
    <col min="14347" max="14347" width="11.42578125" style="1" customWidth="1"/>
    <col min="14348" max="14348" width="11.85546875" style="1" customWidth="1"/>
    <col min="14349" max="14598" width="9.140625" style="1"/>
    <col min="14599" max="14599" width="11.5703125" style="1" customWidth="1"/>
    <col min="14600" max="14600" width="13.140625" style="1" customWidth="1"/>
    <col min="14601" max="14601" width="48.42578125" style="1" customWidth="1"/>
    <col min="14602" max="14602" width="13.85546875" style="1" customWidth="1"/>
    <col min="14603" max="14603" width="11.42578125" style="1" customWidth="1"/>
    <col min="14604" max="14604" width="11.85546875" style="1" customWidth="1"/>
    <col min="14605" max="14854" width="9.140625" style="1"/>
    <col min="14855" max="14855" width="11.5703125" style="1" customWidth="1"/>
    <col min="14856" max="14856" width="13.140625" style="1" customWidth="1"/>
    <col min="14857" max="14857" width="48.42578125" style="1" customWidth="1"/>
    <col min="14858" max="14858" width="13.85546875" style="1" customWidth="1"/>
    <col min="14859" max="14859" width="11.42578125" style="1" customWidth="1"/>
    <col min="14860" max="14860" width="11.85546875" style="1" customWidth="1"/>
    <col min="14861" max="15110" width="9.140625" style="1"/>
    <col min="15111" max="15111" width="11.5703125" style="1" customWidth="1"/>
    <col min="15112" max="15112" width="13.140625" style="1" customWidth="1"/>
    <col min="15113" max="15113" width="48.42578125" style="1" customWidth="1"/>
    <col min="15114" max="15114" width="13.85546875" style="1" customWidth="1"/>
    <col min="15115" max="15115" width="11.42578125" style="1" customWidth="1"/>
    <col min="15116" max="15116" width="11.85546875" style="1" customWidth="1"/>
    <col min="15117" max="15366" width="9.140625" style="1"/>
    <col min="15367" max="15367" width="11.5703125" style="1" customWidth="1"/>
    <col min="15368" max="15368" width="13.140625" style="1" customWidth="1"/>
    <col min="15369" max="15369" width="48.42578125" style="1" customWidth="1"/>
    <col min="15370" max="15370" width="13.85546875" style="1" customWidth="1"/>
    <col min="15371" max="15371" width="11.42578125" style="1" customWidth="1"/>
    <col min="15372" max="15372" width="11.85546875" style="1" customWidth="1"/>
    <col min="15373" max="15622" width="9.140625" style="1"/>
    <col min="15623" max="15623" width="11.5703125" style="1" customWidth="1"/>
    <col min="15624" max="15624" width="13.140625" style="1" customWidth="1"/>
    <col min="15625" max="15625" width="48.42578125" style="1" customWidth="1"/>
    <col min="15626" max="15626" width="13.85546875" style="1" customWidth="1"/>
    <col min="15627" max="15627" width="11.42578125" style="1" customWidth="1"/>
    <col min="15628" max="15628" width="11.85546875" style="1" customWidth="1"/>
    <col min="15629" max="15878" width="9.140625" style="1"/>
    <col min="15879" max="15879" width="11.5703125" style="1" customWidth="1"/>
    <col min="15880" max="15880" width="13.140625" style="1" customWidth="1"/>
    <col min="15881" max="15881" width="48.42578125" style="1" customWidth="1"/>
    <col min="15882" max="15882" width="13.85546875" style="1" customWidth="1"/>
    <col min="15883" max="15883" width="11.42578125" style="1" customWidth="1"/>
    <col min="15884" max="15884" width="11.85546875" style="1" customWidth="1"/>
    <col min="15885" max="16134" width="9.140625" style="1"/>
    <col min="16135" max="16135" width="11.5703125" style="1" customWidth="1"/>
    <col min="16136" max="16136" width="13.140625" style="1" customWidth="1"/>
    <col min="16137" max="16137" width="48.42578125" style="1" customWidth="1"/>
    <col min="16138" max="16138" width="13.85546875" style="1" customWidth="1"/>
    <col min="16139" max="16139" width="11.42578125" style="1" customWidth="1"/>
    <col min="16140" max="16140" width="11.85546875" style="1" customWidth="1"/>
    <col min="16141" max="16384" width="9.140625" style="1"/>
  </cols>
  <sheetData>
    <row r="1" spans="1:31" ht="15.75" customHeight="1" x14ac:dyDescent="0.2">
      <c r="A1" s="276" t="s">
        <v>0</v>
      </c>
      <c r="B1" s="276"/>
      <c r="C1" s="276"/>
      <c r="D1" s="276"/>
      <c r="E1" s="276"/>
      <c r="F1" s="276"/>
      <c r="G1" s="276"/>
      <c r="H1" s="276"/>
      <c r="I1" s="276"/>
      <c r="J1" s="276"/>
      <c r="K1" s="276"/>
      <c r="L1" s="276"/>
      <c r="M1" s="276"/>
      <c r="N1" s="276"/>
      <c r="O1" s="276"/>
      <c r="P1" s="276"/>
      <c r="Q1" s="276"/>
      <c r="R1" s="276"/>
      <c r="S1" s="276"/>
      <c r="T1" s="276"/>
      <c r="U1" s="276"/>
    </row>
    <row r="2" spans="1:31" ht="11.25" customHeight="1" x14ac:dyDescent="0.2">
      <c r="A2" s="27"/>
      <c r="B2" s="27"/>
      <c r="C2" s="27"/>
      <c r="D2" s="27"/>
      <c r="E2" s="27"/>
      <c r="F2" s="27"/>
      <c r="G2" s="27"/>
      <c r="H2" s="27"/>
      <c r="I2" s="27"/>
    </row>
    <row r="3" spans="1:31" ht="11.25" customHeight="1" x14ac:dyDescent="0.2"/>
    <row r="4" spans="1:31" ht="12.75" customHeight="1" x14ac:dyDescent="0.2">
      <c r="A4" s="254" t="s">
        <v>191</v>
      </c>
      <c r="B4" s="254"/>
      <c r="C4" s="254"/>
      <c r="D4" s="254"/>
      <c r="E4" s="254"/>
      <c r="F4" s="254"/>
      <c r="G4" s="254"/>
      <c r="H4" s="254"/>
      <c r="I4" s="254"/>
      <c r="J4" s="254"/>
      <c r="K4" s="254"/>
      <c r="L4" s="254"/>
      <c r="M4" s="254"/>
      <c r="N4" s="254"/>
      <c r="O4" s="254"/>
      <c r="P4" s="254"/>
      <c r="Q4" s="254"/>
      <c r="R4" s="254"/>
      <c r="S4" s="254"/>
      <c r="T4" s="254"/>
      <c r="U4" s="254"/>
    </row>
    <row r="5" spans="1:31" ht="12.75" customHeight="1" x14ac:dyDescent="0.2">
      <c r="C5" s="69">
        <v>0.32500000000000001</v>
      </c>
    </row>
    <row r="6" spans="1:31" ht="12.75" customHeight="1" thickBot="1" x14ac:dyDescent="0.25">
      <c r="A6" s="265"/>
      <c r="B6" s="265"/>
      <c r="C6" s="265"/>
      <c r="D6" s="265"/>
      <c r="E6" s="265"/>
      <c r="F6" s="265"/>
      <c r="G6" s="265"/>
      <c r="H6" s="65"/>
      <c r="I6" s="65"/>
    </row>
    <row r="7" spans="1:31" ht="12.75" customHeight="1" thickBot="1" x14ac:dyDescent="0.25">
      <c r="E7" s="277" t="s">
        <v>2968</v>
      </c>
      <c r="F7" s="278"/>
      <c r="G7" s="278"/>
      <c r="H7" s="278"/>
      <c r="I7" s="278"/>
      <c r="J7" s="23" t="s">
        <v>2948</v>
      </c>
      <c r="K7" s="23"/>
      <c r="L7" s="23" t="s">
        <v>2950</v>
      </c>
      <c r="M7" s="23"/>
      <c r="N7" s="277" t="s">
        <v>2969</v>
      </c>
      <c r="O7" s="278"/>
      <c r="P7" s="278"/>
      <c r="Q7" s="278"/>
      <c r="R7" s="278"/>
      <c r="S7" s="277" t="s">
        <v>2970</v>
      </c>
      <c r="T7" s="278"/>
      <c r="U7" s="278"/>
      <c r="V7" s="278"/>
      <c r="W7" s="282"/>
    </row>
    <row r="8" spans="1:31" ht="12.75" customHeight="1" x14ac:dyDescent="0.2">
      <c r="A8" s="273" t="s">
        <v>2</v>
      </c>
      <c r="B8" s="273" t="s">
        <v>3</v>
      </c>
      <c r="C8" s="268" t="s">
        <v>4</v>
      </c>
      <c r="D8" s="268" t="s">
        <v>5</v>
      </c>
      <c r="E8" s="279" t="s">
        <v>6</v>
      </c>
      <c r="F8" s="280"/>
      <c r="G8" s="280"/>
      <c r="H8" s="280"/>
      <c r="I8" s="281"/>
      <c r="J8" s="252" t="s">
        <v>6</v>
      </c>
      <c r="K8" s="252"/>
      <c r="L8" s="252" t="s">
        <v>6</v>
      </c>
      <c r="M8" s="252"/>
      <c r="N8" s="279" t="s">
        <v>6</v>
      </c>
      <c r="O8" s="280"/>
      <c r="P8" s="280"/>
      <c r="Q8" s="280"/>
      <c r="R8" s="281"/>
      <c r="S8" s="279" t="s">
        <v>6</v>
      </c>
      <c r="T8" s="280"/>
      <c r="U8" s="280"/>
      <c r="V8" s="280"/>
      <c r="W8" s="281"/>
    </row>
    <row r="9" spans="1:31" ht="36.75" customHeight="1" thickBot="1" x14ac:dyDescent="0.25">
      <c r="A9" s="274"/>
      <c r="B9" s="274"/>
      <c r="C9" s="269"/>
      <c r="D9" s="269"/>
      <c r="E9" s="2" t="s">
        <v>7</v>
      </c>
      <c r="F9" s="67" t="s">
        <v>3232</v>
      </c>
      <c r="G9" s="3" t="s">
        <v>8</v>
      </c>
      <c r="H9" s="3" t="s">
        <v>3231</v>
      </c>
      <c r="I9" s="67" t="s">
        <v>3233</v>
      </c>
      <c r="J9" s="9" t="s">
        <v>7</v>
      </c>
      <c r="K9" s="10" t="s">
        <v>8</v>
      </c>
      <c r="L9" s="9" t="s">
        <v>7</v>
      </c>
      <c r="M9" s="10" t="s">
        <v>8</v>
      </c>
      <c r="N9" s="2" t="s">
        <v>7</v>
      </c>
      <c r="O9" s="67" t="s">
        <v>3232</v>
      </c>
      <c r="P9" s="3" t="s">
        <v>8</v>
      </c>
      <c r="Q9" s="3" t="s">
        <v>3231</v>
      </c>
      <c r="R9" s="67" t="s">
        <v>3233</v>
      </c>
      <c r="S9" s="2" t="s">
        <v>7</v>
      </c>
      <c r="T9" s="67" t="s">
        <v>3232</v>
      </c>
      <c r="U9" s="3" t="s">
        <v>8</v>
      </c>
      <c r="V9" s="3" t="s">
        <v>3231</v>
      </c>
      <c r="W9" s="67" t="s">
        <v>3233</v>
      </c>
    </row>
    <row r="10" spans="1:31" ht="24.75" customHeight="1" x14ac:dyDescent="0.2">
      <c r="A10" s="4" t="s">
        <v>9</v>
      </c>
      <c r="B10" s="4" t="s">
        <v>192</v>
      </c>
      <c r="C10" s="5" t="s">
        <v>193</v>
      </c>
      <c r="D10" s="4" t="s">
        <v>15</v>
      </c>
      <c r="E10" s="8">
        <f>ROUND('2,2'!E10*'1,2'!$E$28,0)</f>
        <v>375</v>
      </c>
      <c r="F10" s="68">
        <f>E10*$C$5</f>
        <v>121.875</v>
      </c>
      <c r="G10" s="8">
        <f>ROUND('2,2'!F10*'1,2'!$E$28,0)</f>
        <v>412</v>
      </c>
      <c r="H10" s="8">
        <f>G10/1.2</f>
        <v>343.33333333333337</v>
      </c>
      <c r="I10" s="68">
        <f>H10*$C$5</f>
        <v>111.58333333333334</v>
      </c>
      <c r="J10" s="8" t="e">
        <f>ROUND('2,2'!#REF!*'1,2'!$E$28,0)</f>
        <v>#REF!</v>
      </c>
      <c r="K10" s="8" t="e">
        <f>ROUND('2,2'!#REF!*'1,2'!$E$28,0)</f>
        <v>#REF!</v>
      </c>
      <c r="L10" s="8" t="e">
        <f>ROUND('2,2'!#REF!*'1,2'!$E$28,0)</f>
        <v>#REF!</v>
      </c>
      <c r="M10" s="8" t="e">
        <f>ROUND('2,2'!#REF!*'1,2'!$E$28,0)</f>
        <v>#REF!</v>
      </c>
      <c r="N10" s="8">
        <f>ROUND('2,2'!G10*'1,2'!$E$28,0)</f>
        <v>639</v>
      </c>
      <c r="O10" s="68">
        <f>N10*$C$5</f>
        <v>207.67500000000001</v>
      </c>
      <c r="P10" s="8">
        <f>ROUND('2,2'!H10*'1,2'!$E$28,0)</f>
        <v>705</v>
      </c>
      <c r="Q10" s="8">
        <f>P10/1.2</f>
        <v>587.5</v>
      </c>
      <c r="R10" s="68">
        <f>Q10*$C$5</f>
        <v>190.9375</v>
      </c>
      <c r="S10" s="8">
        <f>ROUND('2,2'!I10*'1,2'!$E$28,0)</f>
        <v>863</v>
      </c>
      <c r="T10" s="68">
        <f>S10*$C$5</f>
        <v>280.47500000000002</v>
      </c>
      <c r="U10" s="8">
        <f>ROUND('2,2'!J10*'1,2'!$E$28,0)</f>
        <v>940</v>
      </c>
      <c r="V10" s="8">
        <f>U10/1.2</f>
        <v>783.33333333333337</v>
      </c>
      <c r="W10" s="68">
        <f>V10*$C$5</f>
        <v>254.58333333333334</v>
      </c>
      <c r="Y10" s="14"/>
      <c r="AA10" s="14"/>
      <c r="AC10" s="14"/>
      <c r="AE10" s="14"/>
    </row>
    <row r="11" spans="1:31" ht="24.75" customHeight="1" x14ac:dyDescent="0.2">
      <c r="A11" s="4" t="s">
        <v>194</v>
      </c>
      <c r="B11" s="4" t="s">
        <v>195</v>
      </c>
      <c r="C11" s="5" t="s">
        <v>196</v>
      </c>
      <c r="D11" s="4" t="s">
        <v>15</v>
      </c>
      <c r="E11" s="8">
        <f>ROUND('2,2'!E11*'1,2'!$E$28,0)</f>
        <v>674</v>
      </c>
      <c r="F11" s="68">
        <f t="shared" ref="F11:F62" si="0">E11*$C$5</f>
        <v>219.05</v>
      </c>
      <c r="G11" s="8">
        <f>ROUND('2,2'!F11*'1,2'!$E$28,0)</f>
        <v>742</v>
      </c>
      <c r="H11" s="8">
        <f t="shared" ref="H11:H62" si="1">G11/1.2</f>
        <v>618.33333333333337</v>
      </c>
      <c r="I11" s="68">
        <f t="shared" ref="I11:I62" si="2">H11*$C$5</f>
        <v>200.95833333333334</v>
      </c>
      <c r="J11" s="8" t="e">
        <f>ROUND('2,2'!#REF!*'1,2'!$E$28,0)</f>
        <v>#REF!</v>
      </c>
      <c r="K11" s="8" t="e">
        <f>ROUND('2,2'!#REF!*'1,2'!$E$28,0)</f>
        <v>#REF!</v>
      </c>
      <c r="L11" s="8" t="e">
        <f>ROUND('2,2'!#REF!*'1,2'!$E$28,0)</f>
        <v>#REF!</v>
      </c>
      <c r="M11" s="8" t="e">
        <f>ROUND('2,2'!#REF!*'1,2'!$E$28,0)</f>
        <v>#REF!</v>
      </c>
      <c r="N11" s="8">
        <f>ROUND('2,2'!G11*'1,2'!$E$28,0)</f>
        <v>1150</v>
      </c>
      <c r="O11" s="68">
        <f>N11*$C$5</f>
        <v>373.75</v>
      </c>
      <c r="P11" s="8">
        <f>ROUND('2,2'!H11*'1,2'!$E$28,0)</f>
        <v>1268</v>
      </c>
      <c r="Q11" s="8">
        <f t="shared" ref="Q11:Q62" si="3">P11/1.2</f>
        <v>1056.6666666666667</v>
      </c>
      <c r="R11" s="68">
        <f t="shared" ref="R11:R62" si="4">Q11*$C$5</f>
        <v>343.41666666666669</v>
      </c>
      <c r="S11" s="8">
        <f>ROUND('2,2'!I11*'1,2'!$E$28,0)</f>
        <v>1549</v>
      </c>
      <c r="T11" s="68">
        <f t="shared" ref="T11:T62" si="5">S11*$C$5</f>
        <v>503.42500000000001</v>
      </c>
      <c r="U11" s="8">
        <f>ROUND('2,2'!J11*'1,2'!$E$28,0)</f>
        <v>1693</v>
      </c>
      <c r="V11" s="8">
        <f t="shared" ref="V11:V62" si="6">U11/1.2</f>
        <v>1410.8333333333335</v>
      </c>
      <c r="W11" s="68">
        <f t="shared" ref="W11:W62" si="7">V11*$C$5</f>
        <v>458.52083333333337</v>
      </c>
      <c r="Y11" s="14"/>
      <c r="AA11" s="14"/>
      <c r="AC11" s="14"/>
      <c r="AE11" s="14"/>
    </row>
    <row r="12" spans="1:31" ht="24.75" customHeight="1" x14ac:dyDescent="0.2">
      <c r="A12" s="4" t="s">
        <v>197</v>
      </c>
      <c r="B12" s="4" t="s">
        <v>198</v>
      </c>
      <c r="C12" s="5" t="s">
        <v>199</v>
      </c>
      <c r="D12" s="4" t="s">
        <v>15</v>
      </c>
      <c r="E12" s="8">
        <f>ROUND('2,2'!E12*'1,2'!$E$28,0)</f>
        <v>975</v>
      </c>
      <c r="F12" s="68">
        <f t="shared" si="0"/>
        <v>316.875</v>
      </c>
      <c r="G12" s="8">
        <f>ROUND('2,2'!F12*'1,2'!$E$28,0)</f>
        <v>1072</v>
      </c>
      <c r="H12" s="8">
        <f t="shared" si="1"/>
        <v>893.33333333333337</v>
      </c>
      <c r="I12" s="68">
        <f t="shared" si="2"/>
        <v>290.33333333333337</v>
      </c>
      <c r="J12" s="8" t="e">
        <f>ROUND('2,2'!#REF!*'1,2'!$E$28,0)</f>
        <v>#REF!</v>
      </c>
      <c r="K12" s="8" t="e">
        <f>ROUND('2,2'!#REF!*'1,2'!$E$28,0)</f>
        <v>#REF!</v>
      </c>
      <c r="L12" s="8" t="e">
        <f>ROUND('2,2'!#REF!*'1,2'!$E$28,0)</f>
        <v>#REF!</v>
      </c>
      <c r="M12" s="8" t="e">
        <f>ROUND('2,2'!#REF!*'1,2'!$E$28,0)</f>
        <v>#REF!</v>
      </c>
      <c r="N12" s="8">
        <f>ROUND('2,2'!G12*'1,2'!$E$28,0)</f>
        <v>1661</v>
      </c>
      <c r="O12" s="68">
        <f t="shared" ref="O12:O62" si="8">N12*$C$5</f>
        <v>539.82500000000005</v>
      </c>
      <c r="P12" s="8">
        <f>ROUND('2,2'!H12*'1,2'!$E$28,0)</f>
        <v>1832</v>
      </c>
      <c r="Q12" s="8">
        <f t="shared" si="3"/>
        <v>1526.6666666666667</v>
      </c>
      <c r="R12" s="68">
        <f t="shared" si="4"/>
        <v>496.16666666666669</v>
      </c>
      <c r="S12" s="8">
        <f>ROUND('2,2'!I12*'1,2'!$E$28,0)</f>
        <v>2240</v>
      </c>
      <c r="T12" s="68">
        <f t="shared" si="5"/>
        <v>728</v>
      </c>
      <c r="U12" s="8">
        <f>ROUND('2,2'!J12*'1,2'!$E$28,0)</f>
        <v>2443</v>
      </c>
      <c r="V12" s="8">
        <f t="shared" si="6"/>
        <v>2035.8333333333335</v>
      </c>
      <c r="W12" s="68">
        <f t="shared" si="7"/>
        <v>661.64583333333337</v>
      </c>
      <c r="Y12" s="14"/>
      <c r="AA12" s="14"/>
      <c r="AC12" s="14"/>
      <c r="AE12" s="14"/>
    </row>
    <row r="13" spans="1:31" ht="24.75" customHeight="1" x14ac:dyDescent="0.2">
      <c r="A13" s="4" t="s">
        <v>200</v>
      </c>
      <c r="B13" s="4" t="s">
        <v>201</v>
      </c>
      <c r="C13" s="5" t="s">
        <v>202</v>
      </c>
      <c r="D13" s="4" t="s">
        <v>15</v>
      </c>
      <c r="E13" s="8">
        <f>ROUND('2,2'!E13*'1,2'!$E$28,0)</f>
        <v>1497</v>
      </c>
      <c r="F13" s="68">
        <f t="shared" si="0"/>
        <v>486.52500000000003</v>
      </c>
      <c r="G13" s="8">
        <f>ROUND('2,2'!F13*'1,2'!$E$28,0)</f>
        <v>0</v>
      </c>
      <c r="H13" s="8">
        <f t="shared" si="1"/>
        <v>0</v>
      </c>
      <c r="I13" s="68">
        <f t="shared" si="2"/>
        <v>0</v>
      </c>
      <c r="J13" s="8" t="e">
        <f>ROUND('2,2'!#REF!*'1,2'!$E$28,0)</f>
        <v>#REF!</v>
      </c>
      <c r="K13" s="8" t="e">
        <f>ROUND('2,2'!#REF!*'1,2'!$E$28,0)</f>
        <v>#REF!</v>
      </c>
      <c r="L13" s="8" t="e">
        <f>ROUND('2,2'!#REF!*'1,2'!$E$28,0)</f>
        <v>#REF!</v>
      </c>
      <c r="M13" s="8" t="e">
        <f>ROUND('2,2'!#REF!*'1,2'!$E$28,0)</f>
        <v>#REF!</v>
      </c>
      <c r="N13" s="8">
        <f>ROUND('2,2'!G13*'1,2'!$E$28,0)</f>
        <v>2553</v>
      </c>
      <c r="O13" s="68">
        <f t="shared" si="8"/>
        <v>829.72500000000002</v>
      </c>
      <c r="P13" s="8">
        <f>ROUND('2,2'!H13*'1,2'!$E$28,0)</f>
        <v>0</v>
      </c>
      <c r="Q13" s="8">
        <f t="shared" si="3"/>
        <v>0</v>
      </c>
      <c r="R13" s="68">
        <f t="shared" si="4"/>
        <v>0</v>
      </c>
      <c r="S13" s="8">
        <f>ROUND('2,2'!I13*'1,2'!$E$28,0)</f>
        <v>3446</v>
      </c>
      <c r="T13" s="68">
        <f t="shared" si="5"/>
        <v>1119.95</v>
      </c>
      <c r="U13" s="8">
        <f>ROUND('2,2'!J13*'1,2'!$E$28,0)</f>
        <v>0</v>
      </c>
      <c r="V13" s="8">
        <f t="shared" si="6"/>
        <v>0</v>
      </c>
      <c r="W13" s="68">
        <f t="shared" si="7"/>
        <v>0</v>
      </c>
      <c r="Y13" s="14"/>
      <c r="AA13" s="14"/>
      <c r="AC13" s="14"/>
      <c r="AE13" s="14"/>
    </row>
    <row r="14" spans="1:31" ht="24.75" customHeight="1" x14ac:dyDescent="0.2">
      <c r="A14" s="4" t="s">
        <v>203</v>
      </c>
      <c r="B14" s="4" t="s">
        <v>204</v>
      </c>
      <c r="C14" s="5" t="s">
        <v>205</v>
      </c>
      <c r="D14" s="4" t="s">
        <v>15</v>
      </c>
      <c r="E14" s="8">
        <f>ROUND('2,2'!E14*'1,2'!$E$28,0)</f>
        <v>2247</v>
      </c>
      <c r="F14" s="68">
        <f t="shared" si="0"/>
        <v>730.27499999999998</v>
      </c>
      <c r="G14" s="8">
        <f>ROUND('2,2'!F14*'1,2'!$E$28,0)</f>
        <v>0</v>
      </c>
      <c r="H14" s="8">
        <f t="shared" si="1"/>
        <v>0</v>
      </c>
      <c r="I14" s="68">
        <f t="shared" si="2"/>
        <v>0</v>
      </c>
      <c r="J14" s="8" t="e">
        <f>ROUND('2,2'!#REF!*'1,2'!$E$28,0)</f>
        <v>#REF!</v>
      </c>
      <c r="K14" s="8" t="e">
        <f>ROUND('2,2'!#REF!*'1,2'!$E$28,0)</f>
        <v>#REF!</v>
      </c>
      <c r="L14" s="8" t="e">
        <f>ROUND('2,2'!#REF!*'1,2'!$E$28,0)</f>
        <v>#REF!</v>
      </c>
      <c r="M14" s="8" t="e">
        <f>ROUND('2,2'!#REF!*'1,2'!$E$28,0)</f>
        <v>#REF!</v>
      </c>
      <c r="N14" s="8">
        <f>ROUND('2,2'!G14*'1,2'!$E$28,0)</f>
        <v>3830</v>
      </c>
      <c r="O14" s="68">
        <f t="shared" si="8"/>
        <v>1244.75</v>
      </c>
      <c r="P14" s="8">
        <f>ROUND('2,2'!H14*'1,2'!$E$28,0)</f>
        <v>0</v>
      </c>
      <c r="Q14" s="8">
        <f t="shared" si="3"/>
        <v>0</v>
      </c>
      <c r="R14" s="68">
        <f t="shared" si="4"/>
        <v>0</v>
      </c>
      <c r="S14" s="8">
        <f>ROUND('2,2'!I14*'1,2'!$E$28,0)</f>
        <v>5169</v>
      </c>
      <c r="T14" s="68">
        <f t="shared" si="5"/>
        <v>1679.925</v>
      </c>
      <c r="U14" s="8">
        <f>ROUND('2,2'!J14*'1,2'!$E$28,0)</f>
        <v>0</v>
      </c>
      <c r="V14" s="8">
        <f t="shared" si="6"/>
        <v>0</v>
      </c>
      <c r="W14" s="68">
        <f t="shared" si="7"/>
        <v>0</v>
      </c>
      <c r="Y14" s="14"/>
      <c r="AA14" s="14"/>
      <c r="AC14" s="14"/>
      <c r="AE14" s="14"/>
    </row>
    <row r="15" spans="1:31" ht="24.75" customHeight="1" x14ac:dyDescent="0.2">
      <c r="A15" s="4" t="s">
        <v>206</v>
      </c>
      <c r="B15" s="4" t="s">
        <v>207</v>
      </c>
      <c r="C15" s="5" t="s">
        <v>208</v>
      </c>
      <c r="D15" s="4" t="s">
        <v>15</v>
      </c>
      <c r="E15" s="8">
        <f>ROUND('2,2'!E15*'1,2'!$E$28,0)</f>
        <v>1631</v>
      </c>
      <c r="F15" s="68">
        <f t="shared" si="0"/>
        <v>530.07500000000005</v>
      </c>
      <c r="G15" s="8">
        <f>ROUND('2,2'!F15*'1,2'!$E$28,0)</f>
        <v>1795</v>
      </c>
      <c r="H15" s="8">
        <f t="shared" si="1"/>
        <v>1495.8333333333335</v>
      </c>
      <c r="I15" s="68">
        <f t="shared" si="2"/>
        <v>486.14583333333337</v>
      </c>
      <c r="J15" s="8" t="e">
        <f>ROUND('2,2'!#REF!*'1,2'!$E$28,0)</f>
        <v>#REF!</v>
      </c>
      <c r="K15" s="8" t="e">
        <f>ROUND('2,2'!#REF!*'1,2'!$E$28,0)</f>
        <v>#REF!</v>
      </c>
      <c r="L15" s="8" t="e">
        <f>ROUND('2,2'!#REF!*'1,2'!$E$28,0)</f>
        <v>#REF!</v>
      </c>
      <c r="M15" s="8" t="e">
        <f>ROUND('2,2'!#REF!*'1,2'!$E$28,0)</f>
        <v>#REF!</v>
      </c>
      <c r="N15" s="8">
        <f>ROUND('2,2'!G15*'1,2'!$E$28,0)</f>
        <v>2882</v>
      </c>
      <c r="O15" s="68">
        <f t="shared" si="8"/>
        <v>936.65</v>
      </c>
      <c r="P15" s="8">
        <f>ROUND('2,2'!H15*'1,2'!$E$28,0)</f>
        <v>3179</v>
      </c>
      <c r="Q15" s="8">
        <f t="shared" si="3"/>
        <v>2649.166666666667</v>
      </c>
      <c r="R15" s="68">
        <f t="shared" si="4"/>
        <v>860.97916666666674</v>
      </c>
      <c r="S15" s="8">
        <f>ROUND('2,2'!I15*'1,2'!$E$28,0)</f>
        <v>3647</v>
      </c>
      <c r="T15" s="68">
        <f t="shared" si="5"/>
        <v>1185.2750000000001</v>
      </c>
      <c r="U15" s="8">
        <f>ROUND('2,2'!J15*'1,2'!$E$28,0)</f>
        <v>3985</v>
      </c>
      <c r="V15" s="8">
        <f t="shared" si="6"/>
        <v>3320.8333333333335</v>
      </c>
      <c r="W15" s="68">
        <f t="shared" si="7"/>
        <v>1079.2708333333335</v>
      </c>
      <c r="Y15" s="14"/>
      <c r="AA15" s="14"/>
      <c r="AC15" s="14"/>
      <c r="AE15" s="14"/>
    </row>
    <row r="16" spans="1:31" ht="24.75" customHeight="1" x14ac:dyDescent="0.2">
      <c r="A16" s="4" t="s">
        <v>209</v>
      </c>
      <c r="B16" s="4" t="s">
        <v>210</v>
      </c>
      <c r="C16" s="5" t="s">
        <v>211</v>
      </c>
      <c r="D16" s="4" t="s">
        <v>15</v>
      </c>
      <c r="E16" s="8">
        <f>ROUND('2,2'!E16*'1,2'!$E$28,0)</f>
        <v>2582</v>
      </c>
      <c r="F16" s="68">
        <f t="shared" si="0"/>
        <v>839.15</v>
      </c>
      <c r="G16" s="8">
        <f>ROUND('2,2'!F16*'1,2'!$E$28,0)</f>
        <v>2841</v>
      </c>
      <c r="H16" s="8">
        <f t="shared" si="1"/>
        <v>2367.5</v>
      </c>
      <c r="I16" s="68">
        <f t="shared" si="2"/>
        <v>769.4375</v>
      </c>
      <c r="J16" s="8" t="e">
        <f>ROUND('2,2'!#REF!*'1,2'!$E$28,0)</f>
        <v>#REF!</v>
      </c>
      <c r="K16" s="8" t="e">
        <f>ROUND('2,2'!#REF!*'1,2'!$E$28,0)</f>
        <v>#REF!</v>
      </c>
      <c r="L16" s="8" t="e">
        <f>ROUND('2,2'!#REF!*'1,2'!$E$28,0)</f>
        <v>#REF!</v>
      </c>
      <c r="M16" s="8" t="e">
        <f>ROUND('2,2'!#REF!*'1,2'!$E$28,0)</f>
        <v>#REF!</v>
      </c>
      <c r="N16" s="8">
        <f>ROUND('2,2'!G16*'1,2'!$E$28,0)</f>
        <v>4563</v>
      </c>
      <c r="O16" s="68">
        <f t="shared" si="8"/>
        <v>1482.9750000000001</v>
      </c>
      <c r="P16" s="8">
        <f>ROUND('2,2'!H16*'1,2'!$E$28,0)</f>
        <v>5033</v>
      </c>
      <c r="Q16" s="8">
        <f t="shared" si="3"/>
        <v>4194.166666666667</v>
      </c>
      <c r="R16" s="68">
        <f t="shared" si="4"/>
        <v>1363.1041666666667</v>
      </c>
      <c r="S16" s="8">
        <f>ROUND('2,2'!I16*'1,2'!$E$28,0)</f>
        <v>5776</v>
      </c>
      <c r="T16" s="68">
        <f t="shared" si="5"/>
        <v>1877.2</v>
      </c>
      <c r="U16" s="8">
        <f>ROUND('2,2'!J16*'1,2'!$E$28,0)</f>
        <v>6312</v>
      </c>
      <c r="V16" s="8">
        <f t="shared" si="6"/>
        <v>5260</v>
      </c>
      <c r="W16" s="68">
        <f t="shared" si="7"/>
        <v>1709.5</v>
      </c>
      <c r="Y16" s="14"/>
      <c r="AA16" s="14"/>
      <c r="AC16" s="14"/>
      <c r="AE16" s="14"/>
    </row>
    <row r="17" spans="1:31" ht="24.75" customHeight="1" x14ac:dyDescent="0.2">
      <c r="A17" s="4" t="s">
        <v>212</v>
      </c>
      <c r="B17" s="4" t="s">
        <v>213</v>
      </c>
      <c r="C17" s="5" t="s">
        <v>214</v>
      </c>
      <c r="D17" s="4" t="s">
        <v>15</v>
      </c>
      <c r="E17" s="8">
        <f>ROUND('2,2'!E17*'1,2'!$E$28,0)</f>
        <v>4186</v>
      </c>
      <c r="F17" s="68">
        <f t="shared" si="0"/>
        <v>1360.45</v>
      </c>
      <c r="G17" s="8">
        <f>ROUND('2,2'!F17*'1,2'!$E$28,0)</f>
        <v>4607</v>
      </c>
      <c r="H17" s="8">
        <f t="shared" si="1"/>
        <v>3839.166666666667</v>
      </c>
      <c r="I17" s="68">
        <f t="shared" si="2"/>
        <v>1247.7291666666667</v>
      </c>
      <c r="J17" s="8" t="e">
        <f>ROUND('2,2'!#REF!*'1,2'!$E$28,0)</f>
        <v>#REF!</v>
      </c>
      <c r="K17" s="8" t="e">
        <f>ROUND('2,2'!#REF!*'1,2'!$E$28,0)</f>
        <v>#REF!</v>
      </c>
      <c r="L17" s="8" t="e">
        <f>ROUND('2,2'!#REF!*'1,2'!$E$28,0)</f>
        <v>#REF!</v>
      </c>
      <c r="M17" s="8" t="e">
        <f>ROUND('2,2'!#REF!*'1,2'!$E$28,0)</f>
        <v>#REF!</v>
      </c>
      <c r="N17" s="8">
        <f>ROUND('2,2'!G17*'1,2'!$E$28,0)</f>
        <v>7397</v>
      </c>
      <c r="O17" s="68">
        <f t="shared" si="8"/>
        <v>2404.0250000000001</v>
      </c>
      <c r="P17" s="8">
        <f>ROUND('2,2'!H17*'1,2'!$E$28,0)</f>
        <v>8158</v>
      </c>
      <c r="Q17" s="8">
        <f t="shared" si="3"/>
        <v>6798.3333333333339</v>
      </c>
      <c r="R17" s="68">
        <f t="shared" si="4"/>
        <v>2209.4583333333335</v>
      </c>
      <c r="S17" s="8">
        <f>ROUND('2,2'!I17*'1,2'!$E$28,0)</f>
        <v>9364</v>
      </c>
      <c r="T17" s="68">
        <f t="shared" si="5"/>
        <v>3043.3</v>
      </c>
      <c r="U17" s="8">
        <f>ROUND('2,2'!J17*'1,2'!$E$28,0)</f>
        <v>10229</v>
      </c>
      <c r="V17" s="8">
        <f t="shared" si="6"/>
        <v>8524.1666666666679</v>
      </c>
      <c r="W17" s="68">
        <f t="shared" si="7"/>
        <v>2770.354166666667</v>
      </c>
      <c r="Y17" s="14"/>
      <c r="AA17" s="14"/>
      <c r="AC17" s="14"/>
      <c r="AE17" s="14"/>
    </row>
    <row r="18" spans="1:31" ht="24.75" customHeight="1" x14ac:dyDescent="0.2">
      <c r="A18" s="4" t="s">
        <v>215</v>
      </c>
      <c r="B18" s="4" t="s">
        <v>216</v>
      </c>
      <c r="C18" s="5" t="s">
        <v>217</v>
      </c>
      <c r="D18" s="4" t="s">
        <v>15</v>
      </c>
      <c r="E18" s="8">
        <f>ROUND('2,2'!E18*'1,2'!$E$28,0)</f>
        <v>5435</v>
      </c>
      <c r="F18" s="68">
        <f t="shared" si="0"/>
        <v>1766.375</v>
      </c>
      <c r="G18" s="8">
        <f>ROUND('2,2'!F18*'1,2'!$E$28,0)</f>
        <v>0</v>
      </c>
      <c r="H18" s="8">
        <f t="shared" si="1"/>
        <v>0</v>
      </c>
      <c r="I18" s="68">
        <f t="shared" si="2"/>
        <v>0</v>
      </c>
      <c r="J18" s="8" t="e">
        <f>ROUND('2,2'!#REF!*'1,2'!$E$28,0)</f>
        <v>#REF!</v>
      </c>
      <c r="K18" s="8" t="e">
        <f>ROUND('2,2'!#REF!*'1,2'!$E$28,0)</f>
        <v>#REF!</v>
      </c>
      <c r="L18" s="8" t="e">
        <f>ROUND('2,2'!#REF!*'1,2'!$E$28,0)</f>
        <v>#REF!</v>
      </c>
      <c r="M18" s="8" t="e">
        <f>ROUND('2,2'!#REF!*'1,2'!$E$28,0)</f>
        <v>#REF!</v>
      </c>
      <c r="N18" s="8">
        <f>ROUND('2,2'!G18*'1,2'!$E$28,0)</f>
        <v>9607</v>
      </c>
      <c r="O18" s="68">
        <f t="shared" si="8"/>
        <v>3122.2750000000001</v>
      </c>
      <c r="P18" s="8">
        <f>ROUND('2,2'!H18*'1,2'!$E$28,0)</f>
        <v>0</v>
      </c>
      <c r="Q18" s="8">
        <f t="shared" si="3"/>
        <v>0</v>
      </c>
      <c r="R18" s="68">
        <f t="shared" si="4"/>
        <v>0</v>
      </c>
      <c r="S18" s="8">
        <f>ROUND('2,2'!I18*'1,2'!$E$28,0)</f>
        <v>12162</v>
      </c>
      <c r="T18" s="68">
        <f t="shared" si="5"/>
        <v>3952.65</v>
      </c>
      <c r="U18" s="8">
        <f>ROUND('2,2'!J18*'1,2'!$E$28,0)</f>
        <v>0</v>
      </c>
      <c r="V18" s="8">
        <f t="shared" si="6"/>
        <v>0</v>
      </c>
      <c r="W18" s="68">
        <f t="shared" si="7"/>
        <v>0</v>
      </c>
      <c r="Y18" s="14"/>
      <c r="AA18" s="14"/>
      <c r="AC18" s="14"/>
      <c r="AE18" s="14"/>
    </row>
    <row r="19" spans="1:31" ht="24.75" customHeight="1" x14ac:dyDescent="0.2">
      <c r="A19" s="4" t="s">
        <v>218</v>
      </c>
      <c r="B19" s="4" t="s">
        <v>219</v>
      </c>
      <c r="C19" s="5" t="s">
        <v>220</v>
      </c>
      <c r="D19" s="4" t="s">
        <v>15</v>
      </c>
      <c r="E19" s="8">
        <f>ROUND('2,2'!E19*'1,2'!$E$28,0)</f>
        <v>11023</v>
      </c>
      <c r="F19" s="68">
        <f t="shared" si="0"/>
        <v>3582.4749999999999</v>
      </c>
      <c r="G19" s="8">
        <f>ROUND('2,2'!F19*'1,2'!$E$28,0)</f>
        <v>0</v>
      </c>
      <c r="H19" s="8">
        <f t="shared" si="1"/>
        <v>0</v>
      </c>
      <c r="I19" s="68">
        <f t="shared" si="2"/>
        <v>0</v>
      </c>
      <c r="J19" s="8" t="e">
        <f>ROUND('2,2'!#REF!*'1,2'!$E$28,0)</f>
        <v>#REF!</v>
      </c>
      <c r="K19" s="8" t="e">
        <f>ROUND('2,2'!#REF!*'1,2'!$E$28,0)</f>
        <v>#REF!</v>
      </c>
      <c r="L19" s="8" t="e">
        <f>ROUND('2,2'!#REF!*'1,2'!$E$28,0)</f>
        <v>#REF!</v>
      </c>
      <c r="M19" s="8" t="e">
        <f>ROUND('2,2'!#REF!*'1,2'!$E$28,0)</f>
        <v>#REF!</v>
      </c>
      <c r="N19" s="8">
        <f>ROUND('2,2'!G19*'1,2'!$E$28,0)</f>
        <v>19750</v>
      </c>
      <c r="O19" s="68">
        <f t="shared" si="8"/>
        <v>6418.75</v>
      </c>
      <c r="P19" s="8">
        <f>ROUND('2,2'!H19*'1,2'!$E$28,0)</f>
        <v>0</v>
      </c>
      <c r="Q19" s="8">
        <f t="shared" si="3"/>
        <v>0</v>
      </c>
      <c r="R19" s="68">
        <f t="shared" si="4"/>
        <v>0</v>
      </c>
      <c r="S19" s="8">
        <f>ROUND('2,2'!I19*'1,2'!$E$28,0)</f>
        <v>24407</v>
      </c>
      <c r="T19" s="68">
        <f t="shared" si="5"/>
        <v>7932.2750000000005</v>
      </c>
      <c r="U19" s="8">
        <f>ROUND('2,2'!J19*'1,2'!$E$28,0)</f>
        <v>0</v>
      </c>
      <c r="V19" s="8">
        <f t="shared" si="6"/>
        <v>0</v>
      </c>
      <c r="W19" s="68">
        <f t="shared" si="7"/>
        <v>0</v>
      </c>
      <c r="Y19" s="14"/>
      <c r="AA19" s="14"/>
      <c r="AC19" s="14"/>
      <c r="AE19" s="14"/>
    </row>
    <row r="20" spans="1:31" ht="12.75" customHeight="1" x14ac:dyDescent="0.2">
      <c r="A20" s="4" t="s">
        <v>221</v>
      </c>
      <c r="B20" s="4" t="s">
        <v>222</v>
      </c>
      <c r="C20" s="5" t="s">
        <v>223</v>
      </c>
      <c r="D20" s="4" t="s">
        <v>15</v>
      </c>
      <c r="E20" s="8">
        <f>ROUND('2,2'!E20*'1,2'!$E$28,0)</f>
        <v>1134</v>
      </c>
      <c r="F20" s="68">
        <f t="shared" si="0"/>
        <v>368.55</v>
      </c>
      <c r="G20" s="8">
        <f>ROUND('2,2'!F20*'1,2'!$E$28,0)</f>
        <v>1247</v>
      </c>
      <c r="H20" s="8">
        <f t="shared" si="1"/>
        <v>1039.1666666666667</v>
      </c>
      <c r="I20" s="68">
        <f t="shared" si="2"/>
        <v>337.72916666666669</v>
      </c>
      <c r="J20" s="8" t="e">
        <f>ROUND('2,2'!#REF!*'1,2'!$E$28,0)</f>
        <v>#REF!</v>
      </c>
      <c r="K20" s="8" t="e">
        <f>ROUND('2,2'!#REF!*'1,2'!$E$28,0)</f>
        <v>#REF!</v>
      </c>
      <c r="L20" s="8" t="e">
        <f>ROUND('2,2'!#REF!*'1,2'!$E$28,0)</f>
        <v>#REF!</v>
      </c>
      <c r="M20" s="8" t="e">
        <f>ROUND('2,2'!#REF!*'1,2'!$E$28,0)</f>
        <v>#REF!</v>
      </c>
      <c r="N20" s="8">
        <f>ROUND('2,2'!G20*'1,2'!$E$28,0)</f>
        <v>2092</v>
      </c>
      <c r="O20" s="68">
        <f t="shared" si="8"/>
        <v>679.9</v>
      </c>
      <c r="P20" s="8">
        <f>ROUND('2,2'!H20*'1,2'!$E$28,0)</f>
        <v>2306</v>
      </c>
      <c r="Q20" s="8">
        <f t="shared" si="3"/>
        <v>1921.6666666666667</v>
      </c>
      <c r="R20" s="68">
        <f t="shared" si="4"/>
        <v>624.54166666666674</v>
      </c>
      <c r="S20" s="8">
        <f>ROUND('2,2'!I20*'1,2'!$E$28,0)</f>
        <v>2451</v>
      </c>
      <c r="T20" s="68">
        <f t="shared" si="5"/>
        <v>796.57500000000005</v>
      </c>
      <c r="U20" s="8">
        <f>ROUND('2,2'!J20*'1,2'!$E$28,0)</f>
        <v>2682</v>
      </c>
      <c r="V20" s="8">
        <f t="shared" si="6"/>
        <v>2235</v>
      </c>
      <c r="W20" s="68">
        <f t="shared" si="7"/>
        <v>726.375</v>
      </c>
      <c r="Y20" s="14"/>
      <c r="AA20" s="14"/>
      <c r="AC20" s="14"/>
      <c r="AE20" s="14"/>
    </row>
    <row r="21" spans="1:31" ht="12.75" customHeight="1" x14ac:dyDescent="0.2">
      <c r="A21" s="4" t="s">
        <v>224</v>
      </c>
      <c r="B21" s="4" t="s">
        <v>225</v>
      </c>
      <c r="C21" s="5" t="s">
        <v>226</v>
      </c>
      <c r="D21" s="4" t="s">
        <v>15</v>
      </c>
      <c r="E21" s="8">
        <f>ROUND('2,2'!E21*'1,2'!$E$28,0)</f>
        <v>1755</v>
      </c>
      <c r="F21" s="68">
        <f t="shared" si="0"/>
        <v>570.375</v>
      </c>
      <c r="G21" s="8">
        <f>ROUND('2,2'!F21*'1,2'!$E$28,0)</f>
        <v>1932</v>
      </c>
      <c r="H21" s="8">
        <f t="shared" si="1"/>
        <v>1610</v>
      </c>
      <c r="I21" s="68">
        <f t="shared" si="2"/>
        <v>523.25</v>
      </c>
      <c r="J21" s="8" t="e">
        <f>ROUND('2,2'!#REF!*'1,2'!$E$28,0)</f>
        <v>#REF!</v>
      </c>
      <c r="K21" s="8" t="e">
        <f>ROUND('2,2'!#REF!*'1,2'!$E$28,0)</f>
        <v>#REF!</v>
      </c>
      <c r="L21" s="8" t="e">
        <f>ROUND('2,2'!#REF!*'1,2'!$E$28,0)</f>
        <v>#REF!</v>
      </c>
      <c r="M21" s="8" t="e">
        <f>ROUND('2,2'!#REF!*'1,2'!$E$28,0)</f>
        <v>#REF!</v>
      </c>
      <c r="N21" s="8">
        <f>ROUND('2,2'!G21*'1,2'!$E$28,0)</f>
        <v>3240</v>
      </c>
      <c r="O21" s="68">
        <f t="shared" si="8"/>
        <v>1053</v>
      </c>
      <c r="P21" s="8">
        <f>ROUND('2,2'!H21*'1,2'!$E$28,0)</f>
        <v>3570</v>
      </c>
      <c r="Q21" s="8">
        <f t="shared" si="3"/>
        <v>2975</v>
      </c>
      <c r="R21" s="68">
        <f t="shared" si="4"/>
        <v>966.875</v>
      </c>
      <c r="S21" s="8">
        <f>ROUND('2,2'!I21*'1,2'!$E$28,0)</f>
        <v>3794</v>
      </c>
      <c r="T21" s="68">
        <f t="shared" si="5"/>
        <v>1233.05</v>
      </c>
      <c r="U21" s="8">
        <f>ROUND('2,2'!J21*'1,2'!$E$28,0)</f>
        <v>4151</v>
      </c>
      <c r="V21" s="8">
        <f t="shared" si="6"/>
        <v>3459.166666666667</v>
      </c>
      <c r="W21" s="68">
        <f t="shared" si="7"/>
        <v>1124.2291666666667</v>
      </c>
      <c r="Y21" s="14"/>
      <c r="AA21" s="14"/>
      <c r="AC21" s="14"/>
      <c r="AE21" s="14"/>
    </row>
    <row r="22" spans="1:31" ht="12.75" customHeight="1" x14ac:dyDescent="0.2">
      <c r="A22" s="4" t="s">
        <v>227</v>
      </c>
      <c r="B22" s="4" t="s">
        <v>228</v>
      </c>
      <c r="C22" s="5" t="s">
        <v>229</v>
      </c>
      <c r="D22" s="4" t="s">
        <v>15</v>
      </c>
      <c r="E22" s="8">
        <f>ROUND('2,2'!E22*'1,2'!$E$28,0)</f>
        <v>2439</v>
      </c>
      <c r="F22" s="68">
        <f t="shared" si="0"/>
        <v>792.67500000000007</v>
      </c>
      <c r="G22" s="8">
        <f>ROUND('2,2'!F22*'1,2'!$E$28,0)</f>
        <v>2685</v>
      </c>
      <c r="H22" s="8">
        <f t="shared" si="1"/>
        <v>2237.5</v>
      </c>
      <c r="I22" s="68">
        <f t="shared" si="2"/>
        <v>727.1875</v>
      </c>
      <c r="J22" s="8" t="e">
        <f>ROUND('2,2'!#REF!*'1,2'!$E$28,0)</f>
        <v>#REF!</v>
      </c>
      <c r="K22" s="8" t="e">
        <f>ROUND('2,2'!#REF!*'1,2'!$E$28,0)</f>
        <v>#REF!</v>
      </c>
      <c r="L22" s="8" t="e">
        <f>ROUND('2,2'!#REF!*'1,2'!$E$28,0)</f>
        <v>#REF!</v>
      </c>
      <c r="M22" s="8" t="e">
        <f>ROUND('2,2'!#REF!*'1,2'!$E$28,0)</f>
        <v>#REF!</v>
      </c>
      <c r="N22" s="8">
        <f>ROUND('2,2'!G22*'1,2'!$E$28,0)</f>
        <v>4501</v>
      </c>
      <c r="O22" s="68">
        <f t="shared" si="8"/>
        <v>1462.825</v>
      </c>
      <c r="P22" s="8">
        <f>ROUND('2,2'!H22*'1,2'!$E$28,0)</f>
        <v>4958</v>
      </c>
      <c r="Q22" s="8">
        <f t="shared" si="3"/>
        <v>4131.666666666667</v>
      </c>
      <c r="R22" s="68">
        <f t="shared" si="4"/>
        <v>1342.7916666666667</v>
      </c>
      <c r="S22" s="8">
        <f>ROUND('2,2'!I22*'1,2'!$E$28,0)</f>
        <v>5271</v>
      </c>
      <c r="T22" s="68">
        <f t="shared" si="5"/>
        <v>1713.075</v>
      </c>
      <c r="U22" s="8">
        <f>ROUND('2,2'!J22*'1,2'!$E$28,0)</f>
        <v>5766</v>
      </c>
      <c r="V22" s="8">
        <f t="shared" si="6"/>
        <v>4805</v>
      </c>
      <c r="W22" s="68">
        <f t="shared" si="7"/>
        <v>1561.625</v>
      </c>
      <c r="Y22" s="14"/>
      <c r="AA22" s="14"/>
      <c r="AC22" s="14"/>
      <c r="AE22" s="14"/>
    </row>
    <row r="23" spans="1:31" ht="12.75" customHeight="1" x14ac:dyDescent="0.2">
      <c r="A23" s="4" t="s">
        <v>230</v>
      </c>
      <c r="B23" s="4" t="s">
        <v>231</v>
      </c>
      <c r="C23" s="5" t="s">
        <v>232</v>
      </c>
      <c r="D23" s="4" t="s">
        <v>15</v>
      </c>
      <c r="E23" s="8">
        <f>ROUND('2,2'!E23*'1,2'!$E$28,0)</f>
        <v>3169</v>
      </c>
      <c r="F23" s="68">
        <f t="shared" si="0"/>
        <v>1029.925</v>
      </c>
      <c r="G23" s="8">
        <f>ROUND('2,2'!F23*'1,2'!$E$28,0)</f>
        <v>3490</v>
      </c>
      <c r="H23" s="8">
        <f t="shared" si="1"/>
        <v>2908.3333333333335</v>
      </c>
      <c r="I23" s="68">
        <f t="shared" si="2"/>
        <v>945.20833333333337</v>
      </c>
      <c r="J23" s="8" t="e">
        <f>ROUND('2,2'!#REF!*'1,2'!$E$28,0)</f>
        <v>#REF!</v>
      </c>
      <c r="K23" s="8" t="e">
        <f>ROUND('2,2'!#REF!*'1,2'!$E$28,0)</f>
        <v>#REF!</v>
      </c>
      <c r="L23" s="8" t="e">
        <f>ROUND('2,2'!#REF!*'1,2'!$E$28,0)</f>
        <v>#REF!</v>
      </c>
      <c r="M23" s="8" t="e">
        <f>ROUND('2,2'!#REF!*'1,2'!$E$28,0)</f>
        <v>#REF!</v>
      </c>
      <c r="N23" s="8">
        <f>ROUND('2,2'!G23*'1,2'!$E$28,0)</f>
        <v>5851</v>
      </c>
      <c r="O23" s="68">
        <f t="shared" si="8"/>
        <v>1901.575</v>
      </c>
      <c r="P23" s="8">
        <f>ROUND('2,2'!H23*'1,2'!$E$28,0)</f>
        <v>6448</v>
      </c>
      <c r="Q23" s="8">
        <f t="shared" si="3"/>
        <v>5373.3333333333339</v>
      </c>
      <c r="R23" s="68">
        <f t="shared" si="4"/>
        <v>1746.3333333333335</v>
      </c>
      <c r="S23" s="8">
        <f>ROUND('2,2'!I23*'1,2'!$E$28,0)</f>
        <v>6853</v>
      </c>
      <c r="T23" s="68">
        <f t="shared" si="5"/>
        <v>2227.2249999999999</v>
      </c>
      <c r="U23" s="8">
        <f>ROUND('2,2'!J23*'1,2'!$E$28,0)</f>
        <v>7497</v>
      </c>
      <c r="V23" s="8">
        <f t="shared" si="6"/>
        <v>6247.5</v>
      </c>
      <c r="W23" s="68">
        <f t="shared" si="7"/>
        <v>2030.4375</v>
      </c>
      <c r="Y23" s="14"/>
      <c r="AA23" s="14"/>
      <c r="AC23" s="14"/>
      <c r="AE23" s="14"/>
    </row>
    <row r="24" spans="1:31" ht="12.75" customHeight="1" x14ac:dyDescent="0.2">
      <c r="A24" s="4" t="s">
        <v>233</v>
      </c>
      <c r="B24" s="4" t="s">
        <v>234</v>
      </c>
      <c r="C24" s="5" t="s">
        <v>235</v>
      </c>
      <c r="D24" s="4" t="s">
        <v>15</v>
      </c>
      <c r="E24" s="8">
        <f>ROUND('2,2'!E24*'1,2'!$E$28,0)</f>
        <v>3780</v>
      </c>
      <c r="F24" s="68">
        <f t="shared" si="0"/>
        <v>1228.5</v>
      </c>
      <c r="G24" s="8">
        <f>ROUND('2,2'!F24*'1,2'!$E$28,0)</f>
        <v>0</v>
      </c>
      <c r="H24" s="8">
        <f t="shared" si="1"/>
        <v>0</v>
      </c>
      <c r="I24" s="68">
        <f t="shared" si="2"/>
        <v>0</v>
      </c>
      <c r="J24" s="8" t="e">
        <f>ROUND('2,2'!#REF!*'1,2'!$E$28,0)</f>
        <v>#REF!</v>
      </c>
      <c r="K24" s="8" t="e">
        <f>ROUND('2,2'!#REF!*'1,2'!$E$28,0)</f>
        <v>#REF!</v>
      </c>
      <c r="L24" s="8" t="e">
        <f>ROUND('2,2'!#REF!*'1,2'!$E$28,0)</f>
        <v>#REF!</v>
      </c>
      <c r="M24" s="8" t="e">
        <f>ROUND('2,2'!#REF!*'1,2'!$E$28,0)</f>
        <v>#REF!</v>
      </c>
      <c r="N24" s="8">
        <f>ROUND('2,2'!G24*'1,2'!$E$28,0)</f>
        <v>6976</v>
      </c>
      <c r="O24" s="68">
        <f t="shared" si="8"/>
        <v>2267.2000000000003</v>
      </c>
      <c r="P24" s="8">
        <f>ROUND('2,2'!H24*'1,2'!$E$28,0)</f>
        <v>0</v>
      </c>
      <c r="Q24" s="8">
        <f t="shared" si="3"/>
        <v>0</v>
      </c>
      <c r="R24" s="68">
        <f t="shared" si="4"/>
        <v>0</v>
      </c>
      <c r="S24" s="8">
        <f>ROUND('2,2'!I24*'1,2'!$E$28,0)</f>
        <v>8171</v>
      </c>
      <c r="T24" s="68">
        <f t="shared" si="5"/>
        <v>2655.5750000000003</v>
      </c>
      <c r="U24" s="8">
        <f>ROUND('2,2'!J24*'1,2'!$E$28,0)</f>
        <v>0</v>
      </c>
      <c r="V24" s="8">
        <f t="shared" si="6"/>
        <v>0</v>
      </c>
      <c r="W24" s="68">
        <f t="shared" si="7"/>
        <v>0</v>
      </c>
      <c r="Y24" s="14"/>
      <c r="AA24" s="14"/>
      <c r="AC24" s="14"/>
      <c r="AE24" s="14"/>
    </row>
    <row r="25" spans="1:31" ht="12.75" customHeight="1" x14ac:dyDescent="0.2">
      <c r="A25" s="4" t="s">
        <v>236</v>
      </c>
      <c r="B25" s="4" t="s">
        <v>237</v>
      </c>
      <c r="C25" s="5" t="s">
        <v>238</v>
      </c>
      <c r="D25" s="4" t="s">
        <v>15</v>
      </c>
      <c r="E25" s="8">
        <f>ROUND('2,2'!E25*'1,2'!$E$28,0)</f>
        <v>4724</v>
      </c>
      <c r="F25" s="68">
        <f t="shared" si="0"/>
        <v>1535.3</v>
      </c>
      <c r="G25" s="8">
        <f>ROUND('2,2'!F25*'1,2'!$E$28,0)</f>
        <v>0</v>
      </c>
      <c r="H25" s="8">
        <f t="shared" si="1"/>
        <v>0</v>
      </c>
      <c r="I25" s="68">
        <f t="shared" si="2"/>
        <v>0</v>
      </c>
      <c r="J25" s="8" t="e">
        <f>ROUND('2,2'!#REF!*'1,2'!$E$28,0)</f>
        <v>#REF!</v>
      </c>
      <c r="K25" s="8" t="e">
        <f>ROUND('2,2'!#REF!*'1,2'!$E$28,0)</f>
        <v>#REF!</v>
      </c>
      <c r="L25" s="8" t="e">
        <f>ROUND('2,2'!#REF!*'1,2'!$E$28,0)</f>
        <v>#REF!</v>
      </c>
      <c r="M25" s="8" t="e">
        <f>ROUND('2,2'!#REF!*'1,2'!$E$28,0)</f>
        <v>#REF!</v>
      </c>
      <c r="N25" s="8">
        <f>ROUND('2,2'!G25*'1,2'!$E$28,0)</f>
        <v>8721</v>
      </c>
      <c r="O25" s="68">
        <f t="shared" si="8"/>
        <v>2834.3250000000003</v>
      </c>
      <c r="P25" s="8">
        <f>ROUND('2,2'!H25*'1,2'!$E$28,0)</f>
        <v>0</v>
      </c>
      <c r="Q25" s="8">
        <f t="shared" si="3"/>
        <v>0</v>
      </c>
      <c r="R25" s="68">
        <f t="shared" si="4"/>
        <v>0</v>
      </c>
      <c r="S25" s="8">
        <f>ROUND('2,2'!I25*'1,2'!$E$28,0)</f>
        <v>10213</v>
      </c>
      <c r="T25" s="68">
        <f t="shared" si="5"/>
        <v>3319.2249999999999</v>
      </c>
      <c r="U25" s="8">
        <f>ROUND('2,2'!J25*'1,2'!$E$28,0)</f>
        <v>0</v>
      </c>
      <c r="V25" s="8">
        <f t="shared" si="6"/>
        <v>0</v>
      </c>
      <c r="W25" s="68">
        <f t="shared" si="7"/>
        <v>0</v>
      </c>
      <c r="Y25" s="14"/>
      <c r="AA25" s="14"/>
      <c r="AC25" s="14"/>
      <c r="AE25" s="14"/>
    </row>
    <row r="26" spans="1:31" ht="12.75" customHeight="1" x14ac:dyDescent="0.2">
      <c r="A26" s="4" t="s">
        <v>239</v>
      </c>
      <c r="B26" s="4" t="s">
        <v>240</v>
      </c>
      <c r="C26" s="5" t="s">
        <v>241</v>
      </c>
      <c r="D26" s="4" t="s">
        <v>15</v>
      </c>
      <c r="E26" s="8">
        <f>ROUND('2,2'!E26*'1,2'!$E$28,0)</f>
        <v>5485</v>
      </c>
      <c r="F26" s="68">
        <f t="shared" si="0"/>
        <v>1782.625</v>
      </c>
      <c r="G26" s="8">
        <f>ROUND('2,2'!F26*'1,2'!$E$28,0)</f>
        <v>0</v>
      </c>
      <c r="H26" s="8">
        <f t="shared" si="1"/>
        <v>0</v>
      </c>
      <c r="I26" s="68">
        <f t="shared" si="2"/>
        <v>0</v>
      </c>
      <c r="J26" s="8" t="e">
        <f>ROUND('2,2'!#REF!*'1,2'!$E$28,0)</f>
        <v>#REF!</v>
      </c>
      <c r="K26" s="8" t="e">
        <f>ROUND('2,2'!#REF!*'1,2'!$E$28,0)</f>
        <v>#REF!</v>
      </c>
      <c r="L26" s="8" t="e">
        <f>ROUND('2,2'!#REF!*'1,2'!$E$28,0)</f>
        <v>#REF!</v>
      </c>
      <c r="M26" s="8" t="e">
        <f>ROUND('2,2'!#REF!*'1,2'!$E$28,0)</f>
        <v>#REF!</v>
      </c>
      <c r="N26" s="8">
        <f>ROUND('2,2'!G26*'1,2'!$E$28,0)</f>
        <v>10126</v>
      </c>
      <c r="O26" s="68">
        <f t="shared" si="8"/>
        <v>3290.9500000000003</v>
      </c>
      <c r="P26" s="8">
        <f>ROUND('2,2'!H26*'1,2'!$E$28,0)</f>
        <v>0</v>
      </c>
      <c r="Q26" s="8">
        <f t="shared" si="3"/>
        <v>0</v>
      </c>
      <c r="R26" s="68">
        <f t="shared" si="4"/>
        <v>0</v>
      </c>
      <c r="S26" s="8">
        <f>ROUND('2,2'!I26*'1,2'!$E$28,0)</f>
        <v>11859</v>
      </c>
      <c r="T26" s="68">
        <f t="shared" si="5"/>
        <v>3854.1750000000002</v>
      </c>
      <c r="U26" s="8">
        <f>ROUND('2,2'!J26*'1,2'!$E$28,0)</f>
        <v>0</v>
      </c>
      <c r="V26" s="8">
        <f t="shared" si="6"/>
        <v>0</v>
      </c>
      <c r="W26" s="68">
        <f t="shared" si="7"/>
        <v>0</v>
      </c>
      <c r="Y26" s="14"/>
      <c r="AA26" s="14"/>
      <c r="AC26" s="14"/>
      <c r="AE26" s="14"/>
    </row>
    <row r="27" spans="1:31" ht="12.75" customHeight="1" x14ac:dyDescent="0.2">
      <c r="A27" s="4" t="s">
        <v>242</v>
      </c>
      <c r="B27" s="4" t="s">
        <v>243</v>
      </c>
      <c r="C27" s="5" t="s">
        <v>244</v>
      </c>
      <c r="D27" s="4" t="s">
        <v>15</v>
      </c>
      <c r="E27" s="8">
        <f>ROUND('2,2'!E27*'1,2'!$E$28,0)</f>
        <v>915</v>
      </c>
      <c r="F27" s="68">
        <f t="shared" si="0"/>
        <v>297.375</v>
      </c>
      <c r="G27" s="8">
        <f>ROUND('2,2'!F27*'1,2'!$E$28,0)</f>
        <v>1006</v>
      </c>
      <c r="H27" s="8">
        <f t="shared" si="1"/>
        <v>838.33333333333337</v>
      </c>
      <c r="I27" s="68">
        <f t="shared" si="2"/>
        <v>272.45833333333337</v>
      </c>
      <c r="J27" s="8" t="e">
        <f>ROUND('2,2'!#REF!*'1,2'!$E$28,0)</f>
        <v>#REF!</v>
      </c>
      <c r="K27" s="8" t="e">
        <f>ROUND('2,2'!#REF!*'1,2'!$E$28,0)</f>
        <v>#REF!</v>
      </c>
      <c r="L27" s="8" t="e">
        <f>ROUND('2,2'!#REF!*'1,2'!$E$28,0)</f>
        <v>#REF!</v>
      </c>
      <c r="M27" s="8" t="e">
        <f>ROUND('2,2'!#REF!*'1,2'!$E$28,0)</f>
        <v>#REF!</v>
      </c>
      <c r="N27" s="8">
        <f>ROUND('2,2'!G27*'1,2'!$E$28,0)</f>
        <v>1688</v>
      </c>
      <c r="O27" s="68">
        <f t="shared" si="8"/>
        <v>548.6</v>
      </c>
      <c r="P27" s="8">
        <f>ROUND('2,2'!H27*'1,2'!$E$28,0)</f>
        <v>1863</v>
      </c>
      <c r="Q27" s="8">
        <f t="shared" si="3"/>
        <v>1552.5</v>
      </c>
      <c r="R27" s="68">
        <f t="shared" si="4"/>
        <v>504.5625</v>
      </c>
      <c r="S27" s="8">
        <f>ROUND('2,2'!I27*'1,2'!$E$28,0)</f>
        <v>1977</v>
      </c>
      <c r="T27" s="68">
        <f t="shared" si="5"/>
        <v>642.52499999999998</v>
      </c>
      <c r="U27" s="8">
        <f>ROUND('2,2'!J27*'1,2'!$E$28,0)</f>
        <v>2162</v>
      </c>
      <c r="V27" s="8">
        <f t="shared" si="6"/>
        <v>1801.6666666666667</v>
      </c>
      <c r="W27" s="68">
        <f t="shared" si="7"/>
        <v>585.54166666666674</v>
      </c>
      <c r="Y27" s="14"/>
      <c r="AA27" s="14"/>
      <c r="AC27" s="14"/>
      <c r="AE27" s="14"/>
    </row>
    <row r="28" spans="1:31" ht="12.75" customHeight="1" x14ac:dyDescent="0.2">
      <c r="A28" s="4" t="s">
        <v>245</v>
      </c>
      <c r="B28" s="4" t="s">
        <v>246</v>
      </c>
      <c r="C28" s="5" t="s">
        <v>247</v>
      </c>
      <c r="D28" s="4" t="s">
        <v>15</v>
      </c>
      <c r="E28" s="8">
        <f>ROUND('2,2'!E28*'1,2'!$E$28,0)</f>
        <v>1220</v>
      </c>
      <c r="F28" s="68">
        <f t="shared" si="0"/>
        <v>396.5</v>
      </c>
      <c r="G28" s="8">
        <f>ROUND('2,2'!F28*'1,2'!$E$28,0)</f>
        <v>1343</v>
      </c>
      <c r="H28" s="8">
        <f t="shared" si="1"/>
        <v>1119.1666666666667</v>
      </c>
      <c r="I28" s="68">
        <f t="shared" si="2"/>
        <v>363.72916666666669</v>
      </c>
      <c r="J28" s="8" t="e">
        <f>ROUND('2,2'!#REF!*'1,2'!$E$28,0)</f>
        <v>#REF!</v>
      </c>
      <c r="K28" s="8" t="e">
        <f>ROUND('2,2'!#REF!*'1,2'!$E$28,0)</f>
        <v>#REF!</v>
      </c>
      <c r="L28" s="8" t="e">
        <f>ROUND('2,2'!#REF!*'1,2'!$E$28,0)</f>
        <v>#REF!</v>
      </c>
      <c r="M28" s="8" t="e">
        <f>ROUND('2,2'!#REF!*'1,2'!$E$28,0)</f>
        <v>#REF!</v>
      </c>
      <c r="N28" s="8">
        <f>ROUND('2,2'!G28*'1,2'!$E$28,0)</f>
        <v>2250</v>
      </c>
      <c r="O28" s="68">
        <f t="shared" si="8"/>
        <v>731.25</v>
      </c>
      <c r="P28" s="8">
        <f>ROUND('2,2'!H28*'1,2'!$E$28,0)</f>
        <v>2479</v>
      </c>
      <c r="Q28" s="8">
        <f t="shared" si="3"/>
        <v>2065.8333333333335</v>
      </c>
      <c r="R28" s="68">
        <f t="shared" si="4"/>
        <v>671.39583333333337</v>
      </c>
      <c r="S28" s="8">
        <f>ROUND('2,2'!I28*'1,2'!$E$28,0)</f>
        <v>2637</v>
      </c>
      <c r="T28" s="68">
        <f t="shared" si="5"/>
        <v>857.02499999999998</v>
      </c>
      <c r="U28" s="8">
        <f>ROUND('2,2'!J28*'1,2'!$E$28,0)</f>
        <v>2884</v>
      </c>
      <c r="V28" s="8">
        <f t="shared" si="6"/>
        <v>2403.3333333333335</v>
      </c>
      <c r="W28" s="68">
        <f t="shared" si="7"/>
        <v>781.08333333333337</v>
      </c>
      <c r="Y28" s="14"/>
      <c r="AA28" s="14"/>
      <c r="AC28" s="14"/>
      <c r="AE28" s="14"/>
    </row>
    <row r="29" spans="1:31" ht="12.75" customHeight="1" x14ac:dyDescent="0.2">
      <c r="A29" s="4" t="s">
        <v>248</v>
      </c>
      <c r="B29" s="4" t="s">
        <v>249</v>
      </c>
      <c r="C29" s="5" t="s">
        <v>250</v>
      </c>
      <c r="D29" s="4" t="s">
        <v>15</v>
      </c>
      <c r="E29" s="8">
        <f>ROUND('2,2'!E29*'1,2'!$E$28,0)</f>
        <v>1675</v>
      </c>
      <c r="F29" s="68">
        <f t="shared" si="0"/>
        <v>544.375</v>
      </c>
      <c r="G29" s="8">
        <f>ROUND('2,2'!F29*'1,2'!$E$28,0)</f>
        <v>1846</v>
      </c>
      <c r="H29" s="8">
        <f t="shared" si="1"/>
        <v>1538.3333333333335</v>
      </c>
      <c r="I29" s="68">
        <f t="shared" si="2"/>
        <v>499.95833333333343</v>
      </c>
      <c r="J29" s="8" t="e">
        <f>ROUND('2,2'!#REF!*'1,2'!$E$28,0)</f>
        <v>#REF!</v>
      </c>
      <c r="K29" s="8" t="e">
        <f>ROUND('2,2'!#REF!*'1,2'!$E$28,0)</f>
        <v>#REF!</v>
      </c>
      <c r="L29" s="8" t="e">
        <f>ROUND('2,2'!#REF!*'1,2'!$E$28,0)</f>
        <v>#REF!</v>
      </c>
      <c r="M29" s="8" t="e">
        <f>ROUND('2,2'!#REF!*'1,2'!$E$28,0)</f>
        <v>#REF!</v>
      </c>
      <c r="N29" s="8">
        <f>ROUND('2,2'!G29*'1,2'!$E$28,0)</f>
        <v>3095</v>
      </c>
      <c r="O29" s="68">
        <f t="shared" si="8"/>
        <v>1005.875</v>
      </c>
      <c r="P29" s="8">
        <f>ROUND('2,2'!H29*'1,2'!$E$28,0)</f>
        <v>3409</v>
      </c>
      <c r="Q29" s="8">
        <f t="shared" si="3"/>
        <v>2840.8333333333335</v>
      </c>
      <c r="R29" s="68">
        <f t="shared" si="4"/>
        <v>923.27083333333337</v>
      </c>
      <c r="S29" s="8">
        <f>ROUND('2,2'!I29*'1,2'!$E$28,0)</f>
        <v>3624</v>
      </c>
      <c r="T29" s="68">
        <f t="shared" si="5"/>
        <v>1177.8</v>
      </c>
      <c r="U29" s="8">
        <f>ROUND('2,2'!J29*'1,2'!$E$28,0)</f>
        <v>3964</v>
      </c>
      <c r="V29" s="8">
        <f t="shared" si="6"/>
        <v>3303.3333333333335</v>
      </c>
      <c r="W29" s="68">
        <f t="shared" si="7"/>
        <v>1073.5833333333335</v>
      </c>
      <c r="Y29" s="14"/>
      <c r="AA29" s="14"/>
      <c r="AC29" s="14"/>
      <c r="AE29" s="14"/>
    </row>
    <row r="30" spans="1:31" ht="12.75" customHeight="1" x14ac:dyDescent="0.2">
      <c r="A30" s="4" t="s">
        <v>251</v>
      </c>
      <c r="B30" s="4" t="s">
        <v>252</v>
      </c>
      <c r="C30" s="5" t="s">
        <v>253</v>
      </c>
      <c r="D30" s="4" t="s">
        <v>15</v>
      </c>
      <c r="E30" s="8">
        <f>ROUND('2,2'!E30*'1,2'!$E$28,0)</f>
        <v>2316</v>
      </c>
      <c r="F30" s="68">
        <f t="shared" si="0"/>
        <v>752.7</v>
      </c>
      <c r="G30" s="8">
        <f>ROUND('2,2'!F30*'1,2'!$E$28,0)</f>
        <v>2551</v>
      </c>
      <c r="H30" s="8">
        <f t="shared" si="1"/>
        <v>2125.8333333333335</v>
      </c>
      <c r="I30" s="68">
        <f t="shared" si="2"/>
        <v>690.89583333333337</v>
      </c>
      <c r="J30" s="8" t="e">
        <f>ROUND('2,2'!#REF!*'1,2'!$E$28,0)</f>
        <v>#REF!</v>
      </c>
      <c r="K30" s="8" t="e">
        <f>ROUND('2,2'!#REF!*'1,2'!$E$28,0)</f>
        <v>#REF!</v>
      </c>
      <c r="L30" s="8" t="e">
        <f>ROUND('2,2'!#REF!*'1,2'!$E$28,0)</f>
        <v>#REF!</v>
      </c>
      <c r="M30" s="8" t="e">
        <f>ROUND('2,2'!#REF!*'1,2'!$E$28,0)</f>
        <v>#REF!</v>
      </c>
      <c r="N30" s="8">
        <f>ROUND('2,2'!G30*'1,2'!$E$28,0)</f>
        <v>4276</v>
      </c>
      <c r="O30" s="68">
        <f t="shared" si="8"/>
        <v>1389.7</v>
      </c>
      <c r="P30" s="8">
        <f>ROUND('2,2'!H30*'1,2'!$E$28,0)</f>
        <v>4712</v>
      </c>
      <c r="Q30" s="8">
        <f t="shared" si="3"/>
        <v>3926.666666666667</v>
      </c>
      <c r="R30" s="68">
        <f t="shared" si="4"/>
        <v>1276.1666666666667</v>
      </c>
      <c r="S30" s="8">
        <f>ROUND('2,2'!I30*'1,2'!$E$28,0)</f>
        <v>5006</v>
      </c>
      <c r="T30" s="68">
        <f t="shared" si="5"/>
        <v>1626.95</v>
      </c>
      <c r="U30" s="8">
        <f>ROUND('2,2'!J30*'1,2'!$E$28,0)</f>
        <v>5478</v>
      </c>
      <c r="V30" s="8">
        <f t="shared" si="6"/>
        <v>4565</v>
      </c>
      <c r="W30" s="68">
        <f t="shared" si="7"/>
        <v>1483.625</v>
      </c>
      <c r="Y30" s="14"/>
      <c r="AA30" s="14"/>
      <c r="AC30" s="14"/>
      <c r="AE30" s="14"/>
    </row>
    <row r="31" spans="1:31" ht="12.75" customHeight="1" x14ac:dyDescent="0.2">
      <c r="A31" s="4" t="s">
        <v>254</v>
      </c>
      <c r="B31" s="4" t="s">
        <v>255</v>
      </c>
      <c r="C31" s="5" t="s">
        <v>256</v>
      </c>
      <c r="D31" s="4" t="s">
        <v>15</v>
      </c>
      <c r="E31" s="8">
        <f>ROUND('2,2'!E31*'1,2'!$E$28,0)</f>
        <v>3352</v>
      </c>
      <c r="F31" s="68">
        <f t="shared" si="0"/>
        <v>1089.4000000000001</v>
      </c>
      <c r="G31" s="8">
        <f>ROUND('2,2'!F31*'1,2'!$E$28,0)</f>
        <v>0</v>
      </c>
      <c r="H31" s="8">
        <f t="shared" si="1"/>
        <v>0</v>
      </c>
      <c r="I31" s="68">
        <f t="shared" si="2"/>
        <v>0</v>
      </c>
      <c r="J31" s="8" t="e">
        <f>ROUND('2,2'!#REF!*'1,2'!$E$28,0)</f>
        <v>#REF!</v>
      </c>
      <c r="K31" s="8" t="e">
        <f>ROUND('2,2'!#REF!*'1,2'!$E$28,0)</f>
        <v>#REF!</v>
      </c>
      <c r="L31" s="8" t="e">
        <f>ROUND('2,2'!#REF!*'1,2'!$E$28,0)</f>
        <v>#REF!</v>
      </c>
      <c r="M31" s="8" t="e">
        <f>ROUND('2,2'!#REF!*'1,2'!$E$28,0)</f>
        <v>#REF!</v>
      </c>
      <c r="N31" s="8">
        <f>ROUND('2,2'!G31*'1,2'!$E$28,0)</f>
        <v>6188</v>
      </c>
      <c r="O31" s="68">
        <f t="shared" si="8"/>
        <v>2011.1000000000001</v>
      </c>
      <c r="P31" s="8">
        <f>ROUND('2,2'!H31*'1,2'!$E$28,0)</f>
        <v>0</v>
      </c>
      <c r="Q31" s="8">
        <f t="shared" si="3"/>
        <v>0</v>
      </c>
      <c r="R31" s="68">
        <f t="shared" si="4"/>
        <v>0</v>
      </c>
      <c r="S31" s="8">
        <f>ROUND('2,2'!I31*'1,2'!$E$28,0)</f>
        <v>7248</v>
      </c>
      <c r="T31" s="68">
        <f t="shared" si="5"/>
        <v>2355.6</v>
      </c>
      <c r="U31" s="8">
        <f>ROUND('2,2'!J31*'1,2'!$E$28,0)</f>
        <v>0</v>
      </c>
      <c r="V31" s="8">
        <f t="shared" si="6"/>
        <v>0</v>
      </c>
      <c r="W31" s="68">
        <f t="shared" si="7"/>
        <v>0</v>
      </c>
      <c r="Y31" s="14"/>
      <c r="AA31" s="14"/>
      <c r="AC31" s="14"/>
      <c r="AE31" s="14"/>
    </row>
    <row r="32" spans="1:31" ht="12.75" customHeight="1" x14ac:dyDescent="0.2">
      <c r="A32" s="4" t="s">
        <v>257</v>
      </c>
      <c r="B32" s="4" t="s">
        <v>258</v>
      </c>
      <c r="C32" s="5" t="s">
        <v>259</v>
      </c>
      <c r="D32" s="4" t="s">
        <v>15</v>
      </c>
      <c r="E32" s="8">
        <f>ROUND('2,2'!E32*'1,2'!$E$28,0)</f>
        <v>2923</v>
      </c>
      <c r="F32" s="68">
        <f t="shared" si="0"/>
        <v>949.97500000000002</v>
      </c>
      <c r="G32" s="8">
        <f>ROUND('2,2'!F32*'1,2'!$E$28,0)</f>
        <v>0</v>
      </c>
      <c r="H32" s="8">
        <f t="shared" si="1"/>
        <v>0</v>
      </c>
      <c r="I32" s="68">
        <f t="shared" si="2"/>
        <v>0</v>
      </c>
      <c r="J32" s="8" t="e">
        <f>ROUND('2,2'!#REF!*'1,2'!$E$28,0)</f>
        <v>#REF!</v>
      </c>
      <c r="K32" s="8" t="e">
        <f>ROUND('2,2'!#REF!*'1,2'!$E$28,0)</f>
        <v>#REF!</v>
      </c>
      <c r="L32" s="8" t="e">
        <f>ROUND('2,2'!#REF!*'1,2'!$E$28,0)</f>
        <v>#REF!</v>
      </c>
      <c r="M32" s="8" t="e">
        <f>ROUND('2,2'!#REF!*'1,2'!$E$28,0)</f>
        <v>#REF!</v>
      </c>
      <c r="N32" s="8">
        <f>ROUND('2,2'!G32*'1,2'!$E$28,0)</f>
        <v>5165</v>
      </c>
      <c r="O32" s="68">
        <f t="shared" si="8"/>
        <v>1678.625</v>
      </c>
      <c r="P32" s="8">
        <f>ROUND('2,2'!H32*'1,2'!$E$28,0)</f>
        <v>0</v>
      </c>
      <c r="Q32" s="8">
        <f t="shared" si="3"/>
        <v>0</v>
      </c>
      <c r="R32" s="68">
        <f t="shared" si="4"/>
        <v>0</v>
      </c>
      <c r="S32" s="8">
        <f>ROUND('2,2'!I32*'1,2'!$E$28,0)</f>
        <v>6536</v>
      </c>
      <c r="T32" s="68">
        <f t="shared" si="5"/>
        <v>2124.2000000000003</v>
      </c>
      <c r="U32" s="8">
        <f>ROUND('2,2'!J32*'1,2'!$E$28,0)</f>
        <v>0</v>
      </c>
      <c r="V32" s="8">
        <f t="shared" si="6"/>
        <v>0</v>
      </c>
      <c r="W32" s="68">
        <f t="shared" si="7"/>
        <v>0</v>
      </c>
      <c r="Y32" s="14"/>
      <c r="AA32" s="14"/>
      <c r="AC32" s="14"/>
      <c r="AE32" s="14"/>
    </row>
    <row r="33" spans="1:31" ht="12.75" customHeight="1" x14ac:dyDescent="0.2">
      <c r="A33" s="4" t="s">
        <v>260</v>
      </c>
      <c r="B33" s="4" t="s">
        <v>261</v>
      </c>
      <c r="C33" s="5" t="s">
        <v>262</v>
      </c>
      <c r="D33" s="4" t="s">
        <v>15</v>
      </c>
      <c r="E33" s="8">
        <f>ROUND('2,2'!E33*'1,2'!$E$28,0)</f>
        <v>1631</v>
      </c>
      <c r="F33" s="68">
        <f t="shared" si="0"/>
        <v>530.07500000000005</v>
      </c>
      <c r="G33" s="8">
        <f>ROUND('2,2'!F33*'1,2'!$E$28,0)</f>
        <v>1795</v>
      </c>
      <c r="H33" s="8">
        <f t="shared" si="1"/>
        <v>1495.8333333333335</v>
      </c>
      <c r="I33" s="68">
        <f t="shared" si="2"/>
        <v>486.14583333333337</v>
      </c>
      <c r="J33" s="8" t="e">
        <f>ROUND('2,2'!#REF!*'1,2'!$E$28,0)</f>
        <v>#REF!</v>
      </c>
      <c r="K33" s="8" t="e">
        <f>ROUND('2,2'!#REF!*'1,2'!$E$28,0)</f>
        <v>#REF!</v>
      </c>
      <c r="L33" s="8" t="e">
        <f>ROUND('2,2'!#REF!*'1,2'!$E$28,0)</f>
        <v>#REF!</v>
      </c>
      <c r="M33" s="8" t="e">
        <f>ROUND('2,2'!#REF!*'1,2'!$E$28,0)</f>
        <v>#REF!</v>
      </c>
      <c r="N33" s="8">
        <f>ROUND('2,2'!G33*'1,2'!$E$28,0)</f>
        <v>2882</v>
      </c>
      <c r="O33" s="68">
        <f t="shared" si="8"/>
        <v>936.65</v>
      </c>
      <c r="P33" s="8">
        <f>ROUND('2,2'!H33*'1,2'!$E$28,0)</f>
        <v>3179</v>
      </c>
      <c r="Q33" s="8">
        <f t="shared" si="3"/>
        <v>2649.166666666667</v>
      </c>
      <c r="R33" s="68">
        <f t="shared" si="4"/>
        <v>860.97916666666674</v>
      </c>
      <c r="S33" s="8">
        <f>ROUND('2,2'!I33*'1,2'!$E$28,0)</f>
        <v>3647</v>
      </c>
      <c r="T33" s="68">
        <f t="shared" si="5"/>
        <v>1185.2750000000001</v>
      </c>
      <c r="U33" s="8">
        <f>ROUND('2,2'!J33*'1,2'!$E$28,0)</f>
        <v>3985</v>
      </c>
      <c r="V33" s="8">
        <f t="shared" si="6"/>
        <v>3320.8333333333335</v>
      </c>
      <c r="W33" s="68">
        <f t="shared" si="7"/>
        <v>1079.2708333333335</v>
      </c>
      <c r="Y33" s="14"/>
      <c r="AA33" s="14"/>
      <c r="AC33" s="14"/>
      <c r="AE33" s="14"/>
    </row>
    <row r="34" spans="1:31" ht="12.75" customHeight="1" x14ac:dyDescent="0.2">
      <c r="A34" s="4" t="s">
        <v>263</v>
      </c>
      <c r="B34" s="4" t="s">
        <v>264</v>
      </c>
      <c r="C34" s="5" t="s">
        <v>265</v>
      </c>
      <c r="D34" s="4" t="s">
        <v>15</v>
      </c>
      <c r="E34" s="8">
        <f>ROUND('2,2'!E34*'1,2'!$E$28,0)</f>
        <v>2446</v>
      </c>
      <c r="F34" s="68">
        <f t="shared" si="0"/>
        <v>794.95</v>
      </c>
      <c r="G34" s="8">
        <f>ROUND('2,2'!F34*'1,2'!$E$28,0)</f>
        <v>2694</v>
      </c>
      <c r="H34" s="8">
        <f t="shared" si="1"/>
        <v>2245</v>
      </c>
      <c r="I34" s="68">
        <f t="shared" si="2"/>
        <v>729.625</v>
      </c>
      <c r="J34" s="8" t="e">
        <f>ROUND('2,2'!#REF!*'1,2'!$E$28,0)</f>
        <v>#REF!</v>
      </c>
      <c r="K34" s="8" t="e">
        <f>ROUND('2,2'!#REF!*'1,2'!$E$28,0)</f>
        <v>#REF!</v>
      </c>
      <c r="L34" s="8" t="e">
        <f>ROUND('2,2'!#REF!*'1,2'!$E$28,0)</f>
        <v>#REF!</v>
      </c>
      <c r="M34" s="8" t="e">
        <f>ROUND('2,2'!#REF!*'1,2'!$E$28,0)</f>
        <v>#REF!</v>
      </c>
      <c r="N34" s="8">
        <f>ROUND('2,2'!G34*'1,2'!$E$28,0)</f>
        <v>4324</v>
      </c>
      <c r="O34" s="68">
        <f t="shared" si="8"/>
        <v>1405.3</v>
      </c>
      <c r="P34" s="8">
        <f>ROUND('2,2'!H34*'1,2'!$E$28,0)</f>
        <v>4768</v>
      </c>
      <c r="Q34" s="8">
        <f t="shared" si="3"/>
        <v>3973.3333333333335</v>
      </c>
      <c r="R34" s="68">
        <f t="shared" si="4"/>
        <v>1291.3333333333335</v>
      </c>
      <c r="S34" s="8">
        <f>ROUND('2,2'!I34*'1,2'!$E$28,0)</f>
        <v>5474</v>
      </c>
      <c r="T34" s="68">
        <f t="shared" si="5"/>
        <v>1779.05</v>
      </c>
      <c r="U34" s="8">
        <f>ROUND('2,2'!J34*'1,2'!$E$28,0)</f>
        <v>5977</v>
      </c>
      <c r="V34" s="8">
        <f t="shared" si="6"/>
        <v>4980.8333333333339</v>
      </c>
      <c r="W34" s="68">
        <f t="shared" si="7"/>
        <v>1618.7708333333335</v>
      </c>
      <c r="Y34" s="14"/>
      <c r="AA34" s="14"/>
      <c r="AC34" s="14"/>
      <c r="AE34" s="14"/>
    </row>
    <row r="35" spans="1:31" ht="12.75" customHeight="1" x14ac:dyDescent="0.2">
      <c r="A35" s="4" t="s">
        <v>266</v>
      </c>
      <c r="B35" s="4" t="s">
        <v>267</v>
      </c>
      <c r="C35" s="5" t="s">
        <v>268</v>
      </c>
      <c r="D35" s="4" t="s">
        <v>15</v>
      </c>
      <c r="E35" s="8">
        <f>ROUND('2,2'!E35*'1,2'!$E$28,0)</f>
        <v>3913</v>
      </c>
      <c r="F35" s="68">
        <f t="shared" si="0"/>
        <v>1271.7250000000001</v>
      </c>
      <c r="G35" s="8">
        <f>ROUND('2,2'!F35*'1,2'!$E$28,0)</f>
        <v>4307</v>
      </c>
      <c r="H35" s="8">
        <f t="shared" si="1"/>
        <v>3589.166666666667</v>
      </c>
      <c r="I35" s="68">
        <f t="shared" si="2"/>
        <v>1166.4791666666667</v>
      </c>
      <c r="J35" s="8" t="e">
        <f>ROUND('2,2'!#REF!*'1,2'!$E$28,0)</f>
        <v>#REF!</v>
      </c>
      <c r="K35" s="8" t="e">
        <f>ROUND('2,2'!#REF!*'1,2'!$E$28,0)</f>
        <v>#REF!</v>
      </c>
      <c r="L35" s="8" t="e">
        <f>ROUND('2,2'!#REF!*'1,2'!$E$28,0)</f>
        <v>#REF!</v>
      </c>
      <c r="M35" s="8" t="e">
        <f>ROUND('2,2'!#REF!*'1,2'!$E$28,0)</f>
        <v>#REF!</v>
      </c>
      <c r="N35" s="8">
        <f>ROUND('2,2'!G35*'1,2'!$E$28,0)</f>
        <v>6918</v>
      </c>
      <c r="O35" s="68">
        <f t="shared" si="8"/>
        <v>2248.35</v>
      </c>
      <c r="P35" s="8">
        <f>ROUND('2,2'!H35*'1,2'!$E$28,0)</f>
        <v>7630</v>
      </c>
      <c r="Q35" s="8">
        <f t="shared" si="3"/>
        <v>6358.3333333333339</v>
      </c>
      <c r="R35" s="68">
        <f t="shared" si="4"/>
        <v>2066.4583333333335</v>
      </c>
      <c r="S35" s="8">
        <f>ROUND('2,2'!I35*'1,2'!$E$28,0)</f>
        <v>8756</v>
      </c>
      <c r="T35" s="68">
        <f t="shared" si="5"/>
        <v>2845.7000000000003</v>
      </c>
      <c r="U35" s="8">
        <f>ROUND('2,2'!J35*'1,2'!$E$28,0)</f>
        <v>9566</v>
      </c>
      <c r="V35" s="8">
        <f t="shared" si="6"/>
        <v>7971.666666666667</v>
      </c>
      <c r="W35" s="68">
        <f t="shared" si="7"/>
        <v>2590.791666666667</v>
      </c>
      <c r="Y35" s="14"/>
      <c r="AA35" s="14"/>
      <c r="AC35" s="14"/>
      <c r="AE35" s="14"/>
    </row>
    <row r="36" spans="1:31" ht="12.75" customHeight="1" x14ac:dyDescent="0.2">
      <c r="A36" s="4" t="s">
        <v>269</v>
      </c>
      <c r="B36" s="4" t="s">
        <v>270</v>
      </c>
      <c r="C36" s="5" t="s">
        <v>271</v>
      </c>
      <c r="D36" s="4" t="s">
        <v>15</v>
      </c>
      <c r="E36" s="8">
        <f>ROUND('2,2'!E36*'1,2'!$E$28,0)</f>
        <v>4893</v>
      </c>
      <c r="F36" s="68">
        <f t="shared" si="0"/>
        <v>1590.2250000000001</v>
      </c>
      <c r="G36" s="8">
        <f>ROUND('2,2'!F36*'1,2'!$E$28,0)</f>
        <v>0</v>
      </c>
      <c r="H36" s="8">
        <f t="shared" si="1"/>
        <v>0</v>
      </c>
      <c r="I36" s="68">
        <f t="shared" si="2"/>
        <v>0</v>
      </c>
      <c r="J36" s="8" t="e">
        <f>ROUND('2,2'!#REF!*'1,2'!$E$28,0)</f>
        <v>#REF!</v>
      </c>
      <c r="K36" s="8" t="e">
        <f>ROUND('2,2'!#REF!*'1,2'!$E$28,0)</f>
        <v>#REF!</v>
      </c>
      <c r="L36" s="8" t="e">
        <f>ROUND('2,2'!#REF!*'1,2'!$E$28,0)</f>
        <v>#REF!</v>
      </c>
      <c r="M36" s="8" t="e">
        <f>ROUND('2,2'!#REF!*'1,2'!$E$28,0)</f>
        <v>#REF!</v>
      </c>
      <c r="N36" s="8">
        <f>ROUND('2,2'!G36*'1,2'!$E$28,0)</f>
        <v>8647</v>
      </c>
      <c r="O36" s="68">
        <f t="shared" si="8"/>
        <v>2810.2750000000001</v>
      </c>
      <c r="P36" s="8">
        <f>ROUND('2,2'!H36*'1,2'!$E$28,0)</f>
        <v>0</v>
      </c>
      <c r="Q36" s="8">
        <f t="shared" si="3"/>
        <v>0</v>
      </c>
      <c r="R36" s="68">
        <f t="shared" si="4"/>
        <v>0</v>
      </c>
      <c r="S36" s="8">
        <f>ROUND('2,2'!I36*'1,2'!$E$28,0)</f>
        <v>10944</v>
      </c>
      <c r="T36" s="68">
        <f t="shared" si="5"/>
        <v>3556.8</v>
      </c>
      <c r="U36" s="8">
        <f>ROUND('2,2'!J36*'1,2'!$E$28,0)</f>
        <v>0</v>
      </c>
      <c r="V36" s="8">
        <f t="shared" si="6"/>
        <v>0</v>
      </c>
      <c r="W36" s="68">
        <f t="shared" si="7"/>
        <v>0</v>
      </c>
      <c r="Y36" s="14"/>
      <c r="AA36" s="14"/>
      <c r="AC36" s="14"/>
      <c r="AE36" s="14"/>
    </row>
    <row r="37" spans="1:31" ht="12.75" customHeight="1" x14ac:dyDescent="0.2">
      <c r="A37" s="4" t="s">
        <v>272</v>
      </c>
      <c r="B37" s="4" t="s">
        <v>273</v>
      </c>
      <c r="C37" s="5" t="s">
        <v>274</v>
      </c>
      <c r="D37" s="4" t="s">
        <v>15</v>
      </c>
      <c r="E37" s="8">
        <f>ROUND('2,2'!E37*'1,2'!$E$28,0)</f>
        <v>8503</v>
      </c>
      <c r="F37" s="68">
        <f t="shared" si="0"/>
        <v>2763.4749999999999</v>
      </c>
      <c r="G37" s="8">
        <f>ROUND('2,2'!F37*'1,2'!$E$28,0)</f>
        <v>0</v>
      </c>
      <c r="H37" s="8">
        <f t="shared" si="1"/>
        <v>0</v>
      </c>
      <c r="I37" s="68">
        <f t="shared" si="2"/>
        <v>0</v>
      </c>
      <c r="J37" s="8" t="e">
        <f>ROUND('2,2'!#REF!*'1,2'!$E$28,0)</f>
        <v>#REF!</v>
      </c>
      <c r="K37" s="8" t="e">
        <f>ROUND('2,2'!#REF!*'1,2'!$E$28,0)</f>
        <v>#REF!</v>
      </c>
      <c r="L37" s="8" t="e">
        <f>ROUND('2,2'!#REF!*'1,2'!$E$28,0)</f>
        <v>#REF!</v>
      </c>
      <c r="M37" s="8" t="e">
        <f>ROUND('2,2'!#REF!*'1,2'!$E$28,0)</f>
        <v>#REF!</v>
      </c>
      <c r="N37" s="8">
        <f>ROUND('2,2'!G37*'1,2'!$E$28,0)</f>
        <v>15237</v>
      </c>
      <c r="O37" s="68">
        <f t="shared" si="8"/>
        <v>4952.0250000000005</v>
      </c>
      <c r="P37" s="8">
        <f>ROUND('2,2'!H37*'1,2'!$E$28,0)</f>
        <v>0</v>
      </c>
      <c r="Q37" s="8">
        <f t="shared" si="3"/>
        <v>0</v>
      </c>
      <c r="R37" s="68">
        <f t="shared" si="4"/>
        <v>0</v>
      </c>
      <c r="S37" s="8">
        <f>ROUND('2,2'!I37*'1,2'!$E$28,0)</f>
        <v>18826</v>
      </c>
      <c r="T37" s="68">
        <f t="shared" si="5"/>
        <v>6118.45</v>
      </c>
      <c r="U37" s="8">
        <f>ROUND('2,2'!J37*'1,2'!$E$28,0)</f>
        <v>0</v>
      </c>
      <c r="V37" s="8">
        <f t="shared" si="6"/>
        <v>0</v>
      </c>
      <c r="W37" s="68">
        <f t="shared" si="7"/>
        <v>0</v>
      </c>
      <c r="Y37" s="14"/>
      <c r="AA37" s="14"/>
      <c r="AC37" s="14"/>
      <c r="AE37" s="14"/>
    </row>
    <row r="38" spans="1:31" ht="12.75" customHeight="1" x14ac:dyDescent="0.2">
      <c r="A38" s="4" t="s">
        <v>275</v>
      </c>
      <c r="B38" s="4" t="s">
        <v>276</v>
      </c>
      <c r="C38" s="5" t="s">
        <v>277</v>
      </c>
      <c r="D38" s="4" t="s">
        <v>15</v>
      </c>
      <c r="E38" s="8">
        <f>ROUND('2,2'!E38*'1,2'!$E$28,0)</f>
        <v>10629</v>
      </c>
      <c r="F38" s="68">
        <f t="shared" si="0"/>
        <v>3454.4250000000002</v>
      </c>
      <c r="G38" s="8">
        <f>ROUND('2,2'!F38*'1,2'!$E$28,0)</f>
        <v>0</v>
      </c>
      <c r="H38" s="8">
        <f t="shared" si="1"/>
        <v>0</v>
      </c>
      <c r="I38" s="68">
        <f t="shared" si="2"/>
        <v>0</v>
      </c>
      <c r="J38" s="8" t="e">
        <f>ROUND('2,2'!#REF!*'1,2'!$E$28,0)</f>
        <v>#REF!</v>
      </c>
      <c r="K38" s="8" t="e">
        <f>ROUND('2,2'!#REF!*'1,2'!$E$28,0)</f>
        <v>#REF!</v>
      </c>
      <c r="L38" s="8" t="e">
        <f>ROUND('2,2'!#REF!*'1,2'!$E$28,0)</f>
        <v>#REF!</v>
      </c>
      <c r="M38" s="8" t="e">
        <f>ROUND('2,2'!#REF!*'1,2'!$E$28,0)</f>
        <v>#REF!</v>
      </c>
      <c r="N38" s="8">
        <f>ROUND('2,2'!G38*'1,2'!$E$28,0)</f>
        <v>19045</v>
      </c>
      <c r="O38" s="68">
        <f t="shared" si="8"/>
        <v>6189.625</v>
      </c>
      <c r="P38" s="8">
        <f>ROUND('2,2'!H38*'1,2'!$E$28,0)</f>
        <v>0</v>
      </c>
      <c r="Q38" s="8">
        <f t="shared" si="3"/>
        <v>0</v>
      </c>
      <c r="R38" s="68">
        <f t="shared" si="4"/>
        <v>0</v>
      </c>
      <c r="S38" s="8">
        <f>ROUND('2,2'!I38*'1,2'!$E$28,0)</f>
        <v>23533</v>
      </c>
      <c r="T38" s="68">
        <f t="shared" si="5"/>
        <v>7648.2250000000004</v>
      </c>
      <c r="U38" s="8">
        <f>ROUND('2,2'!J38*'1,2'!$E$28,0)</f>
        <v>0</v>
      </c>
      <c r="V38" s="8">
        <f t="shared" si="6"/>
        <v>0</v>
      </c>
      <c r="W38" s="68">
        <f t="shared" si="7"/>
        <v>0</v>
      </c>
      <c r="Y38" s="14"/>
      <c r="AA38" s="14"/>
      <c r="AC38" s="14"/>
      <c r="AE38" s="14"/>
    </row>
    <row r="39" spans="1:31" ht="12.75" customHeight="1" x14ac:dyDescent="0.2">
      <c r="A39" s="4" t="s">
        <v>278</v>
      </c>
      <c r="B39" s="4" t="s">
        <v>279</v>
      </c>
      <c r="C39" s="5" t="s">
        <v>280</v>
      </c>
      <c r="D39" s="4" t="s">
        <v>15</v>
      </c>
      <c r="E39" s="8">
        <f>ROUND('2,2'!E39*'1,2'!$E$28,0)</f>
        <v>2858</v>
      </c>
      <c r="F39" s="68">
        <f t="shared" si="0"/>
        <v>928.85</v>
      </c>
      <c r="G39" s="8">
        <f>ROUND('2,2'!F39*'1,2'!$E$28,0)</f>
        <v>3149</v>
      </c>
      <c r="H39" s="8">
        <f t="shared" si="1"/>
        <v>2624.166666666667</v>
      </c>
      <c r="I39" s="68">
        <f t="shared" si="2"/>
        <v>852.85416666666674</v>
      </c>
      <c r="J39" s="8" t="e">
        <f>ROUND('2,2'!#REF!*'1,2'!$E$28,0)</f>
        <v>#REF!</v>
      </c>
      <c r="K39" s="8" t="e">
        <f>ROUND('2,2'!#REF!*'1,2'!$E$28,0)</f>
        <v>#REF!</v>
      </c>
      <c r="L39" s="8" t="e">
        <f>ROUND('2,2'!#REF!*'1,2'!$E$28,0)</f>
        <v>#REF!</v>
      </c>
      <c r="M39" s="8" t="e">
        <f>ROUND('2,2'!#REF!*'1,2'!$E$28,0)</f>
        <v>#REF!</v>
      </c>
      <c r="N39" s="8">
        <f>ROUND('2,2'!G39*'1,2'!$E$28,0)</f>
        <v>5335</v>
      </c>
      <c r="O39" s="68">
        <f t="shared" si="8"/>
        <v>1733.875</v>
      </c>
      <c r="P39" s="8">
        <f>ROUND('2,2'!H39*'1,2'!$E$28,0)</f>
        <v>5878</v>
      </c>
      <c r="Q39" s="8">
        <f t="shared" si="3"/>
        <v>4898.3333333333339</v>
      </c>
      <c r="R39" s="68">
        <f t="shared" si="4"/>
        <v>1591.9583333333335</v>
      </c>
      <c r="S39" s="8">
        <f>ROUND('2,2'!I39*'1,2'!$E$28,0)</f>
        <v>6426</v>
      </c>
      <c r="T39" s="68">
        <f t="shared" si="5"/>
        <v>2088.4500000000003</v>
      </c>
      <c r="U39" s="8">
        <f>ROUND('2,2'!J39*'1,2'!$E$28,0)</f>
        <v>7022</v>
      </c>
      <c r="V39" s="8">
        <f t="shared" si="6"/>
        <v>5851.666666666667</v>
      </c>
      <c r="W39" s="68">
        <f t="shared" si="7"/>
        <v>1901.7916666666667</v>
      </c>
      <c r="Y39" s="14"/>
      <c r="AA39" s="14"/>
      <c r="AC39" s="14"/>
      <c r="AE39" s="14"/>
    </row>
    <row r="40" spans="1:31" ht="12.75" customHeight="1" x14ac:dyDescent="0.2">
      <c r="A40" s="4" t="s">
        <v>281</v>
      </c>
      <c r="B40" s="4" t="s">
        <v>282</v>
      </c>
      <c r="C40" s="5" t="s">
        <v>283</v>
      </c>
      <c r="D40" s="4" t="s">
        <v>15</v>
      </c>
      <c r="E40" s="8">
        <f>ROUND('2,2'!E40*'1,2'!$E$28,0)</f>
        <v>4937</v>
      </c>
      <c r="F40" s="68">
        <f t="shared" si="0"/>
        <v>1604.5250000000001</v>
      </c>
      <c r="G40" s="8">
        <f>ROUND('2,2'!F40*'1,2'!$E$28,0)</f>
        <v>5438</v>
      </c>
      <c r="H40" s="8">
        <f t="shared" si="1"/>
        <v>4531.666666666667</v>
      </c>
      <c r="I40" s="68">
        <f t="shared" si="2"/>
        <v>1472.7916666666667</v>
      </c>
      <c r="J40" s="8" t="e">
        <f>ROUND('2,2'!#REF!*'1,2'!$E$28,0)</f>
        <v>#REF!</v>
      </c>
      <c r="K40" s="8" t="e">
        <f>ROUND('2,2'!#REF!*'1,2'!$E$28,0)</f>
        <v>#REF!</v>
      </c>
      <c r="L40" s="8" t="e">
        <f>ROUND('2,2'!#REF!*'1,2'!$E$28,0)</f>
        <v>#REF!</v>
      </c>
      <c r="M40" s="8" t="e">
        <f>ROUND('2,2'!#REF!*'1,2'!$E$28,0)</f>
        <v>#REF!</v>
      </c>
      <c r="N40" s="8">
        <f>ROUND('2,2'!G40*'1,2'!$E$28,0)</f>
        <v>9213</v>
      </c>
      <c r="O40" s="68">
        <f t="shared" si="8"/>
        <v>2994.2249999999999</v>
      </c>
      <c r="P40" s="8">
        <f>ROUND('2,2'!H40*'1,2'!$E$28,0)</f>
        <v>10153</v>
      </c>
      <c r="Q40" s="8">
        <f t="shared" si="3"/>
        <v>8460.8333333333339</v>
      </c>
      <c r="R40" s="68">
        <f t="shared" si="4"/>
        <v>2749.7708333333335</v>
      </c>
      <c r="S40" s="8">
        <f>ROUND('2,2'!I40*'1,2'!$E$28,0)</f>
        <v>11099</v>
      </c>
      <c r="T40" s="68">
        <f t="shared" si="5"/>
        <v>3607.1750000000002</v>
      </c>
      <c r="U40" s="8">
        <f>ROUND('2,2'!J40*'1,2'!$E$28,0)</f>
        <v>12130</v>
      </c>
      <c r="V40" s="8">
        <f t="shared" si="6"/>
        <v>10108.333333333334</v>
      </c>
      <c r="W40" s="68">
        <f t="shared" si="7"/>
        <v>3285.2083333333335</v>
      </c>
      <c r="Y40" s="14"/>
      <c r="AA40" s="14"/>
      <c r="AC40" s="14"/>
      <c r="AE40" s="14"/>
    </row>
    <row r="41" spans="1:31" ht="12.75" customHeight="1" x14ac:dyDescent="0.2">
      <c r="A41" s="4" t="s">
        <v>284</v>
      </c>
      <c r="B41" s="4" t="s">
        <v>285</v>
      </c>
      <c r="C41" s="5" t="s">
        <v>286</v>
      </c>
      <c r="D41" s="4" t="s">
        <v>15</v>
      </c>
      <c r="E41" s="8">
        <f>ROUND('2,2'!E41*'1,2'!$E$28,0)</f>
        <v>9744</v>
      </c>
      <c r="F41" s="68">
        <f t="shared" si="0"/>
        <v>3166.8</v>
      </c>
      <c r="G41" s="8">
        <f>ROUND('2,2'!F41*'1,2'!$E$28,0)</f>
        <v>0</v>
      </c>
      <c r="H41" s="8">
        <f t="shared" si="1"/>
        <v>0</v>
      </c>
      <c r="I41" s="68">
        <f t="shared" si="2"/>
        <v>0</v>
      </c>
      <c r="J41" s="8" t="e">
        <f>ROUND('2,2'!#REF!*'1,2'!$E$28,0)</f>
        <v>#REF!</v>
      </c>
      <c r="K41" s="8" t="e">
        <f>ROUND('2,2'!#REF!*'1,2'!$E$28,0)</f>
        <v>#REF!</v>
      </c>
      <c r="L41" s="8" t="e">
        <f>ROUND('2,2'!#REF!*'1,2'!$E$28,0)</f>
        <v>#REF!</v>
      </c>
      <c r="M41" s="8" t="e">
        <f>ROUND('2,2'!#REF!*'1,2'!$E$28,0)</f>
        <v>#REF!</v>
      </c>
      <c r="N41" s="8">
        <f>ROUND('2,2'!G41*'1,2'!$E$28,0)</f>
        <v>18185</v>
      </c>
      <c r="O41" s="68">
        <f t="shared" si="8"/>
        <v>5910.125</v>
      </c>
      <c r="P41" s="8">
        <f>ROUND('2,2'!H41*'1,2'!$E$28,0)</f>
        <v>0</v>
      </c>
      <c r="Q41" s="8">
        <f t="shared" si="3"/>
        <v>0</v>
      </c>
      <c r="R41" s="68">
        <f t="shared" si="4"/>
        <v>0</v>
      </c>
      <c r="S41" s="8">
        <f>ROUND('2,2'!I41*'1,2'!$E$28,0)</f>
        <v>21906</v>
      </c>
      <c r="T41" s="68">
        <f t="shared" si="5"/>
        <v>7119.45</v>
      </c>
      <c r="U41" s="8">
        <f>ROUND('2,2'!J41*'1,2'!$E$28,0)</f>
        <v>0</v>
      </c>
      <c r="V41" s="8">
        <f t="shared" si="6"/>
        <v>0</v>
      </c>
      <c r="W41" s="68">
        <f t="shared" si="7"/>
        <v>0</v>
      </c>
      <c r="Y41" s="14"/>
      <c r="AA41" s="14"/>
      <c r="AC41" s="14"/>
      <c r="AE41" s="14"/>
    </row>
    <row r="42" spans="1:31" ht="24.75" customHeight="1" x14ac:dyDescent="0.2">
      <c r="A42" s="4" t="s">
        <v>287</v>
      </c>
      <c r="B42" s="4" t="s">
        <v>288</v>
      </c>
      <c r="C42" s="5" t="s">
        <v>289</v>
      </c>
      <c r="D42" s="4" t="s">
        <v>2978</v>
      </c>
      <c r="E42" s="8">
        <f>ROUND('2,2'!E42*'1,2'!$E$28,0)</f>
        <v>1037</v>
      </c>
      <c r="F42" s="68">
        <f t="shared" si="0"/>
        <v>337.02500000000003</v>
      </c>
      <c r="G42" s="8">
        <f>ROUND('2,2'!F42*'1,2'!$E$28,0)</f>
        <v>1142</v>
      </c>
      <c r="H42" s="8">
        <f t="shared" si="1"/>
        <v>951.66666666666674</v>
      </c>
      <c r="I42" s="68">
        <f t="shared" si="2"/>
        <v>309.29166666666669</v>
      </c>
      <c r="J42" s="8" t="e">
        <f>ROUND('2,2'!#REF!*'1,2'!$E$28,0)</f>
        <v>#REF!</v>
      </c>
      <c r="K42" s="8" t="e">
        <f>ROUND('2,2'!#REF!*'1,2'!$E$28,0)</f>
        <v>#REF!</v>
      </c>
      <c r="L42" s="8" t="e">
        <f>ROUND('2,2'!#REF!*'1,2'!$E$28,0)</f>
        <v>#REF!</v>
      </c>
      <c r="M42" s="8" t="e">
        <f>ROUND('2,2'!#REF!*'1,2'!$E$28,0)</f>
        <v>#REF!</v>
      </c>
      <c r="N42" s="8">
        <f>ROUND('2,2'!G42*'1,2'!$E$28,0)</f>
        <v>1912</v>
      </c>
      <c r="O42" s="68">
        <f t="shared" si="8"/>
        <v>621.4</v>
      </c>
      <c r="P42" s="8">
        <f>ROUND('2,2'!H42*'1,2'!$E$28,0)</f>
        <v>2108</v>
      </c>
      <c r="Q42" s="8">
        <f t="shared" si="3"/>
        <v>1756.6666666666667</v>
      </c>
      <c r="R42" s="68">
        <f t="shared" si="4"/>
        <v>570.91666666666674</v>
      </c>
      <c r="S42" s="8">
        <f>ROUND('2,2'!I42*'1,2'!$E$28,0)</f>
        <v>2240</v>
      </c>
      <c r="T42" s="68">
        <f t="shared" si="5"/>
        <v>728</v>
      </c>
      <c r="U42" s="8">
        <f>ROUND('2,2'!J42*'1,2'!$E$28,0)</f>
        <v>2450</v>
      </c>
      <c r="V42" s="8">
        <f t="shared" si="6"/>
        <v>2041.6666666666667</v>
      </c>
      <c r="W42" s="68">
        <f t="shared" si="7"/>
        <v>663.54166666666674</v>
      </c>
      <c r="Y42" s="14"/>
      <c r="AA42" s="14"/>
      <c r="AC42" s="14"/>
      <c r="AE42" s="14"/>
    </row>
    <row r="43" spans="1:31" ht="24.75" customHeight="1" x14ac:dyDescent="0.2">
      <c r="A43" s="4" t="s">
        <v>291</v>
      </c>
      <c r="B43" s="4" t="s">
        <v>292</v>
      </c>
      <c r="C43" s="5" t="s">
        <v>293</v>
      </c>
      <c r="D43" s="4" t="s">
        <v>2978</v>
      </c>
      <c r="E43" s="8">
        <f>ROUND('2,2'!E43*'1,2'!$E$28,0)</f>
        <v>1342</v>
      </c>
      <c r="F43" s="68">
        <f t="shared" si="0"/>
        <v>436.15000000000003</v>
      </c>
      <c r="G43" s="8">
        <f>ROUND('2,2'!F43*'1,2'!$E$28,0)</f>
        <v>1477</v>
      </c>
      <c r="H43" s="8">
        <f t="shared" si="1"/>
        <v>1230.8333333333335</v>
      </c>
      <c r="I43" s="68">
        <f t="shared" si="2"/>
        <v>400.02083333333337</v>
      </c>
      <c r="J43" s="8" t="e">
        <f>ROUND('2,2'!#REF!*'1,2'!$E$28,0)</f>
        <v>#REF!</v>
      </c>
      <c r="K43" s="8" t="e">
        <f>ROUND('2,2'!#REF!*'1,2'!$E$28,0)</f>
        <v>#REF!</v>
      </c>
      <c r="L43" s="8" t="e">
        <f>ROUND('2,2'!#REF!*'1,2'!$E$28,0)</f>
        <v>#REF!</v>
      </c>
      <c r="M43" s="8" t="e">
        <f>ROUND('2,2'!#REF!*'1,2'!$E$28,0)</f>
        <v>#REF!</v>
      </c>
      <c r="N43" s="8">
        <f>ROUND('2,2'!G43*'1,2'!$E$28,0)</f>
        <v>2476</v>
      </c>
      <c r="O43" s="68">
        <f t="shared" si="8"/>
        <v>804.7</v>
      </c>
      <c r="P43" s="8">
        <f>ROUND('2,2'!H43*'1,2'!$E$28,0)</f>
        <v>2727</v>
      </c>
      <c r="Q43" s="8">
        <f t="shared" si="3"/>
        <v>2272.5</v>
      </c>
      <c r="R43" s="68">
        <f t="shared" si="4"/>
        <v>738.5625</v>
      </c>
      <c r="S43" s="8">
        <f>ROUND('2,2'!I43*'1,2'!$E$28,0)</f>
        <v>2898</v>
      </c>
      <c r="T43" s="68">
        <f t="shared" si="5"/>
        <v>941.85</v>
      </c>
      <c r="U43" s="8">
        <f>ROUND('2,2'!J43*'1,2'!$E$28,0)</f>
        <v>3169</v>
      </c>
      <c r="V43" s="8">
        <f t="shared" si="6"/>
        <v>2640.8333333333335</v>
      </c>
      <c r="W43" s="68">
        <f t="shared" si="7"/>
        <v>858.27083333333337</v>
      </c>
      <c r="Y43" s="14"/>
      <c r="AA43" s="14"/>
      <c r="AC43" s="14"/>
      <c r="AE43" s="14"/>
    </row>
    <row r="44" spans="1:31" ht="24.75" customHeight="1" x14ac:dyDescent="0.2">
      <c r="A44" s="4" t="s">
        <v>294</v>
      </c>
      <c r="B44" s="4" t="s">
        <v>295</v>
      </c>
      <c r="C44" s="5" t="s">
        <v>296</v>
      </c>
      <c r="D44" s="4" t="s">
        <v>2978</v>
      </c>
      <c r="E44" s="8">
        <f>ROUND('2,2'!E44*'1,2'!$E$28,0)</f>
        <v>1648</v>
      </c>
      <c r="F44" s="68">
        <f t="shared" si="0"/>
        <v>535.6</v>
      </c>
      <c r="G44" s="8">
        <f>ROUND('2,2'!F44*'1,2'!$E$28,0)</f>
        <v>0</v>
      </c>
      <c r="H44" s="8">
        <f t="shared" si="1"/>
        <v>0</v>
      </c>
      <c r="I44" s="68">
        <f t="shared" si="2"/>
        <v>0</v>
      </c>
      <c r="J44" s="8" t="e">
        <f>ROUND('2,2'!#REF!*'1,2'!$E$28,0)</f>
        <v>#REF!</v>
      </c>
      <c r="K44" s="8" t="e">
        <f>ROUND('2,2'!#REF!*'1,2'!$E$28,0)</f>
        <v>#REF!</v>
      </c>
      <c r="L44" s="8" t="e">
        <f>ROUND('2,2'!#REF!*'1,2'!$E$28,0)</f>
        <v>#REF!</v>
      </c>
      <c r="M44" s="8" t="e">
        <f>ROUND('2,2'!#REF!*'1,2'!$E$28,0)</f>
        <v>#REF!</v>
      </c>
      <c r="N44" s="8">
        <f>ROUND('2,2'!G44*'1,2'!$E$28,0)</f>
        <v>3038</v>
      </c>
      <c r="O44" s="68">
        <f t="shared" si="8"/>
        <v>987.35</v>
      </c>
      <c r="P44" s="8">
        <f>ROUND('2,2'!H44*'1,2'!$E$28,0)</f>
        <v>0</v>
      </c>
      <c r="Q44" s="8">
        <f t="shared" si="3"/>
        <v>0</v>
      </c>
      <c r="R44" s="68">
        <f t="shared" si="4"/>
        <v>0</v>
      </c>
      <c r="S44" s="8">
        <f>ROUND('2,2'!I44*'1,2'!$E$28,0)</f>
        <v>3557</v>
      </c>
      <c r="T44" s="68">
        <f t="shared" si="5"/>
        <v>1156.0250000000001</v>
      </c>
      <c r="U44" s="8">
        <f>ROUND('2,2'!J44*'1,2'!$E$28,0)</f>
        <v>0</v>
      </c>
      <c r="V44" s="8">
        <f t="shared" si="6"/>
        <v>0</v>
      </c>
      <c r="W44" s="68">
        <f t="shared" si="7"/>
        <v>0</v>
      </c>
      <c r="Y44" s="14"/>
      <c r="AA44" s="14"/>
      <c r="AC44" s="14"/>
      <c r="AE44" s="14"/>
    </row>
    <row r="45" spans="1:31" ht="24.75" customHeight="1" x14ac:dyDescent="0.2">
      <c r="A45" s="4" t="s">
        <v>297</v>
      </c>
      <c r="B45" s="4" t="s">
        <v>298</v>
      </c>
      <c r="C45" s="5" t="s">
        <v>299</v>
      </c>
      <c r="D45" s="4" t="s">
        <v>2978</v>
      </c>
      <c r="E45" s="8">
        <f>ROUND('2,2'!E45*'1,2'!$E$28,0)</f>
        <v>1951</v>
      </c>
      <c r="F45" s="68">
        <f t="shared" si="0"/>
        <v>634.07500000000005</v>
      </c>
      <c r="G45" s="8">
        <f>ROUND('2,2'!F45*'1,2'!$E$28,0)</f>
        <v>0</v>
      </c>
      <c r="H45" s="8">
        <f t="shared" si="1"/>
        <v>0</v>
      </c>
      <c r="I45" s="68">
        <f t="shared" si="2"/>
        <v>0</v>
      </c>
      <c r="J45" s="8" t="e">
        <f>ROUND('2,2'!#REF!*'1,2'!$E$28,0)</f>
        <v>#REF!</v>
      </c>
      <c r="K45" s="8" t="e">
        <f>ROUND('2,2'!#REF!*'1,2'!$E$28,0)</f>
        <v>#REF!</v>
      </c>
      <c r="L45" s="8" t="e">
        <f>ROUND('2,2'!#REF!*'1,2'!$E$28,0)</f>
        <v>#REF!</v>
      </c>
      <c r="M45" s="8" t="e">
        <f>ROUND('2,2'!#REF!*'1,2'!$E$28,0)</f>
        <v>#REF!</v>
      </c>
      <c r="N45" s="8">
        <f>ROUND('2,2'!G45*'1,2'!$E$28,0)</f>
        <v>3602</v>
      </c>
      <c r="O45" s="68">
        <f t="shared" si="8"/>
        <v>1170.6500000000001</v>
      </c>
      <c r="P45" s="8">
        <f>ROUND('2,2'!H45*'1,2'!$E$28,0)</f>
        <v>0</v>
      </c>
      <c r="Q45" s="8">
        <f t="shared" si="3"/>
        <v>0</v>
      </c>
      <c r="R45" s="68">
        <f t="shared" si="4"/>
        <v>0</v>
      </c>
      <c r="S45" s="8">
        <f>ROUND('2,2'!I45*'1,2'!$E$28,0)</f>
        <v>4217</v>
      </c>
      <c r="T45" s="68">
        <f t="shared" si="5"/>
        <v>1370.5250000000001</v>
      </c>
      <c r="U45" s="8">
        <f>ROUND('2,2'!J45*'1,2'!$E$28,0)</f>
        <v>0</v>
      </c>
      <c r="V45" s="8">
        <f t="shared" si="6"/>
        <v>0</v>
      </c>
      <c r="W45" s="68">
        <f t="shared" si="7"/>
        <v>0</v>
      </c>
      <c r="Y45" s="14"/>
      <c r="AA45" s="14"/>
      <c r="AC45" s="14"/>
      <c r="AE45" s="14"/>
    </row>
    <row r="46" spans="1:31" ht="24.75" customHeight="1" x14ac:dyDescent="0.2">
      <c r="A46" s="4" t="s">
        <v>300</v>
      </c>
      <c r="B46" s="4" t="s">
        <v>301</v>
      </c>
      <c r="C46" s="5" t="s">
        <v>302</v>
      </c>
      <c r="D46" s="4" t="s">
        <v>303</v>
      </c>
      <c r="E46" s="8">
        <f>ROUND('2,2'!E46*'1,2'!$E$28,0)</f>
        <v>325</v>
      </c>
      <c r="F46" s="68">
        <f t="shared" si="0"/>
        <v>105.625</v>
      </c>
      <c r="G46" s="8">
        <f>ROUND('2,2'!F46*'1,2'!$E$28,0)</f>
        <v>358</v>
      </c>
      <c r="H46" s="8">
        <f t="shared" si="1"/>
        <v>298.33333333333337</v>
      </c>
      <c r="I46" s="68">
        <f t="shared" si="2"/>
        <v>96.958333333333343</v>
      </c>
      <c r="J46" s="8" t="e">
        <f>ROUND('2,2'!#REF!*'1,2'!$E$28,0)</f>
        <v>#REF!</v>
      </c>
      <c r="K46" s="8" t="e">
        <f>ROUND('2,2'!#REF!*'1,2'!$E$28,0)</f>
        <v>#REF!</v>
      </c>
      <c r="L46" s="8" t="e">
        <f>ROUND('2,2'!#REF!*'1,2'!$E$28,0)</f>
        <v>#REF!</v>
      </c>
      <c r="M46" s="8" t="e">
        <f>ROUND('2,2'!#REF!*'1,2'!$E$28,0)</f>
        <v>#REF!</v>
      </c>
      <c r="N46" s="8">
        <f>ROUND('2,2'!G46*'1,2'!$E$28,0)</f>
        <v>607</v>
      </c>
      <c r="O46" s="68">
        <f t="shared" si="8"/>
        <v>197.27500000000001</v>
      </c>
      <c r="P46" s="8">
        <f>ROUND('2,2'!H46*'1,2'!$E$28,0)</f>
        <v>669</v>
      </c>
      <c r="Q46" s="8">
        <f t="shared" si="3"/>
        <v>557.5</v>
      </c>
      <c r="R46" s="68">
        <f t="shared" si="4"/>
        <v>181.1875</v>
      </c>
      <c r="S46" s="8">
        <f>ROUND('2,2'!I46*'1,2'!$E$28,0)</f>
        <v>730</v>
      </c>
      <c r="T46" s="68">
        <f t="shared" si="5"/>
        <v>237.25</v>
      </c>
      <c r="U46" s="8">
        <f>ROUND('2,2'!J46*'1,2'!$E$28,0)</f>
        <v>798</v>
      </c>
      <c r="V46" s="8">
        <f t="shared" si="6"/>
        <v>665</v>
      </c>
      <c r="W46" s="68">
        <f t="shared" si="7"/>
        <v>216.125</v>
      </c>
      <c r="Y46" s="14"/>
      <c r="AA46" s="14"/>
      <c r="AC46" s="14"/>
      <c r="AE46" s="14"/>
    </row>
    <row r="47" spans="1:31" ht="24.75" customHeight="1" x14ac:dyDescent="0.2">
      <c r="A47" s="4" t="s">
        <v>304</v>
      </c>
      <c r="B47" s="4" t="s">
        <v>305</v>
      </c>
      <c r="C47" s="5" t="s">
        <v>306</v>
      </c>
      <c r="D47" s="4" t="s">
        <v>303</v>
      </c>
      <c r="E47" s="8">
        <f>ROUND('2,2'!E47*'1,2'!$E$28,0)</f>
        <v>1299</v>
      </c>
      <c r="F47" s="68">
        <f t="shared" si="0"/>
        <v>422.17500000000001</v>
      </c>
      <c r="G47" s="8">
        <f>ROUND('2,2'!F47*'1,2'!$E$28,0)</f>
        <v>0</v>
      </c>
      <c r="H47" s="8">
        <f t="shared" si="1"/>
        <v>0</v>
      </c>
      <c r="I47" s="68">
        <f t="shared" si="2"/>
        <v>0</v>
      </c>
      <c r="J47" s="8" t="e">
        <f>ROUND('2,2'!#REF!*'1,2'!$E$28,0)</f>
        <v>#REF!</v>
      </c>
      <c r="K47" s="8" t="e">
        <f>ROUND('2,2'!#REF!*'1,2'!$E$28,0)</f>
        <v>#REF!</v>
      </c>
      <c r="L47" s="8" t="e">
        <f>ROUND('2,2'!#REF!*'1,2'!$E$28,0)</f>
        <v>#REF!</v>
      </c>
      <c r="M47" s="8" t="e">
        <f>ROUND('2,2'!#REF!*'1,2'!$E$28,0)</f>
        <v>#REF!</v>
      </c>
      <c r="N47" s="8">
        <f>ROUND('2,2'!G47*'1,2'!$E$28,0)</f>
        <v>2423</v>
      </c>
      <c r="O47" s="68">
        <f t="shared" si="8"/>
        <v>787.47500000000002</v>
      </c>
      <c r="P47" s="8">
        <f>ROUND('2,2'!H47*'1,2'!$E$28,0)</f>
        <v>0</v>
      </c>
      <c r="Q47" s="8">
        <f t="shared" si="3"/>
        <v>0</v>
      </c>
      <c r="R47" s="68">
        <f t="shared" si="4"/>
        <v>0</v>
      </c>
      <c r="S47" s="8">
        <f>ROUND('2,2'!I47*'1,2'!$E$28,0)</f>
        <v>2923</v>
      </c>
      <c r="T47" s="68">
        <f t="shared" si="5"/>
        <v>949.97500000000002</v>
      </c>
      <c r="U47" s="8">
        <f>ROUND('2,2'!J47*'1,2'!$E$28,0)</f>
        <v>0</v>
      </c>
      <c r="V47" s="8">
        <f t="shared" si="6"/>
        <v>0</v>
      </c>
      <c r="W47" s="68">
        <f t="shared" si="7"/>
        <v>0</v>
      </c>
      <c r="Y47" s="14"/>
      <c r="AA47" s="14"/>
      <c r="AC47" s="14"/>
      <c r="AE47" s="14"/>
    </row>
    <row r="48" spans="1:31" ht="24.75" customHeight="1" x14ac:dyDescent="0.2">
      <c r="A48" s="4" t="s">
        <v>307</v>
      </c>
      <c r="B48" s="4" t="s">
        <v>308</v>
      </c>
      <c r="C48" s="5" t="s">
        <v>309</v>
      </c>
      <c r="D48" s="4" t="s">
        <v>303</v>
      </c>
      <c r="E48" s="8">
        <f>ROUND('2,2'!E48*'1,2'!$E$28,0)</f>
        <v>232</v>
      </c>
      <c r="F48" s="68">
        <f t="shared" si="0"/>
        <v>75.400000000000006</v>
      </c>
      <c r="G48" s="8">
        <f>ROUND('2,2'!F48*'1,2'!$E$28,0)</f>
        <v>256</v>
      </c>
      <c r="H48" s="8">
        <f t="shared" si="1"/>
        <v>213.33333333333334</v>
      </c>
      <c r="I48" s="68">
        <f t="shared" si="2"/>
        <v>69.333333333333343</v>
      </c>
      <c r="J48" s="8" t="e">
        <f>ROUND('2,2'!#REF!*'1,2'!$E$28,0)</f>
        <v>#REF!</v>
      </c>
      <c r="K48" s="8" t="e">
        <f>ROUND('2,2'!#REF!*'1,2'!$E$28,0)</f>
        <v>#REF!</v>
      </c>
      <c r="L48" s="8" t="e">
        <f>ROUND('2,2'!#REF!*'1,2'!$E$28,0)</f>
        <v>#REF!</v>
      </c>
      <c r="M48" s="8" t="e">
        <f>ROUND('2,2'!#REF!*'1,2'!$E$28,0)</f>
        <v>#REF!</v>
      </c>
      <c r="N48" s="8">
        <f>ROUND('2,2'!G48*'1,2'!$E$28,0)</f>
        <v>432</v>
      </c>
      <c r="O48" s="68">
        <f t="shared" si="8"/>
        <v>140.4</v>
      </c>
      <c r="P48" s="8">
        <f>ROUND('2,2'!H48*'1,2'!$E$28,0)</f>
        <v>476</v>
      </c>
      <c r="Q48" s="8">
        <f t="shared" si="3"/>
        <v>396.66666666666669</v>
      </c>
      <c r="R48" s="68">
        <f t="shared" si="4"/>
        <v>128.91666666666669</v>
      </c>
      <c r="S48" s="8">
        <f>ROUND('2,2'!I48*'1,2'!$E$28,0)</f>
        <v>495</v>
      </c>
      <c r="T48" s="68">
        <f t="shared" si="5"/>
        <v>160.875</v>
      </c>
      <c r="U48" s="8">
        <f>ROUND('2,2'!J48*'1,2'!$E$28,0)</f>
        <v>543</v>
      </c>
      <c r="V48" s="8">
        <f t="shared" si="6"/>
        <v>452.5</v>
      </c>
      <c r="W48" s="68">
        <f t="shared" si="7"/>
        <v>147.0625</v>
      </c>
      <c r="Y48" s="14"/>
      <c r="AA48" s="14"/>
      <c r="AC48" s="14"/>
      <c r="AE48" s="14"/>
    </row>
    <row r="49" spans="1:31" ht="24.75" customHeight="1" x14ac:dyDescent="0.2">
      <c r="A49" s="4" t="s">
        <v>310</v>
      </c>
      <c r="B49" s="4" t="s">
        <v>311</v>
      </c>
      <c r="C49" s="5" t="s">
        <v>312</v>
      </c>
      <c r="D49" s="4" t="s">
        <v>303</v>
      </c>
      <c r="E49" s="8">
        <f>ROUND('2,2'!E49*'1,2'!$E$28,0)</f>
        <v>289</v>
      </c>
      <c r="F49" s="68">
        <f t="shared" si="0"/>
        <v>93.924999999999997</v>
      </c>
      <c r="G49" s="8">
        <f>ROUND('2,2'!F49*'1,2'!$E$28,0)</f>
        <v>318</v>
      </c>
      <c r="H49" s="8">
        <f t="shared" si="1"/>
        <v>265</v>
      </c>
      <c r="I49" s="68">
        <f t="shared" si="2"/>
        <v>86.125</v>
      </c>
      <c r="J49" s="8" t="e">
        <f>ROUND('2,2'!#REF!*'1,2'!$E$28,0)</f>
        <v>#REF!</v>
      </c>
      <c r="K49" s="8" t="e">
        <f>ROUND('2,2'!#REF!*'1,2'!$E$28,0)</f>
        <v>#REF!</v>
      </c>
      <c r="L49" s="8" t="e">
        <f>ROUND('2,2'!#REF!*'1,2'!$E$28,0)</f>
        <v>#REF!</v>
      </c>
      <c r="M49" s="8" t="e">
        <f>ROUND('2,2'!#REF!*'1,2'!$E$28,0)</f>
        <v>#REF!</v>
      </c>
      <c r="N49" s="8">
        <f>ROUND('2,2'!G49*'1,2'!$E$28,0)</f>
        <v>539</v>
      </c>
      <c r="O49" s="68">
        <f t="shared" si="8"/>
        <v>175.17500000000001</v>
      </c>
      <c r="P49" s="8">
        <f>ROUND('2,2'!H49*'1,2'!$E$28,0)</f>
        <v>592</v>
      </c>
      <c r="Q49" s="8">
        <f t="shared" si="3"/>
        <v>493.33333333333337</v>
      </c>
      <c r="R49" s="68">
        <f t="shared" si="4"/>
        <v>160.33333333333334</v>
      </c>
      <c r="S49" s="8">
        <f>ROUND('2,2'!I49*'1,2'!$E$28,0)</f>
        <v>620</v>
      </c>
      <c r="T49" s="68">
        <f t="shared" si="5"/>
        <v>201.5</v>
      </c>
      <c r="U49" s="8">
        <f>ROUND('2,2'!J49*'1,2'!$E$28,0)</f>
        <v>679</v>
      </c>
      <c r="V49" s="8">
        <f t="shared" si="6"/>
        <v>565.83333333333337</v>
      </c>
      <c r="W49" s="68">
        <f t="shared" si="7"/>
        <v>183.89583333333334</v>
      </c>
      <c r="Y49" s="14"/>
      <c r="AA49" s="14"/>
      <c r="AC49" s="14"/>
      <c r="AE49" s="14"/>
    </row>
    <row r="50" spans="1:31" ht="24.75" customHeight="1" x14ac:dyDescent="0.2">
      <c r="A50" s="4" t="s">
        <v>313</v>
      </c>
      <c r="B50" s="4" t="s">
        <v>314</v>
      </c>
      <c r="C50" s="5" t="s">
        <v>315</v>
      </c>
      <c r="D50" s="4" t="s">
        <v>303</v>
      </c>
      <c r="E50" s="8">
        <f>ROUND('2,2'!E50*'1,2'!$E$28,0)</f>
        <v>454</v>
      </c>
      <c r="F50" s="68">
        <f t="shared" si="0"/>
        <v>147.55000000000001</v>
      </c>
      <c r="G50" s="8">
        <f>ROUND('2,2'!F50*'1,2'!$E$28,0)</f>
        <v>501</v>
      </c>
      <c r="H50" s="8">
        <f t="shared" si="1"/>
        <v>417.5</v>
      </c>
      <c r="I50" s="68">
        <f t="shared" si="2"/>
        <v>135.6875</v>
      </c>
      <c r="J50" s="8" t="e">
        <f>ROUND('2,2'!#REF!*'1,2'!$E$28,0)</f>
        <v>#REF!</v>
      </c>
      <c r="K50" s="8" t="e">
        <f>ROUND('2,2'!#REF!*'1,2'!$E$28,0)</f>
        <v>#REF!</v>
      </c>
      <c r="L50" s="8" t="e">
        <f>ROUND('2,2'!#REF!*'1,2'!$E$28,0)</f>
        <v>#REF!</v>
      </c>
      <c r="M50" s="8" t="e">
        <f>ROUND('2,2'!#REF!*'1,2'!$E$28,0)</f>
        <v>#REF!</v>
      </c>
      <c r="N50" s="8">
        <f>ROUND('2,2'!G50*'1,2'!$E$28,0)</f>
        <v>849</v>
      </c>
      <c r="O50" s="68">
        <f t="shared" si="8"/>
        <v>275.92500000000001</v>
      </c>
      <c r="P50" s="8">
        <f>ROUND('2,2'!H50*'1,2'!$E$28,0)</f>
        <v>934</v>
      </c>
      <c r="Q50" s="8">
        <f t="shared" si="3"/>
        <v>778.33333333333337</v>
      </c>
      <c r="R50" s="68">
        <f t="shared" si="4"/>
        <v>252.95833333333334</v>
      </c>
      <c r="S50" s="8">
        <f>ROUND('2,2'!I50*'1,2'!$E$28,0)</f>
        <v>1023</v>
      </c>
      <c r="T50" s="68">
        <f t="shared" si="5"/>
        <v>332.47500000000002</v>
      </c>
      <c r="U50" s="8">
        <f>ROUND('2,2'!J50*'1,2'!$E$28,0)</f>
        <v>1118</v>
      </c>
      <c r="V50" s="8">
        <f t="shared" si="6"/>
        <v>931.66666666666674</v>
      </c>
      <c r="W50" s="68">
        <f t="shared" si="7"/>
        <v>302.79166666666669</v>
      </c>
      <c r="Y50" s="14"/>
      <c r="AA50" s="14"/>
      <c r="AC50" s="14"/>
      <c r="AE50" s="14"/>
    </row>
    <row r="51" spans="1:31" ht="24.75" customHeight="1" x14ac:dyDescent="0.2">
      <c r="A51" s="4" t="s">
        <v>316</v>
      </c>
      <c r="B51" s="4" t="s">
        <v>317</v>
      </c>
      <c r="C51" s="5" t="s">
        <v>318</v>
      </c>
      <c r="D51" s="4" t="s">
        <v>303</v>
      </c>
      <c r="E51" s="8">
        <f>ROUND('2,2'!E51*'1,2'!$E$28,0)</f>
        <v>909</v>
      </c>
      <c r="F51" s="68">
        <f t="shared" si="0"/>
        <v>295.42500000000001</v>
      </c>
      <c r="G51" s="8">
        <f>ROUND('2,2'!F51*'1,2'!$E$28,0)</f>
        <v>0</v>
      </c>
      <c r="H51" s="8">
        <f t="shared" si="1"/>
        <v>0</v>
      </c>
      <c r="I51" s="68">
        <f t="shared" si="2"/>
        <v>0</v>
      </c>
      <c r="J51" s="8" t="e">
        <f>ROUND('2,2'!#REF!*'1,2'!$E$28,0)</f>
        <v>#REF!</v>
      </c>
      <c r="K51" s="8" t="e">
        <f>ROUND('2,2'!#REF!*'1,2'!$E$28,0)</f>
        <v>#REF!</v>
      </c>
      <c r="L51" s="8" t="e">
        <f>ROUND('2,2'!#REF!*'1,2'!$E$28,0)</f>
        <v>#REF!</v>
      </c>
      <c r="M51" s="8" t="e">
        <f>ROUND('2,2'!#REF!*'1,2'!$E$28,0)</f>
        <v>#REF!</v>
      </c>
      <c r="N51" s="8">
        <f>ROUND('2,2'!G51*'1,2'!$E$28,0)</f>
        <v>1697</v>
      </c>
      <c r="O51" s="68">
        <f t="shared" si="8"/>
        <v>551.52499999999998</v>
      </c>
      <c r="P51" s="8">
        <f>ROUND('2,2'!H51*'1,2'!$E$28,0)</f>
        <v>0</v>
      </c>
      <c r="Q51" s="8">
        <f t="shared" si="3"/>
        <v>0</v>
      </c>
      <c r="R51" s="68">
        <f t="shared" si="4"/>
        <v>0</v>
      </c>
      <c r="S51" s="8">
        <f>ROUND('2,2'!I51*'1,2'!$E$28,0)</f>
        <v>2043</v>
      </c>
      <c r="T51" s="68">
        <f t="shared" si="5"/>
        <v>663.97500000000002</v>
      </c>
      <c r="U51" s="8">
        <f>ROUND('2,2'!J51*'1,2'!$E$28,0)</f>
        <v>0</v>
      </c>
      <c r="V51" s="8">
        <f t="shared" si="6"/>
        <v>0</v>
      </c>
      <c r="W51" s="68">
        <f t="shared" si="7"/>
        <v>0</v>
      </c>
      <c r="Y51" s="14"/>
      <c r="AA51" s="14"/>
      <c r="AC51" s="14"/>
      <c r="AE51" s="14"/>
    </row>
    <row r="52" spans="1:31" ht="24.75" customHeight="1" x14ac:dyDescent="0.2">
      <c r="A52" s="4" t="s">
        <v>319</v>
      </c>
      <c r="B52" s="4" t="s">
        <v>320</v>
      </c>
      <c r="C52" s="5" t="s">
        <v>321</v>
      </c>
      <c r="D52" s="4" t="s">
        <v>303</v>
      </c>
      <c r="E52" s="8">
        <f>ROUND('2,2'!E52*'1,2'!$E$28,0)</f>
        <v>136</v>
      </c>
      <c r="F52" s="68">
        <f t="shared" si="0"/>
        <v>44.2</v>
      </c>
      <c r="G52" s="8">
        <f>ROUND('2,2'!F52*'1,2'!$E$28,0)</f>
        <v>150</v>
      </c>
      <c r="H52" s="8">
        <f t="shared" si="1"/>
        <v>125</v>
      </c>
      <c r="I52" s="68">
        <f t="shared" si="2"/>
        <v>40.625</v>
      </c>
      <c r="J52" s="8" t="e">
        <f>ROUND('2,2'!#REF!*'1,2'!$E$28,0)</f>
        <v>#REF!</v>
      </c>
      <c r="K52" s="8" t="e">
        <f>ROUND('2,2'!#REF!*'1,2'!$E$28,0)</f>
        <v>#REF!</v>
      </c>
      <c r="L52" s="8" t="e">
        <f>ROUND('2,2'!#REF!*'1,2'!$E$28,0)</f>
        <v>#REF!</v>
      </c>
      <c r="M52" s="8" t="e">
        <f>ROUND('2,2'!#REF!*'1,2'!$E$28,0)</f>
        <v>#REF!</v>
      </c>
      <c r="N52" s="8">
        <f>ROUND('2,2'!G52*'1,2'!$E$28,0)</f>
        <v>257</v>
      </c>
      <c r="O52" s="68">
        <f t="shared" si="8"/>
        <v>83.525000000000006</v>
      </c>
      <c r="P52" s="8">
        <f>ROUND('2,2'!H52*'1,2'!$E$28,0)</f>
        <v>282</v>
      </c>
      <c r="Q52" s="8">
        <f t="shared" si="3"/>
        <v>235</v>
      </c>
      <c r="R52" s="68">
        <f t="shared" si="4"/>
        <v>76.375</v>
      </c>
      <c r="S52" s="8">
        <f>ROUND('2,2'!I52*'1,2'!$E$28,0)</f>
        <v>290</v>
      </c>
      <c r="T52" s="68">
        <f t="shared" si="5"/>
        <v>94.25</v>
      </c>
      <c r="U52" s="8">
        <f>ROUND('2,2'!J52*'1,2'!$E$28,0)</f>
        <v>318</v>
      </c>
      <c r="V52" s="8">
        <f t="shared" si="6"/>
        <v>265</v>
      </c>
      <c r="W52" s="68">
        <f t="shared" si="7"/>
        <v>86.125</v>
      </c>
      <c r="Y52" s="14"/>
      <c r="AA52" s="14"/>
      <c r="AC52" s="14"/>
      <c r="AE52" s="14"/>
    </row>
    <row r="53" spans="1:31" ht="24.75" customHeight="1" x14ac:dyDescent="0.2">
      <c r="A53" s="4" t="s">
        <v>322</v>
      </c>
      <c r="B53" s="4" t="s">
        <v>323</v>
      </c>
      <c r="C53" s="5" t="s">
        <v>324</v>
      </c>
      <c r="D53" s="4" t="s">
        <v>303</v>
      </c>
      <c r="E53" s="8">
        <f>ROUND('2,2'!E53*'1,2'!$E$28,0)</f>
        <v>29</v>
      </c>
      <c r="F53" s="68">
        <f t="shared" si="0"/>
        <v>9.4250000000000007</v>
      </c>
      <c r="G53" s="8">
        <f>ROUND('2,2'!F53*'1,2'!$E$28,0)</f>
        <v>32</v>
      </c>
      <c r="H53" s="8">
        <f t="shared" si="1"/>
        <v>26.666666666666668</v>
      </c>
      <c r="I53" s="68">
        <f t="shared" si="2"/>
        <v>8.6666666666666679</v>
      </c>
      <c r="J53" s="8" t="e">
        <f>ROUND('2,2'!#REF!*'1,2'!$E$28,0)</f>
        <v>#REF!</v>
      </c>
      <c r="K53" s="8" t="e">
        <f>ROUND('2,2'!#REF!*'1,2'!$E$28,0)</f>
        <v>#REF!</v>
      </c>
      <c r="L53" s="8" t="e">
        <f>ROUND('2,2'!#REF!*'1,2'!$E$28,0)</f>
        <v>#REF!</v>
      </c>
      <c r="M53" s="8" t="e">
        <f>ROUND('2,2'!#REF!*'1,2'!$E$28,0)</f>
        <v>#REF!</v>
      </c>
      <c r="N53" s="8">
        <f>ROUND('2,2'!G53*'1,2'!$E$28,0)</f>
        <v>51</v>
      </c>
      <c r="O53" s="68">
        <f t="shared" si="8"/>
        <v>16.574999999999999</v>
      </c>
      <c r="P53" s="8">
        <f>ROUND('2,2'!H53*'1,2'!$E$28,0)</f>
        <v>55</v>
      </c>
      <c r="Q53" s="8">
        <f t="shared" si="3"/>
        <v>45.833333333333336</v>
      </c>
      <c r="R53" s="68">
        <f t="shared" si="4"/>
        <v>14.895833333333334</v>
      </c>
      <c r="S53" s="8">
        <f>ROUND('2,2'!I53*'1,2'!$E$28,0)</f>
        <v>57</v>
      </c>
      <c r="T53" s="68">
        <f t="shared" si="5"/>
        <v>18.525000000000002</v>
      </c>
      <c r="U53" s="8">
        <f>ROUND('2,2'!J53*'1,2'!$E$28,0)</f>
        <v>63</v>
      </c>
      <c r="V53" s="8">
        <f t="shared" si="6"/>
        <v>52.5</v>
      </c>
      <c r="W53" s="68">
        <f t="shared" si="7"/>
        <v>17.0625</v>
      </c>
      <c r="Y53" s="14"/>
      <c r="AA53" s="14"/>
      <c r="AC53" s="14"/>
      <c r="AE53" s="14"/>
    </row>
    <row r="54" spans="1:31" ht="12.75" customHeight="1" x14ac:dyDescent="0.2">
      <c r="A54" s="4" t="s">
        <v>325</v>
      </c>
      <c r="B54" s="4" t="s">
        <v>326</v>
      </c>
      <c r="C54" s="5" t="s">
        <v>327</v>
      </c>
      <c r="D54" s="4" t="s">
        <v>303</v>
      </c>
      <c r="E54" s="8">
        <f>ROUND('2,2'!E54*'1,2'!$E$28,0)</f>
        <v>1849</v>
      </c>
      <c r="F54" s="68">
        <f t="shared" si="0"/>
        <v>600.92500000000007</v>
      </c>
      <c r="G54" s="8">
        <f>ROUND('2,2'!F54*'1,2'!$E$28,0)</f>
        <v>0</v>
      </c>
      <c r="H54" s="8">
        <f t="shared" si="1"/>
        <v>0</v>
      </c>
      <c r="I54" s="68">
        <f t="shared" si="2"/>
        <v>0</v>
      </c>
      <c r="J54" s="8" t="e">
        <f>ROUND('2,2'!#REF!*'1,2'!$E$28,0)</f>
        <v>#REF!</v>
      </c>
      <c r="K54" s="8" t="e">
        <f>ROUND('2,2'!#REF!*'1,2'!$E$28,0)</f>
        <v>#REF!</v>
      </c>
      <c r="L54" s="8" t="e">
        <f>ROUND('2,2'!#REF!*'1,2'!$E$28,0)</f>
        <v>#REF!</v>
      </c>
      <c r="M54" s="8" t="e">
        <f>ROUND('2,2'!#REF!*'1,2'!$E$28,0)</f>
        <v>#REF!</v>
      </c>
      <c r="N54" s="8">
        <f>ROUND('2,2'!G54*'1,2'!$E$28,0)</f>
        <v>3266</v>
      </c>
      <c r="O54" s="68">
        <f t="shared" si="8"/>
        <v>1061.45</v>
      </c>
      <c r="P54" s="8">
        <f>ROUND('2,2'!H54*'1,2'!$E$28,0)</f>
        <v>0</v>
      </c>
      <c r="Q54" s="8">
        <f t="shared" si="3"/>
        <v>0</v>
      </c>
      <c r="R54" s="68">
        <f t="shared" si="4"/>
        <v>0</v>
      </c>
      <c r="S54" s="8">
        <f>ROUND('2,2'!I54*'1,2'!$E$28,0)</f>
        <v>4136</v>
      </c>
      <c r="T54" s="68">
        <f t="shared" si="5"/>
        <v>1344.2</v>
      </c>
      <c r="U54" s="8">
        <f>ROUND('2,2'!J54*'1,2'!$E$28,0)</f>
        <v>0</v>
      </c>
      <c r="V54" s="8">
        <f t="shared" si="6"/>
        <v>0</v>
      </c>
      <c r="W54" s="68">
        <f t="shared" si="7"/>
        <v>0</v>
      </c>
      <c r="Y54" s="14"/>
      <c r="AA54" s="14"/>
      <c r="AC54" s="14"/>
      <c r="AE54" s="14"/>
    </row>
    <row r="55" spans="1:31" ht="12.75" customHeight="1" x14ac:dyDescent="0.2">
      <c r="A55" s="4" t="s">
        <v>328</v>
      </c>
      <c r="B55" s="4" t="s">
        <v>329</v>
      </c>
      <c r="C55" s="5" t="s">
        <v>330</v>
      </c>
      <c r="D55" s="4" t="s">
        <v>15</v>
      </c>
      <c r="E55" s="8">
        <f>ROUND('2,2'!E55*'1,2'!$E$28,0)</f>
        <v>1237</v>
      </c>
      <c r="F55" s="68">
        <f t="shared" si="0"/>
        <v>402.02500000000003</v>
      </c>
      <c r="G55" s="8">
        <f>ROUND('2,2'!F55*'1,2'!$E$28,0)</f>
        <v>0</v>
      </c>
      <c r="H55" s="8">
        <f t="shared" si="1"/>
        <v>0</v>
      </c>
      <c r="I55" s="68">
        <f t="shared" si="2"/>
        <v>0</v>
      </c>
      <c r="J55" s="8" t="e">
        <f>ROUND('2,2'!#REF!*'1,2'!$E$28,0)</f>
        <v>#REF!</v>
      </c>
      <c r="K55" s="8" t="e">
        <f>ROUND('2,2'!#REF!*'1,2'!$E$28,0)</f>
        <v>#REF!</v>
      </c>
      <c r="L55" s="8" t="e">
        <f>ROUND('2,2'!#REF!*'1,2'!$E$28,0)</f>
        <v>#REF!</v>
      </c>
      <c r="M55" s="8" t="e">
        <f>ROUND('2,2'!#REF!*'1,2'!$E$28,0)</f>
        <v>#REF!</v>
      </c>
      <c r="N55" s="8">
        <f>ROUND('2,2'!G55*'1,2'!$E$28,0)</f>
        <v>2187</v>
      </c>
      <c r="O55" s="68">
        <f t="shared" si="8"/>
        <v>710.77499999999998</v>
      </c>
      <c r="P55" s="8">
        <f>ROUND('2,2'!H55*'1,2'!$E$28,0)</f>
        <v>0</v>
      </c>
      <c r="Q55" s="8">
        <f t="shared" si="3"/>
        <v>0</v>
      </c>
      <c r="R55" s="68">
        <f t="shared" si="4"/>
        <v>0</v>
      </c>
      <c r="S55" s="8">
        <f>ROUND('2,2'!I55*'1,2'!$E$28,0)</f>
        <v>2767</v>
      </c>
      <c r="T55" s="68">
        <f t="shared" si="5"/>
        <v>899.27499999999998</v>
      </c>
      <c r="U55" s="8">
        <f>ROUND('2,2'!J55*'1,2'!$E$28,0)</f>
        <v>0</v>
      </c>
      <c r="V55" s="8">
        <f t="shared" si="6"/>
        <v>0</v>
      </c>
      <c r="W55" s="68">
        <f t="shared" si="7"/>
        <v>0</v>
      </c>
      <c r="Y55" s="14"/>
      <c r="AA55" s="14"/>
      <c r="AC55" s="14"/>
      <c r="AE55" s="14"/>
    </row>
    <row r="56" spans="1:31" ht="12.75" customHeight="1" x14ac:dyDescent="0.2">
      <c r="A56" s="4" t="s">
        <v>331</v>
      </c>
      <c r="B56" s="4" t="s">
        <v>332</v>
      </c>
      <c r="C56" s="5" t="s">
        <v>333</v>
      </c>
      <c r="D56" s="4" t="s">
        <v>15</v>
      </c>
      <c r="E56" s="8">
        <f>ROUND('2,2'!E56*'1,2'!$E$28,0)</f>
        <v>680</v>
      </c>
      <c r="F56" s="68">
        <f t="shared" si="0"/>
        <v>221</v>
      </c>
      <c r="G56" s="8">
        <f>ROUND('2,2'!F56*'1,2'!$E$28,0)</f>
        <v>747</v>
      </c>
      <c r="H56" s="8">
        <f t="shared" si="1"/>
        <v>622.5</v>
      </c>
      <c r="I56" s="68">
        <f t="shared" si="2"/>
        <v>202.3125</v>
      </c>
      <c r="J56" s="8" t="e">
        <f>ROUND('2,2'!#REF!*'1,2'!$E$28,0)</f>
        <v>#REF!</v>
      </c>
      <c r="K56" s="8" t="e">
        <f>ROUND('2,2'!#REF!*'1,2'!$E$28,0)</f>
        <v>#REF!</v>
      </c>
      <c r="L56" s="8" t="e">
        <f>ROUND('2,2'!#REF!*'1,2'!$E$28,0)</f>
        <v>#REF!</v>
      </c>
      <c r="M56" s="8" t="e">
        <f>ROUND('2,2'!#REF!*'1,2'!$E$28,0)</f>
        <v>#REF!</v>
      </c>
      <c r="N56" s="8">
        <f>ROUND('2,2'!G56*'1,2'!$E$28,0)</f>
        <v>1202</v>
      </c>
      <c r="O56" s="68">
        <f t="shared" si="8"/>
        <v>390.65000000000003</v>
      </c>
      <c r="P56" s="8">
        <f>ROUND('2,2'!H56*'1,2'!$E$28,0)</f>
        <v>1326</v>
      </c>
      <c r="Q56" s="8">
        <f t="shared" si="3"/>
        <v>1105</v>
      </c>
      <c r="R56" s="68">
        <f t="shared" si="4"/>
        <v>359.125</v>
      </c>
      <c r="S56" s="8">
        <f>ROUND('2,2'!I56*'1,2'!$E$28,0)</f>
        <v>1520</v>
      </c>
      <c r="T56" s="68">
        <f t="shared" si="5"/>
        <v>494</v>
      </c>
      <c r="U56" s="8">
        <f>ROUND('2,2'!J56*'1,2'!$E$28,0)</f>
        <v>1660</v>
      </c>
      <c r="V56" s="8">
        <f t="shared" si="6"/>
        <v>1383.3333333333335</v>
      </c>
      <c r="W56" s="68">
        <f t="shared" si="7"/>
        <v>449.58333333333337</v>
      </c>
      <c r="Y56" s="14"/>
      <c r="AA56" s="14"/>
      <c r="AC56" s="14"/>
      <c r="AE56" s="14"/>
    </row>
    <row r="57" spans="1:31" ht="24.75" customHeight="1" x14ac:dyDescent="0.2">
      <c r="A57" s="4" t="s">
        <v>334</v>
      </c>
      <c r="B57" s="4" t="s">
        <v>335</v>
      </c>
      <c r="C57" s="5" t="s">
        <v>336</v>
      </c>
      <c r="D57" s="4" t="s">
        <v>15</v>
      </c>
      <c r="E57" s="8">
        <f>ROUND('2,2'!E57*'1,2'!$E$28,0)</f>
        <v>952</v>
      </c>
      <c r="F57" s="68">
        <f t="shared" si="0"/>
        <v>309.40000000000003</v>
      </c>
      <c r="G57" s="8">
        <f>ROUND('2,2'!F57*'1,2'!$E$28,0)</f>
        <v>1049</v>
      </c>
      <c r="H57" s="8">
        <f t="shared" si="1"/>
        <v>874.16666666666674</v>
      </c>
      <c r="I57" s="68">
        <f t="shared" si="2"/>
        <v>284.10416666666669</v>
      </c>
      <c r="J57" s="8" t="e">
        <f>ROUND('2,2'!#REF!*'1,2'!$E$28,0)</f>
        <v>#REF!</v>
      </c>
      <c r="K57" s="8" t="e">
        <f>ROUND('2,2'!#REF!*'1,2'!$E$28,0)</f>
        <v>#REF!</v>
      </c>
      <c r="L57" s="8" t="e">
        <f>ROUND('2,2'!#REF!*'1,2'!$E$28,0)</f>
        <v>#REF!</v>
      </c>
      <c r="M57" s="8" t="e">
        <f>ROUND('2,2'!#REF!*'1,2'!$E$28,0)</f>
        <v>#REF!</v>
      </c>
      <c r="N57" s="8">
        <f>ROUND('2,2'!G57*'1,2'!$E$28,0)</f>
        <v>1681</v>
      </c>
      <c r="O57" s="68">
        <f t="shared" si="8"/>
        <v>546.32500000000005</v>
      </c>
      <c r="P57" s="8">
        <f>ROUND('2,2'!H57*'1,2'!$E$28,0)</f>
        <v>1853</v>
      </c>
      <c r="Q57" s="8">
        <f t="shared" si="3"/>
        <v>1544.1666666666667</v>
      </c>
      <c r="R57" s="68">
        <f t="shared" si="4"/>
        <v>501.85416666666669</v>
      </c>
      <c r="S57" s="8">
        <f>ROUND('2,2'!I57*'1,2'!$E$28,0)</f>
        <v>2129</v>
      </c>
      <c r="T57" s="68">
        <f t="shared" si="5"/>
        <v>691.92500000000007</v>
      </c>
      <c r="U57" s="8">
        <f>ROUND('2,2'!J57*'1,2'!$E$28,0)</f>
        <v>2324</v>
      </c>
      <c r="V57" s="8">
        <f t="shared" si="6"/>
        <v>1936.6666666666667</v>
      </c>
      <c r="W57" s="68">
        <f t="shared" si="7"/>
        <v>629.41666666666674</v>
      </c>
      <c r="Y57" s="14"/>
      <c r="AA57" s="14"/>
      <c r="AC57" s="14"/>
      <c r="AE57" s="14"/>
    </row>
    <row r="58" spans="1:31" ht="12.75" customHeight="1" x14ac:dyDescent="0.2">
      <c r="A58" s="4" t="s">
        <v>337</v>
      </c>
      <c r="B58" s="4" t="s">
        <v>338</v>
      </c>
      <c r="C58" s="5" t="s">
        <v>339</v>
      </c>
      <c r="D58" s="4" t="s">
        <v>15</v>
      </c>
      <c r="E58" s="8">
        <f>ROUND('2,2'!E58*'1,2'!$E$28,0)</f>
        <v>656</v>
      </c>
      <c r="F58" s="68">
        <f t="shared" si="0"/>
        <v>213.20000000000002</v>
      </c>
      <c r="G58" s="8">
        <f>ROUND('2,2'!F58*'1,2'!$E$28,0)</f>
        <v>721</v>
      </c>
      <c r="H58" s="8">
        <f t="shared" si="1"/>
        <v>600.83333333333337</v>
      </c>
      <c r="I58" s="68">
        <f t="shared" si="2"/>
        <v>195.27083333333334</v>
      </c>
      <c r="J58" s="8" t="e">
        <f>ROUND('2,2'!#REF!*'1,2'!$E$28,0)</f>
        <v>#REF!</v>
      </c>
      <c r="K58" s="8" t="e">
        <f>ROUND('2,2'!#REF!*'1,2'!$E$28,0)</f>
        <v>#REF!</v>
      </c>
      <c r="L58" s="8" t="e">
        <f>ROUND('2,2'!#REF!*'1,2'!$E$28,0)</f>
        <v>#REF!</v>
      </c>
      <c r="M58" s="8" t="e">
        <f>ROUND('2,2'!#REF!*'1,2'!$E$28,0)</f>
        <v>#REF!</v>
      </c>
      <c r="N58" s="8">
        <f>ROUND('2,2'!G58*'1,2'!$E$28,0)</f>
        <v>1232</v>
      </c>
      <c r="O58" s="68">
        <f t="shared" si="8"/>
        <v>400.40000000000003</v>
      </c>
      <c r="P58" s="8">
        <f>ROUND('2,2'!H58*'1,2'!$E$28,0)</f>
        <v>1357</v>
      </c>
      <c r="Q58" s="8">
        <f t="shared" si="3"/>
        <v>1130.8333333333335</v>
      </c>
      <c r="R58" s="68">
        <f t="shared" si="4"/>
        <v>367.52083333333337</v>
      </c>
      <c r="S58" s="8">
        <f>ROUND('2,2'!I58*'1,2'!$E$28,0)</f>
        <v>1397</v>
      </c>
      <c r="T58" s="68">
        <f t="shared" si="5"/>
        <v>454.02500000000003</v>
      </c>
      <c r="U58" s="8">
        <f>ROUND('2,2'!J58*'1,2'!$E$28,0)</f>
        <v>1528</v>
      </c>
      <c r="V58" s="8">
        <f t="shared" si="6"/>
        <v>1273.3333333333335</v>
      </c>
      <c r="W58" s="68">
        <f t="shared" si="7"/>
        <v>413.83333333333337</v>
      </c>
      <c r="Y58" s="14"/>
      <c r="AA58" s="14"/>
      <c r="AC58" s="14"/>
      <c r="AE58" s="14"/>
    </row>
    <row r="59" spans="1:31" ht="12.75" customHeight="1" x14ac:dyDescent="0.2">
      <c r="A59" s="4" t="s">
        <v>340</v>
      </c>
      <c r="B59" s="4" t="s">
        <v>341</v>
      </c>
      <c r="C59" s="5" t="s">
        <v>342</v>
      </c>
      <c r="D59" s="4" t="s">
        <v>15</v>
      </c>
      <c r="E59" s="8">
        <f>ROUND('2,2'!E59*'1,2'!$E$28,0)</f>
        <v>578</v>
      </c>
      <c r="F59" s="68">
        <f t="shared" si="0"/>
        <v>187.85</v>
      </c>
      <c r="G59" s="8">
        <f>ROUND('2,2'!F59*'1,2'!$E$28,0)</f>
        <v>636</v>
      </c>
      <c r="H59" s="8">
        <f t="shared" si="1"/>
        <v>530</v>
      </c>
      <c r="I59" s="68">
        <f t="shared" si="2"/>
        <v>172.25</v>
      </c>
      <c r="J59" s="8" t="e">
        <f>ROUND('2,2'!#REF!*'1,2'!$E$28,0)</f>
        <v>#REF!</v>
      </c>
      <c r="K59" s="8" t="e">
        <f>ROUND('2,2'!#REF!*'1,2'!$E$28,0)</f>
        <v>#REF!</v>
      </c>
      <c r="L59" s="8" t="e">
        <f>ROUND('2,2'!#REF!*'1,2'!$E$28,0)</f>
        <v>#REF!</v>
      </c>
      <c r="M59" s="8" t="e">
        <f>ROUND('2,2'!#REF!*'1,2'!$E$28,0)</f>
        <v>#REF!</v>
      </c>
      <c r="N59" s="8">
        <f>ROUND('2,2'!G59*'1,2'!$E$28,0)</f>
        <v>1076</v>
      </c>
      <c r="O59" s="68">
        <f t="shared" si="8"/>
        <v>349.7</v>
      </c>
      <c r="P59" s="8">
        <f>ROUND('2,2'!H59*'1,2'!$E$28,0)</f>
        <v>1186</v>
      </c>
      <c r="Q59" s="8">
        <f t="shared" si="3"/>
        <v>988.33333333333337</v>
      </c>
      <c r="R59" s="68">
        <f t="shared" si="4"/>
        <v>321.20833333333337</v>
      </c>
      <c r="S59" s="8">
        <f>ROUND('2,2'!I59*'1,2'!$E$28,0)</f>
        <v>1241</v>
      </c>
      <c r="T59" s="68">
        <f t="shared" si="5"/>
        <v>403.32499999999999</v>
      </c>
      <c r="U59" s="8">
        <f>ROUND('2,2'!J59*'1,2'!$E$28,0)</f>
        <v>1357</v>
      </c>
      <c r="V59" s="8">
        <f t="shared" si="6"/>
        <v>1130.8333333333335</v>
      </c>
      <c r="W59" s="68">
        <f t="shared" si="7"/>
        <v>367.52083333333337</v>
      </c>
      <c r="Y59" s="14"/>
      <c r="AA59" s="14"/>
      <c r="AC59" s="14"/>
      <c r="AE59" s="14"/>
    </row>
    <row r="60" spans="1:31" ht="24.75" customHeight="1" x14ac:dyDescent="0.2">
      <c r="A60" s="4" t="s">
        <v>343</v>
      </c>
      <c r="B60" s="4" t="s">
        <v>344</v>
      </c>
      <c r="C60" s="5" t="s">
        <v>345</v>
      </c>
      <c r="D60" s="4" t="s">
        <v>15</v>
      </c>
      <c r="E60" s="8">
        <f>ROUND('2,2'!E60*'1,2'!$E$28,0)</f>
        <v>289</v>
      </c>
      <c r="F60" s="68">
        <f t="shared" si="0"/>
        <v>93.924999999999997</v>
      </c>
      <c r="G60" s="8">
        <f>ROUND('2,2'!F60*'1,2'!$E$28,0)</f>
        <v>318</v>
      </c>
      <c r="H60" s="8">
        <f t="shared" si="1"/>
        <v>265</v>
      </c>
      <c r="I60" s="68">
        <f t="shared" si="2"/>
        <v>86.125</v>
      </c>
      <c r="J60" s="8" t="e">
        <f>ROUND('2,2'!#REF!*'1,2'!$E$28,0)</f>
        <v>#REF!</v>
      </c>
      <c r="K60" s="8" t="e">
        <f>ROUND('2,2'!#REF!*'1,2'!$E$28,0)</f>
        <v>#REF!</v>
      </c>
      <c r="L60" s="8" t="e">
        <f>ROUND('2,2'!#REF!*'1,2'!$E$28,0)</f>
        <v>#REF!</v>
      </c>
      <c r="M60" s="8" t="e">
        <f>ROUND('2,2'!#REF!*'1,2'!$E$28,0)</f>
        <v>#REF!</v>
      </c>
      <c r="N60" s="8">
        <f>ROUND('2,2'!G60*'1,2'!$E$28,0)</f>
        <v>539</v>
      </c>
      <c r="O60" s="68">
        <f t="shared" si="8"/>
        <v>175.17500000000001</v>
      </c>
      <c r="P60" s="8">
        <f>ROUND('2,2'!H60*'1,2'!$E$28,0)</f>
        <v>592</v>
      </c>
      <c r="Q60" s="8">
        <f t="shared" si="3"/>
        <v>493.33333333333337</v>
      </c>
      <c r="R60" s="68">
        <f t="shared" si="4"/>
        <v>160.33333333333334</v>
      </c>
      <c r="S60" s="8">
        <f>ROUND('2,2'!I60*'1,2'!$E$28,0)</f>
        <v>620</v>
      </c>
      <c r="T60" s="68">
        <f t="shared" si="5"/>
        <v>201.5</v>
      </c>
      <c r="U60" s="8">
        <f>ROUND('2,2'!J60*'1,2'!$E$28,0)</f>
        <v>679</v>
      </c>
      <c r="V60" s="8">
        <f t="shared" si="6"/>
        <v>565.83333333333337</v>
      </c>
      <c r="W60" s="68">
        <f t="shared" si="7"/>
        <v>183.89583333333334</v>
      </c>
      <c r="Y60" s="14"/>
      <c r="AA60" s="14"/>
      <c r="AC60" s="14"/>
      <c r="AE60" s="14"/>
    </row>
    <row r="61" spans="1:31" ht="36.75" customHeight="1" x14ac:dyDescent="0.2">
      <c r="A61" s="4" t="s">
        <v>346</v>
      </c>
      <c r="B61" s="4" t="s">
        <v>347</v>
      </c>
      <c r="C61" s="5" t="s">
        <v>348</v>
      </c>
      <c r="D61" s="4" t="s">
        <v>2977</v>
      </c>
      <c r="E61" s="8">
        <f>ROUND('2,2'!E61*'1,2'!$E$28,0)</f>
        <v>273</v>
      </c>
      <c r="F61" s="68">
        <f t="shared" si="0"/>
        <v>88.725000000000009</v>
      </c>
      <c r="G61" s="8">
        <f>ROUND('2,2'!F61*'1,2'!$E$28,0)</f>
        <v>301</v>
      </c>
      <c r="H61" s="8">
        <f t="shared" si="1"/>
        <v>250.83333333333334</v>
      </c>
      <c r="I61" s="68">
        <f t="shared" si="2"/>
        <v>81.520833333333343</v>
      </c>
      <c r="J61" s="8" t="e">
        <f>ROUND('2,2'!#REF!*'1,2'!$E$28,0)</f>
        <v>#REF!</v>
      </c>
      <c r="K61" s="8" t="e">
        <f>ROUND('2,2'!#REF!*'1,2'!$E$28,0)</f>
        <v>#REF!</v>
      </c>
      <c r="L61" s="8" t="e">
        <f>ROUND('2,2'!#REF!*'1,2'!$E$28,0)</f>
        <v>#REF!</v>
      </c>
      <c r="M61" s="8" t="e">
        <f>ROUND('2,2'!#REF!*'1,2'!$E$28,0)</f>
        <v>#REF!</v>
      </c>
      <c r="N61" s="8">
        <f>ROUND('2,2'!G61*'1,2'!$E$28,0)</f>
        <v>513</v>
      </c>
      <c r="O61" s="68">
        <f t="shared" si="8"/>
        <v>166.72499999999999</v>
      </c>
      <c r="P61" s="8">
        <f>ROUND('2,2'!H61*'1,2'!$E$28,0)</f>
        <v>566</v>
      </c>
      <c r="Q61" s="8">
        <f t="shared" si="3"/>
        <v>471.66666666666669</v>
      </c>
      <c r="R61" s="68">
        <f t="shared" si="4"/>
        <v>153.29166666666669</v>
      </c>
      <c r="S61" s="8">
        <f>ROUND('2,2'!I61*'1,2'!$E$28,0)</f>
        <v>582</v>
      </c>
      <c r="T61" s="68">
        <f t="shared" si="5"/>
        <v>189.15</v>
      </c>
      <c r="U61" s="8">
        <f>ROUND('2,2'!J61*'1,2'!$E$28,0)</f>
        <v>636</v>
      </c>
      <c r="V61" s="8">
        <f t="shared" si="6"/>
        <v>530</v>
      </c>
      <c r="W61" s="68">
        <f t="shared" si="7"/>
        <v>172.25</v>
      </c>
      <c r="Y61" s="14"/>
      <c r="AA61" s="14"/>
      <c r="AC61" s="14"/>
      <c r="AE61" s="14"/>
    </row>
    <row r="62" spans="1:31" ht="36.75" customHeight="1" x14ac:dyDescent="0.2">
      <c r="A62" s="4" t="s">
        <v>350</v>
      </c>
      <c r="B62" s="4" t="s">
        <v>351</v>
      </c>
      <c r="C62" s="5" t="s">
        <v>352</v>
      </c>
      <c r="D62" s="4" t="s">
        <v>2977</v>
      </c>
      <c r="E62" s="8">
        <f>E61*1.2</f>
        <v>327.59999999999997</v>
      </c>
      <c r="F62" s="68">
        <f t="shared" si="0"/>
        <v>106.47</v>
      </c>
      <c r="G62" s="8">
        <f t="shared" ref="G62:U62" si="9">G61*1.2</f>
        <v>361.2</v>
      </c>
      <c r="H62" s="8">
        <f t="shared" si="1"/>
        <v>301</v>
      </c>
      <c r="I62" s="68">
        <f t="shared" si="2"/>
        <v>97.825000000000003</v>
      </c>
      <c r="J62" s="8" t="e">
        <f t="shared" si="9"/>
        <v>#REF!</v>
      </c>
      <c r="K62" s="8" t="e">
        <f t="shared" si="9"/>
        <v>#REF!</v>
      </c>
      <c r="L62" s="8" t="e">
        <f t="shared" si="9"/>
        <v>#REF!</v>
      </c>
      <c r="M62" s="8" t="e">
        <f t="shared" si="9"/>
        <v>#REF!</v>
      </c>
      <c r="N62" s="8">
        <f t="shared" si="9"/>
        <v>615.6</v>
      </c>
      <c r="O62" s="68">
        <f t="shared" si="8"/>
        <v>200.07000000000002</v>
      </c>
      <c r="P62" s="8">
        <f t="shared" si="9"/>
        <v>679.19999999999993</v>
      </c>
      <c r="Q62" s="8">
        <f t="shared" si="3"/>
        <v>566</v>
      </c>
      <c r="R62" s="68">
        <f t="shared" si="4"/>
        <v>183.95000000000002</v>
      </c>
      <c r="S62" s="8">
        <f t="shared" si="9"/>
        <v>698.4</v>
      </c>
      <c r="T62" s="68">
        <f t="shared" si="5"/>
        <v>226.98</v>
      </c>
      <c r="U62" s="8">
        <f t="shared" si="9"/>
        <v>763.19999999999993</v>
      </c>
      <c r="V62" s="8">
        <f t="shared" si="6"/>
        <v>636</v>
      </c>
      <c r="W62" s="68">
        <f t="shared" si="7"/>
        <v>206.70000000000002</v>
      </c>
      <c r="Y62" s="14"/>
      <c r="AA62" s="14"/>
      <c r="AC62" s="14"/>
      <c r="AE62" s="14"/>
    </row>
  </sheetData>
  <autoFilter ref="A1:WVU66">
    <filterColumn colId="0" showButton="0"/>
    <filterColumn colId="1" showButton="0"/>
    <filterColumn colId="2" showButton="0"/>
    <filterColumn colId="3" showButton="0"/>
    <filterColumn colId="4" showButton="0"/>
    <filterColumn colId="5" showButton="0"/>
    <filterColumn colId="7" showButton="0"/>
    <filterColumn colId="8" showButton="0"/>
    <filterColumn colId="14" showButton="0"/>
    <filterColumn colId="16" showButton="0"/>
    <filterColumn colId="17" showButton="0"/>
    <filterColumn colId="19" showButton="0"/>
  </autoFilter>
  <mergeCells count="15">
    <mergeCell ref="A1:U1"/>
    <mergeCell ref="A4:U4"/>
    <mergeCell ref="A6:G6"/>
    <mergeCell ref="A8:A9"/>
    <mergeCell ref="B8:B9"/>
    <mergeCell ref="C8:C9"/>
    <mergeCell ref="D8:D9"/>
    <mergeCell ref="J8:K8"/>
    <mergeCell ref="L8:M8"/>
    <mergeCell ref="E7:I7"/>
    <mergeCell ref="N7:R7"/>
    <mergeCell ref="S7:W7"/>
    <mergeCell ref="E8:I8"/>
    <mergeCell ref="N8:R8"/>
    <mergeCell ref="S8:W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A52"/>
  <sheetViews>
    <sheetView zoomScale="82" zoomScaleNormal="82" workbookViewId="0">
      <pane ySplit="9" topLeftCell="A34" activePane="bottomLeft" state="frozen"/>
      <selection pane="bottomLeft" activeCell="F10" sqref="F10"/>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11" width="10" style="1" bestFit="1" customWidth="1"/>
    <col min="12" max="251" width="9.140625" style="1"/>
    <col min="252" max="252" width="11.5703125" style="1" customWidth="1"/>
    <col min="253" max="253" width="13.140625" style="1" customWidth="1"/>
    <col min="254" max="254" width="48.42578125" style="1" customWidth="1"/>
    <col min="255" max="255" width="13.85546875" style="1" customWidth="1"/>
    <col min="256" max="256" width="11.42578125" style="1" customWidth="1"/>
    <col min="257" max="257" width="11.85546875" style="1" customWidth="1"/>
    <col min="258" max="507" width="9.140625" style="1"/>
    <col min="508" max="508" width="11.5703125" style="1" customWidth="1"/>
    <col min="509" max="509" width="13.140625" style="1" customWidth="1"/>
    <col min="510" max="510" width="48.42578125" style="1" customWidth="1"/>
    <col min="511" max="511" width="13.85546875" style="1" customWidth="1"/>
    <col min="512" max="512" width="11.42578125" style="1" customWidth="1"/>
    <col min="513" max="513" width="11.85546875" style="1" customWidth="1"/>
    <col min="514" max="763" width="9.140625" style="1"/>
    <col min="764" max="764" width="11.5703125" style="1" customWidth="1"/>
    <col min="765" max="765" width="13.140625" style="1" customWidth="1"/>
    <col min="766" max="766" width="48.42578125" style="1" customWidth="1"/>
    <col min="767" max="767" width="13.85546875" style="1" customWidth="1"/>
    <col min="768" max="768" width="11.42578125" style="1" customWidth="1"/>
    <col min="769" max="769" width="11.85546875" style="1" customWidth="1"/>
    <col min="770" max="1019" width="9.140625" style="1"/>
    <col min="1020" max="1020" width="11.5703125" style="1" customWidth="1"/>
    <col min="1021" max="1021" width="13.140625" style="1" customWidth="1"/>
    <col min="1022" max="1022" width="48.42578125" style="1" customWidth="1"/>
    <col min="1023" max="1023" width="13.85546875" style="1" customWidth="1"/>
    <col min="1024" max="1024" width="11.42578125" style="1" customWidth="1"/>
    <col min="1025" max="1025" width="11.85546875" style="1" customWidth="1"/>
    <col min="1026" max="1275" width="9.140625" style="1"/>
    <col min="1276" max="1276" width="11.5703125" style="1" customWidth="1"/>
    <col min="1277" max="1277" width="13.140625" style="1" customWidth="1"/>
    <col min="1278" max="1278" width="48.42578125" style="1" customWidth="1"/>
    <col min="1279" max="1279" width="13.85546875" style="1" customWidth="1"/>
    <col min="1280" max="1280" width="11.42578125" style="1" customWidth="1"/>
    <col min="1281" max="1281" width="11.85546875" style="1" customWidth="1"/>
    <col min="1282" max="1531" width="9.140625" style="1"/>
    <col min="1532" max="1532" width="11.5703125" style="1" customWidth="1"/>
    <col min="1533" max="1533" width="13.140625" style="1" customWidth="1"/>
    <col min="1534" max="1534" width="48.42578125" style="1" customWidth="1"/>
    <col min="1535" max="1535" width="13.85546875" style="1" customWidth="1"/>
    <col min="1536" max="1536" width="11.42578125" style="1" customWidth="1"/>
    <col min="1537" max="1537" width="11.85546875" style="1" customWidth="1"/>
    <col min="1538" max="1787" width="9.140625" style="1"/>
    <col min="1788" max="1788" width="11.5703125" style="1" customWidth="1"/>
    <col min="1789" max="1789" width="13.140625" style="1" customWidth="1"/>
    <col min="1790" max="1790" width="48.42578125" style="1" customWidth="1"/>
    <col min="1791" max="1791" width="13.85546875" style="1" customWidth="1"/>
    <col min="1792" max="1792" width="11.42578125" style="1" customWidth="1"/>
    <col min="1793" max="1793" width="11.85546875" style="1" customWidth="1"/>
    <col min="1794" max="2043" width="9.140625" style="1"/>
    <col min="2044" max="2044" width="11.5703125" style="1" customWidth="1"/>
    <col min="2045" max="2045" width="13.140625" style="1" customWidth="1"/>
    <col min="2046" max="2046" width="48.42578125" style="1" customWidth="1"/>
    <col min="2047" max="2047" width="13.85546875" style="1" customWidth="1"/>
    <col min="2048" max="2048" width="11.42578125" style="1" customWidth="1"/>
    <col min="2049" max="2049" width="11.85546875" style="1" customWidth="1"/>
    <col min="2050" max="2299" width="9.140625" style="1"/>
    <col min="2300" max="2300" width="11.5703125" style="1" customWidth="1"/>
    <col min="2301" max="2301" width="13.140625" style="1" customWidth="1"/>
    <col min="2302" max="2302" width="48.42578125" style="1" customWidth="1"/>
    <col min="2303" max="2303" width="13.85546875" style="1" customWidth="1"/>
    <col min="2304" max="2304" width="11.42578125" style="1" customWidth="1"/>
    <col min="2305" max="2305" width="11.85546875" style="1" customWidth="1"/>
    <col min="2306" max="2555" width="9.140625" style="1"/>
    <col min="2556" max="2556" width="11.5703125" style="1" customWidth="1"/>
    <col min="2557" max="2557" width="13.140625" style="1" customWidth="1"/>
    <col min="2558" max="2558" width="48.42578125" style="1" customWidth="1"/>
    <col min="2559" max="2559" width="13.85546875" style="1" customWidth="1"/>
    <col min="2560" max="2560" width="11.42578125" style="1" customWidth="1"/>
    <col min="2561" max="2561" width="11.85546875" style="1" customWidth="1"/>
    <col min="2562" max="2811" width="9.140625" style="1"/>
    <col min="2812" max="2812" width="11.5703125" style="1" customWidth="1"/>
    <col min="2813" max="2813" width="13.140625" style="1" customWidth="1"/>
    <col min="2814" max="2814" width="48.42578125" style="1" customWidth="1"/>
    <col min="2815" max="2815" width="13.85546875" style="1" customWidth="1"/>
    <col min="2816" max="2816" width="11.42578125" style="1" customWidth="1"/>
    <col min="2817" max="2817" width="11.85546875" style="1" customWidth="1"/>
    <col min="2818" max="3067" width="9.140625" style="1"/>
    <col min="3068" max="3068" width="11.5703125" style="1" customWidth="1"/>
    <col min="3069" max="3069" width="13.140625" style="1" customWidth="1"/>
    <col min="3070" max="3070" width="48.42578125" style="1" customWidth="1"/>
    <col min="3071" max="3071" width="13.85546875" style="1" customWidth="1"/>
    <col min="3072" max="3072" width="11.42578125" style="1" customWidth="1"/>
    <col min="3073" max="3073" width="11.85546875" style="1" customWidth="1"/>
    <col min="3074" max="3323" width="9.140625" style="1"/>
    <col min="3324" max="3324" width="11.5703125" style="1" customWidth="1"/>
    <col min="3325" max="3325" width="13.140625" style="1" customWidth="1"/>
    <col min="3326" max="3326" width="48.42578125" style="1" customWidth="1"/>
    <col min="3327" max="3327" width="13.85546875" style="1" customWidth="1"/>
    <col min="3328" max="3328" width="11.42578125" style="1" customWidth="1"/>
    <col min="3329" max="3329" width="11.85546875" style="1" customWidth="1"/>
    <col min="3330" max="3579" width="9.140625" style="1"/>
    <col min="3580" max="3580" width="11.5703125" style="1" customWidth="1"/>
    <col min="3581" max="3581" width="13.140625" style="1" customWidth="1"/>
    <col min="3582" max="3582" width="48.42578125" style="1" customWidth="1"/>
    <col min="3583" max="3583" width="13.85546875" style="1" customWidth="1"/>
    <col min="3584" max="3584" width="11.42578125" style="1" customWidth="1"/>
    <col min="3585" max="3585" width="11.85546875" style="1" customWidth="1"/>
    <col min="3586" max="3835" width="9.140625" style="1"/>
    <col min="3836" max="3836" width="11.5703125" style="1" customWidth="1"/>
    <col min="3837" max="3837" width="13.140625" style="1" customWidth="1"/>
    <col min="3838" max="3838" width="48.42578125" style="1" customWidth="1"/>
    <col min="3839" max="3839" width="13.85546875" style="1" customWidth="1"/>
    <col min="3840" max="3840" width="11.42578125" style="1" customWidth="1"/>
    <col min="3841" max="3841" width="11.85546875" style="1" customWidth="1"/>
    <col min="3842" max="4091" width="9.140625" style="1"/>
    <col min="4092" max="4092" width="11.5703125" style="1" customWidth="1"/>
    <col min="4093" max="4093" width="13.140625" style="1" customWidth="1"/>
    <col min="4094" max="4094" width="48.42578125" style="1" customWidth="1"/>
    <col min="4095" max="4095" width="13.85546875" style="1" customWidth="1"/>
    <col min="4096" max="4096" width="11.42578125" style="1" customWidth="1"/>
    <col min="4097" max="4097" width="11.85546875" style="1" customWidth="1"/>
    <col min="4098" max="4347" width="9.140625" style="1"/>
    <col min="4348" max="4348" width="11.5703125" style="1" customWidth="1"/>
    <col min="4349" max="4349" width="13.140625" style="1" customWidth="1"/>
    <col min="4350" max="4350" width="48.42578125" style="1" customWidth="1"/>
    <col min="4351" max="4351" width="13.85546875" style="1" customWidth="1"/>
    <col min="4352" max="4352" width="11.42578125" style="1" customWidth="1"/>
    <col min="4353" max="4353" width="11.85546875" style="1" customWidth="1"/>
    <col min="4354" max="4603" width="9.140625" style="1"/>
    <col min="4604" max="4604" width="11.5703125" style="1" customWidth="1"/>
    <col min="4605" max="4605" width="13.140625" style="1" customWidth="1"/>
    <col min="4606" max="4606" width="48.42578125" style="1" customWidth="1"/>
    <col min="4607" max="4607" width="13.85546875" style="1" customWidth="1"/>
    <col min="4608" max="4608" width="11.42578125" style="1" customWidth="1"/>
    <col min="4609" max="4609" width="11.85546875" style="1" customWidth="1"/>
    <col min="4610" max="4859" width="9.140625" style="1"/>
    <col min="4860" max="4860" width="11.5703125" style="1" customWidth="1"/>
    <col min="4861" max="4861" width="13.140625" style="1" customWidth="1"/>
    <col min="4862" max="4862" width="48.42578125" style="1" customWidth="1"/>
    <col min="4863" max="4863" width="13.85546875" style="1" customWidth="1"/>
    <col min="4864" max="4864" width="11.42578125" style="1" customWidth="1"/>
    <col min="4865" max="4865" width="11.85546875" style="1" customWidth="1"/>
    <col min="4866" max="5115" width="9.140625" style="1"/>
    <col min="5116" max="5116" width="11.5703125" style="1" customWidth="1"/>
    <col min="5117" max="5117" width="13.140625" style="1" customWidth="1"/>
    <col min="5118" max="5118" width="48.42578125" style="1" customWidth="1"/>
    <col min="5119" max="5119" width="13.85546875" style="1" customWidth="1"/>
    <col min="5120" max="5120" width="11.42578125" style="1" customWidth="1"/>
    <col min="5121" max="5121" width="11.85546875" style="1" customWidth="1"/>
    <col min="5122" max="5371" width="9.140625" style="1"/>
    <col min="5372" max="5372" width="11.5703125" style="1" customWidth="1"/>
    <col min="5373" max="5373" width="13.140625" style="1" customWidth="1"/>
    <col min="5374" max="5374" width="48.42578125" style="1" customWidth="1"/>
    <col min="5375" max="5375" width="13.85546875" style="1" customWidth="1"/>
    <col min="5376" max="5376" width="11.42578125" style="1" customWidth="1"/>
    <col min="5377" max="5377" width="11.85546875" style="1" customWidth="1"/>
    <col min="5378" max="5627" width="9.140625" style="1"/>
    <col min="5628" max="5628" width="11.5703125" style="1" customWidth="1"/>
    <col min="5629" max="5629" width="13.140625" style="1" customWidth="1"/>
    <col min="5630" max="5630" width="48.42578125" style="1" customWidth="1"/>
    <col min="5631" max="5631" width="13.85546875" style="1" customWidth="1"/>
    <col min="5632" max="5632" width="11.42578125" style="1" customWidth="1"/>
    <col min="5633" max="5633" width="11.85546875" style="1" customWidth="1"/>
    <col min="5634" max="5883" width="9.140625" style="1"/>
    <col min="5884" max="5884" width="11.5703125" style="1" customWidth="1"/>
    <col min="5885" max="5885" width="13.140625" style="1" customWidth="1"/>
    <col min="5886" max="5886" width="48.42578125" style="1" customWidth="1"/>
    <col min="5887" max="5887" width="13.85546875" style="1" customWidth="1"/>
    <col min="5888" max="5888" width="11.42578125" style="1" customWidth="1"/>
    <col min="5889" max="5889" width="11.85546875" style="1" customWidth="1"/>
    <col min="5890" max="6139" width="9.140625" style="1"/>
    <col min="6140" max="6140" width="11.5703125" style="1" customWidth="1"/>
    <col min="6141" max="6141" width="13.140625" style="1" customWidth="1"/>
    <col min="6142" max="6142" width="48.42578125" style="1" customWidth="1"/>
    <col min="6143" max="6143" width="13.85546875" style="1" customWidth="1"/>
    <col min="6144" max="6144" width="11.42578125" style="1" customWidth="1"/>
    <col min="6145" max="6145" width="11.85546875" style="1" customWidth="1"/>
    <col min="6146" max="6395" width="9.140625" style="1"/>
    <col min="6396" max="6396" width="11.5703125" style="1" customWidth="1"/>
    <col min="6397" max="6397" width="13.140625" style="1" customWidth="1"/>
    <col min="6398" max="6398" width="48.42578125" style="1" customWidth="1"/>
    <col min="6399" max="6399" width="13.85546875" style="1" customWidth="1"/>
    <col min="6400" max="6400" width="11.42578125" style="1" customWidth="1"/>
    <col min="6401" max="6401" width="11.85546875" style="1" customWidth="1"/>
    <col min="6402" max="6651" width="9.140625" style="1"/>
    <col min="6652" max="6652" width="11.5703125" style="1" customWidth="1"/>
    <col min="6653" max="6653" width="13.140625" style="1" customWidth="1"/>
    <col min="6654" max="6654" width="48.42578125" style="1" customWidth="1"/>
    <col min="6655" max="6655" width="13.85546875" style="1" customWidth="1"/>
    <col min="6656" max="6656" width="11.42578125" style="1" customWidth="1"/>
    <col min="6657" max="6657" width="11.85546875" style="1" customWidth="1"/>
    <col min="6658" max="6907" width="9.140625" style="1"/>
    <col min="6908" max="6908" width="11.5703125" style="1" customWidth="1"/>
    <col min="6909" max="6909" width="13.140625" style="1" customWidth="1"/>
    <col min="6910" max="6910" width="48.42578125" style="1" customWidth="1"/>
    <col min="6911" max="6911" width="13.85546875" style="1" customWidth="1"/>
    <col min="6912" max="6912" width="11.42578125" style="1" customWidth="1"/>
    <col min="6913" max="6913" width="11.85546875" style="1" customWidth="1"/>
    <col min="6914" max="7163" width="9.140625" style="1"/>
    <col min="7164" max="7164" width="11.5703125" style="1" customWidth="1"/>
    <col min="7165" max="7165" width="13.140625" style="1" customWidth="1"/>
    <col min="7166" max="7166" width="48.42578125" style="1" customWidth="1"/>
    <col min="7167" max="7167" width="13.85546875" style="1" customWidth="1"/>
    <col min="7168" max="7168" width="11.42578125" style="1" customWidth="1"/>
    <col min="7169" max="7169" width="11.85546875" style="1" customWidth="1"/>
    <col min="7170" max="7419" width="9.140625" style="1"/>
    <col min="7420" max="7420" width="11.5703125" style="1" customWidth="1"/>
    <col min="7421" max="7421" width="13.140625" style="1" customWidth="1"/>
    <col min="7422" max="7422" width="48.42578125" style="1" customWidth="1"/>
    <col min="7423" max="7423" width="13.85546875" style="1" customWidth="1"/>
    <col min="7424" max="7424" width="11.42578125" style="1" customWidth="1"/>
    <col min="7425" max="7425" width="11.85546875" style="1" customWidth="1"/>
    <col min="7426" max="7675" width="9.140625" style="1"/>
    <col min="7676" max="7676" width="11.5703125" style="1" customWidth="1"/>
    <col min="7677" max="7677" width="13.140625" style="1" customWidth="1"/>
    <col min="7678" max="7678" width="48.42578125" style="1" customWidth="1"/>
    <col min="7679" max="7679" width="13.85546875" style="1" customWidth="1"/>
    <col min="7680" max="7680" width="11.42578125" style="1" customWidth="1"/>
    <col min="7681" max="7681" width="11.85546875" style="1" customWidth="1"/>
    <col min="7682" max="7931" width="9.140625" style="1"/>
    <col min="7932" max="7932" width="11.5703125" style="1" customWidth="1"/>
    <col min="7933" max="7933" width="13.140625" style="1" customWidth="1"/>
    <col min="7934" max="7934" width="48.42578125" style="1" customWidth="1"/>
    <col min="7935" max="7935" width="13.85546875" style="1" customWidth="1"/>
    <col min="7936" max="7936" width="11.42578125" style="1" customWidth="1"/>
    <col min="7937" max="7937" width="11.85546875" style="1" customWidth="1"/>
    <col min="7938" max="8187" width="9.140625" style="1"/>
    <col min="8188" max="8188" width="11.5703125" style="1" customWidth="1"/>
    <col min="8189" max="8189" width="13.140625" style="1" customWidth="1"/>
    <col min="8190" max="8190" width="48.42578125" style="1" customWidth="1"/>
    <col min="8191" max="8191" width="13.85546875" style="1" customWidth="1"/>
    <col min="8192" max="8192" width="11.42578125" style="1" customWidth="1"/>
    <col min="8193" max="8193" width="11.85546875" style="1" customWidth="1"/>
    <col min="8194" max="8443" width="9.140625" style="1"/>
    <col min="8444" max="8444" width="11.5703125" style="1" customWidth="1"/>
    <col min="8445" max="8445" width="13.140625" style="1" customWidth="1"/>
    <col min="8446" max="8446" width="48.42578125" style="1" customWidth="1"/>
    <col min="8447" max="8447" width="13.85546875" style="1" customWidth="1"/>
    <col min="8448" max="8448" width="11.42578125" style="1" customWidth="1"/>
    <col min="8449" max="8449" width="11.85546875" style="1" customWidth="1"/>
    <col min="8450" max="8699" width="9.140625" style="1"/>
    <col min="8700" max="8700" width="11.5703125" style="1" customWidth="1"/>
    <col min="8701" max="8701" width="13.140625" style="1" customWidth="1"/>
    <col min="8702" max="8702" width="48.42578125" style="1" customWidth="1"/>
    <col min="8703" max="8703" width="13.85546875" style="1" customWidth="1"/>
    <col min="8704" max="8704" width="11.42578125" style="1" customWidth="1"/>
    <col min="8705" max="8705" width="11.85546875" style="1" customWidth="1"/>
    <col min="8706" max="8955" width="9.140625" style="1"/>
    <col min="8956" max="8956" width="11.5703125" style="1" customWidth="1"/>
    <col min="8957" max="8957" width="13.140625" style="1" customWidth="1"/>
    <col min="8958" max="8958" width="48.42578125" style="1" customWidth="1"/>
    <col min="8959" max="8959" width="13.85546875" style="1" customWidth="1"/>
    <col min="8960" max="8960" width="11.42578125" style="1" customWidth="1"/>
    <col min="8961" max="8961" width="11.85546875" style="1" customWidth="1"/>
    <col min="8962" max="9211" width="9.140625" style="1"/>
    <col min="9212" max="9212" width="11.5703125" style="1" customWidth="1"/>
    <col min="9213" max="9213" width="13.140625" style="1" customWidth="1"/>
    <col min="9214" max="9214" width="48.42578125" style="1" customWidth="1"/>
    <col min="9215" max="9215" width="13.85546875" style="1" customWidth="1"/>
    <col min="9216" max="9216" width="11.42578125" style="1" customWidth="1"/>
    <col min="9217" max="9217" width="11.85546875" style="1" customWidth="1"/>
    <col min="9218" max="9467" width="9.140625" style="1"/>
    <col min="9468" max="9468" width="11.5703125" style="1" customWidth="1"/>
    <col min="9469" max="9469" width="13.140625" style="1" customWidth="1"/>
    <col min="9470" max="9470" width="48.42578125" style="1" customWidth="1"/>
    <col min="9471" max="9471" width="13.85546875" style="1" customWidth="1"/>
    <col min="9472" max="9472" width="11.42578125" style="1" customWidth="1"/>
    <col min="9473" max="9473" width="11.85546875" style="1" customWidth="1"/>
    <col min="9474" max="9723" width="9.140625" style="1"/>
    <col min="9724" max="9724" width="11.5703125" style="1" customWidth="1"/>
    <col min="9725" max="9725" width="13.140625" style="1" customWidth="1"/>
    <col min="9726" max="9726" width="48.42578125" style="1" customWidth="1"/>
    <col min="9727" max="9727" width="13.85546875" style="1" customWidth="1"/>
    <col min="9728" max="9728" width="11.42578125" style="1" customWidth="1"/>
    <col min="9729" max="9729" width="11.85546875" style="1" customWidth="1"/>
    <col min="9730" max="9979" width="9.140625" style="1"/>
    <col min="9980" max="9980" width="11.5703125" style="1" customWidth="1"/>
    <col min="9981" max="9981" width="13.140625" style="1" customWidth="1"/>
    <col min="9982" max="9982" width="48.42578125" style="1" customWidth="1"/>
    <col min="9983" max="9983" width="13.85546875" style="1" customWidth="1"/>
    <col min="9984" max="9984" width="11.42578125" style="1" customWidth="1"/>
    <col min="9985" max="9985" width="11.85546875" style="1" customWidth="1"/>
    <col min="9986" max="10235" width="9.140625" style="1"/>
    <col min="10236" max="10236" width="11.5703125" style="1" customWidth="1"/>
    <col min="10237" max="10237" width="13.140625" style="1" customWidth="1"/>
    <col min="10238" max="10238" width="48.42578125" style="1" customWidth="1"/>
    <col min="10239" max="10239" width="13.85546875" style="1" customWidth="1"/>
    <col min="10240" max="10240" width="11.42578125" style="1" customWidth="1"/>
    <col min="10241" max="10241" width="11.85546875" style="1" customWidth="1"/>
    <col min="10242" max="10491" width="9.140625" style="1"/>
    <col min="10492" max="10492" width="11.5703125" style="1" customWidth="1"/>
    <col min="10493" max="10493" width="13.140625" style="1" customWidth="1"/>
    <col min="10494" max="10494" width="48.42578125" style="1" customWidth="1"/>
    <col min="10495" max="10495" width="13.85546875" style="1" customWidth="1"/>
    <col min="10496" max="10496" width="11.42578125" style="1" customWidth="1"/>
    <col min="10497" max="10497" width="11.85546875" style="1" customWidth="1"/>
    <col min="10498" max="10747" width="9.140625" style="1"/>
    <col min="10748" max="10748" width="11.5703125" style="1" customWidth="1"/>
    <col min="10749" max="10749" width="13.140625" style="1" customWidth="1"/>
    <col min="10750" max="10750" width="48.42578125" style="1" customWidth="1"/>
    <col min="10751" max="10751" width="13.85546875" style="1" customWidth="1"/>
    <col min="10752" max="10752" width="11.42578125" style="1" customWidth="1"/>
    <col min="10753" max="10753" width="11.85546875" style="1" customWidth="1"/>
    <col min="10754" max="11003" width="9.140625" style="1"/>
    <col min="11004" max="11004" width="11.5703125" style="1" customWidth="1"/>
    <col min="11005" max="11005" width="13.140625" style="1" customWidth="1"/>
    <col min="11006" max="11006" width="48.42578125" style="1" customWidth="1"/>
    <col min="11007" max="11007" width="13.85546875" style="1" customWidth="1"/>
    <col min="11008" max="11008" width="11.42578125" style="1" customWidth="1"/>
    <col min="11009" max="11009" width="11.85546875" style="1" customWidth="1"/>
    <col min="11010" max="11259" width="9.140625" style="1"/>
    <col min="11260" max="11260" width="11.5703125" style="1" customWidth="1"/>
    <col min="11261" max="11261" width="13.140625" style="1" customWidth="1"/>
    <col min="11262" max="11262" width="48.42578125" style="1" customWidth="1"/>
    <col min="11263" max="11263" width="13.85546875" style="1" customWidth="1"/>
    <col min="11264" max="11264" width="11.42578125" style="1" customWidth="1"/>
    <col min="11265" max="11265" width="11.85546875" style="1" customWidth="1"/>
    <col min="11266" max="11515" width="9.140625" style="1"/>
    <col min="11516" max="11516" width="11.5703125" style="1" customWidth="1"/>
    <col min="11517" max="11517" width="13.140625" style="1" customWidth="1"/>
    <col min="11518" max="11518" width="48.42578125" style="1" customWidth="1"/>
    <col min="11519" max="11519" width="13.85546875" style="1" customWidth="1"/>
    <col min="11520" max="11520" width="11.42578125" style="1" customWidth="1"/>
    <col min="11521" max="11521" width="11.85546875" style="1" customWidth="1"/>
    <col min="11522" max="11771" width="9.140625" style="1"/>
    <col min="11772" max="11772" width="11.5703125" style="1" customWidth="1"/>
    <col min="11773" max="11773" width="13.140625" style="1" customWidth="1"/>
    <col min="11774" max="11774" width="48.42578125" style="1" customWidth="1"/>
    <col min="11775" max="11775" width="13.85546875" style="1" customWidth="1"/>
    <col min="11776" max="11776" width="11.42578125" style="1" customWidth="1"/>
    <col min="11777" max="11777" width="11.85546875" style="1" customWidth="1"/>
    <col min="11778" max="12027" width="9.140625" style="1"/>
    <col min="12028" max="12028" width="11.5703125" style="1" customWidth="1"/>
    <col min="12029" max="12029" width="13.140625" style="1" customWidth="1"/>
    <col min="12030" max="12030" width="48.42578125" style="1" customWidth="1"/>
    <col min="12031" max="12031" width="13.85546875" style="1" customWidth="1"/>
    <col min="12032" max="12032" width="11.42578125" style="1" customWidth="1"/>
    <col min="12033" max="12033" width="11.85546875" style="1" customWidth="1"/>
    <col min="12034" max="12283" width="9.140625" style="1"/>
    <col min="12284" max="12284" width="11.5703125" style="1" customWidth="1"/>
    <col min="12285" max="12285" width="13.140625" style="1" customWidth="1"/>
    <col min="12286" max="12286" width="48.42578125" style="1" customWidth="1"/>
    <col min="12287" max="12287" width="13.85546875" style="1" customWidth="1"/>
    <col min="12288" max="12288" width="11.42578125" style="1" customWidth="1"/>
    <col min="12289" max="12289" width="11.85546875" style="1" customWidth="1"/>
    <col min="12290" max="12539" width="9.140625" style="1"/>
    <col min="12540" max="12540" width="11.5703125" style="1" customWidth="1"/>
    <col min="12541" max="12541" width="13.140625" style="1" customWidth="1"/>
    <col min="12542" max="12542" width="48.42578125" style="1" customWidth="1"/>
    <col min="12543" max="12543" width="13.85546875" style="1" customWidth="1"/>
    <col min="12544" max="12544" width="11.42578125" style="1" customWidth="1"/>
    <col min="12545" max="12545" width="11.85546875" style="1" customWidth="1"/>
    <col min="12546" max="12795" width="9.140625" style="1"/>
    <col min="12796" max="12796" width="11.5703125" style="1" customWidth="1"/>
    <col min="12797" max="12797" width="13.140625" style="1" customWidth="1"/>
    <col min="12798" max="12798" width="48.42578125" style="1" customWidth="1"/>
    <col min="12799" max="12799" width="13.85546875" style="1" customWidth="1"/>
    <col min="12800" max="12800" width="11.42578125" style="1" customWidth="1"/>
    <col min="12801" max="12801" width="11.85546875" style="1" customWidth="1"/>
    <col min="12802" max="13051" width="9.140625" style="1"/>
    <col min="13052" max="13052" width="11.5703125" style="1" customWidth="1"/>
    <col min="13053" max="13053" width="13.140625" style="1" customWidth="1"/>
    <col min="13054" max="13054" width="48.42578125" style="1" customWidth="1"/>
    <col min="13055" max="13055" width="13.85546875" style="1" customWidth="1"/>
    <col min="13056" max="13056" width="11.42578125" style="1" customWidth="1"/>
    <col min="13057" max="13057" width="11.85546875" style="1" customWidth="1"/>
    <col min="13058" max="13307" width="9.140625" style="1"/>
    <col min="13308" max="13308" width="11.5703125" style="1" customWidth="1"/>
    <col min="13309" max="13309" width="13.140625" style="1" customWidth="1"/>
    <col min="13310" max="13310" width="48.42578125" style="1" customWidth="1"/>
    <col min="13311" max="13311" width="13.85546875" style="1" customWidth="1"/>
    <col min="13312" max="13312" width="11.42578125" style="1" customWidth="1"/>
    <col min="13313" max="13313" width="11.85546875" style="1" customWidth="1"/>
    <col min="13314" max="13563" width="9.140625" style="1"/>
    <col min="13564" max="13564" width="11.5703125" style="1" customWidth="1"/>
    <col min="13565" max="13565" width="13.140625" style="1" customWidth="1"/>
    <col min="13566" max="13566" width="48.42578125" style="1" customWidth="1"/>
    <col min="13567" max="13567" width="13.85546875" style="1" customWidth="1"/>
    <col min="13568" max="13568" width="11.42578125" style="1" customWidth="1"/>
    <col min="13569" max="13569" width="11.85546875" style="1" customWidth="1"/>
    <col min="13570" max="13819" width="9.140625" style="1"/>
    <col min="13820" max="13820" width="11.5703125" style="1" customWidth="1"/>
    <col min="13821" max="13821" width="13.140625" style="1" customWidth="1"/>
    <col min="13822" max="13822" width="48.42578125" style="1" customWidth="1"/>
    <col min="13823" max="13823" width="13.85546875" style="1" customWidth="1"/>
    <col min="13824" max="13824" width="11.42578125" style="1" customWidth="1"/>
    <col min="13825" max="13825" width="11.85546875" style="1" customWidth="1"/>
    <col min="13826" max="14075" width="9.140625" style="1"/>
    <col min="14076" max="14076" width="11.5703125" style="1" customWidth="1"/>
    <col min="14077" max="14077" width="13.140625" style="1" customWidth="1"/>
    <col min="14078" max="14078" width="48.42578125" style="1" customWidth="1"/>
    <col min="14079" max="14079" width="13.85546875" style="1" customWidth="1"/>
    <col min="14080" max="14080" width="11.42578125" style="1" customWidth="1"/>
    <col min="14081" max="14081" width="11.85546875" style="1" customWidth="1"/>
    <col min="14082" max="14331" width="9.140625" style="1"/>
    <col min="14332" max="14332" width="11.5703125" style="1" customWidth="1"/>
    <col min="14333" max="14333" width="13.140625" style="1" customWidth="1"/>
    <col min="14334" max="14334" width="48.42578125" style="1" customWidth="1"/>
    <col min="14335" max="14335" width="13.85546875" style="1" customWidth="1"/>
    <col min="14336" max="14336" width="11.42578125" style="1" customWidth="1"/>
    <col min="14337" max="14337" width="11.85546875" style="1" customWidth="1"/>
    <col min="14338" max="14587" width="9.140625" style="1"/>
    <col min="14588" max="14588" width="11.5703125" style="1" customWidth="1"/>
    <col min="14589" max="14589" width="13.140625" style="1" customWidth="1"/>
    <col min="14590" max="14590" width="48.42578125" style="1" customWidth="1"/>
    <col min="14591" max="14591" width="13.85546875" style="1" customWidth="1"/>
    <col min="14592" max="14592" width="11.42578125" style="1" customWidth="1"/>
    <col min="14593" max="14593" width="11.85546875" style="1" customWidth="1"/>
    <col min="14594" max="14843" width="9.140625" style="1"/>
    <col min="14844" max="14844" width="11.5703125" style="1" customWidth="1"/>
    <col min="14845" max="14845" width="13.140625" style="1" customWidth="1"/>
    <col min="14846" max="14846" width="48.42578125" style="1" customWidth="1"/>
    <col min="14847" max="14847" width="13.85546875" style="1" customWidth="1"/>
    <col min="14848" max="14848" width="11.42578125" style="1" customWidth="1"/>
    <col min="14849" max="14849" width="11.85546875" style="1" customWidth="1"/>
    <col min="14850" max="15099" width="9.140625" style="1"/>
    <col min="15100" max="15100" width="11.5703125" style="1" customWidth="1"/>
    <col min="15101" max="15101" width="13.140625" style="1" customWidth="1"/>
    <col min="15102" max="15102" width="48.42578125" style="1" customWidth="1"/>
    <col min="15103" max="15103" width="13.85546875" style="1" customWidth="1"/>
    <col min="15104" max="15104" width="11.42578125" style="1" customWidth="1"/>
    <col min="15105" max="15105" width="11.85546875" style="1" customWidth="1"/>
    <col min="15106" max="15355" width="9.140625" style="1"/>
    <col min="15356" max="15356" width="11.5703125" style="1" customWidth="1"/>
    <col min="15357" max="15357" width="13.140625" style="1" customWidth="1"/>
    <col min="15358" max="15358" width="48.42578125" style="1" customWidth="1"/>
    <col min="15359" max="15359" width="13.85546875" style="1" customWidth="1"/>
    <col min="15360" max="15360" width="11.42578125" style="1" customWidth="1"/>
    <col min="15361" max="15361" width="11.85546875" style="1" customWidth="1"/>
    <col min="15362" max="15611" width="9.140625" style="1"/>
    <col min="15612" max="15612" width="11.5703125" style="1" customWidth="1"/>
    <col min="15613" max="15613" width="13.140625" style="1" customWidth="1"/>
    <col min="15614" max="15614" width="48.42578125" style="1" customWidth="1"/>
    <col min="15615" max="15615" width="13.85546875" style="1" customWidth="1"/>
    <col min="15616" max="15616" width="11.42578125" style="1" customWidth="1"/>
    <col min="15617" max="15617" width="11.85546875" style="1" customWidth="1"/>
    <col min="15618" max="15867" width="9.140625" style="1"/>
    <col min="15868" max="15868" width="11.5703125" style="1" customWidth="1"/>
    <col min="15869" max="15869" width="13.140625" style="1" customWidth="1"/>
    <col min="15870" max="15870" width="48.42578125" style="1" customWidth="1"/>
    <col min="15871" max="15871" width="13.85546875" style="1" customWidth="1"/>
    <col min="15872" max="15872" width="11.42578125" style="1" customWidth="1"/>
    <col min="15873" max="15873" width="11.85546875" style="1" customWidth="1"/>
    <col min="15874" max="16123" width="9.140625" style="1"/>
    <col min="16124" max="16124" width="11.5703125" style="1" customWidth="1"/>
    <col min="16125" max="16125" width="13.140625" style="1" customWidth="1"/>
    <col min="16126" max="16126" width="48.42578125" style="1" customWidth="1"/>
    <col min="16127" max="16127" width="13.85546875" style="1" customWidth="1"/>
    <col min="16128" max="16128" width="11.42578125" style="1" customWidth="1"/>
    <col min="16129" max="16129" width="11.85546875" style="1" customWidth="1"/>
    <col min="16130" max="16384" width="9.140625" style="1"/>
  </cols>
  <sheetData>
    <row r="1" spans="1:27" ht="11.25" customHeight="1" x14ac:dyDescent="0.2">
      <c r="A1" s="276" t="s">
        <v>0</v>
      </c>
      <c r="B1" s="276"/>
      <c r="C1" s="276"/>
      <c r="D1" s="276"/>
      <c r="E1" s="276"/>
      <c r="F1" s="276"/>
    </row>
    <row r="2" spans="1:27" ht="11.25" customHeight="1" x14ac:dyDescent="0.2">
      <c r="A2" s="276"/>
      <c r="B2" s="276"/>
      <c r="C2" s="276"/>
      <c r="D2" s="276"/>
      <c r="E2" s="276"/>
      <c r="F2" s="276"/>
    </row>
    <row r="3" spans="1:27" ht="11.25" customHeight="1" x14ac:dyDescent="0.2"/>
    <row r="4" spans="1:27" ht="12.75" customHeight="1" x14ac:dyDescent="0.2">
      <c r="A4" s="254" t="s">
        <v>3214</v>
      </c>
      <c r="B4" s="254"/>
      <c r="C4" s="254"/>
      <c r="D4" s="254"/>
      <c r="E4" s="254"/>
      <c r="F4" s="254"/>
    </row>
    <row r="5" spans="1:27" ht="12.75" customHeight="1" x14ac:dyDescent="0.2"/>
    <row r="6" spans="1:27" ht="12.75" customHeight="1" x14ac:dyDescent="0.2">
      <c r="A6" s="265"/>
      <c r="B6" s="265"/>
      <c r="C6" s="265"/>
      <c r="D6" s="265"/>
      <c r="E6" s="265"/>
      <c r="F6" s="265"/>
    </row>
    <row r="7" spans="1:27" ht="12.75" customHeight="1" thickBot="1" x14ac:dyDescent="0.25">
      <c r="E7" s="1" t="s">
        <v>2949</v>
      </c>
      <c r="G7" s="1" t="s">
        <v>2951</v>
      </c>
      <c r="I7" s="1" t="s">
        <v>2952</v>
      </c>
      <c r="K7" s="1">
        <v>1.22</v>
      </c>
    </row>
    <row r="8" spans="1:27" ht="12.75" customHeight="1" x14ac:dyDescent="0.2">
      <c r="A8" s="273" t="s">
        <v>2</v>
      </c>
      <c r="B8" s="273" t="s">
        <v>3</v>
      </c>
      <c r="C8" s="268" t="s">
        <v>4</v>
      </c>
      <c r="D8" s="268" t="s">
        <v>5</v>
      </c>
      <c r="E8" s="252" t="s">
        <v>6</v>
      </c>
      <c r="F8" s="252"/>
      <c r="G8" s="252" t="s">
        <v>6</v>
      </c>
      <c r="H8" s="252"/>
      <c r="I8" s="252" t="s">
        <v>6</v>
      </c>
      <c r="J8" s="252"/>
    </row>
    <row r="9" spans="1:27" ht="36.75" customHeight="1" x14ac:dyDescent="0.2">
      <c r="A9" s="283"/>
      <c r="B9" s="283"/>
      <c r="C9" s="284"/>
      <c r="D9" s="284"/>
      <c r="E9" s="42" t="s">
        <v>7</v>
      </c>
      <c r="F9" s="43" t="s">
        <v>8</v>
      </c>
      <c r="G9" s="42" t="s">
        <v>7</v>
      </c>
      <c r="H9" s="43" t="s">
        <v>8</v>
      </c>
      <c r="I9" s="44" t="s">
        <v>7</v>
      </c>
      <c r="J9" s="45" t="s">
        <v>8</v>
      </c>
      <c r="T9" s="275" t="s">
        <v>3321</v>
      </c>
      <c r="U9" s="275"/>
      <c r="W9" s="275" t="s">
        <v>2951</v>
      </c>
      <c r="X9" s="275"/>
      <c r="Z9" s="275" t="s">
        <v>2952</v>
      </c>
      <c r="AA9" s="275"/>
    </row>
    <row r="10" spans="1:27" ht="24.75" customHeight="1" x14ac:dyDescent="0.2">
      <c r="A10" s="46">
        <v>1</v>
      </c>
      <c r="B10" s="47" t="s">
        <v>3138</v>
      </c>
      <c r="C10" s="47" t="s">
        <v>3139</v>
      </c>
      <c r="D10" s="47" t="s">
        <v>15</v>
      </c>
      <c r="E10" s="189">
        <v>1661</v>
      </c>
      <c r="F10" s="189">
        <f>U10*$K$7</f>
        <v>1826.95</v>
      </c>
      <c r="G10" s="187">
        <v>2932</v>
      </c>
      <c r="H10" s="187">
        <f>X10*$K$7</f>
        <v>3231.9833333333336</v>
      </c>
      <c r="I10" s="188">
        <v>3434</v>
      </c>
      <c r="J10" s="188">
        <f>AA10*$K$7</f>
        <v>3756.5833333333335</v>
      </c>
      <c r="L10" s="14"/>
      <c r="M10" s="25">
        <f>р2гл4!E9/'2,4'!E10</f>
        <v>1.1131848284166166</v>
      </c>
      <c r="N10" s="25">
        <f>р2гл4!F9/'2,4'!F10</f>
        <v>1.1127836010837735</v>
      </c>
      <c r="O10" s="25">
        <f>р2гл4!G9/'2,4'!G10</f>
        <v>1.1128922237380627</v>
      </c>
      <c r="P10" s="25">
        <f>р2гл4!H9/'2,4'!H10</f>
        <v>1.1129389074819898</v>
      </c>
      <c r="Q10" s="25">
        <f>р2гл4!I9/'2,4'!I10</f>
        <v>1.1129877693651717</v>
      </c>
      <c r="R10" s="25">
        <f>р2гл4!J9/'2,4'!J10</f>
        <v>1.112979436101067</v>
      </c>
      <c r="T10" s="211">
        <v>1797</v>
      </c>
      <c r="U10" s="210">
        <f>T10/1.2</f>
        <v>1497.5</v>
      </c>
      <c r="W10" s="209">
        <v>3179</v>
      </c>
      <c r="X10" s="25">
        <f>W10/1.2</f>
        <v>2649.166666666667</v>
      </c>
      <c r="Z10" s="1">
        <v>3695</v>
      </c>
      <c r="AA10" s="25">
        <f>Z10/1.2</f>
        <v>3079.166666666667</v>
      </c>
    </row>
    <row r="11" spans="1:27" ht="24.75" customHeight="1" x14ac:dyDescent="0.2">
      <c r="A11" s="46">
        <v>2</v>
      </c>
      <c r="B11" s="47" t="s">
        <v>3140</v>
      </c>
      <c r="C11" s="47" t="s">
        <v>3141</v>
      </c>
      <c r="D11" s="47" t="s">
        <v>15</v>
      </c>
      <c r="E11" s="189">
        <v>3048</v>
      </c>
      <c r="F11" s="189">
        <f t="shared" ref="F11:F49" si="0">U11*$K$7</f>
        <v>3353.9833333333336</v>
      </c>
      <c r="G11" s="187">
        <v>5447</v>
      </c>
      <c r="H11" s="187">
        <f t="shared" ref="H11:H49" si="1">X11*$K$7</f>
        <v>6001.3833333333332</v>
      </c>
      <c r="I11" s="188">
        <v>6561</v>
      </c>
      <c r="J11" s="188">
        <f t="shared" ref="J11:J49" si="2">AA11*$K$7</f>
        <v>7169.5333333333338</v>
      </c>
      <c r="L11" s="14"/>
      <c r="M11" s="25">
        <f>р2гл4!E10/'2,4'!E11</f>
        <v>1.1128608923884515</v>
      </c>
      <c r="N11" s="25">
        <f>р2гл4!F10/'2,4'!F11</f>
        <v>1.1130049344311987</v>
      </c>
      <c r="O11" s="25">
        <f>р2гл4!G10/'2,4'!G11</f>
        <v>1.1130897741876262</v>
      </c>
      <c r="P11" s="25">
        <f>р2гл4!H10/'2,4'!H11</f>
        <v>1.1130767073147025</v>
      </c>
      <c r="Q11" s="25">
        <f>р2гл4!I10/'2,4'!I11</f>
        <v>1.1129401005944215</v>
      </c>
      <c r="R11" s="25">
        <f>р2гл4!J10/'2,4'!J11</f>
        <v>1.1130431548310908</v>
      </c>
      <c r="T11" s="211">
        <v>3299</v>
      </c>
      <c r="U11" s="210">
        <f t="shared" ref="U11:U49" si="3">T11/1.2</f>
        <v>2749.166666666667</v>
      </c>
      <c r="W11" s="209">
        <v>5903</v>
      </c>
      <c r="X11" s="25">
        <f t="shared" ref="X11:X49" si="4">W11/1.2</f>
        <v>4919.166666666667</v>
      </c>
      <c r="Z11" s="1">
        <v>7052</v>
      </c>
      <c r="AA11" s="25">
        <f t="shared" ref="AA11:AA49" si="5">Z11/1.2</f>
        <v>5876.666666666667</v>
      </c>
    </row>
    <row r="12" spans="1:27" ht="24.75" customHeight="1" x14ac:dyDescent="0.2">
      <c r="A12" s="46">
        <v>3</v>
      </c>
      <c r="B12" s="47" t="s">
        <v>3142</v>
      </c>
      <c r="C12" s="47" t="s">
        <v>3143</v>
      </c>
      <c r="D12" s="47" t="s">
        <v>15</v>
      </c>
      <c r="E12" s="189">
        <v>4714</v>
      </c>
      <c r="F12" s="189">
        <f t="shared" si="0"/>
        <v>5193.1333333333332</v>
      </c>
      <c r="G12" s="187">
        <v>8618</v>
      </c>
      <c r="H12" s="187">
        <f t="shared" si="1"/>
        <v>9501.7666666666664</v>
      </c>
      <c r="I12" s="188">
        <v>11164</v>
      </c>
      <c r="J12" s="188">
        <f t="shared" si="2"/>
        <v>12183.733333333335</v>
      </c>
      <c r="L12" s="14"/>
      <c r="M12" s="25">
        <f>р2гл4!E11/'2,4'!E12</f>
        <v>1.1130674586338567</v>
      </c>
      <c r="N12" s="25">
        <f>р2гл4!F11/'2,4'!F12</f>
        <v>1.1130082031400439</v>
      </c>
      <c r="O12" s="25">
        <f>р2гл4!G11/'2,4'!G12</f>
        <v>1.113019262009747</v>
      </c>
      <c r="P12" s="25">
        <f>р2гл4!H11/'2,4'!H12</f>
        <v>1.1129509249157175</v>
      </c>
      <c r="Q12" s="25">
        <f>р2гл4!I11/'2,4'!I12</f>
        <v>1.1130419204586171</v>
      </c>
      <c r="R12" s="25">
        <f>р2гл4!J11/'2,4'!J12</f>
        <v>1.1129593556435902</v>
      </c>
      <c r="T12" s="211">
        <v>5108</v>
      </c>
      <c r="U12" s="210">
        <f t="shared" si="3"/>
        <v>4256.666666666667</v>
      </c>
      <c r="W12" s="209">
        <v>9346</v>
      </c>
      <c r="X12" s="25">
        <f t="shared" si="4"/>
        <v>7788.3333333333339</v>
      </c>
      <c r="Z12" s="1">
        <v>11984</v>
      </c>
      <c r="AA12" s="25">
        <f t="shared" si="5"/>
        <v>9986.6666666666679</v>
      </c>
    </row>
    <row r="13" spans="1:27" ht="24.75" customHeight="1" x14ac:dyDescent="0.2">
      <c r="A13" s="46">
        <v>4</v>
      </c>
      <c r="B13" s="47" t="s">
        <v>3144</v>
      </c>
      <c r="C13" s="47" t="s">
        <v>3145</v>
      </c>
      <c r="D13" s="47" t="s">
        <v>15</v>
      </c>
      <c r="E13" s="189">
        <v>3658</v>
      </c>
      <c r="F13" s="189">
        <f t="shared" si="0"/>
        <v>4024.9833333333336</v>
      </c>
      <c r="G13" s="187">
        <v>6533</v>
      </c>
      <c r="H13" s="187">
        <f t="shared" si="1"/>
        <v>7201.05</v>
      </c>
      <c r="I13" s="188">
        <v>7872</v>
      </c>
      <c r="J13" s="188">
        <f t="shared" si="2"/>
        <v>8604.0499999999993</v>
      </c>
      <c r="L13" s="14"/>
      <c r="M13" s="25">
        <f>р2гл4!E12/'2,4'!E13</f>
        <v>1.1129032258064515</v>
      </c>
      <c r="N13" s="25">
        <f>р2гл4!F12/'2,4'!F13</f>
        <v>1.1130480871556403</v>
      </c>
      <c r="O13" s="25">
        <f>р2гл4!G12/'2,4'!G13</f>
        <v>1.1129649471911833</v>
      </c>
      <c r="P13" s="25">
        <f>р2гл4!H12/'2,4'!H13</f>
        <v>1.1130321272592192</v>
      </c>
      <c r="Q13" s="25">
        <f>р2гл4!I12/'2,4'!I13</f>
        <v>1.1130589430894309</v>
      </c>
      <c r="R13" s="25">
        <f>р2гл4!J12/'2,4'!J13</f>
        <v>1.1129642435829639</v>
      </c>
      <c r="T13" s="211">
        <v>3959</v>
      </c>
      <c r="U13" s="210">
        <f t="shared" si="3"/>
        <v>3299.166666666667</v>
      </c>
      <c r="W13" s="209">
        <v>7083</v>
      </c>
      <c r="X13" s="25">
        <f t="shared" si="4"/>
        <v>5902.5</v>
      </c>
      <c r="Z13" s="1">
        <v>8463</v>
      </c>
      <c r="AA13" s="25">
        <f t="shared" si="5"/>
        <v>7052.5</v>
      </c>
    </row>
    <row r="14" spans="1:27" ht="24.75" customHeight="1" x14ac:dyDescent="0.2">
      <c r="A14" s="46">
        <v>5</v>
      </c>
      <c r="B14" s="47" t="s">
        <v>3146</v>
      </c>
      <c r="C14" s="47" t="s">
        <v>3147</v>
      </c>
      <c r="D14" s="47" t="s">
        <v>15</v>
      </c>
      <c r="E14" s="189">
        <v>4877</v>
      </c>
      <c r="F14" s="189">
        <f t="shared" si="0"/>
        <v>5364.95</v>
      </c>
      <c r="G14" s="187">
        <v>8714</v>
      </c>
      <c r="H14" s="187">
        <f t="shared" si="1"/>
        <v>9601.4</v>
      </c>
      <c r="I14" s="188">
        <v>10497</v>
      </c>
      <c r="J14" s="188">
        <f t="shared" si="2"/>
        <v>11473.083333333334</v>
      </c>
      <c r="L14" s="14"/>
      <c r="M14" s="25">
        <f>р2гл4!E13/'2,4'!E14</f>
        <v>1.1129792905474678</v>
      </c>
      <c r="N14" s="25">
        <f>р2гл4!F13/'2,4'!F14</f>
        <v>1.1129647061016412</v>
      </c>
      <c r="O14" s="25">
        <f>р2гл4!G13/'2,4'!G14</f>
        <v>1.1130364929997705</v>
      </c>
      <c r="P14" s="25">
        <f>р2гл4!H13/'2,4'!H14</f>
        <v>1.1129626929406129</v>
      </c>
      <c r="Q14" s="25">
        <f>р2гл4!I13/'2,4'!I14</f>
        <v>1.1129846622844621</v>
      </c>
      <c r="R14" s="25">
        <f>р2гл4!J13/'2,4'!J14</f>
        <v>1.1130399413119112</v>
      </c>
      <c r="T14" s="211">
        <v>5277</v>
      </c>
      <c r="U14" s="210">
        <f t="shared" si="3"/>
        <v>4397.5</v>
      </c>
      <c r="W14" s="209">
        <v>9444</v>
      </c>
      <c r="X14" s="25">
        <f t="shared" si="4"/>
        <v>7870</v>
      </c>
      <c r="Z14" s="1">
        <v>11285</v>
      </c>
      <c r="AA14" s="25">
        <f t="shared" si="5"/>
        <v>9404.1666666666679</v>
      </c>
    </row>
    <row r="15" spans="1:27" ht="24.75" customHeight="1" x14ac:dyDescent="0.2">
      <c r="A15" s="46">
        <v>6</v>
      </c>
      <c r="B15" s="47" t="s">
        <v>3148</v>
      </c>
      <c r="C15" s="47" t="s">
        <v>3149</v>
      </c>
      <c r="D15" s="47" t="s">
        <v>15</v>
      </c>
      <c r="E15" s="189">
        <v>1432</v>
      </c>
      <c r="F15" s="189">
        <f t="shared" si="0"/>
        <v>1573.8</v>
      </c>
      <c r="G15" s="187">
        <v>2526</v>
      </c>
      <c r="H15" s="187">
        <f t="shared" si="1"/>
        <v>2786.6833333333338</v>
      </c>
      <c r="I15" s="188">
        <v>2960</v>
      </c>
      <c r="J15" s="188">
        <f t="shared" si="2"/>
        <v>3238.0833333333335</v>
      </c>
      <c r="L15" s="14"/>
      <c r="M15" s="25">
        <f>р2гл4!E14/'2,4'!E15</f>
        <v>1.1131284916201116</v>
      </c>
      <c r="N15" s="25">
        <f>р2гл4!F14/'2,4'!F15</f>
        <v>1.1132291269538697</v>
      </c>
      <c r="O15" s="25">
        <f>р2гл4!G14/'2,4'!G15</f>
        <v>1.1128266033254157</v>
      </c>
      <c r="P15" s="25">
        <f>р2гл4!H14/'2,4'!H15</f>
        <v>1.1131512371337491</v>
      </c>
      <c r="Q15" s="25">
        <f>р2гл4!I14/'2,4'!I15</f>
        <v>1.1128378378378379</v>
      </c>
      <c r="R15" s="25">
        <f>р2гл4!J14/'2,4'!J15</f>
        <v>1.1130040919268085</v>
      </c>
      <c r="T15" s="211">
        <v>1548</v>
      </c>
      <c r="U15" s="210">
        <f t="shared" si="3"/>
        <v>1290</v>
      </c>
      <c r="W15" s="209">
        <v>2741</v>
      </c>
      <c r="X15" s="25">
        <f t="shared" si="4"/>
        <v>2284.166666666667</v>
      </c>
      <c r="Z15" s="1">
        <v>3185</v>
      </c>
      <c r="AA15" s="25">
        <f t="shared" si="5"/>
        <v>2654.166666666667</v>
      </c>
    </row>
    <row r="16" spans="1:27" ht="24.75" customHeight="1" x14ac:dyDescent="0.2">
      <c r="A16" s="46">
        <v>7</v>
      </c>
      <c r="B16" s="47" t="s">
        <v>3150</v>
      </c>
      <c r="C16" s="47" t="s">
        <v>3151</v>
      </c>
      <c r="D16" s="47" t="s">
        <v>15</v>
      </c>
      <c r="E16" s="190">
        <v>144</v>
      </c>
      <c r="F16" s="189">
        <f t="shared" si="0"/>
        <v>158.6</v>
      </c>
      <c r="G16" s="187">
        <v>251</v>
      </c>
      <c r="H16" s="187">
        <f t="shared" si="1"/>
        <v>279.58333333333337</v>
      </c>
      <c r="I16" s="188">
        <v>296</v>
      </c>
      <c r="J16" s="188">
        <f t="shared" si="2"/>
        <v>323.3</v>
      </c>
      <c r="L16" s="14"/>
      <c r="M16" s="25">
        <f>р2гл4!E15/'2,4'!E16</f>
        <v>1.1111111111111112</v>
      </c>
      <c r="N16" s="25">
        <f>р2гл4!F15/'2,4'!F16</f>
        <v>1.116015132408575</v>
      </c>
      <c r="O16" s="25">
        <f>р2гл4!G15/'2,4'!G16</f>
        <v>1.1115537848605577</v>
      </c>
      <c r="P16" s="25">
        <f>р2гл4!H15/'2,4'!H16</f>
        <v>1.112369597615499</v>
      </c>
      <c r="Q16" s="25">
        <f>р2гл4!I15/'2,4'!I16</f>
        <v>1.1114864864864864</v>
      </c>
      <c r="R16" s="25">
        <f>р2гл4!J15/'2,4'!J16</f>
        <v>1.1135168574079801</v>
      </c>
      <c r="T16" s="211">
        <v>156</v>
      </c>
      <c r="U16" s="210">
        <f t="shared" si="3"/>
        <v>130</v>
      </c>
      <c r="W16" s="209">
        <v>275</v>
      </c>
      <c r="X16" s="25">
        <f t="shared" si="4"/>
        <v>229.16666666666669</v>
      </c>
      <c r="Z16" s="1">
        <v>318</v>
      </c>
      <c r="AA16" s="25">
        <f t="shared" si="5"/>
        <v>265</v>
      </c>
    </row>
    <row r="17" spans="1:27" ht="24.75" customHeight="1" x14ac:dyDescent="0.2">
      <c r="A17" s="46">
        <v>8</v>
      </c>
      <c r="B17" s="47" t="s">
        <v>3152</v>
      </c>
      <c r="C17" s="47" t="s">
        <v>3153</v>
      </c>
      <c r="D17" s="47" t="s">
        <v>15</v>
      </c>
      <c r="E17" s="191">
        <v>172</v>
      </c>
      <c r="F17" s="189">
        <f t="shared" si="0"/>
        <v>189.1</v>
      </c>
      <c r="G17" s="187">
        <v>304</v>
      </c>
      <c r="H17" s="187">
        <f t="shared" si="1"/>
        <v>333.4666666666667</v>
      </c>
      <c r="I17" s="188">
        <v>356</v>
      </c>
      <c r="J17" s="188">
        <f t="shared" si="2"/>
        <v>388.36666666666673</v>
      </c>
      <c r="L17" s="14"/>
      <c r="M17" s="25">
        <f>р2гл4!E16/'2,4'!E17</f>
        <v>1.1104651162790697</v>
      </c>
      <c r="N17" s="25">
        <f>р2гл4!F16/'2,4'!F17</f>
        <v>1.1105235325224749</v>
      </c>
      <c r="O17" s="25">
        <f>р2гл4!G16/'2,4'!G17</f>
        <v>1.111842105263158</v>
      </c>
      <c r="P17" s="25">
        <f>р2гл4!H16/'2,4'!H17</f>
        <v>1.1125549780087964</v>
      </c>
      <c r="Q17" s="25">
        <f>р2гл4!I16/'2,4'!I17</f>
        <v>1.1123595505617978</v>
      </c>
      <c r="R17" s="25">
        <f>р2гл4!J16/'2,4'!J17</f>
        <v>1.1123508711698564</v>
      </c>
      <c r="T17" s="211">
        <v>186</v>
      </c>
      <c r="U17" s="210">
        <f t="shared" si="3"/>
        <v>155</v>
      </c>
      <c r="W17" s="209">
        <v>328</v>
      </c>
      <c r="X17" s="25">
        <f t="shared" si="4"/>
        <v>273.33333333333337</v>
      </c>
      <c r="Z17" s="1">
        <v>382</v>
      </c>
      <c r="AA17" s="25">
        <f t="shared" si="5"/>
        <v>318.33333333333337</v>
      </c>
    </row>
    <row r="18" spans="1:27" ht="24.75" customHeight="1" x14ac:dyDescent="0.2">
      <c r="A18" s="46">
        <v>9</v>
      </c>
      <c r="B18" s="47" t="s">
        <v>3154</v>
      </c>
      <c r="C18" s="47" t="s">
        <v>3155</v>
      </c>
      <c r="D18" s="47" t="s">
        <v>15</v>
      </c>
      <c r="E18" s="190">
        <v>200</v>
      </c>
      <c r="F18" s="189">
        <f t="shared" si="0"/>
        <v>220.61666666666667</v>
      </c>
      <c r="G18" s="187">
        <v>354</v>
      </c>
      <c r="H18" s="187">
        <f t="shared" si="1"/>
        <v>389.38333333333333</v>
      </c>
      <c r="I18" s="188">
        <v>540</v>
      </c>
      <c r="J18" s="188">
        <f t="shared" si="2"/>
        <v>572.38333333333333</v>
      </c>
      <c r="L18" s="14"/>
      <c r="M18" s="25">
        <f>р2гл4!E17/'2,4'!E18</f>
        <v>1.115</v>
      </c>
      <c r="N18" s="25">
        <f>р2гл4!F17/'2,4'!F18</f>
        <v>1.1150562816348115</v>
      </c>
      <c r="O18" s="25">
        <f>р2гл4!G17/'2,4'!G18</f>
        <v>1.1129943502824859</v>
      </c>
      <c r="P18" s="25">
        <f>р2гл4!H17/'2,4'!H18</f>
        <v>1.1120147241364551</v>
      </c>
      <c r="Q18" s="25">
        <f>р2гл4!I17/'2,4'!I18</f>
        <v>1.1129629629629629</v>
      </c>
      <c r="R18" s="25">
        <f>р2гл4!J17/'2,4'!J18</f>
        <v>1.112890545380427</v>
      </c>
      <c r="T18" s="211">
        <v>217</v>
      </c>
      <c r="U18" s="210">
        <f t="shared" si="3"/>
        <v>180.83333333333334</v>
      </c>
      <c r="W18" s="209">
        <v>383</v>
      </c>
      <c r="X18" s="25">
        <f t="shared" si="4"/>
        <v>319.16666666666669</v>
      </c>
      <c r="Z18" s="1">
        <v>563</v>
      </c>
      <c r="AA18" s="25">
        <f t="shared" si="5"/>
        <v>469.16666666666669</v>
      </c>
    </row>
    <row r="19" spans="1:27" ht="24.75" customHeight="1" x14ac:dyDescent="0.2">
      <c r="A19" s="46">
        <v>10</v>
      </c>
      <c r="B19" s="47" t="s">
        <v>3156</v>
      </c>
      <c r="C19" s="47" t="s">
        <v>3157</v>
      </c>
      <c r="D19" s="47" t="s">
        <v>15</v>
      </c>
      <c r="E19" s="190">
        <v>241</v>
      </c>
      <c r="F19" s="189">
        <f t="shared" si="0"/>
        <v>265.34999999999997</v>
      </c>
      <c r="G19" s="187">
        <v>425</v>
      </c>
      <c r="H19" s="187">
        <f t="shared" si="1"/>
        <v>468.68333333333334</v>
      </c>
      <c r="I19" s="188">
        <v>649</v>
      </c>
      <c r="J19" s="188">
        <f t="shared" si="2"/>
        <v>687.26666666666665</v>
      </c>
      <c r="L19" s="14"/>
      <c r="M19" s="25">
        <f>р2гл4!E18/'2,4'!E19</f>
        <v>1.1120331950207469</v>
      </c>
      <c r="N19" s="25">
        <f>р2гл4!F18/'2,4'!F19</f>
        <v>1.1117392123610328</v>
      </c>
      <c r="O19" s="25">
        <f>р2гл4!G18/'2,4'!G19</f>
        <v>1.1129411764705883</v>
      </c>
      <c r="P19" s="25">
        <f>р2гл4!H18/'2,4'!H19</f>
        <v>1.1137584011948365</v>
      </c>
      <c r="Q19" s="25">
        <f>р2гл4!I18/'2,4'!I19</f>
        <v>1.1124807395993837</v>
      </c>
      <c r="R19" s="25">
        <f>р2гл4!J18/'2,4'!J19</f>
        <v>1.1131050538364535</v>
      </c>
      <c r="T19" s="211">
        <v>261</v>
      </c>
      <c r="U19" s="210">
        <f t="shared" si="3"/>
        <v>217.5</v>
      </c>
      <c r="W19" s="209">
        <v>461</v>
      </c>
      <c r="X19" s="25">
        <f t="shared" si="4"/>
        <v>384.16666666666669</v>
      </c>
      <c r="Z19" s="1">
        <v>676</v>
      </c>
      <c r="AA19" s="25">
        <f t="shared" si="5"/>
        <v>563.33333333333337</v>
      </c>
    </row>
    <row r="20" spans="1:27" ht="12.75" customHeight="1" x14ac:dyDescent="0.2">
      <c r="A20" s="46">
        <v>11</v>
      </c>
      <c r="B20" s="47" t="s">
        <v>3158</v>
      </c>
      <c r="C20" s="47" t="s">
        <v>3159</v>
      </c>
      <c r="D20" s="47" t="s">
        <v>15</v>
      </c>
      <c r="E20" s="190">
        <v>1128</v>
      </c>
      <c r="F20" s="189">
        <f t="shared" si="0"/>
        <v>1240.3333333333335</v>
      </c>
      <c r="G20" s="187">
        <v>2030</v>
      </c>
      <c r="H20" s="187">
        <f t="shared" si="1"/>
        <v>2233.6166666666668</v>
      </c>
      <c r="I20" s="188">
        <v>2301</v>
      </c>
      <c r="J20" s="188">
        <f t="shared" si="2"/>
        <v>2515.2333333333336</v>
      </c>
      <c r="L20" s="14"/>
      <c r="M20" s="25">
        <f>р2гл4!E19/'2,4'!E20</f>
        <v>1.1125886524822695</v>
      </c>
      <c r="N20" s="25">
        <f>р2гл4!F19/'2,4'!F20</f>
        <v>1.1126041386723997</v>
      </c>
      <c r="O20" s="25">
        <f>р2гл4!G19/'2,4'!G20</f>
        <v>1.1128078817733991</v>
      </c>
      <c r="P20" s="25">
        <f>р2гл4!H19/'2,4'!H20</f>
        <v>1.1129931277375258</v>
      </c>
      <c r="Q20" s="25">
        <f>р2гл4!I19/'2,4'!I20</f>
        <v>1.1129943502824859</v>
      </c>
      <c r="R20" s="25">
        <f>р2гл4!J19/'2,4'!J20</f>
        <v>1.1128192215433954</v>
      </c>
      <c r="T20" s="211">
        <v>1220</v>
      </c>
      <c r="U20" s="210">
        <f t="shared" si="3"/>
        <v>1016.6666666666667</v>
      </c>
      <c r="W20" s="209">
        <v>2197</v>
      </c>
      <c r="X20" s="25">
        <f t="shared" si="4"/>
        <v>1830.8333333333335</v>
      </c>
      <c r="Z20" s="1">
        <v>2474</v>
      </c>
      <c r="AA20" s="25">
        <f t="shared" si="5"/>
        <v>2061.666666666667</v>
      </c>
    </row>
    <row r="21" spans="1:27" ht="12.75" customHeight="1" x14ac:dyDescent="0.2">
      <c r="A21" s="46">
        <v>12</v>
      </c>
      <c r="B21" s="47" t="s">
        <v>3160</v>
      </c>
      <c r="C21" s="47" t="s">
        <v>3161</v>
      </c>
      <c r="D21" s="47" t="s">
        <v>15</v>
      </c>
      <c r="E21" s="189">
        <v>1573</v>
      </c>
      <c r="F21" s="189">
        <f t="shared" si="0"/>
        <v>1728.3333333333335</v>
      </c>
      <c r="G21" s="187">
        <v>2803</v>
      </c>
      <c r="H21" s="187">
        <f t="shared" si="1"/>
        <v>3088.6333333333337</v>
      </c>
      <c r="I21" s="188">
        <v>3232</v>
      </c>
      <c r="J21" s="188">
        <f t="shared" si="2"/>
        <v>3535.9666666666667</v>
      </c>
      <c r="L21" s="14"/>
      <c r="M21" s="25">
        <f>р2гл4!E20/'2,4'!E21</f>
        <v>1.1131595677050223</v>
      </c>
      <c r="N21" s="25">
        <f>р2гл4!F20/'2,4'!F21</f>
        <v>1.1132111861137897</v>
      </c>
      <c r="O21" s="25">
        <f>р2гл4!G20/'2,4'!G21</f>
        <v>1.113093114520157</v>
      </c>
      <c r="P21" s="25">
        <f>р2гл4!H20/'2,4'!H21</f>
        <v>1.1131136748723813</v>
      </c>
      <c r="Q21" s="25">
        <f>р2гл4!I20/'2,4'!I21</f>
        <v>1.1129331683168318</v>
      </c>
      <c r="R21" s="25">
        <f>р2гл4!J20/'2,4'!J21</f>
        <v>1.1131326652777647</v>
      </c>
      <c r="T21" s="211">
        <v>1700</v>
      </c>
      <c r="U21" s="210">
        <f t="shared" si="3"/>
        <v>1416.6666666666667</v>
      </c>
      <c r="W21" s="209">
        <v>3038</v>
      </c>
      <c r="X21" s="25">
        <f t="shared" si="4"/>
        <v>2531.666666666667</v>
      </c>
      <c r="Z21" s="1">
        <v>3478</v>
      </c>
      <c r="AA21" s="25">
        <f t="shared" si="5"/>
        <v>2898.3333333333335</v>
      </c>
    </row>
    <row r="22" spans="1:27" ht="12.75" customHeight="1" x14ac:dyDescent="0.2">
      <c r="A22" s="46">
        <v>13</v>
      </c>
      <c r="B22" s="47" t="s">
        <v>3162</v>
      </c>
      <c r="C22" s="47" t="s">
        <v>3163</v>
      </c>
      <c r="D22" s="47" t="s">
        <v>15</v>
      </c>
      <c r="E22" s="189">
        <v>3797</v>
      </c>
      <c r="F22" s="189">
        <f t="shared" si="0"/>
        <v>4174.4333333333334</v>
      </c>
      <c r="G22" s="187">
        <v>6768</v>
      </c>
      <c r="H22" s="187">
        <f t="shared" si="1"/>
        <v>7455.2166666666672</v>
      </c>
      <c r="I22" s="188">
        <v>7801</v>
      </c>
      <c r="J22" s="188">
        <f t="shared" si="2"/>
        <v>8533.9</v>
      </c>
      <c r="L22" s="14"/>
      <c r="M22" s="25">
        <f>р2гл4!E21/'2,4'!E22</f>
        <v>1.1129839346852779</v>
      </c>
      <c r="N22" s="25">
        <f>р2гл4!F21/'2,4'!F22</f>
        <v>1.1129654324339431</v>
      </c>
      <c r="O22" s="25">
        <f>р2гл4!G21/'2,4'!G22</f>
        <v>1.113031914893617</v>
      </c>
      <c r="P22" s="25">
        <f>р2гл4!H21/'2,4'!H22</f>
        <v>1.1130461220666512</v>
      </c>
      <c r="Q22" s="25">
        <f>р2гл4!I21/'2,4'!I22</f>
        <v>1.1130624278938597</v>
      </c>
      <c r="R22" s="25">
        <f>р2гл4!J21/'2,4'!J22</f>
        <v>1.1129729666389341</v>
      </c>
      <c r="T22" s="211">
        <v>4106</v>
      </c>
      <c r="U22" s="210">
        <f t="shared" si="3"/>
        <v>3421.666666666667</v>
      </c>
      <c r="W22" s="209">
        <v>7333</v>
      </c>
      <c r="X22" s="25">
        <f t="shared" si="4"/>
        <v>6110.8333333333339</v>
      </c>
      <c r="Z22" s="1">
        <v>8394</v>
      </c>
      <c r="AA22" s="25">
        <f t="shared" si="5"/>
        <v>6995</v>
      </c>
    </row>
    <row r="23" spans="1:27" ht="12.75" customHeight="1" x14ac:dyDescent="0.2">
      <c r="A23" s="46">
        <v>14</v>
      </c>
      <c r="B23" s="47" t="s">
        <v>3164</v>
      </c>
      <c r="C23" s="47" t="s">
        <v>3165</v>
      </c>
      <c r="D23" s="47" t="s">
        <v>15</v>
      </c>
      <c r="E23" s="189">
        <v>2578</v>
      </c>
      <c r="F23" s="189">
        <f t="shared" si="0"/>
        <v>2833.45</v>
      </c>
      <c r="G23" s="187">
        <v>4550</v>
      </c>
      <c r="H23" s="187">
        <f t="shared" si="1"/>
        <v>5011.1499999999996</v>
      </c>
      <c r="I23" s="188">
        <v>5329</v>
      </c>
      <c r="J23" s="188">
        <f t="shared" si="2"/>
        <v>5829.5666666666675</v>
      </c>
      <c r="L23" s="14"/>
      <c r="M23" s="25">
        <f>р2гл4!E22/'2,4'!E23</f>
        <v>1.1128782001551591</v>
      </c>
      <c r="N23" s="25">
        <f>р2гл4!F22/'2,4'!F23</f>
        <v>1.1131306357973496</v>
      </c>
      <c r="O23" s="25">
        <f>р2гл4!G22/'2,4'!G23</f>
        <v>1.1129670329670329</v>
      </c>
      <c r="P23" s="25">
        <f>р2гл4!H22/'2,4'!H23</f>
        <v>1.1129181924308793</v>
      </c>
      <c r="Q23" s="25">
        <f>р2гл4!I22/'2,4'!I23</f>
        <v>1.1129667855132295</v>
      </c>
      <c r="R23" s="25">
        <f>р2гл4!J22/'2,4'!J23</f>
        <v>1.1129472173460575</v>
      </c>
      <c r="T23" s="211">
        <v>2787</v>
      </c>
      <c r="U23" s="210">
        <f t="shared" si="3"/>
        <v>2322.5</v>
      </c>
      <c r="W23" s="209">
        <v>4929</v>
      </c>
      <c r="X23" s="25">
        <f t="shared" si="4"/>
        <v>4107.5</v>
      </c>
      <c r="Z23" s="1">
        <v>5734</v>
      </c>
      <c r="AA23" s="25">
        <f t="shared" si="5"/>
        <v>4778.3333333333339</v>
      </c>
    </row>
    <row r="24" spans="1:27" ht="12.75" customHeight="1" x14ac:dyDescent="0.2">
      <c r="A24" s="46">
        <v>15</v>
      </c>
      <c r="B24" s="47" t="s">
        <v>3166</v>
      </c>
      <c r="C24" s="47" t="s">
        <v>3167</v>
      </c>
      <c r="D24" s="47" t="s">
        <v>15</v>
      </c>
      <c r="E24" s="189">
        <v>4034</v>
      </c>
      <c r="F24" s="189">
        <f t="shared" si="0"/>
        <v>4435.7166666666672</v>
      </c>
      <c r="G24" s="187">
        <v>7135</v>
      </c>
      <c r="H24" s="187">
        <f t="shared" si="1"/>
        <v>7862.9</v>
      </c>
      <c r="I24" s="188">
        <v>8887</v>
      </c>
      <c r="J24" s="188">
        <f t="shared" si="2"/>
        <v>9707.1333333333332</v>
      </c>
      <c r="L24" s="14"/>
      <c r="M24" s="25">
        <f>р2гл4!E23/'2,4'!E24</f>
        <v>1.1130391670798214</v>
      </c>
      <c r="N24" s="25">
        <f>р2гл4!F23/'2,4'!F24</f>
        <v>1.1130106747124664</v>
      </c>
      <c r="O24" s="25">
        <f>р2гл4!G23/'2,4'!G24</f>
        <v>1.1129642606867554</v>
      </c>
      <c r="P24" s="25">
        <f>р2гл4!H23/'2,4'!H24</f>
        <v>1.1129481489018047</v>
      </c>
      <c r="Q24" s="25">
        <f>р2гл4!I23/'2,4'!I24</f>
        <v>1.1129740069764824</v>
      </c>
      <c r="R24" s="25">
        <f>р2гл4!J23/'2,4'!J24</f>
        <v>1.1129959411292039</v>
      </c>
      <c r="T24" s="211">
        <v>4363</v>
      </c>
      <c r="U24" s="210">
        <f t="shared" si="3"/>
        <v>3635.8333333333335</v>
      </c>
      <c r="W24" s="209">
        <v>7734</v>
      </c>
      <c r="X24" s="25">
        <f t="shared" si="4"/>
        <v>6445</v>
      </c>
      <c r="Z24" s="1">
        <v>9548</v>
      </c>
      <c r="AA24" s="25">
        <f t="shared" si="5"/>
        <v>7956.666666666667</v>
      </c>
    </row>
    <row r="25" spans="1:27" ht="12.75" customHeight="1" x14ac:dyDescent="0.2">
      <c r="A25" s="46">
        <v>16</v>
      </c>
      <c r="B25" s="47" t="s">
        <v>3168</v>
      </c>
      <c r="C25" s="47" t="s">
        <v>3169</v>
      </c>
      <c r="D25" s="47" t="s">
        <v>15</v>
      </c>
      <c r="E25" s="190">
        <v>824</v>
      </c>
      <c r="F25" s="189">
        <f t="shared" si="0"/>
        <v>906.86666666666667</v>
      </c>
      <c r="G25" s="187">
        <v>1456</v>
      </c>
      <c r="H25" s="187">
        <f t="shared" si="1"/>
        <v>1605.3166666666668</v>
      </c>
      <c r="I25" s="188">
        <v>1705</v>
      </c>
      <c r="J25" s="188">
        <f t="shared" si="2"/>
        <v>1864.5666666666668</v>
      </c>
      <c r="L25" s="14"/>
      <c r="M25" s="25">
        <f>р2гл4!E24/'2,4'!E25</f>
        <v>1.1128640776699028</v>
      </c>
      <c r="N25" s="25">
        <f>р2гл4!F24/'2,4'!F25</f>
        <v>1.1126222156877159</v>
      </c>
      <c r="O25" s="25">
        <f>р2гл4!G24/'2,4'!G25</f>
        <v>1.1133241758241759</v>
      </c>
      <c r="P25" s="25">
        <f>р2гл4!H24/'2,4'!H25</f>
        <v>1.1131760088871354</v>
      </c>
      <c r="Q25" s="25">
        <f>р2гл4!I24/'2,4'!I25</f>
        <v>1.1131964809384165</v>
      </c>
      <c r="R25" s="25">
        <f>р2гл4!J24/'2,4'!J25</f>
        <v>1.1128591093551674</v>
      </c>
      <c r="T25" s="211">
        <v>892</v>
      </c>
      <c r="U25" s="210">
        <f t="shared" si="3"/>
        <v>743.33333333333337</v>
      </c>
      <c r="W25" s="209">
        <v>1579</v>
      </c>
      <c r="X25" s="25">
        <f t="shared" si="4"/>
        <v>1315.8333333333335</v>
      </c>
      <c r="Z25" s="1">
        <v>1834</v>
      </c>
      <c r="AA25" s="25">
        <f t="shared" si="5"/>
        <v>1528.3333333333335</v>
      </c>
    </row>
    <row r="26" spans="1:27" ht="12.75" customHeight="1" x14ac:dyDescent="0.2">
      <c r="A26" s="46">
        <v>17</v>
      </c>
      <c r="B26" s="47" t="s">
        <v>3170</v>
      </c>
      <c r="C26" s="47" t="s">
        <v>3024</v>
      </c>
      <c r="D26" s="47" t="s">
        <v>15</v>
      </c>
      <c r="E26" s="190">
        <v>1145</v>
      </c>
      <c r="F26" s="189">
        <f t="shared" si="0"/>
        <v>1260.6666666666667</v>
      </c>
      <c r="G26" s="187">
        <v>2022</v>
      </c>
      <c r="H26" s="187">
        <f t="shared" si="1"/>
        <v>2227.5166666666669</v>
      </c>
      <c r="I26" s="188">
        <v>2369</v>
      </c>
      <c r="J26" s="188">
        <f t="shared" si="2"/>
        <v>2591.4833333333336</v>
      </c>
      <c r="L26" s="14"/>
      <c r="M26" s="25">
        <f>р2гл4!E25/'2,4'!E26</f>
        <v>1.1126637554585153</v>
      </c>
      <c r="N26" s="25">
        <f>р2гл4!F25/'2,4'!F26</f>
        <v>1.1129032258064515</v>
      </c>
      <c r="O26" s="25">
        <f>р2гл4!G25/'2,4'!G26</f>
        <v>1.1127596439169138</v>
      </c>
      <c r="P26" s="25">
        <f>р2гл4!H25/'2,4'!H26</f>
        <v>1.1128985192778205</v>
      </c>
      <c r="Q26" s="25">
        <f>р2гл4!I25/'2,4'!I26</f>
        <v>1.1131279020683833</v>
      </c>
      <c r="R26" s="25">
        <f>р2гл4!J25/'2,4'!J26</f>
        <v>1.1128761520107531</v>
      </c>
      <c r="T26" s="211">
        <v>1240</v>
      </c>
      <c r="U26" s="210">
        <f t="shared" si="3"/>
        <v>1033.3333333333335</v>
      </c>
      <c r="W26" s="209">
        <v>2191</v>
      </c>
      <c r="X26" s="25">
        <f t="shared" si="4"/>
        <v>1825.8333333333335</v>
      </c>
      <c r="Z26" s="1">
        <v>2549</v>
      </c>
      <c r="AA26" s="25">
        <f t="shared" si="5"/>
        <v>2124.166666666667</v>
      </c>
    </row>
    <row r="27" spans="1:27" ht="12.75" customHeight="1" x14ac:dyDescent="0.2">
      <c r="A27" s="46">
        <v>18</v>
      </c>
      <c r="B27" s="47" t="s">
        <v>3171</v>
      </c>
      <c r="C27" s="47" t="s">
        <v>3172</v>
      </c>
      <c r="D27" s="47" t="s">
        <v>15</v>
      </c>
      <c r="E27" s="189">
        <v>4854</v>
      </c>
      <c r="F27" s="189">
        <f t="shared" si="0"/>
        <v>5336.4833333333336</v>
      </c>
      <c r="G27" s="187">
        <v>8200</v>
      </c>
      <c r="H27" s="187">
        <f t="shared" si="1"/>
        <v>9043.25</v>
      </c>
      <c r="I27" s="188">
        <v>10380</v>
      </c>
      <c r="J27" s="188">
        <f t="shared" si="2"/>
        <v>11339.9</v>
      </c>
      <c r="L27" s="14"/>
      <c r="M27" s="25">
        <f>р2гл4!E26/'2,4'!E27</f>
        <v>1.1131025957972807</v>
      </c>
      <c r="N27" s="25">
        <f>р2гл4!F26/'2,4'!F27</f>
        <v>1.1130925796951174</v>
      </c>
      <c r="O27" s="25">
        <f>р2гл4!G26/'2,4'!G27</f>
        <v>1.1130487804878049</v>
      </c>
      <c r="P27" s="25">
        <f>р2гл4!H26/'2,4'!H27</f>
        <v>1.1129848229342327</v>
      </c>
      <c r="Q27" s="25">
        <f>р2гл4!I26/'2,4'!I27</f>
        <v>1.1130057803468207</v>
      </c>
      <c r="R27" s="25">
        <f>р2гл4!J26/'2,4'!J27</f>
        <v>1.1129727775377207</v>
      </c>
      <c r="T27" s="211">
        <v>5249</v>
      </c>
      <c r="U27" s="210">
        <f t="shared" si="3"/>
        <v>4374.166666666667</v>
      </c>
      <c r="W27" s="209">
        <v>8895</v>
      </c>
      <c r="X27" s="25">
        <f t="shared" si="4"/>
        <v>7412.5</v>
      </c>
      <c r="Z27" s="1">
        <v>11154</v>
      </c>
      <c r="AA27" s="25">
        <f t="shared" si="5"/>
        <v>9295</v>
      </c>
    </row>
    <row r="28" spans="1:27" ht="12.75" customHeight="1" x14ac:dyDescent="0.2">
      <c r="A28" s="46">
        <v>19</v>
      </c>
      <c r="B28" s="47" t="s">
        <v>3173</v>
      </c>
      <c r="C28" s="47" t="s">
        <v>3174</v>
      </c>
      <c r="D28" s="47" t="s">
        <v>15</v>
      </c>
      <c r="E28" s="189">
        <v>10217</v>
      </c>
      <c r="F28" s="189">
        <f t="shared" si="0"/>
        <v>11234.166666666668</v>
      </c>
      <c r="G28" s="187">
        <v>17262</v>
      </c>
      <c r="H28" s="187">
        <f t="shared" si="1"/>
        <v>19039.116666666669</v>
      </c>
      <c r="I28" s="188">
        <v>21854</v>
      </c>
      <c r="J28" s="188">
        <f t="shared" si="2"/>
        <v>23872.35</v>
      </c>
      <c r="L28" s="14"/>
      <c r="M28" s="25">
        <f>р2гл4!E27/'2,4'!E28</f>
        <v>1.1130468826465694</v>
      </c>
      <c r="N28" s="25">
        <f>р2гл4!F27/'2,4'!F28</f>
        <v>1.1130331577776129</v>
      </c>
      <c r="O28" s="25">
        <f>р2гл4!G27/'2,4'!G28</f>
        <v>1.1130228247016569</v>
      </c>
      <c r="P28" s="25">
        <f>р2гл4!H27/'2,4'!H28</f>
        <v>1.1130243262336224</v>
      </c>
      <c r="Q28" s="25">
        <f>р2гл4!I27/'2,4'!I28</f>
        <v>1.1130227875903724</v>
      </c>
      <c r="R28" s="25">
        <f>р2гл4!J27/'2,4'!J28</f>
        <v>1.1130031186707636</v>
      </c>
      <c r="T28" s="211">
        <v>11050</v>
      </c>
      <c r="U28" s="210">
        <f t="shared" si="3"/>
        <v>9208.3333333333339</v>
      </c>
      <c r="W28" s="209">
        <v>18727</v>
      </c>
      <c r="X28" s="25">
        <f t="shared" si="4"/>
        <v>15605.833333333334</v>
      </c>
      <c r="Z28" s="1">
        <v>23481</v>
      </c>
      <c r="AA28" s="25">
        <f t="shared" si="5"/>
        <v>19567.5</v>
      </c>
    </row>
    <row r="29" spans="1:27" ht="12.75" customHeight="1" x14ac:dyDescent="0.2">
      <c r="A29" s="46">
        <v>20</v>
      </c>
      <c r="B29" s="47" t="s">
        <v>3175</v>
      </c>
      <c r="C29" s="47" t="s">
        <v>3176</v>
      </c>
      <c r="D29" s="47" t="s">
        <v>15</v>
      </c>
      <c r="E29" s="189">
        <v>3414</v>
      </c>
      <c r="F29" s="189">
        <f t="shared" si="0"/>
        <v>3756.5833333333335</v>
      </c>
      <c r="G29" s="187">
        <v>6100</v>
      </c>
      <c r="H29" s="187">
        <f t="shared" si="1"/>
        <v>6720.166666666667</v>
      </c>
      <c r="I29" s="188">
        <v>7347</v>
      </c>
      <c r="J29" s="188">
        <f t="shared" si="2"/>
        <v>8030.65</v>
      </c>
      <c r="L29" s="14"/>
      <c r="M29" s="25">
        <f>р2гл4!E28/'2,4'!E29</f>
        <v>1.1130638547158758</v>
      </c>
      <c r="N29" s="25">
        <f>р2гл4!F28/'2,4'!F29</f>
        <v>1.112979436101067</v>
      </c>
      <c r="O29" s="25">
        <f>р2гл4!G28/'2,4'!G29</f>
        <v>1.1129508196721312</v>
      </c>
      <c r="P29" s="25">
        <f>р2гл4!H28/'2,4'!H29</f>
        <v>1.1130676322511841</v>
      </c>
      <c r="Q29" s="25">
        <f>р2гл4!I28/'2,4'!I29</f>
        <v>1.1129712807948822</v>
      </c>
      <c r="R29" s="25">
        <f>р2гл4!J28/'2,4'!J29</f>
        <v>1.1129858728745494</v>
      </c>
      <c r="T29" s="211">
        <v>3695</v>
      </c>
      <c r="U29" s="210">
        <f t="shared" si="3"/>
        <v>3079.166666666667</v>
      </c>
      <c r="W29" s="209">
        <v>6610</v>
      </c>
      <c r="X29" s="25">
        <f t="shared" si="4"/>
        <v>5508.3333333333339</v>
      </c>
      <c r="Z29" s="1">
        <v>7899</v>
      </c>
      <c r="AA29" s="25">
        <f t="shared" si="5"/>
        <v>6582.5</v>
      </c>
    </row>
    <row r="30" spans="1:27" ht="12.75" customHeight="1" x14ac:dyDescent="0.2">
      <c r="A30" s="46">
        <v>21</v>
      </c>
      <c r="B30" s="47" t="s">
        <v>3177</v>
      </c>
      <c r="C30" s="47" t="s">
        <v>3178</v>
      </c>
      <c r="D30" s="47" t="s">
        <v>15</v>
      </c>
      <c r="E30" s="189">
        <v>13632</v>
      </c>
      <c r="F30" s="189">
        <f t="shared" si="0"/>
        <v>14996.85</v>
      </c>
      <c r="G30" s="187">
        <v>23733</v>
      </c>
      <c r="H30" s="187">
        <f t="shared" si="1"/>
        <v>26172.05</v>
      </c>
      <c r="I30" s="188">
        <v>26542</v>
      </c>
      <c r="J30" s="188">
        <f t="shared" si="2"/>
        <v>29110.216666666671</v>
      </c>
      <c r="L30" s="14"/>
      <c r="M30" s="25">
        <f>р2гл4!E29/'2,4'!E30</f>
        <v>1.112969483568075</v>
      </c>
      <c r="N30" s="25">
        <f>р2гл4!F29/'2,4'!F30</f>
        <v>1.1129670564151806</v>
      </c>
      <c r="O30" s="25">
        <f>р2гл4!G29/'2,4'!G30</f>
        <v>1.1130072051573758</v>
      </c>
      <c r="P30" s="25">
        <f>р2гл4!H29/'2,4'!H30</f>
        <v>1.1129812146927733</v>
      </c>
      <c r="Q30" s="25">
        <f>р2гл4!I29/'2,4'!I30</f>
        <v>1.1129907316705598</v>
      </c>
      <c r="R30" s="25">
        <f>р2гл4!J29/'2,4'!J30</f>
        <v>1.1130112967211396</v>
      </c>
      <c r="T30" s="211">
        <v>14751</v>
      </c>
      <c r="U30" s="210">
        <f t="shared" si="3"/>
        <v>12292.5</v>
      </c>
      <c r="W30" s="209">
        <v>25743</v>
      </c>
      <c r="X30" s="25">
        <f t="shared" si="4"/>
        <v>21452.5</v>
      </c>
      <c r="Z30" s="1">
        <v>28633</v>
      </c>
      <c r="AA30" s="25">
        <f t="shared" si="5"/>
        <v>23860.833333333336</v>
      </c>
    </row>
    <row r="31" spans="1:27" ht="12.75" customHeight="1" x14ac:dyDescent="0.2">
      <c r="A31" s="46">
        <v>22</v>
      </c>
      <c r="B31" s="47" t="s">
        <v>3179</v>
      </c>
      <c r="C31" s="47" t="s">
        <v>3180</v>
      </c>
      <c r="D31" s="47" t="s">
        <v>15</v>
      </c>
      <c r="E31" s="189">
        <v>2061</v>
      </c>
      <c r="F31" s="189">
        <f t="shared" si="0"/>
        <v>2267.166666666667</v>
      </c>
      <c r="G31" s="187">
        <v>3641</v>
      </c>
      <c r="H31" s="187">
        <f t="shared" si="1"/>
        <v>4008.7166666666667</v>
      </c>
      <c r="I31" s="188">
        <v>4262</v>
      </c>
      <c r="J31" s="188">
        <f>AA31*$K$7</f>
        <v>4661.416666666667</v>
      </c>
      <c r="L31" s="14"/>
      <c r="M31" s="25">
        <f>р2гл4!E30/'2,4'!E31</f>
        <v>1.1130519165453663</v>
      </c>
      <c r="N31" s="25">
        <f>р2гл4!F30/'2,4'!F31</f>
        <v>1.1128427552745717</v>
      </c>
      <c r="O31" s="25">
        <f>р2гл4!G30/'2,4'!G31</f>
        <v>1.1128810766273003</v>
      </c>
      <c r="P31" s="25">
        <f>р2гл4!H30/'2,4'!H31</f>
        <v>1.1130744253148348</v>
      </c>
      <c r="Q31" s="25">
        <f>р2гл4!I30/'2,4'!I31</f>
        <v>1.1130924448615673</v>
      </c>
      <c r="R31" s="25">
        <f>р2гл4!J30/'2,4'!J31</f>
        <v>1.11296637288378</v>
      </c>
      <c r="T31" s="211">
        <v>2230</v>
      </c>
      <c r="U31" s="210">
        <f t="shared" si="3"/>
        <v>1858.3333333333335</v>
      </c>
      <c r="W31" s="209">
        <v>3943</v>
      </c>
      <c r="X31" s="25">
        <f t="shared" si="4"/>
        <v>3285.8333333333335</v>
      </c>
      <c r="Z31" s="1">
        <v>4585</v>
      </c>
      <c r="AA31" s="25">
        <f t="shared" si="5"/>
        <v>3820.8333333333335</v>
      </c>
    </row>
    <row r="32" spans="1:27" ht="12.75" customHeight="1" x14ac:dyDescent="0.2">
      <c r="A32" s="46">
        <v>23</v>
      </c>
      <c r="B32" s="47" t="s">
        <v>3181</v>
      </c>
      <c r="C32" s="47" t="s">
        <v>3182</v>
      </c>
      <c r="D32" s="47" t="s">
        <v>15</v>
      </c>
      <c r="E32" s="192">
        <v>2578</v>
      </c>
      <c r="F32" s="189">
        <f t="shared" si="0"/>
        <v>2833.45</v>
      </c>
      <c r="G32" s="187">
        <v>4551</v>
      </c>
      <c r="H32" s="187">
        <f>X32*$K$7</f>
        <v>5011.1499999999996</v>
      </c>
      <c r="I32" s="188">
        <v>5329</v>
      </c>
      <c r="J32" s="188">
        <f t="shared" si="2"/>
        <v>5826.5166666666673</v>
      </c>
      <c r="L32" s="14"/>
      <c r="M32" s="25">
        <f>р2гл4!E31/'2,4'!E32</f>
        <v>1.1128782001551591</v>
      </c>
      <c r="N32" s="25">
        <f>р2гл4!F31/'2,4'!F32</f>
        <v>1.1131306357973496</v>
      </c>
      <c r="O32" s="25">
        <f>р2гл4!G31/'2,4'!G32</f>
        <v>1.1129422105031861</v>
      </c>
      <c r="P32" s="25">
        <f>р2гл4!H31/'2,4'!H32</f>
        <v>1.1129181924308793</v>
      </c>
      <c r="Q32" s="25">
        <f>р2гл4!I31/'2,4'!I32</f>
        <v>1.1129667855132295</v>
      </c>
      <c r="R32" s="25">
        <f>р2гл4!J31/'2,4'!J32</f>
        <v>1.1130149231530559</v>
      </c>
      <c r="T32" s="211">
        <v>2787</v>
      </c>
      <c r="U32" s="210">
        <f t="shared" si="3"/>
        <v>2322.5</v>
      </c>
      <c r="W32" s="209">
        <v>4929</v>
      </c>
      <c r="X32" s="25">
        <f t="shared" si="4"/>
        <v>4107.5</v>
      </c>
      <c r="Z32" s="1">
        <v>5731</v>
      </c>
      <c r="AA32" s="25">
        <f t="shared" si="5"/>
        <v>4775.8333333333339</v>
      </c>
    </row>
    <row r="33" spans="1:27" ht="12.75" customHeight="1" x14ac:dyDescent="0.2">
      <c r="A33" s="46">
        <v>24</v>
      </c>
      <c r="B33" s="47" t="s">
        <v>3183</v>
      </c>
      <c r="C33" s="47" t="s">
        <v>2919</v>
      </c>
      <c r="D33" s="47" t="s">
        <v>15</v>
      </c>
      <c r="E33" s="189">
        <v>3658</v>
      </c>
      <c r="F33" s="189">
        <f t="shared" si="0"/>
        <v>4024.9833333333336</v>
      </c>
      <c r="G33" s="187">
        <v>6533</v>
      </c>
      <c r="H33" s="187">
        <f t="shared" si="1"/>
        <v>7201.05</v>
      </c>
      <c r="I33" s="188">
        <v>7872</v>
      </c>
      <c r="J33" s="188">
        <f t="shared" si="2"/>
        <v>8604.0499999999993</v>
      </c>
      <c r="L33" s="14"/>
      <c r="M33" s="25">
        <f>р2гл4!E32/'2,4'!E33</f>
        <v>1.1129032258064515</v>
      </c>
      <c r="N33" s="25">
        <f>р2гл4!F32/'2,4'!F33</f>
        <v>1.1130480871556403</v>
      </c>
      <c r="O33" s="25">
        <f>р2гл4!G32/'2,4'!G33</f>
        <v>1.1129649471911833</v>
      </c>
      <c r="P33" s="25">
        <f>р2гл4!H32/'2,4'!H33</f>
        <v>1.1130321272592192</v>
      </c>
      <c r="Q33" s="25">
        <f>р2гл4!I32/'2,4'!I33</f>
        <v>1.1130589430894309</v>
      </c>
      <c r="R33" s="25">
        <f>р2гл4!J32/'2,4'!J33</f>
        <v>1.1129642435829639</v>
      </c>
      <c r="T33" s="211">
        <v>3959</v>
      </c>
      <c r="U33" s="210">
        <f t="shared" si="3"/>
        <v>3299.166666666667</v>
      </c>
      <c r="W33" s="209">
        <v>7083</v>
      </c>
      <c r="X33" s="25">
        <f t="shared" si="4"/>
        <v>5902.5</v>
      </c>
      <c r="Z33" s="1">
        <v>8463</v>
      </c>
      <c r="AA33" s="25">
        <f t="shared" si="5"/>
        <v>7052.5</v>
      </c>
    </row>
    <row r="34" spans="1:27" ht="12.75" customHeight="1" x14ac:dyDescent="0.2">
      <c r="A34" s="46">
        <v>25</v>
      </c>
      <c r="B34" s="47" t="s">
        <v>3184</v>
      </c>
      <c r="C34" s="47" t="s">
        <v>3185</v>
      </c>
      <c r="D34" s="47" t="s">
        <v>15</v>
      </c>
      <c r="E34" s="190">
        <v>970</v>
      </c>
      <c r="F34" s="189">
        <f t="shared" si="0"/>
        <v>1068.5166666666667</v>
      </c>
      <c r="G34" s="187">
        <v>1752</v>
      </c>
      <c r="H34" s="187">
        <f t="shared" si="1"/>
        <v>1929.6333333333334</v>
      </c>
      <c r="I34" s="188">
        <v>2160</v>
      </c>
      <c r="J34" s="188">
        <f t="shared" si="2"/>
        <v>2359.6833333333334</v>
      </c>
      <c r="L34" s="14"/>
      <c r="M34" s="25">
        <f>р2гл4!E33/'2,4'!E34</f>
        <v>1.1134020618556701</v>
      </c>
      <c r="N34" s="25">
        <f>р2гл4!F33/'2,4'!F34</f>
        <v>1.1127575611049585</v>
      </c>
      <c r="O34" s="25">
        <f>р2гл4!G33/'2,4'!G34</f>
        <v>1.1130136986301369</v>
      </c>
      <c r="P34" s="25">
        <f>р2гл4!H33/'2,4'!H34</f>
        <v>1.113164849971497</v>
      </c>
      <c r="Q34" s="25">
        <f>р2гл4!I33/'2,4'!I34</f>
        <v>1.1129629629629629</v>
      </c>
      <c r="R34" s="25">
        <f>р2гл4!J33/'2,4'!J34</f>
        <v>1.1128611890013491</v>
      </c>
      <c r="T34" s="211">
        <v>1051</v>
      </c>
      <c r="U34" s="210">
        <f t="shared" si="3"/>
        <v>875.83333333333337</v>
      </c>
      <c r="W34" s="209">
        <v>1898</v>
      </c>
      <c r="X34" s="25">
        <f>W34/1.2</f>
        <v>1581.6666666666667</v>
      </c>
      <c r="Z34" s="1">
        <v>2321</v>
      </c>
      <c r="AA34" s="25">
        <f t="shared" si="5"/>
        <v>1934.1666666666667</v>
      </c>
    </row>
    <row r="35" spans="1:27" ht="12.75" customHeight="1" x14ac:dyDescent="0.2">
      <c r="A35" s="46">
        <v>26</v>
      </c>
      <c r="B35" s="47" t="s">
        <v>3186</v>
      </c>
      <c r="C35" s="47" t="s">
        <v>3187</v>
      </c>
      <c r="D35" s="47" t="s">
        <v>15</v>
      </c>
      <c r="E35" s="189">
        <v>1915</v>
      </c>
      <c r="F35" s="189">
        <f t="shared" si="0"/>
        <v>2106.5333333333333</v>
      </c>
      <c r="G35" s="187">
        <v>3237</v>
      </c>
      <c r="H35" s="187">
        <f t="shared" si="1"/>
        <v>3570.5333333333338</v>
      </c>
      <c r="I35" s="188">
        <v>4096</v>
      </c>
      <c r="J35" s="188">
        <f t="shared" si="2"/>
        <v>4475.3666666666668</v>
      </c>
      <c r="L35" s="14"/>
      <c r="M35" s="25">
        <f>р2гл4!E34/'2,4'!E35</f>
        <v>1.1127937336814622</v>
      </c>
      <c r="N35" s="25">
        <f>р2гл4!F34/'2,4'!F35</f>
        <v>1.1132033673017279</v>
      </c>
      <c r="O35" s="25">
        <f>р2гл4!G34/'2,4'!G35</f>
        <v>1.1130676552363299</v>
      </c>
      <c r="P35" s="25">
        <f>р2гл4!H34/'2,4'!H35</f>
        <v>1.1129989917472645</v>
      </c>
      <c r="Q35" s="25">
        <f>р2гл4!I34/'2,4'!I35</f>
        <v>1.113037109375</v>
      </c>
      <c r="R35" s="25">
        <f>р2гл4!J34/'2,4'!J35</f>
        <v>1.1129814316890236</v>
      </c>
      <c r="T35" s="211">
        <v>2072</v>
      </c>
      <c r="U35" s="210">
        <f t="shared" si="3"/>
        <v>1726.6666666666667</v>
      </c>
      <c r="W35" s="209">
        <v>3512</v>
      </c>
      <c r="X35" s="25">
        <f t="shared" si="4"/>
        <v>2926.666666666667</v>
      </c>
      <c r="Z35" s="1">
        <v>4402</v>
      </c>
      <c r="AA35" s="25">
        <f t="shared" si="5"/>
        <v>3668.3333333333335</v>
      </c>
    </row>
    <row r="36" spans="1:27" ht="12.75" customHeight="1" x14ac:dyDescent="0.2">
      <c r="A36" s="46">
        <v>27</v>
      </c>
      <c r="B36" s="47" t="s">
        <v>3188</v>
      </c>
      <c r="C36" s="47" t="s">
        <v>3189</v>
      </c>
      <c r="D36" s="47" t="s">
        <v>15</v>
      </c>
      <c r="E36" s="189">
        <v>4877</v>
      </c>
      <c r="F36" s="189">
        <f>U36*$K$7</f>
        <v>5364.95</v>
      </c>
      <c r="G36" s="187">
        <v>8714</v>
      </c>
      <c r="H36" s="187">
        <f t="shared" si="1"/>
        <v>9601.4</v>
      </c>
      <c r="I36" s="188">
        <v>10497</v>
      </c>
      <c r="J36" s="188">
        <f t="shared" si="2"/>
        <v>11473.083333333334</v>
      </c>
      <c r="L36" s="14"/>
      <c r="M36" s="25">
        <f>р2гл4!E35/'2,4'!E36</f>
        <v>1.1129792905474678</v>
      </c>
      <c r="N36" s="25">
        <f>р2гл4!F35/'2,4'!F36</f>
        <v>1.1129647061016412</v>
      </c>
      <c r="O36" s="25">
        <f>р2гл4!G35/'2,4'!G36</f>
        <v>1.1130364929997705</v>
      </c>
      <c r="P36" s="25">
        <f>р2гл4!H35/'2,4'!H36</f>
        <v>1.1129626929406129</v>
      </c>
      <c r="Q36" s="25">
        <f>р2гл4!I35/'2,4'!I36</f>
        <v>1.1129846622844621</v>
      </c>
      <c r="R36" s="25">
        <f>р2гл4!J35/'2,4'!J36</f>
        <v>1.1130399413119112</v>
      </c>
      <c r="T36" s="211">
        <v>5277</v>
      </c>
      <c r="U36" s="210">
        <f t="shared" si="3"/>
        <v>4397.5</v>
      </c>
      <c r="W36" s="209">
        <v>9444</v>
      </c>
      <c r="X36" s="25">
        <f t="shared" si="4"/>
        <v>7870</v>
      </c>
      <c r="Z36" s="1">
        <v>11285</v>
      </c>
      <c r="AA36" s="25">
        <f t="shared" si="5"/>
        <v>9404.1666666666679</v>
      </c>
    </row>
    <row r="37" spans="1:27" ht="12.75" customHeight="1" x14ac:dyDescent="0.2">
      <c r="A37" s="46">
        <v>28</v>
      </c>
      <c r="B37" s="47" t="s">
        <v>3190</v>
      </c>
      <c r="C37" s="47" t="s">
        <v>3191</v>
      </c>
      <c r="D37" s="47" t="s">
        <v>15</v>
      </c>
      <c r="E37" s="189">
        <v>2463</v>
      </c>
      <c r="F37" s="189">
        <f t="shared" si="0"/>
        <v>2708.4</v>
      </c>
      <c r="G37" s="187">
        <v>4347</v>
      </c>
      <c r="H37" s="187">
        <f t="shared" si="1"/>
        <v>4790.5333333333338</v>
      </c>
      <c r="I37" s="188">
        <v>5092</v>
      </c>
      <c r="J37" s="188">
        <f t="shared" si="2"/>
        <v>5567.2666666666673</v>
      </c>
      <c r="L37" s="14"/>
      <c r="M37" s="25">
        <f>р2гл4!E36/'2,4'!E37</f>
        <v>1.1128704831506293</v>
      </c>
      <c r="N37" s="25">
        <f>р2гл4!F36/'2,4'!F37</f>
        <v>1.1128341456210309</v>
      </c>
      <c r="O37" s="25">
        <f>р2гл4!G36/'2,4'!G37</f>
        <v>1.1129514607775477</v>
      </c>
      <c r="P37" s="25">
        <f>р2гл4!H36/'2,4'!H37</f>
        <v>1.1130284728213977</v>
      </c>
      <c r="Q37" s="25">
        <f>р2гл4!I36/'2,4'!I37</f>
        <v>1.1129222309505107</v>
      </c>
      <c r="R37" s="25">
        <f>р2гл4!J36/'2,4'!J37</f>
        <v>1.1129339352644623</v>
      </c>
      <c r="T37" s="211">
        <v>2664</v>
      </c>
      <c r="U37" s="210">
        <f t="shared" si="3"/>
        <v>2220</v>
      </c>
      <c r="W37" s="209">
        <v>4712</v>
      </c>
      <c r="X37" s="25">
        <f t="shared" si="4"/>
        <v>3926.666666666667</v>
      </c>
      <c r="Z37" s="1">
        <v>5476</v>
      </c>
      <c r="AA37" s="25">
        <f t="shared" si="5"/>
        <v>4563.3333333333339</v>
      </c>
    </row>
    <row r="38" spans="1:27" ht="12.75" customHeight="1" x14ac:dyDescent="0.2">
      <c r="A38" s="46">
        <v>29</v>
      </c>
      <c r="B38" s="47" t="s">
        <v>3192</v>
      </c>
      <c r="C38" s="47" t="s">
        <v>3193</v>
      </c>
      <c r="D38" s="47" t="s">
        <v>15</v>
      </c>
      <c r="E38" s="190">
        <v>574</v>
      </c>
      <c r="F38" s="189">
        <f t="shared" si="0"/>
        <v>628.29999999999995</v>
      </c>
      <c r="G38" s="187">
        <v>1012</v>
      </c>
      <c r="H38" s="187">
        <f t="shared" si="1"/>
        <v>1114.2666666666667</v>
      </c>
      <c r="I38" s="188">
        <v>1183</v>
      </c>
      <c r="J38" s="188">
        <f t="shared" si="2"/>
        <v>1293.2</v>
      </c>
      <c r="L38" s="14"/>
      <c r="M38" s="25">
        <f>р2гл4!E37/'2,4'!E38</f>
        <v>1.113240418118467</v>
      </c>
      <c r="N38" s="25">
        <f>р2гл4!F37/'2,4'!F38</f>
        <v>1.1125258634410313</v>
      </c>
      <c r="O38" s="25">
        <f>р2гл4!G37/'2,4'!G38</f>
        <v>1.1126482213438735</v>
      </c>
      <c r="P38" s="25">
        <f>р2гл4!H37/'2,4'!H38</f>
        <v>1.1128395357185592</v>
      </c>
      <c r="Q38" s="25">
        <f>р2гл4!I37/'2,4'!I38</f>
        <v>1.1132713440405748</v>
      </c>
      <c r="R38" s="25">
        <f>р2гл4!J37/'2,4'!J38</f>
        <v>1.1127435818125579</v>
      </c>
      <c r="T38" s="211">
        <v>618</v>
      </c>
      <c r="U38" s="210">
        <f t="shared" si="3"/>
        <v>515</v>
      </c>
      <c r="W38" s="209">
        <v>1096</v>
      </c>
      <c r="X38" s="25">
        <f t="shared" si="4"/>
        <v>913.33333333333337</v>
      </c>
      <c r="Z38" s="1">
        <v>1272</v>
      </c>
      <c r="AA38" s="25">
        <f t="shared" si="5"/>
        <v>1060</v>
      </c>
    </row>
    <row r="39" spans="1:27" ht="12.75" customHeight="1" x14ac:dyDescent="0.2">
      <c r="A39" s="46">
        <v>30</v>
      </c>
      <c r="B39" s="47" t="s">
        <v>3194</v>
      </c>
      <c r="C39" s="47" t="s">
        <v>3195</v>
      </c>
      <c r="D39" s="47" t="s">
        <v>15</v>
      </c>
      <c r="E39" s="190">
        <v>1204</v>
      </c>
      <c r="F39" s="189">
        <f t="shared" si="0"/>
        <v>1320.6499999999999</v>
      </c>
      <c r="G39" s="187">
        <v>2039</v>
      </c>
      <c r="H39" s="187">
        <f t="shared" si="1"/>
        <v>2246.8333333333335</v>
      </c>
      <c r="I39" s="188">
        <v>2540</v>
      </c>
      <c r="J39" s="188">
        <f t="shared" si="2"/>
        <v>2772.45</v>
      </c>
      <c r="L39" s="14"/>
      <c r="M39" s="25">
        <f>р2гл4!E38/'2,4'!E39</f>
        <v>1.1129568106312293</v>
      </c>
      <c r="N39" s="25">
        <f>р2гл4!F38/'2,4'!F39</f>
        <v>1.1130882519971228</v>
      </c>
      <c r="O39" s="25">
        <f>р2гл4!G38/'2,4'!G39</f>
        <v>1.1128003923491907</v>
      </c>
      <c r="P39" s="25">
        <f>р2гл4!H38/'2,4'!H39</f>
        <v>1.1131221719457012</v>
      </c>
      <c r="Q39" s="25">
        <f>р2гл4!I38/'2,4'!I39</f>
        <v>1.1129921259842519</v>
      </c>
      <c r="R39" s="25">
        <f>р2гл4!J38/'2,4'!J39</f>
        <v>1.113094916048982</v>
      </c>
      <c r="T39" s="211">
        <v>1299</v>
      </c>
      <c r="U39" s="210">
        <f t="shared" si="3"/>
        <v>1082.5</v>
      </c>
      <c r="W39" s="209">
        <v>2210</v>
      </c>
      <c r="X39" s="25">
        <f t="shared" si="4"/>
        <v>1841.6666666666667</v>
      </c>
      <c r="Z39" s="1">
        <v>2727</v>
      </c>
      <c r="AA39" s="25">
        <f t="shared" si="5"/>
        <v>2272.5</v>
      </c>
    </row>
    <row r="40" spans="1:27" ht="12.75" customHeight="1" x14ac:dyDescent="0.2">
      <c r="A40" s="46">
        <v>31</v>
      </c>
      <c r="B40" s="47" t="s">
        <v>3196</v>
      </c>
      <c r="C40" s="47" t="s">
        <v>2226</v>
      </c>
      <c r="D40" s="47" t="s">
        <v>15</v>
      </c>
      <c r="E40" s="190">
        <v>551</v>
      </c>
      <c r="F40" s="189">
        <f t="shared" si="0"/>
        <v>604.91666666666674</v>
      </c>
      <c r="G40" s="187">
        <v>970</v>
      </c>
      <c r="H40" s="187">
        <f t="shared" si="1"/>
        <v>1069.5333333333333</v>
      </c>
      <c r="I40" s="188">
        <v>1137</v>
      </c>
      <c r="J40" s="188">
        <f t="shared" si="2"/>
        <v>1243.3833333333334</v>
      </c>
      <c r="L40" s="14"/>
      <c r="M40" s="25">
        <f>р2гл4!E39/'2,4'!E40</f>
        <v>1.1125226860254083</v>
      </c>
      <c r="N40" s="25">
        <f>р2гл4!F39/'2,4'!F40</f>
        <v>1.11254993800799</v>
      </c>
      <c r="O40" s="25">
        <f>р2гл4!G39/'2,4'!G40</f>
        <v>1.1134020618556701</v>
      </c>
      <c r="P40" s="25">
        <f>р2гл4!H39/'2,4'!H40</f>
        <v>1.1126347939911487</v>
      </c>
      <c r="Q40" s="25">
        <f>р2гл4!I39/'2,4'!I40</f>
        <v>1.1125769569041337</v>
      </c>
      <c r="R40" s="25">
        <f>р2гл4!J39/'2,4'!J40</f>
        <v>1.113091966810986</v>
      </c>
      <c r="T40" s="211">
        <v>595</v>
      </c>
      <c r="U40" s="210">
        <f t="shared" si="3"/>
        <v>495.83333333333337</v>
      </c>
      <c r="W40" s="209">
        <v>1052</v>
      </c>
      <c r="X40" s="25">
        <f t="shared" si="4"/>
        <v>876.66666666666674</v>
      </c>
      <c r="Z40" s="1">
        <v>1223</v>
      </c>
      <c r="AA40" s="25">
        <f>Z40/1.2</f>
        <v>1019.1666666666667</v>
      </c>
    </row>
    <row r="41" spans="1:27" ht="12.75" customHeight="1" x14ac:dyDescent="0.2">
      <c r="A41" s="46">
        <v>32</v>
      </c>
      <c r="B41" s="47" t="s">
        <v>3197</v>
      </c>
      <c r="C41" s="47" t="s">
        <v>2328</v>
      </c>
      <c r="D41" s="47" t="s">
        <v>15</v>
      </c>
      <c r="E41" s="190">
        <v>687</v>
      </c>
      <c r="F41" s="189">
        <f t="shared" si="0"/>
        <v>755.38333333333344</v>
      </c>
      <c r="G41" s="187">
        <v>1213</v>
      </c>
      <c r="H41" s="187">
        <f t="shared" si="1"/>
        <v>1335.8999999999999</v>
      </c>
      <c r="I41" s="188">
        <v>1421</v>
      </c>
      <c r="J41" s="188">
        <f t="shared" si="2"/>
        <v>1553.4666666666669</v>
      </c>
      <c r="L41" s="14"/>
      <c r="M41" s="25">
        <f>р2гл4!E40/'2,4'!E41</f>
        <v>1.1135371179039302</v>
      </c>
      <c r="N41" s="25">
        <f>р2гл4!F40/'2,4'!F41</f>
        <v>1.1133420117820971</v>
      </c>
      <c r="O41" s="25">
        <f>р2гл4!G40/'2,4'!G41</f>
        <v>1.1129431162407255</v>
      </c>
      <c r="P41" s="25">
        <f>р2гл4!H40/'2,4'!H41</f>
        <v>1.113107268508122</v>
      </c>
      <c r="Q41" s="25">
        <f>р2гл4!I40/'2,4'!I41</f>
        <v>1.1133004926108374</v>
      </c>
      <c r="R41" s="25">
        <f>р2гл4!J40/'2,4'!J41</f>
        <v>1.1129945927388205</v>
      </c>
      <c r="T41" s="211">
        <v>743</v>
      </c>
      <c r="U41" s="210">
        <f t="shared" si="3"/>
        <v>619.16666666666674</v>
      </c>
      <c r="W41" s="209">
        <v>1314</v>
      </c>
      <c r="X41" s="25">
        <f t="shared" si="4"/>
        <v>1095</v>
      </c>
      <c r="Z41" s="1">
        <v>1528</v>
      </c>
      <c r="AA41" s="25">
        <f t="shared" si="5"/>
        <v>1273.3333333333335</v>
      </c>
    </row>
    <row r="42" spans="1:27" ht="24.75" customHeight="1" x14ac:dyDescent="0.2">
      <c r="A42" s="46">
        <v>33</v>
      </c>
      <c r="B42" s="47" t="s">
        <v>3198</v>
      </c>
      <c r="C42" s="47" t="s">
        <v>3199</v>
      </c>
      <c r="D42" s="47" t="s">
        <v>15</v>
      </c>
      <c r="E42" s="190">
        <v>574</v>
      </c>
      <c r="F42" s="189">
        <f t="shared" si="0"/>
        <v>628.29999999999995</v>
      </c>
      <c r="G42" s="187">
        <v>1012</v>
      </c>
      <c r="H42" s="187">
        <f t="shared" si="1"/>
        <v>1114.2666666666667</v>
      </c>
      <c r="I42" s="188">
        <v>1183</v>
      </c>
      <c r="J42" s="188">
        <f t="shared" si="2"/>
        <v>1293.2</v>
      </c>
      <c r="L42" s="14"/>
      <c r="M42" s="25">
        <f>р2гл4!E41/'2,4'!E42</f>
        <v>1.113240418118467</v>
      </c>
      <c r="N42" s="25">
        <f>р2гл4!F41/'2,4'!F42</f>
        <v>1.1125258634410313</v>
      </c>
      <c r="O42" s="25">
        <f>р2гл4!G41/'2,4'!G42</f>
        <v>1.1126482213438735</v>
      </c>
      <c r="P42" s="25">
        <f>р2гл4!H41/'2,4'!H42</f>
        <v>1.1128395357185592</v>
      </c>
      <c r="Q42" s="25">
        <f>р2гл4!I41/'2,4'!I42</f>
        <v>1.1132713440405748</v>
      </c>
      <c r="R42" s="25">
        <f>р2гл4!J41/'2,4'!J42</f>
        <v>1.1127435818125579</v>
      </c>
      <c r="T42" s="211">
        <v>618</v>
      </c>
      <c r="U42" s="210">
        <f t="shared" si="3"/>
        <v>515</v>
      </c>
      <c r="W42" s="209">
        <v>1096</v>
      </c>
      <c r="X42" s="25">
        <f t="shared" si="4"/>
        <v>913.33333333333337</v>
      </c>
      <c r="Z42" s="1">
        <v>1272</v>
      </c>
      <c r="AA42" s="25">
        <f t="shared" si="5"/>
        <v>1060</v>
      </c>
    </row>
    <row r="43" spans="1:27" ht="24.75" customHeight="1" x14ac:dyDescent="0.2">
      <c r="A43" s="46">
        <v>34</v>
      </c>
      <c r="B43" s="47" t="s">
        <v>3200</v>
      </c>
      <c r="C43" s="47" t="s">
        <v>3201</v>
      </c>
      <c r="D43" s="47" t="s">
        <v>15</v>
      </c>
      <c r="E43" s="189">
        <v>1604</v>
      </c>
      <c r="F43" s="189">
        <f t="shared" si="0"/>
        <v>1762.8999999999999</v>
      </c>
      <c r="G43" s="187">
        <v>2831</v>
      </c>
      <c r="H43" s="187">
        <f t="shared" si="1"/>
        <v>3120.15</v>
      </c>
      <c r="I43" s="188">
        <v>3316</v>
      </c>
      <c r="J43" s="188">
        <f t="shared" si="2"/>
        <v>3626.45</v>
      </c>
      <c r="L43" s="14"/>
      <c r="M43" s="25">
        <f>р2гл4!E42/'2,4'!E43</f>
        <v>1.1128428927680798</v>
      </c>
      <c r="N43" s="25">
        <f>р2гл4!F42/'2,4'!F43</f>
        <v>1.11293890748199</v>
      </c>
      <c r="O43" s="25">
        <f>р2гл4!G42/'2,4'!G43</f>
        <v>1.1130342635111268</v>
      </c>
      <c r="P43" s="25">
        <f>р2гл4!H42/'2,4'!H43</f>
        <v>1.1130875118183421</v>
      </c>
      <c r="Q43" s="25">
        <f>р2гл4!I42/'2,4'!I43</f>
        <v>1.1130880579010856</v>
      </c>
      <c r="R43" s="25">
        <f>р2гл4!J42/'2,4'!J43</f>
        <v>1.1129341366901515</v>
      </c>
      <c r="T43" s="211">
        <v>1734</v>
      </c>
      <c r="U43" s="210">
        <f t="shared" si="3"/>
        <v>1445</v>
      </c>
      <c r="W43" s="209">
        <v>3069</v>
      </c>
      <c r="X43" s="25">
        <f t="shared" si="4"/>
        <v>2557.5</v>
      </c>
      <c r="Z43" s="1">
        <v>3567</v>
      </c>
      <c r="AA43" s="25">
        <f t="shared" si="5"/>
        <v>2972.5</v>
      </c>
    </row>
    <row r="44" spans="1:27" ht="24.75" customHeight="1" x14ac:dyDescent="0.2">
      <c r="A44" s="46">
        <v>35</v>
      </c>
      <c r="B44" s="47" t="s">
        <v>3202</v>
      </c>
      <c r="C44" s="47" t="s">
        <v>3203</v>
      </c>
      <c r="D44" s="47" t="s">
        <v>15</v>
      </c>
      <c r="E44" s="190">
        <v>574</v>
      </c>
      <c r="F44" s="189">
        <f t="shared" si="0"/>
        <v>628.29999999999995</v>
      </c>
      <c r="G44" s="187">
        <v>1012</v>
      </c>
      <c r="H44" s="187">
        <f t="shared" si="1"/>
        <v>1114.2666666666667</v>
      </c>
      <c r="I44" s="188">
        <v>1183</v>
      </c>
      <c r="J44" s="188">
        <f>AA44*$K$7</f>
        <v>1293.2</v>
      </c>
      <c r="L44" s="14"/>
      <c r="M44" s="25">
        <f>р2гл4!E43/'2,4'!E44</f>
        <v>1.113240418118467</v>
      </c>
      <c r="N44" s="25">
        <f>р2гл4!F43/'2,4'!F44</f>
        <v>1.1125258634410313</v>
      </c>
      <c r="O44" s="25">
        <f>р2гл4!G43/'2,4'!G44</f>
        <v>1.1126482213438735</v>
      </c>
      <c r="P44" s="25">
        <f>р2гл4!H43/'2,4'!H44</f>
        <v>1.1128395357185592</v>
      </c>
      <c r="Q44" s="25">
        <f>р2гл4!I43/'2,4'!I44</f>
        <v>1.1132713440405748</v>
      </c>
      <c r="R44" s="25">
        <f>р2гл4!J43/'2,4'!J44</f>
        <v>1.1127435818125579</v>
      </c>
      <c r="T44" s="211">
        <v>618</v>
      </c>
      <c r="U44" s="210">
        <f t="shared" si="3"/>
        <v>515</v>
      </c>
      <c r="W44" s="209">
        <v>1096</v>
      </c>
      <c r="X44" s="25">
        <f t="shared" si="4"/>
        <v>913.33333333333337</v>
      </c>
      <c r="Z44" s="1">
        <v>1272</v>
      </c>
      <c r="AA44" s="25">
        <f t="shared" si="5"/>
        <v>1060</v>
      </c>
    </row>
    <row r="45" spans="1:27" ht="24.75" customHeight="1" x14ac:dyDescent="0.2">
      <c r="A45" s="46">
        <v>36</v>
      </c>
      <c r="B45" s="47" t="s">
        <v>3204</v>
      </c>
      <c r="C45" s="47" t="s">
        <v>3205</v>
      </c>
      <c r="D45" s="47" t="s">
        <v>15</v>
      </c>
      <c r="E45" s="190">
        <v>824</v>
      </c>
      <c r="F45" s="189">
        <f t="shared" si="0"/>
        <v>906.86666666666667</v>
      </c>
      <c r="G45" s="187">
        <v>1456</v>
      </c>
      <c r="H45" s="187">
        <f t="shared" si="1"/>
        <v>1605.3166666666668</v>
      </c>
      <c r="I45" s="188">
        <v>1705</v>
      </c>
      <c r="J45" s="188">
        <f t="shared" si="2"/>
        <v>1864.5666666666668</v>
      </c>
      <c r="L45" s="14"/>
      <c r="M45" s="25">
        <f>р2гл4!E44/'2,4'!E45</f>
        <v>1.1128640776699028</v>
      </c>
      <c r="N45" s="25">
        <f>р2гл4!F44/'2,4'!F45</f>
        <v>1.1126222156877159</v>
      </c>
      <c r="O45" s="25">
        <f>р2гл4!G44/'2,4'!G45</f>
        <v>1.1133241758241759</v>
      </c>
      <c r="P45" s="25">
        <f>р2гл4!H44/'2,4'!H45</f>
        <v>1.1131760088871354</v>
      </c>
      <c r="Q45" s="25">
        <f>р2гл4!I44/'2,4'!I45</f>
        <v>1.1131964809384165</v>
      </c>
      <c r="R45" s="25">
        <f>р2гл4!J44/'2,4'!J45</f>
        <v>1.1128591093551674</v>
      </c>
      <c r="T45" s="211">
        <v>892</v>
      </c>
      <c r="U45" s="210">
        <f t="shared" si="3"/>
        <v>743.33333333333337</v>
      </c>
      <c r="W45" s="209">
        <v>1579</v>
      </c>
      <c r="X45" s="25">
        <f t="shared" si="4"/>
        <v>1315.8333333333335</v>
      </c>
      <c r="Z45" s="1">
        <v>1834</v>
      </c>
      <c r="AA45" s="25">
        <f t="shared" si="5"/>
        <v>1528.3333333333335</v>
      </c>
    </row>
    <row r="46" spans="1:27" ht="24.75" customHeight="1" x14ac:dyDescent="0.2">
      <c r="A46" s="46">
        <v>37</v>
      </c>
      <c r="B46" s="47" t="s">
        <v>3206</v>
      </c>
      <c r="C46" s="47" t="s">
        <v>3207</v>
      </c>
      <c r="D46" s="47" t="s">
        <v>15</v>
      </c>
      <c r="E46" s="189">
        <v>1298</v>
      </c>
      <c r="F46" s="189">
        <f t="shared" si="0"/>
        <v>1427.3999999999999</v>
      </c>
      <c r="G46" s="187">
        <v>2202</v>
      </c>
      <c r="H46" s="187">
        <f t="shared" si="1"/>
        <v>2426.7833333333333</v>
      </c>
      <c r="I46" s="188">
        <v>2743</v>
      </c>
      <c r="J46" s="188">
        <f t="shared" si="2"/>
        <v>2995.1</v>
      </c>
      <c r="L46" s="14"/>
      <c r="M46" s="25">
        <f>р2гл4!E45/'2,4'!E46</f>
        <v>1.113251155624037</v>
      </c>
      <c r="N46" s="25">
        <f>р2гл4!F45/'2,4'!F46</f>
        <v>1.11321283452431</v>
      </c>
      <c r="O46" s="25">
        <f>р2гл4!G45/'2,4'!G46</f>
        <v>1.1130790190735695</v>
      </c>
      <c r="P46" s="25">
        <f>р2гл4!H45/'2,4'!H46</f>
        <v>1.1129959411292039</v>
      </c>
      <c r="Q46" s="25">
        <f>р2гл4!I45/'2,4'!I46</f>
        <v>1.1130149471381698</v>
      </c>
      <c r="R46" s="25">
        <f>р2гл4!J45/'2,4'!J46</f>
        <v>1.1131514807518947</v>
      </c>
      <c r="T46" s="211">
        <v>1404</v>
      </c>
      <c r="U46" s="210">
        <f t="shared" si="3"/>
        <v>1170</v>
      </c>
      <c r="W46" s="209">
        <v>2387</v>
      </c>
      <c r="X46" s="25">
        <f t="shared" si="4"/>
        <v>1989.1666666666667</v>
      </c>
      <c r="Z46" s="1">
        <v>2946</v>
      </c>
      <c r="AA46" s="25">
        <f t="shared" si="5"/>
        <v>2455</v>
      </c>
    </row>
    <row r="47" spans="1:27" ht="24.75" customHeight="1" x14ac:dyDescent="0.2">
      <c r="A47" s="46">
        <v>38</v>
      </c>
      <c r="B47" s="47" t="s">
        <v>3208</v>
      </c>
      <c r="C47" s="47" t="s">
        <v>3209</v>
      </c>
      <c r="D47" s="47" t="s">
        <v>15</v>
      </c>
      <c r="E47" s="190">
        <v>811</v>
      </c>
      <c r="F47" s="189">
        <f t="shared" si="0"/>
        <v>892.63333333333344</v>
      </c>
      <c r="G47" s="187">
        <v>1206</v>
      </c>
      <c r="H47" s="187">
        <f t="shared" si="1"/>
        <v>1335.8999999999999</v>
      </c>
      <c r="I47" s="188">
        <v>1933</v>
      </c>
      <c r="J47" s="188">
        <f t="shared" si="2"/>
        <v>2112.6333333333332</v>
      </c>
      <c r="L47" s="14"/>
      <c r="M47" s="25">
        <f>р2гл4!E46/'2,4'!E47</f>
        <v>1.1134401972872996</v>
      </c>
      <c r="N47" s="25">
        <f>р2гл4!F46/'2,4'!F47</f>
        <v>1.1135591321557936</v>
      </c>
      <c r="O47" s="25">
        <f>р2гл4!G46/'2,4'!G47</f>
        <v>1.1127694859038142</v>
      </c>
      <c r="P47" s="25">
        <f>р2гл4!H46/'2,4'!H47</f>
        <v>1.113107268508122</v>
      </c>
      <c r="Q47" s="25">
        <f>р2гл4!I46/'2,4'!I47</f>
        <v>1.1127780651836523</v>
      </c>
      <c r="R47" s="25">
        <f>р2гл4!J46/'2,4'!J47</f>
        <v>1.1128291705454489</v>
      </c>
      <c r="T47" s="211">
        <v>878</v>
      </c>
      <c r="U47" s="210">
        <f t="shared" si="3"/>
        <v>731.66666666666674</v>
      </c>
      <c r="W47" s="209">
        <v>1314</v>
      </c>
      <c r="X47" s="25">
        <f t="shared" si="4"/>
        <v>1095</v>
      </c>
      <c r="Z47" s="1">
        <v>2078</v>
      </c>
      <c r="AA47" s="25">
        <f t="shared" si="5"/>
        <v>1731.6666666666667</v>
      </c>
    </row>
    <row r="48" spans="1:27" ht="33.75" x14ac:dyDescent="0.2">
      <c r="A48" s="46">
        <v>39</v>
      </c>
      <c r="B48" s="47" t="s">
        <v>3210</v>
      </c>
      <c r="C48" s="47" t="s">
        <v>3211</v>
      </c>
      <c r="D48" s="47" t="s">
        <v>15</v>
      </c>
      <c r="E48" s="193">
        <v>1216</v>
      </c>
      <c r="F48" s="189">
        <f t="shared" si="0"/>
        <v>1339.9666666666669</v>
      </c>
      <c r="G48" s="187">
        <v>1808</v>
      </c>
      <c r="H48" s="187">
        <f t="shared" si="1"/>
        <v>2005.8833333333334</v>
      </c>
      <c r="I48" s="188">
        <v>2901</v>
      </c>
      <c r="J48" s="188">
        <f t="shared" si="2"/>
        <v>3168.95</v>
      </c>
      <c r="L48" s="14"/>
      <c r="M48" s="25">
        <f>р2гл4!E47/'2,4'!E48</f>
        <v>1.1126644736842106</v>
      </c>
      <c r="N48" s="25">
        <f>р2гл4!F47/'2,4'!F48</f>
        <v>1.1127142466230502</v>
      </c>
      <c r="O48" s="25">
        <f>р2гл4!G47/'2,4'!G48</f>
        <v>1.1128318584070795</v>
      </c>
      <c r="P48" s="25">
        <f>р2гл4!H47/'2,4'!H48</f>
        <v>1.1132252623532441</v>
      </c>
      <c r="Q48" s="25">
        <f>р2гл4!I47/'2,4'!I48</f>
        <v>1.1130644605308515</v>
      </c>
      <c r="R48" s="25">
        <f>р2гл4!J47/'2,4'!J48</f>
        <v>1.1129869515139084</v>
      </c>
      <c r="T48" s="211">
        <v>1318</v>
      </c>
      <c r="U48" s="210">
        <f t="shared" si="3"/>
        <v>1098.3333333333335</v>
      </c>
      <c r="W48" s="209">
        <v>1973</v>
      </c>
      <c r="X48" s="25">
        <f t="shared" si="4"/>
        <v>1644.1666666666667</v>
      </c>
      <c r="Z48" s="1">
        <v>3117</v>
      </c>
      <c r="AA48" s="25">
        <f t="shared" si="5"/>
        <v>2597.5</v>
      </c>
    </row>
    <row r="49" spans="1:27" ht="24.75" customHeight="1" x14ac:dyDescent="0.2">
      <c r="A49" s="46">
        <v>40</v>
      </c>
      <c r="B49" s="47" t="s">
        <v>3212</v>
      </c>
      <c r="C49" s="47" t="s">
        <v>3213</v>
      </c>
      <c r="D49" s="47" t="s">
        <v>15</v>
      </c>
      <c r="E49" s="189">
        <v>1216</v>
      </c>
      <c r="F49" s="189">
        <f t="shared" si="0"/>
        <v>1340.9833333333333</v>
      </c>
      <c r="G49" s="187">
        <v>1808</v>
      </c>
      <c r="H49" s="187">
        <f t="shared" si="1"/>
        <v>2005.8833333333334</v>
      </c>
      <c r="I49" s="188">
        <v>2902</v>
      </c>
      <c r="J49" s="188">
        <f t="shared" si="2"/>
        <v>3168.95</v>
      </c>
      <c r="L49" s="14"/>
      <c r="M49" s="25">
        <f>р2гл4!E48/'2,4'!E49</f>
        <v>1.1126644736842106</v>
      </c>
      <c r="N49" s="25">
        <f>р2гл4!F48/'2,4'!F49</f>
        <v>1.1133620850370995</v>
      </c>
      <c r="O49" s="25">
        <f>р2гл4!G48/'2,4'!G49</f>
        <v>1.1128318584070795</v>
      </c>
      <c r="P49" s="25">
        <f>р2гл4!H48/'2,4'!H49</f>
        <v>1.1132252623532441</v>
      </c>
      <c r="Q49" s="25">
        <f>р2гл4!I48/'2,4'!I49</f>
        <v>1.1130254996554101</v>
      </c>
      <c r="R49" s="25">
        <f>р2гл4!J48/'2,4'!J49</f>
        <v>1.1129869515139084</v>
      </c>
      <c r="T49" s="211">
        <v>1319</v>
      </c>
      <c r="U49" s="210">
        <f t="shared" si="3"/>
        <v>1099.1666666666667</v>
      </c>
      <c r="W49" s="209">
        <v>1973</v>
      </c>
      <c r="X49" s="25">
        <f t="shared" si="4"/>
        <v>1644.1666666666667</v>
      </c>
      <c r="Z49" s="1">
        <v>3117</v>
      </c>
      <c r="AA49" s="25">
        <f t="shared" si="5"/>
        <v>2597.5</v>
      </c>
    </row>
    <row r="50" spans="1:27" x14ac:dyDescent="0.2">
      <c r="K50" s="195">
        <f>SUM(E10:J49)</f>
        <v>990264.55000000016</v>
      </c>
      <c r="S50" s="124"/>
      <c r="T50" s="25"/>
    </row>
    <row r="51" spans="1:27" x14ac:dyDescent="0.2">
      <c r="K51" s="33">
        <f>SUM(р2гл4!E9:J48)</f>
        <v>1102159</v>
      </c>
      <c r="S51" s="124"/>
    </row>
    <row r="52" spans="1:27" x14ac:dyDescent="0.2">
      <c r="K52" s="198">
        <f>K51/K50</f>
        <v>1.1129945023276859</v>
      </c>
      <c r="S52" s="124"/>
    </row>
  </sheetData>
  <autoFilter ref="A1:WVJ53">
    <filterColumn colId="0" showButton="0"/>
    <filterColumn colId="1" showButton="0"/>
    <filterColumn colId="2" showButton="0"/>
    <filterColumn colId="3" showButton="0"/>
    <filterColumn colId="4" showButton="0"/>
  </autoFilter>
  <mergeCells count="13">
    <mergeCell ref="A1:F2"/>
    <mergeCell ref="A4:F4"/>
    <mergeCell ref="A6:F6"/>
    <mergeCell ref="A8:A9"/>
    <mergeCell ref="B8:B9"/>
    <mergeCell ref="C8:C9"/>
    <mergeCell ref="D8:D9"/>
    <mergeCell ref="E8:F8"/>
    <mergeCell ref="T9:U9"/>
    <mergeCell ref="W9:X9"/>
    <mergeCell ref="Z9:AA9"/>
    <mergeCell ref="G8:H8"/>
    <mergeCell ref="I8:J8"/>
  </mergeCells>
  <pageMargins left="0.39370078740157477" right="0.39370078740157477" top="0.39370078740157477" bottom="0.39370078740157477" header="0" footer="0"/>
  <pageSetup paperSize="9" fitToWidth="0" fitToHeight="0" pageOrder="overThenDown" orientation="portrait" verticalDpi="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T56"/>
  <sheetViews>
    <sheetView view="pageBreakPreview" zoomScale="70" zoomScaleNormal="100" zoomScaleSheetLayoutView="70" workbookViewId="0">
      <pane ySplit="8" topLeftCell="A9" activePane="bottomLeft" state="frozen"/>
      <selection activeCell="D42" sqref="D42"/>
      <selection pane="bottomLeft" activeCell="Q34" sqref="Q34"/>
    </sheetView>
  </sheetViews>
  <sheetFormatPr defaultColWidth="9.140625" defaultRowHeight="12.75" x14ac:dyDescent="0.2"/>
  <cols>
    <col min="1" max="1" width="4.7109375" style="81" customWidth="1"/>
    <col min="2" max="2" width="10" style="81" customWidth="1"/>
    <col min="3" max="3" width="48.42578125" style="81" customWidth="1"/>
    <col min="4" max="4" width="10.28515625" style="81" customWidth="1"/>
    <col min="5" max="10" width="12.7109375" style="81" customWidth="1"/>
    <col min="11" max="251" width="9.140625" style="81"/>
    <col min="252" max="252" width="11.5703125" style="81" customWidth="1"/>
    <col min="253" max="253" width="13.140625" style="81" customWidth="1"/>
    <col min="254" max="254" width="48.42578125" style="81" customWidth="1"/>
    <col min="255" max="255" width="13.85546875" style="81" customWidth="1"/>
    <col min="256" max="256" width="11.42578125" style="81" customWidth="1"/>
    <col min="257" max="257" width="11.85546875" style="81" customWidth="1"/>
    <col min="258" max="507" width="9.140625" style="81"/>
    <col min="508" max="508" width="11.5703125" style="81" customWidth="1"/>
    <col min="509" max="509" width="13.140625" style="81" customWidth="1"/>
    <col min="510" max="510" width="48.42578125" style="81" customWidth="1"/>
    <col min="511" max="511" width="13.85546875" style="81" customWidth="1"/>
    <col min="512" max="512" width="11.42578125" style="81" customWidth="1"/>
    <col min="513" max="513" width="11.85546875" style="81" customWidth="1"/>
    <col min="514" max="763" width="9.140625" style="81"/>
    <col min="764" max="764" width="11.5703125" style="81" customWidth="1"/>
    <col min="765" max="765" width="13.140625" style="81" customWidth="1"/>
    <col min="766" max="766" width="48.42578125" style="81" customWidth="1"/>
    <col min="767" max="767" width="13.85546875" style="81" customWidth="1"/>
    <col min="768" max="768" width="11.42578125" style="81" customWidth="1"/>
    <col min="769" max="769" width="11.85546875" style="81" customWidth="1"/>
    <col min="770" max="1019" width="9.140625" style="81"/>
    <col min="1020" max="1020" width="11.5703125" style="81" customWidth="1"/>
    <col min="1021" max="1021" width="13.140625" style="81" customWidth="1"/>
    <col min="1022" max="1022" width="48.42578125" style="81" customWidth="1"/>
    <col min="1023" max="1023" width="13.85546875" style="81" customWidth="1"/>
    <col min="1024" max="1024" width="11.42578125" style="81" customWidth="1"/>
    <col min="1025" max="1025" width="11.85546875" style="81" customWidth="1"/>
    <col min="1026" max="1275" width="9.140625" style="81"/>
    <col min="1276" max="1276" width="11.5703125" style="81" customWidth="1"/>
    <col min="1277" max="1277" width="13.140625" style="81" customWidth="1"/>
    <col min="1278" max="1278" width="48.42578125" style="81" customWidth="1"/>
    <col min="1279" max="1279" width="13.85546875" style="81" customWidth="1"/>
    <col min="1280" max="1280" width="11.42578125" style="81" customWidth="1"/>
    <col min="1281" max="1281" width="11.85546875" style="81" customWidth="1"/>
    <col min="1282" max="1531" width="9.140625" style="81"/>
    <col min="1532" max="1532" width="11.5703125" style="81" customWidth="1"/>
    <col min="1533" max="1533" width="13.140625" style="81" customWidth="1"/>
    <col min="1534" max="1534" width="48.42578125" style="81" customWidth="1"/>
    <col min="1535" max="1535" width="13.85546875" style="81" customWidth="1"/>
    <col min="1536" max="1536" width="11.42578125" style="81" customWidth="1"/>
    <col min="1537" max="1537" width="11.85546875" style="81" customWidth="1"/>
    <col min="1538" max="1787" width="9.140625" style="81"/>
    <col min="1788" max="1788" width="11.5703125" style="81" customWidth="1"/>
    <col min="1789" max="1789" width="13.140625" style="81" customWidth="1"/>
    <col min="1790" max="1790" width="48.42578125" style="81" customWidth="1"/>
    <col min="1791" max="1791" width="13.85546875" style="81" customWidth="1"/>
    <col min="1792" max="1792" width="11.42578125" style="81" customWidth="1"/>
    <col min="1793" max="1793" width="11.85546875" style="81" customWidth="1"/>
    <col min="1794" max="2043" width="9.140625" style="81"/>
    <col min="2044" max="2044" width="11.5703125" style="81" customWidth="1"/>
    <col min="2045" max="2045" width="13.140625" style="81" customWidth="1"/>
    <col min="2046" max="2046" width="48.42578125" style="81" customWidth="1"/>
    <col min="2047" max="2047" width="13.85546875" style="81" customWidth="1"/>
    <col min="2048" max="2048" width="11.42578125" style="81" customWidth="1"/>
    <col min="2049" max="2049" width="11.85546875" style="81" customWidth="1"/>
    <col min="2050" max="2299" width="9.140625" style="81"/>
    <col min="2300" max="2300" width="11.5703125" style="81" customWidth="1"/>
    <col min="2301" max="2301" width="13.140625" style="81" customWidth="1"/>
    <col min="2302" max="2302" width="48.42578125" style="81" customWidth="1"/>
    <col min="2303" max="2303" width="13.85546875" style="81" customWidth="1"/>
    <col min="2304" max="2304" width="11.42578125" style="81" customWidth="1"/>
    <col min="2305" max="2305" width="11.85546875" style="81" customWidth="1"/>
    <col min="2306" max="2555" width="9.140625" style="81"/>
    <col min="2556" max="2556" width="11.5703125" style="81" customWidth="1"/>
    <col min="2557" max="2557" width="13.140625" style="81" customWidth="1"/>
    <col min="2558" max="2558" width="48.42578125" style="81" customWidth="1"/>
    <col min="2559" max="2559" width="13.85546875" style="81" customWidth="1"/>
    <col min="2560" max="2560" width="11.42578125" style="81" customWidth="1"/>
    <col min="2561" max="2561" width="11.85546875" style="81" customWidth="1"/>
    <col min="2562" max="2811" width="9.140625" style="81"/>
    <col min="2812" max="2812" width="11.5703125" style="81" customWidth="1"/>
    <col min="2813" max="2813" width="13.140625" style="81" customWidth="1"/>
    <col min="2814" max="2814" width="48.42578125" style="81" customWidth="1"/>
    <col min="2815" max="2815" width="13.85546875" style="81" customWidth="1"/>
    <col min="2816" max="2816" width="11.42578125" style="81" customWidth="1"/>
    <col min="2817" max="2817" width="11.85546875" style="81" customWidth="1"/>
    <col min="2818" max="3067" width="9.140625" style="81"/>
    <col min="3068" max="3068" width="11.5703125" style="81" customWidth="1"/>
    <col min="3069" max="3069" width="13.140625" style="81" customWidth="1"/>
    <col min="3070" max="3070" width="48.42578125" style="81" customWidth="1"/>
    <col min="3071" max="3071" width="13.85546875" style="81" customWidth="1"/>
    <col min="3072" max="3072" width="11.42578125" style="81" customWidth="1"/>
    <col min="3073" max="3073" width="11.85546875" style="81" customWidth="1"/>
    <col min="3074" max="3323" width="9.140625" style="81"/>
    <col min="3324" max="3324" width="11.5703125" style="81" customWidth="1"/>
    <col min="3325" max="3325" width="13.140625" style="81" customWidth="1"/>
    <col min="3326" max="3326" width="48.42578125" style="81" customWidth="1"/>
    <col min="3327" max="3327" width="13.85546875" style="81" customWidth="1"/>
    <col min="3328" max="3328" width="11.42578125" style="81" customWidth="1"/>
    <col min="3329" max="3329" width="11.85546875" style="81" customWidth="1"/>
    <col min="3330" max="3579" width="9.140625" style="81"/>
    <col min="3580" max="3580" width="11.5703125" style="81" customWidth="1"/>
    <col min="3581" max="3581" width="13.140625" style="81" customWidth="1"/>
    <col min="3582" max="3582" width="48.42578125" style="81" customWidth="1"/>
    <col min="3583" max="3583" width="13.85546875" style="81" customWidth="1"/>
    <col min="3584" max="3584" width="11.42578125" style="81" customWidth="1"/>
    <col min="3585" max="3585" width="11.85546875" style="81" customWidth="1"/>
    <col min="3586" max="3835" width="9.140625" style="81"/>
    <col min="3836" max="3836" width="11.5703125" style="81" customWidth="1"/>
    <col min="3837" max="3837" width="13.140625" style="81" customWidth="1"/>
    <col min="3838" max="3838" width="48.42578125" style="81" customWidth="1"/>
    <col min="3839" max="3839" width="13.85546875" style="81" customWidth="1"/>
    <col min="3840" max="3840" width="11.42578125" style="81" customWidth="1"/>
    <col min="3841" max="3841" width="11.85546875" style="81" customWidth="1"/>
    <col min="3842" max="4091" width="9.140625" style="81"/>
    <col min="4092" max="4092" width="11.5703125" style="81" customWidth="1"/>
    <col min="4093" max="4093" width="13.140625" style="81" customWidth="1"/>
    <col min="4094" max="4094" width="48.42578125" style="81" customWidth="1"/>
    <col min="4095" max="4095" width="13.85546875" style="81" customWidth="1"/>
    <col min="4096" max="4096" width="11.42578125" style="81" customWidth="1"/>
    <col min="4097" max="4097" width="11.85546875" style="81" customWidth="1"/>
    <col min="4098" max="4347" width="9.140625" style="81"/>
    <col min="4348" max="4348" width="11.5703125" style="81" customWidth="1"/>
    <col min="4349" max="4349" width="13.140625" style="81" customWidth="1"/>
    <col min="4350" max="4350" width="48.42578125" style="81" customWidth="1"/>
    <col min="4351" max="4351" width="13.85546875" style="81" customWidth="1"/>
    <col min="4352" max="4352" width="11.42578125" style="81" customWidth="1"/>
    <col min="4353" max="4353" width="11.85546875" style="81" customWidth="1"/>
    <col min="4354" max="4603" width="9.140625" style="81"/>
    <col min="4604" max="4604" width="11.5703125" style="81" customWidth="1"/>
    <col min="4605" max="4605" width="13.140625" style="81" customWidth="1"/>
    <col min="4606" max="4606" width="48.42578125" style="81" customWidth="1"/>
    <col min="4607" max="4607" width="13.85546875" style="81" customWidth="1"/>
    <col min="4608" max="4608" width="11.42578125" style="81" customWidth="1"/>
    <col min="4609" max="4609" width="11.85546875" style="81" customWidth="1"/>
    <col min="4610" max="4859" width="9.140625" style="81"/>
    <col min="4860" max="4860" width="11.5703125" style="81" customWidth="1"/>
    <col min="4861" max="4861" width="13.140625" style="81" customWidth="1"/>
    <col min="4862" max="4862" width="48.42578125" style="81" customWidth="1"/>
    <col min="4863" max="4863" width="13.85546875" style="81" customWidth="1"/>
    <col min="4864" max="4864" width="11.42578125" style="81" customWidth="1"/>
    <col min="4865" max="4865" width="11.85546875" style="81" customWidth="1"/>
    <col min="4866" max="5115" width="9.140625" style="81"/>
    <col min="5116" max="5116" width="11.5703125" style="81" customWidth="1"/>
    <col min="5117" max="5117" width="13.140625" style="81" customWidth="1"/>
    <col min="5118" max="5118" width="48.42578125" style="81" customWidth="1"/>
    <col min="5119" max="5119" width="13.85546875" style="81" customWidth="1"/>
    <col min="5120" max="5120" width="11.42578125" style="81" customWidth="1"/>
    <col min="5121" max="5121" width="11.85546875" style="81" customWidth="1"/>
    <col min="5122" max="5371" width="9.140625" style="81"/>
    <col min="5372" max="5372" width="11.5703125" style="81" customWidth="1"/>
    <col min="5373" max="5373" width="13.140625" style="81" customWidth="1"/>
    <col min="5374" max="5374" width="48.42578125" style="81" customWidth="1"/>
    <col min="5375" max="5375" width="13.85546875" style="81" customWidth="1"/>
    <col min="5376" max="5376" width="11.42578125" style="81" customWidth="1"/>
    <col min="5377" max="5377" width="11.85546875" style="81" customWidth="1"/>
    <col min="5378" max="5627" width="9.140625" style="81"/>
    <col min="5628" max="5628" width="11.5703125" style="81" customWidth="1"/>
    <col min="5629" max="5629" width="13.140625" style="81" customWidth="1"/>
    <col min="5630" max="5630" width="48.42578125" style="81" customWidth="1"/>
    <col min="5631" max="5631" width="13.85546875" style="81" customWidth="1"/>
    <col min="5632" max="5632" width="11.42578125" style="81" customWidth="1"/>
    <col min="5633" max="5633" width="11.85546875" style="81" customWidth="1"/>
    <col min="5634" max="5883" width="9.140625" style="81"/>
    <col min="5884" max="5884" width="11.5703125" style="81" customWidth="1"/>
    <col min="5885" max="5885" width="13.140625" style="81" customWidth="1"/>
    <col min="5886" max="5886" width="48.42578125" style="81" customWidth="1"/>
    <col min="5887" max="5887" width="13.85546875" style="81" customWidth="1"/>
    <col min="5888" max="5888" width="11.42578125" style="81" customWidth="1"/>
    <col min="5889" max="5889" width="11.85546875" style="81" customWidth="1"/>
    <col min="5890" max="6139" width="9.140625" style="81"/>
    <col min="6140" max="6140" width="11.5703125" style="81" customWidth="1"/>
    <col min="6141" max="6141" width="13.140625" style="81" customWidth="1"/>
    <col min="6142" max="6142" width="48.42578125" style="81" customWidth="1"/>
    <col min="6143" max="6143" width="13.85546875" style="81" customWidth="1"/>
    <col min="6144" max="6144" width="11.42578125" style="81" customWidth="1"/>
    <col min="6145" max="6145" width="11.85546875" style="81" customWidth="1"/>
    <col min="6146" max="6395" width="9.140625" style="81"/>
    <col min="6396" max="6396" width="11.5703125" style="81" customWidth="1"/>
    <col min="6397" max="6397" width="13.140625" style="81" customWidth="1"/>
    <col min="6398" max="6398" width="48.42578125" style="81" customWidth="1"/>
    <col min="6399" max="6399" width="13.85546875" style="81" customWidth="1"/>
    <col min="6400" max="6400" width="11.42578125" style="81" customWidth="1"/>
    <col min="6401" max="6401" width="11.85546875" style="81" customWidth="1"/>
    <col min="6402" max="6651" width="9.140625" style="81"/>
    <col min="6652" max="6652" width="11.5703125" style="81" customWidth="1"/>
    <col min="6653" max="6653" width="13.140625" style="81" customWidth="1"/>
    <col min="6654" max="6654" width="48.42578125" style="81" customWidth="1"/>
    <col min="6655" max="6655" width="13.85546875" style="81" customWidth="1"/>
    <col min="6656" max="6656" width="11.42578125" style="81" customWidth="1"/>
    <col min="6657" max="6657" width="11.85546875" style="81" customWidth="1"/>
    <col min="6658" max="6907" width="9.140625" style="81"/>
    <col min="6908" max="6908" width="11.5703125" style="81" customWidth="1"/>
    <col min="6909" max="6909" width="13.140625" style="81" customWidth="1"/>
    <col min="6910" max="6910" width="48.42578125" style="81" customWidth="1"/>
    <col min="6911" max="6911" width="13.85546875" style="81" customWidth="1"/>
    <col min="6912" max="6912" width="11.42578125" style="81" customWidth="1"/>
    <col min="6913" max="6913" width="11.85546875" style="81" customWidth="1"/>
    <col min="6914" max="7163" width="9.140625" style="81"/>
    <col min="7164" max="7164" width="11.5703125" style="81" customWidth="1"/>
    <col min="7165" max="7165" width="13.140625" style="81" customWidth="1"/>
    <col min="7166" max="7166" width="48.42578125" style="81" customWidth="1"/>
    <col min="7167" max="7167" width="13.85546875" style="81" customWidth="1"/>
    <col min="7168" max="7168" width="11.42578125" style="81" customWidth="1"/>
    <col min="7169" max="7169" width="11.85546875" style="81" customWidth="1"/>
    <col min="7170" max="7419" width="9.140625" style="81"/>
    <col min="7420" max="7420" width="11.5703125" style="81" customWidth="1"/>
    <col min="7421" max="7421" width="13.140625" style="81" customWidth="1"/>
    <col min="7422" max="7422" width="48.42578125" style="81" customWidth="1"/>
    <col min="7423" max="7423" width="13.85546875" style="81" customWidth="1"/>
    <col min="7424" max="7424" width="11.42578125" style="81" customWidth="1"/>
    <col min="7425" max="7425" width="11.85546875" style="81" customWidth="1"/>
    <col min="7426" max="7675" width="9.140625" style="81"/>
    <col min="7676" max="7676" width="11.5703125" style="81" customWidth="1"/>
    <col min="7677" max="7677" width="13.140625" style="81" customWidth="1"/>
    <col min="7678" max="7678" width="48.42578125" style="81" customWidth="1"/>
    <col min="7679" max="7679" width="13.85546875" style="81" customWidth="1"/>
    <col min="7680" max="7680" width="11.42578125" style="81" customWidth="1"/>
    <col min="7681" max="7681" width="11.85546875" style="81" customWidth="1"/>
    <col min="7682" max="7931" width="9.140625" style="81"/>
    <col min="7932" max="7932" width="11.5703125" style="81" customWidth="1"/>
    <col min="7933" max="7933" width="13.140625" style="81" customWidth="1"/>
    <col min="7934" max="7934" width="48.42578125" style="81" customWidth="1"/>
    <col min="7935" max="7935" width="13.85546875" style="81" customWidth="1"/>
    <col min="7936" max="7936" width="11.42578125" style="81" customWidth="1"/>
    <col min="7937" max="7937" width="11.85546875" style="81" customWidth="1"/>
    <col min="7938" max="8187" width="9.140625" style="81"/>
    <col min="8188" max="8188" width="11.5703125" style="81" customWidth="1"/>
    <col min="8189" max="8189" width="13.140625" style="81" customWidth="1"/>
    <col min="8190" max="8190" width="48.42578125" style="81" customWidth="1"/>
    <col min="8191" max="8191" width="13.85546875" style="81" customWidth="1"/>
    <col min="8192" max="8192" width="11.42578125" style="81" customWidth="1"/>
    <col min="8193" max="8193" width="11.85546875" style="81" customWidth="1"/>
    <col min="8194" max="8443" width="9.140625" style="81"/>
    <col min="8444" max="8444" width="11.5703125" style="81" customWidth="1"/>
    <col min="8445" max="8445" width="13.140625" style="81" customWidth="1"/>
    <col min="8446" max="8446" width="48.42578125" style="81" customWidth="1"/>
    <col min="8447" max="8447" width="13.85546875" style="81" customWidth="1"/>
    <col min="8448" max="8448" width="11.42578125" style="81" customWidth="1"/>
    <col min="8449" max="8449" width="11.85546875" style="81" customWidth="1"/>
    <col min="8450" max="8699" width="9.140625" style="81"/>
    <col min="8700" max="8700" width="11.5703125" style="81" customWidth="1"/>
    <col min="8701" max="8701" width="13.140625" style="81" customWidth="1"/>
    <col min="8702" max="8702" width="48.42578125" style="81" customWidth="1"/>
    <col min="8703" max="8703" width="13.85546875" style="81" customWidth="1"/>
    <col min="8704" max="8704" width="11.42578125" style="81" customWidth="1"/>
    <col min="8705" max="8705" width="11.85546875" style="81" customWidth="1"/>
    <col min="8706" max="8955" width="9.140625" style="81"/>
    <col min="8956" max="8956" width="11.5703125" style="81" customWidth="1"/>
    <col min="8957" max="8957" width="13.140625" style="81" customWidth="1"/>
    <col min="8958" max="8958" width="48.42578125" style="81" customWidth="1"/>
    <col min="8959" max="8959" width="13.85546875" style="81" customWidth="1"/>
    <col min="8960" max="8960" width="11.42578125" style="81" customWidth="1"/>
    <col min="8961" max="8961" width="11.85546875" style="81" customWidth="1"/>
    <col min="8962" max="9211" width="9.140625" style="81"/>
    <col min="9212" max="9212" width="11.5703125" style="81" customWidth="1"/>
    <col min="9213" max="9213" width="13.140625" style="81" customWidth="1"/>
    <col min="9214" max="9214" width="48.42578125" style="81" customWidth="1"/>
    <col min="9215" max="9215" width="13.85546875" style="81" customWidth="1"/>
    <col min="9216" max="9216" width="11.42578125" style="81" customWidth="1"/>
    <col min="9217" max="9217" width="11.85546875" style="81" customWidth="1"/>
    <col min="9218" max="9467" width="9.140625" style="81"/>
    <col min="9468" max="9468" width="11.5703125" style="81" customWidth="1"/>
    <col min="9469" max="9469" width="13.140625" style="81" customWidth="1"/>
    <col min="9470" max="9470" width="48.42578125" style="81" customWidth="1"/>
    <col min="9471" max="9471" width="13.85546875" style="81" customWidth="1"/>
    <col min="9472" max="9472" width="11.42578125" style="81" customWidth="1"/>
    <col min="9473" max="9473" width="11.85546875" style="81" customWidth="1"/>
    <col min="9474" max="9723" width="9.140625" style="81"/>
    <col min="9724" max="9724" width="11.5703125" style="81" customWidth="1"/>
    <col min="9725" max="9725" width="13.140625" style="81" customWidth="1"/>
    <col min="9726" max="9726" width="48.42578125" style="81" customWidth="1"/>
    <col min="9727" max="9727" width="13.85546875" style="81" customWidth="1"/>
    <col min="9728" max="9728" width="11.42578125" style="81" customWidth="1"/>
    <col min="9729" max="9729" width="11.85546875" style="81" customWidth="1"/>
    <col min="9730" max="9979" width="9.140625" style="81"/>
    <col min="9980" max="9980" width="11.5703125" style="81" customWidth="1"/>
    <col min="9981" max="9981" width="13.140625" style="81" customWidth="1"/>
    <col min="9982" max="9982" width="48.42578125" style="81" customWidth="1"/>
    <col min="9983" max="9983" width="13.85546875" style="81" customWidth="1"/>
    <col min="9984" max="9984" width="11.42578125" style="81" customWidth="1"/>
    <col min="9985" max="9985" width="11.85546875" style="81" customWidth="1"/>
    <col min="9986" max="10235" width="9.140625" style="81"/>
    <col min="10236" max="10236" width="11.5703125" style="81" customWidth="1"/>
    <col min="10237" max="10237" width="13.140625" style="81" customWidth="1"/>
    <col min="10238" max="10238" width="48.42578125" style="81" customWidth="1"/>
    <col min="10239" max="10239" width="13.85546875" style="81" customWidth="1"/>
    <col min="10240" max="10240" width="11.42578125" style="81" customWidth="1"/>
    <col min="10241" max="10241" width="11.85546875" style="81" customWidth="1"/>
    <col min="10242" max="10491" width="9.140625" style="81"/>
    <col min="10492" max="10492" width="11.5703125" style="81" customWidth="1"/>
    <col min="10493" max="10493" width="13.140625" style="81" customWidth="1"/>
    <col min="10494" max="10494" width="48.42578125" style="81" customWidth="1"/>
    <col min="10495" max="10495" width="13.85546875" style="81" customWidth="1"/>
    <col min="10496" max="10496" width="11.42578125" style="81" customWidth="1"/>
    <col min="10497" max="10497" width="11.85546875" style="81" customWidth="1"/>
    <col min="10498" max="10747" width="9.140625" style="81"/>
    <col min="10748" max="10748" width="11.5703125" style="81" customWidth="1"/>
    <col min="10749" max="10749" width="13.140625" style="81" customWidth="1"/>
    <col min="10750" max="10750" width="48.42578125" style="81" customWidth="1"/>
    <col min="10751" max="10751" width="13.85546875" style="81" customWidth="1"/>
    <col min="10752" max="10752" width="11.42578125" style="81" customWidth="1"/>
    <col min="10753" max="10753" width="11.85546875" style="81" customWidth="1"/>
    <col min="10754" max="11003" width="9.140625" style="81"/>
    <col min="11004" max="11004" width="11.5703125" style="81" customWidth="1"/>
    <col min="11005" max="11005" width="13.140625" style="81" customWidth="1"/>
    <col min="11006" max="11006" width="48.42578125" style="81" customWidth="1"/>
    <col min="11007" max="11007" width="13.85546875" style="81" customWidth="1"/>
    <col min="11008" max="11008" width="11.42578125" style="81" customWidth="1"/>
    <col min="11009" max="11009" width="11.85546875" style="81" customWidth="1"/>
    <col min="11010" max="11259" width="9.140625" style="81"/>
    <col min="11260" max="11260" width="11.5703125" style="81" customWidth="1"/>
    <col min="11261" max="11261" width="13.140625" style="81" customWidth="1"/>
    <col min="11262" max="11262" width="48.42578125" style="81" customWidth="1"/>
    <col min="11263" max="11263" width="13.85546875" style="81" customWidth="1"/>
    <col min="11264" max="11264" width="11.42578125" style="81" customWidth="1"/>
    <col min="11265" max="11265" width="11.85546875" style="81" customWidth="1"/>
    <col min="11266" max="11515" width="9.140625" style="81"/>
    <col min="11516" max="11516" width="11.5703125" style="81" customWidth="1"/>
    <col min="11517" max="11517" width="13.140625" style="81" customWidth="1"/>
    <col min="11518" max="11518" width="48.42578125" style="81" customWidth="1"/>
    <col min="11519" max="11519" width="13.85546875" style="81" customWidth="1"/>
    <col min="11520" max="11520" width="11.42578125" style="81" customWidth="1"/>
    <col min="11521" max="11521" width="11.85546875" style="81" customWidth="1"/>
    <col min="11522" max="11771" width="9.140625" style="81"/>
    <col min="11772" max="11772" width="11.5703125" style="81" customWidth="1"/>
    <col min="11773" max="11773" width="13.140625" style="81" customWidth="1"/>
    <col min="11774" max="11774" width="48.42578125" style="81" customWidth="1"/>
    <col min="11775" max="11775" width="13.85546875" style="81" customWidth="1"/>
    <col min="11776" max="11776" width="11.42578125" style="81" customWidth="1"/>
    <col min="11777" max="11777" width="11.85546875" style="81" customWidth="1"/>
    <col min="11778" max="12027" width="9.140625" style="81"/>
    <col min="12028" max="12028" width="11.5703125" style="81" customWidth="1"/>
    <col min="12029" max="12029" width="13.140625" style="81" customWidth="1"/>
    <col min="12030" max="12030" width="48.42578125" style="81" customWidth="1"/>
    <col min="12031" max="12031" width="13.85546875" style="81" customWidth="1"/>
    <col min="12032" max="12032" width="11.42578125" style="81" customWidth="1"/>
    <col min="12033" max="12033" width="11.85546875" style="81" customWidth="1"/>
    <col min="12034" max="12283" width="9.140625" style="81"/>
    <col min="12284" max="12284" width="11.5703125" style="81" customWidth="1"/>
    <col min="12285" max="12285" width="13.140625" style="81" customWidth="1"/>
    <col min="12286" max="12286" width="48.42578125" style="81" customWidth="1"/>
    <col min="12287" max="12287" width="13.85546875" style="81" customWidth="1"/>
    <col min="12288" max="12288" width="11.42578125" style="81" customWidth="1"/>
    <col min="12289" max="12289" width="11.85546875" style="81" customWidth="1"/>
    <col min="12290" max="12539" width="9.140625" style="81"/>
    <col min="12540" max="12540" width="11.5703125" style="81" customWidth="1"/>
    <col min="12541" max="12541" width="13.140625" style="81" customWidth="1"/>
    <col min="12542" max="12542" width="48.42578125" style="81" customWidth="1"/>
    <col min="12543" max="12543" width="13.85546875" style="81" customWidth="1"/>
    <col min="12544" max="12544" width="11.42578125" style="81" customWidth="1"/>
    <col min="12545" max="12545" width="11.85546875" style="81" customWidth="1"/>
    <col min="12546" max="12795" width="9.140625" style="81"/>
    <col min="12796" max="12796" width="11.5703125" style="81" customWidth="1"/>
    <col min="12797" max="12797" width="13.140625" style="81" customWidth="1"/>
    <col min="12798" max="12798" width="48.42578125" style="81" customWidth="1"/>
    <col min="12799" max="12799" width="13.85546875" style="81" customWidth="1"/>
    <col min="12800" max="12800" width="11.42578125" style="81" customWidth="1"/>
    <col min="12801" max="12801" width="11.85546875" style="81" customWidth="1"/>
    <col min="12802" max="13051" width="9.140625" style="81"/>
    <col min="13052" max="13052" width="11.5703125" style="81" customWidth="1"/>
    <col min="13053" max="13053" width="13.140625" style="81" customWidth="1"/>
    <col min="13054" max="13054" width="48.42578125" style="81" customWidth="1"/>
    <col min="13055" max="13055" width="13.85546875" style="81" customWidth="1"/>
    <col min="13056" max="13056" width="11.42578125" style="81" customWidth="1"/>
    <col min="13057" max="13057" width="11.85546875" style="81" customWidth="1"/>
    <col min="13058" max="13307" width="9.140625" style="81"/>
    <col min="13308" max="13308" width="11.5703125" style="81" customWidth="1"/>
    <col min="13309" max="13309" width="13.140625" style="81" customWidth="1"/>
    <col min="13310" max="13310" width="48.42578125" style="81" customWidth="1"/>
    <col min="13311" max="13311" width="13.85546875" style="81" customWidth="1"/>
    <col min="13312" max="13312" width="11.42578125" style="81" customWidth="1"/>
    <col min="13313" max="13313" width="11.85546875" style="81" customWidth="1"/>
    <col min="13314" max="13563" width="9.140625" style="81"/>
    <col min="13564" max="13564" width="11.5703125" style="81" customWidth="1"/>
    <col min="13565" max="13565" width="13.140625" style="81" customWidth="1"/>
    <col min="13566" max="13566" width="48.42578125" style="81" customWidth="1"/>
    <col min="13567" max="13567" width="13.85546875" style="81" customWidth="1"/>
    <col min="13568" max="13568" width="11.42578125" style="81" customWidth="1"/>
    <col min="13569" max="13569" width="11.85546875" style="81" customWidth="1"/>
    <col min="13570" max="13819" width="9.140625" style="81"/>
    <col min="13820" max="13820" width="11.5703125" style="81" customWidth="1"/>
    <col min="13821" max="13821" width="13.140625" style="81" customWidth="1"/>
    <col min="13822" max="13822" width="48.42578125" style="81" customWidth="1"/>
    <col min="13823" max="13823" width="13.85546875" style="81" customWidth="1"/>
    <col min="13824" max="13824" width="11.42578125" style="81" customWidth="1"/>
    <col min="13825" max="13825" width="11.85546875" style="81" customWidth="1"/>
    <col min="13826" max="14075" width="9.140625" style="81"/>
    <col min="14076" max="14076" width="11.5703125" style="81" customWidth="1"/>
    <col min="14077" max="14077" width="13.140625" style="81" customWidth="1"/>
    <col min="14078" max="14078" width="48.42578125" style="81" customWidth="1"/>
    <col min="14079" max="14079" width="13.85546875" style="81" customWidth="1"/>
    <col min="14080" max="14080" width="11.42578125" style="81" customWidth="1"/>
    <col min="14081" max="14081" width="11.85546875" style="81" customWidth="1"/>
    <col min="14082" max="14331" width="9.140625" style="81"/>
    <col min="14332" max="14332" width="11.5703125" style="81" customWidth="1"/>
    <col min="14333" max="14333" width="13.140625" style="81" customWidth="1"/>
    <col min="14334" max="14334" width="48.42578125" style="81" customWidth="1"/>
    <col min="14335" max="14335" width="13.85546875" style="81" customWidth="1"/>
    <col min="14336" max="14336" width="11.42578125" style="81" customWidth="1"/>
    <col min="14337" max="14337" width="11.85546875" style="81" customWidth="1"/>
    <col min="14338" max="14587" width="9.140625" style="81"/>
    <col min="14588" max="14588" width="11.5703125" style="81" customWidth="1"/>
    <col min="14589" max="14589" width="13.140625" style="81" customWidth="1"/>
    <col min="14590" max="14590" width="48.42578125" style="81" customWidth="1"/>
    <col min="14591" max="14591" width="13.85546875" style="81" customWidth="1"/>
    <col min="14592" max="14592" width="11.42578125" style="81" customWidth="1"/>
    <col min="14593" max="14593" width="11.85546875" style="81" customWidth="1"/>
    <col min="14594" max="14843" width="9.140625" style="81"/>
    <col min="14844" max="14844" width="11.5703125" style="81" customWidth="1"/>
    <col min="14845" max="14845" width="13.140625" style="81" customWidth="1"/>
    <col min="14846" max="14846" width="48.42578125" style="81" customWidth="1"/>
    <col min="14847" max="14847" width="13.85546875" style="81" customWidth="1"/>
    <col min="14848" max="14848" width="11.42578125" style="81" customWidth="1"/>
    <col min="14849" max="14849" width="11.85546875" style="81" customWidth="1"/>
    <col min="14850" max="15099" width="9.140625" style="81"/>
    <col min="15100" max="15100" width="11.5703125" style="81" customWidth="1"/>
    <col min="15101" max="15101" width="13.140625" style="81" customWidth="1"/>
    <col min="15102" max="15102" width="48.42578125" style="81" customWidth="1"/>
    <col min="15103" max="15103" width="13.85546875" style="81" customWidth="1"/>
    <col min="15104" max="15104" width="11.42578125" style="81" customWidth="1"/>
    <col min="15105" max="15105" width="11.85546875" style="81" customWidth="1"/>
    <col min="15106" max="15355" width="9.140625" style="81"/>
    <col min="15356" max="15356" width="11.5703125" style="81" customWidth="1"/>
    <col min="15357" max="15357" width="13.140625" style="81" customWidth="1"/>
    <col min="15358" max="15358" width="48.42578125" style="81" customWidth="1"/>
    <col min="15359" max="15359" width="13.85546875" style="81" customWidth="1"/>
    <col min="15360" max="15360" width="11.42578125" style="81" customWidth="1"/>
    <col min="15361" max="15361" width="11.85546875" style="81" customWidth="1"/>
    <col min="15362" max="15611" width="9.140625" style="81"/>
    <col min="15612" max="15612" width="11.5703125" style="81" customWidth="1"/>
    <col min="15613" max="15613" width="13.140625" style="81" customWidth="1"/>
    <col min="15614" max="15614" width="48.42578125" style="81" customWidth="1"/>
    <col min="15615" max="15615" width="13.85546875" style="81" customWidth="1"/>
    <col min="15616" max="15616" width="11.42578125" style="81" customWidth="1"/>
    <col min="15617" max="15617" width="11.85546875" style="81" customWidth="1"/>
    <col min="15618" max="15867" width="9.140625" style="81"/>
    <col min="15868" max="15868" width="11.5703125" style="81" customWidth="1"/>
    <col min="15869" max="15869" width="13.140625" style="81" customWidth="1"/>
    <col min="15870" max="15870" width="48.42578125" style="81" customWidth="1"/>
    <col min="15871" max="15871" width="13.85546875" style="81" customWidth="1"/>
    <col min="15872" max="15872" width="11.42578125" style="81" customWidth="1"/>
    <col min="15873" max="15873" width="11.85546875" style="81" customWidth="1"/>
    <col min="15874" max="16123" width="9.140625" style="81"/>
    <col min="16124" max="16124" width="11.5703125" style="81" customWidth="1"/>
    <col min="16125" max="16125" width="13.140625" style="81" customWidth="1"/>
    <col min="16126" max="16126" width="48.42578125" style="81" customWidth="1"/>
    <col min="16127" max="16127" width="13.85546875" style="81" customWidth="1"/>
    <col min="16128" max="16128" width="11.42578125" style="81" customWidth="1"/>
    <col min="16129" max="16129" width="11.85546875" style="81" customWidth="1"/>
    <col min="16130" max="16384" width="9.140625" style="81"/>
  </cols>
  <sheetData>
    <row r="1" spans="1:20" ht="18.75" x14ac:dyDescent="0.2">
      <c r="A1" s="263" t="s">
        <v>0</v>
      </c>
      <c r="B1" s="263"/>
      <c r="C1" s="263"/>
      <c r="D1" s="263"/>
      <c r="E1" s="263"/>
      <c r="F1" s="263"/>
      <c r="G1" s="263"/>
      <c r="H1" s="263"/>
      <c r="I1" s="263"/>
      <c r="J1" s="263"/>
    </row>
    <row r="2" spans="1:20" ht="11.25" customHeight="1" x14ac:dyDescent="0.2"/>
    <row r="3" spans="1:20" ht="18.75" x14ac:dyDescent="0.2">
      <c r="A3" s="264" t="s">
        <v>3214</v>
      </c>
      <c r="B3" s="264"/>
      <c r="C3" s="264"/>
      <c r="D3" s="264"/>
      <c r="E3" s="264"/>
      <c r="F3" s="264"/>
      <c r="G3" s="264"/>
      <c r="H3" s="264"/>
      <c r="I3" s="264"/>
      <c r="J3" s="264"/>
    </row>
    <row r="4" spans="1:20" ht="12.75" customHeight="1" x14ac:dyDescent="0.2"/>
    <row r="5" spans="1:20" ht="12.75" customHeight="1" thickBot="1" x14ac:dyDescent="0.25">
      <c r="A5" s="265"/>
      <c r="B5" s="265"/>
      <c r="C5" s="265"/>
      <c r="D5" s="265"/>
      <c r="E5" s="265"/>
      <c r="F5" s="265"/>
    </row>
    <row r="6" spans="1:20" ht="12.75" customHeight="1" thickBot="1" x14ac:dyDescent="0.25">
      <c r="E6" s="270" t="s">
        <v>2968</v>
      </c>
      <c r="F6" s="271"/>
      <c r="G6" s="270" t="s">
        <v>2969</v>
      </c>
      <c r="H6" s="271"/>
      <c r="I6" s="272" t="s">
        <v>2970</v>
      </c>
      <c r="J6" s="271"/>
    </row>
    <row r="7" spans="1:20" ht="12.75" customHeight="1" x14ac:dyDescent="0.2">
      <c r="A7" s="266" t="s">
        <v>2</v>
      </c>
      <c r="B7" s="266" t="s">
        <v>3</v>
      </c>
      <c r="C7" s="268" t="s">
        <v>4</v>
      </c>
      <c r="D7" s="268" t="s">
        <v>5</v>
      </c>
      <c r="E7" s="252" t="s">
        <v>6</v>
      </c>
      <c r="F7" s="252"/>
      <c r="G7" s="252" t="s">
        <v>6</v>
      </c>
      <c r="H7" s="252"/>
      <c r="I7" s="252" t="s">
        <v>6</v>
      </c>
      <c r="J7" s="252"/>
    </row>
    <row r="8" spans="1:20" ht="39" thickBot="1" x14ac:dyDescent="0.25">
      <c r="A8" s="267"/>
      <c r="B8" s="267"/>
      <c r="C8" s="269"/>
      <c r="D8" s="269"/>
      <c r="E8" s="2" t="s">
        <v>7</v>
      </c>
      <c r="F8" s="3" t="s">
        <v>8</v>
      </c>
      <c r="G8" s="2" t="s">
        <v>7</v>
      </c>
      <c r="H8" s="3" t="s">
        <v>8</v>
      </c>
      <c r="I8" s="9" t="s">
        <v>7</v>
      </c>
      <c r="J8" s="10" t="s">
        <v>8</v>
      </c>
    </row>
    <row r="9" spans="1:20" ht="25.5" x14ac:dyDescent="0.2">
      <c r="A9" s="4">
        <v>1</v>
      </c>
      <c r="B9" s="4" t="s">
        <v>3138</v>
      </c>
      <c r="C9" s="84" t="s">
        <v>3139</v>
      </c>
      <c r="D9" s="4" t="s">
        <v>15</v>
      </c>
      <c r="E9" s="87">
        <f>ROUND('2,4'!E10*'1,2'!$E$28,0)</f>
        <v>1849</v>
      </c>
      <c r="F9" s="87">
        <f>ROUND('2,4'!F10*'1,2'!$E$28,0)</f>
        <v>2033</v>
      </c>
      <c r="G9" s="87">
        <f>ROUND('2,4'!G10*'1,2'!$E$28,0)</f>
        <v>3263</v>
      </c>
      <c r="H9" s="87">
        <f>ROUND('2,4'!H10*'1,2'!$E$28,0)</f>
        <v>3597</v>
      </c>
      <c r="I9" s="87">
        <f>ROUND('2,4'!I10*'1,2'!$E$28,0)</f>
        <v>3822</v>
      </c>
      <c r="J9" s="87">
        <f>ROUND('2,4'!J10*'1,2'!$E$28,0)</f>
        <v>4181</v>
      </c>
      <c r="L9" s="86"/>
      <c r="M9" s="86"/>
      <c r="N9" s="86"/>
      <c r="O9" s="86"/>
      <c r="P9" s="86"/>
      <c r="Q9" s="86"/>
      <c r="R9" s="82"/>
      <c r="T9" s="82"/>
    </row>
    <row r="10" spans="1:20" ht="25.5" x14ac:dyDescent="0.2">
      <c r="A10" s="4">
        <v>2</v>
      </c>
      <c r="B10" s="4" t="s">
        <v>3140</v>
      </c>
      <c r="C10" s="85" t="s">
        <v>3141</v>
      </c>
      <c r="D10" s="4" t="s">
        <v>15</v>
      </c>
      <c r="E10" s="88">
        <f>ROUND('2,4'!E11*'1,2'!$E$28,0)</f>
        <v>3392</v>
      </c>
      <c r="F10" s="88">
        <f>ROUND('2,4'!F11*'1,2'!$E$28,0)</f>
        <v>3733</v>
      </c>
      <c r="G10" s="88">
        <f>ROUND('2,4'!G11*'1,2'!$E$28,0)</f>
        <v>6063</v>
      </c>
      <c r="H10" s="88">
        <f>ROUND('2,4'!H11*'1,2'!$E$28,0)</f>
        <v>6680</v>
      </c>
      <c r="I10" s="88">
        <f>ROUND('2,4'!I11*'1,2'!$E$28,0)</f>
        <v>7302</v>
      </c>
      <c r="J10" s="88">
        <f>ROUND('2,4'!J11*'1,2'!$E$28,0)</f>
        <v>7980</v>
      </c>
      <c r="L10" s="86"/>
      <c r="M10" s="86"/>
      <c r="N10" s="86"/>
      <c r="O10" s="86"/>
      <c r="P10" s="86"/>
      <c r="Q10" s="86"/>
      <c r="R10" s="82"/>
      <c r="T10" s="82"/>
    </row>
    <row r="11" spans="1:20" ht="25.5" x14ac:dyDescent="0.2">
      <c r="A11" s="4">
        <v>3</v>
      </c>
      <c r="B11" s="4" t="s">
        <v>3142</v>
      </c>
      <c r="C11" s="85" t="s">
        <v>3143</v>
      </c>
      <c r="D11" s="4" t="s">
        <v>15</v>
      </c>
      <c r="E11" s="88">
        <f>ROUND('2,4'!E12*'1,2'!$E$28,0)</f>
        <v>5247</v>
      </c>
      <c r="F11" s="88">
        <f>ROUND('2,4'!F12*'1,2'!$E$28,0)</f>
        <v>5780</v>
      </c>
      <c r="G11" s="88">
        <f>ROUND('2,4'!G12*'1,2'!$E$28,0)</f>
        <v>9592</v>
      </c>
      <c r="H11" s="88">
        <f>ROUND('2,4'!H12*'1,2'!$E$28,0)</f>
        <v>10575</v>
      </c>
      <c r="I11" s="88">
        <f>ROUND('2,4'!I12*'1,2'!$E$28,0)</f>
        <v>12426</v>
      </c>
      <c r="J11" s="88">
        <f>ROUND('2,4'!J12*'1,2'!$E$28,0)</f>
        <v>13560</v>
      </c>
      <c r="L11" s="86"/>
      <c r="M11" s="86"/>
      <c r="N11" s="86"/>
      <c r="O11" s="86"/>
      <c r="P11" s="86"/>
      <c r="Q11" s="86"/>
      <c r="R11" s="82"/>
      <c r="T11" s="82"/>
    </row>
    <row r="12" spans="1:20" ht="38.25" x14ac:dyDescent="0.2">
      <c r="A12" s="4">
        <v>4</v>
      </c>
      <c r="B12" s="4" t="s">
        <v>3144</v>
      </c>
      <c r="C12" s="85" t="s">
        <v>3145</v>
      </c>
      <c r="D12" s="4" t="s">
        <v>15</v>
      </c>
      <c r="E12" s="88">
        <f>ROUND('2,4'!E13*'1,2'!$E$28,0)</f>
        <v>4071</v>
      </c>
      <c r="F12" s="88">
        <f>ROUND('2,4'!F13*'1,2'!$E$28,0)</f>
        <v>4480</v>
      </c>
      <c r="G12" s="88">
        <f>ROUND('2,4'!G13*'1,2'!$E$28,0)</f>
        <v>7271</v>
      </c>
      <c r="H12" s="88">
        <f>ROUND('2,4'!H13*'1,2'!$E$28,0)</f>
        <v>8015</v>
      </c>
      <c r="I12" s="88">
        <f>ROUND('2,4'!I13*'1,2'!$E$28,0)</f>
        <v>8762</v>
      </c>
      <c r="J12" s="88">
        <f>ROUND('2,4'!J13*'1,2'!$E$28,0)</f>
        <v>9576</v>
      </c>
      <c r="L12" s="86"/>
      <c r="M12" s="86"/>
      <c r="N12" s="86"/>
      <c r="O12" s="86"/>
      <c r="P12" s="86"/>
      <c r="Q12" s="86"/>
      <c r="R12" s="82"/>
      <c r="T12" s="82"/>
    </row>
    <row r="13" spans="1:20" ht="38.25" x14ac:dyDescent="0.2">
      <c r="A13" s="4">
        <v>5</v>
      </c>
      <c r="B13" s="4" t="s">
        <v>3146</v>
      </c>
      <c r="C13" s="85" t="s">
        <v>3147</v>
      </c>
      <c r="D13" s="4" t="s">
        <v>15</v>
      </c>
      <c r="E13" s="88">
        <f>ROUND('2,4'!E14*'1,2'!$E$28,0)</f>
        <v>5428</v>
      </c>
      <c r="F13" s="88">
        <f>ROUND('2,4'!F14*'1,2'!$E$28,0)</f>
        <v>5971</v>
      </c>
      <c r="G13" s="88">
        <f>ROUND('2,4'!G14*'1,2'!$E$28,0)</f>
        <v>9699</v>
      </c>
      <c r="H13" s="88">
        <f>ROUND('2,4'!H14*'1,2'!$E$28,0)</f>
        <v>10686</v>
      </c>
      <c r="I13" s="88">
        <f>ROUND('2,4'!I14*'1,2'!$E$28,0)</f>
        <v>11683</v>
      </c>
      <c r="J13" s="88">
        <f>ROUND('2,4'!J14*'1,2'!$E$28,0)</f>
        <v>12770</v>
      </c>
      <c r="L13" s="86"/>
      <c r="M13" s="86"/>
      <c r="N13" s="86"/>
      <c r="O13" s="86"/>
      <c r="P13" s="86"/>
      <c r="Q13" s="86"/>
      <c r="R13" s="82"/>
      <c r="T13" s="82"/>
    </row>
    <row r="14" spans="1:20" ht="25.5" x14ac:dyDescent="0.2">
      <c r="A14" s="4">
        <v>6</v>
      </c>
      <c r="B14" s="4" t="s">
        <v>3148</v>
      </c>
      <c r="C14" s="85" t="s">
        <v>3149</v>
      </c>
      <c r="D14" s="4" t="s">
        <v>15</v>
      </c>
      <c r="E14" s="88">
        <f>ROUND('2,4'!E15*'1,2'!$E$28,0)</f>
        <v>1594</v>
      </c>
      <c r="F14" s="88">
        <f>ROUND('2,4'!F15*'1,2'!$E$28,0)</f>
        <v>1752</v>
      </c>
      <c r="G14" s="88">
        <f>ROUND('2,4'!G15*'1,2'!$E$28,0)</f>
        <v>2811</v>
      </c>
      <c r="H14" s="88">
        <f>ROUND('2,4'!H15*'1,2'!$E$28,0)</f>
        <v>3102</v>
      </c>
      <c r="I14" s="88">
        <f>ROUND('2,4'!I15*'1,2'!$E$28,0)</f>
        <v>3294</v>
      </c>
      <c r="J14" s="88">
        <f>ROUND('2,4'!J15*'1,2'!$E$28,0)</f>
        <v>3604</v>
      </c>
      <c r="L14" s="86"/>
      <c r="M14" s="86"/>
      <c r="N14" s="86"/>
      <c r="O14" s="86"/>
      <c r="P14" s="86"/>
      <c r="Q14" s="86"/>
      <c r="R14" s="82"/>
      <c r="T14" s="82"/>
    </row>
    <row r="15" spans="1:20" ht="25.5" x14ac:dyDescent="0.2">
      <c r="A15" s="4">
        <v>7</v>
      </c>
      <c r="B15" s="4" t="s">
        <v>3150</v>
      </c>
      <c r="C15" s="85" t="s">
        <v>3151</v>
      </c>
      <c r="D15" s="4" t="s">
        <v>15</v>
      </c>
      <c r="E15" s="88">
        <f>ROUND('2,4'!E16*'1,2'!$E$28,0)</f>
        <v>160</v>
      </c>
      <c r="F15" s="88">
        <f>ROUND('2,4'!F16*'1,2'!$E$28,0)</f>
        <v>177</v>
      </c>
      <c r="G15" s="88">
        <f>ROUND('2,4'!G16*'1,2'!$E$28,0)</f>
        <v>279</v>
      </c>
      <c r="H15" s="88">
        <f>ROUND('2,4'!H16*'1,2'!$E$28,0)</f>
        <v>311</v>
      </c>
      <c r="I15" s="88">
        <f>ROUND('2,4'!I16*'1,2'!$E$28,0)</f>
        <v>329</v>
      </c>
      <c r="J15" s="88">
        <f>ROUND('2,4'!J16*'1,2'!$E$28,0)</f>
        <v>360</v>
      </c>
      <c r="L15" s="86"/>
      <c r="M15" s="86"/>
      <c r="N15" s="86"/>
      <c r="O15" s="86"/>
      <c r="P15" s="86"/>
      <c r="Q15" s="86"/>
      <c r="R15" s="82"/>
      <c r="T15" s="82"/>
    </row>
    <row r="16" spans="1:20" ht="38.25" x14ac:dyDescent="0.2">
      <c r="A16" s="4">
        <v>8</v>
      </c>
      <c r="B16" s="4" t="s">
        <v>3152</v>
      </c>
      <c r="C16" s="85" t="s">
        <v>3153</v>
      </c>
      <c r="D16" s="4" t="s">
        <v>15</v>
      </c>
      <c r="E16" s="88">
        <f>ROUND('2,4'!E17*'1,2'!$E$28,0)</f>
        <v>191</v>
      </c>
      <c r="F16" s="88">
        <f>ROUND('2,4'!F17*'1,2'!$E$28,0)</f>
        <v>210</v>
      </c>
      <c r="G16" s="88">
        <f>ROUND('2,4'!G17*'1,2'!$E$28,0)</f>
        <v>338</v>
      </c>
      <c r="H16" s="88">
        <f>ROUND('2,4'!H17*'1,2'!$E$28,0)</f>
        <v>371</v>
      </c>
      <c r="I16" s="88">
        <f>ROUND('2,4'!I17*'1,2'!$E$28,0)</f>
        <v>396</v>
      </c>
      <c r="J16" s="88">
        <f>ROUND('2,4'!J17*'1,2'!$E$28,0)</f>
        <v>432</v>
      </c>
      <c r="L16" s="86"/>
      <c r="M16" s="86"/>
      <c r="N16" s="86"/>
      <c r="O16" s="86"/>
      <c r="P16" s="86"/>
      <c r="Q16" s="86"/>
      <c r="R16" s="82"/>
      <c r="T16" s="82"/>
    </row>
    <row r="17" spans="1:20" ht="25.5" x14ac:dyDescent="0.2">
      <c r="A17" s="4">
        <v>9</v>
      </c>
      <c r="B17" s="4" t="s">
        <v>3154</v>
      </c>
      <c r="C17" s="85" t="s">
        <v>3155</v>
      </c>
      <c r="D17" s="4" t="s">
        <v>15</v>
      </c>
      <c r="E17" s="88">
        <f>ROUND('2,4'!E18*'1,2'!$E$28,0)</f>
        <v>223</v>
      </c>
      <c r="F17" s="88">
        <f>ROUND('2,4'!F18*'1,2'!$E$28,0)</f>
        <v>246</v>
      </c>
      <c r="G17" s="88">
        <f>ROUND('2,4'!G18*'1,2'!$E$28,0)</f>
        <v>394</v>
      </c>
      <c r="H17" s="88">
        <f>ROUND('2,4'!H18*'1,2'!$E$28,0)</f>
        <v>433</v>
      </c>
      <c r="I17" s="88">
        <f>ROUND('2,4'!I18*'1,2'!$E$28,0)</f>
        <v>601</v>
      </c>
      <c r="J17" s="88">
        <f>ROUND('2,4'!J18*'1,2'!$E$28,0)</f>
        <v>637</v>
      </c>
      <c r="L17" s="86"/>
      <c r="M17" s="86"/>
      <c r="N17" s="86"/>
      <c r="O17" s="86"/>
      <c r="P17" s="86"/>
      <c r="Q17" s="86"/>
      <c r="R17" s="82"/>
      <c r="T17" s="82"/>
    </row>
    <row r="18" spans="1:20" ht="38.25" x14ac:dyDescent="0.2">
      <c r="A18" s="4">
        <v>10</v>
      </c>
      <c r="B18" s="4" t="s">
        <v>3156</v>
      </c>
      <c r="C18" s="85" t="s">
        <v>3157</v>
      </c>
      <c r="D18" s="4" t="s">
        <v>15</v>
      </c>
      <c r="E18" s="88">
        <f>ROUND('2,4'!E19*'1,2'!$E$28,0)</f>
        <v>268</v>
      </c>
      <c r="F18" s="88">
        <f>ROUND('2,4'!F19*'1,2'!$E$28,0)</f>
        <v>295</v>
      </c>
      <c r="G18" s="88">
        <f>ROUND('2,4'!G19*'1,2'!$E$28,0)</f>
        <v>473</v>
      </c>
      <c r="H18" s="88">
        <f>ROUND('2,4'!H19*'1,2'!$E$28,0)</f>
        <v>522</v>
      </c>
      <c r="I18" s="88">
        <f>ROUND('2,4'!I19*'1,2'!$E$28,0)</f>
        <v>722</v>
      </c>
      <c r="J18" s="88">
        <f>ROUND('2,4'!J19*'1,2'!$E$28,0)</f>
        <v>765</v>
      </c>
      <c r="L18" s="86"/>
      <c r="M18" s="86"/>
      <c r="N18" s="86"/>
      <c r="O18" s="86"/>
      <c r="P18" s="86"/>
      <c r="Q18" s="86"/>
      <c r="R18" s="82"/>
      <c r="T18" s="82"/>
    </row>
    <row r="19" spans="1:20" x14ac:dyDescent="0.2">
      <c r="A19" s="4">
        <v>11</v>
      </c>
      <c r="B19" s="4" t="s">
        <v>3158</v>
      </c>
      <c r="C19" s="85" t="s">
        <v>3159</v>
      </c>
      <c r="D19" s="4" t="s">
        <v>15</v>
      </c>
      <c r="E19" s="88">
        <f>ROUND('2,4'!E20*'1,2'!$E$28,0)</f>
        <v>1255</v>
      </c>
      <c r="F19" s="88">
        <f>ROUND('2,4'!F20*'1,2'!$E$28,0)</f>
        <v>1380</v>
      </c>
      <c r="G19" s="88">
        <f>ROUND('2,4'!G20*'1,2'!$E$28,0)</f>
        <v>2259</v>
      </c>
      <c r="H19" s="88">
        <f>ROUND('2,4'!H20*'1,2'!$E$28,0)</f>
        <v>2486</v>
      </c>
      <c r="I19" s="88">
        <f>ROUND('2,4'!I20*'1,2'!$E$28,0)</f>
        <v>2561</v>
      </c>
      <c r="J19" s="88">
        <f>ROUND('2,4'!J20*'1,2'!$E$28,0)</f>
        <v>2799</v>
      </c>
      <c r="L19" s="86"/>
      <c r="M19" s="86"/>
      <c r="N19" s="86"/>
      <c r="O19" s="86"/>
      <c r="P19" s="86"/>
      <c r="Q19" s="86"/>
      <c r="R19" s="82"/>
      <c r="T19" s="82"/>
    </row>
    <row r="20" spans="1:20" ht="25.5" x14ac:dyDescent="0.2">
      <c r="A20" s="4">
        <v>12</v>
      </c>
      <c r="B20" s="4" t="s">
        <v>3160</v>
      </c>
      <c r="C20" s="85" t="s">
        <v>3161</v>
      </c>
      <c r="D20" s="4" t="s">
        <v>15</v>
      </c>
      <c r="E20" s="88">
        <f>ROUND('2,4'!E21*'1,2'!$E$28,0)</f>
        <v>1751</v>
      </c>
      <c r="F20" s="88">
        <f>ROUND('2,4'!F21*'1,2'!$E$28,0)</f>
        <v>1924</v>
      </c>
      <c r="G20" s="88">
        <f>ROUND('2,4'!G21*'1,2'!$E$28,0)</f>
        <v>3120</v>
      </c>
      <c r="H20" s="88">
        <f>ROUND('2,4'!H21*'1,2'!$E$28,0)</f>
        <v>3438</v>
      </c>
      <c r="I20" s="88">
        <f>ROUND('2,4'!I21*'1,2'!$E$28,0)</f>
        <v>3597</v>
      </c>
      <c r="J20" s="88">
        <f>ROUND('2,4'!J21*'1,2'!$E$28,0)</f>
        <v>3936</v>
      </c>
      <c r="L20" s="86"/>
      <c r="M20" s="86"/>
      <c r="N20" s="86"/>
      <c r="O20" s="86"/>
      <c r="P20" s="86"/>
      <c r="Q20" s="86"/>
      <c r="R20" s="82"/>
      <c r="T20" s="82"/>
    </row>
    <row r="21" spans="1:20" ht="25.5" x14ac:dyDescent="0.2">
      <c r="A21" s="4">
        <v>13</v>
      </c>
      <c r="B21" s="4" t="s">
        <v>3162</v>
      </c>
      <c r="C21" s="85" t="s">
        <v>3163</v>
      </c>
      <c r="D21" s="4" t="s">
        <v>15</v>
      </c>
      <c r="E21" s="88">
        <f>ROUND('2,4'!E22*'1,2'!$E$28,0)</f>
        <v>4226</v>
      </c>
      <c r="F21" s="88">
        <f>ROUND('2,4'!F22*'1,2'!$E$28,0)</f>
        <v>4646</v>
      </c>
      <c r="G21" s="88">
        <f>ROUND('2,4'!G22*'1,2'!$E$28,0)</f>
        <v>7533</v>
      </c>
      <c r="H21" s="88">
        <f>ROUND('2,4'!H22*'1,2'!$E$28,0)</f>
        <v>8298</v>
      </c>
      <c r="I21" s="88">
        <f>ROUND('2,4'!I22*'1,2'!$E$28,0)</f>
        <v>8683</v>
      </c>
      <c r="J21" s="88">
        <f>ROUND('2,4'!J22*'1,2'!$E$28,0)</f>
        <v>9498</v>
      </c>
      <c r="L21" s="86"/>
      <c r="M21" s="86"/>
      <c r="N21" s="86"/>
      <c r="O21" s="86"/>
      <c r="P21" s="86"/>
      <c r="Q21" s="86"/>
      <c r="R21" s="82"/>
      <c r="T21" s="82"/>
    </row>
    <row r="22" spans="1:20" ht="38.25" x14ac:dyDescent="0.2">
      <c r="A22" s="4">
        <v>14</v>
      </c>
      <c r="B22" s="4" t="s">
        <v>3164</v>
      </c>
      <c r="C22" s="85" t="s">
        <v>3165</v>
      </c>
      <c r="D22" s="4" t="s">
        <v>15</v>
      </c>
      <c r="E22" s="88">
        <f>ROUND('2,4'!E23*'1,2'!$E$28,0)</f>
        <v>2869</v>
      </c>
      <c r="F22" s="88">
        <f>ROUND('2,4'!F23*'1,2'!$E$28,0)</f>
        <v>3154</v>
      </c>
      <c r="G22" s="88">
        <f>ROUND('2,4'!G23*'1,2'!$E$28,0)</f>
        <v>5064</v>
      </c>
      <c r="H22" s="88">
        <f>ROUND('2,4'!H23*'1,2'!$E$28,0)</f>
        <v>5577</v>
      </c>
      <c r="I22" s="88">
        <f>ROUND('2,4'!I23*'1,2'!$E$28,0)</f>
        <v>5931</v>
      </c>
      <c r="J22" s="88">
        <f>ROUND('2,4'!J23*'1,2'!$E$28,0)</f>
        <v>6488</v>
      </c>
      <c r="L22" s="86"/>
      <c r="M22" s="86"/>
      <c r="N22" s="86"/>
      <c r="O22" s="86"/>
      <c r="P22" s="86"/>
      <c r="Q22" s="86"/>
      <c r="R22" s="82"/>
      <c r="T22" s="82"/>
    </row>
    <row r="23" spans="1:20" ht="25.5" x14ac:dyDescent="0.2">
      <c r="A23" s="4">
        <v>15</v>
      </c>
      <c r="B23" s="4" t="s">
        <v>3166</v>
      </c>
      <c r="C23" s="85" t="s">
        <v>3167</v>
      </c>
      <c r="D23" s="4" t="s">
        <v>15</v>
      </c>
      <c r="E23" s="88">
        <f>ROUND('2,4'!E24*'1,2'!$E$28,0)</f>
        <v>4490</v>
      </c>
      <c r="F23" s="88">
        <f>ROUND('2,4'!F24*'1,2'!$E$28,0)</f>
        <v>4937</v>
      </c>
      <c r="G23" s="88">
        <f>ROUND('2,4'!G24*'1,2'!$E$28,0)</f>
        <v>7941</v>
      </c>
      <c r="H23" s="88">
        <f>ROUND('2,4'!H24*'1,2'!$E$28,0)</f>
        <v>8751</v>
      </c>
      <c r="I23" s="88">
        <f>ROUND('2,4'!I24*'1,2'!$E$28,0)</f>
        <v>9891</v>
      </c>
      <c r="J23" s="88">
        <f>ROUND('2,4'!J24*'1,2'!$E$28,0)</f>
        <v>10804</v>
      </c>
      <c r="L23" s="86"/>
      <c r="M23" s="86"/>
      <c r="N23" s="86"/>
      <c r="O23" s="86"/>
      <c r="P23" s="86"/>
      <c r="Q23" s="86"/>
      <c r="R23" s="82"/>
      <c r="T23" s="82"/>
    </row>
    <row r="24" spans="1:20" ht="25.5" x14ac:dyDescent="0.2">
      <c r="A24" s="4">
        <v>16</v>
      </c>
      <c r="B24" s="4" t="s">
        <v>3168</v>
      </c>
      <c r="C24" s="85" t="s">
        <v>3169</v>
      </c>
      <c r="D24" s="4" t="s">
        <v>15</v>
      </c>
      <c r="E24" s="88">
        <f>ROUND('2,4'!E25*'1,2'!$E$28,0)</f>
        <v>917</v>
      </c>
      <c r="F24" s="88">
        <f>ROUND('2,4'!F25*'1,2'!$E$28,0)</f>
        <v>1009</v>
      </c>
      <c r="G24" s="88">
        <f>ROUND('2,4'!G25*'1,2'!$E$28,0)</f>
        <v>1621</v>
      </c>
      <c r="H24" s="88">
        <f>ROUND('2,4'!H25*'1,2'!$E$28,0)</f>
        <v>1787</v>
      </c>
      <c r="I24" s="88">
        <f>ROUND('2,4'!I25*'1,2'!$E$28,0)</f>
        <v>1898</v>
      </c>
      <c r="J24" s="88">
        <f>ROUND('2,4'!J25*'1,2'!$E$28,0)</f>
        <v>2075</v>
      </c>
      <c r="L24" s="86"/>
      <c r="M24" s="86"/>
      <c r="N24" s="86"/>
      <c r="O24" s="86"/>
      <c r="P24" s="86"/>
      <c r="Q24" s="86"/>
      <c r="R24" s="82"/>
      <c r="T24" s="82"/>
    </row>
    <row r="25" spans="1:20" x14ac:dyDescent="0.2">
      <c r="A25" s="4">
        <v>17</v>
      </c>
      <c r="B25" s="4" t="s">
        <v>3170</v>
      </c>
      <c r="C25" s="85" t="s">
        <v>3024</v>
      </c>
      <c r="D25" s="4" t="s">
        <v>15</v>
      </c>
      <c r="E25" s="88">
        <f>ROUND('2,4'!E26*'1,2'!$E$28,0)</f>
        <v>1274</v>
      </c>
      <c r="F25" s="88">
        <f>ROUND('2,4'!F26*'1,2'!$E$28,0)</f>
        <v>1403</v>
      </c>
      <c r="G25" s="88">
        <f>ROUND('2,4'!G26*'1,2'!$E$28,0)</f>
        <v>2250</v>
      </c>
      <c r="H25" s="88">
        <f>ROUND('2,4'!H26*'1,2'!$E$28,0)</f>
        <v>2479</v>
      </c>
      <c r="I25" s="88">
        <f>ROUND('2,4'!I26*'1,2'!$E$28,0)</f>
        <v>2637</v>
      </c>
      <c r="J25" s="88">
        <f>ROUND('2,4'!J26*'1,2'!$E$28,0)</f>
        <v>2884</v>
      </c>
      <c r="L25" s="86"/>
      <c r="M25" s="86"/>
      <c r="N25" s="86"/>
      <c r="O25" s="86"/>
      <c r="P25" s="86"/>
      <c r="Q25" s="86"/>
      <c r="R25" s="82"/>
      <c r="T25" s="82"/>
    </row>
    <row r="26" spans="1:20" x14ac:dyDescent="0.2">
      <c r="A26" s="4">
        <v>18</v>
      </c>
      <c r="B26" s="4" t="s">
        <v>3171</v>
      </c>
      <c r="C26" s="85" t="s">
        <v>3172</v>
      </c>
      <c r="D26" s="4" t="s">
        <v>15</v>
      </c>
      <c r="E26" s="88">
        <f>ROUND('2,4'!E27*'1,2'!$E$28,0)</f>
        <v>5403</v>
      </c>
      <c r="F26" s="88">
        <f>ROUND('2,4'!F27*'1,2'!$E$28,0)</f>
        <v>5940</v>
      </c>
      <c r="G26" s="88">
        <f>ROUND('2,4'!G27*'1,2'!$E$28,0)</f>
        <v>9127</v>
      </c>
      <c r="H26" s="88">
        <f>ROUND('2,4'!H27*'1,2'!$E$28,0)</f>
        <v>10065</v>
      </c>
      <c r="I26" s="88">
        <f>ROUND('2,4'!I27*'1,2'!$E$28,0)</f>
        <v>11553</v>
      </c>
      <c r="J26" s="88">
        <f>ROUND('2,4'!J27*'1,2'!$E$28,0)</f>
        <v>12621</v>
      </c>
      <c r="L26" s="86"/>
      <c r="M26" s="86"/>
      <c r="N26" s="86"/>
      <c r="O26" s="86"/>
      <c r="P26" s="86"/>
      <c r="Q26" s="86"/>
      <c r="R26" s="82"/>
      <c r="T26" s="82"/>
    </row>
    <row r="27" spans="1:20" x14ac:dyDescent="0.2">
      <c r="A27" s="4">
        <v>19</v>
      </c>
      <c r="B27" s="4" t="s">
        <v>3173</v>
      </c>
      <c r="C27" s="85" t="s">
        <v>3174</v>
      </c>
      <c r="D27" s="4" t="s">
        <v>15</v>
      </c>
      <c r="E27" s="88">
        <f>ROUND('2,4'!E28*'1,2'!$E$28,0)</f>
        <v>11372</v>
      </c>
      <c r="F27" s="88">
        <f>ROUND('2,4'!F28*'1,2'!$E$28,0)</f>
        <v>12504</v>
      </c>
      <c r="G27" s="88">
        <f>ROUND('2,4'!G28*'1,2'!$E$28,0)</f>
        <v>19213</v>
      </c>
      <c r="H27" s="88">
        <f>ROUND('2,4'!H28*'1,2'!$E$28,0)</f>
        <v>21191</v>
      </c>
      <c r="I27" s="88">
        <f>ROUND('2,4'!I28*'1,2'!$E$28,0)</f>
        <v>24324</v>
      </c>
      <c r="J27" s="88">
        <f>ROUND('2,4'!J28*'1,2'!$E$28,0)</f>
        <v>26570</v>
      </c>
      <c r="L27" s="86"/>
      <c r="M27" s="86"/>
      <c r="N27" s="86"/>
      <c r="O27" s="86"/>
      <c r="P27" s="86"/>
      <c r="Q27" s="86"/>
      <c r="R27" s="82"/>
      <c r="T27" s="82"/>
    </row>
    <row r="28" spans="1:20" ht="25.5" x14ac:dyDescent="0.2">
      <c r="A28" s="4">
        <v>20</v>
      </c>
      <c r="B28" s="4" t="s">
        <v>3175</v>
      </c>
      <c r="C28" s="85" t="s">
        <v>3176</v>
      </c>
      <c r="D28" s="4" t="s">
        <v>15</v>
      </c>
      <c r="E28" s="88">
        <f>ROUND('2,4'!E29*'1,2'!$E$28,0)</f>
        <v>3800</v>
      </c>
      <c r="F28" s="88">
        <f>ROUND('2,4'!F29*'1,2'!$E$28,0)</f>
        <v>4181</v>
      </c>
      <c r="G28" s="88">
        <f>ROUND('2,4'!G29*'1,2'!$E$28,0)</f>
        <v>6789</v>
      </c>
      <c r="H28" s="88">
        <f>ROUND('2,4'!H29*'1,2'!$E$28,0)</f>
        <v>7480</v>
      </c>
      <c r="I28" s="88">
        <f>ROUND('2,4'!I29*'1,2'!$E$28,0)</f>
        <v>8177</v>
      </c>
      <c r="J28" s="88">
        <f>ROUND('2,4'!J29*'1,2'!$E$28,0)</f>
        <v>8938</v>
      </c>
      <c r="L28" s="86"/>
      <c r="M28" s="86"/>
      <c r="N28" s="86"/>
      <c r="O28" s="86"/>
      <c r="P28" s="86"/>
      <c r="Q28" s="86"/>
      <c r="R28" s="82"/>
      <c r="T28" s="82"/>
    </row>
    <row r="29" spans="1:20" ht="25.5" x14ac:dyDescent="0.2">
      <c r="A29" s="4">
        <v>21</v>
      </c>
      <c r="B29" s="4" t="s">
        <v>3177</v>
      </c>
      <c r="C29" s="85" t="s">
        <v>3178</v>
      </c>
      <c r="D29" s="4" t="s">
        <v>15</v>
      </c>
      <c r="E29" s="88">
        <f>ROUND('2,4'!E30*'1,2'!$E$28,0)</f>
        <v>15172</v>
      </c>
      <c r="F29" s="88">
        <f>ROUND('2,4'!F30*'1,2'!$E$28,0)</f>
        <v>16691</v>
      </c>
      <c r="G29" s="88">
        <f>ROUND('2,4'!G30*'1,2'!$E$28,0)</f>
        <v>26415</v>
      </c>
      <c r="H29" s="88">
        <f>ROUND('2,4'!H30*'1,2'!$E$28,0)</f>
        <v>29129</v>
      </c>
      <c r="I29" s="88">
        <f>ROUND('2,4'!I30*'1,2'!$E$28,0)</f>
        <v>29541</v>
      </c>
      <c r="J29" s="88">
        <f>ROUND('2,4'!J30*'1,2'!$E$28,0)</f>
        <v>32400</v>
      </c>
      <c r="L29" s="86"/>
      <c r="M29" s="86"/>
      <c r="N29" s="86"/>
      <c r="O29" s="86"/>
      <c r="P29" s="86"/>
      <c r="Q29" s="86"/>
      <c r="R29" s="82"/>
      <c r="T29" s="82"/>
    </row>
    <row r="30" spans="1:20" ht="25.5" x14ac:dyDescent="0.2">
      <c r="A30" s="4">
        <v>22</v>
      </c>
      <c r="B30" s="4" t="s">
        <v>3179</v>
      </c>
      <c r="C30" s="85" t="s">
        <v>3180</v>
      </c>
      <c r="D30" s="4" t="s">
        <v>15</v>
      </c>
      <c r="E30" s="88">
        <f>ROUND('2,4'!E31*'1,2'!$E$28,0)</f>
        <v>2294</v>
      </c>
      <c r="F30" s="88">
        <f>ROUND('2,4'!F31*'1,2'!$E$28,0)</f>
        <v>2523</v>
      </c>
      <c r="G30" s="88">
        <f>ROUND('2,4'!G31*'1,2'!$E$28,0)</f>
        <v>4052</v>
      </c>
      <c r="H30" s="88">
        <f>ROUND('2,4'!H31*'1,2'!$E$28,0)</f>
        <v>4462</v>
      </c>
      <c r="I30" s="88">
        <f>ROUND('2,4'!I31*'1,2'!$E$28,0)</f>
        <v>4744</v>
      </c>
      <c r="J30" s="88">
        <f>ROUND('2,4'!J31*'1,2'!$E$28,0)</f>
        <v>5188</v>
      </c>
      <c r="L30" s="86"/>
      <c r="M30" s="86"/>
      <c r="N30" s="86"/>
      <c r="O30" s="86"/>
      <c r="P30" s="86"/>
      <c r="Q30" s="86"/>
      <c r="R30" s="82"/>
      <c r="T30" s="82"/>
    </row>
    <row r="31" spans="1:20" ht="38.25" x14ac:dyDescent="0.2">
      <c r="A31" s="4">
        <v>23</v>
      </c>
      <c r="B31" s="4" t="s">
        <v>3181</v>
      </c>
      <c r="C31" s="85" t="s">
        <v>3182</v>
      </c>
      <c r="D31" s="4" t="s">
        <v>15</v>
      </c>
      <c r="E31" s="88">
        <f>ROUND('2,4'!E32*'1,2'!$E$28,0)</f>
        <v>2869</v>
      </c>
      <c r="F31" s="88">
        <f>ROUND('2,4'!F32*'1,2'!$E$28,0)</f>
        <v>3154</v>
      </c>
      <c r="G31" s="88">
        <f>ROUND('2,4'!G32*'1,2'!$E$28,0)</f>
        <v>5065</v>
      </c>
      <c r="H31" s="88">
        <f>ROUND('2,4'!H32*'1,2'!$E$28,0)</f>
        <v>5577</v>
      </c>
      <c r="I31" s="88">
        <f>ROUND('2,4'!I32*'1,2'!$E$28,0)</f>
        <v>5931</v>
      </c>
      <c r="J31" s="88">
        <f>ROUND('2,4'!J32*'1,2'!$E$28,0)</f>
        <v>6485</v>
      </c>
      <c r="L31" s="86"/>
      <c r="M31" s="86"/>
      <c r="N31" s="86"/>
      <c r="O31" s="86"/>
      <c r="P31" s="86"/>
      <c r="Q31" s="86"/>
      <c r="R31" s="82"/>
      <c r="T31" s="82"/>
    </row>
    <row r="32" spans="1:20" ht="25.5" x14ac:dyDescent="0.2">
      <c r="A32" s="4">
        <v>24</v>
      </c>
      <c r="B32" s="4" t="s">
        <v>3183</v>
      </c>
      <c r="C32" s="85" t="s">
        <v>2919</v>
      </c>
      <c r="D32" s="4" t="s">
        <v>15</v>
      </c>
      <c r="E32" s="88">
        <f>ROUND('2,4'!E33*'1,2'!$E$28,0)</f>
        <v>4071</v>
      </c>
      <c r="F32" s="88">
        <f>ROUND('2,4'!F33*'1,2'!$E$28,0)</f>
        <v>4480</v>
      </c>
      <c r="G32" s="88">
        <f>ROUND('2,4'!G33*'1,2'!$E$28,0)</f>
        <v>7271</v>
      </c>
      <c r="H32" s="88">
        <f>ROUND('2,4'!H33*'1,2'!$E$28,0)</f>
        <v>8015</v>
      </c>
      <c r="I32" s="88">
        <f>ROUND('2,4'!I33*'1,2'!$E$28,0)</f>
        <v>8762</v>
      </c>
      <c r="J32" s="88">
        <f>ROUND('2,4'!J33*'1,2'!$E$28,0)</f>
        <v>9576</v>
      </c>
      <c r="L32" s="86"/>
      <c r="M32" s="86"/>
      <c r="N32" s="86"/>
      <c r="O32" s="86"/>
      <c r="P32" s="86"/>
      <c r="Q32" s="86"/>
      <c r="R32" s="82"/>
      <c r="T32" s="82"/>
    </row>
    <row r="33" spans="1:20" ht="25.5" x14ac:dyDescent="0.2">
      <c r="A33" s="4">
        <v>25</v>
      </c>
      <c r="B33" s="4" t="s">
        <v>3184</v>
      </c>
      <c r="C33" s="85" t="s">
        <v>3185</v>
      </c>
      <c r="D33" s="4" t="s">
        <v>15</v>
      </c>
      <c r="E33" s="88">
        <f>ROUND('2,4'!E34*'1,2'!$E$28,0)</f>
        <v>1080</v>
      </c>
      <c r="F33" s="88">
        <f>ROUND('2,4'!F34*'1,2'!$E$28,0)</f>
        <v>1189</v>
      </c>
      <c r="G33" s="88">
        <f>ROUND('2,4'!G34*'1,2'!$E$28,0)</f>
        <v>1950</v>
      </c>
      <c r="H33" s="88">
        <f>ROUND('2,4'!H34*'1,2'!$E$28,0)</f>
        <v>2148</v>
      </c>
      <c r="I33" s="88">
        <f>ROUND('2,4'!I34*'1,2'!$E$28,0)</f>
        <v>2404</v>
      </c>
      <c r="J33" s="88">
        <f>ROUND('2,4'!J34*'1,2'!$E$28,0)</f>
        <v>2626</v>
      </c>
      <c r="L33" s="86"/>
      <c r="M33" s="86"/>
      <c r="N33" s="86"/>
      <c r="O33" s="86"/>
      <c r="P33" s="86"/>
      <c r="Q33" s="86"/>
      <c r="R33" s="82"/>
      <c r="T33" s="82"/>
    </row>
    <row r="34" spans="1:20" ht="25.5" x14ac:dyDescent="0.2">
      <c r="A34" s="4">
        <v>26</v>
      </c>
      <c r="B34" s="4" t="s">
        <v>3186</v>
      </c>
      <c r="C34" s="85" t="s">
        <v>3187</v>
      </c>
      <c r="D34" s="4" t="s">
        <v>15</v>
      </c>
      <c r="E34" s="88">
        <f>ROUND('2,4'!E35*'1,2'!$E$28,0)</f>
        <v>2131</v>
      </c>
      <c r="F34" s="88">
        <f>ROUND('2,4'!F35*'1,2'!$E$28,0)</f>
        <v>2345</v>
      </c>
      <c r="G34" s="88">
        <f>ROUND('2,4'!G35*'1,2'!$E$28,0)</f>
        <v>3603</v>
      </c>
      <c r="H34" s="88">
        <f>ROUND('2,4'!H35*'1,2'!$E$28,0)</f>
        <v>3974</v>
      </c>
      <c r="I34" s="88">
        <f>ROUND('2,4'!I35*'1,2'!$E$28,0)</f>
        <v>4559</v>
      </c>
      <c r="J34" s="88">
        <f>ROUND('2,4'!J35*'1,2'!$E$28,0)</f>
        <v>4981</v>
      </c>
      <c r="L34" s="86"/>
      <c r="M34" s="86"/>
      <c r="N34" s="86"/>
      <c r="O34" s="86"/>
      <c r="P34" s="86"/>
      <c r="Q34" s="86"/>
      <c r="R34" s="82"/>
      <c r="T34" s="82"/>
    </row>
    <row r="35" spans="1:20" ht="25.5" x14ac:dyDescent="0.2">
      <c r="A35" s="4">
        <v>27</v>
      </c>
      <c r="B35" s="4" t="s">
        <v>3188</v>
      </c>
      <c r="C35" s="85" t="s">
        <v>3189</v>
      </c>
      <c r="D35" s="4" t="s">
        <v>15</v>
      </c>
      <c r="E35" s="88">
        <f>ROUND('2,4'!E36*'1,2'!$E$28,0)</f>
        <v>5428</v>
      </c>
      <c r="F35" s="88">
        <f>ROUND('2,4'!F36*'1,2'!$E$28,0)</f>
        <v>5971</v>
      </c>
      <c r="G35" s="88">
        <f>ROUND('2,4'!G36*'1,2'!$E$28,0)</f>
        <v>9699</v>
      </c>
      <c r="H35" s="88">
        <f>ROUND('2,4'!H36*'1,2'!$E$28,0)</f>
        <v>10686</v>
      </c>
      <c r="I35" s="88">
        <f>ROUND('2,4'!I36*'1,2'!$E$28,0)</f>
        <v>11683</v>
      </c>
      <c r="J35" s="88">
        <f>ROUND('2,4'!J36*'1,2'!$E$28,0)</f>
        <v>12770</v>
      </c>
      <c r="L35" s="86"/>
      <c r="M35" s="86"/>
      <c r="N35" s="86"/>
      <c r="O35" s="86"/>
      <c r="P35" s="86"/>
      <c r="Q35" s="86"/>
      <c r="R35" s="82"/>
      <c r="T35" s="82"/>
    </row>
    <row r="36" spans="1:20" x14ac:dyDescent="0.2">
      <c r="A36" s="4">
        <v>28</v>
      </c>
      <c r="B36" s="4" t="s">
        <v>3190</v>
      </c>
      <c r="C36" s="85" t="s">
        <v>3191</v>
      </c>
      <c r="D36" s="4" t="s">
        <v>15</v>
      </c>
      <c r="E36" s="88">
        <f>ROUND('2,4'!E37*'1,2'!$E$28,0)</f>
        <v>2741</v>
      </c>
      <c r="F36" s="88">
        <f>ROUND('2,4'!F37*'1,2'!$E$28,0)</f>
        <v>3014</v>
      </c>
      <c r="G36" s="88">
        <f>ROUND('2,4'!G37*'1,2'!$E$28,0)</f>
        <v>4838</v>
      </c>
      <c r="H36" s="88">
        <f>ROUND('2,4'!H37*'1,2'!$E$28,0)</f>
        <v>5332</v>
      </c>
      <c r="I36" s="88">
        <f>ROUND('2,4'!I37*'1,2'!$E$28,0)</f>
        <v>5667</v>
      </c>
      <c r="J36" s="88">
        <f>ROUND('2,4'!J37*'1,2'!$E$28,0)</f>
        <v>6196</v>
      </c>
      <c r="L36" s="86"/>
      <c r="M36" s="86"/>
      <c r="N36" s="86"/>
      <c r="O36" s="86"/>
      <c r="P36" s="86"/>
      <c r="Q36" s="86"/>
      <c r="R36" s="82"/>
      <c r="T36" s="82"/>
    </row>
    <row r="37" spans="1:20" x14ac:dyDescent="0.2">
      <c r="A37" s="4">
        <v>29</v>
      </c>
      <c r="B37" s="4" t="s">
        <v>3192</v>
      </c>
      <c r="C37" s="85" t="s">
        <v>3193</v>
      </c>
      <c r="D37" s="4" t="s">
        <v>15</v>
      </c>
      <c r="E37" s="88">
        <f>ROUND('2,4'!E38*'1,2'!$E$28,0)</f>
        <v>639</v>
      </c>
      <c r="F37" s="88">
        <f>ROUND('2,4'!F38*'1,2'!$E$28,0)</f>
        <v>699</v>
      </c>
      <c r="G37" s="88">
        <f>ROUND('2,4'!G38*'1,2'!$E$28,0)</f>
        <v>1126</v>
      </c>
      <c r="H37" s="88">
        <f>ROUND('2,4'!H38*'1,2'!$E$28,0)</f>
        <v>1240</v>
      </c>
      <c r="I37" s="88">
        <f>ROUND('2,4'!I38*'1,2'!$E$28,0)</f>
        <v>1317</v>
      </c>
      <c r="J37" s="88">
        <f>ROUND('2,4'!J38*'1,2'!$E$28,0)</f>
        <v>1439</v>
      </c>
      <c r="L37" s="86"/>
      <c r="M37" s="86"/>
      <c r="N37" s="86"/>
      <c r="O37" s="86"/>
      <c r="P37" s="86"/>
      <c r="Q37" s="86"/>
      <c r="R37" s="82"/>
      <c r="T37" s="82"/>
    </row>
    <row r="38" spans="1:20" ht="25.5" x14ac:dyDescent="0.2">
      <c r="A38" s="4">
        <v>30</v>
      </c>
      <c r="B38" s="4" t="s">
        <v>3194</v>
      </c>
      <c r="C38" s="85" t="s">
        <v>3195</v>
      </c>
      <c r="D38" s="4" t="s">
        <v>15</v>
      </c>
      <c r="E38" s="88">
        <f>ROUND('2,4'!E39*'1,2'!$E$28,0)</f>
        <v>1340</v>
      </c>
      <c r="F38" s="88">
        <f>ROUND('2,4'!F39*'1,2'!$E$28,0)</f>
        <v>1470</v>
      </c>
      <c r="G38" s="88">
        <f>ROUND('2,4'!G39*'1,2'!$E$28,0)</f>
        <v>2269</v>
      </c>
      <c r="H38" s="88">
        <f>ROUND('2,4'!H39*'1,2'!$E$28,0)</f>
        <v>2501</v>
      </c>
      <c r="I38" s="88">
        <f>ROUND('2,4'!I39*'1,2'!$E$28,0)</f>
        <v>2827</v>
      </c>
      <c r="J38" s="88">
        <f>ROUND('2,4'!J39*'1,2'!$E$28,0)</f>
        <v>3086</v>
      </c>
      <c r="L38" s="86"/>
      <c r="M38" s="86"/>
      <c r="N38" s="86"/>
      <c r="O38" s="86"/>
      <c r="P38" s="86"/>
      <c r="Q38" s="86"/>
      <c r="R38" s="82"/>
      <c r="T38" s="82"/>
    </row>
    <row r="39" spans="1:20" x14ac:dyDescent="0.2">
      <c r="A39" s="4">
        <v>31</v>
      </c>
      <c r="B39" s="4" t="s">
        <v>3196</v>
      </c>
      <c r="C39" s="85" t="s">
        <v>2226</v>
      </c>
      <c r="D39" s="4" t="s">
        <v>15</v>
      </c>
      <c r="E39" s="88">
        <f>ROUND('2,4'!E40*'1,2'!$E$28,0)</f>
        <v>613</v>
      </c>
      <c r="F39" s="88">
        <f>ROUND('2,4'!F40*'1,2'!$E$28,0)</f>
        <v>673</v>
      </c>
      <c r="G39" s="88">
        <f>ROUND('2,4'!G40*'1,2'!$E$28,0)</f>
        <v>1080</v>
      </c>
      <c r="H39" s="88">
        <f>ROUND('2,4'!H40*'1,2'!$E$28,0)</f>
        <v>1190</v>
      </c>
      <c r="I39" s="88">
        <f>ROUND('2,4'!I40*'1,2'!$E$28,0)</f>
        <v>1265</v>
      </c>
      <c r="J39" s="88">
        <f>ROUND('2,4'!J40*'1,2'!$E$28,0)</f>
        <v>1384</v>
      </c>
      <c r="L39" s="86"/>
      <c r="M39" s="86"/>
      <c r="N39" s="86"/>
      <c r="O39" s="86"/>
      <c r="P39" s="86"/>
      <c r="Q39" s="86"/>
      <c r="R39" s="82"/>
      <c r="T39" s="82"/>
    </row>
    <row r="40" spans="1:20" ht="25.5" x14ac:dyDescent="0.2">
      <c r="A40" s="4">
        <v>32</v>
      </c>
      <c r="B40" s="4" t="s">
        <v>3197</v>
      </c>
      <c r="C40" s="85" t="s">
        <v>2328</v>
      </c>
      <c r="D40" s="4" t="s">
        <v>15</v>
      </c>
      <c r="E40" s="88">
        <f>ROUND('2,4'!E41*'1,2'!$E$28,0)</f>
        <v>765</v>
      </c>
      <c r="F40" s="88">
        <f>ROUND('2,4'!F41*'1,2'!$E$28,0)</f>
        <v>841</v>
      </c>
      <c r="G40" s="88">
        <f>ROUND('2,4'!G41*'1,2'!$E$28,0)</f>
        <v>1350</v>
      </c>
      <c r="H40" s="88">
        <f>ROUND('2,4'!H41*'1,2'!$E$28,0)</f>
        <v>1487</v>
      </c>
      <c r="I40" s="88">
        <f>ROUND('2,4'!I41*'1,2'!$E$28,0)</f>
        <v>1582</v>
      </c>
      <c r="J40" s="88">
        <f>ROUND('2,4'!J41*'1,2'!$E$28,0)</f>
        <v>1729</v>
      </c>
      <c r="L40" s="86"/>
      <c r="M40" s="86"/>
      <c r="N40" s="86"/>
      <c r="O40" s="86"/>
      <c r="P40" s="86"/>
      <c r="Q40" s="86"/>
      <c r="R40" s="82"/>
      <c r="T40" s="82"/>
    </row>
    <row r="41" spans="1:20" ht="25.5" x14ac:dyDescent="0.2">
      <c r="A41" s="4">
        <v>33</v>
      </c>
      <c r="B41" s="4" t="s">
        <v>3198</v>
      </c>
      <c r="C41" s="85" t="s">
        <v>3199</v>
      </c>
      <c r="D41" s="4" t="s">
        <v>15</v>
      </c>
      <c r="E41" s="88">
        <f>ROUND('2,4'!E42*'1,2'!$E$28,0)</f>
        <v>639</v>
      </c>
      <c r="F41" s="88">
        <f>ROUND('2,4'!F42*'1,2'!$E$28,0)</f>
        <v>699</v>
      </c>
      <c r="G41" s="88">
        <f>ROUND('2,4'!G42*'1,2'!$E$28,0)</f>
        <v>1126</v>
      </c>
      <c r="H41" s="88">
        <f>ROUND('2,4'!H42*'1,2'!$E$28,0)</f>
        <v>1240</v>
      </c>
      <c r="I41" s="88">
        <f>ROUND('2,4'!I42*'1,2'!$E$28,0)</f>
        <v>1317</v>
      </c>
      <c r="J41" s="88">
        <f>ROUND('2,4'!J42*'1,2'!$E$28,0)</f>
        <v>1439</v>
      </c>
      <c r="L41" s="86"/>
      <c r="M41" s="86"/>
      <c r="N41" s="86"/>
      <c r="O41" s="86"/>
      <c r="P41" s="86"/>
      <c r="Q41" s="86"/>
      <c r="R41" s="82"/>
      <c r="T41" s="82"/>
    </row>
    <row r="42" spans="1:20" x14ac:dyDescent="0.2">
      <c r="A42" s="4">
        <v>34</v>
      </c>
      <c r="B42" s="4" t="s">
        <v>3200</v>
      </c>
      <c r="C42" s="85" t="s">
        <v>3201</v>
      </c>
      <c r="D42" s="4" t="s">
        <v>15</v>
      </c>
      <c r="E42" s="88">
        <f>ROUND('2,4'!E43*'1,2'!$E$28,0)</f>
        <v>1785</v>
      </c>
      <c r="F42" s="88">
        <f>ROUND('2,4'!F43*'1,2'!$E$28,0)</f>
        <v>1962</v>
      </c>
      <c r="G42" s="88">
        <f>ROUND('2,4'!G43*'1,2'!$E$28,0)</f>
        <v>3151</v>
      </c>
      <c r="H42" s="88">
        <f>ROUND('2,4'!H43*'1,2'!$E$28,0)</f>
        <v>3473</v>
      </c>
      <c r="I42" s="88">
        <f>ROUND('2,4'!I43*'1,2'!$E$28,0)</f>
        <v>3691</v>
      </c>
      <c r="J42" s="88">
        <f>ROUND('2,4'!J43*'1,2'!$E$28,0)</f>
        <v>4036</v>
      </c>
      <c r="L42" s="86"/>
      <c r="M42" s="86"/>
      <c r="N42" s="86"/>
      <c r="O42" s="86"/>
      <c r="P42" s="86"/>
      <c r="Q42" s="86"/>
      <c r="R42" s="82"/>
      <c r="T42" s="82"/>
    </row>
    <row r="43" spans="1:20" x14ac:dyDescent="0.2">
      <c r="A43" s="4">
        <v>35</v>
      </c>
      <c r="B43" s="4" t="s">
        <v>3202</v>
      </c>
      <c r="C43" s="85" t="s">
        <v>3203</v>
      </c>
      <c r="D43" s="4" t="s">
        <v>15</v>
      </c>
      <c r="E43" s="88">
        <f>ROUND('2,4'!E44*'1,2'!$E$28,0)</f>
        <v>639</v>
      </c>
      <c r="F43" s="88">
        <f>ROUND('2,4'!F44*'1,2'!$E$28,0)</f>
        <v>699</v>
      </c>
      <c r="G43" s="88">
        <f>ROUND('2,4'!G44*'1,2'!$E$28,0)</f>
        <v>1126</v>
      </c>
      <c r="H43" s="88">
        <f>ROUND('2,4'!H44*'1,2'!$E$28,0)</f>
        <v>1240</v>
      </c>
      <c r="I43" s="88">
        <f>ROUND('2,4'!I44*'1,2'!$E$28,0)</f>
        <v>1317</v>
      </c>
      <c r="J43" s="88">
        <f>ROUND('2,4'!J44*'1,2'!$E$28,0)</f>
        <v>1439</v>
      </c>
      <c r="L43" s="86"/>
      <c r="M43" s="86"/>
      <c r="N43" s="86"/>
      <c r="O43" s="86"/>
      <c r="P43" s="86"/>
      <c r="Q43" s="86"/>
      <c r="R43" s="82"/>
      <c r="T43" s="82"/>
    </row>
    <row r="44" spans="1:20" ht="25.5" x14ac:dyDescent="0.2">
      <c r="A44" s="4">
        <v>36</v>
      </c>
      <c r="B44" s="4" t="s">
        <v>3204</v>
      </c>
      <c r="C44" s="85" t="s">
        <v>3205</v>
      </c>
      <c r="D44" s="4" t="s">
        <v>15</v>
      </c>
      <c r="E44" s="88">
        <f>ROUND('2,4'!E45*'1,2'!$E$28,0)</f>
        <v>917</v>
      </c>
      <c r="F44" s="88">
        <f>ROUND('2,4'!F45*'1,2'!$E$28,0)</f>
        <v>1009</v>
      </c>
      <c r="G44" s="88">
        <f>ROUND('2,4'!G45*'1,2'!$E$28,0)</f>
        <v>1621</v>
      </c>
      <c r="H44" s="88">
        <f>ROUND('2,4'!H45*'1,2'!$E$28,0)</f>
        <v>1787</v>
      </c>
      <c r="I44" s="88">
        <f>ROUND('2,4'!I45*'1,2'!$E$28,0)</f>
        <v>1898</v>
      </c>
      <c r="J44" s="88">
        <f>ROUND('2,4'!J45*'1,2'!$E$28,0)</f>
        <v>2075</v>
      </c>
      <c r="L44" s="86"/>
      <c r="M44" s="86"/>
      <c r="N44" s="86"/>
      <c r="O44" s="86"/>
      <c r="P44" s="86"/>
      <c r="Q44" s="86"/>
      <c r="R44" s="82"/>
      <c r="T44" s="82"/>
    </row>
    <row r="45" spans="1:20" ht="25.5" x14ac:dyDescent="0.2">
      <c r="A45" s="4">
        <v>37</v>
      </c>
      <c r="B45" s="4" t="s">
        <v>3206</v>
      </c>
      <c r="C45" s="85" t="s">
        <v>3207</v>
      </c>
      <c r="D45" s="4" t="s">
        <v>15</v>
      </c>
      <c r="E45" s="88">
        <f>ROUND('2,4'!E46*'1,2'!$E$28,0)</f>
        <v>1445</v>
      </c>
      <c r="F45" s="88">
        <f>ROUND('2,4'!F46*'1,2'!$E$28,0)</f>
        <v>1589</v>
      </c>
      <c r="G45" s="88">
        <f>ROUND('2,4'!G46*'1,2'!$E$28,0)</f>
        <v>2451</v>
      </c>
      <c r="H45" s="88">
        <f>ROUND('2,4'!H46*'1,2'!$E$28,0)</f>
        <v>2701</v>
      </c>
      <c r="I45" s="88">
        <f>ROUND('2,4'!I46*'1,2'!$E$28,0)</f>
        <v>3053</v>
      </c>
      <c r="J45" s="88">
        <f>ROUND('2,4'!J46*'1,2'!$E$28,0)</f>
        <v>3334</v>
      </c>
      <c r="L45" s="86"/>
      <c r="M45" s="86"/>
      <c r="N45" s="86"/>
      <c r="O45" s="86"/>
      <c r="P45" s="86"/>
      <c r="Q45" s="86"/>
      <c r="R45" s="82"/>
      <c r="T45" s="82"/>
    </row>
    <row r="46" spans="1:20" ht="38.25" x14ac:dyDescent="0.2">
      <c r="A46" s="4">
        <v>38</v>
      </c>
      <c r="B46" s="4" t="s">
        <v>3208</v>
      </c>
      <c r="C46" s="85" t="s">
        <v>3209</v>
      </c>
      <c r="D46" s="4" t="s">
        <v>15</v>
      </c>
      <c r="E46" s="88">
        <f>ROUND('2,4'!E47*'1,2'!$E$28,0)</f>
        <v>903</v>
      </c>
      <c r="F46" s="88">
        <f>ROUND('2,4'!F47*'1,2'!$E$28,0)</f>
        <v>994</v>
      </c>
      <c r="G46" s="88">
        <f>ROUND('2,4'!G47*'1,2'!$E$28,0)</f>
        <v>1342</v>
      </c>
      <c r="H46" s="88">
        <f>ROUND('2,4'!H47*'1,2'!$E$28,0)</f>
        <v>1487</v>
      </c>
      <c r="I46" s="88">
        <f>ROUND('2,4'!I47*'1,2'!$E$28,0)</f>
        <v>2151</v>
      </c>
      <c r="J46" s="88">
        <f>ROUND('2,4'!J47*'1,2'!$E$28,0)</f>
        <v>2351</v>
      </c>
      <c r="L46" s="86"/>
      <c r="M46" s="86"/>
      <c r="N46" s="86"/>
      <c r="O46" s="86"/>
      <c r="P46" s="86"/>
      <c r="Q46" s="86"/>
      <c r="R46" s="82"/>
      <c r="T46" s="82"/>
    </row>
    <row r="47" spans="1:20" ht="38.25" x14ac:dyDescent="0.2">
      <c r="A47" s="4">
        <v>39</v>
      </c>
      <c r="B47" s="4" t="s">
        <v>3210</v>
      </c>
      <c r="C47" s="85" t="s">
        <v>3211</v>
      </c>
      <c r="D47" s="4" t="s">
        <v>15</v>
      </c>
      <c r="E47" s="179">
        <f>ROUND('2,4'!E48*'1,2'!$E$28,0)</f>
        <v>1353</v>
      </c>
      <c r="F47" s="88">
        <f>ROUND('2,4'!F48*'1,2'!$E$28,0)</f>
        <v>1491</v>
      </c>
      <c r="G47" s="88">
        <f>ROUND('2,4'!G48*'1,2'!$E$28,0)</f>
        <v>2012</v>
      </c>
      <c r="H47" s="88">
        <f>ROUND('2,4'!H48*'1,2'!$E$28,0)</f>
        <v>2233</v>
      </c>
      <c r="I47" s="88">
        <f>ROUND('2,4'!I48*'1,2'!$E$28,0)</f>
        <v>3229</v>
      </c>
      <c r="J47" s="88">
        <f>ROUND('2,4'!J48*'1,2'!$E$28,0)</f>
        <v>3527</v>
      </c>
      <c r="L47" s="86"/>
      <c r="M47" s="86"/>
      <c r="N47" s="86"/>
      <c r="O47" s="86"/>
      <c r="P47" s="86"/>
      <c r="Q47" s="86"/>
      <c r="R47" s="82"/>
      <c r="T47" s="82"/>
    </row>
    <row r="48" spans="1:20" ht="38.25" x14ac:dyDescent="0.2">
      <c r="A48" s="4">
        <v>40</v>
      </c>
      <c r="B48" s="4" t="s">
        <v>3212</v>
      </c>
      <c r="C48" s="85" t="s">
        <v>3213</v>
      </c>
      <c r="D48" s="4" t="s">
        <v>15</v>
      </c>
      <c r="E48" s="88">
        <f>ROUND('2,4'!E49*'1,2'!$E$28,0)</f>
        <v>1353</v>
      </c>
      <c r="F48" s="88">
        <f>ROUND('2,4'!F49*'1,2'!$E$28,0)</f>
        <v>1493</v>
      </c>
      <c r="G48" s="88">
        <f>ROUND('2,4'!G49*'1,2'!$E$28,0)</f>
        <v>2012</v>
      </c>
      <c r="H48" s="88">
        <f>ROUND('2,4'!H49*'1,2'!$E$28,0)</f>
        <v>2233</v>
      </c>
      <c r="I48" s="88">
        <f>ROUND('2,4'!I49*'1,2'!$E$28,0)</f>
        <v>3230</v>
      </c>
      <c r="J48" s="88">
        <f>ROUND('2,4'!J49*'1,2'!$E$28,0)</f>
        <v>3527</v>
      </c>
      <c r="L48" s="86"/>
      <c r="M48" s="86"/>
      <c r="N48" s="86"/>
      <c r="O48" s="86"/>
      <c r="P48" s="86"/>
      <c r="Q48" s="86"/>
      <c r="R48" s="82"/>
      <c r="T48" s="82"/>
    </row>
    <row r="49" spans="7:11" x14ac:dyDescent="0.2">
      <c r="G49" s="83"/>
      <c r="I49" s="83"/>
      <c r="K49" s="86"/>
    </row>
    <row r="50" spans="7:11" x14ac:dyDescent="0.2">
      <c r="J50" s="82"/>
      <c r="K50" s="125"/>
    </row>
    <row r="51" spans="7:11" x14ac:dyDescent="0.2">
      <c r="J51" s="82"/>
    </row>
    <row r="52" spans="7:11" x14ac:dyDescent="0.2">
      <c r="J52" s="82"/>
    </row>
    <row r="53" spans="7:11" x14ac:dyDescent="0.2">
      <c r="J53" s="113"/>
    </row>
    <row r="54" spans="7:11" x14ac:dyDescent="0.2">
      <c r="J54" s="82"/>
    </row>
    <row r="55" spans="7:11" x14ac:dyDescent="0.2">
      <c r="J55" s="82"/>
    </row>
    <row r="56" spans="7:11" x14ac:dyDescent="0.2">
      <c r="J56" s="201"/>
    </row>
  </sheetData>
  <sheetProtection sheet="1" objects="1" scenarios="1"/>
  <mergeCells count="13">
    <mergeCell ref="A1:J1"/>
    <mergeCell ref="A3:J3"/>
    <mergeCell ref="G7:H7"/>
    <mergeCell ref="I7:J7"/>
    <mergeCell ref="E6:F6"/>
    <mergeCell ref="G6:H6"/>
    <mergeCell ref="I6:J6"/>
    <mergeCell ref="A5:F5"/>
    <mergeCell ref="A7:A8"/>
    <mergeCell ref="B7:B8"/>
    <mergeCell ref="C7:C8"/>
    <mergeCell ref="D7:D8"/>
    <mergeCell ref="E7:F7"/>
  </mergeCells>
  <pageMargins left="0.98425196850393704" right="0.59055118110236227" top="0.78740157480314965" bottom="0.78740157480314965" header="0.39370078740157483" footer="0.39370078740157483"/>
  <pageSetup paperSize="9" scale="56" fitToHeight="2" pageOrder="overThenDown"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outlinePr summaryBelow="0" summaryRight="0"/>
    <pageSetUpPr autoPageBreaks="0"/>
  </sheetPr>
  <dimension ref="A1:AA49"/>
  <sheetViews>
    <sheetView workbookViewId="0">
      <pane ySplit="9" topLeftCell="A10" activePane="bottomLeft" state="frozen"/>
      <selection pane="bottomLeft" activeCell="S11" sqref="S11"/>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6" width="11.42578125" style="1" customWidth="1"/>
    <col min="7" max="9" width="11.85546875" style="1" customWidth="1"/>
    <col min="10" max="11" width="11.42578125" style="1" customWidth="1"/>
    <col min="12" max="14" width="11.85546875" style="1" customWidth="1"/>
    <col min="15" max="16" width="11.42578125" style="1" customWidth="1"/>
    <col min="17" max="17" width="11.85546875" style="1" customWidth="1"/>
    <col min="18" max="258" width="9.140625" style="1"/>
    <col min="259" max="259" width="11.5703125" style="1" customWidth="1"/>
    <col min="260" max="260" width="13.140625" style="1" customWidth="1"/>
    <col min="261" max="261" width="48.42578125" style="1" customWidth="1"/>
    <col min="262" max="262" width="13.85546875" style="1" customWidth="1"/>
    <col min="263" max="263" width="11.42578125" style="1" customWidth="1"/>
    <col min="264" max="264" width="11.85546875" style="1" customWidth="1"/>
    <col min="265" max="514" width="9.140625" style="1"/>
    <col min="515" max="515" width="11.5703125" style="1" customWidth="1"/>
    <col min="516" max="516" width="13.140625" style="1" customWidth="1"/>
    <col min="517" max="517" width="48.42578125" style="1" customWidth="1"/>
    <col min="518" max="518" width="13.85546875" style="1" customWidth="1"/>
    <col min="519" max="519" width="11.42578125" style="1" customWidth="1"/>
    <col min="520" max="520" width="11.85546875" style="1" customWidth="1"/>
    <col min="521" max="770" width="9.140625" style="1"/>
    <col min="771" max="771" width="11.5703125" style="1" customWidth="1"/>
    <col min="772" max="772" width="13.140625" style="1" customWidth="1"/>
    <col min="773" max="773" width="48.42578125" style="1" customWidth="1"/>
    <col min="774" max="774" width="13.85546875" style="1" customWidth="1"/>
    <col min="775" max="775" width="11.42578125" style="1" customWidth="1"/>
    <col min="776" max="776" width="11.85546875" style="1" customWidth="1"/>
    <col min="777" max="1026" width="9.140625" style="1"/>
    <col min="1027" max="1027" width="11.5703125" style="1" customWidth="1"/>
    <col min="1028" max="1028" width="13.140625" style="1" customWidth="1"/>
    <col min="1029" max="1029" width="48.42578125" style="1" customWidth="1"/>
    <col min="1030" max="1030" width="13.85546875" style="1" customWidth="1"/>
    <col min="1031" max="1031" width="11.42578125" style="1" customWidth="1"/>
    <col min="1032" max="1032" width="11.85546875" style="1" customWidth="1"/>
    <col min="1033" max="1282" width="9.140625" style="1"/>
    <col min="1283" max="1283" width="11.5703125" style="1" customWidth="1"/>
    <col min="1284" max="1284" width="13.140625" style="1" customWidth="1"/>
    <col min="1285" max="1285" width="48.42578125" style="1" customWidth="1"/>
    <col min="1286" max="1286" width="13.85546875" style="1" customWidth="1"/>
    <col min="1287" max="1287" width="11.42578125" style="1" customWidth="1"/>
    <col min="1288" max="1288" width="11.85546875" style="1" customWidth="1"/>
    <col min="1289" max="1538" width="9.140625" style="1"/>
    <col min="1539" max="1539" width="11.5703125" style="1" customWidth="1"/>
    <col min="1540" max="1540" width="13.140625" style="1" customWidth="1"/>
    <col min="1541" max="1541" width="48.42578125" style="1" customWidth="1"/>
    <col min="1542" max="1542" width="13.85546875" style="1" customWidth="1"/>
    <col min="1543" max="1543" width="11.42578125" style="1" customWidth="1"/>
    <col min="1544" max="1544" width="11.85546875" style="1" customWidth="1"/>
    <col min="1545" max="1794" width="9.140625" style="1"/>
    <col min="1795" max="1795" width="11.5703125" style="1" customWidth="1"/>
    <col min="1796" max="1796" width="13.140625" style="1" customWidth="1"/>
    <col min="1797" max="1797" width="48.42578125" style="1" customWidth="1"/>
    <col min="1798" max="1798" width="13.85546875" style="1" customWidth="1"/>
    <col min="1799" max="1799" width="11.42578125" style="1" customWidth="1"/>
    <col min="1800" max="1800" width="11.85546875" style="1" customWidth="1"/>
    <col min="1801" max="2050" width="9.140625" style="1"/>
    <col min="2051" max="2051" width="11.5703125" style="1" customWidth="1"/>
    <col min="2052" max="2052" width="13.140625" style="1" customWidth="1"/>
    <col min="2053" max="2053" width="48.42578125" style="1" customWidth="1"/>
    <col min="2054" max="2054" width="13.85546875" style="1" customWidth="1"/>
    <col min="2055" max="2055" width="11.42578125" style="1" customWidth="1"/>
    <col min="2056" max="2056" width="11.85546875" style="1" customWidth="1"/>
    <col min="2057" max="2306" width="9.140625" style="1"/>
    <col min="2307" max="2307" width="11.5703125" style="1" customWidth="1"/>
    <col min="2308" max="2308" width="13.140625" style="1" customWidth="1"/>
    <col min="2309" max="2309" width="48.42578125" style="1" customWidth="1"/>
    <col min="2310" max="2310" width="13.85546875" style="1" customWidth="1"/>
    <col min="2311" max="2311" width="11.42578125" style="1" customWidth="1"/>
    <col min="2312" max="2312" width="11.85546875" style="1" customWidth="1"/>
    <col min="2313" max="2562" width="9.140625" style="1"/>
    <col min="2563" max="2563" width="11.5703125" style="1" customWidth="1"/>
    <col min="2564" max="2564" width="13.140625" style="1" customWidth="1"/>
    <col min="2565" max="2565" width="48.42578125" style="1" customWidth="1"/>
    <col min="2566" max="2566" width="13.85546875" style="1" customWidth="1"/>
    <col min="2567" max="2567" width="11.42578125" style="1" customWidth="1"/>
    <col min="2568" max="2568" width="11.85546875" style="1" customWidth="1"/>
    <col min="2569" max="2818" width="9.140625" style="1"/>
    <col min="2819" max="2819" width="11.5703125" style="1" customWidth="1"/>
    <col min="2820" max="2820" width="13.140625" style="1" customWidth="1"/>
    <col min="2821" max="2821" width="48.42578125" style="1" customWidth="1"/>
    <col min="2822" max="2822" width="13.85546875" style="1" customWidth="1"/>
    <col min="2823" max="2823" width="11.42578125" style="1" customWidth="1"/>
    <col min="2824" max="2824" width="11.85546875" style="1" customWidth="1"/>
    <col min="2825" max="3074" width="9.140625" style="1"/>
    <col min="3075" max="3075" width="11.5703125" style="1" customWidth="1"/>
    <col min="3076" max="3076" width="13.140625" style="1" customWidth="1"/>
    <col min="3077" max="3077" width="48.42578125" style="1" customWidth="1"/>
    <col min="3078" max="3078" width="13.85546875" style="1" customWidth="1"/>
    <col min="3079" max="3079" width="11.42578125" style="1" customWidth="1"/>
    <col min="3080" max="3080" width="11.85546875" style="1" customWidth="1"/>
    <col min="3081" max="3330" width="9.140625" style="1"/>
    <col min="3331" max="3331" width="11.5703125" style="1" customWidth="1"/>
    <col min="3332" max="3332" width="13.140625" style="1" customWidth="1"/>
    <col min="3333" max="3333" width="48.42578125" style="1" customWidth="1"/>
    <col min="3334" max="3334" width="13.85546875" style="1" customWidth="1"/>
    <col min="3335" max="3335" width="11.42578125" style="1" customWidth="1"/>
    <col min="3336" max="3336" width="11.85546875" style="1" customWidth="1"/>
    <col min="3337" max="3586" width="9.140625" style="1"/>
    <col min="3587" max="3587" width="11.5703125" style="1" customWidth="1"/>
    <col min="3588" max="3588" width="13.140625" style="1" customWidth="1"/>
    <col min="3589" max="3589" width="48.42578125" style="1" customWidth="1"/>
    <col min="3590" max="3590" width="13.85546875" style="1" customWidth="1"/>
    <col min="3591" max="3591" width="11.42578125" style="1" customWidth="1"/>
    <col min="3592" max="3592" width="11.85546875" style="1" customWidth="1"/>
    <col min="3593" max="3842" width="9.140625" style="1"/>
    <col min="3843" max="3843" width="11.5703125" style="1" customWidth="1"/>
    <col min="3844" max="3844" width="13.140625" style="1" customWidth="1"/>
    <col min="3845" max="3845" width="48.42578125" style="1" customWidth="1"/>
    <col min="3846" max="3846" width="13.85546875" style="1" customWidth="1"/>
    <col min="3847" max="3847" width="11.42578125" style="1" customWidth="1"/>
    <col min="3848" max="3848" width="11.85546875" style="1" customWidth="1"/>
    <col min="3849" max="4098" width="9.140625" style="1"/>
    <col min="4099" max="4099" width="11.5703125" style="1" customWidth="1"/>
    <col min="4100" max="4100" width="13.140625" style="1" customWidth="1"/>
    <col min="4101" max="4101" width="48.42578125" style="1" customWidth="1"/>
    <col min="4102" max="4102" width="13.85546875" style="1" customWidth="1"/>
    <col min="4103" max="4103" width="11.42578125" style="1" customWidth="1"/>
    <col min="4104" max="4104" width="11.85546875" style="1" customWidth="1"/>
    <col min="4105" max="4354" width="9.140625" style="1"/>
    <col min="4355" max="4355" width="11.5703125" style="1" customWidth="1"/>
    <col min="4356" max="4356" width="13.140625" style="1" customWidth="1"/>
    <col min="4357" max="4357" width="48.42578125" style="1" customWidth="1"/>
    <col min="4358" max="4358" width="13.85546875" style="1" customWidth="1"/>
    <col min="4359" max="4359" width="11.42578125" style="1" customWidth="1"/>
    <col min="4360" max="4360" width="11.85546875" style="1" customWidth="1"/>
    <col min="4361" max="4610" width="9.140625" style="1"/>
    <col min="4611" max="4611" width="11.5703125" style="1" customWidth="1"/>
    <col min="4612" max="4612" width="13.140625" style="1" customWidth="1"/>
    <col min="4613" max="4613" width="48.42578125" style="1" customWidth="1"/>
    <col min="4614" max="4614" width="13.85546875" style="1" customWidth="1"/>
    <col min="4615" max="4615" width="11.42578125" style="1" customWidth="1"/>
    <col min="4616" max="4616" width="11.85546875" style="1" customWidth="1"/>
    <col min="4617" max="4866" width="9.140625" style="1"/>
    <col min="4867" max="4867" width="11.5703125" style="1" customWidth="1"/>
    <col min="4868" max="4868" width="13.140625" style="1" customWidth="1"/>
    <col min="4869" max="4869" width="48.42578125" style="1" customWidth="1"/>
    <col min="4870" max="4870" width="13.85546875" style="1" customWidth="1"/>
    <col min="4871" max="4871" width="11.42578125" style="1" customWidth="1"/>
    <col min="4872" max="4872" width="11.85546875" style="1" customWidth="1"/>
    <col min="4873" max="5122" width="9.140625" style="1"/>
    <col min="5123" max="5123" width="11.5703125" style="1" customWidth="1"/>
    <col min="5124" max="5124" width="13.140625" style="1" customWidth="1"/>
    <col min="5125" max="5125" width="48.42578125" style="1" customWidth="1"/>
    <col min="5126" max="5126" width="13.85546875" style="1" customWidth="1"/>
    <col min="5127" max="5127" width="11.42578125" style="1" customWidth="1"/>
    <col min="5128" max="5128" width="11.85546875" style="1" customWidth="1"/>
    <col min="5129" max="5378" width="9.140625" style="1"/>
    <col min="5379" max="5379" width="11.5703125" style="1" customWidth="1"/>
    <col min="5380" max="5380" width="13.140625" style="1" customWidth="1"/>
    <col min="5381" max="5381" width="48.42578125" style="1" customWidth="1"/>
    <col min="5382" max="5382" width="13.85546875" style="1" customWidth="1"/>
    <col min="5383" max="5383" width="11.42578125" style="1" customWidth="1"/>
    <col min="5384" max="5384" width="11.85546875" style="1" customWidth="1"/>
    <col min="5385" max="5634" width="9.140625" style="1"/>
    <col min="5635" max="5635" width="11.5703125" style="1" customWidth="1"/>
    <col min="5636" max="5636" width="13.140625" style="1" customWidth="1"/>
    <col min="5637" max="5637" width="48.42578125" style="1" customWidth="1"/>
    <col min="5638" max="5638" width="13.85546875" style="1" customWidth="1"/>
    <col min="5639" max="5639" width="11.42578125" style="1" customWidth="1"/>
    <col min="5640" max="5640" width="11.85546875" style="1" customWidth="1"/>
    <col min="5641" max="5890" width="9.140625" style="1"/>
    <col min="5891" max="5891" width="11.5703125" style="1" customWidth="1"/>
    <col min="5892" max="5892" width="13.140625" style="1" customWidth="1"/>
    <col min="5893" max="5893" width="48.42578125" style="1" customWidth="1"/>
    <col min="5894" max="5894" width="13.85546875" style="1" customWidth="1"/>
    <col min="5895" max="5895" width="11.42578125" style="1" customWidth="1"/>
    <col min="5896" max="5896" width="11.85546875" style="1" customWidth="1"/>
    <col min="5897" max="6146" width="9.140625" style="1"/>
    <col min="6147" max="6147" width="11.5703125" style="1" customWidth="1"/>
    <col min="6148" max="6148" width="13.140625" style="1" customWidth="1"/>
    <col min="6149" max="6149" width="48.42578125" style="1" customWidth="1"/>
    <col min="6150" max="6150" width="13.85546875" style="1" customWidth="1"/>
    <col min="6151" max="6151" width="11.42578125" style="1" customWidth="1"/>
    <col min="6152" max="6152" width="11.85546875" style="1" customWidth="1"/>
    <col min="6153" max="6402" width="9.140625" style="1"/>
    <col min="6403" max="6403" width="11.5703125" style="1" customWidth="1"/>
    <col min="6404" max="6404" width="13.140625" style="1" customWidth="1"/>
    <col min="6405" max="6405" width="48.42578125" style="1" customWidth="1"/>
    <col min="6406" max="6406" width="13.85546875" style="1" customWidth="1"/>
    <col min="6407" max="6407" width="11.42578125" style="1" customWidth="1"/>
    <col min="6408" max="6408" width="11.85546875" style="1" customWidth="1"/>
    <col min="6409" max="6658" width="9.140625" style="1"/>
    <col min="6659" max="6659" width="11.5703125" style="1" customWidth="1"/>
    <col min="6660" max="6660" width="13.140625" style="1" customWidth="1"/>
    <col min="6661" max="6661" width="48.42578125" style="1" customWidth="1"/>
    <col min="6662" max="6662" width="13.85546875" style="1" customWidth="1"/>
    <col min="6663" max="6663" width="11.42578125" style="1" customWidth="1"/>
    <col min="6664" max="6664" width="11.85546875" style="1" customWidth="1"/>
    <col min="6665" max="6914" width="9.140625" style="1"/>
    <col min="6915" max="6915" width="11.5703125" style="1" customWidth="1"/>
    <col min="6916" max="6916" width="13.140625" style="1" customWidth="1"/>
    <col min="6917" max="6917" width="48.42578125" style="1" customWidth="1"/>
    <col min="6918" max="6918" width="13.85546875" style="1" customWidth="1"/>
    <col min="6919" max="6919" width="11.42578125" style="1" customWidth="1"/>
    <col min="6920" max="6920" width="11.85546875" style="1" customWidth="1"/>
    <col min="6921" max="7170" width="9.140625" style="1"/>
    <col min="7171" max="7171" width="11.5703125" style="1" customWidth="1"/>
    <col min="7172" max="7172" width="13.140625" style="1" customWidth="1"/>
    <col min="7173" max="7173" width="48.42578125" style="1" customWidth="1"/>
    <col min="7174" max="7174" width="13.85546875" style="1" customWidth="1"/>
    <col min="7175" max="7175" width="11.42578125" style="1" customWidth="1"/>
    <col min="7176" max="7176" width="11.85546875" style="1" customWidth="1"/>
    <col min="7177" max="7426" width="9.140625" style="1"/>
    <col min="7427" max="7427" width="11.5703125" style="1" customWidth="1"/>
    <col min="7428" max="7428" width="13.140625" style="1" customWidth="1"/>
    <col min="7429" max="7429" width="48.42578125" style="1" customWidth="1"/>
    <col min="7430" max="7430" width="13.85546875" style="1" customWidth="1"/>
    <col min="7431" max="7431" width="11.42578125" style="1" customWidth="1"/>
    <col min="7432" max="7432" width="11.85546875" style="1" customWidth="1"/>
    <col min="7433" max="7682" width="9.140625" style="1"/>
    <col min="7683" max="7683" width="11.5703125" style="1" customWidth="1"/>
    <col min="7684" max="7684" width="13.140625" style="1" customWidth="1"/>
    <col min="7685" max="7685" width="48.42578125" style="1" customWidth="1"/>
    <col min="7686" max="7686" width="13.85546875" style="1" customWidth="1"/>
    <col min="7687" max="7687" width="11.42578125" style="1" customWidth="1"/>
    <col min="7688" max="7688" width="11.85546875" style="1" customWidth="1"/>
    <col min="7689" max="7938" width="9.140625" style="1"/>
    <col min="7939" max="7939" width="11.5703125" style="1" customWidth="1"/>
    <col min="7940" max="7940" width="13.140625" style="1" customWidth="1"/>
    <col min="7941" max="7941" width="48.42578125" style="1" customWidth="1"/>
    <col min="7942" max="7942" width="13.85546875" style="1" customWidth="1"/>
    <col min="7943" max="7943" width="11.42578125" style="1" customWidth="1"/>
    <col min="7944" max="7944" width="11.85546875" style="1" customWidth="1"/>
    <col min="7945" max="8194" width="9.140625" style="1"/>
    <col min="8195" max="8195" width="11.5703125" style="1" customWidth="1"/>
    <col min="8196" max="8196" width="13.140625" style="1" customWidth="1"/>
    <col min="8197" max="8197" width="48.42578125" style="1" customWidth="1"/>
    <col min="8198" max="8198" width="13.85546875" style="1" customWidth="1"/>
    <col min="8199" max="8199" width="11.42578125" style="1" customWidth="1"/>
    <col min="8200" max="8200" width="11.85546875" style="1" customWidth="1"/>
    <col min="8201" max="8450" width="9.140625" style="1"/>
    <col min="8451" max="8451" width="11.5703125" style="1" customWidth="1"/>
    <col min="8452" max="8452" width="13.140625" style="1" customWidth="1"/>
    <col min="8453" max="8453" width="48.42578125" style="1" customWidth="1"/>
    <col min="8454" max="8454" width="13.85546875" style="1" customWidth="1"/>
    <col min="8455" max="8455" width="11.42578125" style="1" customWidth="1"/>
    <col min="8456" max="8456" width="11.85546875" style="1" customWidth="1"/>
    <col min="8457" max="8706" width="9.140625" style="1"/>
    <col min="8707" max="8707" width="11.5703125" style="1" customWidth="1"/>
    <col min="8708" max="8708" width="13.140625" style="1" customWidth="1"/>
    <col min="8709" max="8709" width="48.42578125" style="1" customWidth="1"/>
    <col min="8710" max="8710" width="13.85546875" style="1" customWidth="1"/>
    <col min="8711" max="8711" width="11.42578125" style="1" customWidth="1"/>
    <col min="8712" max="8712" width="11.85546875" style="1" customWidth="1"/>
    <col min="8713" max="8962" width="9.140625" style="1"/>
    <col min="8963" max="8963" width="11.5703125" style="1" customWidth="1"/>
    <col min="8964" max="8964" width="13.140625" style="1" customWidth="1"/>
    <col min="8965" max="8965" width="48.42578125" style="1" customWidth="1"/>
    <col min="8966" max="8966" width="13.85546875" style="1" customWidth="1"/>
    <col min="8967" max="8967" width="11.42578125" style="1" customWidth="1"/>
    <col min="8968" max="8968" width="11.85546875" style="1" customWidth="1"/>
    <col min="8969" max="9218" width="9.140625" style="1"/>
    <col min="9219" max="9219" width="11.5703125" style="1" customWidth="1"/>
    <col min="9220" max="9220" width="13.140625" style="1" customWidth="1"/>
    <col min="9221" max="9221" width="48.42578125" style="1" customWidth="1"/>
    <col min="9222" max="9222" width="13.85546875" style="1" customWidth="1"/>
    <col min="9223" max="9223" width="11.42578125" style="1" customWidth="1"/>
    <col min="9224" max="9224" width="11.85546875" style="1" customWidth="1"/>
    <col min="9225" max="9474" width="9.140625" style="1"/>
    <col min="9475" max="9475" width="11.5703125" style="1" customWidth="1"/>
    <col min="9476" max="9476" width="13.140625" style="1" customWidth="1"/>
    <col min="9477" max="9477" width="48.42578125" style="1" customWidth="1"/>
    <col min="9478" max="9478" width="13.85546875" style="1" customWidth="1"/>
    <col min="9479" max="9479" width="11.42578125" style="1" customWidth="1"/>
    <col min="9480" max="9480" width="11.85546875" style="1" customWidth="1"/>
    <col min="9481" max="9730" width="9.140625" style="1"/>
    <col min="9731" max="9731" width="11.5703125" style="1" customWidth="1"/>
    <col min="9732" max="9732" width="13.140625" style="1" customWidth="1"/>
    <col min="9733" max="9733" width="48.42578125" style="1" customWidth="1"/>
    <col min="9734" max="9734" width="13.85546875" style="1" customWidth="1"/>
    <col min="9735" max="9735" width="11.42578125" style="1" customWidth="1"/>
    <col min="9736" max="9736" width="11.85546875" style="1" customWidth="1"/>
    <col min="9737" max="9986" width="9.140625" style="1"/>
    <col min="9987" max="9987" width="11.5703125" style="1" customWidth="1"/>
    <col min="9988" max="9988" width="13.140625" style="1" customWidth="1"/>
    <col min="9989" max="9989" width="48.42578125" style="1" customWidth="1"/>
    <col min="9990" max="9990" width="13.85546875" style="1" customWidth="1"/>
    <col min="9991" max="9991" width="11.42578125" style="1" customWidth="1"/>
    <col min="9992" max="9992" width="11.85546875" style="1" customWidth="1"/>
    <col min="9993" max="10242" width="9.140625" style="1"/>
    <col min="10243" max="10243" width="11.5703125" style="1" customWidth="1"/>
    <col min="10244" max="10244" width="13.140625" style="1" customWidth="1"/>
    <col min="10245" max="10245" width="48.42578125" style="1" customWidth="1"/>
    <col min="10246" max="10246" width="13.85546875" style="1" customWidth="1"/>
    <col min="10247" max="10247" width="11.42578125" style="1" customWidth="1"/>
    <col min="10248" max="10248" width="11.85546875" style="1" customWidth="1"/>
    <col min="10249" max="10498" width="9.140625" style="1"/>
    <col min="10499" max="10499" width="11.5703125" style="1" customWidth="1"/>
    <col min="10500" max="10500" width="13.140625" style="1" customWidth="1"/>
    <col min="10501" max="10501" width="48.42578125" style="1" customWidth="1"/>
    <col min="10502" max="10502" width="13.85546875" style="1" customWidth="1"/>
    <col min="10503" max="10503" width="11.42578125" style="1" customWidth="1"/>
    <col min="10504" max="10504" width="11.85546875" style="1" customWidth="1"/>
    <col min="10505" max="10754" width="9.140625" style="1"/>
    <col min="10755" max="10755" width="11.5703125" style="1" customWidth="1"/>
    <col min="10756" max="10756" width="13.140625" style="1" customWidth="1"/>
    <col min="10757" max="10757" width="48.42578125" style="1" customWidth="1"/>
    <col min="10758" max="10758" width="13.85546875" style="1" customWidth="1"/>
    <col min="10759" max="10759" width="11.42578125" style="1" customWidth="1"/>
    <col min="10760" max="10760" width="11.85546875" style="1" customWidth="1"/>
    <col min="10761" max="11010" width="9.140625" style="1"/>
    <col min="11011" max="11011" width="11.5703125" style="1" customWidth="1"/>
    <col min="11012" max="11012" width="13.140625" style="1" customWidth="1"/>
    <col min="11013" max="11013" width="48.42578125" style="1" customWidth="1"/>
    <col min="11014" max="11014" width="13.85546875" style="1" customWidth="1"/>
    <col min="11015" max="11015" width="11.42578125" style="1" customWidth="1"/>
    <col min="11016" max="11016" width="11.85546875" style="1" customWidth="1"/>
    <col min="11017" max="11266" width="9.140625" style="1"/>
    <col min="11267" max="11267" width="11.5703125" style="1" customWidth="1"/>
    <col min="11268" max="11268" width="13.140625" style="1" customWidth="1"/>
    <col min="11269" max="11269" width="48.42578125" style="1" customWidth="1"/>
    <col min="11270" max="11270" width="13.85546875" style="1" customWidth="1"/>
    <col min="11271" max="11271" width="11.42578125" style="1" customWidth="1"/>
    <col min="11272" max="11272" width="11.85546875" style="1" customWidth="1"/>
    <col min="11273" max="11522" width="9.140625" style="1"/>
    <col min="11523" max="11523" width="11.5703125" style="1" customWidth="1"/>
    <col min="11524" max="11524" width="13.140625" style="1" customWidth="1"/>
    <col min="11525" max="11525" width="48.42578125" style="1" customWidth="1"/>
    <col min="11526" max="11526" width="13.85546875" style="1" customWidth="1"/>
    <col min="11527" max="11527" width="11.42578125" style="1" customWidth="1"/>
    <col min="11528" max="11528" width="11.85546875" style="1" customWidth="1"/>
    <col min="11529" max="11778" width="9.140625" style="1"/>
    <col min="11779" max="11779" width="11.5703125" style="1" customWidth="1"/>
    <col min="11780" max="11780" width="13.140625" style="1" customWidth="1"/>
    <col min="11781" max="11781" width="48.42578125" style="1" customWidth="1"/>
    <col min="11782" max="11782" width="13.85546875" style="1" customWidth="1"/>
    <col min="11783" max="11783" width="11.42578125" style="1" customWidth="1"/>
    <col min="11784" max="11784" width="11.85546875" style="1" customWidth="1"/>
    <col min="11785" max="12034" width="9.140625" style="1"/>
    <col min="12035" max="12035" width="11.5703125" style="1" customWidth="1"/>
    <col min="12036" max="12036" width="13.140625" style="1" customWidth="1"/>
    <col min="12037" max="12037" width="48.42578125" style="1" customWidth="1"/>
    <col min="12038" max="12038" width="13.85546875" style="1" customWidth="1"/>
    <col min="12039" max="12039" width="11.42578125" style="1" customWidth="1"/>
    <col min="12040" max="12040" width="11.85546875" style="1" customWidth="1"/>
    <col min="12041" max="12290" width="9.140625" style="1"/>
    <col min="12291" max="12291" width="11.5703125" style="1" customWidth="1"/>
    <col min="12292" max="12292" width="13.140625" style="1" customWidth="1"/>
    <col min="12293" max="12293" width="48.42578125" style="1" customWidth="1"/>
    <col min="12294" max="12294" width="13.85546875" style="1" customWidth="1"/>
    <col min="12295" max="12295" width="11.42578125" style="1" customWidth="1"/>
    <col min="12296" max="12296" width="11.85546875" style="1" customWidth="1"/>
    <col min="12297" max="12546" width="9.140625" style="1"/>
    <col min="12547" max="12547" width="11.5703125" style="1" customWidth="1"/>
    <col min="12548" max="12548" width="13.140625" style="1" customWidth="1"/>
    <col min="12549" max="12549" width="48.42578125" style="1" customWidth="1"/>
    <col min="12550" max="12550" width="13.85546875" style="1" customWidth="1"/>
    <col min="12551" max="12551" width="11.42578125" style="1" customWidth="1"/>
    <col min="12552" max="12552" width="11.85546875" style="1" customWidth="1"/>
    <col min="12553" max="12802" width="9.140625" style="1"/>
    <col min="12803" max="12803" width="11.5703125" style="1" customWidth="1"/>
    <col min="12804" max="12804" width="13.140625" style="1" customWidth="1"/>
    <col min="12805" max="12805" width="48.42578125" style="1" customWidth="1"/>
    <col min="12806" max="12806" width="13.85546875" style="1" customWidth="1"/>
    <col min="12807" max="12807" width="11.42578125" style="1" customWidth="1"/>
    <col min="12808" max="12808" width="11.85546875" style="1" customWidth="1"/>
    <col min="12809" max="13058" width="9.140625" style="1"/>
    <col min="13059" max="13059" width="11.5703125" style="1" customWidth="1"/>
    <col min="13060" max="13060" width="13.140625" style="1" customWidth="1"/>
    <col min="13061" max="13061" width="48.42578125" style="1" customWidth="1"/>
    <col min="13062" max="13062" width="13.85546875" style="1" customWidth="1"/>
    <col min="13063" max="13063" width="11.42578125" style="1" customWidth="1"/>
    <col min="13064" max="13064" width="11.85546875" style="1" customWidth="1"/>
    <col min="13065" max="13314" width="9.140625" style="1"/>
    <col min="13315" max="13315" width="11.5703125" style="1" customWidth="1"/>
    <col min="13316" max="13316" width="13.140625" style="1" customWidth="1"/>
    <col min="13317" max="13317" width="48.42578125" style="1" customWidth="1"/>
    <col min="13318" max="13318" width="13.85546875" style="1" customWidth="1"/>
    <col min="13319" max="13319" width="11.42578125" style="1" customWidth="1"/>
    <col min="13320" max="13320" width="11.85546875" style="1" customWidth="1"/>
    <col min="13321" max="13570" width="9.140625" style="1"/>
    <col min="13571" max="13571" width="11.5703125" style="1" customWidth="1"/>
    <col min="13572" max="13572" width="13.140625" style="1" customWidth="1"/>
    <col min="13573" max="13573" width="48.42578125" style="1" customWidth="1"/>
    <col min="13574" max="13574" width="13.85546875" style="1" customWidth="1"/>
    <col min="13575" max="13575" width="11.42578125" style="1" customWidth="1"/>
    <col min="13576" max="13576" width="11.85546875" style="1" customWidth="1"/>
    <col min="13577" max="13826" width="9.140625" style="1"/>
    <col min="13827" max="13827" width="11.5703125" style="1" customWidth="1"/>
    <col min="13828" max="13828" width="13.140625" style="1" customWidth="1"/>
    <col min="13829" max="13829" width="48.42578125" style="1" customWidth="1"/>
    <col min="13830" max="13830" width="13.85546875" style="1" customWidth="1"/>
    <col min="13831" max="13831" width="11.42578125" style="1" customWidth="1"/>
    <col min="13832" max="13832" width="11.85546875" style="1" customWidth="1"/>
    <col min="13833" max="14082" width="9.140625" style="1"/>
    <col min="14083" max="14083" width="11.5703125" style="1" customWidth="1"/>
    <col min="14084" max="14084" width="13.140625" style="1" customWidth="1"/>
    <col min="14085" max="14085" width="48.42578125" style="1" customWidth="1"/>
    <col min="14086" max="14086" width="13.85546875" style="1" customWidth="1"/>
    <col min="14087" max="14087" width="11.42578125" style="1" customWidth="1"/>
    <col min="14088" max="14088" width="11.85546875" style="1" customWidth="1"/>
    <col min="14089" max="14338" width="9.140625" style="1"/>
    <col min="14339" max="14339" width="11.5703125" style="1" customWidth="1"/>
    <col min="14340" max="14340" width="13.140625" style="1" customWidth="1"/>
    <col min="14341" max="14341" width="48.42578125" style="1" customWidth="1"/>
    <col min="14342" max="14342" width="13.85546875" style="1" customWidth="1"/>
    <col min="14343" max="14343" width="11.42578125" style="1" customWidth="1"/>
    <col min="14344" max="14344" width="11.85546875" style="1" customWidth="1"/>
    <col min="14345" max="14594" width="9.140625" style="1"/>
    <col min="14595" max="14595" width="11.5703125" style="1" customWidth="1"/>
    <col min="14596" max="14596" width="13.140625" style="1" customWidth="1"/>
    <col min="14597" max="14597" width="48.42578125" style="1" customWidth="1"/>
    <col min="14598" max="14598" width="13.85546875" style="1" customWidth="1"/>
    <col min="14599" max="14599" width="11.42578125" style="1" customWidth="1"/>
    <col min="14600" max="14600" width="11.85546875" style="1" customWidth="1"/>
    <col min="14601" max="14850" width="9.140625" style="1"/>
    <col min="14851" max="14851" width="11.5703125" style="1" customWidth="1"/>
    <col min="14852" max="14852" width="13.140625" style="1" customWidth="1"/>
    <col min="14853" max="14853" width="48.42578125" style="1" customWidth="1"/>
    <col min="14854" max="14854" width="13.85546875" style="1" customWidth="1"/>
    <col min="14855" max="14855" width="11.42578125" style="1" customWidth="1"/>
    <col min="14856" max="14856" width="11.85546875" style="1" customWidth="1"/>
    <col min="14857" max="15106" width="9.140625" style="1"/>
    <col min="15107" max="15107" width="11.5703125" style="1" customWidth="1"/>
    <col min="15108" max="15108" width="13.140625" style="1" customWidth="1"/>
    <col min="15109" max="15109" width="48.42578125" style="1" customWidth="1"/>
    <col min="15110" max="15110" width="13.85546875" style="1" customWidth="1"/>
    <col min="15111" max="15111" width="11.42578125" style="1" customWidth="1"/>
    <col min="15112" max="15112" width="11.85546875" style="1" customWidth="1"/>
    <col min="15113" max="15362" width="9.140625" style="1"/>
    <col min="15363" max="15363" width="11.5703125" style="1" customWidth="1"/>
    <col min="15364" max="15364" width="13.140625" style="1" customWidth="1"/>
    <col min="15365" max="15365" width="48.42578125" style="1" customWidth="1"/>
    <col min="15366" max="15366" width="13.85546875" style="1" customWidth="1"/>
    <col min="15367" max="15367" width="11.42578125" style="1" customWidth="1"/>
    <col min="15368" max="15368" width="11.85546875" style="1" customWidth="1"/>
    <col min="15369" max="15618" width="9.140625" style="1"/>
    <col min="15619" max="15619" width="11.5703125" style="1" customWidth="1"/>
    <col min="15620" max="15620" width="13.140625" style="1" customWidth="1"/>
    <col min="15621" max="15621" width="48.42578125" style="1" customWidth="1"/>
    <col min="15622" max="15622" width="13.85546875" style="1" customWidth="1"/>
    <col min="15623" max="15623" width="11.42578125" style="1" customWidth="1"/>
    <col min="15624" max="15624" width="11.85546875" style="1" customWidth="1"/>
    <col min="15625" max="15874" width="9.140625" style="1"/>
    <col min="15875" max="15875" width="11.5703125" style="1" customWidth="1"/>
    <col min="15876" max="15876" width="13.140625" style="1" customWidth="1"/>
    <col min="15877" max="15877" width="48.42578125" style="1" customWidth="1"/>
    <col min="15878" max="15878" width="13.85546875" style="1" customWidth="1"/>
    <col min="15879" max="15879" width="11.42578125" style="1" customWidth="1"/>
    <col min="15880" max="15880" width="11.85546875" style="1" customWidth="1"/>
    <col min="15881" max="16130" width="9.140625" style="1"/>
    <col min="16131" max="16131" width="11.5703125" style="1" customWidth="1"/>
    <col min="16132" max="16132" width="13.140625" style="1" customWidth="1"/>
    <col min="16133" max="16133" width="48.42578125" style="1" customWidth="1"/>
    <col min="16134" max="16134" width="13.85546875" style="1" customWidth="1"/>
    <col min="16135" max="16135" width="11.42578125" style="1" customWidth="1"/>
    <col min="16136" max="16136" width="11.85546875" style="1" customWidth="1"/>
    <col min="16137" max="16384" width="9.140625" style="1"/>
  </cols>
  <sheetData>
    <row r="1" spans="1:27" ht="11.25" customHeight="1" x14ac:dyDescent="0.2">
      <c r="A1" s="276" t="s">
        <v>0</v>
      </c>
      <c r="B1" s="276"/>
      <c r="C1" s="276"/>
      <c r="D1" s="276"/>
      <c r="E1" s="276"/>
      <c r="F1" s="276"/>
      <c r="G1" s="276"/>
      <c r="H1" s="66"/>
      <c r="I1" s="66"/>
    </row>
    <row r="2" spans="1:27" ht="11.25" customHeight="1" x14ac:dyDescent="0.2">
      <c r="A2" s="276"/>
      <c r="B2" s="276"/>
      <c r="C2" s="276"/>
      <c r="D2" s="276"/>
      <c r="E2" s="276"/>
      <c r="F2" s="276"/>
      <c r="G2" s="276"/>
      <c r="H2" s="66"/>
      <c r="I2" s="66"/>
    </row>
    <row r="3" spans="1:27" ht="11.25" customHeight="1" x14ac:dyDescent="0.2"/>
    <row r="4" spans="1:27" ht="12.75" customHeight="1" x14ac:dyDescent="0.2">
      <c r="A4" s="254" t="s">
        <v>3214</v>
      </c>
      <c r="B4" s="254"/>
      <c r="C4" s="254"/>
      <c r="D4" s="254"/>
      <c r="E4" s="254"/>
      <c r="F4" s="254"/>
      <c r="G4" s="254"/>
      <c r="H4" s="64"/>
      <c r="I4" s="64"/>
    </row>
    <row r="5" spans="1:27" ht="12.75" customHeight="1" x14ac:dyDescent="0.2">
      <c r="C5" s="69">
        <v>0.32500000000000001</v>
      </c>
    </row>
    <row r="6" spans="1:27" ht="12.75" customHeight="1" thickBot="1" x14ac:dyDescent="0.25">
      <c r="A6" s="265"/>
      <c r="B6" s="265"/>
      <c r="C6" s="265"/>
      <c r="D6" s="265"/>
      <c r="E6" s="265"/>
      <c r="F6" s="265"/>
      <c r="G6" s="265"/>
      <c r="H6" s="65"/>
      <c r="I6" s="65"/>
    </row>
    <row r="7" spans="1:27" ht="12.75" customHeight="1" thickBot="1" x14ac:dyDescent="0.25">
      <c r="E7" s="277" t="s">
        <v>2968</v>
      </c>
      <c r="F7" s="278"/>
      <c r="G7" s="278"/>
      <c r="H7" s="278"/>
      <c r="I7" s="282"/>
      <c r="J7" s="277" t="s">
        <v>2969</v>
      </c>
      <c r="K7" s="278"/>
      <c r="L7" s="278"/>
      <c r="M7" s="278"/>
      <c r="N7" s="282"/>
      <c r="O7" s="277" t="s">
        <v>2970</v>
      </c>
      <c r="P7" s="278"/>
      <c r="Q7" s="278"/>
      <c r="R7" s="278"/>
      <c r="S7" s="282"/>
    </row>
    <row r="8" spans="1:27" ht="12.75" customHeight="1" x14ac:dyDescent="0.2">
      <c r="A8" s="273" t="s">
        <v>2</v>
      </c>
      <c r="B8" s="273" t="s">
        <v>3</v>
      </c>
      <c r="C8" s="268" t="s">
        <v>4</v>
      </c>
      <c r="D8" s="268" t="s">
        <v>5</v>
      </c>
      <c r="E8" s="279" t="s">
        <v>6</v>
      </c>
      <c r="F8" s="280"/>
      <c r="G8" s="280"/>
      <c r="H8" s="280"/>
      <c r="I8" s="281"/>
      <c r="J8" s="279" t="s">
        <v>6</v>
      </c>
      <c r="K8" s="280"/>
      <c r="L8" s="280"/>
      <c r="M8" s="280"/>
      <c r="N8" s="281"/>
      <c r="O8" s="279" t="s">
        <v>6</v>
      </c>
      <c r="P8" s="280"/>
      <c r="Q8" s="280"/>
      <c r="R8" s="280"/>
      <c r="S8" s="281"/>
    </row>
    <row r="9" spans="1:27" ht="36.75" customHeight="1" thickBot="1" x14ac:dyDescent="0.25">
      <c r="A9" s="274"/>
      <c r="B9" s="274"/>
      <c r="C9" s="269"/>
      <c r="D9" s="269"/>
      <c r="E9" s="2" t="s">
        <v>7</v>
      </c>
      <c r="F9" s="67" t="s">
        <v>3232</v>
      </c>
      <c r="G9" s="3" t="s">
        <v>8</v>
      </c>
      <c r="H9" s="3" t="s">
        <v>3231</v>
      </c>
      <c r="I9" s="67" t="s">
        <v>3233</v>
      </c>
      <c r="J9" s="2" t="s">
        <v>7</v>
      </c>
      <c r="K9" s="67" t="s">
        <v>3232</v>
      </c>
      <c r="L9" s="3" t="s">
        <v>8</v>
      </c>
      <c r="M9" s="3" t="s">
        <v>3231</v>
      </c>
      <c r="N9" s="67" t="s">
        <v>3233</v>
      </c>
      <c r="O9" s="2" t="s">
        <v>7</v>
      </c>
      <c r="P9" s="67" t="s">
        <v>3232</v>
      </c>
      <c r="Q9" s="3" t="s">
        <v>8</v>
      </c>
      <c r="R9" s="3" t="s">
        <v>3231</v>
      </c>
      <c r="S9" s="67" t="s">
        <v>3233</v>
      </c>
    </row>
    <row r="10" spans="1:27" ht="24.75" customHeight="1" x14ac:dyDescent="0.2">
      <c r="A10" s="49">
        <v>1</v>
      </c>
      <c r="B10" s="50" t="s">
        <v>3138</v>
      </c>
      <c r="C10" s="50" t="s">
        <v>3139</v>
      </c>
      <c r="D10" s="50" t="s">
        <v>15</v>
      </c>
      <c r="E10" s="73">
        <f>ROUND('2,4'!E10*'1,2'!$E$28,0)</f>
        <v>1849</v>
      </c>
      <c r="F10" s="74">
        <f>E10*$C$5</f>
        <v>600.92500000000007</v>
      </c>
      <c r="G10" s="73">
        <f>ROUND('2,4'!F10*'1,2'!$E$28,0)</f>
        <v>2033</v>
      </c>
      <c r="H10" s="73">
        <f>G10/1.2</f>
        <v>1694.1666666666667</v>
      </c>
      <c r="I10" s="74">
        <f>H10*$C$5</f>
        <v>550.60416666666674</v>
      </c>
      <c r="J10" s="73">
        <f>ROUND('2,4'!G10*'1,2'!$E$28,0)</f>
        <v>3263</v>
      </c>
      <c r="K10" s="74">
        <f>J10*$C$5</f>
        <v>1060.4750000000001</v>
      </c>
      <c r="L10" s="73">
        <f>ROUND('2,4'!H10*'1,2'!$E$28,0)</f>
        <v>3597</v>
      </c>
      <c r="M10" s="73">
        <f>L10/1.2</f>
        <v>2997.5</v>
      </c>
      <c r="N10" s="74">
        <f>M10*$C$5</f>
        <v>974.1875</v>
      </c>
      <c r="O10" s="73">
        <f>ROUND('2,4'!I10*'1,2'!$E$28,0)</f>
        <v>3822</v>
      </c>
      <c r="P10" s="74">
        <f>O10*$C$5</f>
        <v>1242.1500000000001</v>
      </c>
      <c r="Q10" s="73">
        <f>ROUND('2,4'!J10*'1,2'!$E$28,0)</f>
        <v>4181</v>
      </c>
      <c r="R10" s="73">
        <f>Q10/1.2</f>
        <v>3484.166666666667</v>
      </c>
      <c r="S10" s="74">
        <f>R10*$C$5</f>
        <v>1132.3541666666667</v>
      </c>
      <c r="T10" s="14"/>
      <c r="U10" s="14"/>
      <c r="V10" s="14"/>
      <c r="W10" s="14"/>
      <c r="X10" s="14"/>
      <c r="Y10" s="14"/>
      <c r="AA10" s="14"/>
    </row>
    <row r="11" spans="1:27" ht="24.75" customHeight="1" x14ac:dyDescent="0.2">
      <c r="A11" s="46">
        <v>2</v>
      </c>
      <c r="B11" s="47" t="s">
        <v>3140</v>
      </c>
      <c r="C11" s="47" t="s">
        <v>3141</v>
      </c>
      <c r="D11" s="47" t="s">
        <v>15</v>
      </c>
      <c r="E11" s="48">
        <f>ROUND('2,4'!E11*'1,2'!$E$28,0)</f>
        <v>3392</v>
      </c>
      <c r="F11" s="74">
        <f t="shared" ref="F11:F49" si="0">E11*$C$5</f>
        <v>1102.4000000000001</v>
      </c>
      <c r="G11" s="48">
        <f>ROUND('2,4'!F11*'1,2'!$E$28,0)</f>
        <v>3733</v>
      </c>
      <c r="H11" s="73">
        <f t="shared" ref="H11:H49" si="1">G11/1.2</f>
        <v>3110.8333333333335</v>
      </c>
      <c r="I11" s="74">
        <f t="shared" ref="I11:I49" si="2">H11*$C$5</f>
        <v>1011.0208333333334</v>
      </c>
      <c r="J11" s="48">
        <f>ROUND('2,4'!G11*'1,2'!$E$28,0)</f>
        <v>6063</v>
      </c>
      <c r="K11" s="74">
        <f t="shared" ref="K11:K49" si="3">J11*$C$5</f>
        <v>1970.4750000000001</v>
      </c>
      <c r="L11" s="48">
        <f>ROUND('2,4'!H11*'1,2'!$E$28,0)</f>
        <v>6680</v>
      </c>
      <c r="M11" s="73">
        <f t="shared" ref="M11:M49" si="4">L11/1.2</f>
        <v>5566.666666666667</v>
      </c>
      <c r="N11" s="74">
        <f t="shared" ref="N11:N49" si="5">M11*$C$5</f>
        <v>1809.1666666666667</v>
      </c>
      <c r="O11" s="48">
        <f>ROUND('2,4'!I11*'1,2'!$E$28,0)</f>
        <v>7302</v>
      </c>
      <c r="P11" s="74">
        <f t="shared" ref="P11:P49" si="6">O11*$C$5</f>
        <v>2373.15</v>
      </c>
      <c r="Q11" s="48">
        <f>ROUND('2,4'!J11*'1,2'!$E$28,0)</f>
        <v>7980</v>
      </c>
      <c r="R11" s="73">
        <f t="shared" ref="R11:R49" si="7">Q11/1.2</f>
        <v>6650</v>
      </c>
      <c r="S11" s="74">
        <f t="shared" ref="S11:S49" si="8">R11*$C$5</f>
        <v>2161.25</v>
      </c>
      <c r="T11" s="14"/>
      <c r="U11" s="14"/>
      <c r="V11" s="14"/>
      <c r="W11" s="14"/>
      <c r="X11" s="14"/>
      <c r="Y11" s="14"/>
      <c r="AA11" s="14"/>
    </row>
    <row r="12" spans="1:27" ht="24.75" customHeight="1" x14ac:dyDescent="0.2">
      <c r="A12" s="46">
        <v>3</v>
      </c>
      <c r="B12" s="47" t="s">
        <v>3142</v>
      </c>
      <c r="C12" s="47" t="s">
        <v>3143</v>
      </c>
      <c r="D12" s="47" t="s">
        <v>15</v>
      </c>
      <c r="E12" s="48">
        <f>ROUND('2,4'!E12*'1,2'!$E$28,0)</f>
        <v>5247</v>
      </c>
      <c r="F12" s="74">
        <f t="shared" si="0"/>
        <v>1705.2750000000001</v>
      </c>
      <c r="G12" s="48">
        <f>ROUND('2,4'!F12*'1,2'!$E$28,0)</f>
        <v>5780</v>
      </c>
      <c r="H12" s="73">
        <f t="shared" si="1"/>
        <v>4816.666666666667</v>
      </c>
      <c r="I12" s="74">
        <f t="shared" si="2"/>
        <v>1565.4166666666667</v>
      </c>
      <c r="J12" s="48">
        <f>ROUND('2,4'!G12*'1,2'!$E$28,0)</f>
        <v>9592</v>
      </c>
      <c r="K12" s="74">
        <f t="shared" si="3"/>
        <v>3117.4</v>
      </c>
      <c r="L12" s="48">
        <f>ROUND('2,4'!H12*'1,2'!$E$28,0)</f>
        <v>10575</v>
      </c>
      <c r="M12" s="73">
        <f t="shared" si="4"/>
        <v>8812.5</v>
      </c>
      <c r="N12" s="74">
        <f t="shared" si="5"/>
        <v>2864.0625</v>
      </c>
      <c r="O12" s="48">
        <f>ROUND('2,4'!I12*'1,2'!$E$28,0)</f>
        <v>12426</v>
      </c>
      <c r="P12" s="74">
        <f t="shared" si="6"/>
        <v>4038.4500000000003</v>
      </c>
      <c r="Q12" s="48">
        <f>ROUND('2,4'!J12*'1,2'!$E$28,0)</f>
        <v>13560</v>
      </c>
      <c r="R12" s="73">
        <f t="shared" si="7"/>
        <v>11300</v>
      </c>
      <c r="S12" s="74">
        <f t="shared" si="8"/>
        <v>3672.5</v>
      </c>
      <c r="T12" s="14"/>
      <c r="U12" s="14"/>
      <c r="V12" s="14"/>
      <c r="W12" s="14"/>
      <c r="X12" s="14"/>
      <c r="Y12" s="14"/>
      <c r="AA12" s="14"/>
    </row>
    <row r="13" spans="1:27" ht="24.75" customHeight="1" x14ac:dyDescent="0.2">
      <c r="A13" s="46">
        <v>4</v>
      </c>
      <c r="B13" s="47" t="s">
        <v>3144</v>
      </c>
      <c r="C13" s="47" t="s">
        <v>3145</v>
      </c>
      <c r="D13" s="47" t="s">
        <v>15</v>
      </c>
      <c r="E13" s="48">
        <f>ROUND('2,4'!E13*'1,2'!$E$28,0)</f>
        <v>4071</v>
      </c>
      <c r="F13" s="74">
        <f t="shared" si="0"/>
        <v>1323.075</v>
      </c>
      <c r="G13" s="48">
        <f>ROUND('2,4'!F13*'1,2'!$E$28,0)</f>
        <v>4480</v>
      </c>
      <c r="H13" s="73">
        <f t="shared" si="1"/>
        <v>3733.3333333333335</v>
      </c>
      <c r="I13" s="74">
        <f t="shared" si="2"/>
        <v>1213.3333333333335</v>
      </c>
      <c r="J13" s="48">
        <f>ROUND('2,4'!G13*'1,2'!$E$28,0)</f>
        <v>7271</v>
      </c>
      <c r="K13" s="74">
        <f t="shared" si="3"/>
        <v>2363.0750000000003</v>
      </c>
      <c r="L13" s="48">
        <f>ROUND('2,4'!H13*'1,2'!$E$28,0)</f>
        <v>8015</v>
      </c>
      <c r="M13" s="73">
        <f t="shared" si="4"/>
        <v>6679.166666666667</v>
      </c>
      <c r="N13" s="74">
        <f t="shared" si="5"/>
        <v>2170.729166666667</v>
      </c>
      <c r="O13" s="48">
        <f>ROUND('2,4'!I13*'1,2'!$E$28,0)</f>
        <v>8762</v>
      </c>
      <c r="P13" s="74">
        <f t="shared" si="6"/>
        <v>2847.65</v>
      </c>
      <c r="Q13" s="48">
        <f>ROUND('2,4'!J13*'1,2'!$E$28,0)</f>
        <v>9576</v>
      </c>
      <c r="R13" s="73">
        <f t="shared" si="7"/>
        <v>7980</v>
      </c>
      <c r="S13" s="74">
        <f t="shared" si="8"/>
        <v>2593.5</v>
      </c>
      <c r="T13" s="14"/>
      <c r="U13" s="14"/>
      <c r="V13" s="14"/>
      <c r="W13" s="14"/>
      <c r="X13" s="14"/>
      <c r="Y13" s="14"/>
      <c r="AA13" s="14"/>
    </row>
    <row r="14" spans="1:27" ht="24.75" customHeight="1" x14ac:dyDescent="0.2">
      <c r="A14" s="46">
        <v>5</v>
      </c>
      <c r="B14" s="47" t="s">
        <v>3146</v>
      </c>
      <c r="C14" s="47" t="s">
        <v>3147</v>
      </c>
      <c r="D14" s="47" t="s">
        <v>15</v>
      </c>
      <c r="E14" s="48">
        <f>ROUND('2,4'!E14*'1,2'!$E$28,0)</f>
        <v>5428</v>
      </c>
      <c r="F14" s="74">
        <f t="shared" si="0"/>
        <v>1764.1000000000001</v>
      </c>
      <c r="G14" s="48">
        <f>ROUND('2,4'!F14*'1,2'!$E$28,0)</f>
        <v>5971</v>
      </c>
      <c r="H14" s="73">
        <f t="shared" si="1"/>
        <v>4975.8333333333339</v>
      </c>
      <c r="I14" s="74">
        <f t="shared" si="2"/>
        <v>1617.1458333333335</v>
      </c>
      <c r="J14" s="48">
        <f>ROUND('2,4'!G14*'1,2'!$E$28,0)</f>
        <v>9699</v>
      </c>
      <c r="K14" s="74">
        <f t="shared" si="3"/>
        <v>3152.1750000000002</v>
      </c>
      <c r="L14" s="48">
        <f>ROUND('2,4'!H14*'1,2'!$E$28,0)</f>
        <v>10686</v>
      </c>
      <c r="M14" s="73">
        <f t="shared" si="4"/>
        <v>8905</v>
      </c>
      <c r="N14" s="74">
        <f t="shared" si="5"/>
        <v>2894.125</v>
      </c>
      <c r="O14" s="48">
        <f>ROUND('2,4'!I14*'1,2'!$E$28,0)</f>
        <v>11683</v>
      </c>
      <c r="P14" s="74">
        <f t="shared" si="6"/>
        <v>3796.9749999999999</v>
      </c>
      <c r="Q14" s="48">
        <f>ROUND('2,4'!J14*'1,2'!$E$28,0)</f>
        <v>12770</v>
      </c>
      <c r="R14" s="73">
        <f t="shared" si="7"/>
        <v>10641.666666666668</v>
      </c>
      <c r="S14" s="74">
        <f t="shared" si="8"/>
        <v>3458.541666666667</v>
      </c>
      <c r="T14" s="14"/>
      <c r="U14" s="14"/>
      <c r="V14" s="14"/>
      <c r="W14" s="14"/>
      <c r="X14" s="14"/>
      <c r="Y14" s="14"/>
      <c r="AA14" s="14"/>
    </row>
    <row r="15" spans="1:27" ht="24.75" customHeight="1" x14ac:dyDescent="0.2">
      <c r="A15" s="46">
        <v>6</v>
      </c>
      <c r="B15" s="47" t="s">
        <v>3148</v>
      </c>
      <c r="C15" s="47" t="s">
        <v>3149</v>
      </c>
      <c r="D15" s="47" t="s">
        <v>15</v>
      </c>
      <c r="E15" s="48">
        <f>ROUND('2,4'!E15*'1,2'!$E$28,0)</f>
        <v>1594</v>
      </c>
      <c r="F15" s="74">
        <f t="shared" si="0"/>
        <v>518.05000000000007</v>
      </c>
      <c r="G15" s="48">
        <f>ROUND('2,4'!F15*'1,2'!$E$28,0)</f>
        <v>1752</v>
      </c>
      <c r="H15" s="73">
        <f t="shared" si="1"/>
        <v>1460</v>
      </c>
      <c r="I15" s="74">
        <f t="shared" si="2"/>
        <v>474.5</v>
      </c>
      <c r="J15" s="48">
        <f>ROUND('2,4'!G15*'1,2'!$E$28,0)</f>
        <v>2811</v>
      </c>
      <c r="K15" s="74">
        <f t="shared" si="3"/>
        <v>913.57500000000005</v>
      </c>
      <c r="L15" s="48">
        <f>ROUND('2,4'!H15*'1,2'!$E$28,0)</f>
        <v>3102</v>
      </c>
      <c r="M15" s="73">
        <f t="shared" si="4"/>
        <v>2585</v>
      </c>
      <c r="N15" s="74">
        <f t="shared" si="5"/>
        <v>840.125</v>
      </c>
      <c r="O15" s="48">
        <f>ROUND('2,4'!I15*'1,2'!$E$28,0)</f>
        <v>3294</v>
      </c>
      <c r="P15" s="74">
        <f t="shared" si="6"/>
        <v>1070.55</v>
      </c>
      <c r="Q15" s="48">
        <f>ROUND('2,4'!J15*'1,2'!$E$28,0)</f>
        <v>3604</v>
      </c>
      <c r="R15" s="73">
        <f t="shared" si="7"/>
        <v>3003.3333333333335</v>
      </c>
      <c r="S15" s="74">
        <f t="shared" si="8"/>
        <v>976.08333333333337</v>
      </c>
      <c r="T15" s="14"/>
      <c r="U15" s="14"/>
      <c r="V15" s="14"/>
      <c r="W15" s="14"/>
      <c r="X15" s="14"/>
      <c r="Y15" s="14"/>
      <c r="AA15" s="14"/>
    </row>
    <row r="16" spans="1:27" ht="24.75" customHeight="1" x14ac:dyDescent="0.2">
      <c r="A16" s="46">
        <v>7</v>
      </c>
      <c r="B16" s="47" t="s">
        <v>3150</v>
      </c>
      <c r="C16" s="47" t="s">
        <v>3151</v>
      </c>
      <c r="D16" s="47" t="s">
        <v>15</v>
      </c>
      <c r="E16" s="48">
        <f>ROUND('2,4'!E16*'1,2'!$E$28,0)</f>
        <v>160</v>
      </c>
      <c r="F16" s="74">
        <f t="shared" si="0"/>
        <v>52</v>
      </c>
      <c r="G16" s="48">
        <f>ROUND('2,4'!F16*'1,2'!$E$28,0)</f>
        <v>177</v>
      </c>
      <c r="H16" s="73">
        <f t="shared" si="1"/>
        <v>147.5</v>
      </c>
      <c r="I16" s="74">
        <f t="shared" si="2"/>
        <v>47.9375</v>
      </c>
      <c r="J16" s="48">
        <f>ROUND('2,4'!G16*'1,2'!$E$28,0)</f>
        <v>279</v>
      </c>
      <c r="K16" s="74">
        <f t="shared" si="3"/>
        <v>90.674999999999997</v>
      </c>
      <c r="L16" s="48">
        <f>ROUND('2,4'!H16*'1,2'!$E$28,0)</f>
        <v>311</v>
      </c>
      <c r="M16" s="73">
        <f t="shared" si="4"/>
        <v>259.16666666666669</v>
      </c>
      <c r="N16" s="74">
        <f t="shared" si="5"/>
        <v>84.229166666666671</v>
      </c>
      <c r="O16" s="48">
        <f>ROUND('2,4'!I16*'1,2'!$E$28,0)</f>
        <v>329</v>
      </c>
      <c r="P16" s="74">
        <f t="shared" si="6"/>
        <v>106.925</v>
      </c>
      <c r="Q16" s="48">
        <f>ROUND('2,4'!J16*'1,2'!$E$28,0)</f>
        <v>360</v>
      </c>
      <c r="R16" s="73">
        <f t="shared" si="7"/>
        <v>300</v>
      </c>
      <c r="S16" s="74">
        <f t="shared" si="8"/>
        <v>97.5</v>
      </c>
      <c r="T16" s="14"/>
      <c r="U16" s="14"/>
      <c r="V16" s="14"/>
      <c r="W16" s="14"/>
      <c r="X16" s="14"/>
      <c r="Y16" s="14"/>
      <c r="AA16" s="14"/>
    </row>
    <row r="17" spans="1:27" ht="24.75" customHeight="1" x14ac:dyDescent="0.2">
      <c r="A17" s="46">
        <v>8</v>
      </c>
      <c r="B17" s="47" t="s">
        <v>3152</v>
      </c>
      <c r="C17" s="47" t="s">
        <v>3153</v>
      </c>
      <c r="D17" s="47" t="s">
        <v>15</v>
      </c>
      <c r="E17" s="48">
        <f>ROUND('2,4'!E17*'1,2'!$E$28,0)</f>
        <v>191</v>
      </c>
      <c r="F17" s="74">
        <f t="shared" si="0"/>
        <v>62.075000000000003</v>
      </c>
      <c r="G17" s="48">
        <f>ROUND('2,4'!F17*'1,2'!$E$28,0)</f>
        <v>210</v>
      </c>
      <c r="H17" s="73">
        <f t="shared" si="1"/>
        <v>175</v>
      </c>
      <c r="I17" s="74">
        <f t="shared" si="2"/>
        <v>56.875</v>
      </c>
      <c r="J17" s="48">
        <f>ROUND('2,4'!G17*'1,2'!$E$28,0)</f>
        <v>338</v>
      </c>
      <c r="K17" s="74">
        <f t="shared" si="3"/>
        <v>109.85000000000001</v>
      </c>
      <c r="L17" s="48">
        <f>ROUND('2,4'!H17*'1,2'!$E$28,0)</f>
        <v>371</v>
      </c>
      <c r="M17" s="73">
        <f t="shared" si="4"/>
        <v>309.16666666666669</v>
      </c>
      <c r="N17" s="74">
        <f t="shared" si="5"/>
        <v>100.47916666666667</v>
      </c>
      <c r="O17" s="48">
        <f>ROUND('2,4'!I17*'1,2'!$E$28,0)</f>
        <v>396</v>
      </c>
      <c r="P17" s="74">
        <f t="shared" si="6"/>
        <v>128.70000000000002</v>
      </c>
      <c r="Q17" s="48">
        <f>ROUND('2,4'!J17*'1,2'!$E$28,0)</f>
        <v>432</v>
      </c>
      <c r="R17" s="73">
        <f t="shared" si="7"/>
        <v>360</v>
      </c>
      <c r="S17" s="74">
        <f t="shared" si="8"/>
        <v>117</v>
      </c>
      <c r="T17" s="14"/>
      <c r="U17" s="14"/>
      <c r="V17" s="14"/>
      <c r="W17" s="14"/>
      <c r="X17" s="14"/>
      <c r="Y17" s="14"/>
      <c r="AA17" s="14"/>
    </row>
    <row r="18" spans="1:27" ht="24.75" customHeight="1" x14ac:dyDescent="0.2">
      <c r="A18" s="46">
        <v>9</v>
      </c>
      <c r="B18" s="47" t="s">
        <v>3154</v>
      </c>
      <c r="C18" s="47" t="s">
        <v>3155</v>
      </c>
      <c r="D18" s="47" t="s">
        <v>15</v>
      </c>
      <c r="E18" s="48">
        <f>ROUND('2,4'!E18*'1,2'!$E$28,0)</f>
        <v>223</v>
      </c>
      <c r="F18" s="74">
        <f t="shared" si="0"/>
        <v>72.475000000000009</v>
      </c>
      <c r="G18" s="48">
        <f>ROUND('2,4'!F18*'1,2'!$E$28,0)</f>
        <v>246</v>
      </c>
      <c r="H18" s="73">
        <f t="shared" si="1"/>
        <v>205</v>
      </c>
      <c r="I18" s="74">
        <f t="shared" si="2"/>
        <v>66.625</v>
      </c>
      <c r="J18" s="48">
        <f>ROUND('2,4'!G18*'1,2'!$E$28,0)</f>
        <v>394</v>
      </c>
      <c r="K18" s="74">
        <f t="shared" si="3"/>
        <v>128.05000000000001</v>
      </c>
      <c r="L18" s="48">
        <f>ROUND('2,4'!H18*'1,2'!$E$28,0)</f>
        <v>433</v>
      </c>
      <c r="M18" s="73">
        <f t="shared" si="4"/>
        <v>360.83333333333337</v>
      </c>
      <c r="N18" s="74">
        <f t="shared" si="5"/>
        <v>117.27083333333334</v>
      </c>
      <c r="O18" s="48">
        <f>ROUND('2,4'!I18*'1,2'!$E$28,0)</f>
        <v>601</v>
      </c>
      <c r="P18" s="74">
        <f t="shared" si="6"/>
        <v>195.32500000000002</v>
      </c>
      <c r="Q18" s="48">
        <f>ROUND('2,4'!J18*'1,2'!$E$28,0)</f>
        <v>637</v>
      </c>
      <c r="R18" s="73">
        <f t="shared" si="7"/>
        <v>530.83333333333337</v>
      </c>
      <c r="S18" s="74">
        <f t="shared" si="8"/>
        <v>172.52083333333334</v>
      </c>
      <c r="T18" s="14"/>
      <c r="U18" s="14"/>
      <c r="V18" s="14"/>
      <c r="W18" s="14"/>
      <c r="X18" s="14"/>
      <c r="Y18" s="14"/>
      <c r="AA18" s="14"/>
    </row>
    <row r="19" spans="1:27" ht="24.75" customHeight="1" x14ac:dyDescent="0.2">
      <c r="A19" s="46">
        <v>10</v>
      </c>
      <c r="B19" s="47" t="s">
        <v>3156</v>
      </c>
      <c r="C19" s="47" t="s">
        <v>3157</v>
      </c>
      <c r="D19" s="47" t="s">
        <v>15</v>
      </c>
      <c r="E19" s="48">
        <f>ROUND('2,4'!E19*'1,2'!$E$28,0)</f>
        <v>268</v>
      </c>
      <c r="F19" s="74">
        <f t="shared" si="0"/>
        <v>87.100000000000009</v>
      </c>
      <c r="G19" s="48">
        <f>ROUND('2,4'!F19*'1,2'!$E$28,0)</f>
        <v>295</v>
      </c>
      <c r="H19" s="73">
        <f t="shared" si="1"/>
        <v>245.83333333333334</v>
      </c>
      <c r="I19" s="74">
        <f t="shared" si="2"/>
        <v>79.895833333333343</v>
      </c>
      <c r="J19" s="48">
        <f>ROUND('2,4'!G19*'1,2'!$E$28,0)</f>
        <v>473</v>
      </c>
      <c r="K19" s="74">
        <f t="shared" si="3"/>
        <v>153.72499999999999</v>
      </c>
      <c r="L19" s="48">
        <f>ROUND('2,4'!H19*'1,2'!$E$28,0)</f>
        <v>522</v>
      </c>
      <c r="M19" s="73">
        <f t="shared" si="4"/>
        <v>435</v>
      </c>
      <c r="N19" s="74">
        <f t="shared" si="5"/>
        <v>141.375</v>
      </c>
      <c r="O19" s="48">
        <f>ROUND('2,4'!I19*'1,2'!$E$28,0)</f>
        <v>722</v>
      </c>
      <c r="P19" s="74">
        <f t="shared" si="6"/>
        <v>234.65</v>
      </c>
      <c r="Q19" s="48">
        <f>ROUND('2,4'!J19*'1,2'!$E$28,0)</f>
        <v>765</v>
      </c>
      <c r="R19" s="73">
        <f t="shared" si="7"/>
        <v>637.5</v>
      </c>
      <c r="S19" s="74">
        <f t="shared" si="8"/>
        <v>207.1875</v>
      </c>
      <c r="T19" s="14"/>
      <c r="U19" s="14"/>
      <c r="V19" s="14"/>
      <c r="W19" s="14"/>
      <c r="X19" s="14"/>
      <c r="Y19" s="14"/>
      <c r="AA19" s="14"/>
    </row>
    <row r="20" spans="1:27" ht="12.75" customHeight="1" x14ac:dyDescent="0.2">
      <c r="A20" s="46">
        <v>11</v>
      </c>
      <c r="B20" s="47" t="s">
        <v>3158</v>
      </c>
      <c r="C20" s="47" t="s">
        <v>3159</v>
      </c>
      <c r="D20" s="47" t="s">
        <v>15</v>
      </c>
      <c r="E20" s="48">
        <f>ROUND('2,4'!E20*'1,2'!$E$28,0)</f>
        <v>1255</v>
      </c>
      <c r="F20" s="74">
        <f t="shared" si="0"/>
        <v>407.875</v>
      </c>
      <c r="G20" s="48">
        <f>ROUND('2,4'!F20*'1,2'!$E$28,0)</f>
        <v>1380</v>
      </c>
      <c r="H20" s="73">
        <f t="shared" si="1"/>
        <v>1150</v>
      </c>
      <c r="I20" s="74">
        <f t="shared" si="2"/>
        <v>373.75</v>
      </c>
      <c r="J20" s="48">
        <f>ROUND('2,4'!G20*'1,2'!$E$28,0)</f>
        <v>2259</v>
      </c>
      <c r="K20" s="74">
        <f t="shared" si="3"/>
        <v>734.17500000000007</v>
      </c>
      <c r="L20" s="48">
        <f>ROUND('2,4'!H20*'1,2'!$E$28,0)</f>
        <v>2486</v>
      </c>
      <c r="M20" s="73">
        <f t="shared" si="4"/>
        <v>2071.666666666667</v>
      </c>
      <c r="N20" s="74">
        <f t="shared" si="5"/>
        <v>673.29166666666674</v>
      </c>
      <c r="O20" s="48">
        <f>ROUND('2,4'!I20*'1,2'!$E$28,0)</f>
        <v>2561</v>
      </c>
      <c r="P20" s="74">
        <f t="shared" si="6"/>
        <v>832.32500000000005</v>
      </c>
      <c r="Q20" s="48">
        <f>ROUND('2,4'!J20*'1,2'!$E$28,0)</f>
        <v>2799</v>
      </c>
      <c r="R20" s="73">
        <f t="shared" si="7"/>
        <v>2332.5</v>
      </c>
      <c r="S20" s="74">
        <f t="shared" si="8"/>
        <v>758.0625</v>
      </c>
      <c r="T20" s="14"/>
      <c r="U20" s="14"/>
      <c r="V20" s="14"/>
      <c r="W20" s="14"/>
      <c r="X20" s="14"/>
      <c r="Y20" s="14"/>
      <c r="AA20" s="14"/>
    </row>
    <row r="21" spans="1:27" ht="12.75" customHeight="1" x14ac:dyDescent="0.2">
      <c r="A21" s="46">
        <v>12</v>
      </c>
      <c r="B21" s="47" t="s">
        <v>3160</v>
      </c>
      <c r="C21" s="47" t="s">
        <v>3161</v>
      </c>
      <c r="D21" s="47" t="s">
        <v>15</v>
      </c>
      <c r="E21" s="48">
        <f>ROUND('2,4'!E21*'1,2'!$E$28,0)</f>
        <v>1751</v>
      </c>
      <c r="F21" s="74">
        <f t="shared" si="0"/>
        <v>569.07500000000005</v>
      </c>
      <c r="G21" s="48">
        <f>ROUND('2,4'!F21*'1,2'!$E$28,0)</f>
        <v>1924</v>
      </c>
      <c r="H21" s="73">
        <f t="shared" si="1"/>
        <v>1603.3333333333335</v>
      </c>
      <c r="I21" s="74">
        <f t="shared" si="2"/>
        <v>521.08333333333337</v>
      </c>
      <c r="J21" s="48">
        <f>ROUND('2,4'!G21*'1,2'!$E$28,0)</f>
        <v>3120</v>
      </c>
      <c r="K21" s="74">
        <f t="shared" si="3"/>
        <v>1014</v>
      </c>
      <c r="L21" s="48">
        <f>ROUND('2,4'!H21*'1,2'!$E$28,0)</f>
        <v>3438</v>
      </c>
      <c r="M21" s="73">
        <f t="shared" si="4"/>
        <v>2865</v>
      </c>
      <c r="N21" s="74">
        <f t="shared" si="5"/>
        <v>931.125</v>
      </c>
      <c r="O21" s="48">
        <f>ROUND('2,4'!I21*'1,2'!$E$28,0)</f>
        <v>3597</v>
      </c>
      <c r="P21" s="74">
        <f t="shared" si="6"/>
        <v>1169.0250000000001</v>
      </c>
      <c r="Q21" s="48">
        <f>ROUND('2,4'!J21*'1,2'!$E$28,0)</f>
        <v>3936</v>
      </c>
      <c r="R21" s="73">
        <f t="shared" si="7"/>
        <v>3280</v>
      </c>
      <c r="S21" s="74">
        <f t="shared" si="8"/>
        <v>1066</v>
      </c>
      <c r="T21" s="14"/>
      <c r="U21" s="14"/>
      <c r="V21" s="14"/>
      <c r="W21" s="14"/>
      <c r="X21" s="14"/>
      <c r="Y21" s="14"/>
      <c r="AA21" s="14"/>
    </row>
    <row r="22" spans="1:27" ht="12.75" customHeight="1" x14ac:dyDescent="0.2">
      <c r="A22" s="46">
        <v>13</v>
      </c>
      <c r="B22" s="47" t="s">
        <v>3162</v>
      </c>
      <c r="C22" s="47" t="s">
        <v>3163</v>
      </c>
      <c r="D22" s="47" t="s">
        <v>15</v>
      </c>
      <c r="E22" s="48">
        <f>ROUND('2,4'!E22*'1,2'!$E$28,0)</f>
        <v>4226</v>
      </c>
      <c r="F22" s="74">
        <f t="shared" si="0"/>
        <v>1373.45</v>
      </c>
      <c r="G22" s="48">
        <f>ROUND('2,4'!F22*'1,2'!$E$28,0)</f>
        <v>4646</v>
      </c>
      <c r="H22" s="73">
        <f t="shared" si="1"/>
        <v>3871.666666666667</v>
      </c>
      <c r="I22" s="74">
        <f t="shared" si="2"/>
        <v>1258.2916666666667</v>
      </c>
      <c r="J22" s="48">
        <f>ROUND('2,4'!G22*'1,2'!$E$28,0)</f>
        <v>7533</v>
      </c>
      <c r="K22" s="74">
        <f t="shared" si="3"/>
        <v>2448.2249999999999</v>
      </c>
      <c r="L22" s="48">
        <f>ROUND('2,4'!H22*'1,2'!$E$28,0)</f>
        <v>8298</v>
      </c>
      <c r="M22" s="73">
        <f t="shared" si="4"/>
        <v>6915</v>
      </c>
      <c r="N22" s="74">
        <f t="shared" si="5"/>
        <v>2247.375</v>
      </c>
      <c r="O22" s="48">
        <f>ROUND('2,4'!I22*'1,2'!$E$28,0)</f>
        <v>8683</v>
      </c>
      <c r="P22" s="74">
        <f t="shared" si="6"/>
        <v>2821.9749999999999</v>
      </c>
      <c r="Q22" s="48">
        <f>ROUND('2,4'!J22*'1,2'!$E$28,0)</f>
        <v>9498</v>
      </c>
      <c r="R22" s="73">
        <f t="shared" si="7"/>
        <v>7915</v>
      </c>
      <c r="S22" s="74">
        <f t="shared" si="8"/>
        <v>2572.375</v>
      </c>
      <c r="T22" s="14"/>
      <c r="U22" s="14"/>
      <c r="V22" s="14"/>
      <c r="W22" s="14"/>
      <c r="X22" s="14"/>
      <c r="Y22" s="14"/>
      <c r="AA22" s="14"/>
    </row>
    <row r="23" spans="1:27" ht="12.75" customHeight="1" x14ac:dyDescent="0.2">
      <c r="A23" s="46">
        <v>14</v>
      </c>
      <c r="B23" s="47" t="s">
        <v>3164</v>
      </c>
      <c r="C23" s="47" t="s">
        <v>3165</v>
      </c>
      <c r="D23" s="47" t="s">
        <v>15</v>
      </c>
      <c r="E23" s="48">
        <f>ROUND('2,4'!E23*'1,2'!$E$28,0)</f>
        <v>2869</v>
      </c>
      <c r="F23" s="74">
        <f t="shared" si="0"/>
        <v>932.42500000000007</v>
      </c>
      <c r="G23" s="48">
        <f>ROUND('2,4'!F23*'1,2'!$E$28,0)</f>
        <v>3154</v>
      </c>
      <c r="H23" s="73">
        <f t="shared" si="1"/>
        <v>2628.3333333333335</v>
      </c>
      <c r="I23" s="74">
        <f t="shared" si="2"/>
        <v>854.20833333333337</v>
      </c>
      <c r="J23" s="48">
        <f>ROUND('2,4'!G23*'1,2'!$E$28,0)</f>
        <v>5064</v>
      </c>
      <c r="K23" s="74">
        <f t="shared" si="3"/>
        <v>1645.8</v>
      </c>
      <c r="L23" s="48">
        <f>ROUND('2,4'!H23*'1,2'!$E$28,0)</f>
        <v>5577</v>
      </c>
      <c r="M23" s="73">
        <f t="shared" si="4"/>
        <v>4647.5</v>
      </c>
      <c r="N23" s="74">
        <f t="shared" si="5"/>
        <v>1510.4375</v>
      </c>
      <c r="O23" s="48">
        <f>ROUND('2,4'!I23*'1,2'!$E$28,0)</f>
        <v>5931</v>
      </c>
      <c r="P23" s="74">
        <f t="shared" si="6"/>
        <v>1927.575</v>
      </c>
      <c r="Q23" s="48">
        <f>ROUND('2,4'!J23*'1,2'!$E$28,0)</f>
        <v>6488</v>
      </c>
      <c r="R23" s="73">
        <f t="shared" si="7"/>
        <v>5406.666666666667</v>
      </c>
      <c r="S23" s="74">
        <f t="shared" si="8"/>
        <v>1757.1666666666667</v>
      </c>
      <c r="T23" s="14"/>
      <c r="U23" s="14"/>
      <c r="V23" s="14"/>
      <c r="W23" s="14"/>
      <c r="X23" s="14"/>
      <c r="Y23" s="14"/>
      <c r="AA23" s="14"/>
    </row>
    <row r="24" spans="1:27" ht="12.75" customHeight="1" x14ac:dyDescent="0.2">
      <c r="A24" s="46">
        <v>15</v>
      </c>
      <c r="B24" s="47" t="s">
        <v>3166</v>
      </c>
      <c r="C24" s="47" t="s">
        <v>3167</v>
      </c>
      <c r="D24" s="47" t="s">
        <v>15</v>
      </c>
      <c r="E24" s="48">
        <f>ROUND('2,4'!E24*'1,2'!$E$28,0)</f>
        <v>4490</v>
      </c>
      <c r="F24" s="74">
        <f t="shared" si="0"/>
        <v>1459.25</v>
      </c>
      <c r="G24" s="48">
        <f>ROUND('2,4'!F24*'1,2'!$E$28,0)</f>
        <v>4937</v>
      </c>
      <c r="H24" s="73">
        <f t="shared" si="1"/>
        <v>4114.166666666667</v>
      </c>
      <c r="I24" s="74">
        <f t="shared" si="2"/>
        <v>1337.1041666666667</v>
      </c>
      <c r="J24" s="48">
        <f>ROUND('2,4'!G24*'1,2'!$E$28,0)</f>
        <v>7941</v>
      </c>
      <c r="K24" s="74">
        <f t="shared" si="3"/>
        <v>2580.8250000000003</v>
      </c>
      <c r="L24" s="48">
        <f>ROUND('2,4'!H24*'1,2'!$E$28,0)</f>
        <v>8751</v>
      </c>
      <c r="M24" s="73">
        <f t="shared" si="4"/>
        <v>7292.5</v>
      </c>
      <c r="N24" s="74">
        <f t="shared" si="5"/>
        <v>2370.0625</v>
      </c>
      <c r="O24" s="48">
        <f>ROUND('2,4'!I24*'1,2'!$E$28,0)</f>
        <v>9891</v>
      </c>
      <c r="P24" s="74">
        <f t="shared" si="6"/>
        <v>3214.5750000000003</v>
      </c>
      <c r="Q24" s="48">
        <f>ROUND('2,4'!J24*'1,2'!$E$28,0)</f>
        <v>10804</v>
      </c>
      <c r="R24" s="73">
        <f t="shared" si="7"/>
        <v>9003.3333333333339</v>
      </c>
      <c r="S24" s="74">
        <f t="shared" si="8"/>
        <v>2926.0833333333335</v>
      </c>
      <c r="T24" s="14"/>
      <c r="U24" s="14"/>
      <c r="V24" s="14"/>
      <c r="W24" s="14"/>
      <c r="X24" s="14"/>
      <c r="Y24" s="14"/>
      <c r="AA24" s="14"/>
    </row>
    <row r="25" spans="1:27" ht="12.75" customHeight="1" x14ac:dyDescent="0.2">
      <c r="A25" s="46">
        <v>16</v>
      </c>
      <c r="B25" s="47" t="s">
        <v>3168</v>
      </c>
      <c r="C25" s="47" t="s">
        <v>3169</v>
      </c>
      <c r="D25" s="47" t="s">
        <v>15</v>
      </c>
      <c r="E25" s="48">
        <f>ROUND('2,4'!E25*'1,2'!$E$28,0)</f>
        <v>917</v>
      </c>
      <c r="F25" s="74">
        <f t="shared" si="0"/>
        <v>298.02500000000003</v>
      </c>
      <c r="G25" s="48">
        <f>ROUND('2,4'!F25*'1,2'!$E$28,0)</f>
        <v>1009</v>
      </c>
      <c r="H25" s="73">
        <f t="shared" si="1"/>
        <v>840.83333333333337</v>
      </c>
      <c r="I25" s="74">
        <f t="shared" si="2"/>
        <v>273.27083333333337</v>
      </c>
      <c r="J25" s="48">
        <f>ROUND('2,4'!G25*'1,2'!$E$28,0)</f>
        <v>1621</v>
      </c>
      <c r="K25" s="74">
        <f t="shared" si="3"/>
        <v>526.82500000000005</v>
      </c>
      <c r="L25" s="48">
        <f>ROUND('2,4'!H25*'1,2'!$E$28,0)</f>
        <v>1787</v>
      </c>
      <c r="M25" s="73">
        <f t="shared" si="4"/>
        <v>1489.1666666666667</v>
      </c>
      <c r="N25" s="74">
        <f t="shared" si="5"/>
        <v>483.97916666666669</v>
      </c>
      <c r="O25" s="48">
        <f>ROUND('2,4'!I25*'1,2'!$E$28,0)</f>
        <v>1898</v>
      </c>
      <c r="P25" s="74">
        <f t="shared" si="6"/>
        <v>616.85</v>
      </c>
      <c r="Q25" s="48">
        <f>ROUND('2,4'!J25*'1,2'!$E$28,0)</f>
        <v>2075</v>
      </c>
      <c r="R25" s="73">
        <f t="shared" si="7"/>
        <v>1729.1666666666667</v>
      </c>
      <c r="S25" s="74">
        <f t="shared" si="8"/>
        <v>561.97916666666674</v>
      </c>
      <c r="T25" s="14"/>
      <c r="U25" s="14"/>
      <c r="V25" s="14"/>
      <c r="W25" s="14"/>
      <c r="X25" s="14"/>
      <c r="Y25" s="14"/>
      <c r="AA25" s="14"/>
    </row>
    <row r="26" spans="1:27" ht="12.75" customHeight="1" x14ac:dyDescent="0.2">
      <c r="A26" s="46">
        <v>17</v>
      </c>
      <c r="B26" s="47" t="s">
        <v>3170</v>
      </c>
      <c r="C26" s="47" t="s">
        <v>3024</v>
      </c>
      <c r="D26" s="47" t="s">
        <v>15</v>
      </c>
      <c r="E26" s="48">
        <f>ROUND('2,4'!E26*'1,2'!$E$28,0)</f>
        <v>1274</v>
      </c>
      <c r="F26" s="74">
        <f t="shared" si="0"/>
        <v>414.05</v>
      </c>
      <c r="G26" s="48">
        <f>ROUND('2,4'!F26*'1,2'!$E$28,0)</f>
        <v>1403</v>
      </c>
      <c r="H26" s="73">
        <f t="shared" si="1"/>
        <v>1169.1666666666667</v>
      </c>
      <c r="I26" s="74">
        <f t="shared" si="2"/>
        <v>379.97916666666669</v>
      </c>
      <c r="J26" s="48">
        <f>ROUND('2,4'!G26*'1,2'!$E$28,0)</f>
        <v>2250</v>
      </c>
      <c r="K26" s="74">
        <f t="shared" si="3"/>
        <v>731.25</v>
      </c>
      <c r="L26" s="48">
        <f>ROUND('2,4'!H26*'1,2'!$E$28,0)</f>
        <v>2479</v>
      </c>
      <c r="M26" s="73">
        <f t="shared" si="4"/>
        <v>2065.8333333333335</v>
      </c>
      <c r="N26" s="74">
        <f t="shared" si="5"/>
        <v>671.39583333333337</v>
      </c>
      <c r="O26" s="48">
        <f>ROUND('2,4'!I26*'1,2'!$E$28,0)</f>
        <v>2637</v>
      </c>
      <c r="P26" s="74">
        <f t="shared" si="6"/>
        <v>857.02499999999998</v>
      </c>
      <c r="Q26" s="48">
        <f>ROUND('2,4'!J26*'1,2'!$E$28,0)</f>
        <v>2884</v>
      </c>
      <c r="R26" s="73">
        <f t="shared" si="7"/>
        <v>2403.3333333333335</v>
      </c>
      <c r="S26" s="74">
        <f t="shared" si="8"/>
        <v>781.08333333333337</v>
      </c>
      <c r="T26" s="14"/>
      <c r="U26" s="14"/>
      <c r="V26" s="14"/>
      <c r="W26" s="14"/>
      <c r="X26" s="14"/>
      <c r="Y26" s="14"/>
      <c r="AA26" s="14"/>
    </row>
    <row r="27" spans="1:27" ht="12.75" customHeight="1" x14ac:dyDescent="0.2">
      <c r="A27" s="46">
        <v>18</v>
      </c>
      <c r="B27" s="47" t="s">
        <v>3171</v>
      </c>
      <c r="C27" s="47" t="s">
        <v>3172</v>
      </c>
      <c r="D27" s="47" t="s">
        <v>15</v>
      </c>
      <c r="E27" s="48">
        <f>ROUND('2,4'!E27*'1,2'!$E$28,0)</f>
        <v>5403</v>
      </c>
      <c r="F27" s="74">
        <f t="shared" si="0"/>
        <v>1755.9750000000001</v>
      </c>
      <c r="G27" s="48">
        <f>ROUND('2,4'!F27*'1,2'!$E$28,0)</f>
        <v>5940</v>
      </c>
      <c r="H27" s="73">
        <f t="shared" si="1"/>
        <v>4950</v>
      </c>
      <c r="I27" s="74">
        <f t="shared" si="2"/>
        <v>1608.75</v>
      </c>
      <c r="J27" s="48">
        <f>ROUND('2,4'!G27*'1,2'!$E$28,0)</f>
        <v>9127</v>
      </c>
      <c r="K27" s="74">
        <f t="shared" si="3"/>
        <v>2966.2750000000001</v>
      </c>
      <c r="L27" s="48">
        <f>ROUND('2,4'!H27*'1,2'!$E$28,0)</f>
        <v>10065</v>
      </c>
      <c r="M27" s="73">
        <f t="shared" si="4"/>
        <v>8387.5</v>
      </c>
      <c r="N27" s="74">
        <f t="shared" si="5"/>
        <v>2725.9375</v>
      </c>
      <c r="O27" s="48">
        <f>ROUND('2,4'!I27*'1,2'!$E$28,0)</f>
        <v>11553</v>
      </c>
      <c r="P27" s="74">
        <f t="shared" si="6"/>
        <v>3754.7249999999999</v>
      </c>
      <c r="Q27" s="48">
        <f>ROUND('2,4'!J27*'1,2'!$E$28,0)</f>
        <v>12621</v>
      </c>
      <c r="R27" s="73">
        <f t="shared" si="7"/>
        <v>10517.5</v>
      </c>
      <c r="S27" s="74">
        <f t="shared" si="8"/>
        <v>3418.1875</v>
      </c>
      <c r="T27" s="14"/>
      <c r="U27" s="14"/>
      <c r="V27" s="14"/>
      <c r="W27" s="14"/>
      <c r="X27" s="14"/>
      <c r="Y27" s="14"/>
      <c r="AA27" s="14"/>
    </row>
    <row r="28" spans="1:27" ht="12.75" customHeight="1" x14ac:dyDescent="0.2">
      <c r="A28" s="46">
        <v>19</v>
      </c>
      <c r="B28" s="47" t="s">
        <v>3173</v>
      </c>
      <c r="C28" s="47" t="s">
        <v>3174</v>
      </c>
      <c r="D28" s="47" t="s">
        <v>15</v>
      </c>
      <c r="E28" s="48">
        <f>ROUND('2,4'!E28*'1,2'!$E$28,0)</f>
        <v>11372</v>
      </c>
      <c r="F28" s="74">
        <f t="shared" si="0"/>
        <v>3695.9</v>
      </c>
      <c r="G28" s="48">
        <f>ROUND('2,4'!F28*'1,2'!$E$28,0)</f>
        <v>12504</v>
      </c>
      <c r="H28" s="73">
        <f t="shared" si="1"/>
        <v>10420</v>
      </c>
      <c r="I28" s="74">
        <f t="shared" si="2"/>
        <v>3386.5</v>
      </c>
      <c r="J28" s="48">
        <f>ROUND('2,4'!G28*'1,2'!$E$28,0)</f>
        <v>19213</v>
      </c>
      <c r="K28" s="74">
        <f t="shared" si="3"/>
        <v>6244.2250000000004</v>
      </c>
      <c r="L28" s="48">
        <f>ROUND('2,4'!H28*'1,2'!$E$28,0)</f>
        <v>21191</v>
      </c>
      <c r="M28" s="73">
        <f t="shared" si="4"/>
        <v>17659.166666666668</v>
      </c>
      <c r="N28" s="74">
        <f t="shared" si="5"/>
        <v>5739.229166666667</v>
      </c>
      <c r="O28" s="48">
        <f>ROUND('2,4'!I28*'1,2'!$E$28,0)</f>
        <v>24324</v>
      </c>
      <c r="P28" s="74">
        <f t="shared" si="6"/>
        <v>7905.3</v>
      </c>
      <c r="Q28" s="48">
        <f>ROUND('2,4'!J28*'1,2'!$E$28,0)</f>
        <v>26570</v>
      </c>
      <c r="R28" s="73">
        <f t="shared" si="7"/>
        <v>22141.666666666668</v>
      </c>
      <c r="S28" s="74">
        <f t="shared" si="8"/>
        <v>7196.041666666667</v>
      </c>
      <c r="T28" s="14"/>
      <c r="U28" s="14"/>
      <c r="V28" s="14"/>
      <c r="W28" s="14"/>
      <c r="X28" s="14"/>
      <c r="Y28" s="14"/>
      <c r="AA28" s="14"/>
    </row>
    <row r="29" spans="1:27" ht="12.75" customHeight="1" x14ac:dyDescent="0.2">
      <c r="A29" s="46">
        <v>20</v>
      </c>
      <c r="B29" s="47" t="s">
        <v>3175</v>
      </c>
      <c r="C29" s="47" t="s">
        <v>3176</v>
      </c>
      <c r="D29" s="47" t="s">
        <v>15</v>
      </c>
      <c r="E29" s="48">
        <f>ROUND('2,4'!E29*'1,2'!$E$28,0)</f>
        <v>3800</v>
      </c>
      <c r="F29" s="74">
        <f t="shared" si="0"/>
        <v>1235</v>
      </c>
      <c r="G29" s="48">
        <f>ROUND('2,4'!F29*'1,2'!$E$28,0)</f>
        <v>4181</v>
      </c>
      <c r="H29" s="73">
        <f t="shared" si="1"/>
        <v>3484.166666666667</v>
      </c>
      <c r="I29" s="74">
        <f t="shared" si="2"/>
        <v>1132.3541666666667</v>
      </c>
      <c r="J29" s="48">
        <f>ROUND('2,4'!G29*'1,2'!$E$28,0)</f>
        <v>6789</v>
      </c>
      <c r="K29" s="74">
        <f t="shared" si="3"/>
        <v>2206.4250000000002</v>
      </c>
      <c r="L29" s="48">
        <f>ROUND('2,4'!H29*'1,2'!$E$28,0)</f>
        <v>7480</v>
      </c>
      <c r="M29" s="73">
        <f t="shared" si="4"/>
        <v>6233.3333333333339</v>
      </c>
      <c r="N29" s="74">
        <f t="shared" si="5"/>
        <v>2025.8333333333337</v>
      </c>
      <c r="O29" s="48">
        <f>ROUND('2,4'!I29*'1,2'!$E$28,0)</f>
        <v>8177</v>
      </c>
      <c r="P29" s="74">
        <f t="shared" si="6"/>
        <v>2657.5250000000001</v>
      </c>
      <c r="Q29" s="48">
        <f>ROUND('2,4'!J29*'1,2'!$E$28,0)</f>
        <v>8938</v>
      </c>
      <c r="R29" s="73">
        <f t="shared" si="7"/>
        <v>7448.3333333333339</v>
      </c>
      <c r="S29" s="74">
        <f t="shared" si="8"/>
        <v>2420.7083333333335</v>
      </c>
      <c r="T29" s="14"/>
      <c r="U29" s="14"/>
      <c r="V29" s="14"/>
      <c r="W29" s="14"/>
      <c r="X29" s="14"/>
      <c r="Y29" s="14"/>
      <c r="AA29" s="14"/>
    </row>
    <row r="30" spans="1:27" ht="12.75" customHeight="1" x14ac:dyDescent="0.2">
      <c r="A30" s="46">
        <v>21</v>
      </c>
      <c r="B30" s="47" t="s">
        <v>3177</v>
      </c>
      <c r="C30" s="47" t="s">
        <v>3178</v>
      </c>
      <c r="D30" s="47" t="s">
        <v>15</v>
      </c>
      <c r="E30" s="48">
        <f>ROUND('2,4'!E30*'1,2'!$E$28,0)</f>
        <v>15172</v>
      </c>
      <c r="F30" s="74">
        <f t="shared" si="0"/>
        <v>4930.9000000000005</v>
      </c>
      <c r="G30" s="48">
        <f>ROUND('2,4'!F30*'1,2'!$E$28,0)</f>
        <v>16691</v>
      </c>
      <c r="H30" s="73">
        <f t="shared" si="1"/>
        <v>13909.166666666668</v>
      </c>
      <c r="I30" s="74">
        <f t="shared" si="2"/>
        <v>4520.479166666667</v>
      </c>
      <c r="J30" s="48">
        <f>ROUND('2,4'!G30*'1,2'!$E$28,0)</f>
        <v>26415</v>
      </c>
      <c r="K30" s="74">
        <f t="shared" si="3"/>
        <v>8584.875</v>
      </c>
      <c r="L30" s="48">
        <f>ROUND('2,4'!H30*'1,2'!$E$28,0)</f>
        <v>29129</v>
      </c>
      <c r="M30" s="73">
        <f t="shared" si="4"/>
        <v>24274.166666666668</v>
      </c>
      <c r="N30" s="74">
        <f t="shared" si="5"/>
        <v>7889.104166666667</v>
      </c>
      <c r="O30" s="48">
        <f>ROUND('2,4'!I30*'1,2'!$E$28,0)</f>
        <v>29541</v>
      </c>
      <c r="P30" s="74">
        <f t="shared" si="6"/>
        <v>9600.8250000000007</v>
      </c>
      <c r="Q30" s="48">
        <f>ROUND('2,4'!J30*'1,2'!$E$28,0)</f>
        <v>32400</v>
      </c>
      <c r="R30" s="73">
        <f t="shared" si="7"/>
        <v>27000</v>
      </c>
      <c r="S30" s="74">
        <f t="shared" si="8"/>
        <v>8775</v>
      </c>
      <c r="T30" s="14"/>
      <c r="U30" s="14"/>
      <c r="V30" s="14"/>
      <c r="W30" s="14"/>
      <c r="X30" s="14"/>
      <c r="Y30" s="14"/>
      <c r="AA30" s="14"/>
    </row>
    <row r="31" spans="1:27" ht="12.75" customHeight="1" x14ac:dyDescent="0.2">
      <c r="A31" s="46">
        <v>22</v>
      </c>
      <c r="B31" s="47" t="s">
        <v>3179</v>
      </c>
      <c r="C31" s="47" t="s">
        <v>3180</v>
      </c>
      <c r="D31" s="47" t="s">
        <v>15</v>
      </c>
      <c r="E31" s="48">
        <f>ROUND('2,4'!E31*'1,2'!$E$28,0)</f>
        <v>2294</v>
      </c>
      <c r="F31" s="74">
        <f t="shared" si="0"/>
        <v>745.55000000000007</v>
      </c>
      <c r="G31" s="48">
        <f>ROUND('2,4'!F31*'1,2'!$E$28,0)</f>
        <v>2523</v>
      </c>
      <c r="H31" s="73">
        <f t="shared" si="1"/>
        <v>2102.5</v>
      </c>
      <c r="I31" s="74">
        <f t="shared" si="2"/>
        <v>683.3125</v>
      </c>
      <c r="J31" s="48">
        <f>ROUND('2,4'!G31*'1,2'!$E$28,0)</f>
        <v>4052</v>
      </c>
      <c r="K31" s="74">
        <f t="shared" si="3"/>
        <v>1316.9</v>
      </c>
      <c r="L31" s="48">
        <f>ROUND('2,4'!H31*'1,2'!$E$28,0)</f>
        <v>4462</v>
      </c>
      <c r="M31" s="73">
        <f t="shared" si="4"/>
        <v>3718.3333333333335</v>
      </c>
      <c r="N31" s="74">
        <f t="shared" si="5"/>
        <v>1208.4583333333335</v>
      </c>
      <c r="O31" s="48">
        <f>ROUND('2,4'!I31*'1,2'!$E$28,0)</f>
        <v>4744</v>
      </c>
      <c r="P31" s="74">
        <f t="shared" si="6"/>
        <v>1541.8</v>
      </c>
      <c r="Q31" s="48">
        <f>ROUND('2,4'!J31*'1,2'!$E$28,0)</f>
        <v>5188</v>
      </c>
      <c r="R31" s="73">
        <f t="shared" si="7"/>
        <v>4323.3333333333339</v>
      </c>
      <c r="S31" s="74">
        <f t="shared" si="8"/>
        <v>1405.0833333333335</v>
      </c>
      <c r="T31" s="14"/>
      <c r="U31" s="14"/>
      <c r="V31" s="14"/>
      <c r="W31" s="14"/>
      <c r="X31" s="14"/>
      <c r="Y31" s="14"/>
      <c r="AA31" s="14"/>
    </row>
    <row r="32" spans="1:27" ht="12.75" customHeight="1" x14ac:dyDescent="0.2">
      <c r="A32" s="46">
        <v>23</v>
      </c>
      <c r="B32" s="47" t="s">
        <v>3181</v>
      </c>
      <c r="C32" s="47" t="s">
        <v>3182</v>
      </c>
      <c r="D32" s="47" t="s">
        <v>15</v>
      </c>
      <c r="E32" s="48">
        <f>ROUND('2,4'!E32*'1,2'!$E$28,0)</f>
        <v>2869</v>
      </c>
      <c r="F32" s="74">
        <f t="shared" si="0"/>
        <v>932.42500000000007</v>
      </c>
      <c r="G32" s="48">
        <f>ROUND('2,4'!F32*'1,2'!$E$28,0)</f>
        <v>3154</v>
      </c>
      <c r="H32" s="73">
        <f t="shared" si="1"/>
        <v>2628.3333333333335</v>
      </c>
      <c r="I32" s="74">
        <f t="shared" si="2"/>
        <v>854.20833333333337</v>
      </c>
      <c r="J32" s="48">
        <f>ROUND('2,4'!G32*'1,2'!$E$28,0)</f>
        <v>5065</v>
      </c>
      <c r="K32" s="74">
        <f t="shared" si="3"/>
        <v>1646.125</v>
      </c>
      <c r="L32" s="48">
        <f>ROUND('2,4'!H32*'1,2'!$E$28,0)</f>
        <v>5577</v>
      </c>
      <c r="M32" s="73">
        <f t="shared" si="4"/>
        <v>4647.5</v>
      </c>
      <c r="N32" s="74">
        <f t="shared" si="5"/>
        <v>1510.4375</v>
      </c>
      <c r="O32" s="48">
        <f>ROUND('2,4'!I32*'1,2'!$E$28,0)</f>
        <v>5931</v>
      </c>
      <c r="P32" s="74">
        <f t="shared" si="6"/>
        <v>1927.575</v>
      </c>
      <c r="Q32" s="48">
        <f>ROUND('2,4'!J32*'1,2'!$E$28,0)</f>
        <v>6485</v>
      </c>
      <c r="R32" s="73">
        <f t="shared" si="7"/>
        <v>5404.166666666667</v>
      </c>
      <c r="S32" s="74">
        <f t="shared" si="8"/>
        <v>1756.3541666666667</v>
      </c>
      <c r="T32" s="14"/>
      <c r="U32" s="14"/>
      <c r="V32" s="14"/>
      <c r="W32" s="14"/>
      <c r="X32" s="14"/>
      <c r="Y32" s="14"/>
      <c r="AA32" s="14"/>
    </row>
    <row r="33" spans="1:27" ht="12.75" customHeight="1" x14ac:dyDescent="0.2">
      <c r="A33" s="46">
        <v>24</v>
      </c>
      <c r="B33" s="47" t="s">
        <v>3183</v>
      </c>
      <c r="C33" s="47" t="s">
        <v>2919</v>
      </c>
      <c r="D33" s="47" t="s">
        <v>15</v>
      </c>
      <c r="E33" s="48">
        <f>ROUND('2,4'!E33*'1,2'!$E$28,0)</f>
        <v>4071</v>
      </c>
      <c r="F33" s="74">
        <f t="shared" si="0"/>
        <v>1323.075</v>
      </c>
      <c r="G33" s="48">
        <f>ROUND('2,4'!F33*'1,2'!$E$28,0)</f>
        <v>4480</v>
      </c>
      <c r="H33" s="73">
        <f t="shared" si="1"/>
        <v>3733.3333333333335</v>
      </c>
      <c r="I33" s="74">
        <f t="shared" si="2"/>
        <v>1213.3333333333335</v>
      </c>
      <c r="J33" s="48">
        <f>ROUND('2,4'!G33*'1,2'!$E$28,0)</f>
        <v>7271</v>
      </c>
      <c r="K33" s="74">
        <f t="shared" si="3"/>
        <v>2363.0750000000003</v>
      </c>
      <c r="L33" s="48">
        <f>ROUND('2,4'!H33*'1,2'!$E$28,0)</f>
        <v>8015</v>
      </c>
      <c r="M33" s="73">
        <f t="shared" si="4"/>
        <v>6679.166666666667</v>
      </c>
      <c r="N33" s="74">
        <f t="shared" si="5"/>
        <v>2170.729166666667</v>
      </c>
      <c r="O33" s="48">
        <f>ROUND('2,4'!I33*'1,2'!$E$28,0)</f>
        <v>8762</v>
      </c>
      <c r="P33" s="74">
        <f t="shared" si="6"/>
        <v>2847.65</v>
      </c>
      <c r="Q33" s="48">
        <f>ROUND('2,4'!J33*'1,2'!$E$28,0)</f>
        <v>9576</v>
      </c>
      <c r="R33" s="73">
        <f t="shared" si="7"/>
        <v>7980</v>
      </c>
      <c r="S33" s="74">
        <f t="shared" si="8"/>
        <v>2593.5</v>
      </c>
      <c r="T33" s="14"/>
      <c r="U33" s="14"/>
      <c r="V33" s="14"/>
      <c r="W33" s="14"/>
      <c r="X33" s="14"/>
      <c r="Y33" s="14"/>
      <c r="AA33" s="14"/>
    </row>
    <row r="34" spans="1:27" ht="12.75" customHeight="1" x14ac:dyDescent="0.2">
      <c r="A34" s="46">
        <v>25</v>
      </c>
      <c r="B34" s="47" t="s">
        <v>3184</v>
      </c>
      <c r="C34" s="47" t="s">
        <v>3185</v>
      </c>
      <c r="D34" s="47" t="s">
        <v>15</v>
      </c>
      <c r="E34" s="48">
        <f>ROUND('2,4'!E34*'1,2'!$E$28,0)</f>
        <v>1080</v>
      </c>
      <c r="F34" s="74">
        <f t="shared" si="0"/>
        <v>351</v>
      </c>
      <c r="G34" s="48">
        <f>ROUND('2,4'!F34*'1,2'!$E$28,0)</f>
        <v>1189</v>
      </c>
      <c r="H34" s="73">
        <f t="shared" si="1"/>
        <v>990.83333333333337</v>
      </c>
      <c r="I34" s="74">
        <f t="shared" si="2"/>
        <v>322.02083333333337</v>
      </c>
      <c r="J34" s="48">
        <f>ROUND('2,4'!G34*'1,2'!$E$28,0)</f>
        <v>1950</v>
      </c>
      <c r="K34" s="74">
        <f t="shared" si="3"/>
        <v>633.75</v>
      </c>
      <c r="L34" s="48">
        <f>ROUND('2,4'!H34*'1,2'!$E$28,0)</f>
        <v>2148</v>
      </c>
      <c r="M34" s="73">
        <f t="shared" si="4"/>
        <v>1790</v>
      </c>
      <c r="N34" s="74">
        <f t="shared" si="5"/>
        <v>581.75</v>
      </c>
      <c r="O34" s="48">
        <f>ROUND('2,4'!I34*'1,2'!$E$28,0)</f>
        <v>2404</v>
      </c>
      <c r="P34" s="74">
        <f t="shared" si="6"/>
        <v>781.30000000000007</v>
      </c>
      <c r="Q34" s="48">
        <f>ROUND('2,4'!J34*'1,2'!$E$28,0)</f>
        <v>2626</v>
      </c>
      <c r="R34" s="73">
        <f t="shared" si="7"/>
        <v>2188.3333333333335</v>
      </c>
      <c r="S34" s="74">
        <f t="shared" si="8"/>
        <v>711.20833333333337</v>
      </c>
      <c r="T34" s="14"/>
      <c r="U34" s="14"/>
      <c r="V34" s="14"/>
      <c r="W34" s="14"/>
      <c r="X34" s="14"/>
      <c r="Y34" s="14"/>
      <c r="AA34" s="14"/>
    </row>
    <row r="35" spans="1:27" ht="12.75" customHeight="1" x14ac:dyDescent="0.2">
      <c r="A35" s="46">
        <v>26</v>
      </c>
      <c r="B35" s="47" t="s">
        <v>3186</v>
      </c>
      <c r="C35" s="47" t="s">
        <v>3187</v>
      </c>
      <c r="D35" s="47" t="s">
        <v>15</v>
      </c>
      <c r="E35" s="48">
        <f>ROUND('2,4'!E35*'1,2'!$E$28,0)</f>
        <v>2131</v>
      </c>
      <c r="F35" s="74">
        <f t="shared" si="0"/>
        <v>692.57500000000005</v>
      </c>
      <c r="G35" s="48">
        <f>ROUND('2,4'!F35*'1,2'!$E$28,0)</f>
        <v>2345</v>
      </c>
      <c r="H35" s="73">
        <f t="shared" si="1"/>
        <v>1954.1666666666667</v>
      </c>
      <c r="I35" s="74">
        <f t="shared" si="2"/>
        <v>635.10416666666674</v>
      </c>
      <c r="J35" s="48">
        <f>ROUND('2,4'!G35*'1,2'!$E$28,0)</f>
        <v>3603</v>
      </c>
      <c r="K35" s="74">
        <f t="shared" si="3"/>
        <v>1170.9750000000001</v>
      </c>
      <c r="L35" s="48">
        <f>ROUND('2,4'!H35*'1,2'!$E$28,0)</f>
        <v>3974</v>
      </c>
      <c r="M35" s="73">
        <f t="shared" si="4"/>
        <v>3311.666666666667</v>
      </c>
      <c r="N35" s="74">
        <f t="shared" si="5"/>
        <v>1076.2916666666667</v>
      </c>
      <c r="O35" s="48">
        <f>ROUND('2,4'!I35*'1,2'!$E$28,0)</f>
        <v>4559</v>
      </c>
      <c r="P35" s="74">
        <f t="shared" si="6"/>
        <v>1481.675</v>
      </c>
      <c r="Q35" s="48">
        <f>ROUND('2,4'!J35*'1,2'!$E$28,0)</f>
        <v>4981</v>
      </c>
      <c r="R35" s="73">
        <f t="shared" si="7"/>
        <v>4150.8333333333339</v>
      </c>
      <c r="S35" s="74">
        <f t="shared" si="8"/>
        <v>1349.0208333333335</v>
      </c>
      <c r="T35" s="14"/>
      <c r="U35" s="14"/>
      <c r="V35" s="14"/>
      <c r="W35" s="14"/>
      <c r="X35" s="14"/>
      <c r="Y35" s="14"/>
      <c r="AA35" s="14"/>
    </row>
    <row r="36" spans="1:27" ht="12.75" customHeight="1" x14ac:dyDescent="0.2">
      <c r="A36" s="46">
        <v>27</v>
      </c>
      <c r="B36" s="47" t="s">
        <v>3188</v>
      </c>
      <c r="C36" s="47" t="s">
        <v>3189</v>
      </c>
      <c r="D36" s="47" t="s">
        <v>15</v>
      </c>
      <c r="E36" s="48">
        <f>ROUND('2,4'!E36*'1,2'!$E$28,0)</f>
        <v>5428</v>
      </c>
      <c r="F36" s="74">
        <f t="shared" si="0"/>
        <v>1764.1000000000001</v>
      </c>
      <c r="G36" s="48">
        <f>ROUND('2,4'!F36*'1,2'!$E$28,0)</f>
        <v>5971</v>
      </c>
      <c r="H36" s="73">
        <f t="shared" si="1"/>
        <v>4975.8333333333339</v>
      </c>
      <c r="I36" s="74">
        <f t="shared" si="2"/>
        <v>1617.1458333333335</v>
      </c>
      <c r="J36" s="48">
        <f>ROUND('2,4'!G36*'1,2'!$E$28,0)</f>
        <v>9699</v>
      </c>
      <c r="K36" s="74">
        <f t="shared" si="3"/>
        <v>3152.1750000000002</v>
      </c>
      <c r="L36" s="48">
        <f>ROUND('2,4'!H36*'1,2'!$E$28,0)</f>
        <v>10686</v>
      </c>
      <c r="M36" s="73">
        <f t="shared" si="4"/>
        <v>8905</v>
      </c>
      <c r="N36" s="74">
        <f t="shared" si="5"/>
        <v>2894.125</v>
      </c>
      <c r="O36" s="48">
        <f>ROUND('2,4'!I36*'1,2'!$E$28,0)</f>
        <v>11683</v>
      </c>
      <c r="P36" s="74">
        <f t="shared" si="6"/>
        <v>3796.9749999999999</v>
      </c>
      <c r="Q36" s="48">
        <f>ROUND('2,4'!J36*'1,2'!$E$28,0)</f>
        <v>12770</v>
      </c>
      <c r="R36" s="73">
        <f t="shared" si="7"/>
        <v>10641.666666666668</v>
      </c>
      <c r="S36" s="74">
        <f t="shared" si="8"/>
        <v>3458.541666666667</v>
      </c>
      <c r="T36" s="14"/>
      <c r="U36" s="14"/>
      <c r="V36" s="14"/>
      <c r="W36" s="14"/>
      <c r="X36" s="14"/>
      <c r="Y36" s="14"/>
      <c r="AA36" s="14"/>
    </row>
    <row r="37" spans="1:27" ht="12.75" customHeight="1" x14ac:dyDescent="0.2">
      <c r="A37" s="46">
        <v>28</v>
      </c>
      <c r="B37" s="47" t="s">
        <v>3190</v>
      </c>
      <c r="C37" s="47" t="s">
        <v>3191</v>
      </c>
      <c r="D37" s="47" t="s">
        <v>15</v>
      </c>
      <c r="E37" s="48">
        <f>ROUND('2,4'!E37*'1,2'!$E$28,0)</f>
        <v>2741</v>
      </c>
      <c r="F37" s="74">
        <f t="shared" si="0"/>
        <v>890.82500000000005</v>
      </c>
      <c r="G37" s="48">
        <f>ROUND('2,4'!F37*'1,2'!$E$28,0)</f>
        <v>3014</v>
      </c>
      <c r="H37" s="73">
        <f t="shared" si="1"/>
        <v>2511.666666666667</v>
      </c>
      <c r="I37" s="74">
        <f t="shared" si="2"/>
        <v>816.29166666666674</v>
      </c>
      <c r="J37" s="48">
        <f>ROUND('2,4'!G37*'1,2'!$E$28,0)</f>
        <v>4838</v>
      </c>
      <c r="K37" s="74">
        <f t="shared" si="3"/>
        <v>1572.3500000000001</v>
      </c>
      <c r="L37" s="48">
        <f>ROUND('2,4'!H37*'1,2'!$E$28,0)</f>
        <v>5332</v>
      </c>
      <c r="M37" s="73">
        <f t="shared" si="4"/>
        <v>4443.3333333333339</v>
      </c>
      <c r="N37" s="74">
        <f t="shared" si="5"/>
        <v>1444.0833333333335</v>
      </c>
      <c r="O37" s="48">
        <f>ROUND('2,4'!I37*'1,2'!$E$28,0)</f>
        <v>5667</v>
      </c>
      <c r="P37" s="74">
        <f t="shared" si="6"/>
        <v>1841.7750000000001</v>
      </c>
      <c r="Q37" s="48">
        <f>ROUND('2,4'!J37*'1,2'!$E$28,0)</f>
        <v>6196</v>
      </c>
      <c r="R37" s="73">
        <f t="shared" si="7"/>
        <v>5163.3333333333339</v>
      </c>
      <c r="S37" s="74">
        <f t="shared" si="8"/>
        <v>1678.0833333333335</v>
      </c>
      <c r="T37" s="14"/>
      <c r="U37" s="14"/>
      <c r="V37" s="14"/>
      <c r="W37" s="14"/>
      <c r="X37" s="14"/>
      <c r="Y37" s="14"/>
      <c r="AA37" s="14"/>
    </row>
    <row r="38" spans="1:27" ht="12.75" customHeight="1" x14ac:dyDescent="0.2">
      <c r="A38" s="46">
        <v>29</v>
      </c>
      <c r="B38" s="47" t="s">
        <v>3192</v>
      </c>
      <c r="C38" s="47" t="s">
        <v>3193</v>
      </c>
      <c r="D38" s="47" t="s">
        <v>15</v>
      </c>
      <c r="E38" s="48">
        <f>ROUND('2,4'!E38*'1,2'!$E$28,0)</f>
        <v>639</v>
      </c>
      <c r="F38" s="74">
        <f t="shared" si="0"/>
        <v>207.67500000000001</v>
      </c>
      <c r="G38" s="48">
        <f>ROUND('2,4'!F38*'1,2'!$E$28,0)</f>
        <v>699</v>
      </c>
      <c r="H38" s="73">
        <f t="shared" si="1"/>
        <v>582.5</v>
      </c>
      <c r="I38" s="74">
        <f t="shared" si="2"/>
        <v>189.3125</v>
      </c>
      <c r="J38" s="48">
        <f>ROUND('2,4'!G38*'1,2'!$E$28,0)</f>
        <v>1126</v>
      </c>
      <c r="K38" s="74">
        <f t="shared" si="3"/>
        <v>365.95</v>
      </c>
      <c r="L38" s="48">
        <f>ROUND('2,4'!H38*'1,2'!$E$28,0)</f>
        <v>1240</v>
      </c>
      <c r="M38" s="73">
        <f t="shared" si="4"/>
        <v>1033.3333333333335</v>
      </c>
      <c r="N38" s="74">
        <f t="shared" si="5"/>
        <v>335.83333333333337</v>
      </c>
      <c r="O38" s="48">
        <f>ROUND('2,4'!I38*'1,2'!$E$28,0)</f>
        <v>1317</v>
      </c>
      <c r="P38" s="74">
        <f t="shared" si="6"/>
        <v>428.02500000000003</v>
      </c>
      <c r="Q38" s="48">
        <f>ROUND('2,4'!J38*'1,2'!$E$28,0)</f>
        <v>1439</v>
      </c>
      <c r="R38" s="73">
        <f t="shared" si="7"/>
        <v>1199.1666666666667</v>
      </c>
      <c r="S38" s="74">
        <f t="shared" si="8"/>
        <v>389.72916666666669</v>
      </c>
      <c r="T38" s="14"/>
      <c r="U38" s="14"/>
      <c r="V38" s="14"/>
      <c r="W38" s="14"/>
      <c r="X38" s="14"/>
      <c r="Y38" s="14"/>
      <c r="AA38" s="14"/>
    </row>
    <row r="39" spans="1:27" ht="12.75" customHeight="1" x14ac:dyDescent="0.2">
      <c r="A39" s="46">
        <v>30</v>
      </c>
      <c r="B39" s="47" t="s">
        <v>3194</v>
      </c>
      <c r="C39" s="47" t="s">
        <v>3195</v>
      </c>
      <c r="D39" s="47" t="s">
        <v>15</v>
      </c>
      <c r="E39" s="48">
        <f>ROUND('2,4'!E39*'1,2'!$E$28,0)</f>
        <v>1340</v>
      </c>
      <c r="F39" s="74">
        <f t="shared" si="0"/>
        <v>435.5</v>
      </c>
      <c r="G39" s="48">
        <f>ROUND('2,4'!F39*'1,2'!$E$28,0)</f>
        <v>1470</v>
      </c>
      <c r="H39" s="73">
        <f t="shared" si="1"/>
        <v>1225</v>
      </c>
      <c r="I39" s="74">
        <f t="shared" si="2"/>
        <v>398.125</v>
      </c>
      <c r="J39" s="48">
        <f>ROUND('2,4'!G39*'1,2'!$E$28,0)</f>
        <v>2269</v>
      </c>
      <c r="K39" s="74">
        <f t="shared" si="3"/>
        <v>737.42500000000007</v>
      </c>
      <c r="L39" s="48">
        <f>ROUND('2,4'!H39*'1,2'!$E$28,0)</f>
        <v>2501</v>
      </c>
      <c r="M39" s="73">
        <f t="shared" si="4"/>
        <v>2084.166666666667</v>
      </c>
      <c r="N39" s="74">
        <f t="shared" si="5"/>
        <v>677.35416666666674</v>
      </c>
      <c r="O39" s="48">
        <f>ROUND('2,4'!I39*'1,2'!$E$28,0)</f>
        <v>2827</v>
      </c>
      <c r="P39" s="74">
        <f t="shared" si="6"/>
        <v>918.77499999999998</v>
      </c>
      <c r="Q39" s="48">
        <f>ROUND('2,4'!J39*'1,2'!$E$28,0)</f>
        <v>3086</v>
      </c>
      <c r="R39" s="73">
        <f t="shared" si="7"/>
        <v>2571.666666666667</v>
      </c>
      <c r="S39" s="74">
        <f t="shared" si="8"/>
        <v>835.79166666666674</v>
      </c>
      <c r="T39" s="14"/>
      <c r="U39" s="14"/>
      <c r="V39" s="14"/>
      <c r="W39" s="14"/>
      <c r="X39" s="14"/>
      <c r="Y39" s="14"/>
      <c r="AA39" s="14"/>
    </row>
    <row r="40" spans="1:27" ht="12.75" customHeight="1" x14ac:dyDescent="0.2">
      <c r="A40" s="46">
        <v>31</v>
      </c>
      <c r="B40" s="47" t="s">
        <v>3196</v>
      </c>
      <c r="C40" s="47" t="s">
        <v>2226</v>
      </c>
      <c r="D40" s="47" t="s">
        <v>15</v>
      </c>
      <c r="E40" s="48">
        <f>ROUND('2,4'!E40*'1,2'!$E$28,0)</f>
        <v>613</v>
      </c>
      <c r="F40" s="74">
        <f t="shared" si="0"/>
        <v>199.22499999999999</v>
      </c>
      <c r="G40" s="48">
        <f>ROUND('2,4'!F40*'1,2'!$E$28,0)</f>
        <v>673</v>
      </c>
      <c r="H40" s="73">
        <f t="shared" si="1"/>
        <v>560.83333333333337</v>
      </c>
      <c r="I40" s="74">
        <f t="shared" si="2"/>
        <v>182.27083333333334</v>
      </c>
      <c r="J40" s="48">
        <f>ROUND('2,4'!G40*'1,2'!$E$28,0)</f>
        <v>1080</v>
      </c>
      <c r="K40" s="74">
        <f t="shared" si="3"/>
        <v>351</v>
      </c>
      <c r="L40" s="48">
        <f>ROUND('2,4'!H40*'1,2'!$E$28,0)</f>
        <v>1190</v>
      </c>
      <c r="M40" s="73">
        <f t="shared" si="4"/>
        <v>991.66666666666674</v>
      </c>
      <c r="N40" s="74">
        <f t="shared" si="5"/>
        <v>322.29166666666669</v>
      </c>
      <c r="O40" s="48">
        <f>ROUND('2,4'!I40*'1,2'!$E$28,0)</f>
        <v>1265</v>
      </c>
      <c r="P40" s="74">
        <f t="shared" si="6"/>
        <v>411.125</v>
      </c>
      <c r="Q40" s="48">
        <f>ROUND('2,4'!J40*'1,2'!$E$28,0)</f>
        <v>1384</v>
      </c>
      <c r="R40" s="73">
        <f t="shared" si="7"/>
        <v>1153.3333333333335</v>
      </c>
      <c r="S40" s="74">
        <f t="shared" si="8"/>
        <v>374.83333333333337</v>
      </c>
      <c r="T40" s="14"/>
      <c r="U40" s="14"/>
      <c r="V40" s="14"/>
      <c r="W40" s="14"/>
      <c r="X40" s="14"/>
      <c r="Y40" s="14"/>
      <c r="AA40" s="14"/>
    </row>
    <row r="41" spans="1:27" ht="12.75" customHeight="1" x14ac:dyDescent="0.2">
      <c r="A41" s="46">
        <v>32</v>
      </c>
      <c r="B41" s="47" t="s">
        <v>3197</v>
      </c>
      <c r="C41" s="47" t="s">
        <v>2328</v>
      </c>
      <c r="D41" s="47" t="s">
        <v>15</v>
      </c>
      <c r="E41" s="48">
        <f>ROUND('2,4'!E41*'1,2'!$E$28,0)</f>
        <v>765</v>
      </c>
      <c r="F41" s="74">
        <f t="shared" si="0"/>
        <v>248.625</v>
      </c>
      <c r="G41" s="48">
        <f>ROUND('2,4'!F41*'1,2'!$E$28,0)</f>
        <v>841</v>
      </c>
      <c r="H41" s="73">
        <f t="shared" si="1"/>
        <v>700.83333333333337</v>
      </c>
      <c r="I41" s="74">
        <f t="shared" si="2"/>
        <v>227.77083333333334</v>
      </c>
      <c r="J41" s="48">
        <f>ROUND('2,4'!G41*'1,2'!$E$28,0)</f>
        <v>1350</v>
      </c>
      <c r="K41" s="74">
        <f t="shared" si="3"/>
        <v>438.75</v>
      </c>
      <c r="L41" s="48">
        <f>ROUND('2,4'!H41*'1,2'!$E$28,0)</f>
        <v>1487</v>
      </c>
      <c r="M41" s="73">
        <f t="shared" si="4"/>
        <v>1239.1666666666667</v>
      </c>
      <c r="N41" s="74">
        <f t="shared" si="5"/>
        <v>402.72916666666669</v>
      </c>
      <c r="O41" s="48">
        <f>ROUND('2,4'!I41*'1,2'!$E$28,0)</f>
        <v>1582</v>
      </c>
      <c r="P41" s="74">
        <f t="shared" si="6"/>
        <v>514.15</v>
      </c>
      <c r="Q41" s="48">
        <f>ROUND('2,4'!J41*'1,2'!$E$28,0)</f>
        <v>1729</v>
      </c>
      <c r="R41" s="73">
        <f t="shared" si="7"/>
        <v>1440.8333333333335</v>
      </c>
      <c r="S41" s="74">
        <f t="shared" si="8"/>
        <v>468.27083333333337</v>
      </c>
      <c r="T41" s="14"/>
      <c r="U41" s="14"/>
      <c r="V41" s="14"/>
      <c r="W41" s="14"/>
      <c r="X41" s="14"/>
      <c r="Y41" s="14"/>
      <c r="AA41" s="14"/>
    </row>
    <row r="42" spans="1:27" ht="24.75" customHeight="1" x14ac:dyDescent="0.2">
      <c r="A42" s="46">
        <v>33</v>
      </c>
      <c r="B42" s="47" t="s">
        <v>3198</v>
      </c>
      <c r="C42" s="47" t="s">
        <v>3199</v>
      </c>
      <c r="D42" s="47" t="s">
        <v>15</v>
      </c>
      <c r="E42" s="48">
        <f>ROUND('2,4'!E42*'1,2'!$E$28,0)</f>
        <v>639</v>
      </c>
      <c r="F42" s="74">
        <f t="shared" si="0"/>
        <v>207.67500000000001</v>
      </c>
      <c r="G42" s="48">
        <f>ROUND('2,4'!F42*'1,2'!$E$28,0)</f>
        <v>699</v>
      </c>
      <c r="H42" s="73">
        <f t="shared" si="1"/>
        <v>582.5</v>
      </c>
      <c r="I42" s="74">
        <f t="shared" si="2"/>
        <v>189.3125</v>
      </c>
      <c r="J42" s="48">
        <f>ROUND('2,4'!G42*'1,2'!$E$28,0)</f>
        <v>1126</v>
      </c>
      <c r="K42" s="74">
        <f t="shared" si="3"/>
        <v>365.95</v>
      </c>
      <c r="L42" s="48">
        <f>ROUND('2,4'!H42*'1,2'!$E$28,0)</f>
        <v>1240</v>
      </c>
      <c r="M42" s="73">
        <f t="shared" si="4"/>
        <v>1033.3333333333335</v>
      </c>
      <c r="N42" s="74">
        <f t="shared" si="5"/>
        <v>335.83333333333337</v>
      </c>
      <c r="O42" s="48">
        <f>ROUND('2,4'!I42*'1,2'!$E$28,0)</f>
        <v>1317</v>
      </c>
      <c r="P42" s="74">
        <f t="shared" si="6"/>
        <v>428.02500000000003</v>
      </c>
      <c r="Q42" s="48">
        <f>ROUND('2,4'!J42*'1,2'!$E$28,0)</f>
        <v>1439</v>
      </c>
      <c r="R42" s="73">
        <f t="shared" si="7"/>
        <v>1199.1666666666667</v>
      </c>
      <c r="S42" s="74">
        <f t="shared" si="8"/>
        <v>389.72916666666669</v>
      </c>
      <c r="T42" s="14"/>
      <c r="U42" s="14"/>
      <c r="V42" s="14"/>
      <c r="W42" s="14"/>
      <c r="X42" s="14"/>
      <c r="Y42" s="14"/>
      <c r="AA42" s="14"/>
    </row>
    <row r="43" spans="1:27" ht="24.75" customHeight="1" x14ac:dyDescent="0.2">
      <c r="A43" s="46">
        <v>34</v>
      </c>
      <c r="B43" s="47" t="s">
        <v>3200</v>
      </c>
      <c r="C43" s="47" t="s">
        <v>3201</v>
      </c>
      <c r="D43" s="47" t="s">
        <v>15</v>
      </c>
      <c r="E43" s="48">
        <f>ROUND('2,4'!E43*'1,2'!$E$28,0)</f>
        <v>1785</v>
      </c>
      <c r="F43" s="74">
        <f t="shared" si="0"/>
        <v>580.125</v>
      </c>
      <c r="G43" s="48">
        <f>ROUND('2,4'!F43*'1,2'!$E$28,0)</f>
        <v>1962</v>
      </c>
      <c r="H43" s="73">
        <f t="shared" si="1"/>
        <v>1635</v>
      </c>
      <c r="I43" s="74">
        <f t="shared" si="2"/>
        <v>531.375</v>
      </c>
      <c r="J43" s="48">
        <f>ROUND('2,4'!G43*'1,2'!$E$28,0)</f>
        <v>3151</v>
      </c>
      <c r="K43" s="74">
        <f t="shared" si="3"/>
        <v>1024.075</v>
      </c>
      <c r="L43" s="48">
        <f>ROUND('2,4'!H43*'1,2'!$E$28,0)</f>
        <v>3473</v>
      </c>
      <c r="M43" s="73">
        <f t="shared" si="4"/>
        <v>2894.166666666667</v>
      </c>
      <c r="N43" s="74">
        <f t="shared" si="5"/>
        <v>940.60416666666674</v>
      </c>
      <c r="O43" s="48">
        <f>ROUND('2,4'!I43*'1,2'!$E$28,0)</f>
        <v>3691</v>
      </c>
      <c r="P43" s="74">
        <f t="shared" si="6"/>
        <v>1199.575</v>
      </c>
      <c r="Q43" s="48">
        <f>ROUND('2,4'!J43*'1,2'!$E$28,0)</f>
        <v>4036</v>
      </c>
      <c r="R43" s="73">
        <f t="shared" si="7"/>
        <v>3363.3333333333335</v>
      </c>
      <c r="S43" s="74">
        <f t="shared" si="8"/>
        <v>1093.0833333333335</v>
      </c>
      <c r="T43" s="14"/>
      <c r="U43" s="14"/>
      <c r="V43" s="14"/>
      <c r="W43" s="14"/>
      <c r="X43" s="14"/>
      <c r="Y43" s="14"/>
      <c r="AA43" s="14"/>
    </row>
    <row r="44" spans="1:27" ht="24.75" customHeight="1" x14ac:dyDescent="0.2">
      <c r="A44" s="46">
        <v>35</v>
      </c>
      <c r="B44" s="47" t="s">
        <v>3202</v>
      </c>
      <c r="C44" s="47" t="s">
        <v>3203</v>
      </c>
      <c r="D44" s="47" t="s">
        <v>15</v>
      </c>
      <c r="E44" s="48">
        <f>ROUND('2,4'!E44*'1,2'!$E$28,0)</f>
        <v>639</v>
      </c>
      <c r="F44" s="74">
        <f t="shared" si="0"/>
        <v>207.67500000000001</v>
      </c>
      <c r="G44" s="48">
        <f>ROUND('2,4'!F44*'1,2'!$E$28,0)</f>
        <v>699</v>
      </c>
      <c r="H44" s="73">
        <f t="shared" si="1"/>
        <v>582.5</v>
      </c>
      <c r="I44" s="74">
        <f t="shared" si="2"/>
        <v>189.3125</v>
      </c>
      <c r="J44" s="48">
        <f>ROUND('2,4'!G44*'1,2'!$E$28,0)</f>
        <v>1126</v>
      </c>
      <c r="K44" s="74">
        <f t="shared" si="3"/>
        <v>365.95</v>
      </c>
      <c r="L44" s="48">
        <f>ROUND('2,4'!H44*'1,2'!$E$28,0)</f>
        <v>1240</v>
      </c>
      <c r="M44" s="73">
        <f t="shared" si="4"/>
        <v>1033.3333333333335</v>
      </c>
      <c r="N44" s="74">
        <f t="shared" si="5"/>
        <v>335.83333333333337</v>
      </c>
      <c r="O44" s="48">
        <f>ROUND('2,4'!I44*'1,2'!$E$28,0)</f>
        <v>1317</v>
      </c>
      <c r="P44" s="74">
        <f t="shared" si="6"/>
        <v>428.02500000000003</v>
      </c>
      <c r="Q44" s="48">
        <f>ROUND('2,4'!J44*'1,2'!$E$28,0)</f>
        <v>1439</v>
      </c>
      <c r="R44" s="73">
        <f t="shared" si="7"/>
        <v>1199.1666666666667</v>
      </c>
      <c r="S44" s="74">
        <f t="shared" si="8"/>
        <v>389.72916666666669</v>
      </c>
      <c r="T44" s="14"/>
      <c r="U44" s="14"/>
      <c r="V44" s="14"/>
      <c r="W44" s="14"/>
      <c r="X44" s="14"/>
      <c r="Y44" s="14"/>
      <c r="AA44" s="14"/>
    </row>
    <row r="45" spans="1:27" ht="24.75" customHeight="1" x14ac:dyDescent="0.2">
      <c r="A45" s="46">
        <v>36</v>
      </c>
      <c r="B45" s="47" t="s">
        <v>3204</v>
      </c>
      <c r="C45" s="47" t="s">
        <v>3205</v>
      </c>
      <c r="D45" s="47" t="s">
        <v>15</v>
      </c>
      <c r="E45" s="48">
        <f>ROUND('2,4'!E45*'1,2'!$E$28,0)</f>
        <v>917</v>
      </c>
      <c r="F45" s="74">
        <f t="shared" si="0"/>
        <v>298.02500000000003</v>
      </c>
      <c r="G45" s="48">
        <f>ROUND('2,4'!F45*'1,2'!$E$28,0)</f>
        <v>1009</v>
      </c>
      <c r="H45" s="73">
        <f t="shared" si="1"/>
        <v>840.83333333333337</v>
      </c>
      <c r="I45" s="74">
        <f t="shared" si="2"/>
        <v>273.27083333333337</v>
      </c>
      <c r="J45" s="48">
        <f>ROUND('2,4'!G45*'1,2'!$E$28,0)</f>
        <v>1621</v>
      </c>
      <c r="K45" s="74">
        <f t="shared" si="3"/>
        <v>526.82500000000005</v>
      </c>
      <c r="L45" s="48">
        <f>ROUND('2,4'!H45*'1,2'!$E$28,0)</f>
        <v>1787</v>
      </c>
      <c r="M45" s="73">
        <f t="shared" si="4"/>
        <v>1489.1666666666667</v>
      </c>
      <c r="N45" s="74">
        <f t="shared" si="5"/>
        <v>483.97916666666669</v>
      </c>
      <c r="O45" s="48">
        <f>ROUND('2,4'!I45*'1,2'!$E$28,0)</f>
        <v>1898</v>
      </c>
      <c r="P45" s="74">
        <f t="shared" si="6"/>
        <v>616.85</v>
      </c>
      <c r="Q45" s="48">
        <f>ROUND('2,4'!J45*'1,2'!$E$28,0)</f>
        <v>2075</v>
      </c>
      <c r="R45" s="73">
        <f t="shared" si="7"/>
        <v>1729.1666666666667</v>
      </c>
      <c r="S45" s="74">
        <f t="shared" si="8"/>
        <v>561.97916666666674</v>
      </c>
      <c r="T45" s="14"/>
      <c r="U45" s="14"/>
      <c r="V45" s="14"/>
      <c r="W45" s="14"/>
      <c r="X45" s="14"/>
      <c r="Y45" s="14"/>
      <c r="AA45" s="14"/>
    </row>
    <row r="46" spans="1:27" ht="24.75" customHeight="1" x14ac:dyDescent="0.2">
      <c r="A46" s="46">
        <v>37</v>
      </c>
      <c r="B46" s="47" t="s">
        <v>3206</v>
      </c>
      <c r="C46" s="47" t="s">
        <v>3207</v>
      </c>
      <c r="D46" s="47" t="s">
        <v>15</v>
      </c>
      <c r="E46" s="48">
        <f>ROUND('2,4'!E46*'1,2'!$E$28,0)</f>
        <v>1445</v>
      </c>
      <c r="F46" s="74">
        <f t="shared" si="0"/>
        <v>469.625</v>
      </c>
      <c r="G46" s="48">
        <f>ROUND('2,4'!F46*'1,2'!$E$28,0)</f>
        <v>1589</v>
      </c>
      <c r="H46" s="73">
        <f t="shared" si="1"/>
        <v>1324.1666666666667</v>
      </c>
      <c r="I46" s="74">
        <f t="shared" si="2"/>
        <v>430.35416666666669</v>
      </c>
      <c r="J46" s="48">
        <f>ROUND('2,4'!G46*'1,2'!$E$28,0)</f>
        <v>2451</v>
      </c>
      <c r="K46" s="74">
        <f t="shared" si="3"/>
        <v>796.57500000000005</v>
      </c>
      <c r="L46" s="48">
        <f>ROUND('2,4'!H46*'1,2'!$E$28,0)</f>
        <v>2701</v>
      </c>
      <c r="M46" s="73">
        <f t="shared" si="4"/>
        <v>2250.8333333333335</v>
      </c>
      <c r="N46" s="74">
        <f t="shared" si="5"/>
        <v>731.52083333333337</v>
      </c>
      <c r="O46" s="48">
        <f>ROUND('2,4'!I46*'1,2'!$E$28,0)</f>
        <v>3053</v>
      </c>
      <c r="P46" s="74">
        <f t="shared" si="6"/>
        <v>992.22500000000002</v>
      </c>
      <c r="Q46" s="48">
        <f>ROUND('2,4'!J46*'1,2'!$E$28,0)</f>
        <v>3334</v>
      </c>
      <c r="R46" s="73">
        <f t="shared" si="7"/>
        <v>2778.3333333333335</v>
      </c>
      <c r="S46" s="74">
        <f t="shared" si="8"/>
        <v>902.95833333333337</v>
      </c>
      <c r="T46" s="14"/>
      <c r="U46" s="14"/>
      <c r="V46" s="14"/>
      <c r="W46" s="14"/>
      <c r="X46" s="14"/>
      <c r="Y46" s="14"/>
      <c r="AA46" s="14"/>
    </row>
    <row r="47" spans="1:27" ht="24.75" customHeight="1" x14ac:dyDescent="0.2">
      <c r="A47" s="46">
        <v>38</v>
      </c>
      <c r="B47" s="47" t="s">
        <v>3208</v>
      </c>
      <c r="C47" s="47" t="s">
        <v>3209</v>
      </c>
      <c r="D47" s="47" t="s">
        <v>15</v>
      </c>
      <c r="E47" s="48">
        <f>ROUND('2,4'!E47*'1,2'!$E$28,0)</f>
        <v>903</v>
      </c>
      <c r="F47" s="74">
        <f t="shared" si="0"/>
        <v>293.47500000000002</v>
      </c>
      <c r="G47" s="48">
        <f>ROUND('2,4'!F47*'1,2'!$E$28,0)</f>
        <v>994</v>
      </c>
      <c r="H47" s="73">
        <f t="shared" si="1"/>
        <v>828.33333333333337</v>
      </c>
      <c r="I47" s="74">
        <f t="shared" si="2"/>
        <v>269.20833333333337</v>
      </c>
      <c r="J47" s="48">
        <f>ROUND('2,4'!G47*'1,2'!$E$28,0)</f>
        <v>1342</v>
      </c>
      <c r="K47" s="74">
        <f t="shared" si="3"/>
        <v>436.15000000000003</v>
      </c>
      <c r="L47" s="48">
        <f>ROUND('2,4'!H47*'1,2'!$E$28,0)</f>
        <v>1487</v>
      </c>
      <c r="M47" s="73">
        <f t="shared" si="4"/>
        <v>1239.1666666666667</v>
      </c>
      <c r="N47" s="74">
        <f t="shared" si="5"/>
        <v>402.72916666666669</v>
      </c>
      <c r="O47" s="48">
        <f>ROUND('2,4'!I47*'1,2'!$E$28,0)</f>
        <v>2151</v>
      </c>
      <c r="P47" s="74">
        <f t="shared" si="6"/>
        <v>699.07500000000005</v>
      </c>
      <c r="Q47" s="48">
        <f>ROUND('2,4'!J47*'1,2'!$E$28,0)</f>
        <v>2351</v>
      </c>
      <c r="R47" s="73">
        <f t="shared" si="7"/>
        <v>1959.1666666666667</v>
      </c>
      <c r="S47" s="74">
        <f t="shared" si="8"/>
        <v>636.72916666666674</v>
      </c>
      <c r="T47" s="14"/>
      <c r="U47" s="14"/>
      <c r="V47" s="14"/>
      <c r="W47" s="14"/>
      <c r="X47" s="14"/>
      <c r="Y47" s="14"/>
      <c r="AA47" s="14"/>
    </row>
    <row r="48" spans="1:27" ht="33.75" x14ac:dyDescent="0.2">
      <c r="A48" s="46">
        <v>39</v>
      </c>
      <c r="B48" s="47" t="s">
        <v>3210</v>
      </c>
      <c r="C48" s="47" t="s">
        <v>3211</v>
      </c>
      <c r="D48" s="47" t="s">
        <v>15</v>
      </c>
      <c r="E48" s="48">
        <f>ROUND('2,4'!E48*'1,2'!$E$28,0)</f>
        <v>1353</v>
      </c>
      <c r="F48" s="74">
        <f t="shared" si="0"/>
        <v>439.72500000000002</v>
      </c>
      <c r="G48" s="48">
        <f>ROUND('2,4'!F48*'1,2'!$E$28,0)</f>
        <v>1491</v>
      </c>
      <c r="H48" s="73">
        <f t="shared" si="1"/>
        <v>1242.5</v>
      </c>
      <c r="I48" s="74">
        <f t="shared" si="2"/>
        <v>403.8125</v>
      </c>
      <c r="J48" s="48">
        <f>ROUND('2,4'!G48*'1,2'!$E$28,0)</f>
        <v>2012</v>
      </c>
      <c r="K48" s="74">
        <f t="shared" si="3"/>
        <v>653.9</v>
      </c>
      <c r="L48" s="48">
        <f>ROUND('2,4'!H48*'1,2'!$E$28,0)</f>
        <v>2233</v>
      </c>
      <c r="M48" s="73">
        <f t="shared" si="4"/>
        <v>1860.8333333333335</v>
      </c>
      <c r="N48" s="74">
        <f t="shared" si="5"/>
        <v>604.77083333333337</v>
      </c>
      <c r="O48" s="48">
        <f>ROUND('2,4'!I48*'1,2'!$E$28,0)</f>
        <v>3229</v>
      </c>
      <c r="P48" s="74">
        <f t="shared" si="6"/>
        <v>1049.425</v>
      </c>
      <c r="Q48" s="48">
        <f>ROUND('2,4'!J48*'1,2'!$E$28,0)</f>
        <v>3527</v>
      </c>
      <c r="R48" s="73">
        <f t="shared" si="7"/>
        <v>2939.166666666667</v>
      </c>
      <c r="S48" s="74">
        <f t="shared" si="8"/>
        <v>955.22916666666674</v>
      </c>
      <c r="T48" s="14"/>
      <c r="U48" s="14"/>
      <c r="V48" s="14"/>
      <c r="W48" s="14"/>
      <c r="X48" s="14"/>
      <c r="Y48" s="14"/>
      <c r="AA48" s="14"/>
    </row>
    <row r="49" spans="1:27" ht="24.75" customHeight="1" x14ac:dyDescent="0.2">
      <c r="A49" s="46">
        <v>40</v>
      </c>
      <c r="B49" s="47" t="s">
        <v>3212</v>
      </c>
      <c r="C49" s="47" t="s">
        <v>3213</v>
      </c>
      <c r="D49" s="47" t="s">
        <v>15</v>
      </c>
      <c r="E49" s="48">
        <f>ROUND('2,4'!E49*'1,2'!$E$28,0)</f>
        <v>1353</v>
      </c>
      <c r="F49" s="74">
        <f t="shared" si="0"/>
        <v>439.72500000000002</v>
      </c>
      <c r="G49" s="48">
        <f>ROUND('2,4'!F49*'1,2'!$E$28,0)</f>
        <v>1493</v>
      </c>
      <c r="H49" s="73">
        <f t="shared" si="1"/>
        <v>1244.1666666666667</v>
      </c>
      <c r="I49" s="74">
        <f t="shared" si="2"/>
        <v>404.35416666666669</v>
      </c>
      <c r="J49" s="48">
        <f>ROUND('2,4'!G49*'1,2'!$E$28,0)</f>
        <v>2012</v>
      </c>
      <c r="K49" s="74">
        <f t="shared" si="3"/>
        <v>653.9</v>
      </c>
      <c r="L49" s="48">
        <f>ROUND('2,4'!H49*'1,2'!$E$28,0)</f>
        <v>2233</v>
      </c>
      <c r="M49" s="73">
        <f t="shared" si="4"/>
        <v>1860.8333333333335</v>
      </c>
      <c r="N49" s="74">
        <f t="shared" si="5"/>
        <v>604.77083333333337</v>
      </c>
      <c r="O49" s="48">
        <f>ROUND('2,4'!I49*'1,2'!$E$28,0)</f>
        <v>3230</v>
      </c>
      <c r="P49" s="74">
        <f t="shared" si="6"/>
        <v>1049.75</v>
      </c>
      <c r="Q49" s="48">
        <f>ROUND('2,4'!J49*'1,2'!$E$28,0)</f>
        <v>3527</v>
      </c>
      <c r="R49" s="73">
        <f t="shared" si="7"/>
        <v>2939.166666666667</v>
      </c>
      <c r="S49" s="74">
        <f t="shared" si="8"/>
        <v>955.22916666666674</v>
      </c>
      <c r="T49" s="14"/>
      <c r="U49" s="14"/>
      <c r="V49" s="14"/>
      <c r="W49" s="14"/>
      <c r="X49" s="14"/>
      <c r="Y49" s="14"/>
      <c r="AA49" s="14"/>
    </row>
  </sheetData>
  <autoFilter ref="A1:WVQ53">
    <filterColumn colId="0" showButton="0"/>
    <filterColumn colId="1" showButton="0"/>
    <filterColumn colId="2" showButton="0"/>
    <filterColumn colId="3" showButton="0"/>
    <filterColumn colId="4" showButton="0"/>
    <filterColumn colId="5" hiddenButton="1" showButton="0"/>
  </autoFilter>
  <mergeCells count="13">
    <mergeCell ref="J7:N7"/>
    <mergeCell ref="O7:S7"/>
    <mergeCell ref="E8:I8"/>
    <mergeCell ref="J8:N8"/>
    <mergeCell ref="O8:S8"/>
    <mergeCell ref="A8:A9"/>
    <mergeCell ref="B8:B9"/>
    <mergeCell ref="C8:C9"/>
    <mergeCell ref="D8:D9"/>
    <mergeCell ref="A1:G2"/>
    <mergeCell ref="A4:G4"/>
    <mergeCell ref="A6:G6"/>
    <mergeCell ref="E7:I7"/>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A201"/>
  <sheetViews>
    <sheetView zoomScale="77" zoomScaleNormal="77" workbookViewId="0">
      <pane ySplit="9" topLeftCell="A10" activePane="bottomLeft" state="frozen"/>
      <selection activeCell="I203" sqref="I203"/>
      <selection pane="bottomLeft" activeCell="J11" sqref="J11"/>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11" width="10" style="1" bestFit="1" customWidth="1"/>
    <col min="12" max="248" width="9.140625" style="1"/>
    <col min="249" max="249" width="11.5703125" style="1" customWidth="1"/>
    <col min="250" max="250" width="13.140625" style="1" customWidth="1"/>
    <col min="251" max="251" width="48.42578125" style="1" customWidth="1"/>
    <col min="252" max="252" width="13.85546875" style="1" customWidth="1"/>
    <col min="253" max="253" width="11.42578125" style="1" customWidth="1"/>
    <col min="254" max="254" width="11.85546875" style="1" customWidth="1"/>
    <col min="255" max="504" width="9.140625" style="1"/>
    <col min="505" max="505" width="11.5703125" style="1" customWidth="1"/>
    <col min="506" max="506" width="13.140625" style="1" customWidth="1"/>
    <col min="507" max="507" width="48.42578125" style="1" customWidth="1"/>
    <col min="508" max="508" width="13.85546875" style="1" customWidth="1"/>
    <col min="509" max="509" width="11.42578125" style="1" customWidth="1"/>
    <col min="510" max="510" width="11.85546875" style="1" customWidth="1"/>
    <col min="511" max="760" width="9.140625" style="1"/>
    <col min="761" max="761" width="11.5703125" style="1" customWidth="1"/>
    <col min="762" max="762" width="13.140625" style="1" customWidth="1"/>
    <col min="763" max="763" width="48.42578125" style="1" customWidth="1"/>
    <col min="764" max="764" width="13.85546875" style="1" customWidth="1"/>
    <col min="765" max="765" width="11.42578125" style="1" customWidth="1"/>
    <col min="766" max="766" width="11.85546875" style="1" customWidth="1"/>
    <col min="767" max="1016" width="9.140625" style="1"/>
    <col min="1017" max="1017" width="11.5703125" style="1" customWidth="1"/>
    <col min="1018" max="1018" width="13.140625" style="1" customWidth="1"/>
    <col min="1019" max="1019" width="48.42578125" style="1" customWidth="1"/>
    <col min="1020" max="1020" width="13.85546875" style="1" customWidth="1"/>
    <col min="1021" max="1021" width="11.42578125" style="1" customWidth="1"/>
    <col min="1022" max="1022" width="11.85546875" style="1" customWidth="1"/>
    <col min="1023" max="1272" width="9.140625" style="1"/>
    <col min="1273" max="1273" width="11.5703125" style="1" customWidth="1"/>
    <col min="1274" max="1274" width="13.140625" style="1" customWidth="1"/>
    <col min="1275" max="1275" width="48.42578125" style="1" customWidth="1"/>
    <col min="1276" max="1276" width="13.85546875" style="1" customWidth="1"/>
    <col min="1277" max="1277" width="11.42578125" style="1" customWidth="1"/>
    <col min="1278" max="1278" width="11.85546875" style="1" customWidth="1"/>
    <col min="1279" max="1528" width="9.140625" style="1"/>
    <col min="1529" max="1529" width="11.5703125" style="1" customWidth="1"/>
    <col min="1530" max="1530" width="13.140625" style="1" customWidth="1"/>
    <col min="1531" max="1531" width="48.42578125" style="1" customWidth="1"/>
    <col min="1532" max="1532" width="13.85546875" style="1" customWidth="1"/>
    <col min="1533" max="1533" width="11.42578125" style="1" customWidth="1"/>
    <col min="1534" max="1534" width="11.85546875" style="1" customWidth="1"/>
    <col min="1535" max="1784" width="9.140625" style="1"/>
    <col min="1785" max="1785" width="11.5703125" style="1" customWidth="1"/>
    <col min="1786" max="1786" width="13.140625" style="1" customWidth="1"/>
    <col min="1787" max="1787" width="48.42578125" style="1" customWidth="1"/>
    <col min="1788" max="1788" width="13.85546875" style="1" customWidth="1"/>
    <col min="1789" max="1789" width="11.42578125" style="1" customWidth="1"/>
    <col min="1790" max="1790" width="11.85546875" style="1" customWidth="1"/>
    <col min="1791" max="2040" width="9.140625" style="1"/>
    <col min="2041" max="2041" width="11.5703125" style="1" customWidth="1"/>
    <col min="2042" max="2042" width="13.140625" style="1" customWidth="1"/>
    <col min="2043" max="2043" width="48.42578125" style="1" customWidth="1"/>
    <col min="2044" max="2044" width="13.85546875" style="1" customWidth="1"/>
    <col min="2045" max="2045" width="11.42578125" style="1" customWidth="1"/>
    <col min="2046" max="2046" width="11.85546875" style="1" customWidth="1"/>
    <col min="2047" max="2296" width="9.140625" style="1"/>
    <col min="2297" max="2297" width="11.5703125" style="1" customWidth="1"/>
    <col min="2298" max="2298" width="13.140625" style="1" customWidth="1"/>
    <col min="2299" max="2299" width="48.42578125" style="1" customWidth="1"/>
    <col min="2300" max="2300" width="13.85546875" style="1" customWidth="1"/>
    <col min="2301" max="2301" width="11.42578125" style="1" customWidth="1"/>
    <col min="2302" max="2302" width="11.85546875" style="1" customWidth="1"/>
    <col min="2303" max="2552" width="9.140625" style="1"/>
    <col min="2553" max="2553" width="11.5703125" style="1" customWidth="1"/>
    <col min="2554" max="2554" width="13.140625" style="1" customWidth="1"/>
    <col min="2555" max="2555" width="48.42578125" style="1" customWidth="1"/>
    <col min="2556" max="2556" width="13.85546875" style="1" customWidth="1"/>
    <col min="2557" max="2557" width="11.42578125" style="1" customWidth="1"/>
    <col min="2558" max="2558" width="11.85546875" style="1" customWidth="1"/>
    <col min="2559" max="2808" width="9.140625" style="1"/>
    <col min="2809" max="2809" width="11.5703125" style="1" customWidth="1"/>
    <col min="2810" max="2810" width="13.140625" style="1" customWidth="1"/>
    <col min="2811" max="2811" width="48.42578125" style="1" customWidth="1"/>
    <col min="2812" max="2812" width="13.85546875" style="1" customWidth="1"/>
    <col min="2813" max="2813" width="11.42578125" style="1" customWidth="1"/>
    <col min="2814" max="2814" width="11.85546875" style="1" customWidth="1"/>
    <col min="2815" max="3064" width="9.140625" style="1"/>
    <col min="3065" max="3065" width="11.5703125" style="1" customWidth="1"/>
    <col min="3066" max="3066" width="13.140625" style="1" customWidth="1"/>
    <col min="3067" max="3067" width="48.42578125" style="1" customWidth="1"/>
    <col min="3068" max="3068" width="13.85546875" style="1" customWidth="1"/>
    <col min="3069" max="3069" width="11.42578125" style="1" customWidth="1"/>
    <col min="3070" max="3070" width="11.85546875" style="1" customWidth="1"/>
    <col min="3071" max="3320" width="9.140625" style="1"/>
    <col min="3321" max="3321" width="11.5703125" style="1" customWidth="1"/>
    <col min="3322" max="3322" width="13.140625" style="1" customWidth="1"/>
    <col min="3323" max="3323" width="48.42578125" style="1" customWidth="1"/>
    <col min="3324" max="3324" width="13.85546875" style="1" customWidth="1"/>
    <col min="3325" max="3325" width="11.42578125" style="1" customWidth="1"/>
    <col min="3326" max="3326" width="11.85546875" style="1" customWidth="1"/>
    <col min="3327" max="3576" width="9.140625" style="1"/>
    <col min="3577" max="3577" width="11.5703125" style="1" customWidth="1"/>
    <col min="3578" max="3578" width="13.140625" style="1" customWidth="1"/>
    <col min="3579" max="3579" width="48.42578125" style="1" customWidth="1"/>
    <col min="3580" max="3580" width="13.85546875" style="1" customWidth="1"/>
    <col min="3581" max="3581" width="11.42578125" style="1" customWidth="1"/>
    <col min="3582" max="3582" width="11.85546875" style="1" customWidth="1"/>
    <col min="3583" max="3832" width="9.140625" style="1"/>
    <col min="3833" max="3833" width="11.5703125" style="1" customWidth="1"/>
    <col min="3834" max="3834" width="13.140625" style="1" customWidth="1"/>
    <col min="3835" max="3835" width="48.42578125" style="1" customWidth="1"/>
    <col min="3836" max="3836" width="13.85546875" style="1" customWidth="1"/>
    <col min="3837" max="3837" width="11.42578125" style="1" customWidth="1"/>
    <col min="3838" max="3838" width="11.85546875" style="1" customWidth="1"/>
    <col min="3839" max="4088" width="9.140625" style="1"/>
    <col min="4089" max="4089" width="11.5703125" style="1" customWidth="1"/>
    <col min="4090" max="4090" width="13.140625" style="1" customWidth="1"/>
    <col min="4091" max="4091" width="48.42578125" style="1" customWidth="1"/>
    <col min="4092" max="4092" width="13.85546875" style="1" customWidth="1"/>
    <col min="4093" max="4093" width="11.42578125" style="1" customWidth="1"/>
    <col min="4094" max="4094" width="11.85546875" style="1" customWidth="1"/>
    <col min="4095" max="4344" width="9.140625" style="1"/>
    <col min="4345" max="4345" width="11.5703125" style="1" customWidth="1"/>
    <col min="4346" max="4346" width="13.140625" style="1" customWidth="1"/>
    <col min="4347" max="4347" width="48.42578125" style="1" customWidth="1"/>
    <col min="4348" max="4348" width="13.85546875" style="1" customWidth="1"/>
    <col min="4349" max="4349" width="11.42578125" style="1" customWidth="1"/>
    <col min="4350" max="4350" width="11.85546875" style="1" customWidth="1"/>
    <col min="4351" max="4600" width="9.140625" style="1"/>
    <col min="4601" max="4601" width="11.5703125" style="1" customWidth="1"/>
    <col min="4602" max="4602" width="13.140625" style="1" customWidth="1"/>
    <col min="4603" max="4603" width="48.42578125" style="1" customWidth="1"/>
    <col min="4604" max="4604" width="13.85546875" style="1" customWidth="1"/>
    <col min="4605" max="4605" width="11.42578125" style="1" customWidth="1"/>
    <col min="4606" max="4606" width="11.85546875" style="1" customWidth="1"/>
    <col min="4607" max="4856" width="9.140625" style="1"/>
    <col min="4857" max="4857" width="11.5703125" style="1" customWidth="1"/>
    <col min="4858" max="4858" width="13.140625" style="1" customWidth="1"/>
    <col min="4859" max="4859" width="48.42578125" style="1" customWidth="1"/>
    <col min="4860" max="4860" width="13.85546875" style="1" customWidth="1"/>
    <col min="4861" max="4861" width="11.42578125" style="1" customWidth="1"/>
    <col min="4862" max="4862" width="11.85546875" style="1" customWidth="1"/>
    <col min="4863" max="5112" width="9.140625" style="1"/>
    <col min="5113" max="5113" width="11.5703125" style="1" customWidth="1"/>
    <col min="5114" max="5114" width="13.140625" style="1" customWidth="1"/>
    <col min="5115" max="5115" width="48.42578125" style="1" customWidth="1"/>
    <col min="5116" max="5116" width="13.85546875" style="1" customWidth="1"/>
    <col min="5117" max="5117" width="11.42578125" style="1" customWidth="1"/>
    <col min="5118" max="5118" width="11.85546875" style="1" customWidth="1"/>
    <col min="5119" max="5368" width="9.140625" style="1"/>
    <col min="5369" max="5369" width="11.5703125" style="1" customWidth="1"/>
    <col min="5370" max="5370" width="13.140625" style="1" customWidth="1"/>
    <col min="5371" max="5371" width="48.42578125" style="1" customWidth="1"/>
    <col min="5372" max="5372" width="13.85546875" style="1" customWidth="1"/>
    <col min="5373" max="5373" width="11.42578125" style="1" customWidth="1"/>
    <col min="5374" max="5374" width="11.85546875" style="1" customWidth="1"/>
    <col min="5375" max="5624" width="9.140625" style="1"/>
    <col min="5625" max="5625" width="11.5703125" style="1" customWidth="1"/>
    <col min="5626" max="5626" width="13.140625" style="1" customWidth="1"/>
    <col min="5627" max="5627" width="48.42578125" style="1" customWidth="1"/>
    <col min="5628" max="5628" width="13.85546875" style="1" customWidth="1"/>
    <col min="5629" max="5629" width="11.42578125" style="1" customWidth="1"/>
    <col min="5630" max="5630" width="11.85546875" style="1" customWidth="1"/>
    <col min="5631" max="5880" width="9.140625" style="1"/>
    <col min="5881" max="5881" width="11.5703125" style="1" customWidth="1"/>
    <col min="5882" max="5882" width="13.140625" style="1" customWidth="1"/>
    <col min="5883" max="5883" width="48.42578125" style="1" customWidth="1"/>
    <col min="5884" max="5884" width="13.85546875" style="1" customWidth="1"/>
    <col min="5885" max="5885" width="11.42578125" style="1" customWidth="1"/>
    <col min="5886" max="5886" width="11.85546875" style="1" customWidth="1"/>
    <col min="5887" max="6136" width="9.140625" style="1"/>
    <col min="6137" max="6137" width="11.5703125" style="1" customWidth="1"/>
    <col min="6138" max="6138" width="13.140625" style="1" customWidth="1"/>
    <col min="6139" max="6139" width="48.42578125" style="1" customWidth="1"/>
    <col min="6140" max="6140" width="13.85546875" style="1" customWidth="1"/>
    <col min="6141" max="6141" width="11.42578125" style="1" customWidth="1"/>
    <col min="6142" max="6142" width="11.85546875" style="1" customWidth="1"/>
    <col min="6143" max="6392" width="9.140625" style="1"/>
    <col min="6393" max="6393" width="11.5703125" style="1" customWidth="1"/>
    <col min="6394" max="6394" width="13.140625" style="1" customWidth="1"/>
    <col min="6395" max="6395" width="48.42578125" style="1" customWidth="1"/>
    <col min="6396" max="6396" width="13.85546875" style="1" customWidth="1"/>
    <col min="6397" max="6397" width="11.42578125" style="1" customWidth="1"/>
    <col min="6398" max="6398" width="11.85546875" style="1" customWidth="1"/>
    <col min="6399" max="6648" width="9.140625" style="1"/>
    <col min="6649" max="6649" width="11.5703125" style="1" customWidth="1"/>
    <col min="6650" max="6650" width="13.140625" style="1" customWidth="1"/>
    <col min="6651" max="6651" width="48.42578125" style="1" customWidth="1"/>
    <col min="6652" max="6652" width="13.85546875" style="1" customWidth="1"/>
    <col min="6653" max="6653" width="11.42578125" style="1" customWidth="1"/>
    <col min="6654" max="6654" width="11.85546875" style="1" customWidth="1"/>
    <col min="6655" max="6904" width="9.140625" style="1"/>
    <col min="6905" max="6905" width="11.5703125" style="1" customWidth="1"/>
    <col min="6906" max="6906" width="13.140625" style="1" customWidth="1"/>
    <col min="6907" max="6907" width="48.42578125" style="1" customWidth="1"/>
    <col min="6908" max="6908" width="13.85546875" style="1" customWidth="1"/>
    <col min="6909" max="6909" width="11.42578125" style="1" customWidth="1"/>
    <col min="6910" max="6910" width="11.85546875" style="1" customWidth="1"/>
    <col min="6911" max="7160" width="9.140625" style="1"/>
    <col min="7161" max="7161" width="11.5703125" style="1" customWidth="1"/>
    <col min="7162" max="7162" width="13.140625" style="1" customWidth="1"/>
    <col min="7163" max="7163" width="48.42578125" style="1" customWidth="1"/>
    <col min="7164" max="7164" width="13.85546875" style="1" customWidth="1"/>
    <col min="7165" max="7165" width="11.42578125" style="1" customWidth="1"/>
    <col min="7166" max="7166" width="11.85546875" style="1" customWidth="1"/>
    <col min="7167" max="7416" width="9.140625" style="1"/>
    <col min="7417" max="7417" width="11.5703125" style="1" customWidth="1"/>
    <col min="7418" max="7418" width="13.140625" style="1" customWidth="1"/>
    <col min="7419" max="7419" width="48.42578125" style="1" customWidth="1"/>
    <col min="7420" max="7420" width="13.85546875" style="1" customWidth="1"/>
    <col min="7421" max="7421" width="11.42578125" style="1" customWidth="1"/>
    <col min="7422" max="7422" width="11.85546875" style="1" customWidth="1"/>
    <col min="7423" max="7672" width="9.140625" style="1"/>
    <col min="7673" max="7673" width="11.5703125" style="1" customWidth="1"/>
    <col min="7674" max="7674" width="13.140625" style="1" customWidth="1"/>
    <col min="7675" max="7675" width="48.42578125" style="1" customWidth="1"/>
    <col min="7676" max="7676" width="13.85546875" style="1" customWidth="1"/>
    <col min="7677" max="7677" width="11.42578125" style="1" customWidth="1"/>
    <col min="7678" max="7678" width="11.85546875" style="1" customWidth="1"/>
    <col min="7679" max="7928" width="9.140625" style="1"/>
    <col min="7929" max="7929" width="11.5703125" style="1" customWidth="1"/>
    <col min="7930" max="7930" width="13.140625" style="1" customWidth="1"/>
    <col min="7931" max="7931" width="48.42578125" style="1" customWidth="1"/>
    <col min="7932" max="7932" width="13.85546875" style="1" customWidth="1"/>
    <col min="7933" max="7933" width="11.42578125" style="1" customWidth="1"/>
    <col min="7934" max="7934" width="11.85546875" style="1" customWidth="1"/>
    <col min="7935" max="8184" width="9.140625" style="1"/>
    <col min="8185" max="8185" width="11.5703125" style="1" customWidth="1"/>
    <col min="8186" max="8186" width="13.140625" style="1" customWidth="1"/>
    <col min="8187" max="8187" width="48.42578125" style="1" customWidth="1"/>
    <col min="8188" max="8188" width="13.85546875" style="1" customWidth="1"/>
    <col min="8189" max="8189" width="11.42578125" style="1" customWidth="1"/>
    <col min="8190" max="8190" width="11.85546875" style="1" customWidth="1"/>
    <col min="8191" max="8440" width="9.140625" style="1"/>
    <col min="8441" max="8441" width="11.5703125" style="1" customWidth="1"/>
    <col min="8442" max="8442" width="13.140625" style="1" customWidth="1"/>
    <col min="8443" max="8443" width="48.42578125" style="1" customWidth="1"/>
    <col min="8444" max="8444" width="13.85546875" style="1" customWidth="1"/>
    <col min="8445" max="8445" width="11.42578125" style="1" customWidth="1"/>
    <col min="8446" max="8446" width="11.85546875" style="1" customWidth="1"/>
    <col min="8447" max="8696" width="9.140625" style="1"/>
    <col min="8697" max="8697" width="11.5703125" style="1" customWidth="1"/>
    <col min="8698" max="8698" width="13.140625" style="1" customWidth="1"/>
    <col min="8699" max="8699" width="48.42578125" style="1" customWidth="1"/>
    <col min="8700" max="8700" width="13.85546875" style="1" customWidth="1"/>
    <col min="8701" max="8701" width="11.42578125" style="1" customWidth="1"/>
    <col min="8702" max="8702" width="11.85546875" style="1" customWidth="1"/>
    <col min="8703" max="8952" width="9.140625" style="1"/>
    <col min="8953" max="8953" width="11.5703125" style="1" customWidth="1"/>
    <col min="8954" max="8954" width="13.140625" style="1" customWidth="1"/>
    <col min="8955" max="8955" width="48.42578125" style="1" customWidth="1"/>
    <col min="8956" max="8956" width="13.85546875" style="1" customWidth="1"/>
    <col min="8957" max="8957" width="11.42578125" style="1" customWidth="1"/>
    <col min="8958" max="8958" width="11.85546875" style="1" customWidth="1"/>
    <col min="8959" max="9208" width="9.140625" style="1"/>
    <col min="9209" max="9209" width="11.5703125" style="1" customWidth="1"/>
    <col min="9210" max="9210" width="13.140625" style="1" customWidth="1"/>
    <col min="9211" max="9211" width="48.42578125" style="1" customWidth="1"/>
    <col min="9212" max="9212" width="13.85546875" style="1" customWidth="1"/>
    <col min="9213" max="9213" width="11.42578125" style="1" customWidth="1"/>
    <col min="9214" max="9214" width="11.85546875" style="1" customWidth="1"/>
    <col min="9215" max="9464" width="9.140625" style="1"/>
    <col min="9465" max="9465" width="11.5703125" style="1" customWidth="1"/>
    <col min="9466" max="9466" width="13.140625" style="1" customWidth="1"/>
    <col min="9467" max="9467" width="48.42578125" style="1" customWidth="1"/>
    <col min="9468" max="9468" width="13.85546875" style="1" customWidth="1"/>
    <col min="9469" max="9469" width="11.42578125" style="1" customWidth="1"/>
    <col min="9470" max="9470" width="11.85546875" style="1" customWidth="1"/>
    <col min="9471" max="9720" width="9.140625" style="1"/>
    <col min="9721" max="9721" width="11.5703125" style="1" customWidth="1"/>
    <col min="9722" max="9722" width="13.140625" style="1" customWidth="1"/>
    <col min="9723" max="9723" width="48.42578125" style="1" customWidth="1"/>
    <col min="9724" max="9724" width="13.85546875" style="1" customWidth="1"/>
    <col min="9725" max="9725" width="11.42578125" style="1" customWidth="1"/>
    <col min="9726" max="9726" width="11.85546875" style="1" customWidth="1"/>
    <col min="9727" max="9976" width="9.140625" style="1"/>
    <col min="9977" max="9977" width="11.5703125" style="1" customWidth="1"/>
    <col min="9978" max="9978" width="13.140625" style="1" customWidth="1"/>
    <col min="9979" max="9979" width="48.42578125" style="1" customWidth="1"/>
    <col min="9980" max="9980" width="13.85546875" style="1" customWidth="1"/>
    <col min="9981" max="9981" width="11.42578125" style="1" customWidth="1"/>
    <col min="9982" max="9982" width="11.85546875" style="1" customWidth="1"/>
    <col min="9983" max="10232" width="9.140625" style="1"/>
    <col min="10233" max="10233" width="11.5703125" style="1" customWidth="1"/>
    <col min="10234" max="10234" width="13.140625" style="1" customWidth="1"/>
    <col min="10235" max="10235" width="48.42578125" style="1" customWidth="1"/>
    <col min="10236" max="10236" width="13.85546875" style="1" customWidth="1"/>
    <col min="10237" max="10237" width="11.42578125" style="1" customWidth="1"/>
    <col min="10238" max="10238" width="11.85546875" style="1" customWidth="1"/>
    <col min="10239" max="10488" width="9.140625" style="1"/>
    <col min="10489" max="10489" width="11.5703125" style="1" customWidth="1"/>
    <col min="10490" max="10490" width="13.140625" style="1" customWidth="1"/>
    <col min="10491" max="10491" width="48.42578125" style="1" customWidth="1"/>
    <col min="10492" max="10492" width="13.85546875" style="1" customWidth="1"/>
    <col min="10493" max="10493" width="11.42578125" style="1" customWidth="1"/>
    <col min="10494" max="10494" width="11.85546875" style="1" customWidth="1"/>
    <col min="10495" max="10744" width="9.140625" style="1"/>
    <col min="10745" max="10745" width="11.5703125" style="1" customWidth="1"/>
    <col min="10746" max="10746" width="13.140625" style="1" customWidth="1"/>
    <col min="10747" max="10747" width="48.42578125" style="1" customWidth="1"/>
    <col min="10748" max="10748" width="13.85546875" style="1" customWidth="1"/>
    <col min="10749" max="10749" width="11.42578125" style="1" customWidth="1"/>
    <col min="10750" max="10750" width="11.85546875" style="1" customWidth="1"/>
    <col min="10751" max="11000" width="9.140625" style="1"/>
    <col min="11001" max="11001" width="11.5703125" style="1" customWidth="1"/>
    <col min="11002" max="11002" width="13.140625" style="1" customWidth="1"/>
    <col min="11003" max="11003" width="48.42578125" style="1" customWidth="1"/>
    <col min="11004" max="11004" width="13.85546875" style="1" customWidth="1"/>
    <col min="11005" max="11005" width="11.42578125" style="1" customWidth="1"/>
    <col min="11006" max="11006" width="11.85546875" style="1" customWidth="1"/>
    <col min="11007" max="11256" width="9.140625" style="1"/>
    <col min="11257" max="11257" width="11.5703125" style="1" customWidth="1"/>
    <col min="11258" max="11258" width="13.140625" style="1" customWidth="1"/>
    <col min="11259" max="11259" width="48.42578125" style="1" customWidth="1"/>
    <col min="11260" max="11260" width="13.85546875" style="1" customWidth="1"/>
    <col min="11261" max="11261" width="11.42578125" style="1" customWidth="1"/>
    <col min="11262" max="11262" width="11.85546875" style="1" customWidth="1"/>
    <col min="11263" max="11512" width="9.140625" style="1"/>
    <col min="11513" max="11513" width="11.5703125" style="1" customWidth="1"/>
    <col min="11514" max="11514" width="13.140625" style="1" customWidth="1"/>
    <col min="11515" max="11515" width="48.42578125" style="1" customWidth="1"/>
    <col min="11516" max="11516" width="13.85546875" style="1" customWidth="1"/>
    <col min="11517" max="11517" width="11.42578125" style="1" customWidth="1"/>
    <col min="11518" max="11518" width="11.85546875" style="1" customWidth="1"/>
    <col min="11519" max="11768" width="9.140625" style="1"/>
    <col min="11769" max="11769" width="11.5703125" style="1" customWidth="1"/>
    <col min="11770" max="11770" width="13.140625" style="1" customWidth="1"/>
    <col min="11771" max="11771" width="48.42578125" style="1" customWidth="1"/>
    <col min="11772" max="11772" width="13.85546875" style="1" customWidth="1"/>
    <col min="11773" max="11773" width="11.42578125" style="1" customWidth="1"/>
    <col min="11774" max="11774" width="11.85546875" style="1" customWidth="1"/>
    <col min="11775" max="12024" width="9.140625" style="1"/>
    <col min="12025" max="12025" width="11.5703125" style="1" customWidth="1"/>
    <col min="12026" max="12026" width="13.140625" style="1" customWidth="1"/>
    <col min="12027" max="12027" width="48.42578125" style="1" customWidth="1"/>
    <col min="12028" max="12028" width="13.85546875" style="1" customWidth="1"/>
    <col min="12029" max="12029" width="11.42578125" style="1" customWidth="1"/>
    <col min="12030" max="12030" width="11.85546875" style="1" customWidth="1"/>
    <col min="12031" max="12280" width="9.140625" style="1"/>
    <col min="12281" max="12281" width="11.5703125" style="1" customWidth="1"/>
    <col min="12282" max="12282" width="13.140625" style="1" customWidth="1"/>
    <col min="12283" max="12283" width="48.42578125" style="1" customWidth="1"/>
    <col min="12284" max="12284" width="13.85546875" style="1" customWidth="1"/>
    <col min="12285" max="12285" width="11.42578125" style="1" customWidth="1"/>
    <col min="12286" max="12286" width="11.85546875" style="1" customWidth="1"/>
    <col min="12287" max="12536" width="9.140625" style="1"/>
    <col min="12537" max="12537" width="11.5703125" style="1" customWidth="1"/>
    <col min="12538" max="12538" width="13.140625" style="1" customWidth="1"/>
    <col min="12539" max="12539" width="48.42578125" style="1" customWidth="1"/>
    <col min="12540" max="12540" width="13.85546875" style="1" customWidth="1"/>
    <col min="12541" max="12541" width="11.42578125" style="1" customWidth="1"/>
    <col min="12542" max="12542" width="11.85546875" style="1" customWidth="1"/>
    <col min="12543" max="12792" width="9.140625" style="1"/>
    <col min="12793" max="12793" width="11.5703125" style="1" customWidth="1"/>
    <col min="12794" max="12794" width="13.140625" style="1" customWidth="1"/>
    <col min="12795" max="12795" width="48.42578125" style="1" customWidth="1"/>
    <col min="12796" max="12796" width="13.85546875" style="1" customWidth="1"/>
    <col min="12797" max="12797" width="11.42578125" style="1" customWidth="1"/>
    <col min="12798" max="12798" width="11.85546875" style="1" customWidth="1"/>
    <col min="12799" max="13048" width="9.140625" style="1"/>
    <col min="13049" max="13049" width="11.5703125" style="1" customWidth="1"/>
    <col min="13050" max="13050" width="13.140625" style="1" customWidth="1"/>
    <col min="13051" max="13051" width="48.42578125" style="1" customWidth="1"/>
    <col min="13052" max="13052" width="13.85546875" style="1" customWidth="1"/>
    <col min="13053" max="13053" width="11.42578125" style="1" customWidth="1"/>
    <col min="13054" max="13054" width="11.85546875" style="1" customWidth="1"/>
    <col min="13055" max="13304" width="9.140625" style="1"/>
    <col min="13305" max="13305" width="11.5703125" style="1" customWidth="1"/>
    <col min="13306" max="13306" width="13.140625" style="1" customWidth="1"/>
    <col min="13307" max="13307" width="48.42578125" style="1" customWidth="1"/>
    <col min="13308" max="13308" width="13.85546875" style="1" customWidth="1"/>
    <col min="13309" max="13309" width="11.42578125" style="1" customWidth="1"/>
    <col min="13310" max="13310" width="11.85546875" style="1" customWidth="1"/>
    <col min="13311" max="13560" width="9.140625" style="1"/>
    <col min="13561" max="13561" width="11.5703125" style="1" customWidth="1"/>
    <col min="13562" max="13562" width="13.140625" style="1" customWidth="1"/>
    <col min="13563" max="13563" width="48.42578125" style="1" customWidth="1"/>
    <col min="13564" max="13564" width="13.85546875" style="1" customWidth="1"/>
    <col min="13565" max="13565" width="11.42578125" style="1" customWidth="1"/>
    <col min="13566" max="13566" width="11.85546875" style="1" customWidth="1"/>
    <col min="13567" max="13816" width="9.140625" style="1"/>
    <col min="13817" max="13817" width="11.5703125" style="1" customWidth="1"/>
    <col min="13818" max="13818" width="13.140625" style="1" customWidth="1"/>
    <col min="13819" max="13819" width="48.42578125" style="1" customWidth="1"/>
    <col min="13820" max="13820" width="13.85546875" style="1" customWidth="1"/>
    <col min="13821" max="13821" width="11.42578125" style="1" customWidth="1"/>
    <col min="13822" max="13822" width="11.85546875" style="1" customWidth="1"/>
    <col min="13823" max="14072" width="9.140625" style="1"/>
    <col min="14073" max="14073" width="11.5703125" style="1" customWidth="1"/>
    <col min="14074" max="14074" width="13.140625" style="1" customWidth="1"/>
    <col min="14075" max="14075" width="48.42578125" style="1" customWidth="1"/>
    <col min="14076" max="14076" width="13.85546875" style="1" customWidth="1"/>
    <col min="14077" max="14077" width="11.42578125" style="1" customWidth="1"/>
    <col min="14078" max="14078" width="11.85546875" style="1" customWidth="1"/>
    <col min="14079" max="14328" width="9.140625" style="1"/>
    <col min="14329" max="14329" width="11.5703125" style="1" customWidth="1"/>
    <col min="14330" max="14330" width="13.140625" style="1" customWidth="1"/>
    <col min="14331" max="14331" width="48.42578125" style="1" customWidth="1"/>
    <col min="14332" max="14332" width="13.85546875" style="1" customWidth="1"/>
    <col min="14333" max="14333" width="11.42578125" style="1" customWidth="1"/>
    <col min="14334" max="14334" width="11.85546875" style="1" customWidth="1"/>
    <col min="14335" max="14584" width="9.140625" style="1"/>
    <col min="14585" max="14585" width="11.5703125" style="1" customWidth="1"/>
    <col min="14586" max="14586" width="13.140625" style="1" customWidth="1"/>
    <col min="14587" max="14587" width="48.42578125" style="1" customWidth="1"/>
    <col min="14588" max="14588" width="13.85546875" style="1" customWidth="1"/>
    <col min="14589" max="14589" width="11.42578125" style="1" customWidth="1"/>
    <col min="14590" max="14590" width="11.85546875" style="1" customWidth="1"/>
    <col min="14591" max="14840" width="9.140625" style="1"/>
    <col min="14841" max="14841" width="11.5703125" style="1" customWidth="1"/>
    <col min="14842" max="14842" width="13.140625" style="1" customWidth="1"/>
    <col min="14843" max="14843" width="48.42578125" style="1" customWidth="1"/>
    <col min="14844" max="14844" width="13.85546875" style="1" customWidth="1"/>
    <col min="14845" max="14845" width="11.42578125" style="1" customWidth="1"/>
    <col min="14846" max="14846" width="11.85546875" style="1" customWidth="1"/>
    <col min="14847" max="15096" width="9.140625" style="1"/>
    <col min="15097" max="15097" width="11.5703125" style="1" customWidth="1"/>
    <col min="15098" max="15098" width="13.140625" style="1" customWidth="1"/>
    <col min="15099" max="15099" width="48.42578125" style="1" customWidth="1"/>
    <col min="15100" max="15100" width="13.85546875" style="1" customWidth="1"/>
    <col min="15101" max="15101" width="11.42578125" style="1" customWidth="1"/>
    <col min="15102" max="15102" width="11.85546875" style="1" customWidth="1"/>
    <col min="15103" max="15352" width="9.140625" style="1"/>
    <col min="15353" max="15353" width="11.5703125" style="1" customWidth="1"/>
    <col min="15354" max="15354" width="13.140625" style="1" customWidth="1"/>
    <col min="15355" max="15355" width="48.42578125" style="1" customWidth="1"/>
    <col min="15356" max="15356" width="13.85546875" style="1" customWidth="1"/>
    <col min="15357" max="15357" width="11.42578125" style="1" customWidth="1"/>
    <col min="15358" max="15358" width="11.85546875" style="1" customWidth="1"/>
    <col min="15359" max="15608" width="9.140625" style="1"/>
    <col min="15609" max="15609" width="11.5703125" style="1" customWidth="1"/>
    <col min="15610" max="15610" width="13.140625" style="1" customWidth="1"/>
    <col min="15611" max="15611" width="48.42578125" style="1" customWidth="1"/>
    <col min="15612" max="15612" width="13.85546875" style="1" customWidth="1"/>
    <col min="15613" max="15613" width="11.42578125" style="1" customWidth="1"/>
    <col min="15614" max="15614" width="11.85546875" style="1" customWidth="1"/>
    <col min="15615" max="15864" width="9.140625" style="1"/>
    <col min="15865" max="15865" width="11.5703125" style="1" customWidth="1"/>
    <col min="15866" max="15866" width="13.140625" style="1" customWidth="1"/>
    <col min="15867" max="15867" width="48.42578125" style="1" customWidth="1"/>
    <col min="15868" max="15868" width="13.85546875" style="1" customWidth="1"/>
    <col min="15869" max="15869" width="11.42578125" style="1" customWidth="1"/>
    <col min="15870" max="15870" width="11.85546875" style="1" customWidth="1"/>
    <col min="15871" max="16120" width="9.140625" style="1"/>
    <col min="16121" max="16121" width="11.5703125" style="1" customWidth="1"/>
    <col min="16122" max="16122" width="13.140625" style="1" customWidth="1"/>
    <col min="16123" max="16123" width="48.42578125" style="1" customWidth="1"/>
    <col min="16124" max="16124" width="13.85546875" style="1" customWidth="1"/>
    <col min="16125" max="16125" width="11.42578125" style="1" customWidth="1"/>
    <col min="16126" max="16126" width="11.85546875" style="1" customWidth="1"/>
    <col min="16127" max="16384" width="9.140625" style="1"/>
  </cols>
  <sheetData>
    <row r="1" spans="1:27" ht="11.25" customHeight="1" x14ac:dyDescent="0.2">
      <c r="A1" s="276" t="s">
        <v>353</v>
      </c>
      <c r="B1" s="276"/>
      <c r="C1" s="276"/>
      <c r="D1" s="276"/>
      <c r="E1" s="276"/>
      <c r="F1" s="276"/>
    </row>
    <row r="2" spans="1:27" ht="11.25" customHeight="1" x14ac:dyDescent="0.2">
      <c r="A2" s="276"/>
      <c r="B2" s="276"/>
      <c r="C2" s="276"/>
      <c r="D2" s="276"/>
      <c r="E2" s="276"/>
      <c r="F2" s="276"/>
    </row>
    <row r="3" spans="1:27" ht="11.25" customHeight="1" x14ac:dyDescent="0.2"/>
    <row r="4" spans="1:27" ht="12.75" customHeight="1" x14ac:dyDescent="0.2">
      <c r="A4" s="254"/>
      <c r="B4" s="254"/>
      <c r="C4" s="254"/>
      <c r="D4" s="254"/>
      <c r="E4" s="254"/>
      <c r="F4" s="254"/>
    </row>
    <row r="5" spans="1:27" ht="12.75" customHeight="1" x14ac:dyDescent="0.2"/>
    <row r="6" spans="1:27" ht="12.75" customHeight="1" x14ac:dyDescent="0.2">
      <c r="A6" s="265"/>
      <c r="B6" s="265"/>
      <c r="C6" s="265"/>
      <c r="D6" s="265"/>
      <c r="E6" s="265"/>
      <c r="F6" s="265"/>
    </row>
    <row r="7" spans="1:27" ht="12.75" customHeight="1" thickBot="1" x14ac:dyDescent="0.25">
      <c r="E7" s="1" t="s">
        <v>2949</v>
      </c>
      <c r="G7" s="1" t="s">
        <v>2951</v>
      </c>
      <c r="I7" s="1" t="s">
        <v>2952</v>
      </c>
      <c r="K7" s="1">
        <v>1.22</v>
      </c>
    </row>
    <row r="8" spans="1:27" ht="12.75" customHeight="1" x14ac:dyDescent="0.2">
      <c r="A8" s="273" t="s">
        <v>2</v>
      </c>
      <c r="B8" s="273" t="s">
        <v>3</v>
      </c>
      <c r="C8" s="268" t="s">
        <v>4</v>
      </c>
      <c r="D8" s="268" t="s">
        <v>5</v>
      </c>
      <c r="E8" s="252" t="s">
        <v>6</v>
      </c>
      <c r="F8" s="252"/>
      <c r="G8" s="252" t="s">
        <v>6</v>
      </c>
      <c r="H8" s="252"/>
      <c r="I8" s="252" t="s">
        <v>6</v>
      </c>
      <c r="J8" s="252"/>
    </row>
    <row r="9" spans="1:27" ht="36.75" customHeight="1" thickBot="1" x14ac:dyDescent="0.25">
      <c r="A9" s="274"/>
      <c r="B9" s="274"/>
      <c r="C9" s="269"/>
      <c r="D9" s="269"/>
      <c r="E9" s="2" t="s">
        <v>7</v>
      </c>
      <c r="F9" s="3" t="s">
        <v>8</v>
      </c>
      <c r="G9" s="2" t="s">
        <v>7</v>
      </c>
      <c r="H9" s="3" t="s">
        <v>8</v>
      </c>
      <c r="I9" s="9" t="s">
        <v>7</v>
      </c>
      <c r="J9" s="10" t="s">
        <v>8</v>
      </c>
      <c r="T9" s="275" t="s">
        <v>3322</v>
      </c>
      <c r="U9" s="275"/>
      <c r="W9" s="275" t="s">
        <v>2951</v>
      </c>
      <c r="X9" s="275"/>
      <c r="Z9" s="275" t="s">
        <v>2952</v>
      </c>
      <c r="AA9" s="275"/>
    </row>
    <row r="10" spans="1:27" ht="12.75" customHeight="1" x14ac:dyDescent="0.2">
      <c r="A10" s="4" t="s">
        <v>9</v>
      </c>
      <c r="B10" s="4" t="s">
        <v>354</v>
      </c>
      <c r="C10" s="5" t="s">
        <v>355</v>
      </c>
      <c r="D10" s="4" t="s">
        <v>15</v>
      </c>
      <c r="E10" s="6">
        <v>3512</v>
      </c>
      <c r="F10" s="6">
        <f>U10*$K$7</f>
        <v>3864.35</v>
      </c>
      <c r="G10" s="6">
        <v>6274</v>
      </c>
      <c r="H10" s="6">
        <f>X10*$K$7</f>
        <v>6914.3499999999995</v>
      </c>
      <c r="I10" s="11">
        <v>7557</v>
      </c>
      <c r="J10" s="11">
        <f>AA10*$K$7</f>
        <v>8261.4333333333343</v>
      </c>
      <c r="L10" s="14"/>
      <c r="M10" s="25">
        <f>р3!E9/'3'!E10</f>
        <v>1.1130410022779043</v>
      </c>
      <c r="N10" s="25">
        <f>р3!F9/'3'!F10</f>
        <v>1.1129944233829752</v>
      </c>
      <c r="O10" s="25">
        <f>р3!G9/'3'!G10</f>
        <v>1.1130060567421103</v>
      </c>
      <c r="P10" s="25">
        <f>р3!H9/'3'!H10</f>
        <v>1.1130475026575166</v>
      </c>
      <c r="Q10" s="25">
        <f>р3!I9/'3'!I10</f>
        <v>1.1130078073309515</v>
      </c>
      <c r="R10" s="25">
        <f>р3!J9/'3'!J10</f>
        <v>1.1130029897959595</v>
      </c>
      <c r="S10" s="25"/>
      <c r="T10" s="25">
        <v>3801</v>
      </c>
      <c r="U10" s="25">
        <f>T10/1.2</f>
        <v>3167.5</v>
      </c>
      <c r="W10" s="1">
        <v>6801</v>
      </c>
      <c r="X10" s="25">
        <f>W10/1.2</f>
        <v>5667.5</v>
      </c>
      <c r="Z10" s="1">
        <v>8126</v>
      </c>
      <c r="AA10" s="25">
        <f>Z10/1.2</f>
        <v>6771.666666666667</v>
      </c>
    </row>
    <row r="11" spans="1:27" ht="12.75" customHeight="1" x14ac:dyDescent="0.2">
      <c r="A11" s="4" t="s">
        <v>194</v>
      </c>
      <c r="B11" s="4" t="s">
        <v>356</v>
      </c>
      <c r="C11" s="5" t="s">
        <v>357</v>
      </c>
      <c r="D11" s="4" t="s">
        <v>15</v>
      </c>
      <c r="E11" s="6">
        <v>2458.3999999999996</v>
      </c>
      <c r="F11" s="6">
        <f t="shared" ref="F11:F74" si="0">U11*$K$7</f>
        <v>2705.0450000000001</v>
      </c>
      <c r="G11" s="6">
        <v>4391.7999999999993</v>
      </c>
      <c r="H11" s="6">
        <f t="shared" ref="H11:H74" si="1">X11*$K$7</f>
        <v>4840.0450000000001</v>
      </c>
      <c r="I11" s="11">
        <v>5289.9</v>
      </c>
      <c r="J11" s="11">
        <f t="shared" ref="J11:J74" si="2">AA11*$K$7</f>
        <v>5783.003333333334</v>
      </c>
      <c r="L11" s="14"/>
      <c r="M11" s="25">
        <f>р3!E10/'3'!E11</f>
        <v>1.1130410022779045</v>
      </c>
      <c r="N11" s="25">
        <f>р3!F10/'3'!F11</f>
        <v>1.1129944233829749</v>
      </c>
      <c r="O11" s="25">
        <f>р3!G10/'3'!G11</f>
        <v>1.1130060567421103</v>
      </c>
      <c r="P11" s="25">
        <f>р3!H10/'3'!H11</f>
        <v>1.1130475026575166</v>
      </c>
      <c r="Q11" s="25">
        <f>р3!I10/'3'!I11</f>
        <v>1.1130078073309515</v>
      </c>
      <c r="R11" s="25">
        <f>р3!J10/'3'!J11</f>
        <v>1.1130029897959595</v>
      </c>
      <c r="T11" s="1">
        <v>2660.7</v>
      </c>
      <c r="U11" s="25">
        <f t="shared" ref="U11:U63" si="3">T11/1.2</f>
        <v>2217.25</v>
      </c>
      <c r="W11" s="1">
        <v>4760.7</v>
      </c>
      <c r="X11" s="25">
        <f t="shared" ref="X11:X75" si="4">W11/1.2</f>
        <v>3967.25</v>
      </c>
      <c r="Z11" s="1">
        <v>5688.2</v>
      </c>
      <c r="AA11" s="25">
        <f t="shared" ref="AA11:AA74" si="5">Z11/1.2</f>
        <v>4740.166666666667</v>
      </c>
    </row>
    <row r="12" spans="1:27" ht="12.75" customHeight="1" x14ac:dyDescent="0.2">
      <c r="A12" s="4" t="s">
        <v>197</v>
      </c>
      <c r="B12" s="4" t="s">
        <v>358</v>
      </c>
      <c r="C12" s="5" t="s">
        <v>359</v>
      </c>
      <c r="D12" s="4" t="s">
        <v>15</v>
      </c>
      <c r="E12" s="6">
        <v>1650</v>
      </c>
      <c r="F12" s="6">
        <f t="shared" si="0"/>
        <v>1812.7166666666669</v>
      </c>
      <c r="G12" s="6">
        <v>2911</v>
      </c>
      <c r="H12" s="6">
        <f t="shared" si="1"/>
        <v>3207.5833333333335</v>
      </c>
      <c r="I12" s="11">
        <v>3409</v>
      </c>
      <c r="J12" s="11">
        <f t="shared" si="2"/>
        <v>3729.1333333333337</v>
      </c>
      <c r="L12" s="14"/>
      <c r="M12" s="25">
        <f>р3!E11/'3'!E12</f>
        <v>1.1127272727272728</v>
      </c>
      <c r="N12" s="25">
        <f>р3!F11/'3'!F12</f>
        <v>1.1132462326342596</v>
      </c>
      <c r="O12" s="25">
        <f>р3!G11/'3'!G12</f>
        <v>1.1130195809000343</v>
      </c>
      <c r="P12" s="25">
        <f>р3!H11/'3'!H12</f>
        <v>1.112987451612065</v>
      </c>
      <c r="Q12" s="25">
        <f>р3!I11/'3'!I12</f>
        <v>1.1129363449691991</v>
      </c>
      <c r="R12" s="25">
        <f>р3!J11/'3'!J12</f>
        <v>1.1131272681766986</v>
      </c>
      <c r="T12" s="1">
        <v>1783</v>
      </c>
      <c r="U12" s="25">
        <f t="shared" si="3"/>
        <v>1485.8333333333335</v>
      </c>
      <c r="W12" s="1">
        <v>3155</v>
      </c>
      <c r="X12" s="25">
        <f t="shared" si="4"/>
        <v>2629.166666666667</v>
      </c>
      <c r="Z12" s="1">
        <v>3668</v>
      </c>
      <c r="AA12" s="25">
        <f t="shared" si="5"/>
        <v>3056.666666666667</v>
      </c>
    </row>
    <row r="13" spans="1:27" ht="12.75" customHeight="1" x14ac:dyDescent="0.2">
      <c r="A13" s="4" t="s">
        <v>200</v>
      </c>
      <c r="B13" s="4" t="s">
        <v>360</v>
      </c>
      <c r="C13" s="5" t="s">
        <v>361</v>
      </c>
      <c r="D13" s="4" t="s">
        <v>15</v>
      </c>
      <c r="E13" s="8">
        <v>1155</v>
      </c>
      <c r="F13" s="6">
        <f t="shared" si="0"/>
        <v>1268.9016666666666</v>
      </c>
      <c r="G13" s="6">
        <v>2037.6999999999998</v>
      </c>
      <c r="H13" s="6">
        <f t="shared" si="1"/>
        <v>2245.3083333333334</v>
      </c>
      <c r="I13" s="11">
        <v>2386.2999999999997</v>
      </c>
      <c r="J13" s="11">
        <f t="shared" si="2"/>
        <v>2610.393333333333</v>
      </c>
      <c r="L13" s="14"/>
      <c r="M13" s="25">
        <f>р3!E12/'3'!E13</f>
        <v>1.1127272727272726</v>
      </c>
      <c r="N13" s="25">
        <f>р3!F12/'3'!F13</f>
        <v>1.1132462326342598</v>
      </c>
      <c r="O13" s="25">
        <f>р3!G12/'3'!G13</f>
        <v>1.1130195809000345</v>
      </c>
      <c r="P13" s="25">
        <f>р3!H12/'3'!H13</f>
        <v>1.112987451612065</v>
      </c>
      <c r="Q13" s="25">
        <f>р3!I12/'3'!I13</f>
        <v>1.1129363449691991</v>
      </c>
      <c r="R13" s="25">
        <f>р3!J12/'3'!J13</f>
        <v>1.1131272681766988</v>
      </c>
      <c r="T13" s="1">
        <v>1248.0999999999999</v>
      </c>
      <c r="U13" s="25">
        <f t="shared" si="3"/>
        <v>1040.0833333333333</v>
      </c>
      <c r="W13" s="1">
        <v>2208.5</v>
      </c>
      <c r="X13" s="25">
        <f t="shared" si="4"/>
        <v>1840.4166666666667</v>
      </c>
      <c r="Z13" s="1">
        <v>2567.6</v>
      </c>
      <c r="AA13" s="25">
        <f t="shared" si="5"/>
        <v>2139.6666666666665</v>
      </c>
    </row>
    <row r="14" spans="1:27" ht="24.75" customHeight="1" x14ac:dyDescent="0.2">
      <c r="A14" s="4" t="s">
        <v>203</v>
      </c>
      <c r="B14" s="4" t="s">
        <v>362</v>
      </c>
      <c r="C14" s="5" t="s">
        <v>363</v>
      </c>
      <c r="D14" s="4" t="s">
        <v>15</v>
      </c>
      <c r="E14" s="123">
        <v>8657</v>
      </c>
      <c r="F14" s="6">
        <f t="shared" si="0"/>
        <v>0</v>
      </c>
      <c r="G14" s="123">
        <v>15410</v>
      </c>
      <c r="H14" s="6">
        <f t="shared" si="1"/>
        <v>0</v>
      </c>
      <c r="I14" s="123">
        <v>18398</v>
      </c>
      <c r="J14" s="11">
        <f t="shared" si="2"/>
        <v>0</v>
      </c>
      <c r="L14" s="14"/>
      <c r="M14" s="25">
        <f>р3!E13/'3'!E14</f>
        <v>1.1129721612567864</v>
      </c>
      <c r="N14" s="25"/>
      <c r="O14" s="25">
        <f>р3!G13/'3'!G14</f>
        <v>1.1129785853341985</v>
      </c>
      <c r="P14" s="25"/>
      <c r="Q14" s="25">
        <f>р3!I13/'3'!I14</f>
        <v>1.1130014131970867</v>
      </c>
      <c r="R14" s="25"/>
      <c r="T14" s="1">
        <v>0</v>
      </c>
      <c r="U14" s="25">
        <f t="shared" si="3"/>
        <v>0</v>
      </c>
      <c r="W14" s="1">
        <v>0</v>
      </c>
      <c r="X14" s="25">
        <f t="shared" si="4"/>
        <v>0</v>
      </c>
      <c r="Z14" s="1">
        <v>0</v>
      </c>
      <c r="AA14" s="25">
        <f t="shared" si="5"/>
        <v>0</v>
      </c>
    </row>
    <row r="15" spans="1:27" ht="24.75" customHeight="1" x14ac:dyDescent="0.2">
      <c r="A15" s="4" t="s">
        <v>206</v>
      </c>
      <c r="B15" s="4" t="s">
        <v>364</v>
      </c>
      <c r="C15" s="5" t="s">
        <v>365</v>
      </c>
      <c r="D15" s="4" t="s">
        <v>15</v>
      </c>
      <c r="E15" s="6">
        <v>6059.9</v>
      </c>
      <c r="F15" s="6">
        <f t="shared" si="0"/>
        <v>0</v>
      </c>
      <c r="G15" s="6">
        <v>10787</v>
      </c>
      <c r="H15" s="6">
        <f t="shared" si="1"/>
        <v>0</v>
      </c>
      <c r="I15" s="11">
        <v>12878.599999999999</v>
      </c>
      <c r="J15" s="11">
        <f t="shared" si="2"/>
        <v>0</v>
      </c>
      <c r="L15" s="14"/>
      <c r="M15" s="25">
        <f>р3!E14/'3'!E15</f>
        <v>1.1129721612567864</v>
      </c>
      <c r="N15" s="25"/>
      <c r="O15" s="25">
        <f>р3!G14/'3'!G15</f>
        <v>1.1129785853341985</v>
      </c>
      <c r="P15" s="25"/>
      <c r="Q15" s="25">
        <f>р3!I14/'3'!I15</f>
        <v>1.1130014131970867</v>
      </c>
      <c r="R15" s="25"/>
      <c r="T15" s="1">
        <v>0</v>
      </c>
      <c r="U15" s="25">
        <f t="shared" si="3"/>
        <v>0</v>
      </c>
      <c r="W15" s="1">
        <v>0</v>
      </c>
      <c r="X15" s="25">
        <f t="shared" si="4"/>
        <v>0</v>
      </c>
      <c r="Z15" s="1">
        <v>0</v>
      </c>
      <c r="AA15" s="25">
        <f t="shared" si="5"/>
        <v>0</v>
      </c>
    </row>
    <row r="16" spans="1:27" ht="24.75" customHeight="1" x14ac:dyDescent="0.2">
      <c r="A16" s="4" t="s">
        <v>209</v>
      </c>
      <c r="B16" s="4" t="s">
        <v>366</v>
      </c>
      <c r="C16" s="5" t="s">
        <v>367</v>
      </c>
      <c r="D16" s="4" t="s">
        <v>15</v>
      </c>
      <c r="E16" s="6">
        <v>16728</v>
      </c>
      <c r="F16" s="6">
        <f t="shared" si="0"/>
        <v>0</v>
      </c>
      <c r="G16" s="6">
        <v>29778</v>
      </c>
      <c r="H16" s="6">
        <f t="shared" si="1"/>
        <v>0</v>
      </c>
      <c r="I16" s="11">
        <v>35559</v>
      </c>
      <c r="J16" s="11">
        <f t="shared" si="2"/>
        <v>0</v>
      </c>
      <c r="L16" s="14"/>
      <c r="M16" s="25">
        <f>р3!E15/'3'!E16</f>
        <v>1.1129842180774749</v>
      </c>
      <c r="N16" s="25"/>
      <c r="O16" s="25">
        <f>р3!G15/'3'!G16</f>
        <v>1.1130028880381491</v>
      </c>
      <c r="P16" s="25"/>
      <c r="Q16" s="25">
        <f>р3!I15/'3'!I16</f>
        <v>1.1129953035799658</v>
      </c>
      <c r="R16" s="25"/>
      <c r="T16" s="1">
        <v>0</v>
      </c>
      <c r="U16" s="25">
        <f t="shared" si="3"/>
        <v>0</v>
      </c>
      <c r="W16" s="1">
        <v>0</v>
      </c>
      <c r="X16" s="25">
        <f t="shared" si="4"/>
        <v>0</v>
      </c>
      <c r="Z16" s="1">
        <v>0</v>
      </c>
      <c r="AA16" s="25">
        <f t="shared" si="5"/>
        <v>0</v>
      </c>
    </row>
    <row r="17" spans="1:27" ht="24.75" customHeight="1" x14ac:dyDescent="0.2">
      <c r="A17" s="4" t="s">
        <v>212</v>
      </c>
      <c r="B17" s="4" t="s">
        <v>368</v>
      </c>
      <c r="C17" s="5" t="s">
        <v>369</v>
      </c>
      <c r="D17" s="4" t="s">
        <v>15</v>
      </c>
      <c r="E17" s="6">
        <v>11709.599999999999</v>
      </c>
      <c r="F17" s="6">
        <f t="shared" si="0"/>
        <v>0</v>
      </c>
      <c r="G17" s="6">
        <v>20844.599999999999</v>
      </c>
      <c r="H17" s="6">
        <f t="shared" si="1"/>
        <v>0</v>
      </c>
      <c r="I17" s="11">
        <v>24891.3</v>
      </c>
      <c r="J17" s="11">
        <f t="shared" si="2"/>
        <v>0</v>
      </c>
      <c r="L17" s="14"/>
      <c r="M17" s="25">
        <f>р3!E16/'3'!E17</f>
        <v>1.1129842180774749</v>
      </c>
      <c r="N17" s="25"/>
      <c r="O17" s="25">
        <f>р3!G16/'3'!G17</f>
        <v>1.1130028880381491</v>
      </c>
      <c r="P17" s="25"/>
      <c r="Q17" s="25">
        <f>р3!I16/'3'!I17</f>
        <v>1.1129953035799656</v>
      </c>
      <c r="R17" s="25"/>
      <c r="T17" s="1">
        <v>0</v>
      </c>
      <c r="U17" s="25">
        <f t="shared" si="3"/>
        <v>0</v>
      </c>
      <c r="W17" s="1">
        <v>0</v>
      </c>
      <c r="X17" s="25">
        <f t="shared" si="4"/>
        <v>0</v>
      </c>
      <c r="Z17" s="1">
        <v>0</v>
      </c>
      <c r="AA17" s="25">
        <f t="shared" si="5"/>
        <v>0</v>
      </c>
    </row>
    <row r="18" spans="1:27" ht="24.75" customHeight="1" x14ac:dyDescent="0.2">
      <c r="A18" s="4" t="s">
        <v>215</v>
      </c>
      <c r="B18" s="4" t="s">
        <v>370</v>
      </c>
      <c r="C18" s="5" t="s">
        <v>371</v>
      </c>
      <c r="D18" s="4" t="s">
        <v>15</v>
      </c>
      <c r="E18" s="6">
        <v>21747</v>
      </c>
      <c r="F18" s="6">
        <f t="shared" si="0"/>
        <v>0</v>
      </c>
      <c r="G18" s="6">
        <v>38712</v>
      </c>
      <c r="H18" s="6">
        <f t="shared" si="1"/>
        <v>0</v>
      </c>
      <c r="I18" s="11">
        <v>46227</v>
      </c>
      <c r="J18" s="11">
        <f t="shared" si="2"/>
        <v>0</v>
      </c>
      <c r="L18" s="14"/>
      <c r="M18" s="25">
        <f>р3!E17/'3'!E18</f>
        <v>1.1129811008414954</v>
      </c>
      <c r="N18" s="25"/>
      <c r="O18" s="25">
        <f>р3!G17/'3'!G18</f>
        <v>1.1129882207067576</v>
      </c>
      <c r="P18" s="25"/>
      <c r="Q18" s="25">
        <f>р3!I17/'3'!I18</f>
        <v>1.1130075497003915</v>
      </c>
      <c r="R18" s="25"/>
      <c r="T18" s="1">
        <v>0</v>
      </c>
      <c r="U18" s="25">
        <f t="shared" si="3"/>
        <v>0</v>
      </c>
      <c r="W18" s="1">
        <v>0</v>
      </c>
      <c r="X18" s="25">
        <f t="shared" si="4"/>
        <v>0</v>
      </c>
      <c r="Z18" s="1">
        <v>0</v>
      </c>
      <c r="AA18" s="25">
        <f t="shared" si="5"/>
        <v>0</v>
      </c>
    </row>
    <row r="19" spans="1:27" ht="24.75" customHeight="1" x14ac:dyDescent="0.2">
      <c r="A19" s="4" t="s">
        <v>218</v>
      </c>
      <c r="B19" s="4" t="s">
        <v>372</v>
      </c>
      <c r="C19" s="5" t="s">
        <v>373</v>
      </c>
      <c r="D19" s="4" t="s">
        <v>15</v>
      </c>
      <c r="E19" s="6">
        <v>15222.9</v>
      </c>
      <c r="F19" s="6">
        <f t="shared" si="0"/>
        <v>0</v>
      </c>
      <c r="G19" s="6">
        <v>27098.399999999998</v>
      </c>
      <c r="H19" s="6">
        <f t="shared" si="1"/>
        <v>0</v>
      </c>
      <c r="I19" s="11">
        <v>32358.899999999998</v>
      </c>
      <c r="J19" s="11">
        <f t="shared" si="2"/>
        <v>0</v>
      </c>
      <c r="L19" s="14"/>
      <c r="M19" s="25">
        <f>р3!E18/'3'!E19</f>
        <v>1.1129811008414954</v>
      </c>
      <c r="N19" s="25"/>
      <c r="O19" s="25">
        <f>р3!G18/'3'!G19</f>
        <v>1.1129882207067576</v>
      </c>
      <c r="P19" s="25"/>
      <c r="Q19" s="25">
        <f>р3!I18/'3'!I19</f>
        <v>1.1130075497003915</v>
      </c>
      <c r="R19" s="25"/>
      <c r="T19" s="1">
        <v>0</v>
      </c>
      <c r="U19" s="25">
        <f t="shared" si="3"/>
        <v>0</v>
      </c>
      <c r="W19" s="1">
        <v>0</v>
      </c>
      <c r="X19" s="25">
        <f t="shared" si="4"/>
        <v>0</v>
      </c>
      <c r="Z19" s="1">
        <v>0</v>
      </c>
      <c r="AA19" s="25">
        <f t="shared" si="5"/>
        <v>0</v>
      </c>
    </row>
    <row r="20" spans="1:27" ht="12.75" customHeight="1" x14ac:dyDescent="0.2">
      <c r="A20" s="4" t="s">
        <v>221</v>
      </c>
      <c r="B20" s="4" t="s">
        <v>374</v>
      </c>
      <c r="C20" s="5" t="s">
        <v>375</v>
      </c>
      <c r="D20" s="4" t="s">
        <v>15</v>
      </c>
      <c r="E20" s="6">
        <v>2473</v>
      </c>
      <c r="F20" s="6">
        <f t="shared" si="0"/>
        <v>2720.6</v>
      </c>
      <c r="G20" s="6">
        <v>4368</v>
      </c>
      <c r="H20" s="6">
        <f t="shared" si="1"/>
        <v>4811.8833333333332</v>
      </c>
      <c r="I20" s="11">
        <v>5115</v>
      </c>
      <c r="J20" s="11">
        <f t="shared" si="2"/>
        <v>5594.7166666666672</v>
      </c>
      <c r="L20" s="14"/>
      <c r="M20" s="25">
        <f>р3!E19/'3'!E20</f>
        <v>1.1128184391427416</v>
      </c>
      <c r="N20" s="25">
        <f>р3!F19/'3'!F20</f>
        <v>1.112989781665809</v>
      </c>
      <c r="O20" s="25">
        <f>р3!G19/'3'!G20</f>
        <v>1.1130952380952381</v>
      </c>
      <c r="P20" s="25">
        <f>р3!H19/'3'!H20</f>
        <v>1.1130776930723592</v>
      </c>
      <c r="Q20" s="25">
        <f>р3!I19/'3'!I20</f>
        <v>1.1130009775171066</v>
      </c>
      <c r="R20" s="25">
        <f>р3!J19/'3'!J20</f>
        <v>1.1130143617639261</v>
      </c>
      <c r="T20" s="1">
        <v>2676</v>
      </c>
      <c r="U20" s="25">
        <f t="shared" si="3"/>
        <v>2230</v>
      </c>
      <c r="W20" s="1">
        <v>4733</v>
      </c>
      <c r="X20" s="25">
        <f t="shared" si="4"/>
        <v>3944.166666666667</v>
      </c>
      <c r="Z20" s="1">
        <v>5503</v>
      </c>
      <c r="AA20" s="25">
        <f t="shared" si="5"/>
        <v>4585.8333333333339</v>
      </c>
    </row>
    <row r="21" spans="1:27" ht="12.75" customHeight="1" x14ac:dyDescent="0.2">
      <c r="A21" s="4" t="s">
        <v>224</v>
      </c>
      <c r="B21" s="4" t="s">
        <v>376</v>
      </c>
      <c r="C21" s="5" t="s">
        <v>377</v>
      </c>
      <c r="D21" s="4" t="s">
        <v>15</v>
      </c>
      <c r="E21" s="6">
        <v>1731.1</v>
      </c>
      <c r="F21" s="6">
        <f t="shared" si="0"/>
        <v>1904.4199999999998</v>
      </c>
      <c r="G21" s="6">
        <v>3057.6</v>
      </c>
      <c r="H21" s="6">
        <f t="shared" si="1"/>
        <v>3368.3183333333332</v>
      </c>
      <c r="I21" s="11">
        <v>3580.5</v>
      </c>
      <c r="J21" s="11">
        <f t="shared" si="2"/>
        <v>3916.3016666666667</v>
      </c>
      <c r="L21" s="14"/>
      <c r="M21" s="25">
        <f>р3!E20/'3'!E21</f>
        <v>1.1128184391427416</v>
      </c>
      <c r="N21" s="25">
        <f>р3!F20/'3'!F21</f>
        <v>1.112989781665809</v>
      </c>
      <c r="O21" s="25">
        <f>р3!G20/'3'!G21</f>
        <v>1.1130952380952379</v>
      </c>
      <c r="P21" s="25">
        <f>р3!H20/'3'!H21</f>
        <v>1.1130776930723592</v>
      </c>
      <c r="Q21" s="25">
        <f>р3!I20/'3'!I21</f>
        <v>1.1130009775171066</v>
      </c>
      <c r="R21" s="25">
        <f>р3!J20/'3'!J21</f>
        <v>1.1130143617639259</v>
      </c>
      <c r="T21" s="1">
        <v>1873.1999999999998</v>
      </c>
      <c r="U21" s="25">
        <f t="shared" si="3"/>
        <v>1561</v>
      </c>
      <c r="W21" s="1">
        <v>3313.1</v>
      </c>
      <c r="X21" s="25">
        <f t="shared" si="4"/>
        <v>2760.9166666666665</v>
      </c>
      <c r="Z21" s="1">
        <v>3852.1</v>
      </c>
      <c r="AA21" s="25">
        <f t="shared" si="5"/>
        <v>3210.0833333333335</v>
      </c>
    </row>
    <row r="22" spans="1:27" ht="12.75" customHeight="1" x14ac:dyDescent="0.2">
      <c r="A22" s="4" t="s">
        <v>227</v>
      </c>
      <c r="B22" s="4" t="s">
        <v>378</v>
      </c>
      <c r="C22" s="5" t="s">
        <v>379</v>
      </c>
      <c r="D22" s="4" t="s">
        <v>15</v>
      </c>
      <c r="E22" s="6">
        <v>3512</v>
      </c>
      <c r="F22" s="6">
        <f t="shared" si="0"/>
        <v>0</v>
      </c>
      <c r="G22" s="6">
        <v>6274</v>
      </c>
      <c r="H22" s="6">
        <f t="shared" si="1"/>
        <v>0</v>
      </c>
      <c r="I22" s="11">
        <v>7557</v>
      </c>
      <c r="J22" s="11">
        <f t="shared" si="2"/>
        <v>0</v>
      </c>
      <c r="L22" s="14"/>
      <c r="M22" s="25">
        <f>р3!E21/'3'!E22</f>
        <v>1.1130410022779043</v>
      </c>
      <c r="N22" s="25"/>
      <c r="O22" s="25">
        <f>р3!G21/'3'!G22</f>
        <v>1.1130060567421103</v>
      </c>
      <c r="P22" s="25"/>
      <c r="Q22" s="25">
        <f>р3!I21/'3'!I22</f>
        <v>1.1130078073309515</v>
      </c>
      <c r="R22" s="25"/>
      <c r="T22" s="1">
        <v>0</v>
      </c>
      <c r="U22" s="25">
        <f t="shared" si="3"/>
        <v>0</v>
      </c>
      <c r="W22" s="1">
        <v>0</v>
      </c>
      <c r="X22" s="25">
        <f t="shared" si="4"/>
        <v>0</v>
      </c>
      <c r="Z22" s="1">
        <v>0</v>
      </c>
      <c r="AA22" s="25">
        <f t="shared" si="5"/>
        <v>0</v>
      </c>
    </row>
    <row r="23" spans="1:27" ht="12.75" customHeight="1" x14ac:dyDescent="0.2">
      <c r="A23" s="4" t="s">
        <v>230</v>
      </c>
      <c r="B23" s="4" t="s">
        <v>380</v>
      </c>
      <c r="C23" s="5" t="s">
        <v>381</v>
      </c>
      <c r="D23" s="4" t="s">
        <v>15</v>
      </c>
      <c r="E23" s="6">
        <v>2458.3999999999996</v>
      </c>
      <c r="F23" s="6">
        <f t="shared" si="0"/>
        <v>0</v>
      </c>
      <c r="G23" s="6">
        <v>4391.7999999999993</v>
      </c>
      <c r="H23" s="6">
        <f t="shared" si="1"/>
        <v>0</v>
      </c>
      <c r="I23" s="11">
        <v>5289.9</v>
      </c>
      <c r="J23" s="11">
        <f t="shared" si="2"/>
        <v>0</v>
      </c>
      <c r="L23" s="14"/>
      <c r="M23" s="25">
        <f>р3!E22/'3'!E23</f>
        <v>1.1130410022779045</v>
      </c>
      <c r="N23" s="25"/>
      <c r="O23" s="25">
        <f>р3!G22/'3'!G23</f>
        <v>1.1130060567421103</v>
      </c>
      <c r="P23" s="25"/>
      <c r="Q23" s="25">
        <f>р3!I22/'3'!I23</f>
        <v>1.1130078073309515</v>
      </c>
      <c r="R23" s="25"/>
      <c r="T23" s="1">
        <v>0</v>
      </c>
      <c r="U23" s="25">
        <f t="shared" si="3"/>
        <v>0</v>
      </c>
      <c r="W23" s="1">
        <v>0</v>
      </c>
      <c r="X23" s="25">
        <f t="shared" si="4"/>
        <v>0</v>
      </c>
      <c r="Z23" s="1">
        <v>0</v>
      </c>
      <c r="AA23" s="25">
        <f t="shared" si="5"/>
        <v>0</v>
      </c>
    </row>
    <row r="24" spans="1:27" ht="12.75" customHeight="1" x14ac:dyDescent="0.2">
      <c r="A24" s="4" t="s">
        <v>233</v>
      </c>
      <c r="B24" s="4" t="s">
        <v>382</v>
      </c>
      <c r="C24" s="5" t="s">
        <v>383</v>
      </c>
      <c r="D24" s="4" t="s">
        <v>15</v>
      </c>
      <c r="E24" s="6">
        <v>1756</v>
      </c>
      <c r="F24" s="6">
        <f t="shared" si="0"/>
        <v>0</v>
      </c>
      <c r="G24" s="6">
        <v>3137</v>
      </c>
      <c r="H24" s="6">
        <f t="shared" si="1"/>
        <v>0</v>
      </c>
      <c r="I24" s="11">
        <v>3778</v>
      </c>
      <c r="J24" s="11">
        <f t="shared" si="2"/>
        <v>0</v>
      </c>
      <c r="L24" s="14"/>
      <c r="M24" s="25">
        <f>р3!E23/'3'!E24</f>
        <v>1.112756264236902</v>
      </c>
      <c r="N24" s="25"/>
      <c r="O24" s="25">
        <f>р3!G23/'3'!G24</f>
        <v>1.1128466687918392</v>
      </c>
      <c r="P24" s="25"/>
      <c r="Q24" s="25">
        <f>р3!I23/'3'!I24</f>
        <v>1.1130227633668608</v>
      </c>
      <c r="R24" s="25"/>
      <c r="T24" s="1">
        <v>0</v>
      </c>
      <c r="U24" s="25">
        <f>T24/1.2</f>
        <v>0</v>
      </c>
      <c r="W24" s="1">
        <v>0</v>
      </c>
      <c r="X24" s="25">
        <f t="shared" si="4"/>
        <v>0</v>
      </c>
      <c r="Z24" s="1">
        <v>0</v>
      </c>
      <c r="AA24" s="25">
        <f t="shared" si="5"/>
        <v>0</v>
      </c>
    </row>
    <row r="25" spans="1:27" ht="12.75" customHeight="1" x14ac:dyDescent="0.2">
      <c r="A25" s="4" t="s">
        <v>236</v>
      </c>
      <c r="B25" s="4" t="s">
        <v>384</v>
      </c>
      <c r="C25" s="5" t="s">
        <v>385</v>
      </c>
      <c r="D25" s="4" t="s">
        <v>15</v>
      </c>
      <c r="E25" s="6">
        <v>1229.1999999999998</v>
      </c>
      <c r="F25" s="6">
        <f t="shared" si="0"/>
        <v>0</v>
      </c>
      <c r="G25" s="6">
        <v>2195.8999999999996</v>
      </c>
      <c r="H25" s="6">
        <f t="shared" si="1"/>
        <v>0</v>
      </c>
      <c r="I25" s="11">
        <v>2644.6</v>
      </c>
      <c r="J25" s="11">
        <f t="shared" si="2"/>
        <v>0</v>
      </c>
      <c r="L25" s="14"/>
      <c r="M25" s="25">
        <f>р3!E24/'3'!E25</f>
        <v>1.1127562642369022</v>
      </c>
      <c r="N25" s="25"/>
      <c r="O25" s="25">
        <f>р3!G24/'3'!G25</f>
        <v>1.1128466687918395</v>
      </c>
      <c r="P25" s="25"/>
      <c r="Q25" s="25">
        <f>р3!I24/'3'!I25</f>
        <v>1.1130227633668608</v>
      </c>
      <c r="R25" s="25"/>
      <c r="T25" s="1">
        <v>0</v>
      </c>
      <c r="U25" s="25">
        <f t="shared" si="3"/>
        <v>0</v>
      </c>
      <c r="W25" s="1">
        <v>0</v>
      </c>
      <c r="X25" s="25">
        <f t="shared" si="4"/>
        <v>0</v>
      </c>
      <c r="Z25" s="1">
        <v>0</v>
      </c>
      <c r="AA25" s="25">
        <f t="shared" si="5"/>
        <v>0</v>
      </c>
    </row>
    <row r="26" spans="1:27" ht="12.75" customHeight="1" x14ac:dyDescent="0.2">
      <c r="A26" s="4" t="s">
        <v>239</v>
      </c>
      <c r="B26" s="4" t="s">
        <v>386</v>
      </c>
      <c r="C26" s="5" t="s">
        <v>387</v>
      </c>
      <c r="D26" s="4" t="s">
        <v>15</v>
      </c>
      <c r="E26" s="8">
        <v>1145</v>
      </c>
      <c r="F26" s="6">
        <f t="shared" si="0"/>
        <v>0</v>
      </c>
      <c r="G26" s="6">
        <v>2022</v>
      </c>
      <c r="H26" s="6">
        <f t="shared" si="1"/>
        <v>0</v>
      </c>
      <c r="I26" s="11">
        <v>2369</v>
      </c>
      <c r="J26" s="11">
        <f t="shared" si="2"/>
        <v>0</v>
      </c>
      <c r="L26" s="14"/>
      <c r="M26" s="25">
        <f>р3!E25/'3'!E26</f>
        <v>1.1126637554585153</v>
      </c>
      <c r="N26" s="25"/>
      <c r="O26" s="25">
        <f>р3!G25/'3'!G26</f>
        <v>1.1127596439169138</v>
      </c>
      <c r="P26" s="25"/>
      <c r="Q26" s="25">
        <f>р3!I25/'3'!I26</f>
        <v>1.1131279020683833</v>
      </c>
      <c r="R26" s="25"/>
      <c r="T26" s="1">
        <v>0</v>
      </c>
      <c r="U26" s="25">
        <f t="shared" si="3"/>
        <v>0</v>
      </c>
      <c r="W26" s="1">
        <v>0</v>
      </c>
      <c r="X26" s="25">
        <f t="shared" si="4"/>
        <v>0</v>
      </c>
      <c r="Z26" s="1">
        <v>0</v>
      </c>
      <c r="AA26" s="25">
        <f t="shared" si="5"/>
        <v>0</v>
      </c>
    </row>
    <row r="27" spans="1:27" ht="12.75" customHeight="1" x14ac:dyDescent="0.2">
      <c r="A27" s="4" t="s">
        <v>242</v>
      </c>
      <c r="B27" s="4" t="s">
        <v>388</v>
      </c>
      <c r="C27" s="5" t="s">
        <v>389</v>
      </c>
      <c r="D27" s="4" t="s">
        <v>15</v>
      </c>
      <c r="E27" s="8">
        <v>801.5</v>
      </c>
      <c r="F27" s="6">
        <f t="shared" si="0"/>
        <v>0</v>
      </c>
      <c r="G27" s="6">
        <v>1415.3999999999999</v>
      </c>
      <c r="H27" s="6">
        <f t="shared" si="1"/>
        <v>0</v>
      </c>
      <c r="I27" s="11">
        <v>1658.3</v>
      </c>
      <c r="J27" s="11">
        <f t="shared" si="2"/>
        <v>0</v>
      </c>
      <c r="L27" s="14"/>
      <c r="M27" s="25">
        <f>р3!E26/'3'!E27</f>
        <v>1.1126637554585153</v>
      </c>
      <c r="N27" s="25"/>
      <c r="O27" s="25">
        <f>р3!G26/'3'!G27</f>
        <v>1.1127596439169141</v>
      </c>
      <c r="P27" s="25"/>
      <c r="Q27" s="25">
        <f>р3!I26/'3'!I27</f>
        <v>1.1131279020683833</v>
      </c>
      <c r="R27" s="25"/>
      <c r="T27" s="1">
        <v>0</v>
      </c>
      <c r="U27" s="25">
        <f t="shared" si="3"/>
        <v>0</v>
      </c>
      <c r="W27" s="1">
        <v>0</v>
      </c>
      <c r="X27" s="25">
        <f t="shared" si="4"/>
        <v>0</v>
      </c>
      <c r="Z27" s="1">
        <v>0</v>
      </c>
      <c r="AA27" s="25">
        <f t="shared" si="5"/>
        <v>0</v>
      </c>
    </row>
    <row r="28" spans="1:27" ht="36.75" customHeight="1" x14ac:dyDescent="0.2">
      <c r="A28" s="4" t="s">
        <v>245</v>
      </c>
      <c r="B28" s="4" t="s">
        <v>390</v>
      </c>
      <c r="C28" s="5" t="s">
        <v>391</v>
      </c>
      <c r="D28" s="4" t="s">
        <v>15</v>
      </c>
      <c r="E28" s="6">
        <v>2962</v>
      </c>
      <c r="F28" s="6">
        <f t="shared" si="0"/>
        <v>0</v>
      </c>
      <c r="G28" s="6">
        <v>5294</v>
      </c>
      <c r="H28" s="6">
        <f>X28*$K$7</f>
        <v>0</v>
      </c>
      <c r="I28" s="11">
        <v>6377</v>
      </c>
      <c r="J28" s="11">
        <f t="shared" si="2"/>
        <v>0</v>
      </c>
      <c r="L28" s="14"/>
      <c r="M28" s="25">
        <f>р3!E27/'3'!E28</f>
        <v>1.1130992572586091</v>
      </c>
      <c r="N28" s="25"/>
      <c r="O28" s="25">
        <f>р3!G27/'3'!G28</f>
        <v>1.1129580657347942</v>
      </c>
      <c r="P28" s="25"/>
      <c r="Q28" s="25">
        <f>р3!I27/'3'!I28</f>
        <v>1.1130625686059274</v>
      </c>
      <c r="R28" s="25"/>
      <c r="T28" s="1">
        <v>0</v>
      </c>
      <c r="U28" s="25">
        <f t="shared" si="3"/>
        <v>0</v>
      </c>
      <c r="W28" s="1">
        <v>0</v>
      </c>
      <c r="X28" s="25">
        <f t="shared" si="4"/>
        <v>0</v>
      </c>
      <c r="Z28" s="1">
        <v>0</v>
      </c>
      <c r="AA28" s="25">
        <f t="shared" si="5"/>
        <v>0</v>
      </c>
    </row>
    <row r="29" spans="1:27" ht="36.75" customHeight="1" x14ac:dyDescent="0.2">
      <c r="A29" s="4" t="s">
        <v>248</v>
      </c>
      <c r="B29" s="4" t="s">
        <v>392</v>
      </c>
      <c r="C29" s="5" t="s">
        <v>393</v>
      </c>
      <c r="D29" s="4" t="s">
        <v>15</v>
      </c>
      <c r="E29" s="6">
        <v>2073.4</v>
      </c>
      <c r="F29" s="6">
        <f>U29*$K$7</f>
        <v>0</v>
      </c>
      <c r="G29" s="6">
        <v>3705.7999999999997</v>
      </c>
      <c r="H29" s="6">
        <f t="shared" si="1"/>
        <v>0</v>
      </c>
      <c r="I29" s="11">
        <v>4463.8999999999996</v>
      </c>
      <c r="J29" s="11">
        <f t="shared" si="2"/>
        <v>0</v>
      </c>
      <c r="L29" s="14"/>
      <c r="M29" s="25">
        <f>р3!E28/'3'!E29</f>
        <v>1.1130992572586089</v>
      </c>
      <c r="N29" s="25"/>
      <c r="O29" s="25">
        <f>р3!G28/'3'!G29</f>
        <v>1.1129580657347942</v>
      </c>
      <c r="P29" s="25"/>
      <c r="Q29" s="25">
        <f>р3!I28/'3'!I29</f>
        <v>1.1130625686059274</v>
      </c>
      <c r="R29" s="25"/>
      <c r="T29" s="1">
        <v>0</v>
      </c>
      <c r="U29" s="25">
        <f t="shared" si="3"/>
        <v>0</v>
      </c>
      <c r="W29" s="1">
        <v>0</v>
      </c>
      <c r="X29" s="25">
        <f t="shared" si="4"/>
        <v>0</v>
      </c>
      <c r="Z29" s="1">
        <v>0</v>
      </c>
      <c r="AA29" s="25">
        <f t="shared" si="5"/>
        <v>0</v>
      </c>
    </row>
    <row r="30" spans="1:27" ht="36.75" customHeight="1" x14ac:dyDescent="0.2">
      <c r="A30" s="4" t="s">
        <v>251</v>
      </c>
      <c r="B30" s="4" t="s">
        <v>394</v>
      </c>
      <c r="C30" s="5" t="s">
        <v>395</v>
      </c>
      <c r="D30" s="4" t="s">
        <v>15</v>
      </c>
      <c r="E30" s="6">
        <v>1672</v>
      </c>
      <c r="F30" s="6">
        <f t="shared" si="0"/>
        <v>0</v>
      </c>
      <c r="G30" s="6">
        <v>2951</v>
      </c>
      <c r="H30" s="6">
        <f t="shared" si="1"/>
        <v>0</v>
      </c>
      <c r="I30" s="11">
        <v>3456</v>
      </c>
      <c r="J30" s="11">
        <f t="shared" si="2"/>
        <v>0</v>
      </c>
      <c r="L30" s="14"/>
      <c r="M30" s="25">
        <f>р3!E29/'3'!E30</f>
        <v>1.1130382775119618</v>
      </c>
      <c r="N30" s="25"/>
      <c r="O30" s="25">
        <f>р3!G29/'3'!G30</f>
        <v>1.1128431040325313</v>
      </c>
      <c r="P30" s="25"/>
      <c r="Q30" s="25">
        <f>р3!I29/'3'!I30</f>
        <v>1.1131365740740742</v>
      </c>
      <c r="R30" s="25"/>
      <c r="T30" s="1">
        <v>0</v>
      </c>
      <c r="U30" s="25">
        <f t="shared" si="3"/>
        <v>0</v>
      </c>
      <c r="W30" s="1">
        <v>0</v>
      </c>
      <c r="X30" s="25">
        <f t="shared" si="4"/>
        <v>0</v>
      </c>
      <c r="Z30" s="1">
        <v>0</v>
      </c>
      <c r="AA30" s="25">
        <f t="shared" si="5"/>
        <v>0</v>
      </c>
    </row>
    <row r="31" spans="1:27" ht="36.75" customHeight="1" x14ac:dyDescent="0.2">
      <c r="A31" s="4" t="s">
        <v>254</v>
      </c>
      <c r="B31" s="4" t="s">
        <v>396</v>
      </c>
      <c r="C31" s="5" t="s">
        <v>397</v>
      </c>
      <c r="D31" s="4" t="s">
        <v>15</v>
      </c>
      <c r="E31" s="8">
        <v>1170.3999999999999</v>
      </c>
      <c r="F31" s="6">
        <f t="shared" si="0"/>
        <v>0</v>
      </c>
      <c r="G31" s="6">
        <v>2065.6999999999998</v>
      </c>
      <c r="H31" s="6">
        <f t="shared" si="1"/>
        <v>0</v>
      </c>
      <c r="I31" s="11">
        <v>2419.1999999999998</v>
      </c>
      <c r="J31" s="11">
        <f t="shared" si="2"/>
        <v>0</v>
      </c>
      <c r="L31" s="14"/>
      <c r="M31" s="25">
        <f>р3!E30/'3'!E31</f>
        <v>1.1130382775119616</v>
      </c>
      <c r="N31" s="25"/>
      <c r="O31" s="25">
        <f>р3!G30/'3'!G31</f>
        <v>1.1128431040325313</v>
      </c>
      <c r="P31" s="25"/>
      <c r="Q31" s="25">
        <f>р3!I30/'3'!I31</f>
        <v>1.113136574074074</v>
      </c>
      <c r="R31" s="25"/>
      <c r="T31" s="1">
        <v>0</v>
      </c>
      <c r="U31" s="25">
        <f t="shared" si="3"/>
        <v>0</v>
      </c>
      <c r="W31" s="1">
        <v>0</v>
      </c>
      <c r="X31" s="25">
        <f>W31/1.2</f>
        <v>0</v>
      </c>
      <c r="Z31" s="1">
        <v>0</v>
      </c>
      <c r="AA31" s="25">
        <f t="shared" si="5"/>
        <v>0</v>
      </c>
    </row>
    <row r="32" spans="1:27" ht="24.75" customHeight="1" x14ac:dyDescent="0.2">
      <c r="A32" s="4" t="s">
        <v>257</v>
      </c>
      <c r="B32" s="4" t="s">
        <v>398</v>
      </c>
      <c r="C32" s="5" t="s">
        <v>399</v>
      </c>
      <c r="D32" s="4" t="s">
        <v>15</v>
      </c>
      <c r="E32" s="8">
        <v>817</v>
      </c>
      <c r="F32" s="6">
        <f t="shared" si="0"/>
        <v>0</v>
      </c>
      <c r="G32" s="6">
        <v>1459</v>
      </c>
      <c r="H32" s="6">
        <f t="shared" si="1"/>
        <v>0</v>
      </c>
      <c r="I32" s="11">
        <v>1759</v>
      </c>
      <c r="J32" s="11">
        <f t="shared" si="2"/>
        <v>0</v>
      </c>
      <c r="L32" s="14"/>
      <c r="M32" s="25">
        <f>р3!E31/'3'!E32</f>
        <v>1.1126070991432069</v>
      </c>
      <c r="N32" s="25"/>
      <c r="O32" s="25">
        <f>р3!G31/'3'!G32</f>
        <v>1.1130911583276217</v>
      </c>
      <c r="P32" s="25"/>
      <c r="Q32" s="25">
        <f>р3!I31/'3'!I32</f>
        <v>1.1131324616259237</v>
      </c>
      <c r="R32" s="25"/>
      <c r="T32" s="1">
        <v>0</v>
      </c>
      <c r="U32" s="25">
        <f>T32/1.2</f>
        <v>0</v>
      </c>
      <c r="W32" s="1">
        <v>0</v>
      </c>
      <c r="X32" s="25">
        <f t="shared" si="4"/>
        <v>0</v>
      </c>
      <c r="Z32" s="1">
        <v>0</v>
      </c>
      <c r="AA32" s="25">
        <f t="shared" si="5"/>
        <v>0</v>
      </c>
    </row>
    <row r="33" spans="1:27" ht="24.75" customHeight="1" x14ac:dyDescent="0.2">
      <c r="A33" s="4" t="s">
        <v>260</v>
      </c>
      <c r="B33" s="4" t="s">
        <v>400</v>
      </c>
      <c r="C33" s="5" t="s">
        <v>401</v>
      </c>
      <c r="D33" s="4" t="s">
        <v>15</v>
      </c>
      <c r="E33" s="8">
        <v>571.9</v>
      </c>
      <c r="F33" s="6">
        <f t="shared" si="0"/>
        <v>0</v>
      </c>
      <c r="G33" s="8">
        <v>1021.3</v>
      </c>
      <c r="H33" s="6">
        <f t="shared" si="1"/>
        <v>0</v>
      </c>
      <c r="I33" s="11">
        <v>1231.3</v>
      </c>
      <c r="J33" s="11">
        <f>AA33*$K$7</f>
        <v>0</v>
      </c>
      <c r="L33" s="14"/>
      <c r="M33" s="25">
        <f>р3!E32/'3'!E33</f>
        <v>1.1126070991432069</v>
      </c>
      <c r="N33" s="25"/>
      <c r="O33" s="25">
        <f>р3!G32/'3'!G33</f>
        <v>1.1130911583276217</v>
      </c>
      <c r="P33" s="25"/>
      <c r="Q33" s="25">
        <f>р3!I32/'3'!I33</f>
        <v>1.1131324616259237</v>
      </c>
      <c r="R33" s="25"/>
      <c r="T33" s="1">
        <v>0</v>
      </c>
      <c r="U33" s="25">
        <f t="shared" si="3"/>
        <v>0</v>
      </c>
      <c r="W33" s="1">
        <v>0</v>
      </c>
      <c r="X33" s="25">
        <f t="shared" si="4"/>
        <v>0</v>
      </c>
      <c r="Z33" s="1">
        <v>0</v>
      </c>
      <c r="AA33" s="25">
        <f t="shared" si="5"/>
        <v>0</v>
      </c>
    </row>
    <row r="34" spans="1:27" ht="24.75" customHeight="1" x14ac:dyDescent="0.2">
      <c r="A34" s="4" t="s">
        <v>263</v>
      </c>
      <c r="B34" s="4" t="s">
        <v>402</v>
      </c>
      <c r="C34" s="5" t="s">
        <v>403</v>
      </c>
      <c r="D34" s="4" t="s">
        <v>15</v>
      </c>
      <c r="E34" s="8">
        <v>458</v>
      </c>
      <c r="F34" s="6">
        <f t="shared" si="0"/>
        <v>0</v>
      </c>
      <c r="G34" s="8">
        <v>809</v>
      </c>
      <c r="H34" s="6">
        <f t="shared" si="1"/>
        <v>0</v>
      </c>
      <c r="I34" s="13">
        <v>947</v>
      </c>
      <c r="J34" s="11">
        <f t="shared" si="2"/>
        <v>0</v>
      </c>
      <c r="L34" s="14"/>
      <c r="M34" s="25">
        <f>р3!E33/'3'!E34</f>
        <v>1.1135371179039302</v>
      </c>
      <c r="N34" s="25"/>
      <c r="O34" s="25">
        <f>р3!G33/'3'!G34</f>
        <v>1.1124845488257107</v>
      </c>
      <c r="P34" s="25"/>
      <c r="Q34" s="25">
        <f>р3!I33/'3'!I34</f>
        <v>1.1129883843717001</v>
      </c>
      <c r="R34" s="25"/>
      <c r="T34" s="1">
        <v>0</v>
      </c>
      <c r="U34" s="25">
        <f t="shared" si="3"/>
        <v>0</v>
      </c>
      <c r="W34" s="1">
        <v>0</v>
      </c>
      <c r="X34" s="25">
        <f t="shared" si="4"/>
        <v>0</v>
      </c>
      <c r="Z34" s="1">
        <v>0</v>
      </c>
      <c r="AA34" s="25">
        <f>Z34/1.2</f>
        <v>0</v>
      </c>
    </row>
    <row r="35" spans="1:27" ht="24.75" customHeight="1" x14ac:dyDescent="0.2">
      <c r="A35" s="4" t="s">
        <v>266</v>
      </c>
      <c r="B35" s="4" t="s">
        <v>404</v>
      </c>
      <c r="C35" s="5" t="s">
        <v>405</v>
      </c>
      <c r="D35" s="4" t="s">
        <v>15</v>
      </c>
      <c r="E35" s="8">
        <v>320.59999999999997</v>
      </c>
      <c r="F35" s="6">
        <f t="shared" si="0"/>
        <v>0</v>
      </c>
      <c r="G35" s="8">
        <v>566.29999999999995</v>
      </c>
      <c r="H35" s="6">
        <f t="shared" si="1"/>
        <v>0</v>
      </c>
      <c r="I35" s="13">
        <v>662.9</v>
      </c>
      <c r="J35" s="11">
        <f t="shared" si="2"/>
        <v>0</v>
      </c>
      <c r="L35" s="14"/>
      <c r="M35" s="25">
        <f>р3!E34/'3'!E35</f>
        <v>1.1135371179039302</v>
      </c>
      <c r="N35" s="25"/>
      <c r="O35" s="25">
        <f>р3!G34/'3'!G35</f>
        <v>1.1124845488257109</v>
      </c>
      <c r="P35" s="25"/>
      <c r="Q35" s="25">
        <f>р3!I34/'3'!I35</f>
        <v>1.1129883843717001</v>
      </c>
      <c r="R35" s="25"/>
      <c r="T35" s="1">
        <v>0</v>
      </c>
      <c r="U35" s="25">
        <f t="shared" si="3"/>
        <v>0</v>
      </c>
      <c r="W35" s="1">
        <v>0</v>
      </c>
      <c r="X35" s="25">
        <f t="shared" si="4"/>
        <v>0</v>
      </c>
      <c r="Z35" s="1">
        <v>0</v>
      </c>
      <c r="AA35" s="25">
        <f t="shared" si="5"/>
        <v>0</v>
      </c>
    </row>
    <row r="36" spans="1:27" ht="36.75" customHeight="1" x14ac:dyDescent="0.2">
      <c r="A36" s="4" t="s">
        <v>269</v>
      </c>
      <c r="B36" s="4" t="s">
        <v>406</v>
      </c>
      <c r="C36" s="5" t="s">
        <v>407</v>
      </c>
      <c r="D36" s="4" t="s">
        <v>15</v>
      </c>
      <c r="E36" s="6">
        <v>3445</v>
      </c>
      <c r="F36" s="6">
        <f t="shared" si="0"/>
        <v>0</v>
      </c>
      <c r="G36" s="6">
        <v>6155</v>
      </c>
      <c r="H36" s="6">
        <f t="shared" si="1"/>
        <v>0</v>
      </c>
      <c r="I36" s="11">
        <v>7414</v>
      </c>
      <c r="J36" s="11">
        <f t="shared" si="2"/>
        <v>0</v>
      </c>
      <c r="L36" s="14"/>
      <c r="M36" s="25">
        <f>р3!E35/'3'!E36</f>
        <v>1.1129172714078375</v>
      </c>
      <c r="N36" s="25"/>
      <c r="O36" s="25">
        <f>р3!G35/'3'!G36</f>
        <v>1.1130787977254264</v>
      </c>
      <c r="P36" s="25"/>
      <c r="Q36" s="25">
        <f>р3!I35/'3'!I36</f>
        <v>1.1130294038305908</v>
      </c>
      <c r="R36" s="25"/>
      <c r="T36" s="1">
        <v>0</v>
      </c>
      <c r="U36" s="25">
        <f t="shared" si="3"/>
        <v>0</v>
      </c>
      <c r="W36" s="1">
        <v>0</v>
      </c>
      <c r="X36" s="25">
        <f t="shared" si="4"/>
        <v>0</v>
      </c>
      <c r="Z36" s="1">
        <v>0</v>
      </c>
      <c r="AA36" s="25">
        <f t="shared" si="5"/>
        <v>0</v>
      </c>
    </row>
    <row r="37" spans="1:27" ht="36.75" customHeight="1" x14ac:dyDescent="0.2">
      <c r="A37" s="4" t="s">
        <v>272</v>
      </c>
      <c r="B37" s="4" t="s">
        <v>408</v>
      </c>
      <c r="C37" s="5" t="s">
        <v>409</v>
      </c>
      <c r="D37" s="4" t="s">
        <v>15</v>
      </c>
      <c r="E37" s="6">
        <v>2411.5</v>
      </c>
      <c r="F37" s="6">
        <f>U37*$K$7</f>
        <v>0</v>
      </c>
      <c r="G37" s="6">
        <v>4308.5</v>
      </c>
      <c r="H37" s="6">
        <f t="shared" si="1"/>
        <v>0</v>
      </c>
      <c r="I37" s="11">
        <v>5189.7999999999993</v>
      </c>
      <c r="J37" s="11">
        <f t="shared" si="2"/>
        <v>0</v>
      </c>
      <c r="L37" s="14"/>
      <c r="M37" s="25">
        <f>р3!E36/'3'!E37</f>
        <v>1.1129172714078372</v>
      </c>
      <c r="N37" s="25"/>
      <c r="O37" s="25">
        <f>р3!G36/'3'!G37</f>
        <v>1.1130787977254264</v>
      </c>
      <c r="P37" s="25"/>
      <c r="Q37" s="25">
        <f>р3!I36/'3'!I37</f>
        <v>1.1130294038305908</v>
      </c>
      <c r="R37" s="25"/>
      <c r="T37" s="1">
        <v>0</v>
      </c>
      <c r="U37" s="25">
        <f t="shared" si="3"/>
        <v>0</v>
      </c>
      <c r="W37" s="1">
        <v>0</v>
      </c>
      <c r="X37" s="25">
        <f t="shared" si="4"/>
        <v>0</v>
      </c>
      <c r="Z37" s="1">
        <v>0</v>
      </c>
      <c r="AA37" s="25">
        <f t="shared" si="5"/>
        <v>0</v>
      </c>
    </row>
    <row r="38" spans="1:27" ht="36.75" customHeight="1" x14ac:dyDescent="0.2">
      <c r="A38" s="4" t="s">
        <v>275</v>
      </c>
      <c r="B38" s="4" t="s">
        <v>410</v>
      </c>
      <c r="C38" s="5" t="s">
        <v>411</v>
      </c>
      <c r="D38" s="4" t="s">
        <v>15</v>
      </c>
      <c r="E38" s="6">
        <v>1947</v>
      </c>
      <c r="F38" s="6">
        <f t="shared" si="0"/>
        <v>0</v>
      </c>
      <c r="G38" s="6">
        <v>3437</v>
      </c>
      <c r="H38" s="6">
        <f t="shared" si="1"/>
        <v>0</v>
      </c>
      <c r="I38" s="11">
        <v>4024</v>
      </c>
      <c r="J38" s="11">
        <f t="shared" si="2"/>
        <v>0</v>
      </c>
      <c r="L38" s="14"/>
      <c r="M38" s="25">
        <f>р3!E37/'3'!E38</f>
        <v>1.1129943502824859</v>
      </c>
      <c r="N38" s="25"/>
      <c r="O38" s="25">
        <f>р3!G37/'3'!G38</f>
        <v>1.1128891475123655</v>
      </c>
      <c r="P38" s="25"/>
      <c r="Q38" s="25">
        <f>р3!I37/'3'!I38</f>
        <v>1.1130715705765408</v>
      </c>
      <c r="R38" s="25"/>
      <c r="T38" s="1">
        <v>0</v>
      </c>
      <c r="U38" s="25">
        <f t="shared" si="3"/>
        <v>0</v>
      </c>
      <c r="W38" s="1">
        <v>0</v>
      </c>
      <c r="X38" s="25">
        <f t="shared" si="4"/>
        <v>0</v>
      </c>
      <c r="Z38" s="1">
        <v>0</v>
      </c>
      <c r="AA38" s="25">
        <f t="shared" si="5"/>
        <v>0</v>
      </c>
    </row>
    <row r="39" spans="1:27" ht="36.75" customHeight="1" x14ac:dyDescent="0.2">
      <c r="A39" s="4" t="s">
        <v>278</v>
      </c>
      <c r="B39" s="4" t="s">
        <v>412</v>
      </c>
      <c r="C39" s="5" t="s">
        <v>413</v>
      </c>
      <c r="D39" s="4" t="s">
        <v>15</v>
      </c>
      <c r="E39" s="6">
        <v>1362.8999999999999</v>
      </c>
      <c r="F39" s="6">
        <f t="shared" si="0"/>
        <v>0</v>
      </c>
      <c r="G39" s="6">
        <v>2405.8999999999996</v>
      </c>
      <c r="H39" s="6">
        <f>X39*$K$7</f>
        <v>0</v>
      </c>
      <c r="I39" s="11">
        <v>2816.7999999999997</v>
      </c>
      <c r="J39" s="11">
        <f t="shared" si="2"/>
        <v>0</v>
      </c>
      <c r="L39" s="14"/>
      <c r="M39" s="25">
        <f>р3!E38/'3'!E39</f>
        <v>1.1129943502824859</v>
      </c>
      <c r="N39" s="25"/>
      <c r="O39" s="25">
        <f>р3!G38/'3'!G39</f>
        <v>1.1128891475123657</v>
      </c>
      <c r="P39" s="25"/>
      <c r="Q39" s="25">
        <f>р3!I38/'3'!I39</f>
        <v>1.1130715705765408</v>
      </c>
      <c r="R39" s="25"/>
      <c r="T39" s="1">
        <v>0</v>
      </c>
      <c r="U39" s="25">
        <f>T39/1.2</f>
        <v>0</v>
      </c>
      <c r="W39" s="1">
        <v>0</v>
      </c>
      <c r="X39" s="25">
        <f t="shared" si="4"/>
        <v>0</v>
      </c>
      <c r="Z39" s="1">
        <v>0</v>
      </c>
      <c r="AA39" s="25">
        <f t="shared" si="5"/>
        <v>0</v>
      </c>
    </row>
    <row r="40" spans="1:27" ht="24.75" customHeight="1" x14ac:dyDescent="0.2">
      <c r="A40" s="4" t="s">
        <v>281</v>
      </c>
      <c r="B40" s="4" t="s">
        <v>414</v>
      </c>
      <c r="C40" s="5" t="s">
        <v>415</v>
      </c>
      <c r="D40" s="4" t="s">
        <v>15</v>
      </c>
      <c r="E40" s="6">
        <v>1404</v>
      </c>
      <c r="F40" s="6">
        <f t="shared" si="0"/>
        <v>0</v>
      </c>
      <c r="G40" s="6">
        <v>2506</v>
      </c>
      <c r="H40" s="6">
        <f t="shared" si="1"/>
        <v>0</v>
      </c>
      <c r="I40" s="11">
        <v>3020</v>
      </c>
      <c r="J40" s="11">
        <f t="shared" si="2"/>
        <v>0</v>
      </c>
      <c r="L40" s="14"/>
      <c r="M40" s="25">
        <f>р3!E39/'3'!E40</f>
        <v>1.1132478632478633</v>
      </c>
      <c r="N40" s="25"/>
      <c r="O40" s="25">
        <f>р3!G39/'3'!G40</f>
        <v>1.1129289704708698</v>
      </c>
      <c r="P40" s="25"/>
      <c r="Q40" s="25">
        <f>р3!I39/'3'!I40</f>
        <v>1.1129139072847682</v>
      </c>
      <c r="R40" s="25"/>
      <c r="T40" s="1">
        <v>0</v>
      </c>
      <c r="U40" s="25">
        <f t="shared" si="3"/>
        <v>0</v>
      </c>
      <c r="W40" s="1">
        <v>0</v>
      </c>
      <c r="X40" s="25">
        <f t="shared" si="4"/>
        <v>0</v>
      </c>
      <c r="Z40" s="1">
        <v>0</v>
      </c>
      <c r="AA40" s="25">
        <f t="shared" si="5"/>
        <v>0</v>
      </c>
    </row>
    <row r="41" spans="1:27" ht="24.75" customHeight="1" x14ac:dyDescent="0.2">
      <c r="A41" s="4" t="s">
        <v>284</v>
      </c>
      <c r="B41" s="4" t="s">
        <v>416</v>
      </c>
      <c r="C41" s="5" t="s">
        <v>417</v>
      </c>
      <c r="D41" s="4" t="s">
        <v>15</v>
      </c>
      <c r="E41" s="8">
        <v>982.8</v>
      </c>
      <c r="F41" s="6">
        <f t="shared" si="0"/>
        <v>0</v>
      </c>
      <c r="G41" s="6">
        <v>1754.1999999999998</v>
      </c>
      <c r="H41" s="6">
        <f t="shared" si="1"/>
        <v>0</v>
      </c>
      <c r="I41" s="11">
        <v>2114</v>
      </c>
      <c r="J41" s="11">
        <f t="shared" si="2"/>
        <v>0</v>
      </c>
      <c r="L41" s="14"/>
      <c r="M41" s="25">
        <f>р3!E40/'3'!E41</f>
        <v>1.1132478632478633</v>
      </c>
      <c r="N41" s="25"/>
      <c r="O41" s="25">
        <f>р3!G40/'3'!G41</f>
        <v>1.11292897047087</v>
      </c>
      <c r="P41" s="25"/>
      <c r="Q41" s="25">
        <f>р3!I40/'3'!I41</f>
        <v>1.112913907284768</v>
      </c>
      <c r="R41" s="25"/>
      <c r="T41" s="1">
        <v>0</v>
      </c>
      <c r="U41" s="25">
        <f t="shared" si="3"/>
        <v>0</v>
      </c>
      <c r="W41" s="1">
        <v>0</v>
      </c>
      <c r="X41" s="25">
        <f t="shared" si="4"/>
        <v>0</v>
      </c>
      <c r="Z41" s="1">
        <v>0</v>
      </c>
      <c r="AA41" s="25">
        <f t="shared" si="5"/>
        <v>0</v>
      </c>
    </row>
    <row r="42" spans="1:27" ht="24.75" customHeight="1" x14ac:dyDescent="0.2">
      <c r="A42" s="4" t="s">
        <v>287</v>
      </c>
      <c r="B42" s="4" t="s">
        <v>418</v>
      </c>
      <c r="C42" s="5" t="s">
        <v>419</v>
      </c>
      <c r="D42" s="4" t="s">
        <v>15</v>
      </c>
      <c r="E42" s="8">
        <v>882</v>
      </c>
      <c r="F42" s="6">
        <f t="shared" si="0"/>
        <v>0</v>
      </c>
      <c r="G42" s="6">
        <v>1557</v>
      </c>
      <c r="H42" s="6">
        <f t="shared" si="1"/>
        <v>0</v>
      </c>
      <c r="I42" s="11">
        <v>1822</v>
      </c>
      <c r="J42" s="11">
        <f>AA42*$K$7</f>
        <v>0</v>
      </c>
      <c r="L42" s="14"/>
      <c r="M42" s="25">
        <f>р3!E41/'3'!E42</f>
        <v>1.1133786848072562</v>
      </c>
      <c r="N42" s="25"/>
      <c r="O42" s="25">
        <f>р3!G41/'3'!G42</f>
        <v>1.1130378933847143</v>
      </c>
      <c r="P42" s="25"/>
      <c r="Q42" s="25">
        <f>р3!I41/'3'!I42</f>
        <v>1.1130625686059274</v>
      </c>
      <c r="R42" s="25"/>
      <c r="T42" s="1">
        <v>0</v>
      </c>
      <c r="U42" s="25">
        <f t="shared" si="3"/>
        <v>0</v>
      </c>
      <c r="W42" s="1">
        <v>0</v>
      </c>
      <c r="X42" s="25">
        <f>W42/1.2</f>
        <v>0</v>
      </c>
      <c r="Z42" s="1">
        <v>0</v>
      </c>
      <c r="AA42" s="25">
        <f t="shared" si="5"/>
        <v>0</v>
      </c>
    </row>
    <row r="43" spans="1:27" ht="24.75" customHeight="1" x14ac:dyDescent="0.2">
      <c r="A43" s="4" t="s">
        <v>291</v>
      </c>
      <c r="B43" s="4" t="s">
        <v>420</v>
      </c>
      <c r="C43" s="5" t="s">
        <v>421</v>
      </c>
      <c r="D43" s="4" t="s">
        <v>15</v>
      </c>
      <c r="E43" s="20">
        <v>617.4</v>
      </c>
      <c r="F43" s="6">
        <f t="shared" si="0"/>
        <v>0</v>
      </c>
      <c r="G43" s="20">
        <v>1089.8999999999999</v>
      </c>
      <c r="H43" s="6">
        <f t="shared" si="1"/>
        <v>0</v>
      </c>
      <c r="I43" s="18">
        <v>1275.3999999999999</v>
      </c>
      <c r="J43" s="11">
        <f t="shared" si="2"/>
        <v>0</v>
      </c>
      <c r="L43" s="14"/>
      <c r="M43" s="25">
        <f>р3!E42/'3'!E43</f>
        <v>1.1133786848072562</v>
      </c>
      <c r="N43" s="25"/>
      <c r="O43" s="25">
        <f>р3!G42/'3'!G43</f>
        <v>1.1130378933847143</v>
      </c>
      <c r="P43" s="25"/>
      <c r="Q43" s="25">
        <f>р3!I42/'3'!I43</f>
        <v>1.1130625686059277</v>
      </c>
      <c r="R43" s="25"/>
      <c r="T43" s="1">
        <v>0</v>
      </c>
      <c r="U43" s="25">
        <f t="shared" si="3"/>
        <v>0</v>
      </c>
      <c r="W43" s="1">
        <v>0</v>
      </c>
      <c r="X43" s="25">
        <f t="shared" si="4"/>
        <v>0</v>
      </c>
      <c r="Z43" s="1">
        <v>0</v>
      </c>
      <c r="AA43" s="25">
        <f t="shared" si="5"/>
        <v>0</v>
      </c>
    </row>
    <row r="44" spans="1:27" ht="36.75" customHeight="1" x14ac:dyDescent="0.2">
      <c r="A44" s="4" t="s">
        <v>294</v>
      </c>
      <c r="B44" s="4" t="s">
        <v>422</v>
      </c>
      <c r="C44" s="5" t="s">
        <v>423</v>
      </c>
      <c r="D44" s="4" t="s">
        <v>15</v>
      </c>
      <c r="E44" s="123">
        <v>10751</v>
      </c>
      <c r="F44" s="6">
        <f t="shared" si="0"/>
        <v>0</v>
      </c>
      <c r="G44" s="123">
        <v>19137</v>
      </c>
      <c r="H44" s="6">
        <f t="shared" si="1"/>
        <v>0</v>
      </c>
      <c r="I44" s="18">
        <v>22848</v>
      </c>
      <c r="J44" s="11">
        <f t="shared" si="2"/>
        <v>0</v>
      </c>
      <c r="L44" s="14"/>
      <c r="M44" s="25">
        <f>р3!E43/'3'!E44</f>
        <v>1.1130127430006511</v>
      </c>
      <c r="N44" s="25"/>
      <c r="O44" s="25">
        <f>р3!G43/'3'!G44</f>
        <v>1.1129748654439044</v>
      </c>
      <c r="P44" s="25"/>
      <c r="Q44" s="25">
        <f>р3!I43/'3'!I44</f>
        <v>1.1130077030812324</v>
      </c>
      <c r="R44" s="25"/>
      <c r="T44" s="1">
        <v>0</v>
      </c>
      <c r="U44" s="25">
        <f t="shared" si="3"/>
        <v>0</v>
      </c>
      <c r="W44" s="1">
        <v>0</v>
      </c>
      <c r="X44" s="25">
        <f t="shared" si="4"/>
        <v>0</v>
      </c>
      <c r="Z44" s="1">
        <v>0</v>
      </c>
      <c r="AA44" s="25">
        <f>Z44/1.2</f>
        <v>0</v>
      </c>
    </row>
    <row r="45" spans="1:27" ht="36.75" customHeight="1" x14ac:dyDescent="0.2">
      <c r="A45" s="4" t="s">
        <v>297</v>
      </c>
      <c r="B45" s="4" t="s">
        <v>424</v>
      </c>
      <c r="C45" s="5" t="s">
        <v>425</v>
      </c>
      <c r="D45" s="4" t="s">
        <v>15</v>
      </c>
      <c r="E45" s="6">
        <v>7525.7</v>
      </c>
      <c r="F45" s="6">
        <f t="shared" si="0"/>
        <v>0</v>
      </c>
      <c r="G45" s="6">
        <v>13395.9</v>
      </c>
      <c r="H45" s="6">
        <f t="shared" si="1"/>
        <v>0</v>
      </c>
      <c r="I45" s="11">
        <v>15993.599999999999</v>
      </c>
      <c r="J45" s="11">
        <f t="shared" si="2"/>
        <v>0</v>
      </c>
      <c r="L45" s="14"/>
      <c r="M45" s="25">
        <f>р3!E44/'3'!E45</f>
        <v>1.1130127430006509</v>
      </c>
      <c r="N45" s="25"/>
      <c r="O45" s="25">
        <f>р3!G44/'3'!G45</f>
        <v>1.1129748654439044</v>
      </c>
      <c r="P45" s="25"/>
      <c r="Q45" s="25">
        <f>р3!I44/'3'!I45</f>
        <v>1.1130077030812326</v>
      </c>
      <c r="R45" s="25"/>
      <c r="T45" s="1">
        <v>0</v>
      </c>
      <c r="U45" s="25">
        <f t="shared" si="3"/>
        <v>0</v>
      </c>
      <c r="W45" s="1">
        <v>0</v>
      </c>
      <c r="X45" s="25">
        <f t="shared" si="4"/>
        <v>0</v>
      </c>
      <c r="Z45" s="1">
        <v>0</v>
      </c>
      <c r="AA45" s="25">
        <f t="shared" si="5"/>
        <v>0</v>
      </c>
    </row>
    <row r="46" spans="1:27" ht="36.75" customHeight="1" x14ac:dyDescent="0.2">
      <c r="A46" s="4" t="s">
        <v>300</v>
      </c>
      <c r="B46" s="4" t="s">
        <v>426</v>
      </c>
      <c r="C46" s="5" t="s">
        <v>427</v>
      </c>
      <c r="D46" s="4" t="s">
        <v>15</v>
      </c>
      <c r="E46" s="6">
        <v>11109</v>
      </c>
      <c r="F46" s="6">
        <f>U46*$K$7</f>
        <v>0</v>
      </c>
      <c r="G46" s="6">
        <v>19774</v>
      </c>
      <c r="H46" s="6">
        <f t="shared" si="1"/>
        <v>0</v>
      </c>
      <c r="I46" s="11">
        <v>23611</v>
      </c>
      <c r="J46" s="11">
        <f t="shared" si="2"/>
        <v>0</v>
      </c>
      <c r="L46" s="14"/>
      <c r="M46" s="25">
        <f>р3!E45/'3'!E46</f>
        <v>1.1129714645782698</v>
      </c>
      <c r="N46" s="25"/>
      <c r="O46" s="25">
        <f>р3!G45/'3'!G46</f>
        <v>1.1129766359866491</v>
      </c>
      <c r="P46" s="25"/>
      <c r="Q46" s="25">
        <f>р3!I45/'3'!I46</f>
        <v>1.1129981788149592</v>
      </c>
      <c r="R46" s="25"/>
      <c r="T46" s="1">
        <v>0</v>
      </c>
      <c r="U46" s="25">
        <f t="shared" si="3"/>
        <v>0</v>
      </c>
      <c r="W46" s="1">
        <v>0</v>
      </c>
      <c r="X46" s="25">
        <f t="shared" si="4"/>
        <v>0</v>
      </c>
      <c r="Z46" s="1">
        <v>0</v>
      </c>
      <c r="AA46" s="25">
        <f t="shared" si="5"/>
        <v>0</v>
      </c>
    </row>
    <row r="47" spans="1:27" ht="36.75" customHeight="1" x14ac:dyDescent="0.2">
      <c r="A47" s="4" t="s">
        <v>304</v>
      </c>
      <c r="B47" s="4" t="s">
        <v>428</v>
      </c>
      <c r="C47" s="5" t="s">
        <v>429</v>
      </c>
      <c r="D47" s="4" t="s">
        <v>15</v>
      </c>
      <c r="E47" s="6">
        <v>7776.2999999999993</v>
      </c>
      <c r="F47" s="6">
        <f t="shared" si="0"/>
        <v>0</v>
      </c>
      <c r="G47" s="6">
        <v>13841.8</v>
      </c>
      <c r="H47" s="6">
        <f t="shared" si="1"/>
        <v>0</v>
      </c>
      <c r="I47" s="11">
        <v>16527.7</v>
      </c>
      <c r="J47" s="11">
        <f t="shared" si="2"/>
        <v>0</v>
      </c>
      <c r="L47" s="14"/>
      <c r="M47" s="25">
        <f>р3!E46/'3'!E47</f>
        <v>1.1129714645782698</v>
      </c>
      <c r="N47" s="25"/>
      <c r="O47" s="25">
        <f>р3!G46/'3'!G47</f>
        <v>1.1129766359866491</v>
      </c>
      <c r="P47" s="25"/>
      <c r="Q47" s="25">
        <f>р3!I46/'3'!I47</f>
        <v>1.112998178814959</v>
      </c>
      <c r="R47" s="25"/>
      <c r="T47" s="1">
        <v>0</v>
      </c>
      <c r="U47" s="25">
        <f t="shared" si="3"/>
        <v>0</v>
      </c>
      <c r="W47" s="1">
        <v>0</v>
      </c>
      <c r="X47" s="25">
        <f t="shared" si="4"/>
        <v>0</v>
      </c>
      <c r="Z47" s="1">
        <v>0</v>
      </c>
      <c r="AA47" s="25">
        <f t="shared" si="5"/>
        <v>0</v>
      </c>
    </row>
    <row r="48" spans="1:27" ht="24.75" customHeight="1" x14ac:dyDescent="0.2">
      <c r="A48" s="4" t="s">
        <v>307</v>
      </c>
      <c r="B48" s="4" t="s">
        <v>430</v>
      </c>
      <c r="C48" s="5" t="s">
        <v>431</v>
      </c>
      <c r="D48" s="4" t="s">
        <v>15</v>
      </c>
      <c r="E48" s="6">
        <v>1432</v>
      </c>
      <c r="F48" s="6">
        <f t="shared" si="0"/>
        <v>0</v>
      </c>
      <c r="G48" s="6">
        <v>2526</v>
      </c>
      <c r="H48" s="6">
        <f>X48*$K$7</f>
        <v>0</v>
      </c>
      <c r="I48" s="11">
        <v>2960</v>
      </c>
      <c r="J48" s="11">
        <f t="shared" si="2"/>
        <v>0</v>
      </c>
      <c r="L48" s="14"/>
      <c r="M48" s="25">
        <f>р3!E47/'3'!E48</f>
        <v>1.1131284916201116</v>
      </c>
      <c r="N48" s="25"/>
      <c r="O48" s="25">
        <f>р3!G47/'3'!G48</f>
        <v>1.1128266033254157</v>
      </c>
      <c r="P48" s="25"/>
      <c r="Q48" s="25">
        <f>р3!I47/'3'!I48</f>
        <v>1.1128378378378379</v>
      </c>
      <c r="R48" s="25"/>
      <c r="T48" s="1">
        <v>0</v>
      </c>
      <c r="U48" s="25">
        <f t="shared" si="3"/>
        <v>0</v>
      </c>
      <c r="W48" s="1">
        <v>0</v>
      </c>
      <c r="X48" s="25">
        <f t="shared" si="4"/>
        <v>0</v>
      </c>
      <c r="Z48" s="1">
        <v>0</v>
      </c>
      <c r="AA48" s="25">
        <f t="shared" si="5"/>
        <v>0</v>
      </c>
    </row>
    <row r="49" spans="1:27" ht="24.75" customHeight="1" x14ac:dyDescent="0.2">
      <c r="A49" s="4" t="s">
        <v>310</v>
      </c>
      <c r="B49" s="4" t="s">
        <v>432</v>
      </c>
      <c r="C49" s="5" t="s">
        <v>433</v>
      </c>
      <c r="D49" s="4" t="s">
        <v>15</v>
      </c>
      <c r="E49" s="8">
        <v>1002.4</v>
      </c>
      <c r="F49" s="6">
        <f t="shared" si="0"/>
        <v>0</v>
      </c>
      <c r="G49" s="6">
        <v>1768.1999999999998</v>
      </c>
      <c r="H49" s="6">
        <f t="shared" si="1"/>
        <v>0</v>
      </c>
      <c r="I49" s="11">
        <v>2072</v>
      </c>
      <c r="J49" s="11">
        <f t="shared" si="2"/>
        <v>0</v>
      </c>
      <c r="L49" s="14"/>
      <c r="M49" s="25">
        <f>р3!E48/'3'!E49</f>
        <v>1.1131284916201116</v>
      </c>
      <c r="N49" s="25"/>
      <c r="O49" s="25">
        <f>р3!G48/'3'!G49</f>
        <v>1.1128266033254157</v>
      </c>
      <c r="P49" s="25"/>
      <c r="Q49" s="25">
        <f>р3!I48/'3'!I49</f>
        <v>1.1128378378378376</v>
      </c>
      <c r="R49" s="25"/>
      <c r="T49" s="1">
        <v>0</v>
      </c>
      <c r="U49" s="25">
        <f t="shared" si="3"/>
        <v>0</v>
      </c>
      <c r="W49" s="1">
        <v>0</v>
      </c>
      <c r="X49" s="25">
        <f t="shared" si="4"/>
        <v>0</v>
      </c>
      <c r="Z49" s="1">
        <v>0</v>
      </c>
      <c r="AA49" s="25">
        <f t="shared" si="5"/>
        <v>0</v>
      </c>
    </row>
    <row r="50" spans="1:27" ht="24.75" customHeight="1" x14ac:dyDescent="0.2">
      <c r="A50" s="4" t="s">
        <v>313</v>
      </c>
      <c r="B50" s="4" t="s">
        <v>434</v>
      </c>
      <c r="C50" s="5" t="s">
        <v>435</v>
      </c>
      <c r="D50" s="4" t="s">
        <v>15</v>
      </c>
      <c r="E50" s="8">
        <v>413</v>
      </c>
      <c r="F50" s="6">
        <f t="shared" si="0"/>
        <v>0</v>
      </c>
      <c r="G50" s="8">
        <v>729</v>
      </c>
      <c r="H50" s="6">
        <f t="shared" si="1"/>
        <v>0</v>
      </c>
      <c r="I50" s="13">
        <v>853</v>
      </c>
      <c r="J50" s="11">
        <f t="shared" si="2"/>
        <v>0</v>
      </c>
      <c r="L50" s="14"/>
      <c r="M50" s="25">
        <f>р3!E49/'3'!E50</f>
        <v>1.1138014527845037</v>
      </c>
      <c r="N50" s="25"/>
      <c r="O50" s="25">
        <f>р3!G49/'3'!G50</f>
        <v>1.112482853223594</v>
      </c>
      <c r="P50" s="25"/>
      <c r="Q50" s="25">
        <f>р3!I49/'3'!I50</f>
        <v>1.1125439624853459</v>
      </c>
      <c r="R50" s="25"/>
      <c r="T50" s="1">
        <v>0</v>
      </c>
      <c r="U50" s="25">
        <f>T50/1.2</f>
        <v>0</v>
      </c>
      <c r="W50" s="1">
        <v>0</v>
      </c>
      <c r="X50" s="25">
        <f t="shared" si="4"/>
        <v>0</v>
      </c>
      <c r="Z50" s="1">
        <v>0</v>
      </c>
      <c r="AA50" s="25">
        <f t="shared" si="5"/>
        <v>0</v>
      </c>
    </row>
    <row r="51" spans="1:27" ht="36.75" customHeight="1" x14ac:dyDescent="0.2">
      <c r="A51" s="4" t="s">
        <v>316</v>
      </c>
      <c r="B51" s="4" t="s">
        <v>436</v>
      </c>
      <c r="C51" s="5" t="s">
        <v>437</v>
      </c>
      <c r="D51" s="4" t="s">
        <v>15</v>
      </c>
      <c r="E51" s="6">
        <v>2119</v>
      </c>
      <c r="F51" s="6">
        <f t="shared" si="0"/>
        <v>0</v>
      </c>
      <c r="G51" s="6">
        <v>3741</v>
      </c>
      <c r="H51" s="6">
        <f t="shared" si="1"/>
        <v>0</v>
      </c>
      <c r="I51" s="11">
        <v>4381</v>
      </c>
      <c r="J51" s="11">
        <f t="shared" si="2"/>
        <v>0</v>
      </c>
      <c r="L51" s="14"/>
      <c r="M51" s="25">
        <f>р3!E50/'3'!E51</f>
        <v>1.1127890514393581</v>
      </c>
      <c r="N51" s="25"/>
      <c r="O51" s="25">
        <f>р3!G50/'3'!G51</f>
        <v>1.1130713712910987</v>
      </c>
      <c r="P51" s="25"/>
      <c r="Q51" s="25">
        <f>р3!I50/'3'!I51</f>
        <v>1.1129879023054097</v>
      </c>
      <c r="R51" s="25"/>
      <c r="T51" s="1">
        <v>0</v>
      </c>
      <c r="U51" s="25">
        <f t="shared" si="3"/>
        <v>0</v>
      </c>
      <c r="W51" s="1">
        <v>0</v>
      </c>
      <c r="X51" s="25">
        <f t="shared" si="4"/>
        <v>0</v>
      </c>
      <c r="Z51" s="1">
        <v>0</v>
      </c>
      <c r="AA51" s="25">
        <f t="shared" si="5"/>
        <v>0</v>
      </c>
    </row>
    <row r="52" spans="1:27" ht="36.75" customHeight="1" x14ac:dyDescent="0.2">
      <c r="A52" s="4" t="s">
        <v>319</v>
      </c>
      <c r="B52" s="4" t="s">
        <v>438</v>
      </c>
      <c r="C52" s="5" t="s">
        <v>439</v>
      </c>
      <c r="D52" s="4" t="s">
        <v>15</v>
      </c>
      <c r="E52" s="6">
        <v>1483.3</v>
      </c>
      <c r="F52" s="6">
        <f t="shared" si="0"/>
        <v>0</v>
      </c>
      <c r="G52" s="6">
        <v>2618.6999999999998</v>
      </c>
      <c r="H52" s="6">
        <f t="shared" si="1"/>
        <v>0</v>
      </c>
      <c r="I52" s="11">
        <v>3066.7</v>
      </c>
      <c r="J52" s="11">
        <f t="shared" si="2"/>
        <v>0</v>
      </c>
      <c r="L52" s="14"/>
      <c r="M52" s="25">
        <f>р3!E51/'3'!E52</f>
        <v>1.1127890514393581</v>
      </c>
      <c r="N52" s="25"/>
      <c r="O52" s="25">
        <f>р3!G51/'3'!G52</f>
        <v>1.1130713712910987</v>
      </c>
      <c r="P52" s="25"/>
      <c r="Q52" s="25">
        <f>р3!I51/'3'!I52</f>
        <v>1.1129879023054097</v>
      </c>
      <c r="R52" s="25"/>
      <c r="T52" s="1">
        <v>0</v>
      </c>
      <c r="U52" s="25">
        <f t="shared" si="3"/>
        <v>0</v>
      </c>
      <c r="W52" s="1">
        <v>0</v>
      </c>
      <c r="X52" s="25">
        <f t="shared" si="4"/>
        <v>0</v>
      </c>
      <c r="Z52" s="1">
        <v>0</v>
      </c>
      <c r="AA52" s="25">
        <f t="shared" si="5"/>
        <v>0</v>
      </c>
    </row>
    <row r="53" spans="1:27" ht="24.75" customHeight="1" x14ac:dyDescent="0.2">
      <c r="A53" s="4" t="s">
        <v>322</v>
      </c>
      <c r="B53" s="4" t="s">
        <v>440</v>
      </c>
      <c r="C53" s="5" t="s">
        <v>441</v>
      </c>
      <c r="D53" s="4" t="s">
        <v>15</v>
      </c>
      <c r="E53" s="8">
        <v>801</v>
      </c>
      <c r="F53" s="6">
        <f t="shared" si="0"/>
        <v>881.44999999999993</v>
      </c>
      <c r="G53" s="6">
        <v>1417</v>
      </c>
      <c r="H53" s="6">
        <f t="shared" si="1"/>
        <v>1559.5666666666668</v>
      </c>
      <c r="I53" s="11">
        <v>1657</v>
      </c>
      <c r="J53" s="11">
        <f t="shared" si="2"/>
        <v>1812.7166666666669</v>
      </c>
      <c r="L53" s="14"/>
      <c r="M53" s="25">
        <f>р3!E52/'3'!E53</f>
        <v>1.1136079900124844</v>
      </c>
      <c r="N53" s="25">
        <f>р3!F52/'3'!F53</f>
        <v>1.11293890748199</v>
      </c>
      <c r="O53" s="25">
        <f>р3!G52/'3'!G53</f>
        <v>1.1129146083274524</v>
      </c>
      <c r="P53" s="25">
        <f>р3!H52/'3'!H53</f>
        <v>1.1131297155192681</v>
      </c>
      <c r="Q53" s="25">
        <f>р3!I52/'3'!I53</f>
        <v>1.1128545564272783</v>
      </c>
      <c r="R53" s="25">
        <f>р3!J52/'3'!J53</f>
        <v>1.1132462326342596</v>
      </c>
      <c r="T53" s="1">
        <v>867</v>
      </c>
      <c r="U53" s="25">
        <f t="shared" si="3"/>
        <v>722.5</v>
      </c>
      <c r="W53" s="1">
        <v>1534</v>
      </c>
      <c r="X53" s="25">
        <f t="shared" si="4"/>
        <v>1278.3333333333335</v>
      </c>
      <c r="Z53" s="1">
        <v>1783</v>
      </c>
      <c r="AA53" s="25">
        <f t="shared" si="5"/>
        <v>1485.8333333333335</v>
      </c>
    </row>
    <row r="54" spans="1:27" ht="24.75" customHeight="1" x14ac:dyDescent="0.2">
      <c r="A54" s="4" t="s">
        <v>325</v>
      </c>
      <c r="B54" s="4" t="s">
        <v>442</v>
      </c>
      <c r="C54" s="5" t="s">
        <v>443</v>
      </c>
      <c r="D54" s="4" t="s">
        <v>15</v>
      </c>
      <c r="E54" s="8">
        <v>961.19999999999993</v>
      </c>
      <c r="F54" s="6">
        <f t="shared" si="0"/>
        <v>1057.7399999999998</v>
      </c>
      <c r="G54" s="6">
        <v>1700.3999999999999</v>
      </c>
      <c r="H54" s="6">
        <f t="shared" si="1"/>
        <v>1871.48</v>
      </c>
      <c r="I54" s="11">
        <v>1988.3999999999999</v>
      </c>
      <c r="J54" s="11">
        <f t="shared" si="2"/>
        <v>2175.2599999999998</v>
      </c>
      <c r="L54" s="14"/>
      <c r="M54" s="25">
        <f>р3!E53/'3'!E54</f>
        <v>1.1136079900124842</v>
      </c>
      <c r="N54" s="25">
        <f>р3!F53/'3'!F54</f>
        <v>1.1129389074819902</v>
      </c>
      <c r="O54" s="25">
        <f>р3!G53/'3'!G54</f>
        <v>1.1129146083274524</v>
      </c>
      <c r="P54" s="25">
        <f>р3!H53/'3'!H54</f>
        <v>1.1131297155192681</v>
      </c>
      <c r="Q54" s="25">
        <f>р3!I53/'3'!I54</f>
        <v>1.1128545564272783</v>
      </c>
      <c r="R54" s="25">
        <f>р3!J53/'3'!J54</f>
        <v>1.1132462326342598</v>
      </c>
      <c r="T54" s="1">
        <v>1040.3999999999999</v>
      </c>
      <c r="U54" s="25">
        <f t="shared" si="3"/>
        <v>866.99999999999989</v>
      </c>
      <c r="W54" s="1">
        <v>1840.8</v>
      </c>
      <c r="X54" s="25">
        <f t="shared" si="4"/>
        <v>1534</v>
      </c>
      <c r="Z54" s="1">
        <v>2139.6</v>
      </c>
      <c r="AA54" s="25">
        <f t="shared" si="5"/>
        <v>1783</v>
      </c>
    </row>
    <row r="55" spans="1:27" ht="24.75" customHeight="1" x14ac:dyDescent="0.2">
      <c r="A55" s="4" t="s">
        <v>328</v>
      </c>
      <c r="B55" s="4" t="s">
        <v>444</v>
      </c>
      <c r="C55" s="5" t="s">
        <v>445</v>
      </c>
      <c r="D55" s="4" t="s">
        <v>15</v>
      </c>
      <c r="E55" s="8">
        <v>574</v>
      </c>
      <c r="F55" s="6">
        <f t="shared" si="0"/>
        <v>628.29999999999995</v>
      </c>
      <c r="G55" s="8">
        <v>1012</v>
      </c>
      <c r="H55" s="6">
        <f t="shared" si="1"/>
        <v>1114.2666666666667</v>
      </c>
      <c r="I55" s="13">
        <v>1183</v>
      </c>
      <c r="J55" s="11">
        <f t="shared" si="2"/>
        <v>1293.2</v>
      </c>
      <c r="L55" s="14"/>
      <c r="M55" s="25">
        <f>р3!E54/'3'!E55</f>
        <v>1.113240418118467</v>
      </c>
      <c r="N55" s="25">
        <f>р3!F54/'3'!F55</f>
        <v>1.1125258634410313</v>
      </c>
      <c r="O55" s="25">
        <f>р3!G54/'3'!G55</f>
        <v>1.1126482213438735</v>
      </c>
      <c r="P55" s="25">
        <f>р3!H54/'3'!H55</f>
        <v>1.1128395357185592</v>
      </c>
      <c r="Q55" s="25">
        <f>р3!I54/'3'!I55</f>
        <v>1.1132713440405748</v>
      </c>
      <c r="R55" s="25">
        <f>р3!J54/'3'!J55</f>
        <v>1.1127435818125579</v>
      </c>
      <c r="T55" s="1">
        <v>618</v>
      </c>
      <c r="U55" s="25">
        <f t="shared" si="3"/>
        <v>515</v>
      </c>
      <c r="W55" s="1">
        <v>1096</v>
      </c>
      <c r="X55" s="25">
        <f>W55/1.2</f>
        <v>913.33333333333337</v>
      </c>
      <c r="Z55" s="1">
        <v>1272</v>
      </c>
      <c r="AA55" s="25">
        <f t="shared" si="5"/>
        <v>1060</v>
      </c>
    </row>
    <row r="56" spans="1:27" ht="24.75" customHeight="1" x14ac:dyDescent="0.2">
      <c r="A56" s="4" t="s">
        <v>331</v>
      </c>
      <c r="B56" s="4" t="s">
        <v>446</v>
      </c>
      <c r="C56" s="5" t="s">
        <v>447</v>
      </c>
      <c r="D56" s="4" t="s">
        <v>15</v>
      </c>
      <c r="E56" s="8">
        <v>631.40000000000009</v>
      </c>
      <c r="F56" s="6">
        <f t="shared" si="0"/>
        <v>691.13000000000011</v>
      </c>
      <c r="G56" s="8">
        <v>1113.2</v>
      </c>
      <c r="H56" s="6">
        <f t="shared" si="1"/>
        <v>1225.6933333333336</v>
      </c>
      <c r="I56" s="11">
        <v>1301.3000000000002</v>
      </c>
      <c r="J56" s="11">
        <f t="shared" si="2"/>
        <v>1422.52</v>
      </c>
      <c r="L56" s="14"/>
      <c r="M56" s="25">
        <f>р3!E55/'3'!E56</f>
        <v>1.113240418118467</v>
      </c>
      <c r="N56" s="25">
        <f>р3!F55/'3'!F56</f>
        <v>1.1125258634410313</v>
      </c>
      <c r="O56" s="25">
        <f>р3!G55/'3'!G56</f>
        <v>1.1126482213438735</v>
      </c>
      <c r="P56" s="25">
        <f>р3!H55/'3'!H56</f>
        <v>1.112839535718559</v>
      </c>
      <c r="Q56" s="25">
        <f>р3!I55/'3'!I56</f>
        <v>1.1132713440405746</v>
      </c>
      <c r="R56" s="25">
        <f>р3!J55/'3'!J56</f>
        <v>1.1127435818125582</v>
      </c>
      <c r="T56" s="1">
        <v>679.80000000000007</v>
      </c>
      <c r="U56" s="25">
        <f t="shared" si="3"/>
        <v>566.50000000000011</v>
      </c>
      <c r="W56" s="1">
        <v>1205.6000000000001</v>
      </c>
      <c r="X56" s="25">
        <f t="shared" si="4"/>
        <v>1004.6666666666669</v>
      </c>
      <c r="Z56" s="1">
        <v>1399.2</v>
      </c>
      <c r="AA56" s="25">
        <f t="shared" si="5"/>
        <v>1166</v>
      </c>
    </row>
    <row r="57" spans="1:27" ht="24.75" customHeight="1" x14ac:dyDescent="0.2">
      <c r="A57" s="4" t="s">
        <v>334</v>
      </c>
      <c r="B57" s="4" t="s">
        <v>448</v>
      </c>
      <c r="C57" s="5" t="s">
        <v>449</v>
      </c>
      <c r="D57" s="4" t="s">
        <v>15</v>
      </c>
      <c r="E57" s="8">
        <v>824</v>
      </c>
      <c r="F57" s="6">
        <f t="shared" si="0"/>
        <v>906.86666666666667</v>
      </c>
      <c r="G57" s="6">
        <v>1456</v>
      </c>
      <c r="H57" s="6">
        <f t="shared" si="1"/>
        <v>1605.3166666666668</v>
      </c>
      <c r="I57" s="11">
        <v>1705</v>
      </c>
      <c r="J57" s="11">
        <f t="shared" si="2"/>
        <v>1864.5666666666668</v>
      </c>
      <c r="L57" s="14"/>
      <c r="M57" s="25">
        <f>р3!E56/'3'!E57</f>
        <v>1.1128640776699028</v>
      </c>
      <c r="N57" s="25">
        <f>р3!F56/'3'!F57</f>
        <v>1.1126222156877159</v>
      </c>
      <c r="O57" s="25">
        <f>р3!G56/'3'!G57</f>
        <v>1.1133241758241759</v>
      </c>
      <c r="P57" s="25">
        <f>р3!H56/'3'!H57</f>
        <v>1.1131760088871354</v>
      </c>
      <c r="Q57" s="25">
        <f>р3!I56/'3'!I57</f>
        <v>1.1131964809384165</v>
      </c>
      <c r="R57" s="25">
        <f>р3!J56/'3'!J57</f>
        <v>1.1128591093551674</v>
      </c>
      <c r="T57" s="1">
        <v>892</v>
      </c>
      <c r="U57" s="25">
        <f t="shared" si="3"/>
        <v>743.33333333333337</v>
      </c>
      <c r="W57" s="1">
        <v>1579</v>
      </c>
      <c r="X57" s="25">
        <f t="shared" si="4"/>
        <v>1315.8333333333335</v>
      </c>
      <c r="Z57" s="1">
        <v>1834</v>
      </c>
      <c r="AA57" s="25">
        <f t="shared" si="5"/>
        <v>1528.3333333333335</v>
      </c>
    </row>
    <row r="58" spans="1:27" ht="24.75" customHeight="1" x14ac:dyDescent="0.2">
      <c r="A58" s="4" t="s">
        <v>337</v>
      </c>
      <c r="B58" s="4" t="s">
        <v>450</v>
      </c>
      <c r="C58" s="5" t="s">
        <v>451</v>
      </c>
      <c r="D58" s="4" t="s">
        <v>15</v>
      </c>
      <c r="E58" s="8">
        <v>494.4</v>
      </c>
      <c r="F58" s="6">
        <f t="shared" si="0"/>
        <v>544.11999999999989</v>
      </c>
      <c r="G58" s="8">
        <v>873.6</v>
      </c>
      <c r="H58" s="6">
        <f t="shared" si="1"/>
        <v>963.18999999999994</v>
      </c>
      <c r="I58" s="13">
        <v>1023</v>
      </c>
      <c r="J58" s="11">
        <f t="shared" si="2"/>
        <v>1118.7399999999998</v>
      </c>
      <c r="L58" s="14"/>
      <c r="M58" s="25">
        <f>р3!E57/'3'!E58</f>
        <v>1.1128640776699028</v>
      </c>
      <c r="N58" s="25">
        <f>р3!F57/'3'!F58</f>
        <v>1.1126222156877161</v>
      </c>
      <c r="O58" s="25">
        <f>р3!G57/'3'!G58</f>
        <v>1.1133241758241756</v>
      </c>
      <c r="P58" s="25">
        <f>р3!H57/'3'!H58</f>
        <v>1.1131760088871356</v>
      </c>
      <c r="Q58" s="25">
        <f>р3!I57/'3'!I58</f>
        <v>1.1131964809384163</v>
      </c>
      <c r="R58" s="25">
        <f>р3!J57/'3'!J58</f>
        <v>1.1128591093551676</v>
      </c>
      <c r="T58" s="1">
        <v>535.19999999999993</v>
      </c>
      <c r="U58" s="25">
        <f t="shared" si="3"/>
        <v>445.99999999999994</v>
      </c>
      <c r="W58" s="1">
        <v>947.4</v>
      </c>
      <c r="X58" s="25">
        <f t="shared" si="4"/>
        <v>789.5</v>
      </c>
      <c r="Z58" s="1">
        <v>1100.3999999999999</v>
      </c>
      <c r="AA58" s="25">
        <f t="shared" si="5"/>
        <v>916.99999999999989</v>
      </c>
    </row>
    <row r="59" spans="1:27" ht="24.75" customHeight="1" x14ac:dyDescent="0.2">
      <c r="A59" s="4" t="s">
        <v>340</v>
      </c>
      <c r="B59" s="4" t="s">
        <v>452</v>
      </c>
      <c r="C59" s="5" t="s">
        <v>453</v>
      </c>
      <c r="D59" s="4" t="s">
        <v>15</v>
      </c>
      <c r="E59" s="6">
        <v>1483.2</v>
      </c>
      <c r="F59" s="6">
        <f t="shared" si="0"/>
        <v>1632.3600000000004</v>
      </c>
      <c r="G59" s="6">
        <v>2620.8000000000002</v>
      </c>
      <c r="H59" s="6">
        <f t="shared" si="1"/>
        <v>2889.5700000000006</v>
      </c>
      <c r="I59" s="11">
        <v>3069</v>
      </c>
      <c r="J59" s="11">
        <f t="shared" si="2"/>
        <v>3356.2200000000003</v>
      </c>
      <c r="L59" s="14"/>
      <c r="M59" s="25">
        <f>р3!E58/'3'!E59</f>
        <v>1.112864077669903</v>
      </c>
      <c r="N59" s="25">
        <f>р3!F58/'3'!F59</f>
        <v>1.1126222156877157</v>
      </c>
      <c r="O59" s="25">
        <f>р3!G58/'3'!G59</f>
        <v>1.1133241758241759</v>
      </c>
      <c r="P59" s="25">
        <f>р3!H58/'3'!H59</f>
        <v>1.1131760088871352</v>
      </c>
      <c r="Q59" s="25">
        <f>р3!I58/'3'!I59</f>
        <v>1.1131964809384165</v>
      </c>
      <c r="R59" s="25">
        <f>р3!J58/'3'!J59</f>
        <v>1.1128591093551674</v>
      </c>
      <c r="T59" s="1">
        <v>1605.6000000000001</v>
      </c>
      <c r="U59" s="25">
        <f t="shared" si="3"/>
        <v>1338.0000000000002</v>
      </c>
      <c r="W59" s="1">
        <v>2842.2000000000003</v>
      </c>
      <c r="X59" s="25">
        <f t="shared" si="4"/>
        <v>2368.5000000000005</v>
      </c>
      <c r="Z59" s="1">
        <v>3301.2000000000003</v>
      </c>
      <c r="AA59" s="25">
        <f t="shared" si="5"/>
        <v>2751.0000000000005</v>
      </c>
    </row>
    <row r="60" spans="1:27" ht="24.75" customHeight="1" x14ac:dyDescent="0.2">
      <c r="A60" s="4" t="s">
        <v>343</v>
      </c>
      <c r="B60" s="4" t="s">
        <v>454</v>
      </c>
      <c r="C60" s="5" t="s">
        <v>455</v>
      </c>
      <c r="D60" s="4" t="s">
        <v>15</v>
      </c>
      <c r="E60" s="8">
        <v>889.92</v>
      </c>
      <c r="F60" s="6">
        <f>U60*$K$7</f>
        <v>979.41600000000005</v>
      </c>
      <c r="G60" s="6">
        <v>1572.48</v>
      </c>
      <c r="H60" s="6">
        <f>X60*$K$7</f>
        <v>1733.7420000000002</v>
      </c>
      <c r="I60" s="11">
        <v>1841.3999999999999</v>
      </c>
      <c r="J60" s="11">
        <f t="shared" si="2"/>
        <v>2013.7320000000002</v>
      </c>
      <c r="L60" s="14"/>
      <c r="M60" s="25">
        <f>р3!E59/'3'!E60</f>
        <v>1.112864077669903</v>
      </c>
      <c r="N60" s="25">
        <f>р3!F59/'3'!F60</f>
        <v>1.1126222156877159</v>
      </c>
      <c r="O60" s="25">
        <f>р3!G59/'3'!G60</f>
        <v>1.1133241758241759</v>
      </c>
      <c r="P60" s="25">
        <f>р3!H59/'3'!H60</f>
        <v>1.1131760088871352</v>
      </c>
      <c r="Q60" s="25">
        <f>р3!I59/'3'!I60</f>
        <v>1.1131964809384165</v>
      </c>
      <c r="R60" s="25">
        <f>р3!J59/'3'!J60</f>
        <v>1.1128591093551674</v>
      </c>
      <c r="T60" s="1">
        <v>963.36</v>
      </c>
      <c r="U60" s="25">
        <f t="shared" si="3"/>
        <v>802.80000000000007</v>
      </c>
      <c r="W60" s="1">
        <v>1705.3200000000002</v>
      </c>
      <c r="X60" s="25">
        <f t="shared" si="4"/>
        <v>1421.1000000000001</v>
      </c>
      <c r="Z60" s="1">
        <v>1980.72</v>
      </c>
      <c r="AA60" s="25">
        <f t="shared" si="5"/>
        <v>1650.6000000000001</v>
      </c>
    </row>
    <row r="61" spans="1:27" ht="24.75" customHeight="1" x14ac:dyDescent="0.2">
      <c r="A61" s="4" t="s">
        <v>346</v>
      </c>
      <c r="B61" s="4" t="s">
        <v>456</v>
      </c>
      <c r="C61" s="5" t="s">
        <v>457</v>
      </c>
      <c r="D61" s="4" t="s">
        <v>15</v>
      </c>
      <c r="E61" s="8">
        <v>947.59999999999991</v>
      </c>
      <c r="F61" s="6">
        <f t="shared" si="0"/>
        <v>1042.8966666666668</v>
      </c>
      <c r="G61" s="6">
        <v>1674.3999999999999</v>
      </c>
      <c r="H61" s="6">
        <f t="shared" si="1"/>
        <v>1846.1141666666665</v>
      </c>
      <c r="I61" s="11">
        <v>1960.7499999999998</v>
      </c>
      <c r="J61" s="11">
        <f t="shared" si="2"/>
        <v>2144.2516666666666</v>
      </c>
      <c r="L61" s="14"/>
      <c r="M61" s="25">
        <f>р3!E60/'3'!E61</f>
        <v>1.112864077669903</v>
      </c>
      <c r="N61" s="25">
        <f>р3!F60/'3'!F61</f>
        <v>1.1126222156877157</v>
      </c>
      <c r="O61" s="25">
        <f>р3!G60/'3'!G61</f>
        <v>1.1133241758241759</v>
      </c>
      <c r="P61" s="25">
        <f>р3!H60/'3'!H61</f>
        <v>1.1131760088871354</v>
      </c>
      <c r="Q61" s="25">
        <f>р3!I60/'3'!I61</f>
        <v>1.1131964809384165</v>
      </c>
      <c r="R61" s="25">
        <f>р3!J60/'3'!J61</f>
        <v>1.1128591093551674</v>
      </c>
      <c r="T61" s="1">
        <v>1025.8</v>
      </c>
      <c r="U61" s="25">
        <f t="shared" si="3"/>
        <v>854.83333333333337</v>
      </c>
      <c r="W61" s="1">
        <v>1815.85</v>
      </c>
      <c r="X61" s="25">
        <f t="shared" si="4"/>
        <v>1513.2083333333333</v>
      </c>
      <c r="Z61" s="1">
        <v>2109.1</v>
      </c>
      <c r="AA61" s="25">
        <f t="shared" si="5"/>
        <v>1757.5833333333333</v>
      </c>
    </row>
    <row r="62" spans="1:27" ht="24.75" customHeight="1" x14ac:dyDescent="0.2">
      <c r="A62" s="4" t="s">
        <v>350</v>
      </c>
      <c r="B62" s="4" t="s">
        <v>458</v>
      </c>
      <c r="C62" s="5" t="s">
        <v>459</v>
      </c>
      <c r="D62" s="4" t="s">
        <v>15</v>
      </c>
      <c r="E62" s="8">
        <v>568.55999999999995</v>
      </c>
      <c r="F62" s="6">
        <f t="shared" si="0"/>
        <v>625.73799999999994</v>
      </c>
      <c r="G62" s="8">
        <v>1004.6399999999999</v>
      </c>
      <c r="H62" s="6">
        <f t="shared" si="1"/>
        <v>1107.6685</v>
      </c>
      <c r="I62" s="13">
        <v>1176.4499999999998</v>
      </c>
      <c r="J62" s="11">
        <f t="shared" si="2"/>
        <v>1286.5509999999999</v>
      </c>
      <c r="L62" s="14"/>
      <c r="M62" s="25">
        <f>р3!E61/'3'!E62</f>
        <v>1.1128640776699028</v>
      </c>
      <c r="N62" s="25">
        <f>р3!F61/'3'!F62</f>
        <v>1.1126222156877159</v>
      </c>
      <c r="O62" s="25">
        <f>р3!G61/'3'!G62</f>
        <v>1.1133241758241756</v>
      </c>
      <c r="P62" s="25">
        <f>р3!H61/'3'!H62</f>
        <v>1.1131760088871352</v>
      </c>
      <c r="Q62" s="25">
        <f>р3!I61/'3'!I62</f>
        <v>1.1131964809384165</v>
      </c>
      <c r="R62" s="25">
        <f>р3!J61/'3'!J62</f>
        <v>1.1128591093551674</v>
      </c>
      <c r="T62" s="1">
        <v>615.4799999999999</v>
      </c>
      <c r="U62" s="25">
        <f t="shared" si="3"/>
        <v>512.9</v>
      </c>
      <c r="W62" s="1">
        <v>1089.51</v>
      </c>
      <c r="X62" s="25">
        <f t="shared" si="4"/>
        <v>907.92500000000007</v>
      </c>
      <c r="Z62" s="1">
        <v>1265.4599999999998</v>
      </c>
      <c r="AA62" s="25">
        <f>Z62/1.2</f>
        <v>1054.55</v>
      </c>
    </row>
    <row r="63" spans="1:27" ht="24.75" customHeight="1" x14ac:dyDescent="0.2">
      <c r="A63" s="4" t="s">
        <v>460</v>
      </c>
      <c r="B63" s="4" t="s">
        <v>461</v>
      </c>
      <c r="C63" s="5" t="s">
        <v>462</v>
      </c>
      <c r="D63" s="4" t="s">
        <v>15</v>
      </c>
      <c r="E63" s="6">
        <v>1705.6799999999998</v>
      </c>
      <c r="F63" s="6">
        <f t="shared" si="0"/>
        <v>1877.2139999999999</v>
      </c>
      <c r="G63" s="6">
        <v>3013.92</v>
      </c>
      <c r="H63" s="6">
        <f t="shared" si="1"/>
        <v>3323.0055000000002</v>
      </c>
      <c r="I63" s="11">
        <v>3529.35</v>
      </c>
      <c r="J63" s="11">
        <f t="shared" si="2"/>
        <v>3859.6530000000002</v>
      </c>
      <c r="L63" s="14"/>
      <c r="M63" s="25">
        <f>р3!E62/'3'!E63</f>
        <v>1.112864077669903</v>
      </c>
      <c r="N63" s="25">
        <f>р3!F62/'3'!F63</f>
        <v>1.1126222156877161</v>
      </c>
      <c r="O63" s="25">
        <f>р3!G62/'3'!G63</f>
        <v>1.1133241758241756</v>
      </c>
      <c r="P63" s="25">
        <f>р3!H62/'3'!H63</f>
        <v>1.1131760088871352</v>
      </c>
      <c r="Q63" s="25">
        <f>р3!I62/'3'!I63</f>
        <v>1.1131964809384163</v>
      </c>
      <c r="R63" s="25">
        <f>р3!J62/'3'!J63</f>
        <v>1.1128591093551674</v>
      </c>
      <c r="T63" s="1">
        <v>1846.44</v>
      </c>
      <c r="U63" s="25">
        <f t="shared" si="3"/>
        <v>1538.7</v>
      </c>
      <c r="W63" s="1">
        <v>3268.53</v>
      </c>
      <c r="X63" s="25">
        <f t="shared" si="4"/>
        <v>2723.7750000000001</v>
      </c>
      <c r="Z63" s="1">
        <v>3796.38</v>
      </c>
      <c r="AA63" s="25">
        <f t="shared" si="5"/>
        <v>3163.65</v>
      </c>
    </row>
    <row r="64" spans="1:27" ht="24.75" customHeight="1" x14ac:dyDescent="0.2">
      <c r="A64" s="4" t="s">
        <v>463</v>
      </c>
      <c r="B64" s="4" t="s">
        <v>464</v>
      </c>
      <c r="C64" s="5" t="s">
        <v>465</v>
      </c>
      <c r="D64" s="4" t="s">
        <v>15</v>
      </c>
      <c r="E64" s="8">
        <v>1023.4079999999999</v>
      </c>
      <c r="F64" s="6">
        <f t="shared" si="0"/>
        <v>1126.3284000000001</v>
      </c>
      <c r="G64" s="6">
        <v>1808.3520000000001</v>
      </c>
      <c r="H64" s="6">
        <f t="shared" si="1"/>
        <v>1993.8033</v>
      </c>
      <c r="I64" s="11">
        <v>2117.6099999999997</v>
      </c>
      <c r="J64" s="11">
        <f t="shared" si="2"/>
        <v>2315.7918</v>
      </c>
      <c r="L64" s="14"/>
      <c r="M64" s="25">
        <f>р3!E63/'3'!E64</f>
        <v>1.112864077669903</v>
      </c>
      <c r="N64" s="25">
        <f>р3!F63/'3'!F64</f>
        <v>1.1126222156877159</v>
      </c>
      <c r="O64" s="25">
        <f>р3!G63/'3'!G64</f>
        <v>1.1133241758241756</v>
      </c>
      <c r="P64" s="25">
        <f>р3!H63/'3'!H64</f>
        <v>1.1131760088871352</v>
      </c>
      <c r="Q64" s="25">
        <f>р3!I63/'3'!I64</f>
        <v>1.1131964809384165</v>
      </c>
      <c r="R64" s="25">
        <f>р3!J63/'3'!J64</f>
        <v>1.1128591093551674</v>
      </c>
      <c r="T64" s="1">
        <v>1107.864</v>
      </c>
      <c r="U64" s="25">
        <f>T64/1.2</f>
        <v>923.22</v>
      </c>
      <c r="W64" s="1">
        <v>1961.1179999999999</v>
      </c>
      <c r="X64" s="25">
        <f t="shared" si="4"/>
        <v>1634.2650000000001</v>
      </c>
      <c r="Z64" s="1">
        <v>2277.828</v>
      </c>
      <c r="AA64" s="25">
        <f t="shared" si="5"/>
        <v>1898.19</v>
      </c>
    </row>
    <row r="65" spans="1:27" ht="36.75" customHeight="1" x14ac:dyDescent="0.2">
      <c r="A65" s="4" t="s">
        <v>466</v>
      </c>
      <c r="B65" s="4" t="s">
        <v>467</v>
      </c>
      <c r="C65" s="5" t="s">
        <v>468</v>
      </c>
      <c r="D65" s="4" t="s">
        <v>15</v>
      </c>
      <c r="E65" s="6">
        <v>2061</v>
      </c>
      <c r="F65" s="6">
        <f t="shared" si="0"/>
        <v>2267.166666666667</v>
      </c>
      <c r="G65" s="6">
        <v>3641</v>
      </c>
      <c r="H65" s="6">
        <f t="shared" si="1"/>
        <v>4008.7166666666667</v>
      </c>
      <c r="I65" s="11">
        <v>4262</v>
      </c>
      <c r="J65" s="11">
        <f>AA65*$K$7</f>
        <v>4661.416666666667</v>
      </c>
      <c r="L65" s="14"/>
      <c r="M65" s="25">
        <f>р3!E64/'3'!E65</f>
        <v>1.1130519165453663</v>
      </c>
      <c r="N65" s="25">
        <f>р3!F64/'3'!F65</f>
        <v>1.1128427552745717</v>
      </c>
      <c r="O65" s="25">
        <f>р3!G64/'3'!G65</f>
        <v>1.1128810766273003</v>
      </c>
      <c r="P65" s="25">
        <f>р3!H64/'3'!H65</f>
        <v>1.1130744253148348</v>
      </c>
      <c r="Q65" s="25">
        <f>р3!I64/'3'!I65</f>
        <v>1.1130924448615673</v>
      </c>
      <c r="R65" s="25">
        <f>р3!J64/'3'!J65</f>
        <v>1.11296637288378</v>
      </c>
      <c r="T65" s="1">
        <v>2230</v>
      </c>
      <c r="U65" s="25">
        <f>T65/1.2</f>
        <v>1858.3333333333335</v>
      </c>
      <c r="W65" s="1">
        <v>3943</v>
      </c>
      <c r="X65" s="25">
        <f t="shared" si="4"/>
        <v>3285.8333333333335</v>
      </c>
      <c r="Z65" s="1">
        <v>4585</v>
      </c>
      <c r="AA65" s="25">
        <f t="shared" si="5"/>
        <v>3820.8333333333335</v>
      </c>
    </row>
    <row r="66" spans="1:27" ht="36.75" customHeight="1" x14ac:dyDescent="0.2">
      <c r="A66" s="4" t="s">
        <v>469</v>
      </c>
      <c r="B66" s="4" t="s">
        <v>470</v>
      </c>
      <c r="C66" s="5" t="s">
        <v>471</v>
      </c>
      <c r="D66" s="4" t="s">
        <v>15</v>
      </c>
      <c r="E66" s="6">
        <v>1236.5999999999999</v>
      </c>
      <c r="F66" s="6">
        <f t="shared" si="0"/>
        <v>1360.3</v>
      </c>
      <c r="G66" s="6">
        <v>2184.6</v>
      </c>
      <c r="H66" s="6">
        <f t="shared" si="1"/>
        <v>2405.2299999999996</v>
      </c>
      <c r="I66" s="11">
        <v>2557.1999999999998</v>
      </c>
      <c r="J66" s="11">
        <f t="shared" si="2"/>
        <v>2796.85</v>
      </c>
      <c r="L66" s="14"/>
      <c r="M66" s="25">
        <f>р3!E65/'3'!E66</f>
        <v>1.1130519165453663</v>
      </c>
      <c r="N66" s="25">
        <f>р3!F65/'3'!F66</f>
        <v>1.1128427552745719</v>
      </c>
      <c r="O66" s="25">
        <f>р3!G65/'3'!G66</f>
        <v>1.1128810766273001</v>
      </c>
      <c r="P66" s="25">
        <f>р3!H65/'3'!H66</f>
        <v>1.1130744253148348</v>
      </c>
      <c r="Q66" s="25">
        <f>р3!I65/'3'!I66</f>
        <v>1.1130924448615676</v>
      </c>
      <c r="R66" s="25">
        <f>р3!J65/'3'!J66</f>
        <v>1.11296637288378</v>
      </c>
      <c r="T66" s="1">
        <v>1338</v>
      </c>
      <c r="U66" s="25">
        <f t="shared" ref="U66:U72" si="6">T66/1.2</f>
        <v>1115</v>
      </c>
      <c r="W66" s="1">
        <v>2365.7999999999997</v>
      </c>
      <c r="X66" s="25">
        <f t="shared" si="4"/>
        <v>1971.4999999999998</v>
      </c>
      <c r="Z66" s="1">
        <v>2751</v>
      </c>
      <c r="AA66" s="25">
        <f t="shared" si="5"/>
        <v>2292.5</v>
      </c>
    </row>
    <row r="67" spans="1:27" ht="36.75" customHeight="1" x14ac:dyDescent="0.2">
      <c r="A67" s="4" t="s">
        <v>472</v>
      </c>
      <c r="B67" s="4" t="s">
        <v>473</v>
      </c>
      <c r="C67" s="5" t="s">
        <v>474</v>
      </c>
      <c r="D67" s="4" t="s">
        <v>15</v>
      </c>
      <c r="E67" s="6">
        <v>3709.8</v>
      </c>
      <c r="F67" s="6">
        <f t="shared" si="0"/>
        <v>4080.9</v>
      </c>
      <c r="G67" s="6">
        <v>6553.8</v>
      </c>
      <c r="H67" s="6">
        <f t="shared" si="1"/>
        <v>7215.6900000000005</v>
      </c>
      <c r="I67" s="11">
        <v>7671.6</v>
      </c>
      <c r="J67" s="11">
        <f t="shared" si="2"/>
        <v>8390.5499999999993</v>
      </c>
      <c r="L67" s="14"/>
      <c r="M67" s="25">
        <f>р3!E66/'3'!E67</f>
        <v>1.1130519165453663</v>
      </c>
      <c r="N67" s="25">
        <f>р3!F66/'3'!F67</f>
        <v>1.1128427552745719</v>
      </c>
      <c r="O67" s="25">
        <f>р3!G66/'3'!G67</f>
        <v>1.1128810766273003</v>
      </c>
      <c r="P67" s="25">
        <f>р3!H66/'3'!H67</f>
        <v>1.1130744253148348</v>
      </c>
      <c r="Q67" s="25">
        <f>р3!I66/'3'!I67</f>
        <v>1.1130924448615673</v>
      </c>
      <c r="R67" s="25">
        <f>р3!J66/'3'!J67</f>
        <v>1.11296637288378</v>
      </c>
      <c r="T67" s="1">
        <v>4014</v>
      </c>
      <c r="U67" s="25">
        <f t="shared" si="6"/>
        <v>3345</v>
      </c>
      <c r="W67" s="1">
        <v>7097.4000000000005</v>
      </c>
      <c r="X67" s="25">
        <f>W67/1.2</f>
        <v>5914.5000000000009</v>
      </c>
      <c r="Z67" s="1">
        <v>8253</v>
      </c>
      <c r="AA67" s="25">
        <f t="shared" si="5"/>
        <v>6877.5</v>
      </c>
    </row>
    <row r="68" spans="1:27" ht="36.75" customHeight="1" x14ac:dyDescent="0.2">
      <c r="A68" s="4" t="s">
        <v>475</v>
      </c>
      <c r="B68" s="4" t="s">
        <v>476</v>
      </c>
      <c r="C68" s="5" t="s">
        <v>477</v>
      </c>
      <c r="D68" s="4" t="s">
        <v>15</v>
      </c>
      <c r="E68" s="6">
        <v>2225.88</v>
      </c>
      <c r="F68" s="6">
        <f t="shared" si="0"/>
        <v>2448.5400000000004</v>
      </c>
      <c r="G68" s="6">
        <v>3932.2799999999997</v>
      </c>
      <c r="H68" s="6">
        <f t="shared" si="1"/>
        <v>4329.4140000000007</v>
      </c>
      <c r="I68" s="11">
        <v>4602.96</v>
      </c>
      <c r="J68" s="11">
        <f t="shared" si="2"/>
        <v>5034.33</v>
      </c>
      <c r="L68" s="14"/>
      <c r="M68" s="25">
        <f>р3!E67/'3'!E68</f>
        <v>1.1130519165453663</v>
      </c>
      <c r="N68" s="25">
        <f>р3!F67/'3'!F68</f>
        <v>1.1128427552745717</v>
      </c>
      <c r="O68" s="25">
        <f>р3!G67/'3'!G68</f>
        <v>1.1128810766273003</v>
      </c>
      <c r="P68" s="25">
        <f>р3!H67/'3'!H68</f>
        <v>1.1130744253148346</v>
      </c>
      <c r="Q68" s="25">
        <f>р3!I67/'3'!I68</f>
        <v>1.1130924448615673</v>
      </c>
      <c r="R68" s="25">
        <f>р3!J67/'3'!J68</f>
        <v>1.11296637288378</v>
      </c>
      <c r="T68" s="1">
        <v>2408.4</v>
      </c>
      <c r="U68" s="25">
        <f t="shared" si="6"/>
        <v>2007.0000000000002</v>
      </c>
      <c r="W68" s="1">
        <v>4258.4400000000005</v>
      </c>
      <c r="X68" s="25">
        <f t="shared" si="4"/>
        <v>3548.7000000000007</v>
      </c>
      <c r="Z68" s="1">
        <v>4951.8</v>
      </c>
      <c r="AA68" s="25">
        <f t="shared" si="5"/>
        <v>4126.5</v>
      </c>
    </row>
    <row r="69" spans="1:27" ht="36.75" customHeight="1" x14ac:dyDescent="0.2">
      <c r="A69" s="4" t="s">
        <v>478</v>
      </c>
      <c r="B69" s="4" t="s">
        <v>479</v>
      </c>
      <c r="C69" s="5" t="s">
        <v>480</v>
      </c>
      <c r="D69" s="4" t="s">
        <v>15</v>
      </c>
      <c r="E69" s="6">
        <v>2164.0500000000002</v>
      </c>
      <c r="F69" s="6">
        <f t="shared" si="0"/>
        <v>2380.5250000000001</v>
      </c>
      <c r="G69" s="6">
        <v>3823.05</v>
      </c>
      <c r="H69" s="6">
        <f t="shared" si="1"/>
        <v>4209.1525000000001</v>
      </c>
      <c r="I69" s="11">
        <v>4475.1000000000004</v>
      </c>
      <c r="J69" s="11">
        <f t="shared" si="2"/>
        <v>4894.4875000000002</v>
      </c>
      <c r="L69" s="14"/>
      <c r="M69" s="25">
        <f>р3!E68/'3'!E69</f>
        <v>1.1130519165453663</v>
      </c>
      <c r="N69" s="25">
        <f>р3!F68/'3'!F69</f>
        <v>1.1128427552745719</v>
      </c>
      <c r="O69" s="25">
        <f>р3!G68/'3'!G69</f>
        <v>1.1128810766273003</v>
      </c>
      <c r="P69" s="25">
        <f>р3!H68/'3'!H69</f>
        <v>1.1130744253148348</v>
      </c>
      <c r="Q69" s="25">
        <f>р3!I68/'3'!I69</f>
        <v>1.1130924448615671</v>
      </c>
      <c r="R69" s="25">
        <f>р3!J68/'3'!J69</f>
        <v>1.11296637288378</v>
      </c>
      <c r="T69" s="1">
        <v>2341.5</v>
      </c>
      <c r="U69" s="25">
        <f t="shared" si="6"/>
        <v>1951.25</v>
      </c>
      <c r="W69" s="1">
        <v>4140.1500000000005</v>
      </c>
      <c r="X69" s="25">
        <f t="shared" si="4"/>
        <v>3450.1250000000005</v>
      </c>
      <c r="Z69" s="1">
        <v>4814.25</v>
      </c>
      <c r="AA69" s="25">
        <f t="shared" si="5"/>
        <v>4011.875</v>
      </c>
    </row>
    <row r="70" spans="1:27" ht="36.75" customHeight="1" x14ac:dyDescent="0.2">
      <c r="A70" s="4" t="s">
        <v>481</v>
      </c>
      <c r="B70" s="4" t="s">
        <v>482</v>
      </c>
      <c r="C70" s="5" t="s">
        <v>483</v>
      </c>
      <c r="D70" s="4" t="s">
        <v>15</v>
      </c>
      <c r="E70" s="6">
        <v>1298.43</v>
      </c>
      <c r="F70" s="6">
        <f t="shared" si="0"/>
        <v>1428.3150000000001</v>
      </c>
      <c r="G70" s="6">
        <v>2293.83</v>
      </c>
      <c r="H70" s="6">
        <f t="shared" si="1"/>
        <v>2525.4915000000001</v>
      </c>
      <c r="I70" s="11">
        <v>2685.06</v>
      </c>
      <c r="J70" s="11">
        <f t="shared" si="2"/>
        <v>2936.6925000000001</v>
      </c>
      <c r="L70" s="14"/>
      <c r="M70" s="25">
        <f>р3!E69/'3'!E70</f>
        <v>1.1130519165453663</v>
      </c>
      <c r="N70" s="25">
        <f>р3!F69/'3'!F70</f>
        <v>1.1128427552745717</v>
      </c>
      <c r="O70" s="25">
        <f>р3!G69/'3'!G70</f>
        <v>1.1128810766273003</v>
      </c>
      <c r="P70" s="25">
        <f>р3!H69/'3'!H70</f>
        <v>1.1130744253148348</v>
      </c>
      <c r="Q70" s="25">
        <f>р3!I69/'3'!I70</f>
        <v>1.1130924448615673</v>
      </c>
      <c r="R70" s="25">
        <f>р3!J69/'3'!J70</f>
        <v>1.11296637288378</v>
      </c>
      <c r="T70" s="1">
        <v>1404.8999999999999</v>
      </c>
      <c r="U70" s="25">
        <f t="shared" si="6"/>
        <v>1170.75</v>
      </c>
      <c r="W70" s="1">
        <v>2484.09</v>
      </c>
      <c r="X70" s="25">
        <f t="shared" si="4"/>
        <v>2070.0750000000003</v>
      </c>
      <c r="Z70" s="1">
        <v>2888.5499999999997</v>
      </c>
      <c r="AA70" s="25">
        <f t="shared" si="5"/>
        <v>2407.125</v>
      </c>
    </row>
    <row r="71" spans="1:27" ht="36.75" customHeight="1" x14ac:dyDescent="0.2">
      <c r="A71" s="4" t="s">
        <v>484</v>
      </c>
      <c r="B71" s="4" t="s">
        <v>485</v>
      </c>
      <c r="C71" s="5" t="s">
        <v>486</v>
      </c>
      <c r="D71" s="4" t="s">
        <v>15</v>
      </c>
      <c r="E71" s="6">
        <v>3895.2900000000004</v>
      </c>
      <c r="F71" s="6">
        <f t="shared" si="0"/>
        <v>4284.9449999999997</v>
      </c>
      <c r="G71" s="6">
        <v>6881.4900000000007</v>
      </c>
      <c r="H71" s="6">
        <f t="shared" si="1"/>
        <v>7576.4745000000003</v>
      </c>
      <c r="I71" s="11">
        <v>8055.18</v>
      </c>
      <c r="J71" s="11">
        <f t="shared" si="2"/>
        <v>8810.0774999999994</v>
      </c>
      <c r="L71" s="14"/>
      <c r="M71" s="25">
        <f>р3!E70/'3'!E71</f>
        <v>1.1130519165453661</v>
      </c>
      <c r="N71" s="25">
        <f>р3!F70/'3'!F71</f>
        <v>1.1128427552745721</v>
      </c>
      <c r="O71" s="25">
        <f>р3!G70/'3'!G71</f>
        <v>1.1128810766273001</v>
      </c>
      <c r="P71" s="25">
        <f>р3!H70/'3'!H71</f>
        <v>1.1130744253148348</v>
      </c>
      <c r="Q71" s="25">
        <f>р3!I70/'3'!I71</f>
        <v>1.1130924448615676</v>
      </c>
      <c r="R71" s="25">
        <f>р3!J70/'3'!J71</f>
        <v>1.11296637288378</v>
      </c>
      <c r="T71" s="1">
        <v>4214.7</v>
      </c>
      <c r="U71" s="25">
        <f t="shared" si="6"/>
        <v>3512.25</v>
      </c>
      <c r="W71" s="1">
        <v>7452.27</v>
      </c>
      <c r="X71" s="25">
        <f t="shared" si="4"/>
        <v>6210.2250000000004</v>
      </c>
      <c r="Z71" s="1">
        <v>8665.65</v>
      </c>
      <c r="AA71" s="25">
        <f t="shared" si="5"/>
        <v>7221.375</v>
      </c>
    </row>
    <row r="72" spans="1:27" ht="36.75" customHeight="1" x14ac:dyDescent="0.2">
      <c r="A72" s="4" t="s">
        <v>487</v>
      </c>
      <c r="B72" s="4" t="s">
        <v>488</v>
      </c>
      <c r="C72" s="5" t="s">
        <v>489</v>
      </c>
      <c r="D72" s="4" t="s">
        <v>15</v>
      </c>
      <c r="E72" s="6">
        <v>2337.174</v>
      </c>
      <c r="F72" s="6">
        <f>U72*$K$7</f>
        <v>2570.9669999999996</v>
      </c>
      <c r="G72" s="6">
        <v>4128.8940000000002</v>
      </c>
      <c r="H72" s="6">
        <f>X72*$K$7</f>
        <v>4545.8847000000005</v>
      </c>
      <c r="I72" s="11">
        <v>4833.1080000000002</v>
      </c>
      <c r="J72" s="11">
        <f t="shared" si="2"/>
        <v>5286.0464999999995</v>
      </c>
      <c r="L72" s="14"/>
      <c r="M72" s="25">
        <f>р3!E71/'3'!E72</f>
        <v>1.1130519165453663</v>
      </c>
      <c r="N72" s="25">
        <f>р3!F71/'3'!F72</f>
        <v>1.1128427552745723</v>
      </c>
      <c r="O72" s="25">
        <f>р3!G71/'3'!G72</f>
        <v>1.1128810766273001</v>
      </c>
      <c r="P72" s="25">
        <f>р3!H71/'3'!H72</f>
        <v>1.1130744253148348</v>
      </c>
      <c r="Q72" s="25">
        <f>р3!I71/'3'!I72</f>
        <v>1.1130924448615676</v>
      </c>
      <c r="R72" s="25">
        <f>р3!J71/'3'!J72</f>
        <v>1.11296637288378</v>
      </c>
      <c r="T72" s="1">
        <v>2528.8199999999997</v>
      </c>
      <c r="U72" s="25">
        <f t="shared" si="6"/>
        <v>2107.35</v>
      </c>
      <c r="W72" s="1">
        <v>4471.3620000000001</v>
      </c>
      <c r="X72" s="25">
        <f t="shared" si="4"/>
        <v>3726.1350000000002</v>
      </c>
      <c r="Z72" s="1">
        <v>5199.3899999999994</v>
      </c>
      <c r="AA72" s="25">
        <f t="shared" si="5"/>
        <v>4332.8249999999998</v>
      </c>
    </row>
    <row r="73" spans="1:27" ht="38.25" x14ac:dyDescent="0.2">
      <c r="A73" s="4" t="s">
        <v>490</v>
      </c>
      <c r="B73" s="4" t="s">
        <v>491</v>
      </c>
      <c r="C73" s="17" t="s">
        <v>3041</v>
      </c>
      <c r="D73" s="4" t="s">
        <v>15</v>
      </c>
      <c r="E73" s="6">
        <v>1650</v>
      </c>
      <c r="F73" s="6">
        <f t="shared" si="0"/>
        <v>1812.7166666666669</v>
      </c>
      <c r="G73" s="6">
        <v>2911</v>
      </c>
      <c r="H73" s="6">
        <f t="shared" si="1"/>
        <v>3207.5833333333335</v>
      </c>
      <c r="I73" s="11">
        <v>3409</v>
      </c>
      <c r="J73" s="11">
        <f t="shared" si="2"/>
        <v>3729.1333333333337</v>
      </c>
      <c r="L73" s="14"/>
      <c r="M73" s="25">
        <f>р3!E72/'3'!E73</f>
        <v>1.1127272727272728</v>
      </c>
      <c r="N73" s="25">
        <f>р3!F72/'3'!F73</f>
        <v>1.1132462326342596</v>
      </c>
      <c r="O73" s="25">
        <f>р3!G72/'3'!G73</f>
        <v>1.1130195809000343</v>
      </c>
      <c r="P73" s="25">
        <f>р3!H72/'3'!H73</f>
        <v>1.112987451612065</v>
      </c>
      <c r="Q73" s="25">
        <f>р3!I72/'3'!I73</f>
        <v>1.1129363449691991</v>
      </c>
      <c r="R73" s="25">
        <f>р3!J72/'3'!J73</f>
        <v>1.1131272681766986</v>
      </c>
      <c r="T73" s="1">
        <v>1783</v>
      </c>
      <c r="U73" s="25">
        <f>T73/1.2</f>
        <v>1485.8333333333335</v>
      </c>
      <c r="W73" s="1">
        <v>3155</v>
      </c>
      <c r="X73" s="25">
        <f t="shared" si="4"/>
        <v>2629.166666666667</v>
      </c>
      <c r="Z73" s="1">
        <v>3668</v>
      </c>
      <c r="AA73" s="25">
        <f>Z73/1.2</f>
        <v>3056.666666666667</v>
      </c>
    </row>
    <row r="74" spans="1:27" ht="38.25" x14ac:dyDescent="0.2">
      <c r="A74" s="4" t="s">
        <v>492</v>
      </c>
      <c r="B74" s="4" t="s">
        <v>493</v>
      </c>
      <c r="C74" s="17" t="s">
        <v>3042</v>
      </c>
      <c r="D74" s="4" t="s">
        <v>15</v>
      </c>
      <c r="E74" s="8">
        <v>990</v>
      </c>
      <c r="F74" s="6">
        <f t="shared" si="0"/>
        <v>1087.6299999999999</v>
      </c>
      <c r="G74" s="6">
        <v>1746.6</v>
      </c>
      <c r="H74" s="6">
        <f t="shared" si="1"/>
        <v>1924.55</v>
      </c>
      <c r="I74" s="11">
        <v>2045.3999999999999</v>
      </c>
      <c r="J74" s="11">
        <f t="shared" si="2"/>
        <v>2237.4799999999996</v>
      </c>
      <c r="L74" s="14"/>
      <c r="M74" s="25">
        <f>р3!E73/'3'!E74</f>
        <v>1.1127272727272726</v>
      </c>
      <c r="N74" s="25">
        <f>р3!F73/'3'!F74</f>
        <v>1.1132462326342598</v>
      </c>
      <c r="O74" s="25">
        <f>р3!G73/'3'!G74</f>
        <v>1.1130195809000345</v>
      </c>
      <c r="P74" s="25">
        <f>р3!H73/'3'!H74</f>
        <v>1.1129874516120652</v>
      </c>
      <c r="Q74" s="25">
        <f>р3!I73/'3'!I74</f>
        <v>1.1129363449691994</v>
      </c>
      <c r="R74" s="25">
        <f>р3!J73/'3'!J74</f>
        <v>1.113127268176699</v>
      </c>
      <c r="T74" s="1">
        <v>1069.8</v>
      </c>
      <c r="U74" s="25">
        <f t="shared" ref="U74:U78" si="7">T74/1.2</f>
        <v>891.5</v>
      </c>
      <c r="W74" s="1">
        <v>1893</v>
      </c>
      <c r="X74" s="25">
        <f>W74/1.2</f>
        <v>1577.5</v>
      </c>
      <c r="Z74" s="1">
        <v>2200.7999999999997</v>
      </c>
      <c r="AA74" s="25">
        <f t="shared" si="5"/>
        <v>1833.9999999999998</v>
      </c>
    </row>
    <row r="75" spans="1:27" ht="36.75" customHeight="1" x14ac:dyDescent="0.2">
      <c r="A75" s="4" t="s">
        <v>494</v>
      </c>
      <c r="B75" s="4" t="s">
        <v>495</v>
      </c>
      <c r="C75" s="17" t="s">
        <v>3043</v>
      </c>
      <c r="D75" s="4" t="s">
        <v>15</v>
      </c>
      <c r="E75" s="6">
        <v>2970</v>
      </c>
      <c r="F75" s="6">
        <f t="shared" ref="F75:F138" si="8">U75*$K$7</f>
        <v>3262.89</v>
      </c>
      <c r="G75" s="6">
        <v>5239.8</v>
      </c>
      <c r="H75" s="6">
        <f t="shared" ref="H75:H77" si="9">X75*$K$7</f>
        <v>5773.65</v>
      </c>
      <c r="I75" s="11">
        <v>6136.2</v>
      </c>
      <c r="J75" s="11">
        <f t="shared" ref="J75:J78" si="10">AA75*$K$7</f>
        <v>6712.4400000000005</v>
      </c>
      <c r="L75" s="14"/>
      <c r="M75" s="25">
        <f>р3!E74/'3'!E75</f>
        <v>1.1127272727272728</v>
      </c>
      <c r="N75" s="25">
        <f>р3!F74/'3'!F75</f>
        <v>1.1132462326342598</v>
      </c>
      <c r="O75" s="25">
        <f>р3!G74/'3'!G75</f>
        <v>1.1130195809000343</v>
      </c>
      <c r="P75" s="25">
        <f>р3!H74/'3'!H75</f>
        <v>1.1129874516120652</v>
      </c>
      <c r="Q75" s="25">
        <f>р3!I74/'3'!I75</f>
        <v>1.1129363449691991</v>
      </c>
      <c r="R75" s="25">
        <f>р3!J74/'3'!J75</f>
        <v>1.1131272681766988</v>
      </c>
      <c r="T75" s="1">
        <v>3209.4</v>
      </c>
      <c r="U75" s="25">
        <f t="shared" si="7"/>
        <v>2674.5</v>
      </c>
      <c r="W75" s="1">
        <v>5679</v>
      </c>
      <c r="X75" s="25">
        <f t="shared" si="4"/>
        <v>4732.5</v>
      </c>
      <c r="Z75" s="1">
        <v>6602.4000000000005</v>
      </c>
      <c r="AA75" s="25">
        <f t="shared" ref="AA75:AA80" si="11">Z75/1.2</f>
        <v>5502.0000000000009</v>
      </c>
    </row>
    <row r="76" spans="1:27" ht="36.75" customHeight="1" x14ac:dyDescent="0.2">
      <c r="A76" s="4" t="s">
        <v>496</v>
      </c>
      <c r="B76" s="4" t="s">
        <v>497</v>
      </c>
      <c r="C76" s="17" t="s">
        <v>3044</v>
      </c>
      <c r="D76" s="4" t="s">
        <v>15</v>
      </c>
      <c r="E76" s="6">
        <v>1782</v>
      </c>
      <c r="F76" s="6">
        <f t="shared" si="8"/>
        <v>1957.7339999999999</v>
      </c>
      <c r="G76" s="6">
        <v>3143.88</v>
      </c>
      <c r="H76" s="6">
        <f t="shared" si="9"/>
        <v>3464.19</v>
      </c>
      <c r="I76" s="11">
        <v>3681.72</v>
      </c>
      <c r="J76" s="11">
        <f t="shared" si="10"/>
        <v>4027.4640000000004</v>
      </c>
      <c r="L76" s="14"/>
      <c r="M76" s="25">
        <f>р3!E75/'3'!E76</f>
        <v>1.1127272727272728</v>
      </c>
      <c r="N76" s="25">
        <f>р3!F75/'3'!F76</f>
        <v>1.1132462326342598</v>
      </c>
      <c r="O76" s="25">
        <f>р3!G75/'3'!G76</f>
        <v>1.1130195809000343</v>
      </c>
      <c r="P76" s="25">
        <f>р3!H75/'3'!H76</f>
        <v>1.112987451612065</v>
      </c>
      <c r="Q76" s="25">
        <f>р3!I75/'3'!I76</f>
        <v>1.1129363449691991</v>
      </c>
      <c r="R76" s="25">
        <f>р3!J75/'3'!J76</f>
        <v>1.1131272681766986</v>
      </c>
      <c r="T76" s="1">
        <v>1925.6399999999999</v>
      </c>
      <c r="U76" s="25">
        <f t="shared" si="7"/>
        <v>1604.7</v>
      </c>
      <c r="W76" s="1">
        <v>3407.4</v>
      </c>
      <c r="X76" s="25">
        <f t="shared" ref="X76:X79" si="12">W76/1.2</f>
        <v>2839.5</v>
      </c>
      <c r="Z76" s="1">
        <v>3961.44</v>
      </c>
      <c r="AA76" s="25">
        <f t="shared" si="11"/>
        <v>3301.2000000000003</v>
      </c>
    </row>
    <row r="77" spans="1:27" ht="36.75" customHeight="1" x14ac:dyDescent="0.2">
      <c r="A77" s="4" t="s">
        <v>498</v>
      </c>
      <c r="B77" s="4" t="s">
        <v>499</v>
      </c>
      <c r="C77" s="17" t="s">
        <v>3045</v>
      </c>
      <c r="D77" s="4" t="s">
        <v>15</v>
      </c>
      <c r="E77" s="6">
        <v>1815.0000000000002</v>
      </c>
      <c r="F77" s="6">
        <f t="shared" si="8"/>
        <v>1993.9883333333337</v>
      </c>
      <c r="G77" s="6">
        <v>3202.1000000000004</v>
      </c>
      <c r="H77" s="6">
        <f t="shared" si="9"/>
        <v>3528.3416666666672</v>
      </c>
      <c r="I77" s="11">
        <v>3749.9</v>
      </c>
      <c r="J77" s="11">
        <f t="shared" si="10"/>
        <v>4102.0466666666671</v>
      </c>
      <c r="L77" s="14"/>
      <c r="M77" s="25">
        <f>р3!E76/'3'!E77</f>
        <v>1.1127272727272726</v>
      </c>
      <c r="N77" s="25">
        <f>р3!F76/'3'!F77</f>
        <v>1.1132462326342598</v>
      </c>
      <c r="O77" s="25">
        <f>р3!G76/'3'!G77</f>
        <v>1.1130195809000343</v>
      </c>
      <c r="P77" s="25">
        <f>р3!H76/'3'!H77</f>
        <v>1.112987451612065</v>
      </c>
      <c r="Q77" s="25">
        <f>р3!I76/'3'!I77</f>
        <v>1.1129363449691994</v>
      </c>
      <c r="R77" s="25">
        <f>р3!J76/'3'!J77</f>
        <v>1.1131272681766988</v>
      </c>
      <c r="T77" s="1">
        <v>1961.3000000000002</v>
      </c>
      <c r="U77" s="25">
        <f t="shared" si="7"/>
        <v>1634.416666666667</v>
      </c>
      <c r="W77" s="1">
        <v>3470.5000000000005</v>
      </c>
      <c r="X77" s="25">
        <f t="shared" si="12"/>
        <v>2892.0833333333339</v>
      </c>
      <c r="Z77" s="1">
        <v>4034.8</v>
      </c>
      <c r="AA77" s="25">
        <f t="shared" si="11"/>
        <v>3362.3333333333335</v>
      </c>
    </row>
    <row r="78" spans="1:27" ht="36.75" customHeight="1" x14ac:dyDescent="0.2">
      <c r="A78" s="4" t="s">
        <v>500</v>
      </c>
      <c r="B78" s="4" t="s">
        <v>501</v>
      </c>
      <c r="C78" s="17" t="s">
        <v>3046</v>
      </c>
      <c r="D78" s="4" t="s">
        <v>15</v>
      </c>
      <c r="E78" s="8">
        <v>1089</v>
      </c>
      <c r="F78" s="6">
        <f t="shared" si="8"/>
        <v>1196.393</v>
      </c>
      <c r="G78" s="6">
        <v>1921.2600000000002</v>
      </c>
      <c r="H78" s="6">
        <f>X78*$K$7</f>
        <v>2117.0050000000001</v>
      </c>
      <c r="I78" s="11">
        <v>2249.94</v>
      </c>
      <c r="J78" s="11">
        <f t="shared" si="10"/>
        <v>2461.2280000000001</v>
      </c>
      <c r="L78" s="14"/>
      <c r="M78" s="25">
        <f>р3!E77/'3'!E78</f>
        <v>1.1127272727272728</v>
      </c>
      <c r="N78" s="25">
        <f>р3!F77/'3'!F78</f>
        <v>1.1132462326342598</v>
      </c>
      <c r="O78" s="25">
        <f>р3!G77/'3'!G78</f>
        <v>1.1130195809000343</v>
      </c>
      <c r="P78" s="25">
        <f>р3!H77/'3'!H78</f>
        <v>1.1129874516120652</v>
      </c>
      <c r="Q78" s="25">
        <f>р3!I77/'3'!I78</f>
        <v>1.1129363449691994</v>
      </c>
      <c r="R78" s="25">
        <f>р3!J77/'3'!J78</f>
        <v>1.1131272681766988</v>
      </c>
      <c r="T78" s="1">
        <v>1176.78</v>
      </c>
      <c r="U78" s="25">
        <f t="shared" si="7"/>
        <v>980.65</v>
      </c>
      <c r="W78" s="1">
        <v>2082.3000000000002</v>
      </c>
      <c r="X78" s="25">
        <f t="shared" si="12"/>
        <v>1735.2500000000002</v>
      </c>
      <c r="Z78" s="1">
        <v>2420.88</v>
      </c>
      <c r="AA78" s="25">
        <f t="shared" si="11"/>
        <v>2017.4</v>
      </c>
    </row>
    <row r="79" spans="1:27" ht="36.75" customHeight="1" x14ac:dyDescent="0.2">
      <c r="A79" s="4" t="s">
        <v>502</v>
      </c>
      <c r="B79" s="4" t="s">
        <v>503</v>
      </c>
      <c r="C79" s="17" t="s">
        <v>3047</v>
      </c>
      <c r="D79" s="4" t="s">
        <v>15</v>
      </c>
      <c r="E79" s="6">
        <v>3267.0000000000005</v>
      </c>
      <c r="F79" s="6">
        <f t="shared" si="8"/>
        <v>3589.179000000001</v>
      </c>
      <c r="G79" s="6">
        <v>5763.7800000000007</v>
      </c>
      <c r="H79" s="6">
        <f t="shared" ref="H79:H89" si="13">X79*$K$7</f>
        <v>6351.0150000000012</v>
      </c>
      <c r="I79" s="11">
        <v>6749.8200000000006</v>
      </c>
      <c r="J79" s="11">
        <f>AA79*$K$7</f>
        <v>7383.684000000002</v>
      </c>
      <c r="L79" s="14"/>
      <c r="M79" s="25">
        <f>р3!E78/'3'!E79</f>
        <v>1.1127272727272728</v>
      </c>
      <c r="N79" s="25">
        <f>р3!F78/'3'!F79</f>
        <v>1.1132462326342596</v>
      </c>
      <c r="O79" s="25">
        <f>р3!G78/'3'!G79</f>
        <v>1.1130195809000343</v>
      </c>
      <c r="P79" s="25">
        <f>р3!H78/'3'!H79</f>
        <v>1.112987451612065</v>
      </c>
      <c r="Q79" s="25">
        <f>р3!I78/'3'!I79</f>
        <v>1.1129363449691991</v>
      </c>
      <c r="R79" s="25">
        <f>р3!J78/'3'!J79</f>
        <v>1.1131272681766986</v>
      </c>
      <c r="T79" s="1">
        <v>3530.3400000000006</v>
      </c>
      <c r="U79" s="25">
        <f>T79/1.2</f>
        <v>2941.9500000000007</v>
      </c>
      <c r="W79" s="1">
        <v>6246.9000000000005</v>
      </c>
      <c r="X79" s="25">
        <f t="shared" si="12"/>
        <v>5205.7500000000009</v>
      </c>
      <c r="Z79" s="1">
        <v>7262.6400000000012</v>
      </c>
      <c r="AA79" s="25">
        <f t="shared" si="11"/>
        <v>6052.2000000000016</v>
      </c>
    </row>
    <row r="80" spans="1:27" ht="36.75" customHeight="1" x14ac:dyDescent="0.2">
      <c r="A80" s="4" t="s">
        <v>504</v>
      </c>
      <c r="B80" s="4" t="s">
        <v>505</v>
      </c>
      <c r="C80" s="17" t="s">
        <v>3048</v>
      </c>
      <c r="D80" s="4" t="s">
        <v>15</v>
      </c>
      <c r="E80" s="6">
        <v>1960.2000000000003</v>
      </c>
      <c r="F80" s="6">
        <f t="shared" si="8"/>
        <v>2153.5074000000004</v>
      </c>
      <c r="G80" s="6">
        <v>3458.2680000000005</v>
      </c>
      <c r="H80" s="6">
        <f t="shared" si="13"/>
        <v>3810.6090000000004</v>
      </c>
      <c r="I80" s="11">
        <v>4049.8920000000003</v>
      </c>
      <c r="J80" s="11">
        <f t="shared" ref="J80:J143" si="14">AA80*$K$7</f>
        <v>4430.2104000000008</v>
      </c>
      <c r="L80" s="14"/>
      <c r="M80" s="25">
        <f>р3!E79/'3'!E80</f>
        <v>1.1127272727272726</v>
      </c>
      <c r="N80" s="25">
        <f>р3!F79/'3'!F80</f>
        <v>1.1132462326342596</v>
      </c>
      <c r="O80" s="25">
        <f>р3!G79/'3'!G80</f>
        <v>1.1130195809000343</v>
      </c>
      <c r="P80" s="25">
        <f>р3!H79/'3'!H80</f>
        <v>1.112987451612065</v>
      </c>
      <c r="Q80" s="25">
        <f>р3!I79/'3'!I80</f>
        <v>1.1129363449691991</v>
      </c>
      <c r="R80" s="25">
        <f>р3!J79/'3'!J80</f>
        <v>1.1131272681766988</v>
      </c>
      <c r="T80" s="1">
        <v>2118.2040000000002</v>
      </c>
      <c r="U80" s="25">
        <f t="shared" ref="U80:U89" si="15">T80/1.2</f>
        <v>1765.1700000000003</v>
      </c>
      <c r="W80" s="1">
        <v>3748.1400000000003</v>
      </c>
      <c r="X80" s="25">
        <f>W80/1.2</f>
        <v>3123.4500000000003</v>
      </c>
      <c r="Z80" s="1">
        <v>4357.5840000000007</v>
      </c>
      <c r="AA80" s="25">
        <f t="shared" si="11"/>
        <v>3631.3200000000006</v>
      </c>
    </row>
    <row r="81" spans="1:27" ht="36.75" customHeight="1" x14ac:dyDescent="0.2">
      <c r="A81" s="4" t="s">
        <v>506</v>
      </c>
      <c r="B81" s="4" t="s">
        <v>507</v>
      </c>
      <c r="C81" s="5" t="s">
        <v>508</v>
      </c>
      <c r="D81" s="4" t="s">
        <v>15</v>
      </c>
      <c r="E81" s="6">
        <v>2473</v>
      </c>
      <c r="F81" s="6">
        <f t="shared" si="8"/>
        <v>2720.6</v>
      </c>
      <c r="G81" s="6">
        <v>4368</v>
      </c>
      <c r="H81" s="6">
        <f t="shared" si="13"/>
        <v>4811.8833333333332</v>
      </c>
      <c r="I81" s="11">
        <v>5115</v>
      </c>
      <c r="J81" s="11">
        <f t="shared" si="14"/>
        <v>5594.7166666666672</v>
      </c>
      <c r="L81" s="14"/>
      <c r="M81" s="25">
        <f>р3!E80/'3'!E81</f>
        <v>1.1128184391427416</v>
      </c>
      <c r="N81" s="25">
        <f>р3!F80/'3'!F81</f>
        <v>1.112989781665809</v>
      </c>
      <c r="O81" s="25">
        <f>р3!G80/'3'!G81</f>
        <v>1.1130952380952381</v>
      </c>
      <c r="P81" s="25">
        <f>р3!H80/'3'!H81</f>
        <v>1.1130776930723592</v>
      </c>
      <c r="Q81" s="25">
        <f>р3!I80/'3'!I81</f>
        <v>1.1130009775171066</v>
      </c>
      <c r="R81" s="25">
        <f>р3!J80/'3'!J81</f>
        <v>1.1130143617639261</v>
      </c>
      <c r="T81" s="1">
        <v>2676</v>
      </c>
      <c r="U81" s="25">
        <f t="shared" si="15"/>
        <v>2230</v>
      </c>
      <c r="W81" s="1">
        <v>4733</v>
      </c>
      <c r="X81" s="25">
        <f t="shared" ref="X81:X88" si="16">W81/1.2</f>
        <v>3944.166666666667</v>
      </c>
      <c r="Z81" s="1">
        <v>5503</v>
      </c>
      <c r="AA81" s="25">
        <f>Z81/1.2</f>
        <v>4585.8333333333339</v>
      </c>
    </row>
    <row r="82" spans="1:27" ht="36.75" customHeight="1" x14ac:dyDescent="0.2">
      <c r="A82" s="4" t="s">
        <v>509</v>
      </c>
      <c r="B82" s="4" t="s">
        <v>510</v>
      </c>
      <c r="C82" s="5" t="s">
        <v>511</v>
      </c>
      <c r="D82" s="4" t="s">
        <v>15</v>
      </c>
      <c r="E82" s="6">
        <v>1483.8</v>
      </c>
      <c r="F82" s="6">
        <f t="shared" si="8"/>
        <v>1632.36</v>
      </c>
      <c r="G82" s="6">
        <v>2620.7999999999997</v>
      </c>
      <c r="H82" s="6">
        <f t="shared" si="13"/>
        <v>2887.13</v>
      </c>
      <c r="I82" s="11">
        <v>3069</v>
      </c>
      <c r="J82" s="11">
        <f t="shared" si="14"/>
        <v>3356.83</v>
      </c>
      <c r="L82" s="14"/>
      <c r="M82" s="25">
        <f>р3!E81/'3'!E82</f>
        <v>1.1128184391427416</v>
      </c>
      <c r="N82" s="25">
        <f>р3!F81/'3'!F82</f>
        <v>1.112989781665809</v>
      </c>
      <c r="O82" s="25">
        <f>р3!G81/'3'!G82</f>
        <v>1.1130952380952381</v>
      </c>
      <c r="P82" s="25">
        <f>р3!H81/'3'!H82</f>
        <v>1.1130776930723589</v>
      </c>
      <c r="Q82" s="25">
        <f>р3!I81/'3'!I82</f>
        <v>1.1130009775171064</v>
      </c>
      <c r="R82" s="25">
        <f>р3!J81/'3'!J82</f>
        <v>1.1130143617639261</v>
      </c>
      <c r="T82" s="1">
        <v>1605.6</v>
      </c>
      <c r="U82" s="25">
        <f t="shared" si="15"/>
        <v>1338</v>
      </c>
      <c r="W82" s="1">
        <v>2839.7999999999997</v>
      </c>
      <c r="X82" s="25">
        <f t="shared" si="16"/>
        <v>2366.5</v>
      </c>
      <c r="Z82" s="1">
        <v>3301.7999999999997</v>
      </c>
      <c r="AA82" s="25">
        <f t="shared" ref="AA82:AA94" si="17">Z82/1.2</f>
        <v>2751.5</v>
      </c>
    </row>
    <row r="83" spans="1:27" ht="36.75" customHeight="1" x14ac:dyDescent="0.2">
      <c r="A83" s="4" t="s">
        <v>512</v>
      </c>
      <c r="B83" s="4" t="s">
        <v>513</v>
      </c>
      <c r="C83" s="5" t="s">
        <v>514</v>
      </c>
      <c r="D83" s="4" t="s">
        <v>15</v>
      </c>
      <c r="E83" s="6">
        <v>3462.2</v>
      </c>
      <c r="F83" s="6">
        <f t="shared" si="8"/>
        <v>3808.8399999999997</v>
      </c>
      <c r="G83" s="6">
        <v>6115.2</v>
      </c>
      <c r="H83" s="6">
        <f t="shared" si="13"/>
        <v>6736.6366666666663</v>
      </c>
      <c r="I83" s="11">
        <v>7161</v>
      </c>
      <c r="J83" s="11">
        <f t="shared" si="14"/>
        <v>7832.6033333333335</v>
      </c>
      <c r="L83" s="14"/>
      <c r="M83" s="25">
        <f>р3!E82/'3'!E83</f>
        <v>1.1128184391427416</v>
      </c>
      <c r="N83" s="25">
        <f>р3!F82/'3'!F83</f>
        <v>1.112989781665809</v>
      </c>
      <c r="O83" s="25">
        <f>р3!G82/'3'!G83</f>
        <v>1.1130952380952379</v>
      </c>
      <c r="P83" s="25">
        <f>р3!H82/'3'!H83</f>
        <v>1.1130776930723592</v>
      </c>
      <c r="Q83" s="25">
        <f>р3!I82/'3'!I83</f>
        <v>1.1130009775171066</v>
      </c>
      <c r="R83" s="25">
        <f>р3!J82/'3'!J83</f>
        <v>1.1130143617639259</v>
      </c>
      <c r="T83" s="1">
        <v>3746.3999999999996</v>
      </c>
      <c r="U83" s="25">
        <f t="shared" si="15"/>
        <v>3122</v>
      </c>
      <c r="W83" s="1">
        <v>6626.2</v>
      </c>
      <c r="X83" s="25">
        <f t="shared" si="16"/>
        <v>5521.833333333333</v>
      </c>
      <c r="Z83" s="1">
        <v>7704.2</v>
      </c>
      <c r="AA83" s="25">
        <f t="shared" si="17"/>
        <v>6420.166666666667</v>
      </c>
    </row>
    <row r="84" spans="1:27" ht="36.75" customHeight="1" x14ac:dyDescent="0.2">
      <c r="A84" s="4" t="s">
        <v>515</v>
      </c>
      <c r="B84" s="4" t="s">
        <v>516</v>
      </c>
      <c r="C84" s="5" t="s">
        <v>517</v>
      </c>
      <c r="D84" s="4" t="s">
        <v>15</v>
      </c>
      <c r="E84" s="6">
        <v>2077.3199999999997</v>
      </c>
      <c r="F84" s="6">
        <f t="shared" si="8"/>
        <v>2285.3039999999996</v>
      </c>
      <c r="G84" s="6">
        <v>3669.12</v>
      </c>
      <c r="H84" s="6">
        <f t="shared" si="13"/>
        <v>4041.982</v>
      </c>
      <c r="I84" s="11">
        <v>4296.5999999999995</v>
      </c>
      <c r="J84" s="11">
        <f t="shared" si="14"/>
        <v>4699.5619999999999</v>
      </c>
      <c r="L84" s="14"/>
      <c r="M84" s="25">
        <f>р3!E83/'3'!E84</f>
        <v>1.1128184391427416</v>
      </c>
      <c r="N84" s="25">
        <f>р3!F83/'3'!F84</f>
        <v>1.1129897816658092</v>
      </c>
      <c r="O84" s="25">
        <f>р3!G83/'3'!G84</f>
        <v>1.1130952380952379</v>
      </c>
      <c r="P84" s="25">
        <f>р3!H83/'3'!H84</f>
        <v>1.1130776930723592</v>
      </c>
      <c r="Q84" s="25">
        <f>р3!I83/'3'!I84</f>
        <v>1.1130009775171066</v>
      </c>
      <c r="R84" s="25">
        <f>р3!J83/'3'!J84</f>
        <v>1.1130143617639259</v>
      </c>
      <c r="T84" s="1">
        <v>2247.8399999999997</v>
      </c>
      <c r="U84" s="25">
        <f t="shared" si="15"/>
        <v>1873.1999999999998</v>
      </c>
      <c r="W84" s="1">
        <v>3975.72</v>
      </c>
      <c r="X84" s="25">
        <f t="shared" si="16"/>
        <v>3313.1</v>
      </c>
      <c r="Z84" s="1">
        <v>4622.5199999999995</v>
      </c>
      <c r="AA84" s="25">
        <f t="shared" si="17"/>
        <v>3852.1</v>
      </c>
    </row>
    <row r="85" spans="1:27" ht="36.75" customHeight="1" x14ac:dyDescent="0.2">
      <c r="A85" s="4" t="s">
        <v>518</v>
      </c>
      <c r="B85" s="4" t="s">
        <v>519</v>
      </c>
      <c r="C85" s="5" t="s">
        <v>520</v>
      </c>
      <c r="D85" s="4" t="s">
        <v>15</v>
      </c>
      <c r="E85" s="6">
        <v>2670.84</v>
      </c>
      <c r="F85" s="6">
        <f t="shared" si="8"/>
        <v>2938.2480000000005</v>
      </c>
      <c r="G85" s="6">
        <v>4717.4400000000005</v>
      </c>
      <c r="H85" s="6">
        <f t="shared" si="13"/>
        <v>5196.8340000000007</v>
      </c>
      <c r="I85" s="11">
        <v>5524.2000000000007</v>
      </c>
      <c r="J85" s="11">
        <f t="shared" si="14"/>
        <v>6042.2940000000008</v>
      </c>
      <c r="L85" s="14"/>
      <c r="M85" s="25">
        <f>р3!E84/'3'!E85</f>
        <v>1.1128184391427416</v>
      </c>
      <c r="N85" s="25">
        <f>р3!F84/'3'!F85</f>
        <v>1.112989781665809</v>
      </c>
      <c r="O85" s="25">
        <f>р3!G84/'3'!G85</f>
        <v>1.1130952380952379</v>
      </c>
      <c r="P85" s="25">
        <f>р3!H84/'3'!H85</f>
        <v>1.1130776930723589</v>
      </c>
      <c r="Q85" s="25">
        <f>р3!I84/'3'!I85</f>
        <v>1.1130009775171066</v>
      </c>
      <c r="R85" s="25">
        <f>р3!J84/'3'!J85</f>
        <v>1.1130143617639261</v>
      </c>
      <c r="T85" s="1">
        <v>2890.0800000000004</v>
      </c>
      <c r="U85" s="25">
        <f t="shared" si="15"/>
        <v>2408.4000000000005</v>
      </c>
      <c r="W85" s="1">
        <v>5111.6400000000003</v>
      </c>
      <c r="X85" s="25">
        <f t="shared" si="16"/>
        <v>4259.7000000000007</v>
      </c>
      <c r="Z85" s="1">
        <v>5943.2400000000007</v>
      </c>
      <c r="AA85" s="25">
        <f t="shared" si="17"/>
        <v>4952.7000000000007</v>
      </c>
    </row>
    <row r="86" spans="1:27" ht="36.75" customHeight="1" x14ac:dyDescent="0.2">
      <c r="A86" s="4" t="s">
        <v>521</v>
      </c>
      <c r="B86" s="4" t="s">
        <v>522</v>
      </c>
      <c r="C86" s="5" t="s">
        <v>523</v>
      </c>
      <c r="D86" s="4" t="s">
        <v>15</v>
      </c>
      <c r="E86" s="6">
        <v>1602.5040000000001</v>
      </c>
      <c r="F86" s="6">
        <f t="shared" si="8"/>
        <v>1762.9488000000001</v>
      </c>
      <c r="G86" s="6">
        <v>2830.4640000000004</v>
      </c>
      <c r="H86" s="6">
        <f t="shared" si="13"/>
        <v>3118.1004000000003</v>
      </c>
      <c r="I86" s="11">
        <v>3314.5200000000004</v>
      </c>
      <c r="J86" s="11">
        <f t="shared" si="14"/>
        <v>3625.3764000000006</v>
      </c>
      <c r="L86" s="14"/>
      <c r="M86" s="25">
        <f>р3!E85/'3'!E86</f>
        <v>1.1128184391427416</v>
      </c>
      <c r="N86" s="25">
        <f>р3!F85/'3'!F86</f>
        <v>1.112989781665809</v>
      </c>
      <c r="O86" s="25">
        <f>р3!G85/'3'!G86</f>
        <v>1.1130952380952379</v>
      </c>
      <c r="P86" s="25">
        <f>р3!H85/'3'!H86</f>
        <v>1.1130776930723589</v>
      </c>
      <c r="Q86" s="25">
        <f>р3!I85/'3'!I86</f>
        <v>1.1130009775171066</v>
      </c>
      <c r="R86" s="25">
        <f>р3!J85/'3'!J86</f>
        <v>1.1130143617639261</v>
      </c>
      <c r="T86" s="1">
        <v>1734.0480000000002</v>
      </c>
      <c r="U86" s="25">
        <f t="shared" si="15"/>
        <v>1445.0400000000002</v>
      </c>
      <c r="W86" s="1">
        <v>3066.9839999999999</v>
      </c>
      <c r="X86" s="25">
        <f t="shared" si="16"/>
        <v>2555.8200000000002</v>
      </c>
      <c r="Z86" s="1">
        <v>3565.9440000000004</v>
      </c>
      <c r="AA86" s="25">
        <f t="shared" si="17"/>
        <v>2971.6200000000003</v>
      </c>
    </row>
    <row r="87" spans="1:27" ht="36.75" customHeight="1" x14ac:dyDescent="0.2">
      <c r="A87" s="4" t="s">
        <v>524</v>
      </c>
      <c r="B87" s="4" t="s">
        <v>525</v>
      </c>
      <c r="C87" s="5" t="s">
        <v>526</v>
      </c>
      <c r="D87" s="4" t="s">
        <v>15</v>
      </c>
      <c r="E87" s="6">
        <v>3739.1759999999999</v>
      </c>
      <c r="F87" s="6">
        <f t="shared" si="8"/>
        <v>4113.5472</v>
      </c>
      <c r="G87" s="6">
        <v>6604.4160000000002</v>
      </c>
      <c r="H87" s="6">
        <f t="shared" si="13"/>
        <v>7275.5676000000012</v>
      </c>
      <c r="I87" s="11">
        <v>7733.88</v>
      </c>
      <c r="J87" s="11">
        <f t="shared" si="14"/>
        <v>8459.2116000000005</v>
      </c>
      <c r="L87" s="14"/>
      <c r="M87" s="25">
        <f>р3!E86/'3'!E87</f>
        <v>1.1128184391427418</v>
      </c>
      <c r="N87" s="25">
        <f>р3!F86/'3'!F87</f>
        <v>1.112989781665809</v>
      </c>
      <c r="O87" s="25">
        <f>р3!G86/'3'!G87</f>
        <v>1.1130952380952381</v>
      </c>
      <c r="P87" s="25">
        <f>р3!H86/'3'!H87</f>
        <v>1.1130776930723589</v>
      </c>
      <c r="Q87" s="25">
        <f>р3!I86/'3'!I87</f>
        <v>1.1130009775171066</v>
      </c>
      <c r="R87" s="25">
        <f>р3!J86/'3'!J87</f>
        <v>1.1130143617639261</v>
      </c>
      <c r="T87" s="1">
        <v>4046.1120000000001</v>
      </c>
      <c r="U87" s="25">
        <f t="shared" si="15"/>
        <v>3371.76</v>
      </c>
      <c r="W87" s="1">
        <v>7156.2960000000003</v>
      </c>
      <c r="X87" s="25">
        <f t="shared" si="16"/>
        <v>5963.5800000000008</v>
      </c>
      <c r="Z87" s="1">
        <v>8320.5360000000001</v>
      </c>
      <c r="AA87" s="25">
        <f t="shared" si="17"/>
        <v>6933.7800000000007</v>
      </c>
    </row>
    <row r="88" spans="1:27" ht="36.75" customHeight="1" x14ac:dyDescent="0.2">
      <c r="A88" s="4" t="s">
        <v>527</v>
      </c>
      <c r="B88" s="4" t="s">
        <v>528</v>
      </c>
      <c r="C88" s="5" t="s">
        <v>529</v>
      </c>
      <c r="D88" s="4" t="s">
        <v>15</v>
      </c>
      <c r="E88" s="6">
        <v>2243.5056</v>
      </c>
      <c r="F88" s="6">
        <f t="shared" si="8"/>
        <v>2468.1283199999998</v>
      </c>
      <c r="G88" s="6">
        <v>3962.6495999999997</v>
      </c>
      <c r="H88" s="6">
        <f t="shared" si="13"/>
        <v>4365.3405600000006</v>
      </c>
      <c r="I88" s="11">
        <v>4640.3279999999995</v>
      </c>
      <c r="J88" s="11">
        <f t="shared" si="14"/>
        <v>5075.5269600000001</v>
      </c>
      <c r="L88" s="14"/>
      <c r="M88" s="25">
        <f>р3!E87/'3'!E88</f>
        <v>1.1128184391427416</v>
      </c>
      <c r="N88" s="25">
        <f>р3!F87/'3'!F88</f>
        <v>1.1129897816658092</v>
      </c>
      <c r="O88" s="25">
        <f>р3!G87/'3'!G88</f>
        <v>1.1130952380952381</v>
      </c>
      <c r="P88" s="25">
        <f>р3!H87/'3'!H88</f>
        <v>1.1130776930723589</v>
      </c>
      <c r="Q88" s="25">
        <f>р3!I87/'3'!I88</f>
        <v>1.1130009775171068</v>
      </c>
      <c r="R88" s="25">
        <f>р3!J87/'3'!J88</f>
        <v>1.1130143617639261</v>
      </c>
      <c r="T88" s="1">
        <v>2427.6671999999999</v>
      </c>
      <c r="U88" s="25">
        <f t="shared" si="15"/>
        <v>2023.056</v>
      </c>
      <c r="W88" s="1">
        <v>4293.7776000000003</v>
      </c>
      <c r="X88" s="25">
        <f t="shared" si="16"/>
        <v>3578.1480000000006</v>
      </c>
      <c r="Z88" s="1">
        <v>4992.3216000000002</v>
      </c>
      <c r="AA88" s="25">
        <f t="shared" si="17"/>
        <v>4160.268</v>
      </c>
    </row>
    <row r="89" spans="1:27" ht="36.75" customHeight="1" x14ac:dyDescent="0.2">
      <c r="A89" s="4" t="s">
        <v>530</v>
      </c>
      <c r="B89" s="4" t="s">
        <v>531</v>
      </c>
      <c r="C89" s="5" t="s">
        <v>532</v>
      </c>
      <c r="D89" s="4" t="s">
        <v>15</v>
      </c>
      <c r="E89" s="6">
        <v>3848</v>
      </c>
      <c r="F89" s="6">
        <f t="shared" si="8"/>
        <v>4230.3499999999995</v>
      </c>
      <c r="G89" s="6">
        <v>6793</v>
      </c>
      <c r="H89" s="6">
        <f t="shared" si="13"/>
        <v>7485.7166666666672</v>
      </c>
      <c r="I89" s="11">
        <v>7955</v>
      </c>
      <c r="J89" s="11">
        <f t="shared" si="14"/>
        <v>8701.65</v>
      </c>
      <c r="L89" s="14"/>
      <c r="M89" s="25">
        <f>р3!E88/'3'!E89</f>
        <v>1.1130457380457381</v>
      </c>
      <c r="N89" s="25">
        <f>р3!F88/'3'!F89</f>
        <v>1.1129102792913117</v>
      </c>
      <c r="O89" s="25">
        <f>р3!G88/'3'!G89</f>
        <v>1.1130575592521714</v>
      </c>
      <c r="P89" s="25">
        <f>р3!H88/'3'!H89</f>
        <v>1.1130530810899868</v>
      </c>
      <c r="Q89" s="25">
        <f>р3!I88/'3'!I89</f>
        <v>1.1130106851037083</v>
      </c>
      <c r="R89" s="25">
        <f>р3!J88/'3'!J89</f>
        <v>1.1130073032126091</v>
      </c>
      <c r="T89" s="1">
        <v>4161</v>
      </c>
      <c r="U89" s="25">
        <f t="shared" si="15"/>
        <v>3467.5</v>
      </c>
      <c r="W89" s="1">
        <v>7363</v>
      </c>
      <c r="X89" s="25">
        <f>W89/1.2</f>
        <v>6135.8333333333339</v>
      </c>
      <c r="Z89" s="1">
        <v>8559</v>
      </c>
      <c r="AA89" s="25">
        <f t="shared" si="17"/>
        <v>7132.5</v>
      </c>
    </row>
    <row r="90" spans="1:27" ht="36.75" customHeight="1" x14ac:dyDescent="0.2">
      <c r="A90" s="4" t="s">
        <v>533</v>
      </c>
      <c r="B90" s="4" t="s">
        <v>534</v>
      </c>
      <c r="C90" s="5" t="s">
        <v>535</v>
      </c>
      <c r="D90" s="4" t="s">
        <v>15</v>
      </c>
      <c r="E90" s="6">
        <v>2308.7999999999997</v>
      </c>
      <c r="F90" s="6">
        <f t="shared" si="8"/>
        <v>2538.21</v>
      </c>
      <c r="G90" s="6">
        <v>4075.7999999999997</v>
      </c>
      <c r="H90" s="6">
        <f>X90*$K$7</f>
        <v>4491.43</v>
      </c>
      <c r="I90" s="11">
        <v>4773</v>
      </c>
      <c r="J90" s="11">
        <f t="shared" si="14"/>
        <v>5220.99</v>
      </c>
      <c r="L90" s="14"/>
      <c r="M90" s="25">
        <f>р3!E89/'3'!E90</f>
        <v>1.1130457380457381</v>
      </c>
      <c r="N90" s="25">
        <f>р3!F89/'3'!F90</f>
        <v>1.1129102792913115</v>
      </c>
      <c r="O90" s="25">
        <f>р3!G89/'3'!G90</f>
        <v>1.1130575592521712</v>
      </c>
      <c r="P90" s="25">
        <f>р3!H89/'3'!H90</f>
        <v>1.1130530810899868</v>
      </c>
      <c r="Q90" s="25">
        <f>р3!I89/'3'!I90</f>
        <v>1.1130106851037083</v>
      </c>
      <c r="R90" s="25">
        <f>р3!J89/'3'!J90</f>
        <v>1.1130073032126091</v>
      </c>
      <c r="T90" s="1">
        <v>2496.6</v>
      </c>
      <c r="U90" s="25">
        <f>T90/1.2</f>
        <v>2080.5</v>
      </c>
      <c r="W90" s="1">
        <v>4417.8</v>
      </c>
      <c r="X90" s="25">
        <f t="shared" ref="X90:X98" si="18">W90/1.2</f>
        <v>3681.5000000000005</v>
      </c>
      <c r="Z90" s="1">
        <v>5135.3999999999996</v>
      </c>
      <c r="AA90" s="25">
        <f t="shared" si="17"/>
        <v>4279.5</v>
      </c>
    </row>
    <row r="91" spans="1:27" ht="36.75" customHeight="1" x14ac:dyDescent="0.2">
      <c r="A91" s="4" t="s">
        <v>536</v>
      </c>
      <c r="B91" s="4" t="s">
        <v>537</v>
      </c>
      <c r="C91" s="5" t="s">
        <v>538</v>
      </c>
      <c r="D91" s="4" t="s">
        <v>15</v>
      </c>
      <c r="E91" s="6">
        <v>3963.44</v>
      </c>
      <c r="F91" s="6">
        <f t="shared" si="8"/>
        <v>4357.2605000000003</v>
      </c>
      <c r="G91" s="6">
        <v>6996.79</v>
      </c>
      <c r="H91" s="6">
        <f t="shared" ref="H91:H97" si="19">X91*$K$7</f>
        <v>7710.2881666666672</v>
      </c>
      <c r="I91" s="11">
        <v>8193.65</v>
      </c>
      <c r="J91" s="11">
        <f t="shared" si="14"/>
        <v>8962.6995000000006</v>
      </c>
      <c r="L91" s="14"/>
      <c r="M91" s="25">
        <f>р3!E90/'3'!E91</f>
        <v>1.1130457380457379</v>
      </c>
      <c r="N91" s="25">
        <f>р3!F90/'3'!F91</f>
        <v>1.1129102792913115</v>
      </c>
      <c r="O91" s="25">
        <f>р3!G90/'3'!G91</f>
        <v>1.1130575592521714</v>
      </c>
      <c r="P91" s="25">
        <f>р3!H90/'3'!H91</f>
        <v>1.113053081089987</v>
      </c>
      <c r="Q91" s="25">
        <f>р3!I90/'3'!I91</f>
        <v>1.1130106851037085</v>
      </c>
      <c r="R91" s="25">
        <f>р3!J90/'3'!J91</f>
        <v>1.1130073032126091</v>
      </c>
      <c r="T91" s="1">
        <v>4285.83</v>
      </c>
      <c r="U91" s="25">
        <f t="shared" ref="U91:U99" si="20">T91/1.2</f>
        <v>3571.5250000000001</v>
      </c>
      <c r="W91" s="1">
        <v>7583.89</v>
      </c>
      <c r="X91" s="25">
        <f t="shared" si="18"/>
        <v>6319.9083333333338</v>
      </c>
      <c r="Z91" s="1">
        <v>8815.77</v>
      </c>
      <c r="AA91" s="25">
        <f t="shared" si="17"/>
        <v>7346.4750000000004</v>
      </c>
    </row>
    <row r="92" spans="1:27" ht="36.75" customHeight="1" x14ac:dyDescent="0.2">
      <c r="A92" s="4" t="s">
        <v>539</v>
      </c>
      <c r="B92" s="4" t="s">
        <v>540</v>
      </c>
      <c r="C92" s="5" t="s">
        <v>541</v>
      </c>
      <c r="D92" s="4" t="s">
        <v>15</v>
      </c>
      <c r="E92" s="6">
        <v>2378.0639999999999</v>
      </c>
      <c r="F92" s="6">
        <f t="shared" si="8"/>
        <v>2614.3562999999999</v>
      </c>
      <c r="G92" s="6">
        <v>4198.0739999999996</v>
      </c>
      <c r="H92" s="6">
        <f t="shared" si="19"/>
        <v>4626.1729000000005</v>
      </c>
      <c r="I92" s="11">
        <v>4916.1899999999996</v>
      </c>
      <c r="J92" s="11">
        <f t="shared" si="14"/>
        <v>5377.6197000000002</v>
      </c>
      <c r="L92" s="14"/>
      <c r="M92" s="25">
        <f>р3!E91/'3'!E92</f>
        <v>1.1130457380457379</v>
      </c>
      <c r="N92" s="25">
        <f>р3!F91/'3'!F92</f>
        <v>1.1129102792913115</v>
      </c>
      <c r="O92" s="25">
        <f>р3!G91/'3'!G92</f>
        <v>1.1130575592521714</v>
      </c>
      <c r="P92" s="25">
        <f>р3!H91/'3'!H92</f>
        <v>1.1130530810899868</v>
      </c>
      <c r="Q92" s="25">
        <f>р3!I91/'3'!I92</f>
        <v>1.1130106851037085</v>
      </c>
      <c r="R92" s="25">
        <f>р3!J91/'3'!J92</f>
        <v>1.1130073032126093</v>
      </c>
      <c r="T92" s="1">
        <v>2571.498</v>
      </c>
      <c r="U92" s="25">
        <f t="shared" si="20"/>
        <v>2142.915</v>
      </c>
      <c r="W92" s="1">
        <v>4550.3339999999998</v>
      </c>
      <c r="X92" s="25">
        <f t="shared" si="18"/>
        <v>3791.9450000000002</v>
      </c>
      <c r="Z92" s="1">
        <v>5289.4620000000004</v>
      </c>
      <c r="AA92" s="25">
        <f t="shared" si="17"/>
        <v>4407.8850000000002</v>
      </c>
    </row>
    <row r="93" spans="1:27" ht="36.75" customHeight="1" x14ac:dyDescent="0.2">
      <c r="A93" s="4" t="s">
        <v>542</v>
      </c>
      <c r="B93" s="4" t="s">
        <v>543</v>
      </c>
      <c r="C93" s="5" t="s">
        <v>544</v>
      </c>
      <c r="D93" s="4" t="s">
        <v>15</v>
      </c>
      <c r="E93" s="6">
        <v>4078.88</v>
      </c>
      <c r="F93" s="6">
        <f t="shared" si="8"/>
        <v>4484.1710000000003</v>
      </c>
      <c r="G93" s="6">
        <v>7200.58</v>
      </c>
      <c r="H93" s="6">
        <f t="shared" si="19"/>
        <v>7934.8596666666681</v>
      </c>
      <c r="I93" s="11">
        <v>8432.3000000000011</v>
      </c>
      <c r="J93" s="11">
        <f t="shared" si="14"/>
        <v>9223.7489999999998</v>
      </c>
      <c r="L93" s="14"/>
      <c r="M93" s="25">
        <f>р3!E92/'3'!E93</f>
        <v>1.1130457380457381</v>
      </c>
      <c r="N93" s="25">
        <f>р3!F92/'3'!F93</f>
        <v>1.1129102792913117</v>
      </c>
      <c r="O93" s="25">
        <f>р3!G92/'3'!G93</f>
        <v>1.1130575592521714</v>
      </c>
      <c r="P93" s="25">
        <f>р3!H92/'3'!H93</f>
        <v>1.1130530810899868</v>
      </c>
      <c r="Q93" s="25">
        <f>р3!I92/'3'!I93</f>
        <v>1.1130106851037083</v>
      </c>
      <c r="R93" s="25">
        <f>р3!J92/'3'!J93</f>
        <v>1.1130073032126091</v>
      </c>
      <c r="T93" s="1">
        <v>4410.66</v>
      </c>
      <c r="U93" s="25">
        <f t="shared" si="20"/>
        <v>3675.55</v>
      </c>
      <c r="W93" s="1">
        <v>7804.7800000000007</v>
      </c>
      <c r="X93" s="25">
        <f t="shared" si="18"/>
        <v>6503.9833333333345</v>
      </c>
      <c r="Z93" s="1">
        <v>9072.5400000000009</v>
      </c>
      <c r="AA93" s="25">
        <f t="shared" si="17"/>
        <v>7560.4500000000007</v>
      </c>
    </row>
    <row r="94" spans="1:27" ht="36.75" customHeight="1" x14ac:dyDescent="0.2">
      <c r="A94" s="4" t="s">
        <v>545</v>
      </c>
      <c r="B94" s="4" t="s">
        <v>546</v>
      </c>
      <c r="C94" s="5" t="s">
        <v>547</v>
      </c>
      <c r="D94" s="4" t="s">
        <v>15</v>
      </c>
      <c r="E94" s="6">
        <v>2447.328</v>
      </c>
      <c r="F94" s="6">
        <f t="shared" si="8"/>
        <v>2690.5025999999998</v>
      </c>
      <c r="G94" s="6">
        <v>4320.348</v>
      </c>
      <c r="H94" s="6">
        <f t="shared" si="19"/>
        <v>4760.9158000000007</v>
      </c>
      <c r="I94" s="11">
        <v>5059.38</v>
      </c>
      <c r="J94" s="11">
        <f t="shared" si="14"/>
        <v>5534.2494000000006</v>
      </c>
      <c r="L94" s="14"/>
      <c r="M94" s="25">
        <f>р3!E93/'3'!E94</f>
        <v>1.1130457380457381</v>
      </c>
      <c r="N94" s="25">
        <f>р3!F93/'3'!F94</f>
        <v>1.1129102792913117</v>
      </c>
      <c r="O94" s="25">
        <f>р3!G93/'3'!G94</f>
        <v>1.1130575592521714</v>
      </c>
      <c r="P94" s="25">
        <f>р3!H93/'3'!H94</f>
        <v>1.1130530810899868</v>
      </c>
      <c r="Q94" s="25">
        <f>р3!I93/'3'!I94</f>
        <v>1.1130106851037083</v>
      </c>
      <c r="R94" s="25">
        <f>р3!J93/'3'!J94</f>
        <v>1.1130073032126089</v>
      </c>
      <c r="T94" s="1">
        <v>2646.3959999999997</v>
      </c>
      <c r="U94" s="25">
        <f t="shared" si="20"/>
        <v>2205.33</v>
      </c>
      <c r="W94" s="1">
        <v>4682.8680000000004</v>
      </c>
      <c r="X94" s="25">
        <f t="shared" si="18"/>
        <v>3902.3900000000003</v>
      </c>
      <c r="Z94" s="1">
        <v>5443.5240000000003</v>
      </c>
      <c r="AA94" s="25">
        <f t="shared" si="17"/>
        <v>4536.2700000000004</v>
      </c>
    </row>
    <row r="95" spans="1:27" ht="36.75" customHeight="1" x14ac:dyDescent="0.2">
      <c r="A95" s="4" t="s">
        <v>548</v>
      </c>
      <c r="B95" s="4" t="s">
        <v>549</v>
      </c>
      <c r="C95" s="5" t="s">
        <v>550</v>
      </c>
      <c r="D95" s="4" t="s">
        <v>15</v>
      </c>
      <c r="E95" s="6">
        <v>1404</v>
      </c>
      <c r="F95" s="6">
        <f t="shared" si="8"/>
        <v>1544.3166666666668</v>
      </c>
      <c r="G95" s="6">
        <v>2477</v>
      </c>
      <c r="H95" s="6">
        <f t="shared" si="19"/>
        <v>2728.7333333333336</v>
      </c>
      <c r="I95" s="11">
        <v>2901</v>
      </c>
      <c r="J95" s="11">
        <f t="shared" si="14"/>
        <v>3173.0166666666669</v>
      </c>
      <c r="L95" s="14"/>
      <c r="M95" s="25">
        <f>р3!E94/'3'!E95</f>
        <v>1.1132478632478633</v>
      </c>
      <c r="N95" s="25">
        <f>р3!F94/'3'!F95</f>
        <v>1.1131136748723813</v>
      </c>
      <c r="O95" s="25">
        <f>р3!G94/'3'!G95</f>
        <v>1.1130399677028664</v>
      </c>
      <c r="P95" s="25">
        <f>р3!H94/'3'!H95</f>
        <v>1.112970609073807</v>
      </c>
      <c r="Q95" s="25">
        <f>р3!I94/'3'!I95</f>
        <v>1.1130644605308515</v>
      </c>
      <c r="R95" s="25">
        <f>р3!J94/'3'!J95</f>
        <v>1.1131362898608579</v>
      </c>
      <c r="T95" s="1">
        <v>1519</v>
      </c>
      <c r="U95" s="25">
        <f t="shared" si="20"/>
        <v>1265.8333333333335</v>
      </c>
      <c r="W95" s="1">
        <v>2684</v>
      </c>
      <c r="X95" s="25">
        <f t="shared" si="18"/>
        <v>2236.666666666667</v>
      </c>
      <c r="Z95" s="1">
        <v>3121</v>
      </c>
      <c r="AA95" s="25">
        <f>Z95/1.2</f>
        <v>2600.8333333333335</v>
      </c>
    </row>
    <row r="96" spans="1:27" ht="36.75" customHeight="1" x14ac:dyDescent="0.2">
      <c r="A96" s="4" t="s">
        <v>551</v>
      </c>
      <c r="B96" s="4" t="s">
        <v>552</v>
      </c>
      <c r="C96" s="5" t="s">
        <v>553</v>
      </c>
      <c r="D96" s="4" t="s">
        <v>15</v>
      </c>
      <c r="E96" s="8">
        <v>842.4</v>
      </c>
      <c r="F96" s="6">
        <f t="shared" si="8"/>
        <v>926.59</v>
      </c>
      <c r="G96" s="6">
        <v>1486.2</v>
      </c>
      <c r="H96" s="6">
        <f t="shared" si="19"/>
        <v>1637.24</v>
      </c>
      <c r="I96" s="11">
        <v>1740.6</v>
      </c>
      <c r="J96" s="11">
        <f t="shared" si="14"/>
        <v>1903.81</v>
      </c>
      <c r="L96" s="14"/>
      <c r="M96" s="25">
        <f>р3!E95/'3'!E96</f>
        <v>1.1132478632478633</v>
      </c>
      <c r="N96" s="25">
        <f>р3!F95/'3'!F96</f>
        <v>1.1131136748723813</v>
      </c>
      <c r="O96" s="25">
        <f>р3!G95/'3'!G96</f>
        <v>1.1130399677028664</v>
      </c>
      <c r="P96" s="25">
        <f>р3!H95/'3'!H96</f>
        <v>1.1129706090738072</v>
      </c>
      <c r="Q96" s="25">
        <f>р3!I95/'3'!I96</f>
        <v>1.1130644605308515</v>
      </c>
      <c r="R96" s="25">
        <f>р3!J95/'3'!J96</f>
        <v>1.1131362898608579</v>
      </c>
      <c r="T96" s="1">
        <v>911.4</v>
      </c>
      <c r="U96" s="25">
        <f t="shared" si="20"/>
        <v>759.5</v>
      </c>
      <c r="W96" s="1">
        <v>1610.3999999999999</v>
      </c>
      <c r="X96" s="25">
        <f t="shared" si="18"/>
        <v>1342</v>
      </c>
      <c r="Z96" s="1">
        <v>1872.6</v>
      </c>
      <c r="AA96" s="25">
        <f t="shared" ref="AA96:AA107" si="21">Z96/1.2</f>
        <v>1560.5</v>
      </c>
    </row>
    <row r="97" spans="1:27" ht="36.75" customHeight="1" x14ac:dyDescent="0.2">
      <c r="A97" s="4" t="s">
        <v>554</v>
      </c>
      <c r="B97" s="4" t="s">
        <v>555</v>
      </c>
      <c r="C97" s="5" t="s">
        <v>556</v>
      </c>
      <c r="D97" s="4" t="s">
        <v>15</v>
      </c>
      <c r="E97" s="6">
        <v>1825.2</v>
      </c>
      <c r="F97" s="6">
        <f t="shared" si="8"/>
        <v>2007.6116666666669</v>
      </c>
      <c r="G97" s="6">
        <v>3220.1</v>
      </c>
      <c r="H97" s="6">
        <f t="shared" si="19"/>
        <v>3547.3533333333335</v>
      </c>
      <c r="I97" s="11">
        <v>3771.3</v>
      </c>
      <c r="J97" s="11">
        <f t="shared" si="14"/>
        <v>4124.9216666666671</v>
      </c>
      <c r="L97" s="14"/>
      <c r="M97" s="25">
        <f>р3!E96/'3'!E97</f>
        <v>1.1132478632478633</v>
      </c>
      <c r="N97" s="25">
        <f>р3!F96/'3'!F97</f>
        <v>1.1131136748723816</v>
      </c>
      <c r="O97" s="25">
        <f>р3!G96/'3'!G97</f>
        <v>1.1130399677028664</v>
      </c>
      <c r="P97" s="25">
        <f>р3!H96/'3'!H97</f>
        <v>1.1129706090738072</v>
      </c>
      <c r="Q97" s="25">
        <f>р3!I96/'3'!I97</f>
        <v>1.1130644605308513</v>
      </c>
      <c r="R97" s="25">
        <f>р3!J96/'3'!J97</f>
        <v>1.1131362898608579</v>
      </c>
      <c r="T97" s="1">
        <v>1974.7</v>
      </c>
      <c r="U97" s="25">
        <f t="shared" si="20"/>
        <v>1645.5833333333335</v>
      </c>
      <c r="W97" s="1">
        <v>3489.2000000000003</v>
      </c>
      <c r="X97" s="25">
        <f t="shared" si="18"/>
        <v>2907.666666666667</v>
      </c>
      <c r="Z97" s="1">
        <v>4057.3</v>
      </c>
      <c r="AA97" s="25">
        <f t="shared" si="21"/>
        <v>3381.0833333333335</v>
      </c>
    </row>
    <row r="98" spans="1:27" ht="36.75" customHeight="1" x14ac:dyDescent="0.2">
      <c r="A98" s="4" t="s">
        <v>557</v>
      </c>
      <c r="B98" s="4" t="s">
        <v>558</v>
      </c>
      <c r="C98" s="5" t="s">
        <v>559</v>
      </c>
      <c r="D98" s="4" t="s">
        <v>15</v>
      </c>
      <c r="E98" s="8">
        <v>1095.1199999999999</v>
      </c>
      <c r="F98" s="6">
        <f t="shared" si="8"/>
        <v>1204.567</v>
      </c>
      <c r="G98" s="6">
        <v>1932.06</v>
      </c>
      <c r="H98" s="6">
        <f>X98*$K$7</f>
        <v>2128.4120000000003</v>
      </c>
      <c r="I98" s="11">
        <v>2262.7800000000002</v>
      </c>
      <c r="J98" s="11">
        <f t="shared" si="14"/>
        <v>2474.953</v>
      </c>
      <c r="L98" s="14"/>
      <c r="M98" s="25">
        <f>р3!E97/'3'!E98</f>
        <v>1.1132478632478635</v>
      </c>
      <c r="N98" s="25">
        <f>р3!F97/'3'!F98</f>
        <v>1.1131136748723816</v>
      </c>
      <c r="O98" s="25">
        <f>р3!G97/'3'!G98</f>
        <v>1.1130399677028664</v>
      </c>
      <c r="P98" s="25">
        <f>р3!H97/'3'!H98</f>
        <v>1.1129706090738067</v>
      </c>
      <c r="Q98" s="25">
        <f>р3!I97/'3'!I98</f>
        <v>1.1130644605308513</v>
      </c>
      <c r="R98" s="25">
        <f>р3!J97/'3'!J98</f>
        <v>1.1131362898608579</v>
      </c>
      <c r="T98" s="1">
        <v>1184.82</v>
      </c>
      <c r="U98" s="25">
        <f t="shared" si="20"/>
        <v>987.35</v>
      </c>
      <c r="W98" s="1">
        <v>2093.52</v>
      </c>
      <c r="X98" s="25">
        <f t="shared" si="18"/>
        <v>1744.6000000000001</v>
      </c>
      <c r="Z98" s="1">
        <v>2434.38</v>
      </c>
      <c r="AA98" s="25">
        <f t="shared" si="21"/>
        <v>2028.65</v>
      </c>
    </row>
    <row r="99" spans="1:27" ht="36.75" customHeight="1" x14ac:dyDescent="0.2">
      <c r="A99" s="4" t="s">
        <v>560</v>
      </c>
      <c r="B99" s="4" t="s">
        <v>561</v>
      </c>
      <c r="C99" s="5" t="s">
        <v>562</v>
      </c>
      <c r="D99" s="4" t="s">
        <v>15</v>
      </c>
      <c r="E99" s="6">
        <v>1544.4</v>
      </c>
      <c r="F99" s="6">
        <f t="shared" si="8"/>
        <v>1698.7483333333334</v>
      </c>
      <c r="G99" s="6">
        <v>2724.7000000000003</v>
      </c>
      <c r="H99" s="6">
        <f t="shared" ref="H99:H107" si="22">X99*$K$7</f>
        <v>3001.6066666666666</v>
      </c>
      <c r="I99" s="11">
        <v>3191.1000000000004</v>
      </c>
      <c r="J99" s="11">
        <f t="shared" si="14"/>
        <v>3490.3183333333336</v>
      </c>
      <c r="L99" s="14"/>
      <c r="M99" s="25">
        <f>р3!E98/'3'!E99</f>
        <v>1.1132478632478633</v>
      </c>
      <c r="N99" s="25">
        <f>р3!F98/'3'!F99</f>
        <v>1.1131136748723816</v>
      </c>
      <c r="O99" s="25">
        <f>р3!G98/'3'!G99</f>
        <v>1.1130399677028664</v>
      </c>
      <c r="P99" s="25">
        <f>р3!H98/'3'!H99</f>
        <v>1.1129706090738072</v>
      </c>
      <c r="Q99" s="25">
        <f>р3!I98/'3'!I99</f>
        <v>1.1130644605308513</v>
      </c>
      <c r="R99" s="25">
        <f>р3!J98/'3'!J99</f>
        <v>1.1131362898608579</v>
      </c>
      <c r="T99" s="1">
        <v>1670.9</v>
      </c>
      <c r="U99" s="25">
        <f t="shared" si="20"/>
        <v>1392.4166666666667</v>
      </c>
      <c r="W99" s="1">
        <v>2952.4</v>
      </c>
      <c r="X99" s="25">
        <f>W99/1.2</f>
        <v>2460.3333333333335</v>
      </c>
      <c r="Z99" s="1">
        <v>3433.1000000000004</v>
      </c>
      <c r="AA99" s="25">
        <f t="shared" si="21"/>
        <v>2860.916666666667</v>
      </c>
    </row>
    <row r="100" spans="1:27" ht="36.75" customHeight="1" x14ac:dyDescent="0.2">
      <c r="A100" s="4" t="s">
        <v>563</v>
      </c>
      <c r="B100" s="4" t="s">
        <v>564</v>
      </c>
      <c r="C100" s="5" t="s">
        <v>565</v>
      </c>
      <c r="D100" s="4" t="s">
        <v>15</v>
      </c>
      <c r="E100" s="8">
        <v>926.64</v>
      </c>
      <c r="F100" s="6">
        <f t="shared" si="8"/>
        <v>1019.249</v>
      </c>
      <c r="G100" s="6">
        <v>1634.8200000000002</v>
      </c>
      <c r="H100" s="6">
        <f t="shared" si="22"/>
        <v>1800.9639999999999</v>
      </c>
      <c r="I100" s="11">
        <v>1914.66</v>
      </c>
      <c r="J100" s="11">
        <f t="shared" si="14"/>
        <v>2094.1910000000003</v>
      </c>
      <c r="L100" s="14"/>
      <c r="M100" s="25">
        <f>р3!E99/'3'!E100</f>
        <v>1.1132478632478635</v>
      </c>
      <c r="N100" s="25">
        <f>р3!F99/'3'!F100</f>
        <v>1.1131136748723816</v>
      </c>
      <c r="O100" s="25">
        <f>р3!G99/'3'!G100</f>
        <v>1.1130399677028664</v>
      </c>
      <c r="P100" s="25">
        <f>р3!H99/'3'!H100</f>
        <v>1.1129706090738072</v>
      </c>
      <c r="Q100" s="25">
        <f>р3!I99/'3'!I100</f>
        <v>1.1130644605308513</v>
      </c>
      <c r="R100" s="25">
        <f>р3!J99/'3'!J100</f>
        <v>1.1131362898608577</v>
      </c>
      <c r="T100" s="1">
        <v>1002.54</v>
      </c>
      <c r="U100" s="25">
        <f>T100/1.2</f>
        <v>835.45</v>
      </c>
      <c r="W100" s="1">
        <v>1771.44</v>
      </c>
      <c r="X100" s="25">
        <f t="shared" ref="X100:X107" si="23">W100/1.2</f>
        <v>1476.2</v>
      </c>
      <c r="Z100" s="1">
        <v>2059.86</v>
      </c>
      <c r="AA100" s="25">
        <f t="shared" si="21"/>
        <v>1716.5500000000002</v>
      </c>
    </row>
    <row r="101" spans="1:27" ht="36.75" customHeight="1" x14ac:dyDescent="0.2">
      <c r="A101" s="4" t="s">
        <v>566</v>
      </c>
      <c r="B101" s="4" t="s">
        <v>567</v>
      </c>
      <c r="C101" s="5" t="s">
        <v>568</v>
      </c>
      <c r="D101" s="4" t="s">
        <v>15</v>
      </c>
      <c r="E101" s="6">
        <v>2007.7200000000003</v>
      </c>
      <c r="F101" s="6">
        <f t="shared" si="8"/>
        <v>2208.3728333333333</v>
      </c>
      <c r="G101" s="6">
        <v>3542.11</v>
      </c>
      <c r="H101" s="6">
        <f t="shared" si="22"/>
        <v>3902.0886666666679</v>
      </c>
      <c r="I101" s="11">
        <v>4148.43</v>
      </c>
      <c r="J101" s="11">
        <f t="shared" si="14"/>
        <v>4537.413833333334</v>
      </c>
      <c r="L101" s="14"/>
      <c r="M101" s="25">
        <f>р3!E100/'3'!E101</f>
        <v>1.1132478632478633</v>
      </c>
      <c r="N101" s="25">
        <f>р3!F100/'3'!F101</f>
        <v>1.1131136748723818</v>
      </c>
      <c r="O101" s="25">
        <f>р3!G100/'3'!G101</f>
        <v>1.1130399677028664</v>
      </c>
      <c r="P101" s="25">
        <f>р3!H100/'3'!H101</f>
        <v>1.1129706090738067</v>
      </c>
      <c r="Q101" s="25">
        <f>р3!I100/'3'!I101</f>
        <v>1.1130644605308515</v>
      </c>
      <c r="R101" s="25">
        <f>р3!J100/'3'!J101</f>
        <v>1.1131362898608581</v>
      </c>
      <c r="T101" s="1">
        <v>2172.17</v>
      </c>
      <c r="U101" s="25">
        <f t="shared" ref="U101:U164" si="24">T101/1.2</f>
        <v>1810.1416666666669</v>
      </c>
      <c r="W101" s="1">
        <v>3838.1200000000008</v>
      </c>
      <c r="X101" s="25">
        <f t="shared" si="23"/>
        <v>3198.4333333333343</v>
      </c>
      <c r="Z101" s="1">
        <v>4463.0300000000007</v>
      </c>
      <c r="AA101" s="25">
        <f t="shared" si="21"/>
        <v>3719.1916666666675</v>
      </c>
    </row>
    <row r="102" spans="1:27" ht="36.75" customHeight="1" x14ac:dyDescent="0.2">
      <c r="A102" s="4" t="s">
        <v>569</v>
      </c>
      <c r="B102" s="4" t="s">
        <v>570</v>
      </c>
      <c r="C102" s="5" t="s">
        <v>571</v>
      </c>
      <c r="D102" s="4" t="s">
        <v>15</v>
      </c>
      <c r="E102" s="8">
        <v>1204.6320000000001</v>
      </c>
      <c r="F102" s="6">
        <f t="shared" si="8"/>
        <v>1325.0237</v>
      </c>
      <c r="G102" s="6">
        <v>2125.2660000000001</v>
      </c>
      <c r="H102" s="6">
        <f t="shared" si="22"/>
        <v>2341.2532000000006</v>
      </c>
      <c r="I102" s="11">
        <v>2489.058</v>
      </c>
      <c r="J102" s="11">
        <f t="shared" si="14"/>
        <v>2722.4483000000005</v>
      </c>
      <c r="L102" s="14"/>
      <c r="M102" s="25">
        <f>р3!E101/'3'!E102</f>
        <v>1.1132478632478633</v>
      </c>
      <c r="N102" s="25">
        <f>р3!F101/'3'!F102</f>
        <v>1.1131136748723818</v>
      </c>
      <c r="O102" s="25">
        <f>р3!G101/'3'!G102</f>
        <v>1.1130399677028662</v>
      </c>
      <c r="P102" s="25">
        <f>р3!H101/'3'!H102</f>
        <v>1.1129706090738067</v>
      </c>
      <c r="Q102" s="25">
        <f>р3!I101/'3'!I102</f>
        <v>1.1130644605308515</v>
      </c>
      <c r="R102" s="25">
        <f>р3!J101/'3'!J102</f>
        <v>1.1131362898608579</v>
      </c>
      <c r="T102" s="1">
        <v>1303.3019999999999</v>
      </c>
      <c r="U102" s="25">
        <f t="shared" si="24"/>
        <v>1086.085</v>
      </c>
      <c r="W102" s="1">
        <v>2302.8720000000003</v>
      </c>
      <c r="X102" s="25">
        <f t="shared" si="23"/>
        <v>1919.0600000000004</v>
      </c>
      <c r="Z102" s="1">
        <v>2677.8180000000002</v>
      </c>
      <c r="AA102" s="25">
        <f t="shared" si="21"/>
        <v>2231.5150000000003</v>
      </c>
    </row>
    <row r="103" spans="1:27" ht="36.75" customHeight="1" x14ac:dyDescent="0.2">
      <c r="A103" s="4" t="s">
        <v>572</v>
      </c>
      <c r="B103" s="4" t="s">
        <v>573</v>
      </c>
      <c r="C103" s="5" t="s">
        <v>574</v>
      </c>
      <c r="D103" s="4" t="s">
        <v>15</v>
      </c>
      <c r="E103" s="6">
        <v>2291</v>
      </c>
      <c r="F103" s="6">
        <f>U103*$K$7</f>
        <v>2518.2833333333338</v>
      </c>
      <c r="G103" s="6">
        <v>4044</v>
      </c>
      <c r="H103" s="6">
        <f t="shared" si="22"/>
        <v>4455.0333333333338</v>
      </c>
      <c r="I103" s="11">
        <v>4736</v>
      </c>
      <c r="J103" s="11">
        <f t="shared" si="14"/>
        <v>5180.9333333333334</v>
      </c>
      <c r="L103" s="14"/>
      <c r="M103" s="25">
        <f>р3!E102/'3'!E103</f>
        <v>1.1130510694020079</v>
      </c>
      <c r="N103" s="25">
        <f>р3!F102/'3'!F103</f>
        <v>1.1130598224981301</v>
      </c>
      <c r="O103" s="25">
        <f>р3!G102/'3'!G103</f>
        <v>1.1130069238377844</v>
      </c>
      <c r="P103" s="25">
        <f>р3!H102/'3'!H103</f>
        <v>1.1128985192778205</v>
      </c>
      <c r="Q103" s="25">
        <f>р3!I102/'3'!I103</f>
        <v>1.112964527027027</v>
      </c>
      <c r="R103" s="25">
        <f>р3!J102/'3'!J103</f>
        <v>1.1129268857606094</v>
      </c>
      <c r="T103" s="1">
        <v>2477</v>
      </c>
      <c r="U103" s="25">
        <f t="shared" si="24"/>
        <v>2064.166666666667</v>
      </c>
      <c r="W103" s="1">
        <v>4382</v>
      </c>
      <c r="X103" s="25">
        <f t="shared" si="23"/>
        <v>3651.666666666667</v>
      </c>
      <c r="Z103" s="1">
        <v>5096</v>
      </c>
      <c r="AA103" s="25">
        <f t="shared" si="21"/>
        <v>4246.666666666667</v>
      </c>
    </row>
    <row r="104" spans="1:27" ht="36.75" customHeight="1" x14ac:dyDescent="0.2">
      <c r="A104" s="4" t="s">
        <v>575</v>
      </c>
      <c r="B104" s="4" t="s">
        <v>576</v>
      </c>
      <c r="C104" s="5" t="s">
        <v>577</v>
      </c>
      <c r="D104" s="4" t="s">
        <v>15</v>
      </c>
      <c r="E104" s="6">
        <v>1374.6</v>
      </c>
      <c r="F104" s="6">
        <f t="shared" si="8"/>
        <v>1510.97</v>
      </c>
      <c r="G104" s="6">
        <v>2426.4</v>
      </c>
      <c r="H104" s="6">
        <f t="shared" si="22"/>
        <v>2673.02</v>
      </c>
      <c r="I104" s="11">
        <v>2841.6</v>
      </c>
      <c r="J104" s="11">
        <f t="shared" si="14"/>
        <v>3108.56</v>
      </c>
      <c r="L104" s="14"/>
      <c r="M104" s="25">
        <f>р3!E103/'3'!E104</f>
        <v>1.1130510694020079</v>
      </c>
      <c r="N104" s="25">
        <f>р3!F103/'3'!F104</f>
        <v>1.1130598224981303</v>
      </c>
      <c r="O104" s="25">
        <f>р3!G103/'3'!G104</f>
        <v>1.1130069238377842</v>
      </c>
      <c r="P104" s="25">
        <f>р3!H103/'3'!H104</f>
        <v>1.1128985192778205</v>
      </c>
      <c r="Q104" s="25">
        <f>р3!I103/'3'!I104</f>
        <v>1.112964527027027</v>
      </c>
      <c r="R104" s="25">
        <f>р3!J103/'3'!J104</f>
        <v>1.1129268857606094</v>
      </c>
      <c r="T104" s="1">
        <v>1486.2</v>
      </c>
      <c r="U104" s="25">
        <f t="shared" si="24"/>
        <v>1238.5</v>
      </c>
      <c r="W104" s="1">
        <v>2629.2</v>
      </c>
      <c r="X104" s="25">
        <f t="shared" si="23"/>
        <v>2191</v>
      </c>
      <c r="Z104" s="1">
        <v>3057.6</v>
      </c>
      <c r="AA104" s="25">
        <f t="shared" si="21"/>
        <v>2548</v>
      </c>
    </row>
    <row r="105" spans="1:27" ht="36.75" customHeight="1" x14ac:dyDescent="0.2">
      <c r="A105" s="4" t="s">
        <v>578</v>
      </c>
      <c r="B105" s="4" t="s">
        <v>579</v>
      </c>
      <c r="C105" s="5" t="s">
        <v>580</v>
      </c>
      <c r="D105" s="4" t="s">
        <v>15</v>
      </c>
      <c r="E105" s="6">
        <v>2885</v>
      </c>
      <c r="F105" s="6">
        <f t="shared" si="8"/>
        <v>3173.0166666666669</v>
      </c>
      <c r="G105" s="6">
        <v>5096</v>
      </c>
      <c r="H105" s="6">
        <f t="shared" si="22"/>
        <v>5614.0333333333338</v>
      </c>
      <c r="I105" s="11">
        <v>5967</v>
      </c>
      <c r="J105" s="11">
        <f t="shared" si="14"/>
        <v>6528.0166666666673</v>
      </c>
      <c r="L105" s="14"/>
      <c r="M105" s="25">
        <f>р3!E104/'3'!E105</f>
        <v>1.1129982668977469</v>
      </c>
      <c r="N105" s="25">
        <f>р3!F104/'3'!F105</f>
        <v>1.1131362898608579</v>
      </c>
      <c r="O105" s="25">
        <f>р3!G104/'3'!G105</f>
        <v>1.1130298273155417</v>
      </c>
      <c r="P105" s="25">
        <f>р3!H104/'3'!H105</f>
        <v>1.1129253477891712</v>
      </c>
      <c r="Q105" s="25">
        <f>р3!I104/'3'!I105</f>
        <v>1.1129545835428187</v>
      </c>
      <c r="R105" s="25">
        <f>р3!J104/'3'!J105</f>
        <v>1.1130486288586885</v>
      </c>
      <c r="T105" s="1">
        <v>3121</v>
      </c>
      <c r="U105" s="25">
        <f t="shared" si="24"/>
        <v>2600.8333333333335</v>
      </c>
      <c r="W105" s="1">
        <v>5522</v>
      </c>
      <c r="X105" s="25">
        <f t="shared" si="23"/>
        <v>4601.666666666667</v>
      </c>
      <c r="Z105" s="1">
        <v>6421</v>
      </c>
      <c r="AA105" s="25">
        <f t="shared" si="21"/>
        <v>5350.8333333333339</v>
      </c>
    </row>
    <row r="106" spans="1:27" ht="36.75" customHeight="1" x14ac:dyDescent="0.2">
      <c r="A106" s="4" t="s">
        <v>581</v>
      </c>
      <c r="B106" s="4" t="s">
        <v>582</v>
      </c>
      <c r="C106" s="5" t="s">
        <v>583</v>
      </c>
      <c r="D106" s="4" t="s">
        <v>15</v>
      </c>
      <c r="E106" s="6">
        <v>1731</v>
      </c>
      <c r="F106" s="6">
        <f t="shared" si="8"/>
        <v>1903.81</v>
      </c>
      <c r="G106" s="6">
        <v>3057.6</v>
      </c>
      <c r="H106" s="6">
        <f t="shared" si="22"/>
        <v>3368.42</v>
      </c>
      <c r="I106" s="11">
        <v>3580.2</v>
      </c>
      <c r="J106" s="11">
        <f t="shared" si="14"/>
        <v>3916.81</v>
      </c>
      <c r="L106" s="14"/>
      <c r="M106" s="25">
        <f>р3!E105/'3'!E106</f>
        <v>1.1129982668977469</v>
      </c>
      <c r="N106" s="25">
        <f>р3!F105/'3'!F106</f>
        <v>1.1131362898608579</v>
      </c>
      <c r="O106" s="25">
        <f>р3!G105/'3'!G106</f>
        <v>1.1130298273155417</v>
      </c>
      <c r="P106" s="25">
        <f>р3!H105/'3'!H106</f>
        <v>1.1129253477891712</v>
      </c>
      <c r="Q106" s="25">
        <f>р3!I105/'3'!I106</f>
        <v>1.112954583542819</v>
      </c>
      <c r="R106" s="25">
        <f>р3!J105/'3'!J106</f>
        <v>1.1130486288586885</v>
      </c>
      <c r="T106" s="1">
        <v>1872.6</v>
      </c>
      <c r="U106" s="25">
        <f t="shared" si="24"/>
        <v>1560.5</v>
      </c>
      <c r="W106" s="1">
        <v>3313.2</v>
      </c>
      <c r="X106" s="25">
        <f t="shared" si="23"/>
        <v>2761</v>
      </c>
      <c r="Z106" s="1">
        <v>3852.6</v>
      </c>
      <c r="AA106" s="25">
        <f t="shared" si="21"/>
        <v>3210.5</v>
      </c>
    </row>
    <row r="107" spans="1:27" ht="36.75" customHeight="1" x14ac:dyDescent="0.2">
      <c r="A107" s="4" t="s">
        <v>584</v>
      </c>
      <c r="B107" s="4" t="s">
        <v>585</v>
      </c>
      <c r="C107" s="5" t="s">
        <v>586</v>
      </c>
      <c r="D107" s="4" t="s">
        <v>15</v>
      </c>
      <c r="E107" s="6">
        <v>4327.5</v>
      </c>
      <c r="F107" s="6">
        <f t="shared" si="8"/>
        <v>4759.5249999999996</v>
      </c>
      <c r="G107" s="6">
        <v>7644</v>
      </c>
      <c r="H107" s="6">
        <f t="shared" si="22"/>
        <v>8421.0499999999993</v>
      </c>
      <c r="I107" s="11">
        <v>8950.5</v>
      </c>
      <c r="J107" s="11">
        <f t="shared" si="14"/>
        <v>9792.0249999999996</v>
      </c>
      <c r="L107" s="14"/>
      <c r="M107" s="25">
        <f>р3!E106/'3'!E107</f>
        <v>1.1129982668977469</v>
      </c>
      <c r="N107" s="25">
        <f>р3!F106/'3'!F107</f>
        <v>1.1131362898608581</v>
      </c>
      <c r="O107" s="25">
        <f>р3!G106/'3'!G107</f>
        <v>1.1130298273155417</v>
      </c>
      <c r="P107" s="25">
        <f>р3!H106/'3'!H107</f>
        <v>1.1129253477891712</v>
      </c>
      <c r="Q107" s="25">
        <f>р3!I106/'3'!I107</f>
        <v>1.1129545835428187</v>
      </c>
      <c r="R107" s="25">
        <f>р3!J106/'3'!J107</f>
        <v>1.1130486288586887</v>
      </c>
      <c r="T107" s="1">
        <v>4681.5</v>
      </c>
      <c r="U107" s="25">
        <f t="shared" si="24"/>
        <v>3901.25</v>
      </c>
      <c r="W107" s="1">
        <v>8283</v>
      </c>
      <c r="X107" s="25">
        <f t="shared" si="23"/>
        <v>6902.5</v>
      </c>
      <c r="Z107" s="1">
        <v>9631.5</v>
      </c>
      <c r="AA107" s="25">
        <f t="shared" si="21"/>
        <v>8026.25</v>
      </c>
    </row>
    <row r="108" spans="1:27" ht="36.75" customHeight="1" x14ac:dyDescent="0.2">
      <c r="A108" s="4" t="s">
        <v>587</v>
      </c>
      <c r="B108" s="4" t="s">
        <v>588</v>
      </c>
      <c r="C108" s="5" t="s">
        <v>589</v>
      </c>
      <c r="D108" s="4" t="s">
        <v>15</v>
      </c>
      <c r="E108" s="6">
        <v>2596.5</v>
      </c>
      <c r="F108" s="6">
        <f t="shared" si="8"/>
        <v>2855.7150000000001</v>
      </c>
      <c r="G108" s="6">
        <v>4586.3999999999996</v>
      </c>
      <c r="H108" s="6">
        <f>X108*$K$7</f>
        <v>5052.63</v>
      </c>
      <c r="I108" s="11">
        <v>5370.3</v>
      </c>
      <c r="J108" s="11">
        <f t="shared" si="14"/>
        <v>5875.2150000000001</v>
      </c>
      <c r="L108" s="14"/>
      <c r="M108" s="25">
        <f>р3!E107/'3'!E108</f>
        <v>1.1129982668977469</v>
      </c>
      <c r="N108" s="25">
        <f>р3!F107/'3'!F108</f>
        <v>1.1131362898608579</v>
      </c>
      <c r="O108" s="25">
        <f>р3!G107/'3'!G108</f>
        <v>1.1130298273155417</v>
      </c>
      <c r="P108" s="25">
        <f>р3!H107/'3'!H108</f>
        <v>1.1129253477891712</v>
      </c>
      <c r="Q108" s="25">
        <f>р3!I107/'3'!I108</f>
        <v>1.1129545835428187</v>
      </c>
      <c r="R108" s="25">
        <f>р3!J107/'3'!J108</f>
        <v>1.1130486288586885</v>
      </c>
      <c r="T108" s="1">
        <v>2808.9</v>
      </c>
      <c r="U108" s="25">
        <f t="shared" si="24"/>
        <v>2340.75</v>
      </c>
      <c r="W108" s="1">
        <v>4969.8</v>
      </c>
      <c r="X108" s="25">
        <f>W108/1.2</f>
        <v>4141.5</v>
      </c>
      <c r="Z108" s="1">
        <v>5778.9</v>
      </c>
      <c r="AA108" s="25">
        <f>Z108/1.2</f>
        <v>4815.75</v>
      </c>
    </row>
    <row r="109" spans="1:27" ht="36.75" customHeight="1" x14ac:dyDescent="0.2">
      <c r="A109" s="4" t="s">
        <v>590</v>
      </c>
      <c r="B109" s="4" t="s">
        <v>591</v>
      </c>
      <c r="C109" s="5" t="s">
        <v>592</v>
      </c>
      <c r="D109" s="4" t="s">
        <v>15</v>
      </c>
      <c r="E109" s="6">
        <v>3086.9500000000003</v>
      </c>
      <c r="F109" s="6">
        <f t="shared" si="8"/>
        <v>3395.1278333333335</v>
      </c>
      <c r="G109" s="6">
        <v>5452.72</v>
      </c>
      <c r="H109" s="6">
        <f t="shared" ref="H109:H119" si="25">X109*$K$7</f>
        <v>6007.0156666666671</v>
      </c>
      <c r="I109" s="11">
        <v>6384.6900000000005</v>
      </c>
      <c r="J109" s="11">
        <f t="shared" si="14"/>
        <v>6984.9778333333343</v>
      </c>
      <c r="L109" s="14"/>
      <c r="M109" s="25">
        <f>р3!E108/'3'!E109</f>
        <v>1.1129982668977469</v>
      </c>
      <c r="N109" s="25">
        <f>р3!F108/'3'!F109</f>
        <v>1.1131362898608579</v>
      </c>
      <c r="O109" s="25">
        <f>р3!G108/'3'!G109</f>
        <v>1.1130298273155415</v>
      </c>
      <c r="P109" s="25">
        <f>р3!H108/'3'!H109</f>
        <v>1.1129253477891712</v>
      </c>
      <c r="Q109" s="25">
        <f>р3!I108/'3'!I109</f>
        <v>1.112954583542819</v>
      </c>
      <c r="R109" s="25">
        <f>р3!J108/'3'!J109</f>
        <v>1.1130486288586885</v>
      </c>
      <c r="T109" s="1">
        <v>3339.4700000000003</v>
      </c>
      <c r="U109" s="25">
        <f t="shared" si="24"/>
        <v>2782.8916666666669</v>
      </c>
      <c r="W109" s="1">
        <v>5908.54</v>
      </c>
      <c r="X109" s="25">
        <f t="shared" ref="X109:X116" si="26">W109/1.2</f>
        <v>4923.7833333333338</v>
      </c>
      <c r="Z109" s="1">
        <v>6870.47</v>
      </c>
      <c r="AA109" s="25">
        <f t="shared" ref="AA109:AA122" si="27">Z109/1.2</f>
        <v>5725.3916666666673</v>
      </c>
    </row>
    <row r="110" spans="1:27" ht="36.75" customHeight="1" x14ac:dyDescent="0.2">
      <c r="A110" s="4" t="s">
        <v>593</v>
      </c>
      <c r="B110" s="4" t="s">
        <v>594</v>
      </c>
      <c r="C110" s="5" t="s">
        <v>595</v>
      </c>
      <c r="D110" s="4" t="s">
        <v>15</v>
      </c>
      <c r="E110" s="6">
        <v>1852.17</v>
      </c>
      <c r="F110" s="6">
        <f t="shared" si="8"/>
        <v>2037.0767000000001</v>
      </c>
      <c r="G110" s="6">
        <v>3271.6320000000001</v>
      </c>
      <c r="H110" s="6">
        <f t="shared" si="25"/>
        <v>3604.2093999999997</v>
      </c>
      <c r="I110" s="11">
        <v>3830.8140000000003</v>
      </c>
      <c r="J110" s="11">
        <f t="shared" si="14"/>
        <v>4190.9867000000004</v>
      </c>
      <c r="L110" s="14"/>
      <c r="M110" s="25">
        <f>р3!E109/'3'!E110</f>
        <v>1.1129982668977469</v>
      </c>
      <c r="N110" s="25">
        <f>р3!F109/'3'!F110</f>
        <v>1.1131362898608579</v>
      </c>
      <c r="O110" s="25">
        <f>р3!G109/'3'!G110</f>
        <v>1.1130298273155417</v>
      </c>
      <c r="P110" s="25">
        <f>р3!H109/'3'!H110</f>
        <v>1.1129253477891714</v>
      </c>
      <c r="Q110" s="25">
        <f>р3!I109/'3'!I110</f>
        <v>1.1129545835428187</v>
      </c>
      <c r="R110" s="25">
        <f>р3!J109/'3'!J110</f>
        <v>1.1130486288586885</v>
      </c>
      <c r="T110" s="1">
        <v>2003.682</v>
      </c>
      <c r="U110" s="25">
        <f t="shared" si="24"/>
        <v>1669.7350000000001</v>
      </c>
      <c r="W110" s="1">
        <v>3545.1239999999998</v>
      </c>
      <c r="X110" s="25">
        <f t="shared" si="26"/>
        <v>2954.27</v>
      </c>
      <c r="Z110" s="1">
        <v>4122.2820000000002</v>
      </c>
      <c r="AA110" s="25">
        <f t="shared" si="27"/>
        <v>3435.2350000000001</v>
      </c>
    </row>
    <row r="111" spans="1:27" ht="36.75" customHeight="1" x14ac:dyDescent="0.2">
      <c r="A111" s="4" t="s">
        <v>596</v>
      </c>
      <c r="B111" s="4" t="s">
        <v>597</v>
      </c>
      <c r="C111" s="5" t="s">
        <v>598</v>
      </c>
      <c r="D111" s="4" t="s">
        <v>15</v>
      </c>
      <c r="E111" s="6">
        <v>4630.4250000000002</v>
      </c>
      <c r="F111" s="6">
        <f t="shared" si="8"/>
        <v>5092.6917500000009</v>
      </c>
      <c r="G111" s="6">
        <v>8179.08</v>
      </c>
      <c r="H111" s="6">
        <f t="shared" si="25"/>
        <v>9010.5234999999993</v>
      </c>
      <c r="I111" s="11">
        <v>9577.0349999999999</v>
      </c>
      <c r="J111" s="11">
        <f t="shared" si="14"/>
        <v>10477.46675</v>
      </c>
      <c r="L111" s="14"/>
      <c r="M111" s="25">
        <f>р3!E110/'3'!E111</f>
        <v>1.1129982668977469</v>
      </c>
      <c r="N111" s="25">
        <f>р3!F110/'3'!F111</f>
        <v>1.1131362898608579</v>
      </c>
      <c r="O111" s="25">
        <f>р3!G110/'3'!G111</f>
        <v>1.1130298273155415</v>
      </c>
      <c r="P111" s="25">
        <f>р3!H110/'3'!H111</f>
        <v>1.1129253477891714</v>
      </c>
      <c r="Q111" s="25">
        <f>р3!I110/'3'!I111</f>
        <v>1.112954583542819</v>
      </c>
      <c r="R111" s="25">
        <f>р3!J110/'3'!J111</f>
        <v>1.1130486288586887</v>
      </c>
      <c r="T111" s="1">
        <v>5009.2049999999999</v>
      </c>
      <c r="U111" s="25">
        <f t="shared" si="24"/>
        <v>4174.3375000000005</v>
      </c>
      <c r="W111" s="1">
        <v>8862.81</v>
      </c>
      <c r="X111" s="25">
        <f t="shared" si="26"/>
        <v>7385.6750000000002</v>
      </c>
      <c r="Z111" s="1">
        <v>10305.705</v>
      </c>
      <c r="AA111" s="25">
        <f t="shared" si="27"/>
        <v>8588.0874999999996</v>
      </c>
    </row>
    <row r="112" spans="1:27" ht="36.75" customHeight="1" x14ac:dyDescent="0.2">
      <c r="A112" s="4" t="s">
        <v>599</v>
      </c>
      <c r="B112" s="4" t="s">
        <v>600</v>
      </c>
      <c r="C112" s="5" t="s">
        <v>601</v>
      </c>
      <c r="D112" s="4" t="s">
        <v>15</v>
      </c>
      <c r="E112" s="6">
        <v>2778.2550000000001</v>
      </c>
      <c r="F112" s="6">
        <f t="shared" si="8"/>
        <v>3055.6150499999999</v>
      </c>
      <c r="G112" s="6">
        <v>4907.4479999999994</v>
      </c>
      <c r="H112" s="6">
        <f t="shared" si="25"/>
        <v>5406.3140999999996</v>
      </c>
      <c r="I112" s="11">
        <v>5746.2209999999995</v>
      </c>
      <c r="J112" s="11">
        <f t="shared" si="14"/>
        <v>6286.4800500000001</v>
      </c>
      <c r="L112" s="14"/>
      <c r="M112" s="25">
        <f>р3!E111/'3'!E112</f>
        <v>1.1129982668977469</v>
      </c>
      <c r="N112" s="25">
        <f>р3!F111/'3'!F112</f>
        <v>1.1131362898608581</v>
      </c>
      <c r="O112" s="25">
        <f>р3!G111/'3'!G112</f>
        <v>1.1130298273155417</v>
      </c>
      <c r="P112" s="25">
        <f>р3!H111/'3'!H112</f>
        <v>1.1129253477891714</v>
      </c>
      <c r="Q112" s="25">
        <f>р3!I111/'3'!I112</f>
        <v>1.112954583542819</v>
      </c>
      <c r="R112" s="25">
        <f>р3!J111/'3'!J112</f>
        <v>1.1130486288586887</v>
      </c>
      <c r="T112" s="1">
        <v>3005.5229999999997</v>
      </c>
      <c r="U112" s="25">
        <f t="shared" si="24"/>
        <v>2504.6025</v>
      </c>
      <c r="W112" s="1">
        <v>5317.6859999999997</v>
      </c>
      <c r="X112" s="25">
        <f t="shared" si="26"/>
        <v>4431.4049999999997</v>
      </c>
      <c r="Z112" s="1">
        <v>6183.4229999999998</v>
      </c>
      <c r="AA112" s="25">
        <f t="shared" si="27"/>
        <v>5152.8525</v>
      </c>
    </row>
    <row r="113" spans="1:27" ht="36.75" customHeight="1" x14ac:dyDescent="0.2">
      <c r="A113" s="4" t="s">
        <v>602</v>
      </c>
      <c r="B113" s="4" t="s">
        <v>603</v>
      </c>
      <c r="C113" s="5" t="s">
        <v>604</v>
      </c>
      <c r="D113" s="4" t="s">
        <v>15</v>
      </c>
      <c r="E113" s="6">
        <v>4867</v>
      </c>
      <c r="F113" s="6">
        <f t="shared" si="8"/>
        <v>5351.7333333333336</v>
      </c>
      <c r="G113" s="6">
        <v>8593</v>
      </c>
      <c r="H113" s="6">
        <f t="shared" si="25"/>
        <v>9468.2166666666672</v>
      </c>
      <c r="I113" s="11">
        <v>10063</v>
      </c>
      <c r="J113" s="11">
        <f t="shared" si="14"/>
        <v>11007.449999999999</v>
      </c>
      <c r="L113" s="14"/>
      <c r="M113" s="25">
        <f>р3!E112/'3'!E113</f>
        <v>1.1130059584959935</v>
      </c>
      <c r="N113" s="25">
        <f>р3!F112/'3'!F113</f>
        <v>1.1129104589167371</v>
      </c>
      <c r="O113" s="25">
        <f>р3!G112/'3'!G113</f>
        <v>1.1129989526358663</v>
      </c>
      <c r="P113" s="25">
        <f>р3!H112/'3'!H113</f>
        <v>1.1129867820937769</v>
      </c>
      <c r="Q113" s="25">
        <f>р3!I112/'3'!I113</f>
        <v>1.112988174500646</v>
      </c>
      <c r="R113" s="25">
        <f>р3!J112/'3'!J113</f>
        <v>1.1129734861389333</v>
      </c>
      <c r="T113" s="1">
        <v>5264</v>
      </c>
      <c r="U113" s="25">
        <f t="shared" si="24"/>
        <v>4386.666666666667</v>
      </c>
      <c r="W113" s="1">
        <v>9313</v>
      </c>
      <c r="X113" s="25">
        <f t="shared" si="26"/>
        <v>7760.8333333333339</v>
      </c>
      <c r="Z113" s="1">
        <v>10827</v>
      </c>
      <c r="AA113" s="25">
        <f t="shared" si="27"/>
        <v>9022.5</v>
      </c>
    </row>
    <row r="114" spans="1:27" ht="36.75" customHeight="1" x14ac:dyDescent="0.2">
      <c r="A114" s="4" t="s">
        <v>605</v>
      </c>
      <c r="B114" s="4" t="s">
        <v>606</v>
      </c>
      <c r="C114" s="5" t="s">
        <v>607</v>
      </c>
      <c r="D114" s="4" t="s">
        <v>15</v>
      </c>
      <c r="E114" s="6">
        <v>2920.2</v>
      </c>
      <c r="F114" s="6">
        <f t="shared" si="8"/>
        <v>3211.04</v>
      </c>
      <c r="G114" s="6">
        <v>5155.8</v>
      </c>
      <c r="H114" s="6">
        <f t="shared" si="25"/>
        <v>5680.93</v>
      </c>
      <c r="I114" s="11">
        <v>6037.8</v>
      </c>
      <c r="J114" s="11">
        <f t="shared" si="14"/>
        <v>6604.47</v>
      </c>
      <c r="L114" s="14"/>
      <c r="M114" s="25">
        <f>р3!E113/'3'!E114</f>
        <v>1.1130059584959935</v>
      </c>
      <c r="N114" s="25">
        <f>р3!F113/'3'!F114</f>
        <v>1.1129104589167373</v>
      </c>
      <c r="O114" s="25">
        <f>р3!G113/'3'!G114</f>
        <v>1.1129989526358663</v>
      </c>
      <c r="P114" s="25">
        <f>р3!H113/'3'!H114</f>
        <v>1.1129867820937769</v>
      </c>
      <c r="Q114" s="25">
        <f>р3!I113/'3'!I114</f>
        <v>1.1129881745006458</v>
      </c>
      <c r="R114" s="25">
        <f>р3!J113/'3'!J114</f>
        <v>1.1129734861389331</v>
      </c>
      <c r="T114" s="1">
        <v>3158.4</v>
      </c>
      <c r="U114" s="25">
        <f t="shared" si="24"/>
        <v>2632</v>
      </c>
      <c r="W114" s="1">
        <v>5587.8</v>
      </c>
      <c r="X114" s="25">
        <f t="shared" si="26"/>
        <v>4656.5</v>
      </c>
      <c r="Z114" s="1">
        <v>6496.2</v>
      </c>
      <c r="AA114" s="25">
        <f t="shared" si="27"/>
        <v>5413.5</v>
      </c>
    </row>
    <row r="115" spans="1:27" ht="36.75" customHeight="1" x14ac:dyDescent="0.2">
      <c r="A115" s="4" t="s">
        <v>608</v>
      </c>
      <c r="B115" s="4" t="s">
        <v>609</v>
      </c>
      <c r="C115" s="5" t="s">
        <v>610</v>
      </c>
      <c r="D115" s="4" t="s">
        <v>15</v>
      </c>
      <c r="E115" s="6">
        <v>5061.68</v>
      </c>
      <c r="F115" s="6">
        <f t="shared" si="8"/>
        <v>5565.8026666666674</v>
      </c>
      <c r="G115" s="6">
        <v>8936.7200000000012</v>
      </c>
      <c r="H115" s="6">
        <f t="shared" si="25"/>
        <v>9846.9453333333331</v>
      </c>
      <c r="I115" s="11">
        <v>10465.52</v>
      </c>
      <c r="J115" s="11">
        <f t="shared" si="14"/>
        <v>11447.748</v>
      </c>
      <c r="L115" s="14"/>
      <c r="M115" s="25">
        <f>р3!E114/'3'!E115</f>
        <v>1.1130059584959935</v>
      </c>
      <c r="N115" s="25">
        <f>р3!F114/'3'!F115</f>
        <v>1.1129104589167371</v>
      </c>
      <c r="O115" s="25">
        <f>р3!G114/'3'!G115</f>
        <v>1.1129989526358661</v>
      </c>
      <c r="P115" s="25">
        <f>р3!H114/'3'!H115</f>
        <v>1.1129867820937769</v>
      </c>
      <c r="Q115" s="25">
        <f>р3!I114/'3'!I115</f>
        <v>1.1129881745006458</v>
      </c>
      <c r="R115" s="25">
        <f>р3!J114/'3'!J115</f>
        <v>1.1129734861389333</v>
      </c>
      <c r="T115" s="1">
        <v>5474.56</v>
      </c>
      <c r="U115" s="25">
        <f t="shared" si="24"/>
        <v>4562.1333333333341</v>
      </c>
      <c r="W115" s="1">
        <v>9685.52</v>
      </c>
      <c r="X115" s="25">
        <f t="shared" si="26"/>
        <v>8071.2666666666673</v>
      </c>
      <c r="Z115" s="1">
        <v>11260.08</v>
      </c>
      <c r="AA115" s="25">
        <f t="shared" si="27"/>
        <v>9383.4</v>
      </c>
    </row>
    <row r="116" spans="1:27" ht="36.75" customHeight="1" x14ac:dyDescent="0.2">
      <c r="A116" s="4" t="s">
        <v>611</v>
      </c>
      <c r="B116" s="4" t="s">
        <v>612</v>
      </c>
      <c r="C116" s="5" t="s">
        <v>613</v>
      </c>
      <c r="D116" s="4" t="s">
        <v>15</v>
      </c>
      <c r="E116" s="6">
        <v>3037.0080000000003</v>
      </c>
      <c r="F116" s="6">
        <f t="shared" si="8"/>
        <v>3339.4816000000001</v>
      </c>
      <c r="G116" s="6">
        <v>5362.0320000000002</v>
      </c>
      <c r="H116" s="6">
        <f t="shared" si="25"/>
        <v>5908.1671999999999</v>
      </c>
      <c r="I116" s="11">
        <v>6279.3119999999999</v>
      </c>
      <c r="J116" s="11">
        <f t="shared" si="14"/>
        <v>6868.6487999999999</v>
      </c>
      <c r="L116" s="14"/>
      <c r="M116" s="25">
        <f>р3!E115/'3'!E116</f>
        <v>1.1130059584959933</v>
      </c>
      <c r="N116" s="25">
        <f>р3!F115/'3'!F116</f>
        <v>1.1129104589167371</v>
      </c>
      <c r="O116" s="25">
        <f>р3!G115/'3'!G116</f>
        <v>1.1129989526358663</v>
      </c>
      <c r="P116" s="25">
        <f>р3!H115/'3'!H116</f>
        <v>1.1129867820937771</v>
      </c>
      <c r="Q116" s="25">
        <f>р3!I115/'3'!I116</f>
        <v>1.112988174500646</v>
      </c>
      <c r="R116" s="25">
        <f>р3!J115/'3'!J116</f>
        <v>1.1129734861389331</v>
      </c>
      <c r="T116" s="1">
        <v>3284.7360000000003</v>
      </c>
      <c r="U116" s="25">
        <f t="shared" si="24"/>
        <v>2737.28</v>
      </c>
      <c r="W116" s="1">
        <v>5811.3119999999999</v>
      </c>
      <c r="X116" s="25">
        <f t="shared" si="26"/>
        <v>4842.76</v>
      </c>
      <c r="Z116" s="1">
        <v>6756.0479999999998</v>
      </c>
      <c r="AA116" s="25">
        <f t="shared" si="27"/>
        <v>5630.04</v>
      </c>
    </row>
    <row r="117" spans="1:27" ht="36.75" customHeight="1" x14ac:dyDescent="0.2">
      <c r="A117" s="4" t="s">
        <v>614</v>
      </c>
      <c r="B117" s="4" t="s">
        <v>615</v>
      </c>
      <c r="C117" s="5" t="s">
        <v>616</v>
      </c>
      <c r="D117" s="4" t="s">
        <v>15</v>
      </c>
      <c r="E117" s="6">
        <v>5256.3600000000006</v>
      </c>
      <c r="F117" s="6">
        <f t="shared" si="8"/>
        <v>5779.8720000000012</v>
      </c>
      <c r="G117" s="6">
        <v>9280.44</v>
      </c>
      <c r="H117" s="6">
        <f t="shared" si="25"/>
        <v>10225.674000000001</v>
      </c>
      <c r="I117" s="11">
        <v>10868.04</v>
      </c>
      <c r="J117" s="11">
        <f t="shared" si="14"/>
        <v>11888.046</v>
      </c>
      <c r="L117" s="14"/>
      <c r="M117" s="25">
        <f>р3!E116/'3'!E117</f>
        <v>1.1130059584959935</v>
      </c>
      <c r="N117" s="25">
        <f>р3!F116/'3'!F117</f>
        <v>1.1129104589167371</v>
      </c>
      <c r="O117" s="25">
        <f>р3!G116/'3'!G117</f>
        <v>1.1129989526358663</v>
      </c>
      <c r="P117" s="25">
        <f>р3!H116/'3'!H117</f>
        <v>1.1129867820937769</v>
      </c>
      <c r="Q117" s="25">
        <f>р3!I116/'3'!I117</f>
        <v>1.1129881745006458</v>
      </c>
      <c r="R117" s="25">
        <f>р3!J116/'3'!J117</f>
        <v>1.1129734861389333</v>
      </c>
      <c r="T117" s="1">
        <v>5685.1200000000008</v>
      </c>
      <c r="U117" s="25">
        <f t="shared" si="24"/>
        <v>4737.6000000000013</v>
      </c>
      <c r="W117" s="1">
        <v>10058.040000000001</v>
      </c>
      <c r="X117" s="25">
        <f>W117/1.2</f>
        <v>8381.7000000000007</v>
      </c>
      <c r="Z117" s="1">
        <v>11693.160000000002</v>
      </c>
      <c r="AA117" s="25">
        <f t="shared" si="27"/>
        <v>9744.3000000000011</v>
      </c>
    </row>
    <row r="118" spans="1:27" ht="36.75" customHeight="1" x14ac:dyDescent="0.2">
      <c r="A118" s="4" t="s">
        <v>617</v>
      </c>
      <c r="B118" s="4" t="s">
        <v>618</v>
      </c>
      <c r="C118" s="5" t="s">
        <v>619</v>
      </c>
      <c r="D118" s="16" t="s">
        <v>15</v>
      </c>
      <c r="E118" s="123">
        <v>3153.8160000000003</v>
      </c>
      <c r="F118" s="6">
        <f t="shared" si="8"/>
        <v>3467.9232000000006</v>
      </c>
      <c r="G118" s="123">
        <v>5568.2640000000001</v>
      </c>
      <c r="H118" s="6">
        <f t="shared" si="25"/>
        <v>6135.4044000000004</v>
      </c>
      <c r="I118" s="18">
        <v>6520.8240000000005</v>
      </c>
      <c r="J118" s="11">
        <f t="shared" si="14"/>
        <v>7132.8276000000005</v>
      </c>
      <c r="L118" s="14"/>
      <c r="M118" s="25">
        <f>р3!E117/'3'!E118</f>
        <v>1.1130059584959935</v>
      </c>
      <c r="N118" s="25">
        <f>р3!F117/'3'!F118</f>
        <v>1.1129104589167371</v>
      </c>
      <c r="O118" s="25">
        <f>р3!G117/'3'!G118</f>
        <v>1.1129989526358666</v>
      </c>
      <c r="P118" s="25">
        <f>р3!H117/'3'!H118</f>
        <v>1.1129867820937769</v>
      </c>
      <c r="Q118" s="25">
        <f>р3!I117/'3'!I118</f>
        <v>1.1129881745006458</v>
      </c>
      <c r="R118" s="25">
        <f>р3!J117/'3'!J118</f>
        <v>1.1129734861389333</v>
      </c>
      <c r="T118" s="1">
        <v>3411.0720000000006</v>
      </c>
      <c r="U118" s="25">
        <f t="shared" si="24"/>
        <v>2842.5600000000004</v>
      </c>
      <c r="W118" s="1">
        <v>6034.8240000000005</v>
      </c>
      <c r="X118" s="25">
        <f t="shared" ref="X118:X125" si="28">W118/1.2</f>
        <v>5029.0200000000004</v>
      </c>
      <c r="Z118" s="1">
        <v>7015.8960000000006</v>
      </c>
      <c r="AA118" s="25">
        <f t="shared" si="27"/>
        <v>5846.5800000000008</v>
      </c>
    </row>
    <row r="119" spans="1:27" ht="36.75" customHeight="1" x14ac:dyDescent="0.2">
      <c r="A119" s="4" t="s">
        <v>620</v>
      </c>
      <c r="B119" s="4" t="s">
        <v>621</v>
      </c>
      <c r="C119" s="5" t="s">
        <v>622</v>
      </c>
      <c r="D119" s="16" t="s">
        <v>15</v>
      </c>
      <c r="E119" s="123">
        <v>2633</v>
      </c>
      <c r="F119" s="6">
        <f t="shared" si="8"/>
        <v>2894.45</v>
      </c>
      <c r="G119" s="123">
        <v>4650</v>
      </c>
      <c r="H119" s="6">
        <f t="shared" si="25"/>
        <v>5122.9833333333336</v>
      </c>
      <c r="I119" s="18">
        <v>5447</v>
      </c>
      <c r="J119" s="11">
        <f t="shared" si="14"/>
        <v>5956.65</v>
      </c>
      <c r="L119" s="14"/>
      <c r="M119" s="25">
        <f>р3!E118/'3'!E119</f>
        <v>1.1131788834029623</v>
      </c>
      <c r="N119" s="25">
        <f>р3!F118/'3'!F119</f>
        <v>1.1131648499714972</v>
      </c>
      <c r="O119" s="25">
        <f>р3!G118/'3'!G119</f>
        <v>1.1129032258064515</v>
      </c>
      <c r="P119" s="25">
        <f>р3!H118/'3'!H119</f>
        <v>1.113023336011894</v>
      </c>
      <c r="Q119" s="25">
        <f>р3!I118/'3'!I119</f>
        <v>1.1130897741876262</v>
      </c>
      <c r="R119" s="25">
        <f>р3!J118/'3'!J119</f>
        <v>1.1130417264737731</v>
      </c>
      <c r="T119" s="1">
        <v>2847</v>
      </c>
      <c r="U119" s="25">
        <f t="shared" si="24"/>
        <v>2372.5</v>
      </c>
      <c r="W119" s="1">
        <v>5039</v>
      </c>
      <c r="X119" s="25">
        <f t="shared" si="28"/>
        <v>4199.166666666667</v>
      </c>
      <c r="Z119" s="1">
        <v>5859</v>
      </c>
      <c r="AA119" s="25">
        <f t="shared" si="27"/>
        <v>4882.5</v>
      </c>
    </row>
    <row r="120" spans="1:27" ht="36.75" customHeight="1" x14ac:dyDescent="0.2">
      <c r="A120" s="4" t="s">
        <v>623</v>
      </c>
      <c r="B120" s="4" t="s">
        <v>624</v>
      </c>
      <c r="C120" s="5" t="s">
        <v>625</v>
      </c>
      <c r="D120" s="16" t="s">
        <v>15</v>
      </c>
      <c r="E120" s="123">
        <v>1579.8</v>
      </c>
      <c r="F120" s="6">
        <f t="shared" si="8"/>
        <v>1736.67</v>
      </c>
      <c r="G120" s="123">
        <v>2790</v>
      </c>
      <c r="H120" s="6">
        <f>X120*$K$7</f>
        <v>3073.79</v>
      </c>
      <c r="I120" s="18">
        <v>3268.2</v>
      </c>
      <c r="J120" s="11">
        <f t="shared" si="14"/>
        <v>3573.99</v>
      </c>
      <c r="L120" s="14"/>
      <c r="M120" s="25">
        <f>р3!E119/'3'!E120</f>
        <v>1.1131788834029623</v>
      </c>
      <c r="N120" s="25">
        <f>р3!F119/'3'!F120</f>
        <v>1.113164849971497</v>
      </c>
      <c r="O120" s="25">
        <f>р3!G119/'3'!G120</f>
        <v>1.1129032258064515</v>
      </c>
      <c r="P120" s="25">
        <f>р3!H119/'3'!H120</f>
        <v>1.113023336011894</v>
      </c>
      <c r="Q120" s="25">
        <f>р3!I119/'3'!I120</f>
        <v>1.1130897741876262</v>
      </c>
      <c r="R120" s="25">
        <f>р3!J119/'3'!J120</f>
        <v>1.1130417264737731</v>
      </c>
      <c r="T120" s="1">
        <v>1708.2</v>
      </c>
      <c r="U120" s="25">
        <f t="shared" si="24"/>
        <v>1423.5</v>
      </c>
      <c r="W120" s="1">
        <v>3023.4</v>
      </c>
      <c r="X120" s="25">
        <f t="shared" si="28"/>
        <v>2519.5</v>
      </c>
      <c r="Z120" s="1">
        <v>3515.4</v>
      </c>
      <c r="AA120" s="25">
        <f t="shared" si="27"/>
        <v>2929.5</v>
      </c>
    </row>
    <row r="121" spans="1:27" ht="36.75" customHeight="1" x14ac:dyDescent="0.2">
      <c r="A121" s="4" t="s">
        <v>626</v>
      </c>
      <c r="B121" s="4" t="s">
        <v>627</v>
      </c>
      <c r="C121" s="5" t="s">
        <v>628</v>
      </c>
      <c r="D121" s="16" t="s">
        <v>15</v>
      </c>
      <c r="E121" s="123">
        <v>2764.65</v>
      </c>
      <c r="F121" s="6">
        <f t="shared" si="8"/>
        <v>3039.1725000000001</v>
      </c>
      <c r="G121" s="123">
        <v>4882.5</v>
      </c>
      <c r="H121" s="6">
        <f t="shared" ref="H121:H128" si="29">X121*$K$7</f>
        <v>5379.1324999999997</v>
      </c>
      <c r="I121" s="18">
        <v>5719.35</v>
      </c>
      <c r="J121" s="11">
        <f t="shared" si="14"/>
        <v>6254.4825000000001</v>
      </c>
      <c r="L121" s="14"/>
      <c r="M121" s="25">
        <f>р3!E120/'3'!E121</f>
        <v>1.1131788834029623</v>
      </c>
      <c r="N121" s="25">
        <f>р3!F120/'3'!F121</f>
        <v>1.1131648499714972</v>
      </c>
      <c r="O121" s="25">
        <f>р3!G120/'3'!G121</f>
        <v>1.1129032258064515</v>
      </c>
      <c r="P121" s="25">
        <f>р3!H120/'3'!H121</f>
        <v>1.1130233360118942</v>
      </c>
      <c r="Q121" s="25">
        <f>р3!I120/'3'!I121</f>
        <v>1.1130897741876262</v>
      </c>
      <c r="R121" s="25">
        <f>р3!J120/'3'!J121</f>
        <v>1.1130417264737731</v>
      </c>
      <c r="T121" s="1">
        <v>2989.35</v>
      </c>
      <c r="U121" s="25">
        <f t="shared" si="24"/>
        <v>2491.125</v>
      </c>
      <c r="W121" s="1">
        <v>5290.95</v>
      </c>
      <c r="X121" s="25">
        <f t="shared" si="28"/>
        <v>4409.125</v>
      </c>
      <c r="Z121" s="1">
        <v>6151.95</v>
      </c>
      <c r="AA121" s="25">
        <f t="shared" si="27"/>
        <v>5126.625</v>
      </c>
    </row>
    <row r="122" spans="1:27" ht="36.75" customHeight="1" x14ac:dyDescent="0.2">
      <c r="A122" s="4" t="s">
        <v>629</v>
      </c>
      <c r="B122" s="4" t="s">
        <v>630</v>
      </c>
      <c r="C122" s="5" t="s">
        <v>631</v>
      </c>
      <c r="D122" s="4" t="s">
        <v>15</v>
      </c>
      <c r="E122" s="6">
        <v>1658.79</v>
      </c>
      <c r="F122" s="6">
        <f t="shared" si="8"/>
        <v>1823.5034999999998</v>
      </c>
      <c r="G122" s="6">
        <v>2929.5</v>
      </c>
      <c r="H122" s="6">
        <f t="shared" si="29"/>
        <v>3227.4794999999999</v>
      </c>
      <c r="I122" s="11">
        <v>3431.61</v>
      </c>
      <c r="J122" s="11">
        <f t="shared" si="14"/>
        <v>3752.6895</v>
      </c>
      <c r="L122" s="14"/>
      <c r="M122" s="25">
        <f>р3!E121/'3'!E122</f>
        <v>1.1131788834029623</v>
      </c>
      <c r="N122" s="25">
        <f>р3!F121/'3'!F122</f>
        <v>1.1131648499714974</v>
      </c>
      <c r="O122" s="25">
        <f>р3!G121/'3'!G122</f>
        <v>1.1129032258064515</v>
      </c>
      <c r="P122" s="25">
        <f>р3!H121/'3'!H122</f>
        <v>1.1130233360118942</v>
      </c>
      <c r="Q122" s="25">
        <f>р3!I121/'3'!I122</f>
        <v>1.1130897741876262</v>
      </c>
      <c r="R122" s="25">
        <f>р3!J121/'3'!J122</f>
        <v>1.1130417264737729</v>
      </c>
      <c r="T122" s="1">
        <v>1793.61</v>
      </c>
      <c r="U122" s="25">
        <f t="shared" si="24"/>
        <v>1494.675</v>
      </c>
      <c r="W122" s="1">
        <v>3174.5699999999997</v>
      </c>
      <c r="X122" s="25">
        <f t="shared" si="28"/>
        <v>2645.4749999999999</v>
      </c>
      <c r="Z122" s="1">
        <v>3691.1699999999996</v>
      </c>
      <c r="AA122" s="25">
        <f t="shared" si="27"/>
        <v>3075.9749999999999</v>
      </c>
    </row>
    <row r="123" spans="1:27" ht="36.75" customHeight="1" x14ac:dyDescent="0.2">
      <c r="A123" s="4" t="s">
        <v>632</v>
      </c>
      <c r="B123" s="4" t="s">
        <v>633</v>
      </c>
      <c r="C123" s="5" t="s">
        <v>634</v>
      </c>
      <c r="D123" s="4" t="s">
        <v>15</v>
      </c>
      <c r="E123" s="6">
        <v>4534</v>
      </c>
      <c r="F123" s="6">
        <f t="shared" si="8"/>
        <v>4986.75</v>
      </c>
      <c r="G123" s="6">
        <v>8008</v>
      </c>
      <c r="H123" s="6">
        <f t="shared" si="29"/>
        <v>8822.6333333333332</v>
      </c>
      <c r="I123" s="11">
        <v>9377</v>
      </c>
      <c r="J123" s="11">
        <f t="shared" si="14"/>
        <v>10257.15</v>
      </c>
      <c r="L123" s="14"/>
      <c r="M123" s="25">
        <f>р3!E122/'3'!E123</f>
        <v>1.1129245699161887</v>
      </c>
      <c r="N123" s="25">
        <f>р3!F122/'3'!F123</f>
        <v>1.1129493156865695</v>
      </c>
      <c r="O123" s="25">
        <f>р3!G122/'3'!G123</f>
        <v>1.113011988011988</v>
      </c>
      <c r="P123" s="25">
        <f>р3!H122/'3'!H123</f>
        <v>1.1130463693757344</v>
      </c>
      <c r="Q123" s="25">
        <f>р3!I122/'3'!I123</f>
        <v>1.11304255092247</v>
      </c>
      <c r="R123" s="25">
        <f>р3!J122/'3'!J123</f>
        <v>1.1129797263372381</v>
      </c>
      <c r="T123" s="1">
        <v>4905</v>
      </c>
      <c r="U123" s="25">
        <f t="shared" si="24"/>
        <v>4087.5</v>
      </c>
      <c r="W123" s="1">
        <v>8678</v>
      </c>
      <c r="X123" s="25">
        <f t="shared" si="28"/>
        <v>7231.666666666667</v>
      </c>
      <c r="Z123" s="1">
        <v>10089</v>
      </c>
      <c r="AA123" s="25">
        <f>Z123/1.2</f>
        <v>8407.5</v>
      </c>
    </row>
    <row r="124" spans="1:27" ht="36.75" customHeight="1" x14ac:dyDescent="0.2">
      <c r="A124" s="4" t="s">
        <v>635</v>
      </c>
      <c r="B124" s="4" t="s">
        <v>636</v>
      </c>
      <c r="C124" s="5" t="s">
        <v>637</v>
      </c>
      <c r="D124" s="4" t="s">
        <v>15</v>
      </c>
      <c r="E124" s="6">
        <v>2720.4</v>
      </c>
      <c r="F124" s="6">
        <f t="shared" si="8"/>
        <v>2992.0499999999997</v>
      </c>
      <c r="G124" s="6">
        <v>4804.8</v>
      </c>
      <c r="H124" s="6">
        <f t="shared" si="29"/>
        <v>5293.58</v>
      </c>
      <c r="I124" s="11">
        <v>5626.2</v>
      </c>
      <c r="J124" s="11">
        <f t="shared" si="14"/>
        <v>6154.29</v>
      </c>
      <c r="L124" s="14"/>
      <c r="M124" s="25">
        <f>р3!E123/'3'!E124</f>
        <v>1.1129245699161887</v>
      </c>
      <c r="N124" s="25">
        <f>р3!F123/'3'!F124</f>
        <v>1.1129493156865695</v>
      </c>
      <c r="O124" s="25">
        <f>р3!G123/'3'!G124</f>
        <v>1.113011988011988</v>
      </c>
      <c r="P124" s="25">
        <f>р3!H123/'3'!H124</f>
        <v>1.1130463693757344</v>
      </c>
      <c r="Q124" s="25">
        <f>р3!I123/'3'!I124</f>
        <v>1.11304255092247</v>
      </c>
      <c r="R124" s="25">
        <f>р3!J123/'3'!J124</f>
        <v>1.1129797263372379</v>
      </c>
      <c r="T124" s="1">
        <v>2943</v>
      </c>
      <c r="U124" s="25">
        <f t="shared" si="24"/>
        <v>2452.5</v>
      </c>
      <c r="W124" s="1">
        <v>5206.8</v>
      </c>
      <c r="X124" s="25">
        <f t="shared" si="28"/>
        <v>4339</v>
      </c>
      <c r="Z124" s="1">
        <v>6053.4</v>
      </c>
      <c r="AA124" s="25">
        <f t="shared" ref="AA124:AA129" si="30">Z124/1.2</f>
        <v>5044.5</v>
      </c>
    </row>
    <row r="125" spans="1:27" ht="36.75" customHeight="1" x14ac:dyDescent="0.2">
      <c r="A125" s="4" t="s">
        <v>638</v>
      </c>
      <c r="B125" s="4" t="s">
        <v>639</v>
      </c>
      <c r="C125" s="5" t="s">
        <v>640</v>
      </c>
      <c r="D125" s="4" t="s">
        <v>15</v>
      </c>
      <c r="E125" s="6">
        <v>4670.0200000000004</v>
      </c>
      <c r="F125" s="6">
        <f t="shared" si="8"/>
        <v>5136.3525000000009</v>
      </c>
      <c r="G125" s="6">
        <v>8248.24</v>
      </c>
      <c r="H125" s="6">
        <f t="shared" si="29"/>
        <v>9087.3123333333333</v>
      </c>
      <c r="I125" s="11">
        <v>9658.31</v>
      </c>
      <c r="J125" s="11">
        <f t="shared" si="14"/>
        <v>10564.8645</v>
      </c>
      <c r="L125" s="14"/>
      <c r="M125" s="25">
        <f>р3!E124/'3'!E125</f>
        <v>1.1129245699161887</v>
      </c>
      <c r="N125" s="25">
        <f>р3!F124/'3'!F125</f>
        <v>1.1129493156865693</v>
      </c>
      <c r="O125" s="25">
        <f>р3!G124/'3'!G125</f>
        <v>1.113011988011988</v>
      </c>
      <c r="P125" s="25">
        <f>р3!H124/'3'!H125</f>
        <v>1.1130463693757344</v>
      </c>
      <c r="Q125" s="25">
        <f>р3!I124/'3'!I125</f>
        <v>1.11304255092247</v>
      </c>
      <c r="R125" s="25">
        <f>р3!J124/'3'!J125</f>
        <v>1.1129797263372379</v>
      </c>
      <c r="T125" s="1">
        <v>5052.1500000000005</v>
      </c>
      <c r="U125" s="25">
        <f t="shared" si="24"/>
        <v>4210.1250000000009</v>
      </c>
      <c r="W125" s="1">
        <v>8938.34</v>
      </c>
      <c r="X125" s="25">
        <f t="shared" si="28"/>
        <v>7448.6166666666668</v>
      </c>
      <c r="Z125" s="1">
        <v>10391.67</v>
      </c>
      <c r="AA125" s="25">
        <f t="shared" si="30"/>
        <v>8659.7250000000004</v>
      </c>
    </row>
    <row r="126" spans="1:27" ht="36.75" customHeight="1" x14ac:dyDescent="0.2">
      <c r="A126" s="4" t="s">
        <v>641</v>
      </c>
      <c r="B126" s="4" t="s">
        <v>642</v>
      </c>
      <c r="C126" s="5" t="s">
        <v>643</v>
      </c>
      <c r="D126" s="4" t="s">
        <v>15</v>
      </c>
      <c r="E126" s="6">
        <v>2802.0120000000002</v>
      </c>
      <c r="F126" s="6">
        <f t="shared" si="8"/>
        <v>3081.8115000000003</v>
      </c>
      <c r="G126" s="6">
        <v>4948.9439999999995</v>
      </c>
      <c r="H126" s="6">
        <f t="shared" si="29"/>
        <v>5452.3873999999996</v>
      </c>
      <c r="I126" s="11">
        <v>5794.9859999999999</v>
      </c>
      <c r="J126" s="11">
        <f t="shared" si="14"/>
        <v>6338.9187000000002</v>
      </c>
      <c r="L126" s="14"/>
      <c r="M126" s="25">
        <f>р3!E125/'3'!E126</f>
        <v>1.1129245699161887</v>
      </c>
      <c r="N126" s="25">
        <f>р3!F125/'3'!F126</f>
        <v>1.1129493156865693</v>
      </c>
      <c r="O126" s="25">
        <f>р3!G125/'3'!G126</f>
        <v>1.113011988011988</v>
      </c>
      <c r="P126" s="25">
        <f>р3!H125/'3'!H126</f>
        <v>1.1130463693757344</v>
      </c>
      <c r="Q126" s="25">
        <f>р3!I125/'3'!I126</f>
        <v>1.11304255092247</v>
      </c>
      <c r="R126" s="25">
        <f>р3!J125/'3'!J126</f>
        <v>1.1129797263372379</v>
      </c>
      <c r="T126" s="1">
        <v>3031.2900000000004</v>
      </c>
      <c r="U126" s="25">
        <f t="shared" si="24"/>
        <v>2526.0750000000003</v>
      </c>
      <c r="W126" s="1">
        <v>5363.0039999999999</v>
      </c>
      <c r="X126" s="25">
        <f>W126/1.2</f>
        <v>4469.17</v>
      </c>
      <c r="Z126" s="1">
        <v>6235.0019999999995</v>
      </c>
      <c r="AA126" s="25">
        <f t="shared" si="30"/>
        <v>5195.835</v>
      </c>
    </row>
    <row r="127" spans="1:27" ht="36.75" customHeight="1" x14ac:dyDescent="0.2">
      <c r="A127" s="4" t="s">
        <v>644</v>
      </c>
      <c r="B127" s="4" t="s">
        <v>645</v>
      </c>
      <c r="C127" s="5" t="s">
        <v>646</v>
      </c>
      <c r="D127" s="4" t="s">
        <v>15</v>
      </c>
      <c r="E127" s="6">
        <v>5553</v>
      </c>
      <c r="F127" s="6">
        <f t="shared" si="8"/>
        <v>6107.1166666666677</v>
      </c>
      <c r="G127" s="6">
        <v>9807</v>
      </c>
      <c r="H127" s="6">
        <f t="shared" si="29"/>
        <v>10805.133333333335</v>
      </c>
      <c r="I127" s="11">
        <v>11484</v>
      </c>
      <c r="J127" s="11">
        <f t="shared" si="14"/>
        <v>12560.916666666668</v>
      </c>
      <c r="L127" s="14"/>
      <c r="M127" s="25">
        <f>р3!E126/'3'!E127</f>
        <v>1.1129119394921665</v>
      </c>
      <c r="N127" s="25">
        <f>р3!F126/'3'!F127</f>
        <v>1.1129638372718165</v>
      </c>
      <c r="O127" s="25">
        <f>р3!G126/'3'!G127</f>
        <v>1.1129805241154278</v>
      </c>
      <c r="P127" s="25">
        <f>р3!H126/'3'!H127</f>
        <v>1.1129895049883696</v>
      </c>
      <c r="Q127" s="25">
        <f>р3!I126/'3'!I127</f>
        <v>1.1130268199233717</v>
      </c>
      <c r="R127" s="25">
        <f>р3!J126/'3'!J127</f>
        <v>1.112976096489773</v>
      </c>
      <c r="T127" s="1">
        <v>6007</v>
      </c>
      <c r="U127" s="25">
        <f t="shared" si="24"/>
        <v>5005.8333333333339</v>
      </c>
      <c r="W127" s="1">
        <v>10628</v>
      </c>
      <c r="X127" s="25">
        <f t="shared" ref="X127:X137" si="31">W127/1.2</f>
        <v>8856.6666666666679</v>
      </c>
      <c r="Z127" s="1">
        <v>12355</v>
      </c>
      <c r="AA127" s="25">
        <f t="shared" si="30"/>
        <v>10295.833333333334</v>
      </c>
    </row>
    <row r="128" spans="1:27" ht="36.75" customHeight="1" x14ac:dyDescent="0.2">
      <c r="A128" s="4" t="s">
        <v>647</v>
      </c>
      <c r="B128" s="4" t="s">
        <v>648</v>
      </c>
      <c r="C128" s="5" t="s">
        <v>649</v>
      </c>
      <c r="D128" s="4" t="s">
        <v>15</v>
      </c>
      <c r="E128" s="6">
        <v>3331.7999999999997</v>
      </c>
      <c r="F128" s="6">
        <f t="shared" si="8"/>
        <v>3664.27</v>
      </c>
      <c r="G128" s="6">
        <v>5884.2</v>
      </c>
      <c r="H128" s="6">
        <f t="shared" si="29"/>
        <v>6483.08</v>
      </c>
      <c r="I128" s="11">
        <v>6890.4</v>
      </c>
      <c r="J128" s="11">
        <f t="shared" si="14"/>
        <v>7536.55</v>
      </c>
      <c r="L128" s="14"/>
      <c r="M128" s="25">
        <f>р3!E127/'3'!E128</f>
        <v>1.1129119394921665</v>
      </c>
      <c r="N128" s="25">
        <f>р3!F127/'3'!F128</f>
        <v>1.1129638372718167</v>
      </c>
      <c r="O128" s="25">
        <f>р3!G127/'3'!G128</f>
        <v>1.1129805241154278</v>
      </c>
      <c r="P128" s="25">
        <f>р3!H127/'3'!H128</f>
        <v>1.1129895049883696</v>
      </c>
      <c r="Q128" s="25">
        <f>р3!I127/'3'!I128</f>
        <v>1.1130268199233717</v>
      </c>
      <c r="R128" s="25">
        <f>р3!J127/'3'!J128</f>
        <v>1.1129760964897732</v>
      </c>
      <c r="T128" s="1">
        <v>3604.2</v>
      </c>
      <c r="U128" s="25">
        <f t="shared" si="24"/>
        <v>3003.5</v>
      </c>
      <c r="W128" s="1">
        <v>6376.8</v>
      </c>
      <c r="X128" s="25">
        <f t="shared" si="31"/>
        <v>5314</v>
      </c>
      <c r="Z128" s="1">
        <v>7413</v>
      </c>
      <c r="AA128" s="25">
        <f t="shared" si="30"/>
        <v>6177.5</v>
      </c>
    </row>
    <row r="129" spans="1:27" ht="36.75" customHeight="1" x14ac:dyDescent="0.2">
      <c r="A129" s="4" t="s">
        <v>650</v>
      </c>
      <c r="B129" s="4" t="s">
        <v>651</v>
      </c>
      <c r="C129" s="5" t="s">
        <v>652</v>
      </c>
      <c r="D129" s="4" t="s">
        <v>15</v>
      </c>
      <c r="E129" s="6">
        <v>6108.3</v>
      </c>
      <c r="F129" s="6">
        <f t="shared" si="8"/>
        <v>6717.8283333333347</v>
      </c>
      <c r="G129" s="6">
        <v>10787.7</v>
      </c>
      <c r="H129" s="6">
        <f>X129*$K$7</f>
        <v>11885.646666666667</v>
      </c>
      <c r="I129" s="11">
        <v>12632.400000000001</v>
      </c>
      <c r="J129" s="11">
        <f t="shared" si="14"/>
        <v>13817.008333333335</v>
      </c>
      <c r="L129" s="14"/>
      <c r="M129" s="25">
        <f>р3!E128/'3'!E129</f>
        <v>1.1129119394921665</v>
      </c>
      <c r="N129" s="25">
        <f>р3!F128/'3'!F129</f>
        <v>1.1129638372718167</v>
      </c>
      <c r="O129" s="25">
        <f>р3!G128/'3'!G129</f>
        <v>1.1129805241154278</v>
      </c>
      <c r="P129" s="25">
        <f>р3!H128/'3'!H129</f>
        <v>1.1129895049883698</v>
      </c>
      <c r="Q129" s="25">
        <f>р3!I128/'3'!I129</f>
        <v>1.1130268199233715</v>
      </c>
      <c r="R129" s="25">
        <f>р3!J128/'3'!J129</f>
        <v>1.1129760964897732</v>
      </c>
      <c r="T129" s="1">
        <v>6607.7000000000007</v>
      </c>
      <c r="U129" s="25">
        <f t="shared" si="24"/>
        <v>5506.4166666666679</v>
      </c>
      <c r="W129" s="1">
        <v>11690.800000000001</v>
      </c>
      <c r="X129" s="25">
        <f t="shared" si="31"/>
        <v>9742.3333333333339</v>
      </c>
      <c r="Z129" s="1">
        <v>13590.500000000002</v>
      </c>
      <c r="AA129" s="25">
        <f t="shared" si="30"/>
        <v>11325.416666666668</v>
      </c>
    </row>
    <row r="130" spans="1:27" ht="36.75" customHeight="1" x14ac:dyDescent="0.2">
      <c r="A130" s="4" t="s">
        <v>653</v>
      </c>
      <c r="B130" s="4" t="s">
        <v>654</v>
      </c>
      <c r="C130" s="5" t="s">
        <v>655</v>
      </c>
      <c r="D130" s="4" t="s">
        <v>15</v>
      </c>
      <c r="E130" s="6">
        <v>3664.98</v>
      </c>
      <c r="F130" s="6">
        <f t="shared" si="8"/>
        <v>4030.6970000000006</v>
      </c>
      <c r="G130" s="6">
        <v>6472.62</v>
      </c>
      <c r="H130" s="6">
        <f t="shared" ref="H130:H143" si="32">X130*$K$7</f>
        <v>7131.3880000000008</v>
      </c>
      <c r="I130" s="11">
        <v>7579.4400000000005</v>
      </c>
      <c r="J130" s="11">
        <f t="shared" si="14"/>
        <v>8290.2050000000017</v>
      </c>
      <c r="L130" s="14"/>
      <c r="M130" s="25">
        <f>р3!E129/'3'!E130</f>
        <v>1.1129119394921665</v>
      </c>
      <c r="N130" s="25">
        <f>р3!F129/'3'!F130</f>
        <v>1.1129638372718167</v>
      </c>
      <c r="O130" s="25">
        <f>р3!G129/'3'!G130</f>
        <v>1.1129805241154278</v>
      </c>
      <c r="P130" s="25">
        <f>р3!H129/'3'!H130</f>
        <v>1.1129895049883696</v>
      </c>
      <c r="Q130" s="25">
        <f>р3!I129/'3'!I130</f>
        <v>1.1130268199233717</v>
      </c>
      <c r="R130" s="25">
        <f>р3!J129/'3'!J130</f>
        <v>1.112976096489773</v>
      </c>
      <c r="T130" s="1">
        <v>3964.6200000000003</v>
      </c>
      <c r="U130" s="25">
        <f t="shared" si="24"/>
        <v>3303.8500000000004</v>
      </c>
      <c r="W130" s="1">
        <v>7014.4800000000005</v>
      </c>
      <c r="X130" s="25">
        <f t="shared" si="31"/>
        <v>5845.4000000000005</v>
      </c>
      <c r="Z130" s="1">
        <v>8154.3000000000011</v>
      </c>
      <c r="AA130" s="25">
        <f>Z130/1.2</f>
        <v>6795.2500000000009</v>
      </c>
    </row>
    <row r="131" spans="1:27" ht="36.75" customHeight="1" x14ac:dyDescent="0.2">
      <c r="A131" s="4" t="s">
        <v>656</v>
      </c>
      <c r="B131" s="4" t="s">
        <v>657</v>
      </c>
      <c r="C131" s="5" t="s">
        <v>658</v>
      </c>
      <c r="D131" s="4" t="s">
        <v>15</v>
      </c>
      <c r="E131" s="6">
        <v>5719.59</v>
      </c>
      <c r="F131" s="6">
        <f t="shared" si="8"/>
        <v>6290.3301666666666</v>
      </c>
      <c r="G131" s="6">
        <v>10101.210000000001</v>
      </c>
      <c r="H131" s="6">
        <f t="shared" si="32"/>
        <v>11129.287333333334</v>
      </c>
      <c r="I131" s="11">
        <v>11828.52</v>
      </c>
      <c r="J131" s="11">
        <f t="shared" si="14"/>
        <v>12937.744166666667</v>
      </c>
      <c r="L131" s="14"/>
      <c r="M131" s="25">
        <f>р3!E130/'3'!E131</f>
        <v>1.1129119394921665</v>
      </c>
      <c r="N131" s="25">
        <f>р3!F130/'3'!F131</f>
        <v>1.1129638372718167</v>
      </c>
      <c r="O131" s="25">
        <f>р3!G130/'3'!G131</f>
        <v>1.1129805241154278</v>
      </c>
      <c r="P131" s="25">
        <f>р3!H130/'3'!H131</f>
        <v>1.1129895049883698</v>
      </c>
      <c r="Q131" s="25">
        <f>р3!I130/'3'!I131</f>
        <v>1.1130268199233717</v>
      </c>
      <c r="R131" s="25">
        <f>р3!J130/'3'!J131</f>
        <v>1.112976096489773</v>
      </c>
      <c r="T131" s="1">
        <v>6187.21</v>
      </c>
      <c r="U131" s="25">
        <f t="shared" si="24"/>
        <v>5156.0083333333332</v>
      </c>
      <c r="W131" s="1">
        <v>10946.84</v>
      </c>
      <c r="X131" s="25">
        <f t="shared" si="31"/>
        <v>9122.3666666666668</v>
      </c>
      <c r="Z131" s="1">
        <v>12725.65</v>
      </c>
      <c r="AA131" s="25">
        <f t="shared" ref="AA131:AA141" si="33">Z131/1.2</f>
        <v>10604.708333333334</v>
      </c>
    </row>
    <row r="132" spans="1:27" ht="36.75" customHeight="1" x14ac:dyDescent="0.2">
      <c r="A132" s="4" t="s">
        <v>659</v>
      </c>
      <c r="B132" s="4" t="s">
        <v>660</v>
      </c>
      <c r="C132" s="5" t="s">
        <v>661</v>
      </c>
      <c r="D132" s="4" t="s">
        <v>15</v>
      </c>
      <c r="E132" s="6">
        <v>3431.7539999999999</v>
      </c>
      <c r="F132" s="6">
        <f t="shared" si="8"/>
        <v>3774.1981000000001</v>
      </c>
      <c r="G132" s="6">
        <v>6060.7260000000006</v>
      </c>
      <c r="H132" s="6">
        <f t="shared" si="32"/>
        <v>6677.5724</v>
      </c>
      <c r="I132" s="11">
        <v>7097.1120000000001</v>
      </c>
      <c r="J132" s="11">
        <f t="shared" si="14"/>
        <v>7762.6464999999998</v>
      </c>
      <c r="L132" s="14"/>
      <c r="M132" s="25">
        <f>р3!E131/'3'!E132</f>
        <v>1.1129119394921665</v>
      </c>
      <c r="N132" s="25">
        <f>р3!F131/'3'!F132</f>
        <v>1.1129638372718165</v>
      </c>
      <c r="O132" s="25">
        <f>р3!G131/'3'!G132</f>
        <v>1.1129805241154276</v>
      </c>
      <c r="P132" s="25">
        <f>р3!H131/'3'!H132</f>
        <v>1.1129895049883698</v>
      </c>
      <c r="Q132" s="25">
        <f>р3!I131/'3'!I132</f>
        <v>1.1130268199233717</v>
      </c>
      <c r="R132" s="25">
        <f>р3!J131/'3'!J132</f>
        <v>1.112976096489773</v>
      </c>
      <c r="T132" s="1">
        <v>3712.326</v>
      </c>
      <c r="U132" s="25">
        <f t="shared" si="24"/>
        <v>3093.605</v>
      </c>
      <c r="W132" s="1">
        <v>6568.1040000000003</v>
      </c>
      <c r="X132" s="25">
        <f t="shared" si="31"/>
        <v>5473.42</v>
      </c>
      <c r="Z132" s="1">
        <v>7635.3899999999994</v>
      </c>
      <c r="AA132" s="25">
        <f t="shared" si="33"/>
        <v>6362.8249999999998</v>
      </c>
    </row>
    <row r="133" spans="1:27" ht="36.75" customHeight="1" x14ac:dyDescent="0.2">
      <c r="A133" s="4" t="s">
        <v>662</v>
      </c>
      <c r="B133" s="4" t="s">
        <v>663</v>
      </c>
      <c r="C133" s="5" t="s">
        <v>664</v>
      </c>
      <c r="D133" s="4" t="s">
        <v>15</v>
      </c>
      <c r="E133" s="6">
        <v>5886.18</v>
      </c>
      <c r="F133" s="6">
        <f t="shared" si="8"/>
        <v>6473.5436666666665</v>
      </c>
      <c r="G133" s="6">
        <v>10395.42</v>
      </c>
      <c r="H133" s="6">
        <f t="shared" si="32"/>
        <v>11453.441333333334</v>
      </c>
      <c r="I133" s="11">
        <v>12173.04</v>
      </c>
      <c r="J133" s="11">
        <f t="shared" si="14"/>
        <v>13314.571666666667</v>
      </c>
      <c r="L133" s="14"/>
      <c r="M133" s="25">
        <f>р3!E132/'3'!E133</f>
        <v>1.1129119394921663</v>
      </c>
      <c r="N133" s="25">
        <f>р3!F132/'3'!F133</f>
        <v>1.1129638372718169</v>
      </c>
      <c r="O133" s="25">
        <f>р3!G132/'3'!G133</f>
        <v>1.1129805241154278</v>
      </c>
      <c r="P133" s="25">
        <f>р3!H132/'3'!H133</f>
        <v>1.1129895049883698</v>
      </c>
      <c r="Q133" s="25">
        <f>р3!I132/'3'!I133</f>
        <v>1.1130268199233715</v>
      </c>
      <c r="R133" s="25">
        <f>р3!J132/'3'!J133</f>
        <v>1.1129760964897732</v>
      </c>
      <c r="T133" s="1">
        <v>6367.42</v>
      </c>
      <c r="U133" s="25">
        <f t="shared" si="24"/>
        <v>5306.1833333333334</v>
      </c>
      <c r="W133" s="1">
        <v>11265.68</v>
      </c>
      <c r="X133" s="25">
        <f t="shared" si="31"/>
        <v>9388.0666666666675</v>
      </c>
      <c r="Z133" s="1">
        <v>13096.300000000001</v>
      </c>
      <c r="AA133" s="25">
        <f t="shared" si="33"/>
        <v>10913.583333333334</v>
      </c>
    </row>
    <row r="134" spans="1:27" ht="36.75" customHeight="1" x14ac:dyDescent="0.2">
      <c r="A134" s="4" t="s">
        <v>665</v>
      </c>
      <c r="B134" s="4" t="s">
        <v>666</v>
      </c>
      <c r="C134" s="5" t="s">
        <v>667</v>
      </c>
      <c r="D134" s="4" t="s">
        <v>15</v>
      </c>
      <c r="E134" s="6">
        <v>3531.7080000000001</v>
      </c>
      <c r="F134" s="6">
        <f t="shared" si="8"/>
        <v>3884.1262000000002</v>
      </c>
      <c r="G134" s="6">
        <v>6237.2519999999995</v>
      </c>
      <c r="H134" s="6">
        <f t="shared" si="32"/>
        <v>6872.0648000000001</v>
      </c>
      <c r="I134" s="11">
        <v>7303.8240000000005</v>
      </c>
      <c r="J134" s="11">
        <f t="shared" si="14"/>
        <v>7988.7430000000004</v>
      </c>
      <c r="L134" s="14"/>
      <c r="M134" s="25">
        <f>р3!E133/'3'!E134</f>
        <v>1.1129119394921663</v>
      </c>
      <c r="N134" s="25">
        <f>р3!F133/'3'!F134</f>
        <v>1.1129638372718167</v>
      </c>
      <c r="O134" s="25">
        <f>р3!G133/'3'!G134</f>
        <v>1.112980524115428</v>
      </c>
      <c r="P134" s="25">
        <f>р3!H133/'3'!H134</f>
        <v>1.1129895049883698</v>
      </c>
      <c r="Q134" s="25">
        <f>р3!I133/'3'!I134</f>
        <v>1.1130268199233715</v>
      </c>
      <c r="R134" s="25">
        <f>р3!J133/'3'!J134</f>
        <v>1.1129760964897732</v>
      </c>
      <c r="T134" s="1">
        <v>3820.4519999999998</v>
      </c>
      <c r="U134" s="25">
        <f t="shared" si="24"/>
        <v>3183.71</v>
      </c>
      <c r="W134" s="1">
        <v>6759.4080000000004</v>
      </c>
      <c r="X134" s="25">
        <f t="shared" si="31"/>
        <v>5632.84</v>
      </c>
      <c r="Z134" s="1">
        <v>7857.7800000000007</v>
      </c>
      <c r="AA134" s="25">
        <f t="shared" si="33"/>
        <v>6548.1500000000005</v>
      </c>
    </row>
    <row r="135" spans="1:27" ht="36.75" customHeight="1" x14ac:dyDescent="0.2">
      <c r="A135" s="4" t="s">
        <v>668</v>
      </c>
      <c r="B135" s="4" t="s">
        <v>669</v>
      </c>
      <c r="C135" s="5" t="s">
        <v>670</v>
      </c>
      <c r="D135" s="4" t="s">
        <v>15</v>
      </c>
      <c r="E135" s="6">
        <v>6291.549</v>
      </c>
      <c r="F135" s="6">
        <f t="shared" si="8"/>
        <v>6919.3631833333338</v>
      </c>
      <c r="G135" s="6">
        <v>11111.331</v>
      </c>
      <c r="H135" s="6">
        <f t="shared" si="32"/>
        <v>12242.216066666668</v>
      </c>
      <c r="I135" s="11">
        <v>13011.372000000001</v>
      </c>
      <c r="J135" s="11">
        <f t="shared" si="14"/>
        <v>14231.518583333336</v>
      </c>
      <c r="L135" s="14"/>
      <c r="M135" s="25">
        <f>р3!E134/'3'!E135</f>
        <v>1.1129119394921667</v>
      </c>
      <c r="N135" s="25">
        <f>р3!F134/'3'!F135</f>
        <v>1.1129638372718169</v>
      </c>
      <c r="O135" s="25">
        <f>р3!G134/'3'!G135</f>
        <v>1.1129805241154278</v>
      </c>
      <c r="P135" s="25">
        <f>р3!H134/'3'!H135</f>
        <v>1.1129895049883696</v>
      </c>
      <c r="Q135" s="25">
        <f>р3!I134/'3'!I135</f>
        <v>1.1130268199233717</v>
      </c>
      <c r="R135" s="25">
        <f>р3!J134/'3'!J135</f>
        <v>1.112976096489773</v>
      </c>
      <c r="T135" s="1">
        <v>6805.9310000000005</v>
      </c>
      <c r="U135" s="25">
        <f t="shared" si="24"/>
        <v>5671.6091666666671</v>
      </c>
      <c r="W135" s="1">
        <v>12041.524000000001</v>
      </c>
      <c r="X135" s="25">
        <f t="shared" si="31"/>
        <v>10034.603333333334</v>
      </c>
      <c r="Z135" s="1">
        <v>13998.215000000002</v>
      </c>
      <c r="AA135" s="25">
        <f t="shared" si="33"/>
        <v>11665.179166666669</v>
      </c>
    </row>
    <row r="136" spans="1:27" ht="36.75" customHeight="1" x14ac:dyDescent="0.2">
      <c r="A136" s="4" t="s">
        <v>671</v>
      </c>
      <c r="B136" s="4" t="s">
        <v>672</v>
      </c>
      <c r="C136" s="5" t="s">
        <v>673</v>
      </c>
      <c r="D136" s="4" t="s">
        <v>15</v>
      </c>
      <c r="E136" s="6">
        <v>3774.9294</v>
      </c>
      <c r="F136" s="6">
        <f t="shared" si="8"/>
        <v>4151.6179099999999</v>
      </c>
      <c r="G136" s="6">
        <v>6666.7986000000001</v>
      </c>
      <c r="H136" s="6">
        <f t="shared" si="32"/>
        <v>7345.3296400000008</v>
      </c>
      <c r="I136" s="11">
        <v>7806.8232000000007</v>
      </c>
      <c r="J136" s="11">
        <f t="shared" si="14"/>
        <v>8538.9111499999999</v>
      </c>
      <c r="L136" s="14"/>
      <c r="M136" s="25">
        <f>р3!E135/'3'!E136</f>
        <v>1.1129119394921665</v>
      </c>
      <c r="N136" s="25">
        <f>р3!F135/'3'!F136</f>
        <v>1.1129638372718169</v>
      </c>
      <c r="O136" s="25">
        <f>р3!G135/'3'!G136</f>
        <v>1.1129805241154278</v>
      </c>
      <c r="P136" s="25">
        <f>р3!H135/'3'!H136</f>
        <v>1.1129895049883696</v>
      </c>
      <c r="Q136" s="25">
        <f>р3!I135/'3'!I136</f>
        <v>1.1130268199233717</v>
      </c>
      <c r="R136" s="25">
        <f>р3!J135/'3'!J136</f>
        <v>1.1129760964897732</v>
      </c>
      <c r="T136" s="1">
        <v>4083.5586000000003</v>
      </c>
      <c r="U136" s="25">
        <f t="shared" si="24"/>
        <v>3402.9655000000002</v>
      </c>
      <c r="W136" s="1">
        <v>7224.9144000000006</v>
      </c>
      <c r="X136" s="25">
        <f t="shared" si="31"/>
        <v>6020.7620000000006</v>
      </c>
      <c r="Z136" s="1">
        <v>8398.9290000000001</v>
      </c>
      <c r="AA136" s="25">
        <f t="shared" si="33"/>
        <v>6999.1075000000001</v>
      </c>
    </row>
    <row r="137" spans="1:27" ht="36.75" customHeight="1" x14ac:dyDescent="0.2">
      <c r="A137" s="4" t="s">
        <v>674</v>
      </c>
      <c r="B137" s="4" t="s">
        <v>675</v>
      </c>
      <c r="C137" s="5" t="s">
        <v>676</v>
      </c>
      <c r="D137" s="4" t="s">
        <v>15</v>
      </c>
      <c r="E137" s="6">
        <v>6474.7980000000007</v>
      </c>
      <c r="F137" s="6">
        <f t="shared" si="8"/>
        <v>7120.8980333333348</v>
      </c>
      <c r="G137" s="6">
        <v>11434.962000000001</v>
      </c>
      <c r="H137" s="6">
        <f t="shared" si="32"/>
        <v>12598.785466666668</v>
      </c>
      <c r="I137" s="11">
        <v>13390.344000000003</v>
      </c>
      <c r="J137" s="11">
        <f t="shared" si="14"/>
        <v>14646.028833333336</v>
      </c>
      <c r="L137" s="14"/>
      <c r="M137" s="25">
        <f>р3!E136/'3'!E137</f>
        <v>1.1129119394921665</v>
      </c>
      <c r="N137" s="25">
        <f>р3!F136/'3'!F137</f>
        <v>1.1129638372718167</v>
      </c>
      <c r="O137" s="25">
        <f>р3!G136/'3'!G137</f>
        <v>1.1129805241154278</v>
      </c>
      <c r="P137" s="25">
        <f>р3!H136/'3'!H137</f>
        <v>1.1129895049883696</v>
      </c>
      <c r="Q137" s="25">
        <f>р3!I136/'3'!I137</f>
        <v>1.1130268199233715</v>
      </c>
      <c r="R137" s="25">
        <f>р3!J136/'3'!J137</f>
        <v>1.1129760964897732</v>
      </c>
      <c r="T137" s="1">
        <v>7004.1620000000012</v>
      </c>
      <c r="U137" s="25">
        <f t="shared" si="24"/>
        <v>5836.8016666666681</v>
      </c>
      <c r="W137" s="1">
        <v>12392.248000000001</v>
      </c>
      <c r="X137" s="25">
        <f t="shared" si="31"/>
        <v>10326.873333333335</v>
      </c>
      <c r="Z137" s="1">
        <v>14405.930000000002</v>
      </c>
      <c r="AA137" s="25">
        <f t="shared" si="33"/>
        <v>12004.941666666669</v>
      </c>
    </row>
    <row r="138" spans="1:27" ht="36.75" customHeight="1" x14ac:dyDescent="0.2">
      <c r="A138" s="4" t="s">
        <v>677</v>
      </c>
      <c r="B138" s="4" t="s">
        <v>678</v>
      </c>
      <c r="C138" s="5" t="s">
        <v>679</v>
      </c>
      <c r="D138" s="4" t="s">
        <v>15</v>
      </c>
      <c r="E138" s="6">
        <v>3884.8788000000004</v>
      </c>
      <c r="F138" s="6">
        <f t="shared" si="8"/>
        <v>4272.5388200000007</v>
      </c>
      <c r="G138" s="6">
        <v>6860.9772000000003</v>
      </c>
      <c r="H138" s="6">
        <f t="shared" si="32"/>
        <v>7559.2712800000008</v>
      </c>
      <c r="I138" s="11">
        <v>8034.2064000000009</v>
      </c>
      <c r="J138" s="11">
        <f t="shared" si="14"/>
        <v>8787.6173000000017</v>
      </c>
      <c r="L138" s="14"/>
      <c r="M138" s="25">
        <f>р3!E137/'3'!E138</f>
        <v>1.1129119394921663</v>
      </c>
      <c r="N138" s="25">
        <f>р3!F137/'3'!F138</f>
        <v>1.1129638372718167</v>
      </c>
      <c r="O138" s="25">
        <f>р3!G137/'3'!G138</f>
        <v>1.112980524115428</v>
      </c>
      <c r="P138" s="25">
        <f>р3!H137/'3'!H138</f>
        <v>1.1129895049883696</v>
      </c>
      <c r="Q138" s="25">
        <f>р3!I137/'3'!I138</f>
        <v>1.1130268199233715</v>
      </c>
      <c r="R138" s="25">
        <f>р3!J137/'3'!J138</f>
        <v>1.112976096489773</v>
      </c>
      <c r="T138" s="1">
        <v>4202.4972000000007</v>
      </c>
      <c r="U138" s="25">
        <f t="shared" si="24"/>
        <v>3502.0810000000006</v>
      </c>
      <c r="W138" s="1">
        <v>7435.3488000000007</v>
      </c>
      <c r="X138" s="25">
        <f>W138/1.2</f>
        <v>6196.1240000000007</v>
      </c>
      <c r="Z138" s="1">
        <v>8643.5580000000009</v>
      </c>
      <c r="AA138" s="25">
        <f t="shared" si="33"/>
        <v>7202.9650000000011</v>
      </c>
    </row>
    <row r="139" spans="1:27" ht="36.75" customHeight="1" x14ac:dyDescent="0.2">
      <c r="A139" s="4" t="s">
        <v>680</v>
      </c>
      <c r="B139" s="4" t="s">
        <v>681</v>
      </c>
      <c r="C139" s="5" t="s">
        <v>682</v>
      </c>
      <c r="D139" s="4" t="s">
        <v>15</v>
      </c>
      <c r="E139" s="6">
        <v>9045</v>
      </c>
      <c r="F139" s="6">
        <f t="shared" ref="F139:F198" si="34">U139*$K$7</f>
        <v>9948.0833333333339</v>
      </c>
      <c r="G139" s="6">
        <v>15974</v>
      </c>
      <c r="H139" s="6">
        <f t="shared" si="32"/>
        <v>17598.5</v>
      </c>
      <c r="I139" s="11">
        <v>18707</v>
      </c>
      <c r="J139" s="11">
        <f t="shared" si="14"/>
        <v>20462.45</v>
      </c>
      <c r="L139" s="14"/>
      <c r="M139" s="25">
        <f>р3!E138/'3'!E139</f>
        <v>1.1129906025428413</v>
      </c>
      <c r="N139" s="25">
        <f>р3!F138/'3'!F139</f>
        <v>1.1129782118833611</v>
      </c>
      <c r="O139" s="25">
        <f>р3!G138/'3'!G139</f>
        <v>1.1129961186928758</v>
      </c>
      <c r="P139" s="25">
        <f>р3!H138/'3'!H139</f>
        <v>1.1129925845952779</v>
      </c>
      <c r="Q139" s="25">
        <f>р3!I138/'3'!I139</f>
        <v>1.1130058266958893</v>
      </c>
      <c r="R139" s="25">
        <f>р3!J138/'3'!J139</f>
        <v>1.1130143262414813</v>
      </c>
      <c r="T139" s="1">
        <v>9785</v>
      </c>
      <c r="U139" s="25">
        <f t="shared" si="24"/>
        <v>8154.166666666667</v>
      </c>
      <c r="W139" s="1">
        <v>17310</v>
      </c>
      <c r="X139" s="25">
        <f t="shared" ref="X139:X146" si="35">W139/1.2</f>
        <v>14425</v>
      </c>
      <c r="Z139" s="1">
        <v>20127</v>
      </c>
      <c r="AA139" s="25">
        <f t="shared" si="33"/>
        <v>16772.5</v>
      </c>
    </row>
    <row r="140" spans="1:27" ht="36.75" customHeight="1" x14ac:dyDescent="0.2">
      <c r="A140" s="4" t="s">
        <v>683</v>
      </c>
      <c r="B140" s="4" t="s">
        <v>684</v>
      </c>
      <c r="C140" s="5" t="s">
        <v>685</v>
      </c>
      <c r="D140" s="4" t="s">
        <v>15</v>
      </c>
      <c r="E140" s="6">
        <v>5427</v>
      </c>
      <c r="F140" s="6">
        <f t="shared" si="34"/>
        <v>5968.8499999999995</v>
      </c>
      <c r="G140" s="6">
        <v>9584.4</v>
      </c>
      <c r="H140" s="6">
        <f t="shared" si="32"/>
        <v>10559.1</v>
      </c>
      <c r="I140" s="11">
        <v>11224.199999999999</v>
      </c>
      <c r="J140" s="11">
        <f t="shared" si="14"/>
        <v>12277.47</v>
      </c>
      <c r="L140" s="14"/>
      <c r="M140" s="25">
        <f>р3!E139/'3'!E140</f>
        <v>1.1129906025428413</v>
      </c>
      <c r="N140" s="25">
        <f>р3!F139/'3'!F140</f>
        <v>1.1129782118833611</v>
      </c>
      <c r="O140" s="25">
        <f>р3!G139/'3'!G140</f>
        <v>1.1129961186928758</v>
      </c>
      <c r="P140" s="25">
        <f>р3!H139/'3'!H140</f>
        <v>1.1129925845952779</v>
      </c>
      <c r="Q140" s="25">
        <f>р3!I139/'3'!I140</f>
        <v>1.1130058266958893</v>
      </c>
      <c r="R140" s="25">
        <f>р3!J139/'3'!J140</f>
        <v>1.1130143262414813</v>
      </c>
      <c r="T140" s="1">
        <v>5871</v>
      </c>
      <c r="U140" s="25">
        <f t="shared" si="24"/>
        <v>4892.5</v>
      </c>
      <c r="W140" s="1">
        <v>10386</v>
      </c>
      <c r="X140" s="25">
        <f t="shared" si="35"/>
        <v>8655</v>
      </c>
      <c r="Z140" s="1">
        <v>12076.199999999999</v>
      </c>
      <c r="AA140" s="25">
        <f t="shared" si="33"/>
        <v>10063.5</v>
      </c>
    </row>
    <row r="141" spans="1:27" ht="36.75" customHeight="1" x14ac:dyDescent="0.2">
      <c r="A141" s="4" t="s">
        <v>686</v>
      </c>
      <c r="B141" s="4" t="s">
        <v>687</v>
      </c>
      <c r="C141" s="5" t="s">
        <v>688</v>
      </c>
      <c r="D141" s="4" t="s">
        <v>15</v>
      </c>
      <c r="E141" s="6">
        <v>9316.35</v>
      </c>
      <c r="F141" s="6">
        <f t="shared" si="34"/>
        <v>10246.525833333335</v>
      </c>
      <c r="G141" s="6">
        <v>16453.22</v>
      </c>
      <c r="H141" s="6">
        <f t="shared" si="32"/>
        <v>18126.454999999998</v>
      </c>
      <c r="I141" s="11">
        <v>19268.21</v>
      </c>
      <c r="J141" s="11">
        <f t="shared" si="14"/>
        <v>21076.323500000002</v>
      </c>
      <c r="L141" s="14"/>
      <c r="M141" s="25">
        <f>р3!E140/'3'!E141</f>
        <v>1.1129906025428413</v>
      </c>
      <c r="N141" s="25">
        <f>р3!F140/'3'!F141</f>
        <v>1.1129782118833609</v>
      </c>
      <c r="O141" s="25">
        <f>р3!G140/'3'!G141</f>
        <v>1.1129961186928758</v>
      </c>
      <c r="P141" s="25">
        <f>р3!H140/'3'!H141</f>
        <v>1.1129925845952782</v>
      </c>
      <c r="Q141" s="25">
        <f>р3!I140/'3'!I141</f>
        <v>1.1130058266958893</v>
      </c>
      <c r="R141" s="25">
        <f>р3!J140/'3'!J141</f>
        <v>1.1130143262414813</v>
      </c>
      <c r="T141" s="1">
        <v>10078.550000000001</v>
      </c>
      <c r="U141" s="25">
        <f t="shared" si="24"/>
        <v>8398.7916666666679</v>
      </c>
      <c r="W141" s="1">
        <v>17829.3</v>
      </c>
      <c r="X141" s="25">
        <f t="shared" si="35"/>
        <v>14857.75</v>
      </c>
      <c r="Z141" s="1">
        <v>20730.810000000001</v>
      </c>
      <c r="AA141" s="25">
        <f t="shared" si="33"/>
        <v>17275.675000000003</v>
      </c>
    </row>
    <row r="142" spans="1:27" ht="36.75" customHeight="1" x14ac:dyDescent="0.2">
      <c r="A142" s="4" t="s">
        <v>689</v>
      </c>
      <c r="B142" s="4" t="s">
        <v>690</v>
      </c>
      <c r="C142" s="5" t="s">
        <v>691</v>
      </c>
      <c r="D142" s="4" t="s">
        <v>15</v>
      </c>
      <c r="E142" s="6">
        <v>5589.81</v>
      </c>
      <c r="F142" s="6">
        <f t="shared" si="34"/>
        <v>6147.915500000001</v>
      </c>
      <c r="G142" s="6">
        <v>9871.9320000000007</v>
      </c>
      <c r="H142" s="6">
        <f t="shared" si="32"/>
        <v>10875.873</v>
      </c>
      <c r="I142" s="11">
        <v>11560.925999999999</v>
      </c>
      <c r="J142" s="11">
        <f t="shared" si="14"/>
        <v>12645.794100000001</v>
      </c>
      <c r="L142" s="14"/>
      <c r="M142" s="25">
        <f>р3!E141/'3'!E142</f>
        <v>1.1129906025428413</v>
      </c>
      <c r="N142" s="25">
        <f>р3!F141/'3'!F142</f>
        <v>1.1129782118833609</v>
      </c>
      <c r="O142" s="25">
        <f>р3!G141/'3'!G142</f>
        <v>1.1129961186928756</v>
      </c>
      <c r="P142" s="25">
        <f>р3!H141/'3'!H142</f>
        <v>1.1129925845952779</v>
      </c>
      <c r="Q142" s="25">
        <f>р3!I141/'3'!I142</f>
        <v>1.1130058266958893</v>
      </c>
      <c r="R142" s="25">
        <f>р3!J141/'3'!J142</f>
        <v>1.1130143262414811</v>
      </c>
      <c r="T142" s="1">
        <v>6047.13</v>
      </c>
      <c r="U142" s="25">
        <f t="shared" si="24"/>
        <v>5039.2750000000005</v>
      </c>
      <c r="W142" s="1">
        <v>10697.58</v>
      </c>
      <c r="X142" s="25">
        <f t="shared" si="35"/>
        <v>8914.65</v>
      </c>
      <c r="Z142" s="1">
        <v>12438.486000000001</v>
      </c>
      <c r="AA142" s="25">
        <f>Z142/1.2</f>
        <v>10365.405000000001</v>
      </c>
    </row>
    <row r="143" spans="1:27" ht="36.75" customHeight="1" x14ac:dyDescent="0.2">
      <c r="A143" s="4" t="s">
        <v>692</v>
      </c>
      <c r="B143" s="4" t="s">
        <v>693</v>
      </c>
      <c r="C143" s="5" t="s">
        <v>694</v>
      </c>
      <c r="D143" s="4" t="s">
        <v>15</v>
      </c>
      <c r="E143" s="6">
        <v>9587.7000000000007</v>
      </c>
      <c r="F143" s="6">
        <f t="shared" si="34"/>
        <v>10544.968333333334</v>
      </c>
      <c r="G143" s="6">
        <v>16932.440000000002</v>
      </c>
      <c r="H143" s="6">
        <f t="shared" si="32"/>
        <v>18654.410000000003</v>
      </c>
      <c r="I143" s="11">
        <v>19829.420000000002</v>
      </c>
      <c r="J143" s="11">
        <f t="shared" si="14"/>
        <v>21690.197000000004</v>
      </c>
      <c r="L143" s="14"/>
      <c r="M143" s="25">
        <f>р3!E142/'3'!E143</f>
        <v>1.1129906025428413</v>
      </c>
      <c r="N143" s="25">
        <f>р3!F142/'3'!F143</f>
        <v>1.1129782118833611</v>
      </c>
      <c r="O143" s="25">
        <f>р3!G142/'3'!G143</f>
        <v>1.1129961186928758</v>
      </c>
      <c r="P143" s="25">
        <f>р3!H142/'3'!H143</f>
        <v>1.1129925845952779</v>
      </c>
      <c r="Q143" s="25">
        <f>р3!I142/'3'!I143</f>
        <v>1.1130058266958893</v>
      </c>
      <c r="R143" s="25">
        <f>р3!J142/'3'!J143</f>
        <v>1.1130143262414811</v>
      </c>
      <c r="T143" s="1">
        <v>10372.1</v>
      </c>
      <c r="U143" s="25">
        <f t="shared" si="24"/>
        <v>8643.4166666666679</v>
      </c>
      <c r="W143" s="1">
        <v>18348.600000000002</v>
      </c>
      <c r="X143" s="25">
        <f t="shared" si="35"/>
        <v>15290.500000000002</v>
      </c>
      <c r="Z143" s="1">
        <v>21334.620000000003</v>
      </c>
      <c r="AA143" s="25">
        <f t="shared" ref="AA143:AA155" si="36">Z143/1.2</f>
        <v>17778.850000000002</v>
      </c>
    </row>
    <row r="144" spans="1:27" ht="36.75" customHeight="1" x14ac:dyDescent="0.2">
      <c r="A144" s="4" t="s">
        <v>695</v>
      </c>
      <c r="B144" s="4" t="s">
        <v>696</v>
      </c>
      <c r="C144" s="5" t="s">
        <v>697</v>
      </c>
      <c r="D144" s="4" t="s">
        <v>15</v>
      </c>
      <c r="E144" s="6">
        <v>5752.62</v>
      </c>
      <c r="F144" s="6">
        <f t="shared" si="34"/>
        <v>6326.9809999999998</v>
      </c>
      <c r="G144" s="6">
        <v>10159.464000000002</v>
      </c>
      <c r="H144" s="6">
        <f>X144*$K$7</f>
        <v>11192.646000000001</v>
      </c>
      <c r="I144" s="11">
        <v>11897.652</v>
      </c>
      <c r="J144" s="11">
        <f t="shared" ref="J144:J156" si="37">AA144*$K$7</f>
        <v>13014.118200000001</v>
      </c>
      <c r="L144" s="14"/>
      <c r="M144" s="25">
        <f>р3!E143/'3'!E144</f>
        <v>1.1129906025428413</v>
      </c>
      <c r="N144" s="25">
        <f>р3!F143/'3'!F144</f>
        <v>1.1129782118833611</v>
      </c>
      <c r="O144" s="25">
        <f>р3!G143/'3'!G144</f>
        <v>1.1129961186928758</v>
      </c>
      <c r="P144" s="25">
        <f>р3!H143/'3'!H144</f>
        <v>1.1129925845952779</v>
      </c>
      <c r="Q144" s="25">
        <f>р3!I143/'3'!I144</f>
        <v>1.1130058266958893</v>
      </c>
      <c r="R144" s="25">
        <f>р3!J143/'3'!J144</f>
        <v>1.1130143262414813</v>
      </c>
      <c r="T144" s="1">
        <v>6223.26</v>
      </c>
      <c r="U144" s="25">
        <f t="shared" si="24"/>
        <v>5186.05</v>
      </c>
      <c r="W144" s="1">
        <v>11009.160000000002</v>
      </c>
      <c r="X144" s="25">
        <f t="shared" si="35"/>
        <v>9174.3000000000011</v>
      </c>
      <c r="Z144" s="1">
        <v>12800.772000000001</v>
      </c>
      <c r="AA144" s="25">
        <f t="shared" si="36"/>
        <v>10667.310000000001</v>
      </c>
    </row>
    <row r="145" spans="1:27" ht="36.75" customHeight="1" x14ac:dyDescent="0.2">
      <c r="A145" s="4" t="s">
        <v>698</v>
      </c>
      <c r="B145" s="4" t="s">
        <v>699</v>
      </c>
      <c r="C145" s="5" t="s">
        <v>700</v>
      </c>
      <c r="D145" s="4" t="s">
        <v>15</v>
      </c>
      <c r="E145" s="6">
        <v>1374</v>
      </c>
      <c r="F145" s="6">
        <f t="shared" si="34"/>
        <v>1510.7666666666669</v>
      </c>
      <c r="G145" s="6">
        <v>2427</v>
      </c>
      <c r="H145" s="6">
        <f t="shared" ref="H145:H156" si="38">X145*$K$7</f>
        <v>2673.8333333333335</v>
      </c>
      <c r="I145" s="11">
        <v>2841</v>
      </c>
      <c r="J145" s="11">
        <f t="shared" si="37"/>
        <v>3108.9666666666667</v>
      </c>
      <c r="L145" s="14"/>
      <c r="M145" s="25">
        <f>р3!E144/'3'!E145</f>
        <v>1.1128093158660843</v>
      </c>
      <c r="N145" s="25">
        <f>р3!F144/'3'!F145</f>
        <v>1.112680096198398</v>
      </c>
      <c r="O145" s="25">
        <f>р3!G144/'3'!G145</f>
        <v>1.1128965801400907</v>
      </c>
      <c r="P145" s="25">
        <f>р3!H144/'3'!H145</f>
        <v>1.1130087888798852</v>
      </c>
      <c r="Q145" s="25">
        <f>р3!I144/'3'!I145</f>
        <v>1.1129883843717001</v>
      </c>
      <c r="R145" s="25">
        <f>р3!J144/'3'!J145</f>
        <v>1.1129099700865239</v>
      </c>
      <c r="T145" s="1">
        <v>1486</v>
      </c>
      <c r="U145" s="25">
        <f t="shared" si="24"/>
        <v>1238.3333333333335</v>
      </c>
      <c r="W145" s="1">
        <v>2630</v>
      </c>
      <c r="X145" s="25">
        <f t="shared" si="35"/>
        <v>2191.666666666667</v>
      </c>
      <c r="Z145" s="1">
        <v>3058</v>
      </c>
      <c r="AA145" s="25">
        <f t="shared" si="36"/>
        <v>2548.3333333333335</v>
      </c>
    </row>
    <row r="146" spans="1:27" ht="36.75" customHeight="1" x14ac:dyDescent="0.2">
      <c r="A146" s="4" t="s">
        <v>701</v>
      </c>
      <c r="B146" s="4" t="s">
        <v>702</v>
      </c>
      <c r="C146" s="5" t="s">
        <v>703</v>
      </c>
      <c r="D146" s="4" t="s">
        <v>15</v>
      </c>
      <c r="E146" s="8">
        <v>824.4</v>
      </c>
      <c r="F146" s="6">
        <f t="shared" si="34"/>
        <v>906.46</v>
      </c>
      <c r="G146" s="6">
        <v>1456.2</v>
      </c>
      <c r="H146" s="6">
        <f t="shared" si="38"/>
        <v>1604.3</v>
      </c>
      <c r="I146" s="11">
        <v>1704.6</v>
      </c>
      <c r="J146" s="11">
        <f t="shared" si="37"/>
        <v>1865.3799999999999</v>
      </c>
      <c r="L146" s="14"/>
      <c r="M146" s="25">
        <f>р3!E145/'3'!E146</f>
        <v>1.1128093158660843</v>
      </c>
      <c r="N146" s="25">
        <f>р3!F145/'3'!F146</f>
        <v>1.112680096198398</v>
      </c>
      <c r="O146" s="25">
        <f>р3!G145/'3'!G146</f>
        <v>1.1128965801400905</v>
      </c>
      <c r="P146" s="25">
        <f>р3!H145/'3'!H146</f>
        <v>1.1130087888798852</v>
      </c>
      <c r="Q146" s="25">
        <f>р3!I145/'3'!I146</f>
        <v>1.1129883843717001</v>
      </c>
      <c r="R146" s="25">
        <f>р3!J145/'3'!J146</f>
        <v>1.1129099700865239</v>
      </c>
      <c r="T146" s="1">
        <v>891.6</v>
      </c>
      <c r="U146" s="25">
        <f t="shared" si="24"/>
        <v>743</v>
      </c>
      <c r="W146" s="1">
        <v>1578</v>
      </c>
      <c r="X146" s="25">
        <f t="shared" si="35"/>
        <v>1315</v>
      </c>
      <c r="Z146" s="1">
        <v>1834.8</v>
      </c>
      <c r="AA146" s="25">
        <f t="shared" si="36"/>
        <v>1529</v>
      </c>
    </row>
    <row r="147" spans="1:27" ht="36.75" customHeight="1" x14ac:dyDescent="0.2">
      <c r="A147" s="4" t="s">
        <v>704</v>
      </c>
      <c r="B147" s="4" t="s">
        <v>705</v>
      </c>
      <c r="C147" s="5" t="s">
        <v>706</v>
      </c>
      <c r="D147" s="4" t="s">
        <v>15</v>
      </c>
      <c r="E147" s="123">
        <v>1891</v>
      </c>
      <c r="F147" s="6">
        <f t="shared" si="34"/>
        <v>2078.0666666666666</v>
      </c>
      <c r="G147" s="6">
        <v>3336</v>
      </c>
      <c r="H147" s="6">
        <f t="shared" si="38"/>
        <v>3676.2666666666669</v>
      </c>
      <c r="I147" s="11">
        <v>3908</v>
      </c>
      <c r="J147" s="11">
        <f t="shared" si="37"/>
        <v>4274.0666666666666</v>
      </c>
      <c r="L147" s="14"/>
      <c r="M147" s="25">
        <f>р3!E146/'3'!E147</f>
        <v>1.1131676361713378</v>
      </c>
      <c r="N147" s="25">
        <f>р3!F146/'3'!F147</f>
        <v>1.1130538000064163</v>
      </c>
      <c r="O147" s="25">
        <f>р3!G146/'3'!G147</f>
        <v>1.1130095923261392</v>
      </c>
      <c r="P147" s="25">
        <f>р3!H146/'3'!H147</f>
        <v>1.113085739155665</v>
      </c>
      <c r="Q147" s="25">
        <f>р3!I146/'3'!I147</f>
        <v>1.1131013306038895</v>
      </c>
      <c r="R147" s="25">
        <f>р3!J146/'3'!J147</f>
        <v>1.1129915303146105</v>
      </c>
      <c r="T147" s="1">
        <v>2044</v>
      </c>
      <c r="U147" s="25">
        <f t="shared" si="24"/>
        <v>1703.3333333333335</v>
      </c>
      <c r="W147" s="1">
        <v>3616</v>
      </c>
      <c r="X147" s="25">
        <f>W147/1.2</f>
        <v>3013.3333333333335</v>
      </c>
      <c r="Z147" s="1">
        <v>4204</v>
      </c>
      <c r="AA147" s="25">
        <f t="shared" si="36"/>
        <v>3503.3333333333335</v>
      </c>
    </row>
    <row r="148" spans="1:27" ht="36.75" customHeight="1" x14ac:dyDescent="0.2">
      <c r="A148" s="4" t="s">
        <v>707</v>
      </c>
      <c r="B148" s="4" t="s">
        <v>708</v>
      </c>
      <c r="C148" s="5" t="s">
        <v>709</v>
      </c>
      <c r="D148" s="4" t="s">
        <v>15</v>
      </c>
      <c r="E148" s="20">
        <v>1134.5999999999999</v>
      </c>
      <c r="F148" s="6">
        <f t="shared" si="34"/>
        <v>1246.8399999999999</v>
      </c>
      <c r="G148" s="6">
        <v>2001.6</v>
      </c>
      <c r="H148" s="6">
        <f t="shared" si="38"/>
        <v>2205.7599999999998</v>
      </c>
      <c r="I148" s="11">
        <v>2344.7999999999997</v>
      </c>
      <c r="J148" s="11">
        <f t="shared" si="37"/>
        <v>2564.44</v>
      </c>
      <c r="L148" s="14"/>
      <c r="M148" s="25">
        <f>р3!E147/'3'!E148</f>
        <v>1.1131676361713381</v>
      </c>
      <c r="N148" s="25">
        <f>р3!F147/'3'!F148</f>
        <v>1.1130538000064163</v>
      </c>
      <c r="O148" s="25">
        <f>р3!G147/'3'!G148</f>
        <v>1.1130095923261389</v>
      </c>
      <c r="P148" s="25">
        <f>р3!H147/'3'!H148</f>
        <v>1.1130857391556652</v>
      </c>
      <c r="Q148" s="25">
        <f>р3!I147/'3'!I148</f>
        <v>1.1131013306038895</v>
      </c>
      <c r="R148" s="25">
        <f>р3!J147/'3'!J148</f>
        <v>1.1129915303146105</v>
      </c>
      <c r="T148" s="1">
        <v>1226.3999999999999</v>
      </c>
      <c r="U148" s="25">
        <f t="shared" si="24"/>
        <v>1021.9999999999999</v>
      </c>
      <c r="W148" s="1">
        <v>2169.6</v>
      </c>
      <c r="X148" s="25">
        <f t="shared" ref="X148:X155" si="39">W148/1.2</f>
        <v>1808</v>
      </c>
      <c r="Z148" s="1">
        <v>2522.4</v>
      </c>
      <c r="AA148" s="25">
        <f t="shared" si="36"/>
        <v>2102</v>
      </c>
    </row>
    <row r="149" spans="1:27" ht="36.75" customHeight="1" x14ac:dyDescent="0.2">
      <c r="A149" s="4" t="s">
        <v>710</v>
      </c>
      <c r="B149" s="4" t="s">
        <v>711</v>
      </c>
      <c r="C149" s="5" t="s">
        <v>712</v>
      </c>
      <c r="D149" s="4" t="s">
        <v>15</v>
      </c>
      <c r="E149" s="123">
        <v>2393</v>
      </c>
      <c r="F149" s="6">
        <f t="shared" si="34"/>
        <v>2632.15</v>
      </c>
      <c r="G149" s="123">
        <v>4224</v>
      </c>
      <c r="H149" s="6">
        <f t="shared" si="38"/>
        <v>4657.3499999999995</v>
      </c>
      <c r="I149" s="18">
        <v>4949</v>
      </c>
      <c r="J149" s="11">
        <f t="shared" si="37"/>
        <v>5413.75</v>
      </c>
      <c r="L149" s="14"/>
      <c r="M149" s="25">
        <f>р3!E148/'3'!E149</f>
        <v>1.1128290848307563</v>
      </c>
      <c r="N149" s="25">
        <f>р3!F148/'3'!F149</f>
        <v>1.113158444617518</v>
      </c>
      <c r="O149" s="25">
        <f>р3!G148/'3'!G149</f>
        <v>1.1129261363636365</v>
      </c>
      <c r="P149" s="25">
        <f>р3!H148/'3'!H149</f>
        <v>1.1130793262262877</v>
      </c>
      <c r="Q149" s="25">
        <f>р3!I148/'3'!I149</f>
        <v>1.1129521115376844</v>
      </c>
      <c r="R149" s="25">
        <f>р3!J148/'3'!J149</f>
        <v>1.1130916647425537</v>
      </c>
      <c r="T149" s="1">
        <v>2589</v>
      </c>
      <c r="U149" s="25">
        <f t="shared" si="24"/>
        <v>2157.5</v>
      </c>
      <c r="W149" s="1">
        <v>4581</v>
      </c>
      <c r="X149" s="25">
        <f t="shared" si="39"/>
        <v>3817.5</v>
      </c>
      <c r="Z149" s="1">
        <v>5325</v>
      </c>
      <c r="AA149" s="25">
        <f t="shared" si="36"/>
        <v>4437.5</v>
      </c>
    </row>
    <row r="150" spans="1:27" ht="36.75" customHeight="1" x14ac:dyDescent="0.2">
      <c r="A150" s="4" t="s">
        <v>713</v>
      </c>
      <c r="B150" s="4" t="s">
        <v>714</v>
      </c>
      <c r="C150" s="5" t="s">
        <v>715</v>
      </c>
      <c r="D150" s="4" t="s">
        <v>15</v>
      </c>
      <c r="E150" s="123">
        <v>1435.8</v>
      </c>
      <c r="F150" s="6">
        <f t="shared" si="34"/>
        <v>1579.29</v>
      </c>
      <c r="G150" s="123">
        <v>2534.4</v>
      </c>
      <c r="H150" s="6">
        <f t="shared" si="38"/>
        <v>2794.41</v>
      </c>
      <c r="I150" s="18">
        <v>2969.4</v>
      </c>
      <c r="J150" s="11">
        <f t="shared" si="37"/>
        <v>3248.25</v>
      </c>
      <c r="L150" s="14"/>
      <c r="M150" s="25">
        <f>р3!E149/'3'!E150</f>
        <v>1.1128290848307563</v>
      </c>
      <c r="N150" s="25">
        <f>р3!F149/'3'!F150</f>
        <v>1.113158444617518</v>
      </c>
      <c r="O150" s="25">
        <f>р3!G149/'3'!G150</f>
        <v>1.1129261363636362</v>
      </c>
      <c r="P150" s="25">
        <f>р3!H149/'3'!H150</f>
        <v>1.1130793262262875</v>
      </c>
      <c r="Q150" s="25">
        <f>р3!I149/'3'!I150</f>
        <v>1.1129521115376844</v>
      </c>
      <c r="R150" s="25">
        <f>р3!J149/'3'!J150</f>
        <v>1.1130916647425537</v>
      </c>
      <c r="T150" s="1">
        <v>1553.3999999999999</v>
      </c>
      <c r="U150" s="25">
        <f t="shared" si="24"/>
        <v>1294.5</v>
      </c>
      <c r="W150" s="1">
        <v>2748.6</v>
      </c>
      <c r="X150" s="25">
        <f t="shared" si="39"/>
        <v>2290.5</v>
      </c>
      <c r="Z150" s="1">
        <v>3195</v>
      </c>
      <c r="AA150" s="25">
        <f t="shared" si="36"/>
        <v>2662.5</v>
      </c>
    </row>
    <row r="151" spans="1:27" ht="36.75" customHeight="1" x14ac:dyDescent="0.2">
      <c r="A151" s="4" t="s">
        <v>716</v>
      </c>
      <c r="B151" s="4" t="s">
        <v>717</v>
      </c>
      <c r="C151" s="5" t="s">
        <v>718</v>
      </c>
      <c r="D151" s="4" t="s">
        <v>15</v>
      </c>
      <c r="E151" s="123">
        <v>2920</v>
      </c>
      <c r="F151" s="6">
        <f t="shared" si="34"/>
        <v>3210.6333333333337</v>
      </c>
      <c r="G151" s="123">
        <v>5155</v>
      </c>
      <c r="H151" s="6">
        <f t="shared" si="38"/>
        <v>5682.15</v>
      </c>
      <c r="I151" s="18">
        <v>6038</v>
      </c>
      <c r="J151" s="11">
        <f t="shared" si="37"/>
        <v>6604.2666666666673</v>
      </c>
      <c r="L151" s="14"/>
      <c r="M151" s="25">
        <f>р3!E150/'3'!E151</f>
        <v>1.1130136986301369</v>
      </c>
      <c r="N151" s="25">
        <f>р3!F150/'3'!F151</f>
        <v>1.1128645438594669</v>
      </c>
      <c r="O151" s="25">
        <f>р3!G150/'3'!G151</f>
        <v>1.1130940834141609</v>
      </c>
      <c r="P151" s="25">
        <f>р3!H150/'3'!H151</f>
        <v>1.1129590031942136</v>
      </c>
      <c r="Q151" s="25">
        <f>р3!I150/'3'!I151</f>
        <v>1.1129513083802585</v>
      </c>
      <c r="R151" s="25">
        <f>р3!J150/'3'!J151</f>
        <v>1.1130683194702413</v>
      </c>
      <c r="T151" s="1">
        <v>3158</v>
      </c>
      <c r="U151" s="25">
        <f t="shared" si="24"/>
        <v>2631.666666666667</v>
      </c>
      <c r="W151" s="1">
        <v>5589</v>
      </c>
      <c r="X151" s="25">
        <f t="shared" si="39"/>
        <v>4657.5</v>
      </c>
      <c r="Z151" s="1">
        <v>6496</v>
      </c>
      <c r="AA151" s="25">
        <f t="shared" si="36"/>
        <v>5413.3333333333339</v>
      </c>
    </row>
    <row r="152" spans="1:27" ht="36.75" customHeight="1" x14ac:dyDescent="0.2">
      <c r="A152" s="4" t="s">
        <v>719</v>
      </c>
      <c r="B152" s="4" t="s">
        <v>720</v>
      </c>
      <c r="C152" s="5" t="s">
        <v>721</v>
      </c>
      <c r="D152" s="4" t="s">
        <v>15</v>
      </c>
      <c r="E152" s="123">
        <v>1752</v>
      </c>
      <c r="F152" s="6">
        <f t="shared" si="34"/>
        <v>1926.3799999999999</v>
      </c>
      <c r="G152" s="6">
        <v>3093</v>
      </c>
      <c r="H152" s="6">
        <f t="shared" si="38"/>
        <v>3409.29</v>
      </c>
      <c r="I152" s="11">
        <v>3622.7999999999997</v>
      </c>
      <c r="J152" s="11">
        <f t="shared" si="37"/>
        <v>3962.56</v>
      </c>
      <c r="L152" s="14"/>
      <c r="M152" s="25">
        <f>р3!E151/'3'!E152</f>
        <v>1.1130136986301369</v>
      </c>
      <c r="N152" s="25">
        <f>р3!F151/'3'!F152</f>
        <v>1.1128645438594669</v>
      </c>
      <c r="O152" s="25">
        <f>р3!G151/'3'!G152</f>
        <v>1.1130940834141609</v>
      </c>
      <c r="P152" s="25">
        <f>р3!H151/'3'!H152</f>
        <v>1.1129590031942134</v>
      </c>
      <c r="Q152" s="25">
        <f>р3!I151/'3'!I152</f>
        <v>1.1129513083802585</v>
      </c>
      <c r="R152" s="25">
        <f>р3!J151/'3'!J152</f>
        <v>1.1130683194702413</v>
      </c>
      <c r="T152" s="1">
        <v>1894.8</v>
      </c>
      <c r="U152" s="25">
        <f t="shared" si="24"/>
        <v>1579</v>
      </c>
      <c r="W152" s="1">
        <v>3353.4</v>
      </c>
      <c r="X152" s="25">
        <f t="shared" si="39"/>
        <v>2794.5</v>
      </c>
      <c r="Z152" s="1">
        <v>3897.6</v>
      </c>
      <c r="AA152" s="25">
        <f t="shared" si="36"/>
        <v>3248</v>
      </c>
    </row>
    <row r="153" spans="1:27" ht="36.75" customHeight="1" x14ac:dyDescent="0.2">
      <c r="A153" s="4" t="s">
        <v>722</v>
      </c>
      <c r="B153" s="4" t="s">
        <v>723</v>
      </c>
      <c r="C153" s="5" t="s">
        <v>724</v>
      </c>
      <c r="D153" s="4" t="s">
        <v>15</v>
      </c>
      <c r="E153" s="123">
        <v>3006</v>
      </c>
      <c r="F153" s="6">
        <f t="shared" si="34"/>
        <v>3306.2</v>
      </c>
      <c r="G153" s="6">
        <v>5308</v>
      </c>
      <c r="H153" s="6">
        <f t="shared" si="38"/>
        <v>5847.8666666666677</v>
      </c>
      <c r="I153" s="11">
        <v>6217</v>
      </c>
      <c r="J153" s="11">
        <f t="shared" si="37"/>
        <v>6799.4666666666672</v>
      </c>
      <c r="L153" s="14"/>
      <c r="M153" s="25">
        <f>р3!E152/'3'!E153</f>
        <v>1.1131071190951431</v>
      </c>
      <c r="N153" s="25">
        <f>р3!F152/'3'!F153</f>
        <v>1.1130603109309782</v>
      </c>
      <c r="O153" s="25">
        <f>р3!G152/'3'!G153</f>
        <v>1.1130369253956292</v>
      </c>
      <c r="P153" s="25">
        <f>р3!H152/'3'!H153</f>
        <v>1.1130554732210034</v>
      </c>
      <c r="Q153" s="25">
        <f>р3!I152/'3'!I153</f>
        <v>1.1130770468071418</v>
      </c>
      <c r="R153" s="25">
        <f>р3!J152/'3'!J153</f>
        <v>1.1130284728213977</v>
      </c>
      <c r="T153" s="1">
        <v>3252</v>
      </c>
      <c r="U153" s="25">
        <f t="shared" si="24"/>
        <v>2710</v>
      </c>
      <c r="W153" s="1">
        <v>5752</v>
      </c>
      <c r="X153" s="25">
        <f t="shared" si="39"/>
        <v>4793.3333333333339</v>
      </c>
      <c r="Z153" s="1">
        <v>6688</v>
      </c>
      <c r="AA153" s="25">
        <f t="shared" si="36"/>
        <v>5573.3333333333339</v>
      </c>
    </row>
    <row r="154" spans="1:27" ht="36.75" customHeight="1" x14ac:dyDescent="0.2">
      <c r="A154" s="4" t="s">
        <v>725</v>
      </c>
      <c r="B154" s="4" t="s">
        <v>726</v>
      </c>
      <c r="C154" s="5" t="s">
        <v>727</v>
      </c>
      <c r="D154" s="4" t="s">
        <v>15</v>
      </c>
      <c r="E154" s="123">
        <v>1803.6</v>
      </c>
      <c r="F154" s="6">
        <f t="shared" si="34"/>
        <v>1983.72</v>
      </c>
      <c r="G154" s="6">
        <v>3184.7999999999997</v>
      </c>
      <c r="H154" s="6">
        <f t="shared" si="38"/>
        <v>3508.72</v>
      </c>
      <c r="I154" s="11">
        <v>3730.2</v>
      </c>
      <c r="J154" s="11">
        <f t="shared" si="37"/>
        <v>4079.68</v>
      </c>
      <c r="L154" s="14"/>
      <c r="M154" s="25">
        <f>р3!E153/'3'!E154</f>
        <v>1.1131071190951431</v>
      </c>
      <c r="N154" s="25">
        <f>р3!F153/'3'!F154</f>
        <v>1.1130603109309782</v>
      </c>
      <c r="O154" s="25">
        <f>р3!G153/'3'!G154</f>
        <v>1.1130369253956292</v>
      </c>
      <c r="P154" s="25">
        <f>р3!H153/'3'!H154</f>
        <v>1.1130554732210036</v>
      </c>
      <c r="Q154" s="25">
        <f>р3!I153/'3'!I154</f>
        <v>1.1130770468071418</v>
      </c>
      <c r="R154" s="25">
        <f>р3!J153/'3'!J154</f>
        <v>1.1130284728213979</v>
      </c>
      <c r="T154" s="1">
        <v>1951.1999999999998</v>
      </c>
      <c r="U154" s="25">
        <f t="shared" si="24"/>
        <v>1626</v>
      </c>
      <c r="W154" s="1">
        <v>3451.2</v>
      </c>
      <c r="X154" s="25">
        <f t="shared" si="39"/>
        <v>2876</v>
      </c>
      <c r="Z154" s="1">
        <v>4012.7999999999997</v>
      </c>
      <c r="AA154" s="25">
        <f t="shared" si="36"/>
        <v>3344</v>
      </c>
    </row>
    <row r="155" spans="1:27" ht="36.75" customHeight="1" x14ac:dyDescent="0.2">
      <c r="A155" s="4" t="s">
        <v>728</v>
      </c>
      <c r="B155" s="4" t="s">
        <v>729</v>
      </c>
      <c r="C155" s="5" t="s">
        <v>730</v>
      </c>
      <c r="D155" s="4" t="s">
        <v>15</v>
      </c>
      <c r="E155" s="123">
        <v>3265</v>
      </c>
      <c r="F155" s="6">
        <f t="shared" si="34"/>
        <v>3588.8333333333335</v>
      </c>
      <c r="G155" s="6">
        <v>5762</v>
      </c>
      <c r="H155" s="6">
        <f t="shared" si="38"/>
        <v>6350.0999999999995</v>
      </c>
      <c r="I155" s="11">
        <v>6750</v>
      </c>
      <c r="J155" s="11">
        <f t="shared" si="37"/>
        <v>7382.0166666666673</v>
      </c>
      <c r="L155" s="14"/>
      <c r="M155" s="25">
        <f>р3!E154/'3'!E155</f>
        <v>1.1130168453292497</v>
      </c>
      <c r="N155" s="25">
        <f>р3!F154/'3'!F155</f>
        <v>1.1128964844657037</v>
      </c>
      <c r="O155" s="25">
        <f>р3!G154/'3'!G155</f>
        <v>1.1129816036098577</v>
      </c>
      <c r="P155" s="25">
        <f>р3!H154/'3'!H155</f>
        <v>1.1130533377427128</v>
      </c>
      <c r="Q155" s="25">
        <f>р3!I154/'3'!I155</f>
        <v>1.113037037037037</v>
      </c>
      <c r="R155" s="25">
        <f>р3!J154/'3'!J155</f>
        <v>1.1129750000564433</v>
      </c>
      <c r="T155" s="1">
        <v>3530</v>
      </c>
      <c r="U155" s="25">
        <f t="shared" si="24"/>
        <v>2941.666666666667</v>
      </c>
      <c r="W155" s="1">
        <v>6246</v>
      </c>
      <c r="X155" s="25">
        <f t="shared" si="39"/>
        <v>5205</v>
      </c>
      <c r="Z155" s="1">
        <v>7261</v>
      </c>
      <c r="AA155" s="25">
        <f t="shared" si="36"/>
        <v>6050.8333333333339</v>
      </c>
    </row>
    <row r="156" spans="1:27" ht="36.75" customHeight="1" x14ac:dyDescent="0.2">
      <c r="A156" s="4" t="s">
        <v>731</v>
      </c>
      <c r="B156" s="4" t="s">
        <v>732</v>
      </c>
      <c r="C156" s="5" t="s">
        <v>733</v>
      </c>
      <c r="D156" s="4" t="s">
        <v>15</v>
      </c>
      <c r="E156" s="123">
        <v>1959</v>
      </c>
      <c r="F156" s="6">
        <f t="shared" si="34"/>
        <v>2153.2999999999997</v>
      </c>
      <c r="G156" s="6">
        <v>3457.2</v>
      </c>
      <c r="H156" s="6">
        <f t="shared" si="38"/>
        <v>3810.06</v>
      </c>
      <c r="I156" s="11">
        <v>4050</v>
      </c>
      <c r="J156" s="11">
        <f t="shared" si="37"/>
        <v>4429.2099999999991</v>
      </c>
      <c r="L156" s="14"/>
      <c r="M156" s="25">
        <f>р3!E155/'3'!E156</f>
        <v>1.1130168453292497</v>
      </c>
      <c r="N156" s="25">
        <f>р3!F155/'3'!F156</f>
        <v>1.1128964844657039</v>
      </c>
      <c r="O156" s="25">
        <f>р3!G155/'3'!G156</f>
        <v>1.1129816036098577</v>
      </c>
      <c r="P156" s="25">
        <f>р3!H155/'3'!H156</f>
        <v>1.1130533377427128</v>
      </c>
      <c r="Q156" s="25">
        <f>р3!I155/'3'!I156</f>
        <v>1.113037037037037</v>
      </c>
      <c r="R156" s="25">
        <f>р3!J155/'3'!J156</f>
        <v>1.1129750000564436</v>
      </c>
      <c r="T156" s="1">
        <v>2118</v>
      </c>
      <c r="U156" s="25">
        <f t="shared" si="24"/>
        <v>1765</v>
      </c>
      <c r="W156" s="1">
        <v>3747.6</v>
      </c>
      <c r="X156" s="25">
        <f>W156/1.2</f>
        <v>3123</v>
      </c>
      <c r="Z156" s="1">
        <v>4356.5999999999995</v>
      </c>
      <c r="AA156" s="25">
        <f>Z156/1.2</f>
        <v>3630.4999999999995</v>
      </c>
    </row>
    <row r="157" spans="1:27" ht="36.75" customHeight="1" x14ac:dyDescent="0.2">
      <c r="A157" s="4" t="s">
        <v>1173</v>
      </c>
      <c r="B157" s="4" t="s">
        <v>3054</v>
      </c>
      <c r="C157" s="5" t="s">
        <v>3055</v>
      </c>
      <c r="D157" s="4" t="s">
        <v>15</v>
      </c>
      <c r="E157" s="123">
        <v>2699</v>
      </c>
      <c r="F157" s="6">
        <f t="shared" si="34"/>
        <v>3031.7</v>
      </c>
      <c r="G157" s="6"/>
      <c r="H157" s="6"/>
      <c r="I157" s="11"/>
      <c r="J157" s="11"/>
      <c r="L157" s="14"/>
      <c r="M157" s="25">
        <f>р3!E156/'3'!E157</f>
        <v>1.1130048165987403</v>
      </c>
      <c r="N157" s="25">
        <f>р3!F156/'3'!F157</f>
        <v>1.112906949896098</v>
      </c>
      <c r="O157" s="25"/>
      <c r="P157" s="25"/>
      <c r="Q157" s="25"/>
      <c r="R157" s="25"/>
      <c r="T157" s="1">
        <v>2982</v>
      </c>
      <c r="U157" s="25">
        <f t="shared" si="24"/>
        <v>2485</v>
      </c>
      <c r="X157" s="25"/>
    </row>
    <row r="158" spans="1:27" ht="36.75" customHeight="1" x14ac:dyDescent="0.2">
      <c r="A158" s="4" t="s">
        <v>1176</v>
      </c>
      <c r="B158" s="4" t="s">
        <v>3056</v>
      </c>
      <c r="C158" s="5" t="s">
        <v>3057</v>
      </c>
      <c r="D158" s="4" t="s">
        <v>15</v>
      </c>
      <c r="E158" s="123">
        <v>899</v>
      </c>
      <c r="F158" s="6">
        <f t="shared" si="34"/>
        <v>1011.5833333333334</v>
      </c>
      <c r="G158" s="6"/>
      <c r="H158" s="6"/>
      <c r="I158" s="11"/>
      <c r="J158" s="11"/>
      <c r="L158" s="14"/>
      <c r="M158" s="25">
        <f>р3!E157/'3'!E158</f>
        <v>1.1134593993325919</v>
      </c>
      <c r="N158" s="25">
        <f>р3!F157/'3'!F158</f>
        <v>1.1131065161874949</v>
      </c>
      <c r="O158" s="25"/>
      <c r="P158" s="25"/>
      <c r="Q158" s="25"/>
      <c r="R158" s="25"/>
      <c r="T158" s="1">
        <v>995</v>
      </c>
      <c r="U158" s="25">
        <f t="shared" si="24"/>
        <v>829.16666666666674</v>
      </c>
      <c r="X158" s="25"/>
    </row>
    <row r="159" spans="1:27" ht="36.75" customHeight="1" x14ac:dyDescent="0.2">
      <c r="A159" s="4" t="s">
        <v>1179</v>
      </c>
      <c r="B159" s="4" t="s">
        <v>3058</v>
      </c>
      <c r="C159" s="5" t="s">
        <v>3059</v>
      </c>
      <c r="D159" s="4" t="s">
        <v>15</v>
      </c>
      <c r="E159" s="123">
        <v>2699</v>
      </c>
      <c r="F159" s="6">
        <f t="shared" si="34"/>
        <v>3031.7</v>
      </c>
      <c r="G159" s="6"/>
      <c r="H159" s="6"/>
      <c r="I159" s="11"/>
      <c r="J159" s="11"/>
      <c r="L159" s="14"/>
      <c r="M159" s="25">
        <f>р3!E158/'3'!E159</f>
        <v>1.1130048165987403</v>
      </c>
      <c r="N159" s="25">
        <f>р3!F158/'3'!F159</f>
        <v>1.112906949896098</v>
      </c>
      <c r="O159" s="25"/>
      <c r="P159" s="25"/>
      <c r="Q159" s="25"/>
      <c r="R159" s="25"/>
      <c r="T159" s="1">
        <v>2982</v>
      </c>
      <c r="U159" s="25">
        <f t="shared" si="24"/>
        <v>2485</v>
      </c>
      <c r="X159" s="25"/>
    </row>
    <row r="160" spans="1:27" ht="36.75" customHeight="1" x14ac:dyDescent="0.2">
      <c r="A160" s="4" t="s">
        <v>1182</v>
      </c>
      <c r="B160" s="4" t="s">
        <v>3060</v>
      </c>
      <c r="C160" s="5" t="s">
        <v>3061</v>
      </c>
      <c r="D160" s="4" t="s">
        <v>15</v>
      </c>
      <c r="E160" s="123">
        <v>1499</v>
      </c>
      <c r="F160" s="6">
        <f t="shared" si="34"/>
        <v>1683.6</v>
      </c>
      <c r="G160" s="6"/>
      <c r="H160" s="6"/>
      <c r="I160" s="11"/>
      <c r="J160" s="11"/>
      <c r="L160" s="14"/>
      <c r="M160" s="25">
        <f>р3!E159/'3'!E160</f>
        <v>1.1127418278852568</v>
      </c>
      <c r="N160" s="25">
        <f>р3!F159/'3'!F160</f>
        <v>1.1130909954858637</v>
      </c>
      <c r="O160" s="25"/>
      <c r="P160" s="25"/>
      <c r="Q160" s="25"/>
      <c r="R160" s="25"/>
      <c r="T160" s="1">
        <v>1656</v>
      </c>
      <c r="U160" s="25">
        <f t="shared" si="24"/>
        <v>1380</v>
      </c>
      <c r="X160" s="25"/>
    </row>
    <row r="161" spans="1:24" ht="36.75" customHeight="1" x14ac:dyDescent="0.2">
      <c r="A161" s="4" t="s">
        <v>1185</v>
      </c>
      <c r="B161" s="4" t="s">
        <v>3062</v>
      </c>
      <c r="C161" s="5" t="s">
        <v>3063</v>
      </c>
      <c r="D161" s="4" t="s">
        <v>15</v>
      </c>
      <c r="E161" s="123">
        <v>674</v>
      </c>
      <c r="F161" s="6">
        <f t="shared" si="34"/>
        <v>758.43333333333339</v>
      </c>
      <c r="G161" s="6"/>
      <c r="H161" s="6"/>
      <c r="I161" s="11"/>
      <c r="J161" s="11"/>
      <c r="L161" s="14"/>
      <c r="M161" s="25">
        <f>р3!E160/'3'!E161</f>
        <v>1.1127596439169138</v>
      </c>
      <c r="N161" s="25">
        <f>р3!F160/'3'!F161</f>
        <v>1.112820287434624</v>
      </c>
      <c r="O161" s="25"/>
      <c r="P161" s="25"/>
      <c r="Q161" s="25"/>
      <c r="R161" s="25"/>
      <c r="T161" s="1">
        <v>746</v>
      </c>
      <c r="U161" s="25">
        <f t="shared" si="24"/>
        <v>621.66666666666674</v>
      </c>
      <c r="X161" s="25"/>
    </row>
    <row r="162" spans="1:24" ht="36.75" customHeight="1" x14ac:dyDescent="0.2">
      <c r="A162" s="4" t="s">
        <v>1188</v>
      </c>
      <c r="B162" s="4" t="s">
        <v>3064</v>
      </c>
      <c r="C162" s="5" t="s">
        <v>3065</v>
      </c>
      <c r="D162" s="4" t="s">
        <v>15</v>
      </c>
      <c r="E162" s="123">
        <v>1213</v>
      </c>
      <c r="F162" s="6">
        <f t="shared" si="34"/>
        <v>1364.3666666666668</v>
      </c>
      <c r="G162" s="6"/>
      <c r="H162" s="6"/>
      <c r="I162" s="11"/>
      <c r="J162" s="11"/>
      <c r="L162" s="14"/>
      <c r="M162" s="25">
        <f>р3!E161/'3'!E162</f>
        <v>1.1129431162407255</v>
      </c>
      <c r="N162" s="25">
        <f>р3!F161/'3'!F162</f>
        <v>1.1133370794752142</v>
      </c>
      <c r="O162" s="25"/>
      <c r="P162" s="25"/>
      <c r="Q162" s="25"/>
      <c r="R162" s="25"/>
      <c r="T162" s="1">
        <v>1342</v>
      </c>
      <c r="U162" s="25">
        <f t="shared" si="24"/>
        <v>1118.3333333333335</v>
      </c>
      <c r="X162" s="25"/>
    </row>
    <row r="163" spans="1:24" ht="36.75" customHeight="1" x14ac:dyDescent="0.2">
      <c r="A163" s="4" t="s">
        <v>1191</v>
      </c>
      <c r="B163" s="4" t="s">
        <v>3066</v>
      </c>
      <c r="C163" s="5" t="s">
        <v>3067</v>
      </c>
      <c r="D163" s="4" t="s">
        <v>15</v>
      </c>
      <c r="E163" s="123">
        <v>775</v>
      </c>
      <c r="F163" s="6">
        <f t="shared" si="34"/>
        <v>871.28333333333342</v>
      </c>
      <c r="G163" s="6"/>
      <c r="H163" s="6"/>
      <c r="I163" s="11"/>
      <c r="J163" s="11"/>
      <c r="L163" s="14"/>
      <c r="M163" s="25">
        <f>р3!E162/'3'!E163</f>
        <v>1.1135483870967742</v>
      </c>
      <c r="N163" s="25">
        <f>р3!F162/'3'!F163</f>
        <v>1.1133003041490521</v>
      </c>
      <c r="O163" s="25"/>
      <c r="P163" s="25"/>
      <c r="Q163" s="25"/>
      <c r="R163" s="25"/>
      <c r="T163" s="1">
        <v>857</v>
      </c>
      <c r="U163" s="25">
        <f t="shared" si="24"/>
        <v>714.16666666666674</v>
      </c>
    </row>
    <row r="164" spans="1:24" ht="36.75" customHeight="1" x14ac:dyDescent="0.2">
      <c r="A164" s="4" t="s">
        <v>1194</v>
      </c>
      <c r="B164" s="4" t="s">
        <v>3068</v>
      </c>
      <c r="C164" s="5" t="s">
        <v>3069</v>
      </c>
      <c r="D164" s="4" t="s">
        <v>15</v>
      </c>
      <c r="E164" s="123">
        <v>1394</v>
      </c>
      <c r="F164" s="6">
        <f t="shared" si="34"/>
        <v>1568.7166666666669</v>
      </c>
      <c r="G164" s="6"/>
      <c r="H164" s="6"/>
      <c r="I164" s="11"/>
      <c r="J164" s="11"/>
      <c r="L164" s="14"/>
      <c r="M164" s="25">
        <f>р3!E163/'3'!E164</f>
        <v>1.1133428981348636</v>
      </c>
      <c r="N164" s="25">
        <f>р3!F163/'3'!F164</f>
        <v>1.1130116974597069</v>
      </c>
      <c r="O164" s="25"/>
      <c r="P164" s="25"/>
      <c r="Q164" s="25"/>
      <c r="R164" s="25"/>
      <c r="T164" s="1">
        <v>1543</v>
      </c>
      <c r="U164" s="25">
        <f t="shared" si="24"/>
        <v>1285.8333333333335</v>
      </c>
    </row>
    <row r="165" spans="1:24" ht="36.75" customHeight="1" x14ac:dyDescent="0.2">
      <c r="A165" s="4" t="s">
        <v>1197</v>
      </c>
      <c r="B165" s="4" t="s">
        <v>3070</v>
      </c>
      <c r="C165" s="5" t="s">
        <v>3071</v>
      </c>
      <c r="D165" s="4" t="s">
        <v>15</v>
      </c>
      <c r="E165" s="123">
        <v>930</v>
      </c>
      <c r="F165" s="6">
        <f t="shared" si="34"/>
        <v>1044.1166666666668</v>
      </c>
      <c r="G165" s="6"/>
      <c r="H165" s="6"/>
      <c r="I165" s="11"/>
      <c r="J165" s="11"/>
      <c r="L165" s="14"/>
      <c r="M165" s="25">
        <f>р3!E164/'3'!E165</f>
        <v>1.1129032258064515</v>
      </c>
      <c r="N165" s="25">
        <f>р3!F164/'3'!F165</f>
        <v>1.1129024534295335</v>
      </c>
      <c r="O165" s="25"/>
      <c r="P165" s="25"/>
      <c r="Q165" s="25"/>
      <c r="R165" s="25"/>
      <c r="T165" s="1">
        <v>1027</v>
      </c>
      <c r="U165" s="25">
        <f t="shared" ref="U165:U198" si="40">T165/1.2</f>
        <v>855.83333333333337</v>
      </c>
    </row>
    <row r="166" spans="1:24" ht="36.75" customHeight="1" x14ac:dyDescent="0.2">
      <c r="A166" s="4" t="s">
        <v>1200</v>
      </c>
      <c r="B166" s="4" t="s">
        <v>3072</v>
      </c>
      <c r="C166" s="5" t="s">
        <v>3073</v>
      </c>
      <c r="D166" s="4" t="s">
        <v>15</v>
      </c>
      <c r="E166" s="123">
        <v>1672</v>
      </c>
      <c r="F166" s="6">
        <f t="shared" si="34"/>
        <v>1879.8166666666668</v>
      </c>
      <c r="G166" s="6"/>
      <c r="H166" s="6"/>
      <c r="I166" s="11"/>
      <c r="J166" s="11"/>
      <c r="L166" s="14"/>
      <c r="M166" s="25">
        <f>р3!E165/'3'!E166</f>
        <v>1.1130382775119618</v>
      </c>
      <c r="N166" s="25">
        <f>р3!F165/'3'!F166</f>
        <v>1.1128744824406633</v>
      </c>
      <c r="O166" s="25"/>
      <c r="P166" s="25"/>
      <c r="Q166" s="25"/>
      <c r="R166" s="25"/>
      <c r="T166" s="1">
        <v>1849</v>
      </c>
      <c r="U166" s="25">
        <f t="shared" si="40"/>
        <v>1540.8333333333335</v>
      </c>
    </row>
    <row r="167" spans="1:24" ht="36.75" customHeight="1" x14ac:dyDescent="0.2">
      <c r="A167" s="4" t="s">
        <v>1203</v>
      </c>
      <c r="B167" s="4" t="s">
        <v>3074</v>
      </c>
      <c r="C167" s="5" t="s">
        <v>3075</v>
      </c>
      <c r="D167" s="4" t="s">
        <v>15</v>
      </c>
      <c r="E167" s="123">
        <v>976</v>
      </c>
      <c r="F167" s="6">
        <f t="shared" si="34"/>
        <v>1096.9833333333333</v>
      </c>
      <c r="G167" s="6"/>
      <c r="H167" s="6"/>
      <c r="I167" s="11"/>
      <c r="J167" s="11"/>
      <c r="L167" s="14"/>
      <c r="M167" s="25">
        <f>р3!E166/'3'!E167</f>
        <v>1.1127049180327868</v>
      </c>
      <c r="N167" s="25">
        <f>р3!F166/'3'!F167</f>
        <v>1.1130524620550297</v>
      </c>
      <c r="O167" s="25"/>
      <c r="P167" s="25"/>
      <c r="Q167" s="25"/>
      <c r="R167" s="25"/>
      <c r="T167" s="1">
        <v>1079</v>
      </c>
      <c r="U167" s="25">
        <f t="shared" si="40"/>
        <v>899.16666666666674</v>
      </c>
    </row>
    <row r="168" spans="1:24" ht="36.75" customHeight="1" x14ac:dyDescent="0.2">
      <c r="A168" s="4" t="s">
        <v>1206</v>
      </c>
      <c r="B168" s="4" t="s">
        <v>3076</v>
      </c>
      <c r="C168" s="5" t="s">
        <v>3077</v>
      </c>
      <c r="D168" s="4" t="s">
        <v>15</v>
      </c>
      <c r="E168" s="123">
        <v>1756</v>
      </c>
      <c r="F168" s="6">
        <f t="shared" si="34"/>
        <v>1974.3666666666668</v>
      </c>
      <c r="G168" s="6"/>
      <c r="H168" s="6"/>
      <c r="I168" s="11"/>
      <c r="J168" s="11"/>
      <c r="L168" s="14"/>
      <c r="M168" s="25">
        <f>р3!E167/'3'!E168</f>
        <v>1.112756264236902</v>
      </c>
      <c r="N168" s="25">
        <f>р3!F167/'3'!F168</f>
        <v>1.1127618983302663</v>
      </c>
      <c r="O168" s="25"/>
      <c r="P168" s="25"/>
      <c r="Q168" s="25"/>
      <c r="R168" s="25"/>
      <c r="T168" s="1">
        <v>1942</v>
      </c>
      <c r="U168" s="25">
        <f t="shared" si="40"/>
        <v>1618.3333333333335</v>
      </c>
    </row>
    <row r="169" spans="1:24" ht="36.75" customHeight="1" x14ac:dyDescent="0.2">
      <c r="A169" s="4" t="s">
        <v>1209</v>
      </c>
      <c r="B169" s="4" t="s">
        <v>3078</v>
      </c>
      <c r="C169" s="5" t="s">
        <v>3079</v>
      </c>
      <c r="D169" s="4" t="s">
        <v>15</v>
      </c>
      <c r="E169" s="123">
        <v>1035</v>
      </c>
      <c r="F169" s="6">
        <f t="shared" si="34"/>
        <v>1163.0666666666666</v>
      </c>
      <c r="G169" s="6"/>
      <c r="H169" s="6"/>
      <c r="I169" s="11"/>
      <c r="J169" s="11"/>
      <c r="L169" s="14"/>
      <c r="M169" s="25">
        <f>р3!E168/'3'!E169</f>
        <v>1.1130434782608696</v>
      </c>
      <c r="N169" s="25">
        <f>р3!F168/'3'!F169</f>
        <v>1.1125759486415225</v>
      </c>
      <c r="O169" s="25"/>
      <c r="P169" s="25"/>
      <c r="Q169" s="25"/>
      <c r="R169" s="25"/>
      <c r="T169" s="1">
        <v>1144</v>
      </c>
      <c r="U169" s="25">
        <f t="shared" si="40"/>
        <v>953.33333333333337</v>
      </c>
    </row>
    <row r="170" spans="1:24" ht="36.75" customHeight="1" x14ac:dyDescent="0.2">
      <c r="A170" s="4" t="s">
        <v>1212</v>
      </c>
      <c r="B170" s="4" t="s">
        <v>3080</v>
      </c>
      <c r="C170" s="5" t="s">
        <v>3081</v>
      </c>
      <c r="D170" s="4" t="s">
        <v>15</v>
      </c>
      <c r="E170" s="123">
        <v>1863</v>
      </c>
      <c r="F170" s="6">
        <f t="shared" si="34"/>
        <v>2093.3166666666666</v>
      </c>
      <c r="G170" s="6"/>
      <c r="H170" s="6"/>
      <c r="I170" s="11"/>
      <c r="J170" s="11"/>
      <c r="L170" s="14"/>
      <c r="M170" s="25">
        <f>р3!E169/'3'!E170</f>
        <v>1.1132581857219539</v>
      </c>
      <c r="N170" s="25">
        <f>р3!F169/'3'!F170</f>
        <v>1.1130661868326976</v>
      </c>
      <c r="O170" s="25"/>
      <c r="P170" s="25"/>
      <c r="Q170" s="25"/>
      <c r="R170" s="25"/>
      <c r="T170" s="1">
        <v>2059</v>
      </c>
      <c r="U170" s="25">
        <f t="shared" si="40"/>
        <v>1715.8333333333335</v>
      </c>
    </row>
    <row r="171" spans="1:24" ht="36.75" customHeight="1" x14ac:dyDescent="0.2">
      <c r="A171" s="4" t="s">
        <v>1215</v>
      </c>
      <c r="B171" s="4" t="s">
        <v>3082</v>
      </c>
      <c r="C171" s="5" t="s">
        <v>3083</v>
      </c>
      <c r="D171" s="4" t="s">
        <v>15</v>
      </c>
      <c r="E171" s="6">
        <v>1138</v>
      </c>
      <c r="F171" s="6">
        <f t="shared" si="34"/>
        <v>1278.9666666666669</v>
      </c>
      <c r="G171" s="6"/>
      <c r="H171" s="6"/>
      <c r="I171" s="11"/>
      <c r="J171" s="11"/>
      <c r="L171" s="14"/>
      <c r="M171" s="25">
        <f>р3!E170/'3'!E171</f>
        <v>1.1133567662565904</v>
      </c>
      <c r="N171" s="25">
        <f>р3!F170/'3'!F171</f>
        <v>1.1126169563970911</v>
      </c>
      <c r="O171" s="25"/>
      <c r="P171" s="25"/>
      <c r="Q171" s="25"/>
      <c r="R171" s="25"/>
      <c r="T171" s="1">
        <v>1258</v>
      </c>
      <c r="U171" s="25">
        <f t="shared" si="40"/>
        <v>1048.3333333333335</v>
      </c>
    </row>
    <row r="172" spans="1:24" ht="36.75" customHeight="1" x14ac:dyDescent="0.2">
      <c r="A172" s="4" t="s">
        <v>1218</v>
      </c>
      <c r="B172" s="4" t="s">
        <v>3084</v>
      </c>
      <c r="C172" s="5" t="s">
        <v>3085</v>
      </c>
      <c r="D172" s="4" t="s">
        <v>15</v>
      </c>
      <c r="E172" s="6">
        <v>2049</v>
      </c>
      <c r="F172" s="6">
        <f t="shared" si="34"/>
        <v>2303.7666666666669</v>
      </c>
      <c r="G172" s="6"/>
      <c r="H172" s="6"/>
      <c r="I172" s="11"/>
      <c r="J172" s="11"/>
      <c r="L172" s="14"/>
      <c r="M172" s="25">
        <f>р3!E171/'3'!E172</f>
        <v>1.1132259638848219</v>
      </c>
      <c r="N172" s="25">
        <f>р3!F171/'3'!F172</f>
        <v>1.1129599351786204</v>
      </c>
      <c r="O172" s="25"/>
      <c r="P172" s="25"/>
      <c r="Q172" s="25"/>
      <c r="R172" s="25"/>
      <c r="T172" s="1">
        <v>2266</v>
      </c>
      <c r="U172" s="25">
        <f t="shared" si="40"/>
        <v>1888.3333333333335</v>
      </c>
    </row>
    <row r="173" spans="1:24" ht="36.75" customHeight="1" x14ac:dyDescent="0.2">
      <c r="A173" s="4" t="s">
        <v>1221</v>
      </c>
      <c r="B173" s="4" t="s">
        <v>3086</v>
      </c>
      <c r="C173" s="5" t="s">
        <v>3087</v>
      </c>
      <c r="D173" s="4" t="s">
        <v>15</v>
      </c>
      <c r="E173" s="6">
        <v>1708</v>
      </c>
      <c r="F173" s="6">
        <f t="shared" si="34"/>
        <v>1921.5</v>
      </c>
      <c r="G173" s="6"/>
      <c r="H173" s="6"/>
      <c r="I173" s="11"/>
      <c r="J173" s="11"/>
      <c r="L173" s="14"/>
      <c r="M173" s="25">
        <f>р3!E172/'3'!E173</f>
        <v>1.1129976580796253</v>
      </c>
      <c r="N173" s="25">
        <f>р3!F172/'3'!F173</f>
        <v>1.1131928181108508</v>
      </c>
      <c r="O173" s="25"/>
      <c r="P173" s="25"/>
      <c r="Q173" s="25"/>
      <c r="R173" s="25"/>
      <c r="T173" s="1">
        <v>1890</v>
      </c>
      <c r="U173" s="25">
        <f t="shared" si="40"/>
        <v>1575</v>
      </c>
    </row>
    <row r="174" spans="1:24" ht="36.75" customHeight="1" x14ac:dyDescent="0.2">
      <c r="A174" s="4" t="s">
        <v>1224</v>
      </c>
      <c r="B174" s="4" t="s">
        <v>3088</v>
      </c>
      <c r="C174" s="5" t="s">
        <v>3089</v>
      </c>
      <c r="D174" s="4" t="s">
        <v>15</v>
      </c>
      <c r="E174" s="6">
        <v>2393</v>
      </c>
      <c r="F174" s="6">
        <f t="shared" si="34"/>
        <v>2688.0666666666666</v>
      </c>
      <c r="G174" s="6"/>
      <c r="H174" s="6"/>
      <c r="I174" s="11"/>
      <c r="J174" s="11"/>
      <c r="L174" s="14"/>
      <c r="M174" s="25">
        <f>р3!E173/'3'!E174</f>
        <v>1.1128290848307563</v>
      </c>
      <c r="N174" s="25">
        <f>р3!F173/'3'!F174</f>
        <v>1.1130676322511843</v>
      </c>
      <c r="O174" s="25"/>
      <c r="P174" s="25"/>
      <c r="Q174" s="25"/>
      <c r="R174" s="25"/>
      <c r="T174" s="1">
        <v>2644</v>
      </c>
      <c r="U174" s="25">
        <f t="shared" si="40"/>
        <v>2203.3333333333335</v>
      </c>
    </row>
    <row r="175" spans="1:24" ht="36.75" customHeight="1" x14ac:dyDescent="0.2">
      <c r="A175" s="4" t="s">
        <v>1227</v>
      </c>
      <c r="B175" s="4" t="s">
        <v>3090</v>
      </c>
      <c r="C175" s="5" t="s">
        <v>3091</v>
      </c>
      <c r="D175" s="4" t="s">
        <v>15</v>
      </c>
      <c r="E175" s="6">
        <v>1846</v>
      </c>
      <c r="F175" s="6">
        <f t="shared" si="34"/>
        <v>2074</v>
      </c>
      <c r="G175" s="6"/>
      <c r="H175" s="6"/>
      <c r="I175" s="11"/>
      <c r="J175" s="11"/>
      <c r="L175" s="14"/>
      <c r="M175" s="25">
        <f>р3!E174/'3'!E175</f>
        <v>1.1132177681473456</v>
      </c>
      <c r="N175" s="25">
        <f>р3!F174/'3'!F175</f>
        <v>1.1128254580520733</v>
      </c>
      <c r="O175" s="25"/>
      <c r="P175" s="25"/>
      <c r="Q175" s="25"/>
      <c r="R175" s="25"/>
      <c r="T175" s="1">
        <v>2040</v>
      </c>
      <c r="U175" s="25">
        <f t="shared" si="40"/>
        <v>1700</v>
      </c>
    </row>
    <row r="176" spans="1:24" ht="36.75" customHeight="1" x14ac:dyDescent="0.2">
      <c r="A176" s="4" t="s">
        <v>1230</v>
      </c>
      <c r="B176" s="4" t="s">
        <v>3092</v>
      </c>
      <c r="C176" s="5" t="s">
        <v>3093</v>
      </c>
      <c r="D176" s="4" t="s">
        <v>15</v>
      </c>
      <c r="E176" s="6">
        <v>2584</v>
      </c>
      <c r="F176" s="6">
        <f t="shared" si="34"/>
        <v>2904.6166666666668</v>
      </c>
      <c r="G176" s="6"/>
      <c r="H176" s="6"/>
      <c r="I176" s="11"/>
      <c r="J176" s="11"/>
      <c r="L176" s="14"/>
      <c r="M176" s="25">
        <f>р3!E175/'3'!E176</f>
        <v>1.1130030959752322</v>
      </c>
      <c r="N176" s="25">
        <f>р3!F175/'3'!F176</f>
        <v>1.1130556527826392</v>
      </c>
      <c r="O176" s="25"/>
      <c r="P176" s="25"/>
      <c r="Q176" s="25"/>
      <c r="R176" s="25"/>
      <c r="T176" s="1">
        <v>2857</v>
      </c>
      <c r="U176" s="25">
        <f t="shared" si="40"/>
        <v>2380.8333333333335</v>
      </c>
    </row>
    <row r="177" spans="1:21" ht="36.75" customHeight="1" x14ac:dyDescent="0.2">
      <c r="A177" s="4" t="s">
        <v>1233</v>
      </c>
      <c r="B177" s="4" t="s">
        <v>3094</v>
      </c>
      <c r="C177" s="5" t="s">
        <v>3095</v>
      </c>
      <c r="D177" s="4" t="s">
        <v>15</v>
      </c>
      <c r="E177" s="6">
        <v>3418</v>
      </c>
      <c r="F177" s="6">
        <f t="shared" si="34"/>
        <v>3839.95</v>
      </c>
      <c r="G177" s="6"/>
      <c r="H177" s="6"/>
      <c r="I177" s="11"/>
      <c r="J177" s="11"/>
      <c r="L177" s="14"/>
      <c r="M177" s="25">
        <f>р3!E176/'3'!E177</f>
        <v>1.1129315389116443</v>
      </c>
      <c r="N177" s="25">
        <f>р3!F176/'3'!F177</f>
        <v>1.113035325980807</v>
      </c>
      <c r="O177" s="25"/>
      <c r="P177" s="25"/>
      <c r="Q177" s="25"/>
      <c r="R177" s="25"/>
      <c r="T177" s="1">
        <v>3777</v>
      </c>
      <c r="U177" s="25">
        <f t="shared" si="40"/>
        <v>3147.5</v>
      </c>
    </row>
    <row r="178" spans="1:21" ht="36.75" customHeight="1" x14ac:dyDescent="0.2">
      <c r="A178" s="4" t="s">
        <v>1236</v>
      </c>
      <c r="B178" s="4" t="s">
        <v>3096</v>
      </c>
      <c r="C178" s="5" t="s">
        <v>3097</v>
      </c>
      <c r="D178" s="4" t="s">
        <v>15</v>
      </c>
      <c r="E178" s="6">
        <v>3520</v>
      </c>
      <c r="F178" s="6">
        <f t="shared" si="34"/>
        <v>3955.85</v>
      </c>
      <c r="G178" s="6"/>
      <c r="H178" s="6"/>
      <c r="I178" s="11"/>
      <c r="J178" s="11"/>
      <c r="L178" s="14"/>
      <c r="M178" s="25">
        <f>р3!E177/'3'!E178</f>
        <v>1.1130681818181818</v>
      </c>
      <c r="N178" s="25">
        <f>р3!F177/'3'!F178</f>
        <v>1.1130351251943325</v>
      </c>
      <c r="O178" s="25"/>
      <c r="P178" s="25"/>
      <c r="Q178" s="25"/>
      <c r="R178" s="25"/>
      <c r="T178" s="1">
        <v>3891</v>
      </c>
      <c r="U178" s="25">
        <f t="shared" si="40"/>
        <v>3242.5</v>
      </c>
    </row>
    <row r="179" spans="1:21" ht="36.75" customHeight="1" x14ac:dyDescent="0.2">
      <c r="A179" s="4" t="s">
        <v>1239</v>
      </c>
      <c r="B179" s="4" t="s">
        <v>3098</v>
      </c>
      <c r="C179" s="5" t="s">
        <v>3099</v>
      </c>
      <c r="D179" s="4" t="s">
        <v>15</v>
      </c>
      <c r="E179" s="6">
        <v>3622</v>
      </c>
      <c r="F179" s="6">
        <f t="shared" si="34"/>
        <v>4070.7333333333336</v>
      </c>
      <c r="G179" s="6"/>
      <c r="H179" s="6"/>
      <c r="I179" s="11"/>
      <c r="J179" s="11"/>
      <c r="L179" s="14"/>
      <c r="M179" s="25">
        <f>р3!E178/'3'!E179</f>
        <v>1.112921038100497</v>
      </c>
      <c r="N179" s="25">
        <f>р3!F178/'3'!F179</f>
        <v>1.1130672606082441</v>
      </c>
      <c r="O179" s="25"/>
      <c r="P179" s="25"/>
      <c r="Q179" s="25"/>
      <c r="R179" s="25"/>
      <c r="T179" s="1">
        <v>4004</v>
      </c>
      <c r="U179" s="25">
        <f t="shared" si="40"/>
        <v>3336.666666666667</v>
      </c>
    </row>
    <row r="180" spans="1:21" ht="36.75" customHeight="1" x14ac:dyDescent="0.2">
      <c r="A180" s="4" t="s">
        <v>1242</v>
      </c>
      <c r="B180" s="4" t="s">
        <v>3100</v>
      </c>
      <c r="C180" s="5" t="s">
        <v>3101</v>
      </c>
      <c r="D180" s="4" t="s">
        <v>15</v>
      </c>
      <c r="E180" s="6">
        <v>1605</v>
      </c>
      <c r="F180" s="6">
        <f t="shared" si="34"/>
        <v>1801.5333333333333</v>
      </c>
      <c r="G180" s="6"/>
      <c r="H180" s="6"/>
      <c r="I180" s="11"/>
      <c r="J180" s="11"/>
      <c r="L180" s="14"/>
      <c r="M180" s="25">
        <f>р3!E179/'3'!E180</f>
        <v>1.1127725856697819</v>
      </c>
      <c r="N180" s="25">
        <f>р3!F179/'3'!F180</f>
        <v>1.1129408281833995</v>
      </c>
      <c r="O180" s="25"/>
      <c r="P180" s="25"/>
      <c r="Q180" s="25"/>
      <c r="R180" s="25"/>
      <c r="T180" s="1">
        <v>1772</v>
      </c>
      <c r="U180" s="25">
        <f t="shared" si="40"/>
        <v>1476.6666666666667</v>
      </c>
    </row>
    <row r="181" spans="1:21" ht="36.75" customHeight="1" x14ac:dyDescent="0.2">
      <c r="A181" s="4" t="s">
        <v>1245</v>
      </c>
      <c r="B181" s="4" t="s">
        <v>3102</v>
      </c>
      <c r="C181" s="5" t="s">
        <v>3103</v>
      </c>
      <c r="D181" s="4" t="s">
        <v>15</v>
      </c>
      <c r="E181" s="6">
        <v>2406</v>
      </c>
      <c r="F181" s="6">
        <f t="shared" si="34"/>
        <v>2703.3166666666666</v>
      </c>
      <c r="G181" s="6"/>
      <c r="H181" s="6"/>
      <c r="I181" s="11"/>
      <c r="J181" s="11"/>
      <c r="L181" s="14"/>
      <c r="M181" s="25">
        <f>р3!E180/'3'!E181</f>
        <v>1.113050706566916</v>
      </c>
      <c r="N181" s="25">
        <f>р3!F180/'3'!F181</f>
        <v>1.113077145975006</v>
      </c>
      <c r="O181" s="25"/>
      <c r="P181" s="25"/>
      <c r="Q181" s="25"/>
      <c r="R181" s="25"/>
      <c r="T181" s="1">
        <v>2659</v>
      </c>
      <c r="U181" s="25">
        <f t="shared" si="40"/>
        <v>2215.8333333333335</v>
      </c>
    </row>
    <row r="182" spans="1:21" ht="36.75" customHeight="1" x14ac:dyDescent="0.2">
      <c r="A182" s="4" t="s">
        <v>1248</v>
      </c>
      <c r="B182" s="4" t="s">
        <v>3104</v>
      </c>
      <c r="C182" s="5" t="s">
        <v>3105</v>
      </c>
      <c r="D182" s="4" t="s">
        <v>15</v>
      </c>
      <c r="E182" s="6">
        <v>1717</v>
      </c>
      <c r="F182" s="6">
        <f t="shared" si="34"/>
        <v>1927.6</v>
      </c>
      <c r="G182" s="6"/>
      <c r="H182" s="6"/>
      <c r="I182" s="11"/>
      <c r="J182" s="11"/>
      <c r="L182" s="14"/>
      <c r="M182" s="25">
        <f>р3!E181/'3'!E182</f>
        <v>1.1129877693651717</v>
      </c>
      <c r="N182" s="25">
        <f>р3!F181/'3'!F182</f>
        <v>1.112782735007263</v>
      </c>
      <c r="O182" s="25"/>
      <c r="P182" s="25"/>
      <c r="Q182" s="25"/>
      <c r="R182" s="25"/>
      <c r="T182" s="1">
        <v>1896</v>
      </c>
      <c r="U182" s="25">
        <f t="shared" si="40"/>
        <v>1580</v>
      </c>
    </row>
    <row r="183" spans="1:21" ht="36.75" customHeight="1" x14ac:dyDescent="0.2">
      <c r="A183" s="4" t="s">
        <v>1251</v>
      </c>
      <c r="B183" s="4" t="s">
        <v>3106</v>
      </c>
      <c r="C183" s="5" t="s">
        <v>3107</v>
      </c>
      <c r="D183" s="4" t="s">
        <v>15</v>
      </c>
      <c r="E183" s="6">
        <v>2577</v>
      </c>
      <c r="F183" s="6">
        <f t="shared" si="34"/>
        <v>2891.4</v>
      </c>
      <c r="G183" s="6"/>
      <c r="H183" s="6"/>
      <c r="I183" s="11"/>
      <c r="J183" s="11"/>
      <c r="L183" s="14"/>
      <c r="M183" s="25">
        <f>р3!E182/'3'!E183</f>
        <v>1.1129220023282886</v>
      </c>
      <c r="N183" s="25">
        <f>р3!F182/'3'!F183</f>
        <v>1.1129556616172096</v>
      </c>
      <c r="O183" s="25"/>
      <c r="P183" s="25"/>
      <c r="Q183" s="25"/>
      <c r="R183" s="25"/>
      <c r="T183" s="1">
        <v>2844</v>
      </c>
      <c r="U183" s="25">
        <f t="shared" si="40"/>
        <v>2370</v>
      </c>
    </row>
    <row r="184" spans="1:21" ht="36.75" customHeight="1" x14ac:dyDescent="0.2">
      <c r="A184" s="4" t="s">
        <v>1254</v>
      </c>
      <c r="B184" s="4" t="s">
        <v>3108</v>
      </c>
      <c r="C184" s="5" t="s">
        <v>3109</v>
      </c>
      <c r="D184" s="4" t="s">
        <v>15</v>
      </c>
      <c r="E184" s="6">
        <v>3208</v>
      </c>
      <c r="F184" s="6">
        <f t="shared" si="34"/>
        <v>3605.1</v>
      </c>
      <c r="G184" s="6"/>
      <c r="H184" s="6"/>
      <c r="I184" s="11"/>
      <c r="J184" s="11"/>
      <c r="L184" s="14"/>
      <c r="M184" s="25">
        <f>р3!E183/'3'!E184</f>
        <v>1.1131546134663342</v>
      </c>
      <c r="N184" s="25">
        <f>р3!F183/'3'!F184</f>
        <v>1.1128678816121607</v>
      </c>
      <c r="O184" s="25"/>
      <c r="P184" s="25"/>
      <c r="Q184" s="25"/>
      <c r="R184" s="25"/>
      <c r="T184" s="1">
        <v>3546</v>
      </c>
      <c r="U184" s="25">
        <f t="shared" si="40"/>
        <v>2955</v>
      </c>
    </row>
    <row r="185" spans="1:21" ht="36.75" customHeight="1" x14ac:dyDescent="0.2">
      <c r="A185" s="4" t="s">
        <v>1257</v>
      </c>
      <c r="B185" s="4" t="s">
        <v>3110</v>
      </c>
      <c r="C185" s="5" t="s">
        <v>3111</v>
      </c>
      <c r="D185" s="4" t="s">
        <v>15</v>
      </c>
      <c r="E185" s="6">
        <v>3336</v>
      </c>
      <c r="F185" s="6">
        <f t="shared" si="34"/>
        <v>3748.45</v>
      </c>
      <c r="G185" s="6"/>
      <c r="H185" s="6"/>
      <c r="I185" s="11"/>
      <c r="J185" s="11"/>
      <c r="L185" s="14"/>
      <c r="M185" s="25">
        <f>р3!E184/'3'!E185</f>
        <v>1.1130095923261392</v>
      </c>
      <c r="N185" s="25">
        <f>р3!F184/'3'!F185</f>
        <v>1.1129933705931785</v>
      </c>
      <c r="O185" s="25"/>
      <c r="P185" s="25"/>
      <c r="Q185" s="25"/>
      <c r="R185" s="25"/>
      <c r="T185" s="1">
        <v>3687</v>
      </c>
      <c r="U185" s="25">
        <f t="shared" si="40"/>
        <v>3072.5</v>
      </c>
    </row>
    <row r="186" spans="1:21" ht="36.75" customHeight="1" x14ac:dyDescent="0.2">
      <c r="A186" s="4" t="s">
        <v>1260</v>
      </c>
      <c r="B186" s="4" t="s">
        <v>3112</v>
      </c>
      <c r="C186" s="5" t="s">
        <v>3113</v>
      </c>
      <c r="D186" s="4" t="s">
        <v>15</v>
      </c>
      <c r="E186" s="6">
        <v>3465</v>
      </c>
      <c r="F186" s="6">
        <f t="shared" si="34"/>
        <v>3891.7999999999997</v>
      </c>
      <c r="G186" s="6"/>
      <c r="H186" s="6"/>
      <c r="I186" s="11"/>
      <c r="J186" s="11"/>
      <c r="L186" s="14"/>
      <c r="M186" s="25">
        <f>р3!E185/'3'!E186</f>
        <v>1.1131313131313132</v>
      </c>
      <c r="N186" s="25">
        <f>р3!F185/'3'!F186</f>
        <v>1.1131096150881341</v>
      </c>
      <c r="O186" s="25"/>
      <c r="P186" s="25"/>
      <c r="Q186" s="25"/>
      <c r="R186" s="25"/>
      <c r="T186" s="1">
        <v>3828</v>
      </c>
      <c r="U186" s="25">
        <f t="shared" si="40"/>
        <v>3190</v>
      </c>
    </row>
    <row r="187" spans="1:21" ht="36.75" customHeight="1" x14ac:dyDescent="0.2">
      <c r="A187" s="4" t="s">
        <v>1263</v>
      </c>
      <c r="B187" s="4" t="s">
        <v>3114</v>
      </c>
      <c r="C187" s="5" t="s">
        <v>3115</v>
      </c>
      <c r="D187" s="4" t="s">
        <v>15</v>
      </c>
      <c r="E187" s="6">
        <v>2638</v>
      </c>
      <c r="F187" s="6">
        <f t="shared" si="34"/>
        <v>2964.6</v>
      </c>
      <c r="G187" s="6"/>
      <c r="H187" s="6"/>
      <c r="I187" s="11"/>
      <c r="J187" s="11"/>
      <c r="L187" s="14"/>
      <c r="M187" s="25">
        <f>р3!E186/'3'!E187</f>
        <v>1.1129643669446549</v>
      </c>
      <c r="N187" s="25">
        <f>р3!F186/'3'!F187</f>
        <v>1.1131349929164138</v>
      </c>
      <c r="O187" s="25"/>
      <c r="P187" s="25"/>
      <c r="Q187" s="25"/>
      <c r="R187" s="25"/>
      <c r="T187" s="1">
        <v>2916</v>
      </c>
      <c r="U187" s="25">
        <f t="shared" si="40"/>
        <v>2430</v>
      </c>
    </row>
    <row r="188" spans="1:21" ht="36.75" customHeight="1" x14ac:dyDescent="0.2">
      <c r="A188" s="4" t="s">
        <v>1266</v>
      </c>
      <c r="B188" s="4" t="s">
        <v>3116</v>
      </c>
      <c r="C188" s="5" t="s">
        <v>3117</v>
      </c>
      <c r="D188" s="4" t="s">
        <v>15</v>
      </c>
      <c r="E188" s="6">
        <v>2717</v>
      </c>
      <c r="F188" s="6">
        <f t="shared" si="34"/>
        <v>3053.0499999999997</v>
      </c>
      <c r="G188" s="6"/>
      <c r="H188" s="6"/>
      <c r="I188" s="11"/>
      <c r="J188" s="11"/>
      <c r="L188" s="14"/>
      <c r="M188" s="25">
        <f>р3!E187/'3'!E188</f>
        <v>1.1129922708870077</v>
      </c>
      <c r="N188" s="25">
        <f>р3!F187/'3'!F188</f>
        <v>1.1129853752804573</v>
      </c>
      <c r="O188" s="25"/>
      <c r="P188" s="25"/>
      <c r="Q188" s="25"/>
      <c r="R188" s="25"/>
      <c r="T188" s="1">
        <v>3003</v>
      </c>
      <c r="U188" s="25">
        <f t="shared" si="40"/>
        <v>2502.5</v>
      </c>
    </row>
    <row r="189" spans="1:21" ht="36.75" customHeight="1" x14ac:dyDescent="0.2">
      <c r="A189" s="4" t="s">
        <v>1270</v>
      </c>
      <c r="B189" s="4" t="s">
        <v>3118</v>
      </c>
      <c r="C189" s="5" t="s">
        <v>3119</v>
      </c>
      <c r="D189" s="4" t="s">
        <v>15</v>
      </c>
      <c r="E189" s="6">
        <v>3673</v>
      </c>
      <c r="F189" s="6">
        <f t="shared" si="34"/>
        <v>4126.6499999999996</v>
      </c>
      <c r="G189" s="6"/>
      <c r="H189" s="6"/>
      <c r="I189" s="11"/>
      <c r="J189" s="11"/>
      <c r="L189" s="14"/>
      <c r="M189" s="25">
        <f>р3!E188/'3'!E189</f>
        <v>1.1129866594064797</v>
      </c>
      <c r="N189" s="25">
        <f>р3!F188/'3'!F189</f>
        <v>1.1130093417178584</v>
      </c>
      <c r="O189" s="25"/>
      <c r="P189" s="25"/>
      <c r="Q189" s="25"/>
      <c r="R189" s="25"/>
      <c r="T189" s="1">
        <v>4059</v>
      </c>
      <c r="U189" s="25">
        <f t="shared" si="40"/>
        <v>3382.5</v>
      </c>
    </row>
    <row r="190" spans="1:21" ht="36.75" customHeight="1" x14ac:dyDescent="0.2">
      <c r="A190" s="4" t="s">
        <v>1273</v>
      </c>
      <c r="B190" s="4" t="s">
        <v>3120</v>
      </c>
      <c r="C190" s="5" t="s">
        <v>3121</v>
      </c>
      <c r="D190" s="4" t="s">
        <v>15</v>
      </c>
      <c r="E190" s="6">
        <v>4040</v>
      </c>
      <c r="F190" s="6">
        <f t="shared" si="34"/>
        <v>4539.416666666667</v>
      </c>
      <c r="G190" s="6"/>
      <c r="H190" s="6"/>
      <c r="I190" s="11"/>
      <c r="J190" s="11"/>
      <c r="L190" s="14"/>
      <c r="M190" s="25">
        <f>р3!E189/'3'!E190</f>
        <v>1.1131188118811881</v>
      </c>
      <c r="N190" s="25">
        <f>р3!F189/'3'!F190</f>
        <v>1.1129183265103813</v>
      </c>
      <c r="O190" s="25"/>
      <c r="P190" s="25"/>
      <c r="Q190" s="25"/>
      <c r="R190" s="25"/>
      <c r="T190" s="1">
        <v>4465</v>
      </c>
      <c r="U190" s="25">
        <f t="shared" si="40"/>
        <v>3720.8333333333335</v>
      </c>
    </row>
    <row r="191" spans="1:21" ht="36.75" customHeight="1" x14ac:dyDescent="0.2">
      <c r="A191" s="4" t="s">
        <v>1276</v>
      </c>
      <c r="B191" s="4" t="s">
        <v>3122</v>
      </c>
      <c r="C191" s="5" t="s">
        <v>3131</v>
      </c>
      <c r="D191" s="4" t="s">
        <v>15</v>
      </c>
      <c r="E191" s="6">
        <v>3782</v>
      </c>
      <c r="F191" s="6">
        <f t="shared" si="34"/>
        <v>4251.7</v>
      </c>
      <c r="G191" s="6"/>
      <c r="H191" s="6"/>
      <c r="I191" s="11"/>
      <c r="J191" s="11"/>
      <c r="L191" s="14"/>
      <c r="M191" s="25">
        <f>р3!E190/'3'!E191</f>
        <v>1.1129032258064515</v>
      </c>
      <c r="N191" s="25">
        <f>р3!F190/'3'!F191</f>
        <v>1.1129665780746525</v>
      </c>
      <c r="O191" s="25"/>
      <c r="P191" s="25"/>
      <c r="Q191" s="25"/>
      <c r="R191" s="25"/>
      <c r="T191" s="1">
        <v>4182</v>
      </c>
      <c r="U191" s="25">
        <f t="shared" si="40"/>
        <v>3485</v>
      </c>
    </row>
    <row r="192" spans="1:21" ht="36.75" customHeight="1" x14ac:dyDescent="0.2">
      <c r="A192" s="4" t="s">
        <v>1279</v>
      </c>
      <c r="B192" s="4" t="s">
        <v>3123</v>
      </c>
      <c r="C192" s="5" t="s">
        <v>3124</v>
      </c>
      <c r="D192" s="4" t="s">
        <v>15</v>
      </c>
      <c r="E192" s="6">
        <v>4283</v>
      </c>
      <c r="F192" s="6">
        <f t="shared" si="34"/>
        <v>4811.8833333333332</v>
      </c>
      <c r="G192" s="6"/>
      <c r="H192" s="6"/>
      <c r="I192" s="11"/>
      <c r="J192" s="11"/>
      <c r="L192" s="14"/>
      <c r="M192" s="25">
        <f>р3!E191/'3'!E192</f>
        <v>1.1130049031053</v>
      </c>
      <c r="N192" s="25">
        <f>р3!F191/'3'!F192</f>
        <v>1.1130776930723592</v>
      </c>
      <c r="O192" s="25"/>
      <c r="P192" s="25"/>
      <c r="Q192" s="25"/>
      <c r="R192" s="25"/>
      <c r="T192" s="1">
        <v>4733</v>
      </c>
      <c r="U192" s="25">
        <f t="shared" si="40"/>
        <v>3944.166666666667</v>
      </c>
    </row>
    <row r="193" spans="1:21" ht="36.75" customHeight="1" x14ac:dyDescent="0.2">
      <c r="A193" s="4" t="s">
        <v>1282</v>
      </c>
      <c r="B193" s="4" t="s">
        <v>3125</v>
      </c>
      <c r="C193" s="5" t="s">
        <v>3126</v>
      </c>
      <c r="D193" s="4" t="s">
        <v>15</v>
      </c>
      <c r="E193" s="6">
        <v>3894</v>
      </c>
      <c r="F193" s="6">
        <f t="shared" si="34"/>
        <v>4373.7</v>
      </c>
      <c r="G193" s="6"/>
      <c r="H193" s="6"/>
      <c r="I193" s="11"/>
      <c r="J193" s="11"/>
      <c r="L193" s="14"/>
      <c r="M193" s="25">
        <f>р3!E192/'3'!E193</f>
        <v>1.1129943502824859</v>
      </c>
      <c r="N193" s="25">
        <f>р3!F192/'3'!F193</f>
        <v>1.1130164391704964</v>
      </c>
      <c r="O193" s="25"/>
      <c r="P193" s="25"/>
      <c r="Q193" s="25"/>
      <c r="R193" s="25"/>
      <c r="T193" s="1">
        <v>4302</v>
      </c>
      <c r="U193" s="25">
        <f t="shared" si="40"/>
        <v>3585</v>
      </c>
    </row>
    <row r="194" spans="1:21" ht="36.75" customHeight="1" x14ac:dyDescent="0.2">
      <c r="A194" s="4" t="s">
        <v>1285</v>
      </c>
      <c r="B194" s="4" t="s">
        <v>3127</v>
      </c>
      <c r="C194" s="5" t="s">
        <v>3128</v>
      </c>
      <c r="D194" s="4" t="s">
        <v>15</v>
      </c>
      <c r="E194" s="6">
        <v>5276</v>
      </c>
      <c r="F194" s="6">
        <f t="shared" si="34"/>
        <v>5930.2166666666672</v>
      </c>
      <c r="G194" s="6"/>
      <c r="H194" s="6"/>
      <c r="I194" s="11"/>
      <c r="J194" s="11"/>
      <c r="L194" s="14"/>
      <c r="M194" s="25">
        <f>р3!E193/'3'!E194</f>
        <v>1.1129643669446549</v>
      </c>
      <c r="N194" s="25">
        <f>р3!F193/'3'!F194</f>
        <v>1.1129441588699682</v>
      </c>
      <c r="O194" s="25"/>
      <c r="P194" s="25"/>
      <c r="Q194" s="25"/>
      <c r="R194" s="25"/>
      <c r="T194" s="1">
        <v>5833</v>
      </c>
      <c r="U194" s="25">
        <f t="shared" si="40"/>
        <v>4860.8333333333339</v>
      </c>
    </row>
    <row r="195" spans="1:21" ht="36.75" customHeight="1" x14ac:dyDescent="0.2">
      <c r="A195" s="4" t="s">
        <v>1288</v>
      </c>
      <c r="B195" s="4" t="s">
        <v>3129</v>
      </c>
      <c r="C195" s="5" t="s">
        <v>3132</v>
      </c>
      <c r="D195" s="4" t="s">
        <v>15</v>
      </c>
      <c r="E195" s="6">
        <v>5435</v>
      </c>
      <c r="F195" s="6">
        <f t="shared" si="34"/>
        <v>6107.1166666666677</v>
      </c>
      <c r="G195" s="6"/>
      <c r="H195" s="6"/>
      <c r="I195" s="11"/>
      <c r="J195" s="11"/>
      <c r="L195" s="14"/>
      <c r="M195" s="25">
        <f>р3!E194/'3'!E195</f>
        <v>1.1129714811407543</v>
      </c>
      <c r="N195" s="25">
        <f>р3!F194/'3'!F195</f>
        <v>1.1129638372718165</v>
      </c>
      <c r="O195" s="25"/>
      <c r="P195" s="25"/>
      <c r="Q195" s="25"/>
      <c r="R195" s="25"/>
      <c r="T195" s="1">
        <v>6007</v>
      </c>
      <c r="U195" s="25">
        <f t="shared" si="40"/>
        <v>5005.8333333333339</v>
      </c>
    </row>
    <row r="196" spans="1:21" ht="36.75" customHeight="1" x14ac:dyDescent="0.2">
      <c r="A196" s="4" t="s">
        <v>1291</v>
      </c>
      <c r="B196" s="4" t="s">
        <v>3130</v>
      </c>
      <c r="C196" s="5" t="s">
        <v>3133</v>
      </c>
      <c r="D196" s="4" t="s">
        <v>15</v>
      </c>
      <c r="E196" s="6">
        <v>5593</v>
      </c>
      <c r="F196" s="6">
        <f t="shared" si="34"/>
        <v>6285.0333333333338</v>
      </c>
      <c r="G196" s="6"/>
      <c r="H196" s="6"/>
      <c r="I196" s="11"/>
      <c r="J196" s="11"/>
      <c r="L196" s="14"/>
      <c r="M196" s="25">
        <f>р3!E195/'3'!E196</f>
        <v>1.1129983908457</v>
      </c>
      <c r="N196" s="25">
        <f>р3!F195/'3'!F196</f>
        <v>1.1129614799179002</v>
      </c>
      <c r="O196" s="25"/>
      <c r="P196" s="25"/>
      <c r="Q196" s="25"/>
      <c r="R196" s="25"/>
      <c r="T196" s="1">
        <v>6182</v>
      </c>
      <c r="U196" s="25">
        <f t="shared" si="40"/>
        <v>5151.666666666667</v>
      </c>
    </row>
    <row r="197" spans="1:21" ht="36.75" customHeight="1" x14ac:dyDescent="0.2">
      <c r="A197" s="4">
        <v>188</v>
      </c>
      <c r="B197" s="4"/>
      <c r="C197" s="5" t="s">
        <v>3244</v>
      </c>
      <c r="D197" s="4" t="s">
        <v>762</v>
      </c>
      <c r="E197" s="6">
        <v>9609</v>
      </c>
      <c r="F197" s="6">
        <f t="shared" si="34"/>
        <v>11722.166666666668</v>
      </c>
      <c r="G197" s="6"/>
      <c r="H197" s="6"/>
      <c r="I197" s="11"/>
      <c r="J197" s="11"/>
      <c r="L197" s="14"/>
      <c r="M197" s="25">
        <f>р3!E196/'3'!E197</f>
        <v>1.1130190446456447</v>
      </c>
      <c r="N197" s="25">
        <f>р3!F196/'3'!F197</f>
        <v>1.113019492983379</v>
      </c>
      <c r="O197" s="25"/>
      <c r="P197" s="25"/>
      <c r="Q197" s="25"/>
      <c r="R197" s="25"/>
      <c r="T197" s="1">
        <v>11530</v>
      </c>
      <c r="U197" s="25">
        <f t="shared" si="40"/>
        <v>9608.3333333333339</v>
      </c>
    </row>
    <row r="198" spans="1:21" ht="36.75" customHeight="1" x14ac:dyDescent="0.2">
      <c r="A198" s="4">
        <v>189</v>
      </c>
      <c r="B198" s="4"/>
      <c r="C198" s="5" t="s">
        <v>3245</v>
      </c>
      <c r="D198" s="4" t="s">
        <v>762</v>
      </c>
      <c r="E198" s="6">
        <v>9609</v>
      </c>
      <c r="F198" s="6">
        <f t="shared" si="34"/>
        <v>11722.166666666668</v>
      </c>
      <c r="G198" s="6"/>
      <c r="H198" s="6"/>
      <c r="I198" s="11"/>
      <c r="J198" s="11"/>
      <c r="L198" s="14"/>
      <c r="M198" s="25">
        <f>р3!E197/'3'!E198</f>
        <v>1.1130190446456447</v>
      </c>
      <c r="N198" s="25">
        <f>р3!F197/'3'!F198</f>
        <v>1.113019492983379</v>
      </c>
      <c r="O198" s="25"/>
      <c r="P198" s="25"/>
      <c r="Q198" s="25"/>
      <c r="R198" s="25"/>
      <c r="T198" s="1">
        <v>11530</v>
      </c>
      <c r="U198" s="25">
        <f t="shared" si="40"/>
        <v>9608.3333333333339</v>
      </c>
    </row>
    <row r="199" spans="1:21" x14ac:dyDescent="0.2">
      <c r="K199" s="147">
        <f>SUM(E10:J198)</f>
        <v>4170501.6705066711</v>
      </c>
      <c r="S199" s="124"/>
    </row>
    <row r="200" spans="1:21" x14ac:dyDescent="0.2">
      <c r="K200" s="14">
        <f>SUM(р3!E9:J197)</f>
        <v>4641778.0296</v>
      </c>
      <c r="S200" s="124"/>
    </row>
    <row r="201" spans="1:21" x14ac:dyDescent="0.2">
      <c r="K201" s="198">
        <f>K200/K199</f>
        <v>1.1130023187440838</v>
      </c>
      <c r="S201" s="124"/>
    </row>
  </sheetData>
  <mergeCells count="13">
    <mergeCell ref="A1:F2"/>
    <mergeCell ref="A4:F4"/>
    <mergeCell ref="A6:F6"/>
    <mergeCell ref="A8:A9"/>
    <mergeCell ref="B8:B9"/>
    <mergeCell ref="C8:C9"/>
    <mergeCell ref="D8:D9"/>
    <mergeCell ref="E8:F8"/>
    <mergeCell ref="T9:U9"/>
    <mergeCell ref="W9:X9"/>
    <mergeCell ref="Z9:AA9"/>
    <mergeCell ref="G8:H8"/>
    <mergeCell ref="I8:J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T205"/>
  <sheetViews>
    <sheetView showZeros="0" view="pageBreakPreview" zoomScale="85" zoomScaleNormal="100" zoomScaleSheetLayoutView="85" workbookViewId="0">
      <pane ySplit="8" topLeftCell="A9" activePane="bottomLeft" state="frozen"/>
      <selection activeCell="D42" sqref="D42"/>
      <selection pane="bottomLeft" activeCell="F66" sqref="F66"/>
    </sheetView>
  </sheetViews>
  <sheetFormatPr defaultColWidth="9.140625" defaultRowHeight="12.75" x14ac:dyDescent="0.2"/>
  <cols>
    <col min="1" max="1" width="4.85546875" style="102" customWidth="1"/>
    <col min="2" max="2" width="10.140625" style="102" customWidth="1"/>
    <col min="3" max="3" width="48.42578125" style="102" customWidth="1"/>
    <col min="4" max="4" width="10.85546875" style="102" customWidth="1"/>
    <col min="5" max="5" width="11.42578125" style="102" customWidth="1"/>
    <col min="6" max="6" width="11.85546875" style="102" customWidth="1"/>
    <col min="7" max="7" width="11.42578125" style="102" customWidth="1"/>
    <col min="8" max="8" width="11.85546875" style="102" customWidth="1"/>
    <col min="9" max="9" width="11.42578125" style="102" customWidth="1"/>
    <col min="10" max="10" width="11.85546875" style="102" customWidth="1"/>
    <col min="11" max="11" width="10" style="102" bestFit="1" customWidth="1"/>
    <col min="12" max="252" width="9.140625" style="102"/>
    <col min="253" max="253" width="11.5703125" style="102" customWidth="1"/>
    <col min="254" max="254" width="13.140625" style="102" customWidth="1"/>
    <col min="255" max="255" width="48.42578125" style="102" customWidth="1"/>
    <col min="256" max="256" width="13.85546875" style="102" customWidth="1"/>
    <col min="257" max="257" width="11.42578125" style="102" customWidth="1"/>
    <col min="258" max="258" width="11.85546875" style="102" customWidth="1"/>
    <col min="259" max="508" width="9.140625" style="102"/>
    <col min="509" max="509" width="11.5703125" style="102" customWidth="1"/>
    <col min="510" max="510" width="13.140625" style="102" customWidth="1"/>
    <col min="511" max="511" width="48.42578125" style="102" customWidth="1"/>
    <col min="512" max="512" width="13.85546875" style="102" customWidth="1"/>
    <col min="513" max="513" width="11.42578125" style="102" customWidth="1"/>
    <col min="514" max="514" width="11.85546875" style="102" customWidth="1"/>
    <col min="515" max="764" width="9.140625" style="102"/>
    <col min="765" max="765" width="11.5703125" style="102" customWidth="1"/>
    <col min="766" max="766" width="13.140625" style="102" customWidth="1"/>
    <col min="767" max="767" width="48.42578125" style="102" customWidth="1"/>
    <col min="768" max="768" width="13.85546875" style="102" customWidth="1"/>
    <col min="769" max="769" width="11.42578125" style="102" customWidth="1"/>
    <col min="770" max="770" width="11.85546875" style="102" customWidth="1"/>
    <col min="771" max="1020" width="9.140625" style="102"/>
    <col min="1021" max="1021" width="11.5703125" style="102" customWidth="1"/>
    <col min="1022" max="1022" width="13.140625" style="102" customWidth="1"/>
    <col min="1023" max="1023" width="48.42578125" style="102" customWidth="1"/>
    <col min="1024" max="1024" width="13.85546875" style="102" customWidth="1"/>
    <col min="1025" max="1025" width="11.42578125" style="102" customWidth="1"/>
    <col min="1026" max="1026" width="11.85546875" style="102" customWidth="1"/>
    <col min="1027" max="1276" width="9.140625" style="102"/>
    <col min="1277" max="1277" width="11.5703125" style="102" customWidth="1"/>
    <col min="1278" max="1278" width="13.140625" style="102" customWidth="1"/>
    <col min="1279" max="1279" width="48.42578125" style="102" customWidth="1"/>
    <col min="1280" max="1280" width="13.85546875" style="102" customWidth="1"/>
    <col min="1281" max="1281" width="11.42578125" style="102" customWidth="1"/>
    <col min="1282" max="1282" width="11.85546875" style="102" customWidth="1"/>
    <col min="1283" max="1532" width="9.140625" style="102"/>
    <col min="1533" max="1533" width="11.5703125" style="102" customWidth="1"/>
    <col min="1534" max="1534" width="13.140625" style="102" customWidth="1"/>
    <col min="1535" max="1535" width="48.42578125" style="102" customWidth="1"/>
    <col min="1536" max="1536" width="13.85546875" style="102" customWidth="1"/>
    <col min="1537" max="1537" width="11.42578125" style="102" customWidth="1"/>
    <col min="1538" max="1538" width="11.85546875" style="102" customWidth="1"/>
    <col min="1539" max="1788" width="9.140625" style="102"/>
    <col min="1789" max="1789" width="11.5703125" style="102" customWidth="1"/>
    <col min="1790" max="1790" width="13.140625" style="102" customWidth="1"/>
    <col min="1791" max="1791" width="48.42578125" style="102" customWidth="1"/>
    <col min="1792" max="1792" width="13.85546875" style="102" customWidth="1"/>
    <col min="1793" max="1793" width="11.42578125" style="102" customWidth="1"/>
    <col min="1794" max="1794" width="11.85546875" style="102" customWidth="1"/>
    <col min="1795" max="2044" width="9.140625" style="102"/>
    <col min="2045" max="2045" width="11.5703125" style="102" customWidth="1"/>
    <col min="2046" max="2046" width="13.140625" style="102" customWidth="1"/>
    <col min="2047" max="2047" width="48.42578125" style="102" customWidth="1"/>
    <col min="2048" max="2048" width="13.85546875" style="102" customWidth="1"/>
    <col min="2049" max="2049" width="11.42578125" style="102" customWidth="1"/>
    <col min="2050" max="2050" width="11.85546875" style="102" customWidth="1"/>
    <col min="2051" max="2300" width="9.140625" style="102"/>
    <col min="2301" max="2301" width="11.5703125" style="102" customWidth="1"/>
    <col min="2302" max="2302" width="13.140625" style="102" customWidth="1"/>
    <col min="2303" max="2303" width="48.42578125" style="102" customWidth="1"/>
    <col min="2304" max="2304" width="13.85546875" style="102" customWidth="1"/>
    <col min="2305" max="2305" width="11.42578125" style="102" customWidth="1"/>
    <col min="2306" max="2306" width="11.85546875" style="102" customWidth="1"/>
    <col min="2307" max="2556" width="9.140625" style="102"/>
    <col min="2557" max="2557" width="11.5703125" style="102" customWidth="1"/>
    <col min="2558" max="2558" width="13.140625" style="102" customWidth="1"/>
    <col min="2559" max="2559" width="48.42578125" style="102" customWidth="1"/>
    <col min="2560" max="2560" width="13.85546875" style="102" customWidth="1"/>
    <col min="2561" max="2561" width="11.42578125" style="102" customWidth="1"/>
    <col min="2562" max="2562" width="11.85546875" style="102" customWidth="1"/>
    <col min="2563" max="2812" width="9.140625" style="102"/>
    <col min="2813" max="2813" width="11.5703125" style="102" customWidth="1"/>
    <col min="2814" max="2814" width="13.140625" style="102" customWidth="1"/>
    <col min="2815" max="2815" width="48.42578125" style="102" customWidth="1"/>
    <col min="2816" max="2816" width="13.85546875" style="102" customWidth="1"/>
    <col min="2817" max="2817" width="11.42578125" style="102" customWidth="1"/>
    <col min="2818" max="2818" width="11.85546875" style="102" customWidth="1"/>
    <col min="2819" max="3068" width="9.140625" style="102"/>
    <col min="3069" max="3069" width="11.5703125" style="102" customWidth="1"/>
    <col min="3070" max="3070" width="13.140625" style="102" customWidth="1"/>
    <col min="3071" max="3071" width="48.42578125" style="102" customWidth="1"/>
    <col min="3072" max="3072" width="13.85546875" style="102" customWidth="1"/>
    <col min="3073" max="3073" width="11.42578125" style="102" customWidth="1"/>
    <col min="3074" max="3074" width="11.85546875" style="102" customWidth="1"/>
    <col min="3075" max="3324" width="9.140625" style="102"/>
    <col min="3325" max="3325" width="11.5703125" style="102" customWidth="1"/>
    <col min="3326" max="3326" width="13.140625" style="102" customWidth="1"/>
    <col min="3327" max="3327" width="48.42578125" style="102" customWidth="1"/>
    <col min="3328" max="3328" width="13.85546875" style="102" customWidth="1"/>
    <col min="3329" max="3329" width="11.42578125" style="102" customWidth="1"/>
    <col min="3330" max="3330" width="11.85546875" style="102" customWidth="1"/>
    <col min="3331" max="3580" width="9.140625" style="102"/>
    <col min="3581" max="3581" width="11.5703125" style="102" customWidth="1"/>
    <col min="3582" max="3582" width="13.140625" style="102" customWidth="1"/>
    <col min="3583" max="3583" width="48.42578125" style="102" customWidth="1"/>
    <col min="3584" max="3584" width="13.85546875" style="102" customWidth="1"/>
    <col min="3585" max="3585" width="11.42578125" style="102" customWidth="1"/>
    <col min="3586" max="3586" width="11.85546875" style="102" customWidth="1"/>
    <col min="3587" max="3836" width="9.140625" style="102"/>
    <col min="3837" max="3837" width="11.5703125" style="102" customWidth="1"/>
    <col min="3838" max="3838" width="13.140625" style="102" customWidth="1"/>
    <col min="3839" max="3839" width="48.42578125" style="102" customWidth="1"/>
    <col min="3840" max="3840" width="13.85546875" style="102" customWidth="1"/>
    <col min="3841" max="3841" width="11.42578125" style="102" customWidth="1"/>
    <col min="3842" max="3842" width="11.85546875" style="102" customWidth="1"/>
    <col min="3843" max="4092" width="9.140625" style="102"/>
    <col min="4093" max="4093" width="11.5703125" style="102" customWidth="1"/>
    <col min="4094" max="4094" width="13.140625" style="102" customWidth="1"/>
    <col min="4095" max="4095" width="48.42578125" style="102" customWidth="1"/>
    <col min="4096" max="4096" width="13.85546875" style="102" customWidth="1"/>
    <col min="4097" max="4097" width="11.42578125" style="102" customWidth="1"/>
    <col min="4098" max="4098" width="11.85546875" style="102" customWidth="1"/>
    <col min="4099" max="4348" width="9.140625" style="102"/>
    <col min="4349" max="4349" width="11.5703125" style="102" customWidth="1"/>
    <col min="4350" max="4350" width="13.140625" style="102" customWidth="1"/>
    <col min="4351" max="4351" width="48.42578125" style="102" customWidth="1"/>
    <col min="4352" max="4352" width="13.85546875" style="102" customWidth="1"/>
    <col min="4353" max="4353" width="11.42578125" style="102" customWidth="1"/>
    <col min="4354" max="4354" width="11.85546875" style="102" customWidth="1"/>
    <col min="4355" max="4604" width="9.140625" style="102"/>
    <col min="4605" max="4605" width="11.5703125" style="102" customWidth="1"/>
    <col min="4606" max="4606" width="13.140625" style="102" customWidth="1"/>
    <col min="4607" max="4607" width="48.42578125" style="102" customWidth="1"/>
    <col min="4608" max="4608" width="13.85546875" style="102" customWidth="1"/>
    <col min="4609" max="4609" width="11.42578125" style="102" customWidth="1"/>
    <col min="4610" max="4610" width="11.85546875" style="102" customWidth="1"/>
    <col min="4611" max="4860" width="9.140625" style="102"/>
    <col min="4861" max="4861" width="11.5703125" style="102" customWidth="1"/>
    <col min="4862" max="4862" width="13.140625" style="102" customWidth="1"/>
    <col min="4863" max="4863" width="48.42578125" style="102" customWidth="1"/>
    <col min="4864" max="4864" width="13.85546875" style="102" customWidth="1"/>
    <col min="4865" max="4865" width="11.42578125" style="102" customWidth="1"/>
    <col min="4866" max="4866" width="11.85546875" style="102" customWidth="1"/>
    <col min="4867" max="5116" width="9.140625" style="102"/>
    <col min="5117" max="5117" width="11.5703125" style="102" customWidth="1"/>
    <col min="5118" max="5118" width="13.140625" style="102" customWidth="1"/>
    <col min="5119" max="5119" width="48.42578125" style="102" customWidth="1"/>
    <col min="5120" max="5120" width="13.85546875" style="102" customWidth="1"/>
    <col min="5121" max="5121" width="11.42578125" style="102" customWidth="1"/>
    <col min="5122" max="5122" width="11.85546875" style="102" customWidth="1"/>
    <col min="5123" max="5372" width="9.140625" style="102"/>
    <col min="5373" max="5373" width="11.5703125" style="102" customWidth="1"/>
    <col min="5374" max="5374" width="13.140625" style="102" customWidth="1"/>
    <col min="5375" max="5375" width="48.42578125" style="102" customWidth="1"/>
    <col min="5376" max="5376" width="13.85546875" style="102" customWidth="1"/>
    <col min="5377" max="5377" width="11.42578125" style="102" customWidth="1"/>
    <col min="5378" max="5378" width="11.85546875" style="102" customWidth="1"/>
    <col min="5379" max="5628" width="9.140625" style="102"/>
    <col min="5629" max="5629" width="11.5703125" style="102" customWidth="1"/>
    <col min="5630" max="5630" width="13.140625" style="102" customWidth="1"/>
    <col min="5631" max="5631" width="48.42578125" style="102" customWidth="1"/>
    <col min="5632" max="5632" width="13.85546875" style="102" customWidth="1"/>
    <col min="5633" max="5633" width="11.42578125" style="102" customWidth="1"/>
    <col min="5634" max="5634" width="11.85546875" style="102" customWidth="1"/>
    <col min="5635" max="5884" width="9.140625" style="102"/>
    <col min="5885" max="5885" width="11.5703125" style="102" customWidth="1"/>
    <col min="5886" max="5886" width="13.140625" style="102" customWidth="1"/>
    <col min="5887" max="5887" width="48.42578125" style="102" customWidth="1"/>
    <col min="5888" max="5888" width="13.85546875" style="102" customWidth="1"/>
    <col min="5889" max="5889" width="11.42578125" style="102" customWidth="1"/>
    <col min="5890" max="5890" width="11.85546875" style="102" customWidth="1"/>
    <col min="5891" max="6140" width="9.140625" style="102"/>
    <col min="6141" max="6141" width="11.5703125" style="102" customWidth="1"/>
    <col min="6142" max="6142" width="13.140625" style="102" customWidth="1"/>
    <col min="6143" max="6143" width="48.42578125" style="102" customWidth="1"/>
    <col min="6144" max="6144" width="13.85546875" style="102" customWidth="1"/>
    <col min="6145" max="6145" width="11.42578125" style="102" customWidth="1"/>
    <col min="6146" max="6146" width="11.85546875" style="102" customWidth="1"/>
    <col min="6147" max="6396" width="9.140625" style="102"/>
    <col min="6397" max="6397" width="11.5703125" style="102" customWidth="1"/>
    <col min="6398" max="6398" width="13.140625" style="102" customWidth="1"/>
    <col min="6399" max="6399" width="48.42578125" style="102" customWidth="1"/>
    <col min="6400" max="6400" width="13.85546875" style="102" customWidth="1"/>
    <col min="6401" max="6401" width="11.42578125" style="102" customWidth="1"/>
    <col min="6402" max="6402" width="11.85546875" style="102" customWidth="1"/>
    <col min="6403" max="6652" width="9.140625" style="102"/>
    <col min="6653" max="6653" width="11.5703125" style="102" customWidth="1"/>
    <col min="6654" max="6654" width="13.140625" style="102" customWidth="1"/>
    <col min="6655" max="6655" width="48.42578125" style="102" customWidth="1"/>
    <col min="6656" max="6656" width="13.85546875" style="102" customWidth="1"/>
    <col min="6657" max="6657" width="11.42578125" style="102" customWidth="1"/>
    <col min="6658" max="6658" width="11.85546875" style="102" customWidth="1"/>
    <col min="6659" max="6908" width="9.140625" style="102"/>
    <col min="6909" max="6909" width="11.5703125" style="102" customWidth="1"/>
    <col min="6910" max="6910" width="13.140625" style="102" customWidth="1"/>
    <col min="6911" max="6911" width="48.42578125" style="102" customWidth="1"/>
    <col min="6912" max="6912" width="13.85546875" style="102" customWidth="1"/>
    <col min="6913" max="6913" width="11.42578125" style="102" customWidth="1"/>
    <col min="6914" max="6914" width="11.85546875" style="102" customWidth="1"/>
    <col min="6915" max="7164" width="9.140625" style="102"/>
    <col min="7165" max="7165" width="11.5703125" style="102" customWidth="1"/>
    <col min="7166" max="7166" width="13.140625" style="102" customWidth="1"/>
    <col min="7167" max="7167" width="48.42578125" style="102" customWidth="1"/>
    <col min="7168" max="7168" width="13.85546875" style="102" customWidth="1"/>
    <col min="7169" max="7169" width="11.42578125" style="102" customWidth="1"/>
    <col min="7170" max="7170" width="11.85546875" style="102" customWidth="1"/>
    <col min="7171" max="7420" width="9.140625" style="102"/>
    <col min="7421" max="7421" width="11.5703125" style="102" customWidth="1"/>
    <col min="7422" max="7422" width="13.140625" style="102" customWidth="1"/>
    <col min="7423" max="7423" width="48.42578125" style="102" customWidth="1"/>
    <col min="7424" max="7424" width="13.85546875" style="102" customWidth="1"/>
    <col min="7425" max="7425" width="11.42578125" style="102" customWidth="1"/>
    <col min="7426" max="7426" width="11.85546875" style="102" customWidth="1"/>
    <col min="7427" max="7676" width="9.140625" style="102"/>
    <col min="7677" max="7677" width="11.5703125" style="102" customWidth="1"/>
    <col min="7678" max="7678" width="13.140625" style="102" customWidth="1"/>
    <col min="7679" max="7679" width="48.42578125" style="102" customWidth="1"/>
    <col min="7680" max="7680" width="13.85546875" style="102" customWidth="1"/>
    <col min="7681" max="7681" width="11.42578125" style="102" customWidth="1"/>
    <col min="7682" max="7682" width="11.85546875" style="102" customWidth="1"/>
    <col min="7683" max="7932" width="9.140625" style="102"/>
    <col min="7933" max="7933" width="11.5703125" style="102" customWidth="1"/>
    <col min="7934" max="7934" width="13.140625" style="102" customWidth="1"/>
    <col min="7935" max="7935" width="48.42578125" style="102" customWidth="1"/>
    <col min="7936" max="7936" width="13.85546875" style="102" customWidth="1"/>
    <col min="7937" max="7937" width="11.42578125" style="102" customWidth="1"/>
    <col min="7938" max="7938" width="11.85546875" style="102" customWidth="1"/>
    <col min="7939" max="8188" width="9.140625" style="102"/>
    <col min="8189" max="8189" width="11.5703125" style="102" customWidth="1"/>
    <col min="8190" max="8190" width="13.140625" style="102" customWidth="1"/>
    <col min="8191" max="8191" width="48.42578125" style="102" customWidth="1"/>
    <col min="8192" max="8192" width="13.85546875" style="102" customWidth="1"/>
    <col min="8193" max="8193" width="11.42578125" style="102" customWidth="1"/>
    <col min="8194" max="8194" width="11.85546875" style="102" customWidth="1"/>
    <col min="8195" max="8444" width="9.140625" style="102"/>
    <col min="8445" max="8445" width="11.5703125" style="102" customWidth="1"/>
    <col min="8446" max="8446" width="13.140625" style="102" customWidth="1"/>
    <col min="8447" max="8447" width="48.42578125" style="102" customWidth="1"/>
    <col min="8448" max="8448" width="13.85546875" style="102" customWidth="1"/>
    <col min="8449" max="8449" width="11.42578125" style="102" customWidth="1"/>
    <col min="8450" max="8450" width="11.85546875" style="102" customWidth="1"/>
    <col min="8451" max="8700" width="9.140625" style="102"/>
    <col min="8701" max="8701" width="11.5703125" style="102" customWidth="1"/>
    <col min="8702" max="8702" width="13.140625" style="102" customWidth="1"/>
    <col min="8703" max="8703" width="48.42578125" style="102" customWidth="1"/>
    <col min="8704" max="8704" width="13.85546875" style="102" customWidth="1"/>
    <col min="8705" max="8705" width="11.42578125" style="102" customWidth="1"/>
    <col min="8706" max="8706" width="11.85546875" style="102" customWidth="1"/>
    <col min="8707" max="8956" width="9.140625" style="102"/>
    <col min="8957" max="8957" width="11.5703125" style="102" customWidth="1"/>
    <col min="8958" max="8958" width="13.140625" style="102" customWidth="1"/>
    <col min="8959" max="8959" width="48.42578125" style="102" customWidth="1"/>
    <col min="8960" max="8960" width="13.85546875" style="102" customWidth="1"/>
    <col min="8961" max="8961" width="11.42578125" style="102" customWidth="1"/>
    <col min="8962" max="8962" width="11.85546875" style="102" customWidth="1"/>
    <col min="8963" max="9212" width="9.140625" style="102"/>
    <col min="9213" max="9213" width="11.5703125" style="102" customWidth="1"/>
    <col min="9214" max="9214" width="13.140625" style="102" customWidth="1"/>
    <col min="9215" max="9215" width="48.42578125" style="102" customWidth="1"/>
    <col min="9216" max="9216" width="13.85546875" style="102" customWidth="1"/>
    <col min="9217" max="9217" width="11.42578125" style="102" customWidth="1"/>
    <col min="9218" max="9218" width="11.85546875" style="102" customWidth="1"/>
    <col min="9219" max="9468" width="9.140625" style="102"/>
    <col min="9469" max="9469" width="11.5703125" style="102" customWidth="1"/>
    <col min="9470" max="9470" width="13.140625" style="102" customWidth="1"/>
    <col min="9471" max="9471" width="48.42578125" style="102" customWidth="1"/>
    <col min="9472" max="9472" width="13.85546875" style="102" customWidth="1"/>
    <col min="9473" max="9473" width="11.42578125" style="102" customWidth="1"/>
    <col min="9474" max="9474" width="11.85546875" style="102" customWidth="1"/>
    <col min="9475" max="9724" width="9.140625" style="102"/>
    <col min="9725" max="9725" width="11.5703125" style="102" customWidth="1"/>
    <col min="9726" max="9726" width="13.140625" style="102" customWidth="1"/>
    <col min="9727" max="9727" width="48.42578125" style="102" customWidth="1"/>
    <col min="9728" max="9728" width="13.85546875" style="102" customWidth="1"/>
    <col min="9729" max="9729" width="11.42578125" style="102" customWidth="1"/>
    <col min="9730" max="9730" width="11.85546875" style="102" customWidth="1"/>
    <col min="9731" max="9980" width="9.140625" style="102"/>
    <col min="9981" max="9981" width="11.5703125" style="102" customWidth="1"/>
    <col min="9982" max="9982" width="13.140625" style="102" customWidth="1"/>
    <col min="9983" max="9983" width="48.42578125" style="102" customWidth="1"/>
    <col min="9984" max="9984" width="13.85546875" style="102" customWidth="1"/>
    <col min="9985" max="9985" width="11.42578125" style="102" customWidth="1"/>
    <col min="9986" max="9986" width="11.85546875" style="102" customWidth="1"/>
    <col min="9987" max="10236" width="9.140625" style="102"/>
    <col min="10237" max="10237" width="11.5703125" style="102" customWidth="1"/>
    <col min="10238" max="10238" width="13.140625" style="102" customWidth="1"/>
    <col min="10239" max="10239" width="48.42578125" style="102" customWidth="1"/>
    <col min="10240" max="10240" width="13.85546875" style="102" customWidth="1"/>
    <col min="10241" max="10241" width="11.42578125" style="102" customWidth="1"/>
    <col min="10242" max="10242" width="11.85546875" style="102" customWidth="1"/>
    <col min="10243" max="10492" width="9.140625" style="102"/>
    <col min="10493" max="10493" width="11.5703125" style="102" customWidth="1"/>
    <col min="10494" max="10494" width="13.140625" style="102" customWidth="1"/>
    <col min="10495" max="10495" width="48.42578125" style="102" customWidth="1"/>
    <col min="10496" max="10496" width="13.85546875" style="102" customWidth="1"/>
    <col min="10497" max="10497" width="11.42578125" style="102" customWidth="1"/>
    <col min="10498" max="10498" width="11.85546875" style="102" customWidth="1"/>
    <col min="10499" max="10748" width="9.140625" style="102"/>
    <col min="10749" max="10749" width="11.5703125" style="102" customWidth="1"/>
    <col min="10750" max="10750" width="13.140625" style="102" customWidth="1"/>
    <col min="10751" max="10751" width="48.42578125" style="102" customWidth="1"/>
    <col min="10752" max="10752" width="13.85546875" style="102" customWidth="1"/>
    <col min="10753" max="10753" width="11.42578125" style="102" customWidth="1"/>
    <col min="10754" max="10754" width="11.85546875" style="102" customWidth="1"/>
    <col min="10755" max="11004" width="9.140625" style="102"/>
    <col min="11005" max="11005" width="11.5703125" style="102" customWidth="1"/>
    <col min="11006" max="11006" width="13.140625" style="102" customWidth="1"/>
    <col min="11007" max="11007" width="48.42578125" style="102" customWidth="1"/>
    <col min="11008" max="11008" width="13.85546875" style="102" customWidth="1"/>
    <col min="11009" max="11009" width="11.42578125" style="102" customWidth="1"/>
    <col min="11010" max="11010" width="11.85546875" style="102" customWidth="1"/>
    <col min="11011" max="11260" width="9.140625" style="102"/>
    <col min="11261" max="11261" width="11.5703125" style="102" customWidth="1"/>
    <col min="11262" max="11262" width="13.140625" style="102" customWidth="1"/>
    <col min="11263" max="11263" width="48.42578125" style="102" customWidth="1"/>
    <col min="11264" max="11264" width="13.85546875" style="102" customWidth="1"/>
    <col min="11265" max="11265" width="11.42578125" style="102" customWidth="1"/>
    <col min="11266" max="11266" width="11.85546875" style="102" customWidth="1"/>
    <col min="11267" max="11516" width="9.140625" style="102"/>
    <col min="11517" max="11517" width="11.5703125" style="102" customWidth="1"/>
    <col min="11518" max="11518" width="13.140625" style="102" customWidth="1"/>
    <col min="11519" max="11519" width="48.42578125" style="102" customWidth="1"/>
    <col min="11520" max="11520" width="13.85546875" style="102" customWidth="1"/>
    <col min="11521" max="11521" width="11.42578125" style="102" customWidth="1"/>
    <col min="11522" max="11522" width="11.85546875" style="102" customWidth="1"/>
    <col min="11523" max="11772" width="9.140625" style="102"/>
    <col min="11773" max="11773" width="11.5703125" style="102" customWidth="1"/>
    <col min="11774" max="11774" width="13.140625" style="102" customWidth="1"/>
    <col min="11775" max="11775" width="48.42578125" style="102" customWidth="1"/>
    <col min="11776" max="11776" width="13.85546875" style="102" customWidth="1"/>
    <col min="11777" max="11777" width="11.42578125" style="102" customWidth="1"/>
    <col min="11778" max="11778" width="11.85546875" style="102" customWidth="1"/>
    <col min="11779" max="12028" width="9.140625" style="102"/>
    <col min="12029" max="12029" width="11.5703125" style="102" customWidth="1"/>
    <col min="12030" max="12030" width="13.140625" style="102" customWidth="1"/>
    <col min="12031" max="12031" width="48.42578125" style="102" customWidth="1"/>
    <col min="12032" max="12032" width="13.85546875" style="102" customWidth="1"/>
    <col min="12033" max="12033" width="11.42578125" style="102" customWidth="1"/>
    <col min="12034" max="12034" width="11.85546875" style="102" customWidth="1"/>
    <col min="12035" max="12284" width="9.140625" style="102"/>
    <col min="12285" max="12285" width="11.5703125" style="102" customWidth="1"/>
    <col min="12286" max="12286" width="13.140625" style="102" customWidth="1"/>
    <col min="12287" max="12287" width="48.42578125" style="102" customWidth="1"/>
    <col min="12288" max="12288" width="13.85546875" style="102" customWidth="1"/>
    <col min="12289" max="12289" width="11.42578125" style="102" customWidth="1"/>
    <col min="12290" max="12290" width="11.85546875" style="102" customWidth="1"/>
    <col min="12291" max="12540" width="9.140625" style="102"/>
    <col min="12541" max="12541" width="11.5703125" style="102" customWidth="1"/>
    <col min="12542" max="12542" width="13.140625" style="102" customWidth="1"/>
    <col min="12543" max="12543" width="48.42578125" style="102" customWidth="1"/>
    <col min="12544" max="12544" width="13.85546875" style="102" customWidth="1"/>
    <col min="12545" max="12545" width="11.42578125" style="102" customWidth="1"/>
    <col min="12546" max="12546" width="11.85546875" style="102" customWidth="1"/>
    <col min="12547" max="12796" width="9.140625" style="102"/>
    <col min="12797" max="12797" width="11.5703125" style="102" customWidth="1"/>
    <col min="12798" max="12798" width="13.140625" style="102" customWidth="1"/>
    <col min="12799" max="12799" width="48.42578125" style="102" customWidth="1"/>
    <col min="12800" max="12800" width="13.85546875" style="102" customWidth="1"/>
    <col min="12801" max="12801" width="11.42578125" style="102" customWidth="1"/>
    <col min="12802" max="12802" width="11.85546875" style="102" customWidth="1"/>
    <col min="12803" max="13052" width="9.140625" style="102"/>
    <col min="13053" max="13053" width="11.5703125" style="102" customWidth="1"/>
    <col min="13054" max="13054" width="13.140625" style="102" customWidth="1"/>
    <col min="13055" max="13055" width="48.42578125" style="102" customWidth="1"/>
    <col min="13056" max="13056" width="13.85546875" style="102" customWidth="1"/>
    <col min="13057" max="13057" width="11.42578125" style="102" customWidth="1"/>
    <col min="13058" max="13058" width="11.85546875" style="102" customWidth="1"/>
    <col min="13059" max="13308" width="9.140625" style="102"/>
    <col min="13309" max="13309" width="11.5703125" style="102" customWidth="1"/>
    <col min="13310" max="13310" width="13.140625" style="102" customWidth="1"/>
    <col min="13311" max="13311" width="48.42578125" style="102" customWidth="1"/>
    <col min="13312" max="13312" width="13.85546875" style="102" customWidth="1"/>
    <col min="13313" max="13313" width="11.42578125" style="102" customWidth="1"/>
    <col min="13314" max="13314" width="11.85546875" style="102" customWidth="1"/>
    <col min="13315" max="13564" width="9.140625" style="102"/>
    <col min="13565" max="13565" width="11.5703125" style="102" customWidth="1"/>
    <col min="13566" max="13566" width="13.140625" style="102" customWidth="1"/>
    <col min="13567" max="13567" width="48.42578125" style="102" customWidth="1"/>
    <col min="13568" max="13568" width="13.85546875" style="102" customWidth="1"/>
    <col min="13569" max="13569" width="11.42578125" style="102" customWidth="1"/>
    <col min="13570" max="13570" width="11.85546875" style="102" customWidth="1"/>
    <col min="13571" max="13820" width="9.140625" style="102"/>
    <col min="13821" max="13821" width="11.5703125" style="102" customWidth="1"/>
    <col min="13822" max="13822" width="13.140625" style="102" customWidth="1"/>
    <col min="13823" max="13823" width="48.42578125" style="102" customWidth="1"/>
    <col min="13824" max="13824" width="13.85546875" style="102" customWidth="1"/>
    <col min="13825" max="13825" width="11.42578125" style="102" customWidth="1"/>
    <col min="13826" max="13826" width="11.85546875" style="102" customWidth="1"/>
    <col min="13827" max="14076" width="9.140625" style="102"/>
    <col min="14077" max="14077" width="11.5703125" style="102" customWidth="1"/>
    <col min="14078" max="14078" width="13.140625" style="102" customWidth="1"/>
    <col min="14079" max="14079" width="48.42578125" style="102" customWidth="1"/>
    <col min="14080" max="14080" width="13.85546875" style="102" customWidth="1"/>
    <col min="14081" max="14081" width="11.42578125" style="102" customWidth="1"/>
    <col min="14082" max="14082" width="11.85546875" style="102" customWidth="1"/>
    <col min="14083" max="14332" width="9.140625" style="102"/>
    <col min="14333" max="14333" width="11.5703125" style="102" customWidth="1"/>
    <col min="14334" max="14334" width="13.140625" style="102" customWidth="1"/>
    <col min="14335" max="14335" width="48.42578125" style="102" customWidth="1"/>
    <col min="14336" max="14336" width="13.85546875" style="102" customWidth="1"/>
    <col min="14337" max="14337" width="11.42578125" style="102" customWidth="1"/>
    <col min="14338" max="14338" width="11.85546875" style="102" customWidth="1"/>
    <col min="14339" max="14588" width="9.140625" style="102"/>
    <col min="14589" max="14589" width="11.5703125" style="102" customWidth="1"/>
    <col min="14590" max="14590" width="13.140625" style="102" customWidth="1"/>
    <col min="14591" max="14591" width="48.42578125" style="102" customWidth="1"/>
    <col min="14592" max="14592" width="13.85546875" style="102" customWidth="1"/>
    <col min="14593" max="14593" width="11.42578125" style="102" customWidth="1"/>
    <col min="14594" max="14594" width="11.85546875" style="102" customWidth="1"/>
    <col min="14595" max="14844" width="9.140625" style="102"/>
    <col min="14845" max="14845" width="11.5703125" style="102" customWidth="1"/>
    <col min="14846" max="14846" width="13.140625" style="102" customWidth="1"/>
    <col min="14847" max="14847" width="48.42578125" style="102" customWidth="1"/>
    <col min="14848" max="14848" width="13.85546875" style="102" customWidth="1"/>
    <col min="14849" max="14849" width="11.42578125" style="102" customWidth="1"/>
    <col min="14850" max="14850" width="11.85546875" style="102" customWidth="1"/>
    <col min="14851" max="15100" width="9.140625" style="102"/>
    <col min="15101" max="15101" width="11.5703125" style="102" customWidth="1"/>
    <col min="15102" max="15102" width="13.140625" style="102" customWidth="1"/>
    <col min="15103" max="15103" width="48.42578125" style="102" customWidth="1"/>
    <col min="15104" max="15104" width="13.85546875" style="102" customWidth="1"/>
    <col min="15105" max="15105" width="11.42578125" style="102" customWidth="1"/>
    <col min="15106" max="15106" width="11.85546875" style="102" customWidth="1"/>
    <col min="15107" max="15356" width="9.140625" style="102"/>
    <col min="15357" max="15357" width="11.5703125" style="102" customWidth="1"/>
    <col min="15358" max="15358" width="13.140625" style="102" customWidth="1"/>
    <col min="15359" max="15359" width="48.42578125" style="102" customWidth="1"/>
    <col min="15360" max="15360" width="13.85546875" style="102" customWidth="1"/>
    <col min="15361" max="15361" width="11.42578125" style="102" customWidth="1"/>
    <col min="15362" max="15362" width="11.85546875" style="102" customWidth="1"/>
    <col min="15363" max="15612" width="9.140625" style="102"/>
    <col min="15613" max="15613" width="11.5703125" style="102" customWidth="1"/>
    <col min="15614" max="15614" width="13.140625" style="102" customWidth="1"/>
    <col min="15615" max="15615" width="48.42578125" style="102" customWidth="1"/>
    <col min="15616" max="15616" width="13.85546875" style="102" customWidth="1"/>
    <col min="15617" max="15617" width="11.42578125" style="102" customWidth="1"/>
    <col min="15618" max="15618" width="11.85546875" style="102" customWidth="1"/>
    <col min="15619" max="15868" width="9.140625" style="102"/>
    <col min="15869" max="15869" width="11.5703125" style="102" customWidth="1"/>
    <col min="15870" max="15870" width="13.140625" style="102" customWidth="1"/>
    <col min="15871" max="15871" width="48.42578125" style="102" customWidth="1"/>
    <col min="15872" max="15872" width="13.85546875" style="102" customWidth="1"/>
    <col min="15873" max="15873" width="11.42578125" style="102" customWidth="1"/>
    <col min="15874" max="15874" width="11.85546875" style="102" customWidth="1"/>
    <col min="15875" max="16124" width="9.140625" style="102"/>
    <col min="16125" max="16125" width="11.5703125" style="102" customWidth="1"/>
    <col min="16126" max="16126" width="13.140625" style="102" customWidth="1"/>
    <col min="16127" max="16127" width="48.42578125" style="102" customWidth="1"/>
    <col min="16128" max="16128" width="13.85546875" style="102" customWidth="1"/>
    <col min="16129" max="16129" width="11.42578125" style="102" customWidth="1"/>
    <col min="16130" max="16130" width="11.85546875" style="102" customWidth="1"/>
    <col min="16131" max="16384" width="9.140625" style="102"/>
  </cols>
  <sheetData>
    <row r="1" spans="1:20" ht="18" customHeight="1" x14ac:dyDescent="0.2">
      <c r="A1" s="285" t="s">
        <v>353</v>
      </c>
      <c r="B1" s="285"/>
      <c r="C1" s="285"/>
      <c r="D1" s="285"/>
      <c r="E1" s="285"/>
      <c r="F1" s="285"/>
      <c r="G1" s="285"/>
      <c r="H1" s="285"/>
      <c r="I1" s="285"/>
      <c r="J1" s="285"/>
    </row>
    <row r="2" spans="1:20" ht="11.25" customHeight="1" x14ac:dyDescent="0.2">
      <c r="A2" s="139"/>
      <c r="B2" s="139"/>
      <c r="C2" s="139"/>
      <c r="D2" s="139"/>
      <c r="E2" s="139"/>
      <c r="F2" s="139"/>
    </row>
    <row r="3" spans="1:20" ht="11.25" customHeight="1" x14ac:dyDescent="0.2"/>
    <row r="4" spans="1:20" ht="12.75" customHeight="1" x14ac:dyDescent="0.2"/>
    <row r="5" spans="1:20" ht="12.75" customHeight="1" thickBot="1" x14ac:dyDescent="0.25">
      <c r="A5" s="286"/>
      <c r="B5" s="286"/>
      <c r="C5" s="286"/>
      <c r="D5" s="286"/>
      <c r="E5" s="286"/>
      <c r="F5" s="286"/>
    </row>
    <row r="6" spans="1:20" ht="12.75" customHeight="1" thickBot="1" x14ac:dyDescent="0.25">
      <c r="E6" s="292" t="s">
        <v>2968</v>
      </c>
      <c r="F6" s="293"/>
      <c r="G6" s="292" t="s">
        <v>2969</v>
      </c>
      <c r="H6" s="293"/>
      <c r="I6" s="294" t="s">
        <v>2970</v>
      </c>
      <c r="J6" s="293"/>
    </row>
    <row r="7" spans="1:20" ht="12.75" customHeight="1" x14ac:dyDescent="0.2">
      <c r="A7" s="287" t="s">
        <v>2</v>
      </c>
      <c r="B7" s="287" t="s">
        <v>3</v>
      </c>
      <c r="C7" s="289" t="s">
        <v>4</v>
      </c>
      <c r="D7" s="289" t="s">
        <v>5</v>
      </c>
      <c r="E7" s="291" t="s">
        <v>6</v>
      </c>
      <c r="F7" s="291"/>
      <c r="G7" s="291" t="s">
        <v>6</v>
      </c>
      <c r="H7" s="291"/>
      <c r="I7" s="291" t="s">
        <v>6</v>
      </c>
      <c r="J7" s="291"/>
    </row>
    <row r="8" spans="1:20" ht="36.75" customHeight="1" thickBot="1" x14ac:dyDescent="0.25">
      <c r="A8" s="288"/>
      <c r="B8" s="288"/>
      <c r="C8" s="290"/>
      <c r="D8" s="290"/>
      <c r="E8" s="140" t="s">
        <v>7</v>
      </c>
      <c r="F8" s="141" t="s">
        <v>8</v>
      </c>
      <c r="G8" s="140" t="s">
        <v>7</v>
      </c>
      <c r="H8" s="141" t="s">
        <v>8</v>
      </c>
      <c r="I8" s="142" t="s">
        <v>7</v>
      </c>
      <c r="J8" s="143" t="s">
        <v>8</v>
      </c>
    </row>
    <row r="9" spans="1:20" ht="25.5" x14ac:dyDescent="0.2">
      <c r="A9" s="16" t="s">
        <v>9</v>
      </c>
      <c r="B9" s="16" t="s">
        <v>354</v>
      </c>
      <c r="C9" s="17" t="s">
        <v>355</v>
      </c>
      <c r="D9" s="16" t="s">
        <v>15</v>
      </c>
      <c r="E9" s="123">
        <f>ROUND('3'!E10*'1,2'!$E$28,0)</f>
        <v>3909</v>
      </c>
      <c r="F9" s="123">
        <f>ROUND('3'!F10*'1,2'!$E$28,0)</f>
        <v>4301</v>
      </c>
      <c r="G9" s="123">
        <f>ROUND('3'!G10*'1,2'!$E$28,0)</f>
        <v>6983</v>
      </c>
      <c r="H9" s="123">
        <f>ROUND('3'!H10*'1,2'!$E$28,0)</f>
        <v>7696</v>
      </c>
      <c r="I9" s="123">
        <f>ROUND('3'!I10*'1,2'!$E$28,0)</f>
        <v>8411</v>
      </c>
      <c r="J9" s="123">
        <f>ROUND('3'!J10*'1,2'!$E$28,0)</f>
        <v>9195</v>
      </c>
      <c r="L9" s="158"/>
      <c r="M9" s="158"/>
      <c r="N9" s="158"/>
      <c r="O9" s="158"/>
      <c r="P9" s="158"/>
      <c r="Q9" s="158"/>
      <c r="R9" s="144"/>
      <c r="T9" s="144"/>
    </row>
    <row r="10" spans="1:20" ht="25.5" x14ac:dyDescent="0.2">
      <c r="A10" s="16" t="s">
        <v>194</v>
      </c>
      <c r="B10" s="16" t="s">
        <v>356</v>
      </c>
      <c r="C10" s="17" t="s">
        <v>357</v>
      </c>
      <c r="D10" s="16" t="s">
        <v>15</v>
      </c>
      <c r="E10" s="123">
        <f>E9*0.7</f>
        <v>2736.2999999999997</v>
      </c>
      <c r="F10" s="123">
        <f t="shared" ref="F10:J10" si="0">F9*0.7</f>
        <v>3010.7</v>
      </c>
      <c r="G10" s="123">
        <f t="shared" si="0"/>
        <v>4888.0999999999995</v>
      </c>
      <c r="H10" s="123">
        <f t="shared" si="0"/>
        <v>5387.2</v>
      </c>
      <c r="I10" s="123">
        <f t="shared" si="0"/>
        <v>5887.7</v>
      </c>
      <c r="J10" s="123">
        <f t="shared" si="0"/>
        <v>6436.5</v>
      </c>
      <c r="L10" s="158"/>
      <c r="M10" s="158"/>
      <c r="N10" s="158"/>
      <c r="O10" s="158"/>
      <c r="P10" s="158"/>
      <c r="Q10" s="158"/>
      <c r="R10" s="144"/>
      <c r="T10" s="144"/>
    </row>
    <row r="11" spans="1:20" ht="25.5" x14ac:dyDescent="0.2">
      <c r="A11" s="16" t="s">
        <v>197</v>
      </c>
      <c r="B11" s="16" t="s">
        <v>358</v>
      </c>
      <c r="C11" s="17" t="s">
        <v>359</v>
      </c>
      <c r="D11" s="16" t="s">
        <v>15</v>
      </c>
      <c r="E11" s="123">
        <f>ROUND('3'!E12*'1,2'!$E$28,0)</f>
        <v>1836</v>
      </c>
      <c r="F11" s="123">
        <f>ROUND('3'!F12*'1,2'!$E$28,0)</f>
        <v>2018</v>
      </c>
      <c r="G11" s="123">
        <f>ROUND('3'!G12*'1,2'!$E$28,0)</f>
        <v>3240</v>
      </c>
      <c r="H11" s="123">
        <f>ROUND('3'!H12*'1,2'!$E$28,0)</f>
        <v>3570</v>
      </c>
      <c r="I11" s="123">
        <f>ROUND('3'!I12*'1,2'!$E$28,0)</f>
        <v>3794</v>
      </c>
      <c r="J11" s="123">
        <f>ROUND('3'!J12*'1,2'!$E$28,0)</f>
        <v>4151</v>
      </c>
      <c r="L11" s="158"/>
      <c r="M11" s="158"/>
      <c r="N11" s="158"/>
      <c r="O11" s="158"/>
      <c r="P11" s="158"/>
      <c r="Q11" s="158"/>
      <c r="R11" s="144"/>
      <c r="T11" s="144"/>
    </row>
    <row r="12" spans="1:20" ht="25.5" x14ac:dyDescent="0.2">
      <c r="A12" s="16" t="s">
        <v>200</v>
      </c>
      <c r="B12" s="16" t="s">
        <v>360</v>
      </c>
      <c r="C12" s="17" t="s">
        <v>361</v>
      </c>
      <c r="D12" s="16" t="s">
        <v>15</v>
      </c>
      <c r="E12" s="123">
        <f>E11*0.7</f>
        <v>1285.1999999999998</v>
      </c>
      <c r="F12" s="123">
        <f t="shared" ref="F12" si="1">F11*0.7</f>
        <v>1412.6</v>
      </c>
      <c r="G12" s="123">
        <f t="shared" ref="G12" si="2">G11*0.7</f>
        <v>2268</v>
      </c>
      <c r="H12" s="123">
        <f t="shared" ref="H12" si="3">H11*0.7</f>
        <v>2499</v>
      </c>
      <c r="I12" s="123">
        <f t="shared" ref="I12" si="4">I11*0.7</f>
        <v>2655.7999999999997</v>
      </c>
      <c r="J12" s="123">
        <f t="shared" ref="J12" si="5">J11*0.7</f>
        <v>2905.7</v>
      </c>
      <c r="L12" s="158"/>
      <c r="M12" s="158"/>
      <c r="N12" s="158"/>
      <c r="O12" s="158"/>
      <c r="P12" s="158"/>
      <c r="Q12" s="158"/>
      <c r="R12" s="144"/>
      <c r="T12" s="144"/>
    </row>
    <row r="13" spans="1:20" ht="25.5" x14ac:dyDescent="0.2">
      <c r="A13" s="16" t="s">
        <v>203</v>
      </c>
      <c r="B13" s="16" t="s">
        <v>362</v>
      </c>
      <c r="C13" s="17" t="s">
        <v>363</v>
      </c>
      <c r="D13" s="16" t="s">
        <v>15</v>
      </c>
      <c r="E13" s="123">
        <f>ROUND('3'!E14*'1,2'!$E$28,0)</f>
        <v>9635</v>
      </c>
      <c r="F13" s="123">
        <f>ROUND('3'!F14*'1,2'!$E$28,0)</f>
        <v>0</v>
      </c>
      <c r="G13" s="123">
        <f>ROUND('3'!G14*'1,2'!$E$28,0)</f>
        <v>17151</v>
      </c>
      <c r="H13" s="123">
        <f>ROUND('3'!H14*'1,2'!$E$28,0)</f>
        <v>0</v>
      </c>
      <c r="I13" s="123">
        <f>ROUND('3'!I14*'1,2'!$E$28,0)</f>
        <v>20477</v>
      </c>
      <c r="J13" s="123">
        <f>ROUND('3'!J14*'1,2'!$E$28,0)</f>
        <v>0</v>
      </c>
      <c r="L13" s="158"/>
      <c r="M13" s="158"/>
      <c r="N13" s="158"/>
      <c r="O13" s="158"/>
      <c r="P13" s="158"/>
      <c r="Q13" s="158"/>
      <c r="R13" s="144"/>
      <c r="T13" s="144"/>
    </row>
    <row r="14" spans="1:20" ht="25.5" x14ac:dyDescent="0.2">
      <c r="A14" s="16" t="s">
        <v>206</v>
      </c>
      <c r="B14" s="16" t="s">
        <v>364</v>
      </c>
      <c r="C14" s="17" t="s">
        <v>365</v>
      </c>
      <c r="D14" s="16" t="s">
        <v>15</v>
      </c>
      <c r="E14" s="123">
        <f>E13*0.7</f>
        <v>6744.5</v>
      </c>
      <c r="F14" s="123">
        <f t="shared" ref="F14" si="6">F13*0.7</f>
        <v>0</v>
      </c>
      <c r="G14" s="123">
        <f t="shared" ref="G14" si="7">G13*0.7</f>
        <v>12005.699999999999</v>
      </c>
      <c r="H14" s="123">
        <f t="shared" ref="H14" si="8">H13*0.7</f>
        <v>0</v>
      </c>
      <c r="I14" s="123">
        <f t="shared" ref="I14" si="9">I13*0.7</f>
        <v>14333.9</v>
      </c>
      <c r="J14" s="123">
        <f t="shared" ref="J14" si="10">J13*0.7</f>
        <v>0</v>
      </c>
      <c r="L14" s="158"/>
      <c r="M14" s="158"/>
      <c r="N14" s="158"/>
      <c r="O14" s="158"/>
      <c r="P14" s="158"/>
      <c r="Q14" s="158"/>
      <c r="R14" s="144"/>
      <c r="T14" s="144"/>
    </row>
    <row r="15" spans="1:20" ht="25.5" x14ac:dyDescent="0.2">
      <c r="A15" s="16" t="s">
        <v>209</v>
      </c>
      <c r="B15" s="16" t="s">
        <v>366</v>
      </c>
      <c r="C15" s="17" t="s">
        <v>367</v>
      </c>
      <c r="D15" s="16" t="s">
        <v>15</v>
      </c>
      <c r="E15" s="123">
        <f>ROUND('3'!E16*'1,2'!$E$28,0)</f>
        <v>18618</v>
      </c>
      <c r="F15" s="123">
        <f>ROUND('3'!F16*'1,2'!$E$28,0)</f>
        <v>0</v>
      </c>
      <c r="G15" s="123">
        <f>ROUND('3'!G16*'1,2'!$E$28,0)</f>
        <v>33143</v>
      </c>
      <c r="H15" s="123">
        <f>ROUND('3'!H16*'1,2'!$E$28,0)</f>
        <v>0</v>
      </c>
      <c r="I15" s="123">
        <f>ROUND('3'!I16*'1,2'!$E$28,0)</f>
        <v>39577</v>
      </c>
      <c r="J15" s="123">
        <f>ROUND('3'!J16*'1,2'!$E$28,0)</f>
        <v>0</v>
      </c>
      <c r="L15" s="158"/>
      <c r="M15" s="158"/>
      <c r="N15" s="158"/>
      <c r="O15" s="158"/>
      <c r="P15" s="158"/>
      <c r="Q15" s="158"/>
      <c r="R15" s="144"/>
      <c r="T15" s="144"/>
    </row>
    <row r="16" spans="1:20" ht="25.5" x14ac:dyDescent="0.2">
      <c r="A16" s="16" t="s">
        <v>212</v>
      </c>
      <c r="B16" s="16" t="s">
        <v>368</v>
      </c>
      <c r="C16" s="17" t="s">
        <v>369</v>
      </c>
      <c r="D16" s="16" t="s">
        <v>15</v>
      </c>
      <c r="E16" s="123">
        <f>E15*0.7</f>
        <v>13032.599999999999</v>
      </c>
      <c r="F16" s="123">
        <f t="shared" ref="F16" si="11">F15*0.7</f>
        <v>0</v>
      </c>
      <c r="G16" s="123">
        <f t="shared" ref="G16" si="12">G15*0.7</f>
        <v>23200.1</v>
      </c>
      <c r="H16" s="123">
        <f t="shared" ref="H16" si="13">H15*0.7</f>
        <v>0</v>
      </c>
      <c r="I16" s="123">
        <f t="shared" ref="I16" si="14">I15*0.7</f>
        <v>27703.899999999998</v>
      </c>
      <c r="J16" s="123">
        <f t="shared" ref="J16" si="15">J15*0.7</f>
        <v>0</v>
      </c>
      <c r="L16" s="158"/>
      <c r="M16" s="158"/>
      <c r="N16" s="158"/>
      <c r="O16" s="158"/>
      <c r="P16" s="158"/>
      <c r="Q16" s="158"/>
      <c r="R16" s="144"/>
      <c r="T16" s="144"/>
    </row>
    <row r="17" spans="1:20" ht="25.5" x14ac:dyDescent="0.2">
      <c r="A17" s="16" t="s">
        <v>215</v>
      </c>
      <c r="B17" s="16" t="s">
        <v>370</v>
      </c>
      <c r="C17" s="17" t="s">
        <v>371</v>
      </c>
      <c r="D17" s="16" t="s">
        <v>15</v>
      </c>
      <c r="E17" s="123">
        <f>ROUND('3'!E18*'1,2'!$E$28,0)</f>
        <v>24204</v>
      </c>
      <c r="F17" s="123">
        <f>ROUND('3'!F18*'1,2'!$E$28,0)</f>
        <v>0</v>
      </c>
      <c r="G17" s="123">
        <f>ROUND('3'!G18*'1,2'!$E$28,0)</f>
        <v>43086</v>
      </c>
      <c r="H17" s="123">
        <f>ROUND('3'!H18*'1,2'!$E$28,0)</f>
        <v>0</v>
      </c>
      <c r="I17" s="123">
        <f>ROUND('3'!I18*'1,2'!$E$28,0)</f>
        <v>51451</v>
      </c>
      <c r="J17" s="123">
        <f>ROUND('3'!J18*'1,2'!$E$28,0)</f>
        <v>0</v>
      </c>
      <c r="L17" s="158"/>
      <c r="M17" s="158"/>
      <c r="N17" s="158"/>
      <c r="O17" s="158"/>
      <c r="P17" s="158"/>
      <c r="Q17" s="158"/>
      <c r="R17" s="144"/>
      <c r="T17" s="144"/>
    </row>
    <row r="18" spans="1:20" ht="25.5" x14ac:dyDescent="0.2">
      <c r="A18" s="16" t="s">
        <v>218</v>
      </c>
      <c r="B18" s="16" t="s">
        <v>372</v>
      </c>
      <c r="C18" s="17" t="s">
        <v>373</v>
      </c>
      <c r="D18" s="16" t="s">
        <v>15</v>
      </c>
      <c r="E18" s="123">
        <f>E17*0.7</f>
        <v>16942.8</v>
      </c>
      <c r="F18" s="123">
        <f t="shared" ref="F18" si="16">F17*0.7</f>
        <v>0</v>
      </c>
      <c r="G18" s="123">
        <f t="shared" ref="G18" si="17">G17*0.7</f>
        <v>30160.199999999997</v>
      </c>
      <c r="H18" s="123">
        <f t="shared" ref="H18" si="18">H17*0.7</f>
        <v>0</v>
      </c>
      <c r="I18" s="123">
        <f t="shared" ref="I18" si="19">I17*0.7</f>
        <v>36015.699999999997</v>
      </c>
      <c r="J18" s="123">
        <f t="shared" ref="J18" si="20">J17*0.7</f>
        <v>0</v>
      </c>
      <c r="L18" s="158"/>
      <c r="M18" s="158"/>
      <c r="N18" s="158"/>
      <c r="O18" s="158"/>
      <c r="P18" s="158"/>
      <c r="Q18" s="158"/>
      <c r="R18" s="144"/>
      <c r="T18" s="144"/>
    </row>
    <row r="19" spans="1:20" ht="25.5" x14ac:dyDescent="0.2">
      <c r="A19" s="16" t="s">
        <v>221</v>
      </c>
      <c r="B19" s="16" t="s">
        <v>374</v>
      </c>
      <c r="C19" s="17" t="s">
        <v>375</v>
      </c>
      <c r="D19" s="16" t="s">
        <v>15</v>
      </c>
      <c r="E19" s="123">
        <f>ROUND('3'!E20*'1,2'!$E$28,0)</f>
        <v>2752</v>
      </c>
      <c r="F19" s="123">
        <f>ROUND('3'!F20*'1,2'!$E$28,0)</f>
        <v>3028</v>
      </c>
      <c r="G19" s="123">
        <f>ROUND('3'!G20*'1,2'!$E$28,0)</f>
        <v>4862</v>
      </c>
      <c r="H19" s="123">
        <f>ROUND('3'!H20*'1,2'!$E$28,0)</f>
        <v>5356</v>
      </c>
      <c r="I19" s="123">
        <f>ROUND('3'!I20*'1,2'!$E$28,0)</f>
        <v>5693</v>
      </c>
      <c r="J19" s="123">
        <f>ROUND('3'!J20*'1,2'!$E$28,0)</f>
        <v>6227</v>
      </c>
      <c r="L19" s="158"/>
      <c r="M19" s="158"/>
      <c r="N19" s="158"/>
      <c r="O19" s="158"/>
      <c r="P19" s="158"/>
      <c r="Q19" s="158"/>
      <c r="R19" s="144"/>
      <c r="T19" s="144"/>
    </row>
    <row r="20" spans="1:20" ht="25.5" x14ac:dyDescent="0.2">
      <c r="A20" s="16" t="s">
        <v>224</v>
      </c>
      <c r="B20" s="16" t="s">
        <v>376</v>
      </c>
      <c r="C20" s="17" t="s">
        <v>377</v>
      </c>
      <c r="D20" s="16" t="s">
        <v>15</v>
      </c>
      <c r="E20" s="123">
        <f>E19*0.7</f>
        <v>1926.3999999999999</v>
      </c>
      <c r="F20" s="123">
        <f t="shared" ref="F20" si="21">F19*0.7</f>
        <v>2119.6</v>
      </c>
      <c r="G20" s="123">
        <f t="shared" ref="G20" si="22">G19*0.7</f>
        <v>3403.3999999999996</v>
      </c>
      <c r="H20" s="123">
        <f t="shared" ref="H20" si="23">H19*0.7</f>
        <v>3749.2</v>
      </c>
      <c r="I20" s="123">
        <f t="shared" ref="I20" si="24">I19*0.7</f>
        <v>3985.1</v>
      </c>
      <c r="J20" s="123">
        <f t="shared" ref="J20" si="25">J19*0.7</f>
        <v>4358.8999999999996</v>
      </c>
      <c r="L20" s="158"/>
      <c r="M20" s="158"/>
      <c r="N20" s="158"/>
      <c r="O20" s="158"/>
      <c r="P20" s="158"/>
      <c r="Q20" s="158"/>
      <c r="R20" s="144"/>
      <c r="T20" s="144"/>
    </row>
    <row r="21" spans="1:20" x14ac:dyDescent="0.2">
      <c r="A21" s="16" t="s">
        <v>227</v>
      </c>
      <c r="B21" s="16" t="s">
        <v>378</v>
      </c>
      <c r="C21" s="17" t="s">
        <v>379</v>
      </c>
      <c r="D21" s="16" t="s">
        <v>15</v>
      </c>
      <c r="E21" s="123">
        <f>ROUND('3'!E22*'1,2'!$E$28,0)</f>
        <v>3909</v>
      </c>
      <c r="F21" s="123">
        <f>ROUND('3'!F22*'1,2'!$E$28,0)</f>
        <v>0</v>
      </c>
      <c r="G21" s="123">
        <f>ROUND('3'!G22*'1,2'!$E$28,0)</f>
        <v>6983</v>
      </c>
      <c r="H21" s="123">
        <f>ROUND('3'!H22*'1,2'!$E$28,0)</f>
        <v>0</v>
      </c>
      <c r="I21" s="123">
        <f>ROUND('3'!I22*'1,2'!$E$28,0)</f>
        <v>8411</v>
      </c>
      <c r="J21" s="123">
        <f>ROUND('3'!J22*'1,2'!$E$28,0)</f>
        <v>0</v>
      </c>
      <c r="L21" s="158"/>
      <c r="M21" s="158"/>
      <c r="N21" s="158"/>
      <c r="O21" s="158"/>
      <c r="P21" s="158"/>
      <c r="Q21" s="158"/>
      <c r="R21" s="144"/>
      <c r="T21" s="144"/>
    </row>
    <row r="22" spans="1:20" x14ac:dyDescent="0.2">
      <c r="A22" s="16" t="s">
        <v>230</v>
      </c>
      <c r="B22" s="16" t="s">
        <v>380</v>
      </c>
      <c r="C22" s="17" t="s">
        <v>381</v>
      </c>
      <c r="D22" s="16" t="s">
        <v>15</v>
      </c>
      <c r="E22" s="123">
        <f>E21*0.7</f>
        <v>2736.2999999999997</v>
      </c>
      <c r="F22" s="123">
        <f t="shared" ref="F22" si="26">F21*0.7</f>
        <v>0</v>
      </c>
      <c r="G22" s="123">
        <f t="shared" ref="G22" si="27">G21*0.7</f>
        <v>4888.0999999999995</v>
      </c>
      <c r="H22" s="123">
        <f t="shared" ref="H22" si="28">H21*0.7</f>
        <v>0</v>
      </c>
      <c r="I22" s="123">
        <f t="shared" ref="I22" si="29">I21*0.7</f>
        <v>5887.7</v>
      </c>
      <c r="J22" s="123">
        <f t="shared" ref="J22" si="30">J21*0.7</f>
        <v>0</v>
      </c>
      <c r="L22" s="158"/>
      <c r="M22" s="158"/>
      <c r="N22" s="158"/>
      <c r="O22" s="158"/>
      <c r="P22" s="158"/>
      <c r="Q22" s="158"/>
      <c r="R22" s="144"/>
      <c r="T22" s="144"/>
    </row>
    <row r="23" spans="1:20" ht="25.5" x14ac:dyDescent="0.2">
      <c r="A23" s="16" t="s">
        <v>233</v>
      </c>
      <c r="B23" s="16" t="s">
        <v>382</v>
      </c>
      <c r="C23" s="17" t="s">
        <v>383</v>
      </c>
      <c r="D23" s="16" t="s">
        <v>15</v>
      </c>
      <c r="E23" s="123">
        <f>ROUND('3'!E24*'1,2'!$E$28,0)</f>
        <v>1954</v>
      </c>
      <c r="F23" s="123">
        <f>ROUND('3'!F24*'1,2'!$E$28,0)</f>
        <v>0</v>
      </c>
      <c r="G23" s="123">
        <f>ROUND('3'!G24*'1,2'!$E$28,0)</f>
        <v>3491</v>
      </c>
      <c r="H23" s="123">
        <f>ROUND('3'!H24*'1,2'!$E$28,0)</f>
        <v>0</v>
      </c>
      <c r="I23" s="123">
        <f>ROUND('3'!I24*'1,2'!$E$28,0)</f>
        <v>4205</v>
      </c>
      <c r="J23" s="123">
        <f>ROUND('3'!J24*'1,2'!$E$28,0)</f>
        <v>0</v>
      </c>
      <c r="L23" s="158"/>
      <c r="M23" s="158"/>
      <c r="N23" s="158"/>
      <c r="O23" s="158"/>
      <c r="P23" s="158"/>
      <c r="Q23" s="158"/>
      <c r="R23" s="144"/>
      <c r="T23" s="144"/>
    </row>
    <row r="24" spans="1:20" x14ac:dyDescent="0.2">
      <c r="A24" s="16" t="s">
        <v>236</v>
      </c>
      <c r="B24" s="16" t="s">
        <v>384</v>
      </c>
      <c r="C24" s="17" t="s">
        <v>385</v>
      </c>
      <c r="D24" s="16" t="s">
        <v>15</v>
      </c>
      <c r="E24" s="123">
        <f>E23*0.7</f>
        <v>1367.8</v>
      </c>
      <c r="F24" s="123">
        <f t="shared" ref="F24" si="31">F23*0.7</f>
        <v>0</v>
      </c>
      <c r="G24" s="123">
        <f t="shared" ref="G24" si="32">G23*0.7</f>
        <v>2443.6999999999998</v>
      </c>
      <c r="H24" s="123">
        <f t="shared" ref="H24" si="33">H23*0.7</f>
        <v>0</v>
      </c>
      <c r="I24" s="123">
        <f t="shared" ref="I24" si="34">I23*0.7</f>
        <v>2943.5</v>
      </c>
      <c r="J24" s="123">
        <f t="shared" ref="J24" si="35">J23*0.7</f>
        <v>0</v>
      </c>
      <c r="L24" s="158"/>
      <c r="M24" s="158"/>
      <c r="N24" s="158"/>
      <c r="O24" s="158"/>
      <c r="P24" s="158"/>
      <c r="Q24" s="158"/>
      <c r="R24" s="144"/>
      <c r="T24" s="144"/>
    </row>
    <row r="25" spans="1:20" x14ac:dyDescent="0.2">
      <c r="A25" s="16" t="s">
        <v>239</v>
      </c>
      <c r="B25" s="16" t="s">
        <v>386</v>
      </c>
      <c r="C25" s="17" t="s">
        <v>387</v>
      </c>
      <c r="D25" s="16" t="s">
        <v>15</v>
      </c>
      <c r="E25" s="123">
        <f>ROUND('3'!E26*'1,2'!$E$28,0)</f>
        <v>1274</v>
      </c>
      <c r="F25" s="123">
        <f>ROUND('3'!F26*'1,2'!$E$28,0)</f>
        <v>0</v>
      </c>
      <c r="G25" s="123">
        <f>ROUND('3'!G26*'1,2'!$E$28,0)</f>
        <v>2250</v>
      </c>
      <c r="H25" s="123">
        <f>ROUND('3'!H26*'1,2'!$E$28,0)</f>
        <v>0</v>
      </c>
      <c r="I25" s="123">
        <f>ROUND('3'!I26*'1,2'!$E$28,0)</f>
        <v>2637</v>
      </c>
      <c r="J25" s="123">
        <f>ROUND('3'!J26*'1,2'!$E$28,0)</f>
        <v>0</v>
      </c>
      <c r="L25" s="158"/>
      <c r="M25" s="158"/>
      <c r="N25" s="158"/>
      <c r="O25" s="158"/>
      <c r="P25" s="158"/>
      <c r="Q25" s="158"/>
      <c r="R25" s="144"/>
      <c r="T25" s="144"/>
    </row>
    <row r="26" spans="1:20" x14ac:dyDescent="0.2">
      <c r="A26" s="16" t="s">
        <v>242</v>
      </c>
      <c r="B26" s="16" t="s">
        <v>388</v>
      </c>
      <c r="C26" s="17" t="s">
        <v>389</v>
      </c>
      <c r="D26" s="16" t="s">
        <v>15</v>
      </c>
      <c r="E26" s="123">
        <f>E25*0.7</f>
        <v>891.8</v>
      </c>
      <c r="F26" s="123">
        <f t="shared" ref="F26" si="36">F25*0.7</f>
        <v>0</v>
      </c>
      <c r="G26" s="123">
        <f t="shared" ref="G26" si="37">G25*0.7</f>
        <v>1575</v>
      </c>
      <c r="H26" s="123">
        <f t="shared" ref="H26" si="38">H25*0.7</f>
        <v>0</v>
      </c>
      <c r="I26" s="123">
        <f t="shared" ref="I26" si="39">I25*0.7</f>
        <v>1845.8999999999999</v>
      </c>
      <c r="J26" s="123">
        <f t="shared" ref="J26" si="40">J25*0.7</f>
        <v>0</v>
      </c>
      <c r="L26" s="158"/>
      <c r="M26" s="158"/>
      <c r="N26" s="158"/>
      <c r="O26" s="158"/>
      <c r="P26" s="158"/>
      <c r="Q26" s="158"/>
      <c r="R26" s="144"/>
      <c r="T26" s="144"/>
    </row>
    <row r="27" spans="1:20" ht="38.25" x14ac:dyDescent="0.2">
      <c r="A27" s="16" t="s">
        <v>245</v>
      </c>
      <c r="B27" s="16" t="s">
        <v>390</v>
      </c>
      <c r="C27" s="17" t="s">
        <v>391</v>
      </c>
      <c r="D27" s="16" t="s">
        <v>15</v>
      </c>
      <c r="E27" s="123">
        <f>ROUND('3'!E28*'1,2'!$E$28,0)</f>
        <v>3297</v>
      </c>
      <c r="F27" s="123">
        <f>ROUND('3'!F28*'1,2'!$E$28,0)</f>
        <v>0</v>
      </c>
      <c r="G27" s="123">
        <f>ROUND('3'!G28*'1,2'!$E$28,0)</f>
        <v>5892</v>
      </c>
      <c r="H27" s="123">
        <f>ROUND('3'!H28*'1,2'!$E$28,0)</f>
        <v>0</v>
      </c>
      <c r="I27" s="123">
        <f>ROUND('3'!I28*'1,2'!$E$28,0)</f>
        <v>7098</v>
      </c>
      <c r="J27" s="123">
        <f>ROUND('3'!J28*'1,2'!$E$28,0)</f>
        <v>0</v>
      </c>
      <c r="L27" s="158"/>
      <c r="M27" s="158"/>
      <c r="N27" s="158"/>
      <c r="O27" s="158"/>
      <c r="P27" s="158"/>
      <c r="Q27" s="158"/>
      <c r="R27" s="144"/>
      <c r="T27" s="144"/>
    </row>
    <row r="28" spans="1:20" ht="38.25" x14ac:dyDescent="0.2">
      <c r="A28" s="16" t="s">
        <v>248</v>
      </c>
      <c r="B28" s="16" t="s">
        <v>392</v>
      </c>
      <c r="C28" s="17" t="s">
        <v>393</v>
      </c>
      <c r="D28" s="16" t="s">
        <v>15</v>
      </c>
      <c r="E28" s="123">
        <f>E27*0.7</f>
        <v>2307.8999999999996</v>
      </c>
      <c r="F28" s="123">
        <f t="shared" ref="F28" si="41">F27*0.7</f>
        <v>0</v>
      </c>
      <c r="G28" s="123">
        <f t="shared" ref="G28" si="42">G27*0.7</f>
        <v>4124.3999999999996</v>
      </c>
      <c r="H28" s="123">
        <f t="shared" ref="H28" si="43">H27*0.7</f>
        <v>0</v>
      </c>
      <c r="I28" s="123">
        <f t="shared" ref="I28" si="44">I27*0.7</f>
        <v>4968.5999999999995</v>
      </c>
      <c r="J28" s="123">
        <f t="shared" ref="J28" si="45">J27*0.7</f>
        <v>0</v>
      </c>
      <c r="L28" s="158"/>
      <c r="M28" s="158"/>
      <c r="N28" s="158"/>
      <c r="O28" s="158"/>
      <c r="P28" s="158"/>
      <c r="Q28" s="158"/>
      <c r="R28" s="144"/>
      <c r="T28" s="144"/>
    </row>
    <row r="29" spans="1:20" ht="38.25" x14ac:dyDescent="0.2">
      <c r="A29" s="16" t="s">
        <v>251</v>
      </c>
      <c r="B29" s="16" t="s">
        <v>394</v>
      </c>
      <c r="C29" s="17" t="s">
        <v>395</v>
      </c>
      <c r="D29" s="16" t="s">
        <v>15</v>
      </c>
      <c r="E29" s="123">
        <f>ROUND('3'!E30*'1,2'!$E$28,0)</f>
        <v>1861</v>
      </c>
      <c r="F29" s="123">
        <f>ROUND('3'!F30*'1,2'!$E$28,0)</f>
        <v>0</v>
      </c>
      <c r="G29" s="123">
        <f>ROUND('3'!G30*'1,2'!$E$28,0)</f>
        <v>3284</v>
      </c>
      <c r="H29" s="123">
        <f>ROUND('3'!H30*'1,2'!$E$28,0)</f>
        <v>0</v>
      </c>
      <c r="I29" s="123">
        <f>ROUND('3'!I30*'1,2'!$E$28,0)</f>
        <v>3847</v>
      </c>
      <c r="J29" s="123">
        <f>ROUND('3'!J30*'1,2'!$E$28,0)</f>
        <v>0</v>
      </c>
      <c r="L29" s="158"/>
      <c r="M29" s="158"/>
      <c r="N29" s="158"/>
      <c r="O29" s="158"/>
      <c r="P29" s="158"/>
      <c r="Q29" s="158"/>
      <c r="R29" s="144"/>
      <c r="T29" s="144"/>
    </row>
    <row r="30" spans="1:20" ht="38.25" x14ac:dyDescent="0.2">
      <c r="A30" s="16" t="s">
        <v>254</v>
      </c>
      <c r="B30" s="16" t="s">
        <v>396</v>
      </c>
      <c r="C30" s="17" t="s">
        <v>397</v>
      </c>
      <c r="D30" s="16" t="s">
        <v>15</v>
      </c>
      <c r="E30" s="123">
        <f>E29*0.7</f>
        <v>1302.6999999999998</v>
      </c>
      <c r="F30" s="123">
        <f t="shared" ref="F30" si="46">F29*0.7</f>
        <v>0</v>
      </c>
      <c r="G30" s="123">
        <f t="shared" ref="G30" si="47">G29*0.7</f>
        <v>2298.7999999999997</v>
      </c>
      <c r="H30" s="123">
        <f t="shared" ref="H30" si="48">H29*0.7</f>
        <v>0</v>
      </c>
      <c r="I30" s="123">
        <f t="shared" ref="I30" si="49">I29*0.7</f>
        <v>2692.8999999999996</v>
      </c>
      <c r="J30" s="123">
        <f t="shared" ref="J30" si="50">J29*0.7</f>
        <v>0</v>
      </c>
      <c r="L30" s="158"/>
      <c r="M30" s="158"/>
      <c r="N30" s="158"/>
      <c r="O30" s="158"/>
      <c r="P30" s="158"/>
      <c r="Q30" s="158"/>
      <c r="R30" s="144"/>
      <c r="T30" s="144"/>
    </row>
    <row r="31" spans="1:20" ht="25.5" x14ac:dyDescent="0.2">
      <c r="A31" s="16" t="s">
        <v>257</v>
      </c>
      <c r="B31" s="16" t="s">
        <v>398</v>
      </c>
      <c r="C31" s="17" t="s">
        <v>399</v>
      </c>
      <c r="D31" s="16" t="s">
        <v>15</v>
      </c>
      <c r="E31" s="123">
        <f>ROUND('3'!E32*'1,2'!$E$28,0)</f>
        <v>909</v>
      </c>
      <c r="F31" s="123">
        <f>ROUND('3'!F32*'1,2'!$E$28,0)</f>
        <v>0</v>
      </c>
      <c r="G31" s="123">
        <f>ROUND('3'!G32*'1,2'!$E$28,0)</f>
        <v>1624</v>
      </c>
      <c r="H31" s="123">
        <f>ROUND('3'!H32*'1,2'!$E$28,0)</f>
        <v>0</v>
      </c>
      <c r="I31" s="123">
        <f>ROUND('3'!I32*'1,2'!$E$28,0)</f>
        <v>1958</v>
      </c>
      <c r="J31" s="123">
        <f>ROUND('3'!J32*'1,2'!$E$28,0)</f>
        <v>0</v>
      </c>
      <c r="L31" s="158"/>
      <c r="M31" s="158"/>
      <c r="N31" s="158"/>
      <c r="O31" s="158"/>
      <c r="P31" s="158"/>
      <c r="Q31" s="158"/>
      <c r="R31" s="144"/>
      <c r="T31" s="144"/>
    </row>
    <row r="32" spans="1:20" ht="25.5" x14ac:dyDescent="0.2">
      <c r="A32" s="16" t="s">
        <v>260</v>
      </c>
      <c r="B32" s="16" t="s">
        <v>400</v>
      </c>
      <c r="C32" s="17" t="s">
        <v>401</v>
      </c>
      <c r="D32" s="16" t="s">
        <v>15</v>
      </c>
      <c r="E32" s="123">
        <f>E31*0.7</f>
        <v>636.29999999999995</v>
      </c>
      <c r="F32" s="123">
        <f t="shared" ref="F32" si="51">F31*0.7</f>
        <v>0</v>
      </c>
      <c r="G32" s="123">
        <f t="shared" ref="G32" si="52">G31*0.7</f>
        <v>1136.8</v>
      </c>
      <c r="H32" s="123">
        <f t="shared" ref="H32" si="53">H31*0.7</f>
        <v>0</v>
      </c>
      <c r="I32" s="123">
        <f t="shared" ref="I32" si="54">I31*0.7</f>
        <v>1370.6</v>
      </c>
      <c r="J32" s="123">
        <f t="shared" ref="J32" si="55">J31*0.7</f>
        <v>0</v>
      </c>
      <c r="L32" s="158"/>
      <c r="M32" s="158"/>
      <c r="N32" s="158"/>
      <c r="O32" s="158"/>
      <c r="P32" s="158"/>
      <c r="Q32" s="158"/>
      <c r="R32" s="144"/>
      <c r="T32" s="144"/>
    </row>
    <row r="33" spans="1:20" ht="25.5" x14ac:dyDescent="0.2">
      <c r="A33" s="16" t="s">
        <v>263</v>
      </c>
      <c r="B33" s="16" t="s">
        <v>402</v>
      </c>
      <c r="C33" s="17" t="s">
        <v>403</v>
      </c>
      <c r="D33" s="16" t="s">
        <v>15</v>
      </c>
      <c r="E33" s="123">
        <f>ROUND('3'!E34*'1,2'!$E$28,0)</f>
        <v>510</v>
      </c>
      <c r="F33" s="123">
        <f>ROUND('3'!F34*'1,2'!$E$28,0)</f>
        <v>0</v>
      </c>
      <c r="G33" s="123">
        <f>ROUND('3'!G34*'1,2'!$E$28,0)</f>
        <v>900</v>
      </c>
      <c r="H33" s="123">
        <f>ROUND('3'!H34*'1,2'!$E$28,0)</f>
        <v>0</v>
      </c>
      <c r="I33" s="123">
        <f>ROUND('3'!I34*'1,2'!$E$28,0)</f>
        <v>1054</v>
      </c>
      <c r="J33" s="123">
        <f>ROUND('3'!J34*'1,2'!$E$28,0)</f>
        <v>0</v>
      </c>
      <c r="L33" s="158"/>
      <c r="M33" s="158"/>
      <c r="N33" s="158"/>
      <c r="O33" s="158"/>
      <c r="P33" s="158"/>
      <c r="Q33" s="158"/>
      <c r="R33" s="144"/>
      <c r="T33" s="144"/>
    </row>
    <row r="34" spans="1:20" ht="25.5" x14ac:dyDescent="0.2">
      <c r="A34" s="16" t="s">
        <v>266</v>
      </c>
      <c r="B34" s="16" t="s">
        <v>404</v>
      </c>
      <c r="C34" s="17" t="s">
        <v>405</v>
      </c>
      <c r="D34" s="16" t="s">
        <v>15</v>
      </c>
      <c r="E34" s="123">
        <f>E33*0.7</f>
        <v>357</v>
      </c>
      <c r="F34" s="123">
        <f t="shared" ref="F34" si="56">F33*0.7</f>
        <v>0</v>
      </c>
      <c r="G34" s="123">
        <f t="shared" ref="G34" si="57">G33*0.7</f>
        <v>630</v>
      </c>
      <c r="H34" s="123">
        <f t="shared" ref="H34" si="58">H33*0.7</f>
        <v>0</v>
      </c>
      <c r="I34" s="123">
        <f t="shared" ref="I34" si="59">I33*0.7</f>
        <v>737.8</v>
      </c>
      <c r="J34" s="123">
        <f t="shared" ref="J34" si="60">J33*0.7</f>
        <v>0</v>
      </c>
      <c r="L34" s="158"/>
      <c r="M34" s="158"/>
      <c r="N34" s="158"/>
      <c r="O34" s="158"/>
      <c r="P34" s="158"/>
      <c r="Q34" s="158"/>
      <c r="R34" s="144"/>
      <c r="T34" s="144"/>
    </row>
    <row r="35" spans="1:20" ht="38.25" x14ac:dyDescent="0.2">
      <c r="A35" s="16" t="s">
        <v>269</v>
      </c>
      <c r="B35" s="16" t="s">
        <v>406</v>
      </c>
      <c r="C35" s="17" t="s">
        <v>407</v>
      </c>
      <c r="D35" s="16" t="s">
        <v>15</v>
      </c>
      <c r="E35" s="123">
        <f>ROUND('3'!E36*'1,2'!$E$28,0)</f>
        <v>3834</v>
      </c>
      <c r="F35" s="123">
        <f>ROUND('3'!F36*'1,2'!$E$28,0)</f>
        <v>0</v>
      </c>
      <c r="G35" s="123">
        <f>ROUND('3'!G36*'1,2'!$E$28,0)</f>
        <v>6851</v>
      </c>
      <c r="H35" s="123">
        <f>ROUND('3'!H36*'1,2'!$E$28,0)</f>
        <v>0</v>
      </c>
      <c r="I35" s="123">
        <f>ROUND('3'!I36*'1,2'!$E$28,0)</f>
        <v>8252</v>
      </c>
      <c r="J35" s="123">
        <f>ROUND('3'!J36*'1,2'!$E$28,0)</f>
        <v>0</v>
      </c>
      <c r="L35" s="158"/>
      <c r="M35" s="158"/>
      <c r="N35" s="158"/>
      <c r="O35" s="158"/>
      <c r="P35" s="158"/>
      <c r="Q35" s="158"/>
      <c r="R35" s="144"/>
      <c r="T35" s="144"/>
    </row>
    <row r="36" spans="1:20" ht="38.25" x14ac:dyDescent="0.2">
      <c r="A36" s="16" t="s">
        <v>272</v>
      </c>
      <c r="B36" s="16" t="s">
        <v>408</v>
      </c>
      <c r="C36" s="17" t="s">
        <v>409</v>
      </c>
      <c r="D36" s="16" t="s">
        <v>15</v>
      </c>
      <c r="E36" s="123">
        <f>E35*0.7</f>
        <v>2683.7999999999997</v>
      </c>
      <c r="F36" s="123">
        <f t="shared" ref="F36" si="61">F35*0.7</f>
        <v>0</v>
      </c>
      <c r="G36" s="123">
        <f t="shared" ref="G36" si="62">G35*0.7</f>
        <v>4795.7</v>
      </c>
      <c r="H36" s="123">
        <f t="shared" ref="H36" si="63">H35*0.7</f>
        <v>0</v>
      </c>
      <c r="I36" s="123">
        <f t="shared" ref="I36" si="64">I35*0.7</f>
        <v>5776.4</v>
      </c>
      <c r="J36" s="123">
        <f t="shared" ref="J36" si="65">J35*0.7</f>
        <v>0</v>
      </c>
      <c r="L36" s="158"/>
      <c r="M36" s="158"/>
      <c r="N36" s="158"/>
      <c r="O36" s="158"/>
      <c r="P36" s="158"/>
      <c r="Q36" s="158"/>
      <c r="R36" s="144"/>
      <c r="T36" s="144"/>
    </row>
    <row r="37" spans="1:20" ht="38.25" x14ac:dyDescent="0.2">
      <c r="A37" s="16" t="s">
        <v>275</v>
      </c>
      <c r="B37" s="16" t="s">
        <v>410</v>
      </c>
      <c r="C37" s="17" t="s">
        <v>411</v>
      </c>
      <c r="D37" s="16" t="s">
        <v>15</v>
      </c>
      <c r="E37" s="123">
        <f>ROUND('3'!E38*'1,2'!$E$28,0)</f>
        <v>2167</v>
      </c>
      <c r="F37" s="123">
        <f>ROUND('3'!F38*'1,2'!$E$28,0)</f>
        <v>0</v>
      </c>
      <c r="G37" s="123">
        <f>ROUND('3'!G38*'1,2'!$E$28,0)</f>
        <v>3825</v>
      </c>
      <c r="H37" s="123">
        <f>ROUND('3'!H38*'1,2'!$E$28,0)</f>
        <v>0</v>
      </c>
      <c r="I37" s="123">
        <f>ROUND('3'!I38*'1,2'!$E$28,0)</f>
        <v>4479</v>
      </c>
      <c r="J37" s="123">
        <f>ROUND('3'!J38*'1,2'!$E$28,0)</f>
        <v>0</v>
      </c>
      <c r="L37" s="158"/>
      <c r="M37" s="158"/>
      <c r="N37" s="158"/>
      <c r="O37" s="158"/>
      <c r="P37" s="158"/>
      <c r="Q37" s="158"/>
      <c r="R37" s="144"/>
      <c r="T37" s="144"/>
    </row>
    <row r="38" spans="1:20" ht="38.25" x14ac:dyDescent="0.2">
      <c r="A38" s="16" t="s">
        <v>278</v>
      </c>
      <c r="B38" s="16" t="s">
        <v>412</v>
      </c>
      <c r="C38" s="17" t="s">
        <v>413</v>
      </c>
      <c r="D38" s="16" t="s">
        <v>15</v>
      </c>
      <c r="E38" s="123">
        <f>E37*0.7</f>
        <v>1516.8999999999999</v>
      </c>
      <c r="F38" s="123">
        <f t="shared" ref="F38" si="66">F37*0.7</f>
        <v>0</v>
      </c>
      <c r="G38" s="123">
        <f t="shared" ref="G38" si="67">G37*0.7</f>
        <v>2677.5</v>
      </c>
      <c r="H38" s="123">
        <f t="shared" ref="H38" si="68">H37*0.7</f>
        <v>0</v>
      </c>
      <c r="I38" s="123">
        <f t="shared" ref="I38" si="69">I37*0.7</f>
        <v>3135.2999999999997</v>
      </c>
      <c r="J38" s="123">
        <f t="shared" ref="J38" si="70">J37*0.7</f>
        <v>0</v>
      </c>
      <c r="L38" s="158"/>
      <c r="M38" s="158"/>
      <c r="N38" s="158"/>
      <c r="O38" s="158"/>
      <c r="P38" s="158"/>
      <c r="Q38" s="158"/>
      <c r="R38" s="144"/>
      <c r="T38" s="144"/>
    </row>
    <row r="39" spans="1:20" ht="25.5" x14ac:dyDescent="0.2">
      <c r="A39" s="16" t="s">
        <v>281</v>
      </c>
      <c r="B39" s="16" t="s">
        <v>414</v>
      </c>
      <c r="C39" s="17" t="s">
        <v>415</v>
      </c>
      <c r="D39" s="16" t="s">
        <v>15</v>
      </c>
      <c r="E39" s="123">
        <f>ROUND('3'!E40*'1,2'!$E$28,0)</f>
        <v>1563</v>
      </c>
      <c r="F39" s="123">
        <f>ROUND('3'!F40*'1,2'!$E$28,0)</f>
        <v>0</v>
      </c>
      <c r="G39" s="123">
        <f>ROUND('3'!G40*'1,2'!$E$28,0)</f>
        <v>2789</v>
      </c>
      <c r="H39" s="123">
        <f>ROUND('3'!H40*'1,2'!$E$28,0)</f>
        <v>0</v>
      </c>
      <c r="I39" s="123">
        <f>ROUND('3'!I40*'1,2'!$E$28,0)</f>
        <v>3361</v>
      </c>
      <c r="J39" s="123">
        <f>ROUND('3'!J40*'1,2'!$E$28,0)</f>
        <v>0</v>
      </c>
      <c r="L39" s="158"/>
      <c r="M39" s="158"/>
      <c r="N39" s="158"/>
      <c r="O39" s="158"/>
      <c r="P39" s="158"/>
      <c r="Q39" s="158"/>
      <c r="R39" s="144"/>
      <c r="T39" s="144"/>
    </row>
    <row r="40" spans="1:20" ht="25.5" x14ac:dyDescent="0.2">
      <c r="A40" s="16" t="s">
        <v>284</v>
      </c>
      <c r="B40" s="16" t="s">
        <v>416</v>
      </c>
      <c r="C40" s="17" t="s">
        <v>417</v>
      </c>
      <c r="D40" s="16" t="s">
        <v>15</v>
      </c>
      <c r="E40" s="123">
        <f>E39*0.7</f>
        <v>1094.0999999999999</v>
      </c>
      <c r="F40" s="123">
        <f t="shared" ref="F40" si="71">F39*0.7</f>
        <v>0</v>
      </c>
      <c r="G40" s="123">
        <f t="shared" ref="G40" si="72">G39*0.7</f>
        <v>1952.3</v>
      </c>
      <c r="H40" s="123">
        <f t="shared" ref="H40" si="73">H39*0.7</f>
        <v>0</v>
      </c>
      <c r="I40" s="123">
        <f t="shared" ref="I40" si="74">I39*0.7</f>
        <v>2352.6999999999998</v>
      </c>
      <c r="J40" s="123">
        <f t="shared" ref="J40" si="75">J39*0.7</f>
        <v>0</v>
      </c>
      <c r="L40" s="158"/>
      <c r="M40" s="158"/>
      <c r="N40" s="158"/>
      <c r="O40" s="158"/>
      <c r="P40" s="158"/>
      <c r="Q40" s="158"/>
      <c r="R40" s="144"/>
      <c r="T40" s="144"/>
    </row>
    <row r="41" spans="1:20" ht="25.5" x14ac:dyDescent="0.2">
      <c r="A41" s="16" t="s">
        <v>287</v>
      </c>
      <c r="B41" s="16" t="s">
        <v>418</v>
      </c>
      <c r="C41" s="17" t="s">
        <v>419</v>
      </c>
      <c r="D41" s="16" t="s">
        <v>15</v>
      </c>
      <c r="E41" s="123">
        <f>ROUND('3'!E42*'1,2'!$E$28,0)</f>
        <v>982</v>
      </c>
      <c r="F41" s="123">
        <f>ROUND('3'!F42*'1,2'!$E$28,0)</f>
        <v>0</v>
      </c>
      <c r="G41" s="123">
        <f>ROUND('3'!G42*'1,2'!$E$28,0)</f>
        <v>1733</v>
      </c>
      <c r="H41" s="123">
        <f>ROUND('3'!H42*'1,2'!$E$28,0)</f>
        <v>0</v>
      </c>
      <c r="I41" s="123">
        <f>ROUND('3'!I42*'1,2'!$E$28,0)</f>
        <v>2028</v>
      </c>
      <c r="J41" s="123">
        <f>ROUND('3'!J42*'1,2'!$E$28,0)</f>
        <v>0</v>
      </c>
      <c r="L41" s="158"/>
      <c r="M41" s="158"/>
      <c r="N41" s="158"/>
      <c r="O41" s="158"/>
      <c r="P41" s="158"/>
      <c r="Q41" s="158"/>
      <c r="R41" s="144"/>
      <c r="T41" s="144"/>
    </row>
    <row r="42" spans="1:20" ht="25.5" x14ac:dyDescent="0.2">
      <c r="A42" s="16" t="s">
        <v>291</v>
      </c>
      <c r="B42" s="16" t="s">
        <v>420</v>
      </c>
      <c r="C42" s="17" t="s">
        <v>421</v>
      </c>
      <c r="D42" s="16" t="s">
        <v>15</v>
      </c>
      <c r="E42" s="123">
        <f>E41*0.7</f>
        <v>687.4</v>
      </c>
      <c r="F42" s="123">
        <f t="shared" ref="F42" si="76">F41*0.7</f>
        <v>0</v>
      </c>
      <c r="G42" s="123">
        <f t="shared" ref="G42" si="77">G41*0.7</f>
        <v>1213.0999999999999</v>
      </c>
      <c r="H42" s="123">
        <f t="shared" ref="H42" si="78">H41*0.7</f>
        <v>0</v>
      </c>
      <c r="I42" s="123">
        <f t="shared" ref="I42" si="79">I41*0.7</f>
        <v>1419.6</v>
      </c>
      <c r="J42" s="123">
        <f t="shared" ref="J42" si="80">J41*0.7</f>
        <v>0</v>
      </c>
      <c r="L42" s="158"/>
      <c r="M42" s="158"/>
      <c r="N42" s="158"/>
      <c r="O42" s="158"/>
      <c r="P42" s="158"/>
      <c r="Q42" s="158"/>
      <c r="R42" s="144"/>
      <c r="T42" s="144"/>
    </row>
    <row r="43" spans="1:20" ht="38.25" x14ac:dyDescent="0.2">
      <c r="A43" s="16" t="s">
        <v>294</v>
      </c>
      <c r="B43" s="16" t="s">
        <v>422</v>
      </c>
      <c r="C43" s="17" t="s">
        <v>423</v>
      </c>
      <c r="D43" s="16" t="s">
        <v>15</v>
      </c>
      <c r="E43" s="123">
        <f>ROUND('3'!E44*'1,2'!$E$28,0)</f>
        <v>11966</v>
      </c>
      <c r="F43" s="123">
        <f>ROUND('3'!F44*'1,2'!$E$28,0)</f>
        <v>0</v>
      </c>
      <c r="G43" s="123">
        <f>ROUND('3'!G44*'1,2'!$E$28,0)</f>
        <v>21299</v>
      </c>
      <c r="H43" s="123">
        <f>ROUND('3'!H44*'1,2'!$E$28,0)</f>
        <v>0</v>
      </c>
      <c r="I43" s="123">
        <f>ROUND('3'!I44*'1,2'!$E$28,0)</f>
        <v>25430</v>
      </c>
      <c r="J43" s="123">
        <f>ROUND('3'!J44*'1,2'!$E$28,0)</f>
        <v>0</v>
      </c>
      <c r="L43" s="158"/>
      <c r="M43" s="158"/>
      <c r="N43" s="158"/>
      <c r="O43" s="158"/>
      <c r="P43" s="158"/>
      <c r="Q43" s="158"/>
      <c r="R43" s="144"/>
      <c r="T43" s="144"/>
    </row>
    <row r="44" spans="1:20" ht="38.25" x14ac:dyDescent="0.2">
      <c r="A44" s="16" t="s">
        <v>297</v>
      </c>
      <c r="B44" s="16" t="s">
        <v>424</v>
      </c>
      <c r="C44" s="17" t="s">
        <v>425</v>
      </c>
      <c r="D44" s="16" t="s">
        <v>15</v>
      </c>
      <c r="E44" s="123">
        <f>E43*0.7</f>
        <v>8376.1999999999989</v>
      </c>
      <c r="F44" s="123">
        <f t="shared" ref="F44" si="81">F43*0.7</f>
        <v>0</v>
      </c>
      <c r="G44" s="123">
        <f t="shared" ref="G44" si="82">G43*0.7</f>
        <v>14909.3</v>
      </c>
      <c r="H44" s="123">
        <f t="shared" ref="H44" si="83">H43*0.7</f>
        <v>0</v>
      </c>
      <c r="I44" s="123">
        <f t="shared" ref="I44" si="84">I43*0.7</f>
        <v>17801</v>
      </c>
      <c r="J44" s="123">
        <f t="shared" ref="J44" si="85">J43*0.7</f>
        <v>0</v>
      </c>
      <c r="L44" s="158"/>
      <c r="M44" s="158"/>
      <c r="N44" s="158"/>
      <c r="O44" s="158"/>
      <c r="P44" s="158"/>
      <c r="Q44" s="158"/>
      <c r="R44" s="144"/>
      <c r="T44" s="144"/>
    </row>
    <row r="45" spans="1:20" ht="51" x14ac:dyDescent="0.2">
      <c r="A45" s="16" t="s">
        <v>300</v>
      </c>
      <c r="B45" s="16" t="s">
        <v>426</v>
      </c>
      <c r="C45" s="17" t="s">
        <v>427</v>
      </c>
      <c r="D45" s="16" t="s">
        <v>15</v>
      </c>
      <c r="E45" s="123">
        <f>ROUND('3'!E46*'1,2'!$E$28,0)</f>
        <v>12364</v>
      </c>
      <c r="F45" s="123">
        <f>ROUND('3'!F46*'1,2'!$E$28,0)</f>
        <v>0</v>
      </c>
      <c r="G45" s="123">
        <f>ROUND('3'!G46*'1,2'!$E$28,0)</f>
        <v>22008</v>
      </c>
      <c r="H45" s="123">
        <f>ROUND('3'!H46*'1,2'!$E$28,0)</f>
        <v>0</v>
      </c>
      <c r="I45" s="123">
        <f>ROUND('3'!I46*'1,2'!$E$28,0)</f>
        <v>26279</v>
      </c>
      <c r="J45" s="123">
        <f>ROUND('3'!J46*'1,2'!$E$28,0)</f>
        <v>0</v>
      </c>
      <c r="L45" s="158"/>
      <c r="M45" s="158"/>
      <c r="N45" s="158"/>
      <c r="O45" s="158"/>
      <c r="P45" s="158"/>
      <c r="Q45" s="158"/>
      <c r="R45" s="144"/>
      <c r="T45" s="144"/>
    </row>
    <row r="46" spans="1:20" ht="38.25" x14ac:dyDescent="0.2">
      <c r="A46" s="16" t="s">
        <v>304</v>
      </c>
      <c r="B46" s="16" t="s">
        <v>428</v>
      </c>
      <c r="C46" s="17" t="s">
        <v>429</v>
      </c>
      <c r="D46" s="16" t="s">
        <v>15</v>
      </c>
      <c r="E46" s="123">
        <f>E45*0.7</f>
        <v>8654.7999999999993</v>
      </c>
      <c r="F46" s="123">
        <f t="shared" ref="F46" si="86">F45*0.7</f>
        <v>0</v>
      </c>
      <c r="G46" s="123">
        <f t="shared" ref="G46" si="87">G45*0.7</f>
        <v>15405.599999999999</v>
      </c>
      <c r="H46" s="123">
        <f t="shared" ref="H46" si="88">H45*0.7</f>
        <v>0</v>
      </c>
      <c r="I46" s="123">
        <f t="shared" ref="I46" si="89">I45*0.7</f>
        <v>18395.3</v>
      </c>
      <c r="J46" s="123">
        <f t="shared" ref="J46" si="90">J45*0.7</f>
        <v>0</v>
      </c>
      <c r="L46" s="158"/>
      <c r="M46" s="158"/>
      <c r="N46" s="158"/>
      <c r="O46" s="158"/>
      <c r="P46" s="158"/>
      <c r="Q46" s="158"/>
      <c r="R46" s="144"/>
      <c r="T46" s="144"/>
    </row>
    <row r="47" spans="1:20" ht="25.5" x14ac:dyDescent="0.2">
      <c r="A47" s="16" t="s">
        <v>307</v>
      </c>
      <c r="B47" s="16" t="s">
        <v>430</v>
      </c>
      <c r="C47" s="17" t="s">
        <v>431</v>
      </c>
      <c r="D47" s="16" t="s">
        <v>15</v>
      </c>
      <c r="E47" s="123">
        <f>ROUND('3'!E48*'1,2'!$E$28,0)</f>
        <v>1594</v>
      </c>
      <c r="F47" s="123">
        <f>ROUND('3'!F48*'1,2'!$E$28,0)</f>
        <v>0</v>
      </c>
      <c r="G47" s="123">
        <f>ROUND('3'!G48*'1,2'!$E$28,0)</f>
        <v>2811</v>
      </c>
      <c r="H47" s="123">
        <f>ROUND('3'!H48*'1,2'!$E$28,0)</f>
        <v>0</v>
      </c>
      <c r="I47" s="123">
        <f>ROUND('3'!I48*'1,2'!$E$28,0)</f>
        <v>3294</v>
      </c>
      <c r="J47" s="123">
        <f>ROUND('3'!J48*'1,2'!$E$28,0)</f>
        <v>0</v>
      </c>
      <c r="L47" s="158"/>
      <c r="M47" s="158"/>
      <c r="N47" s="158"/>
      <c r="O47" s="158"/>
      <c r="P47" s="158"/>
      <c r="Q47" s="158"/>
      <c r="R47" s="144"/>
      <c r="T47" s="144"/>
    </row>
    <row r="48" spans="1:20" ht="25.5" x14ac:dyDescent="0.2">
      <c r="A48" s="16" t="s">
        <v>310</v>
      </c>
      <c r="B48" s="16" t="s">
        <v>432</v>
      </c>
      <c r="C48" s="17" t="s">
        <v>433</v>
      </c>
      <c r="D48" s="16" t="s">
        <v>15</v>
      </c>
      <c r="E48" s="123">
        <f>E47*0.7</f>
        <v>1115.8</v>
      </c>
      <c r="F48" s="123">
        <f t="shared" ref="F48" si="91">F47*0.7</f>
        <v>0</v>
      </c>
      <c r="G48" s="123">
        <f t="shared" ref="G48" si="92">G47*0.7</f>
        <v>1967.6999999999998</v>
      </c>
      <c r="H48" s="123">
        <f t="shared" ref="H48" si="93">H47*0.7</f>
        <v>0</v>
      </c>
      <c r="I48" s="123">
        <f t="shared" ref="I48" si="94">I47*0.7</f>
        <v>2305.7999999999997</v>
      </c>
      <c r="J48" s="123">
        <f t="shared" ref="J48" si="95">J47*0.7</f>
        <v>0</v>
      </c>
      <c r="L48" s="158"/>
      <c r="M48" s="158"/>
      <c r="N48" s="158"/>
      <c r="O48" s="158"/>
      <c r="P48" s="158"/>
      <c r="Q48" s="158"/>
      <c r="R48" s="144"/>
      <c r="T48" s="144"/>
    </row>
    <row r="49" spans="1:20" ht="25.5" x14ac:dyDescent="0.2">
      <c r="A49" s="16" t="s">
        <v>313</v>
      </c>
      <c r="B49" s="16" t="s">
        <v>434</v>
      </c>
      <c r="C49" s="17" t="s">
        <v>435</v>
      </c>
      <c r="D49" s="16" t="s">
        <v>15</v>
      </c>
      <c r="E49" s="123">
        <f>ROUND('3'!E50*'1,2'!$E$28,0)</f>
        <v>460</v>
      </c>
      <c r="F49" s="123">
        <f>ROUND('3'!F50*'1,2'!$E$28,0)</f>
        <v>0</v>
      </c>
      <c r="G49" s="123">
        <f>ROUND('3'!G50*'1,2'!$E$28,0)</f>
        <v>811</v>
      </c>
      <c r="H49" s="123">
        <f>ROUND('3'!H50*'1,2'!$E$28,0)</f>
        <v>0</v>
      </c>
      <c r="I49" s="123">
        <f>ROUND('3'!I50*'1,2'!$E$28,0)</f>
        <v>949</v>
      </c>
      <c r="J49" s="123">
        <f>ROUND('3'!J50*'1,2'!$E$28,0)</f>
        <v>0</v>
      </c>
      <c r="L49" s="158"/>
      <c r="M49" s="158"/>
      <c r="N49" s="158"/>
      <c r="O49" s="158"/>
      <c r="P49" s="158"/>
      <c r="Q49" s="158"/>
      <c r="R49" s="144"/>
      <c r="T49" s="144"/>
    </row>
    <row r="50" spans="1:20" ht="38.25" x14ac:dyDescent="0.2">
      <c r="A50" s="16" t="s">
        <v>316</v>
      </c>
      <c r="B50" s="16" t="s">
        <v>436</v>
      </c>
      <c r="C50" s="17" t="s">
        <v>437</v>
      </c>
      <c r="D50" s="16" t="s">
        <v>15</v>
      </c>
      <c r="E50" s="123">
        <f>ROUND('3'!E51*'1,2'!$E$28,0)</f>
        <v>2358</v>
      </c>
      <c r="F50" s="123">
        <f>ROUND('3'!F51*'1,2'!$E$28,0)</f>
        <v>0</v>
      </c>
      <c r="G50" s="123">
        <f>ROUND('3'!G51*'1,2'!$E$28,0)</f>
        <v>4164</v>
      </c>
      <c r="H50" s="123">
        <f>ROUND('3'!H51*'1,2'!$E$28,0)</f>
        <v>0</v>
      </c>
      <c r="I50" s="123">
        <f>ROUND('3'!I51*'1,2'!$E$28,0)</f>
        <v>4876</v>
      </c>
      <c r="J50" s="123">
        <f>ROUND('3'!J51*'1,2'!$E$28,0)</f>
        <v>0</v>
      </c>
      <c r="L50" s="158"/>
      <c r="M50" s="158"/>
      <c r="N50" s="158"/>
      <c r="O50" s="158"/>
      <c r="P50" s="158"/>
      <c r="Q50" s="158"/>
      <c r="R50" s="144"/>
      <c r="T50" s="144"/>
    </row>
    <row r="51" spans="1:20" ht="38.25" x14ac:dyDescent="0.2">
      <c r="A51" s="16" t="s">
        <v>319</v>
      </c>
      <c r="B51" s="16" t="s">
        <v>438</v>
      </c>
      <c r="C51" s="17" t="s">
        <v>439</v>
      </c>
      <c r="D51" s="16" t="s">
        <v>15</v>
      </c>
      <c r="E51" s="123">
        <f>E50*0.7</f>
        <v>1650.6</v>
      </c>
      <c r="F51" s="123">
        <f t="shared" ref="F51" si="96">F50*0.7</f>
        <v>0</v>
      </c>
      <c r="G51" s="123">
        <f t="shared" ref="G51" si="97">G50*0.7</f>
        <v>2914.7999999999997</v>
      </c>
      <c r="H51" s="123">
        <f t="shared" ref="H51" si="98">H50*0.7</f>
        <v>0</v>
      </c>
      <c r="I51" s="123">
        <f t="shared" ref="I51" si="99">I50*0.7</f>
        <v>3413.2</v>
      </c>
      <c r="J51" s="123">
        <f t="shared" ref="J51" si="100">J50*0.7</f>
        <v>0</v>
      </c>
      <c r="L51" s="158"/>
      <c r="M51" s="158"/>
      <c r="N51" s="158"/>
      <c r="O51" s="158"/>
      <c r="P51" s="158"/>
      <c r="Q51" s="158"/>
      <c r="R51" s="144"/>
      <c r="T51" s="144"/>
    </row>
    <row r="52" spans="1:20" ht="25.5" x14ac:dyDescent="0.2">
      <c r="A52" s="16" t="s">
        <v>322</v>
      </c>
      <c r="B52" s="16" t="s">
        <v>440</v>
      </c>
      <c r="C52" s="17" t="s">
        <v>441</v>
      </c>
      <c r="D52" s="16" t="s">
        <v>15</v>
      </c>
      <c r="E52" s="123">
        <f>ROUND('3'!E53*'1,2'!$E$28,0)</f>
        <v>892</v>
      </c>
      <c r="F52" s="123">
        <f>ROUND('3'!F53*'1,2'!$E$28,0)</f>
        <v>981</v>
      </c>
      <c r="G52" s="123">
        <f>ROUND('3'!G53*'1,2'!$E$28,0)</f>
        <v>1577</v>
      </c>
      <c r="H52" s="123">
        <f>ROUND('3'!H53*'1,2'!$E$28,0)</f>
        <v>1736</v>
      </c>
      <c r="I52" s="123">
        <f>ROUND('3'!I53*'1,2'!$E$28,0)</f>
        <v>1844</v>
      </c>
      <c r="J52" s="123">
        <f>ROUND('3'!J53*'1,2'!$E$28,0)</f>
        <v>2018</v>
      </c>
      <c r="L52" s="144"/>
      <c r="M52" s="144"/>
      <c r="N52" s="144"/>
      <c r="O52" s="144"/>
      <c r="P52" s="144"/>
      <c r="Q52" s="158"/>
      <c r="R52" s="144"/>
      <c r="T52" s="144"/>
    </row>
    <row r="53" spans="1:20" ht="25.5" x14ac:dyDescent="0.2">
      <c r="A53" s="16" t="s">
        <v>325</v>
      </c>
      <c r="B53" s="16" t="s">
        <v>442</v>
      </c>
      <c r="C53" s="17" t="s">
        <v>443</v>
      </c>
      <c r="D53" s="16" t="s">
        <v>15</v>
      </c>
      <c r="E53" s="123">
        <f>E52*1.2</f>
        <v>1070.3999999999999</v>
      </c>
      <c r="F53" s="123">
        <f t="shared" ref="F53:J53" si="101">F52*1.2</f>
        <v>1177.2</v>
      </c>
      <c r="G53" s="123">
        <f t="shared" si="101"/>
        <v>1892.3999999999999</v>
      </c>
      <c r="H53" s="123">
        <f t="shared" si="101"/>
        <v>2083.1999999999998</v>
      </c>
      <c r="I53" s="123">
        <f t="shared" si="101"/>
        <v>2212.7999999999997</v>
      </c>
      <c r="J53" s="123">
        <f t="shared" si="101"/>
        <v>2421.6</v>
      </c>
      <c r="L53" s="158"/>
      <c r="M53" s="158"/>
      <c r="N53" s="158"/>
      <c r="O53" s="158"/>
      <c r="P53" s="158"/>
      <c r="Q53" s="158"/>
      <c r="R53" s="144"/>
      <c r="T53" s="144"/>
    </row>
    <row r="54" spans="1:20" ht="25.5" x14ac:dyDescent="0.2">
      <c r="A54" s="16" t="s">
        <v>328</v>
      </c>
      <c r="B54" s="16" t="s">
        <v>444</v>
      </c>
      <c r="C54" s="17" t="s">
        <v>445</v>
      </c>
      <c r="D54" s="16" t="s">
        <v>15</v>
      </c>
      <c r="E54" s="123">
        <f>ROUND('3'!E55*'1,2'!$E$28,0)</f>
        <v>639</v>
      </c>
      <c r="F54" s="123">
        <f>ROUND('3'!F55*'1,2'!$E$28,0)</f>
        <v>699</v>
      </c>
      <c r="G54" s="123">
        <f>ROUND('3'!G55*'1,2'!$E$28,0)</f>
        <v>1126</v>
      </c>
      <c r="H54" s="123">
        <f>ROUND('3'!H55*'1,2'!$E$28,0)</f>
        <v>1240</v>
      </c>
      <c r="I54" s="123">
        <f>ROUND('3'!I55*'1,2'!$E$28,0)</f>
        <v>1317</v>
      </c>
      <c r="J54" s="123">
        <f>ROUND('3'!J55*'1,2'!$E$28,0)</f>
        <v>1439</v>
      </c>
      <c r="L54" s="158"/>
      <c r="M54" s="158"/>
      <c r="N54" s="158"/>
      <c r="O54" s="158"/>
      <c r="P54" s="158"/>
      <c r="Q54" s="158"/>
      <c r="R54" s="144"/>
      <c r="T54" s="144"/>
    </row>
    <row r="55" spans="1:20" ht="25.5" x14ac:dyDescent="0.2">
      <c r="A55" s="16" t="s">
        <v>331</v>
      </c>
      <c r="B55" s="16" t="s">
        <v>446</v>
      </c>
      <c r="C55" s="17" t="s">
        <v>447</v>
      </c>
      <c r="D55" s="16" t="s">
        <v>15</v>
      </c>
      <c r="E55" s="123">
        <f>E54*1.1</f>
        <v>702.90000000000009</v>
      </c>
      <c r="F55" s="123">
        <f t="shared" ref="F55:J55" si="102">F54*1.1</f>
        <v>768.90000000000009</v>
      </c>
      <c r="G55" s="123">
        <f t="shared" si="102"/>
        <v>1238.6000000000001</v>
      </c>
      <c r="H55" s="123">
        <f t="shared" si="102"/>
        <v>1364</v>
      </c>
      <c r="I55" s="123">
        <f t="shared" si="102"/>
        <v>1448.7</v>
      </c>
      <c r="J55" s="123">
        <f t="shared" si="102"/>
        <v>1582.9</v>
      </c>
      <c r="L55" s="158"/>
      <c r="M55" s="158"/>
      <c r="N55" s="158"/>
      <c r="O55" s="158"/>
      <c r="P55" s="158"/>
      <c r="Q55" s="158"/>
      <c r="R55" s="144"/>
      <c r="T55" s="144"/>
    </row>
    <row r="56" spans="1:20" ht="25.5" x14ac:dyDescent="0.2">
      <c r="A56" s="16" t="s">
        <v>334</v>
      </c>
      <c r="B56" s="16" t="s">
        <v>448</v>
      </c>
      <c r="C56" s="17" t="s">
        <v>449</v>
      </c>
      <c r="D56" s="16" t="s">
        <v>15</v>
      </c>
      <c r="E56" s="123">
        <f>ROUND('3'!E57*'1,2'!$E$28,0)</f>
        <v>917</v>
      </c>
      <c r="F56" s="123">
        <f>ROUND('3'!F57*'1,2'!$E$28,0)</f>
        <v>1009</v>
      </c>
      <c r="G56" s="123">
        <f>ROUND('3'!G57*'1,2'!$E$28,0)</f>
        <v>1621</v>
      </c>
      <c r="H56" s="123">
        <f>ROUND('3'!H57*'1,2'!$E$28,0)</f>
        <v>1787</v>
      </c>
      <c r="I56" s="123">
        <f>ROUND('3'!I57*'1,2'!$E$28,0)</f>
        <v>1898</v>
      </c>
      <c r="J56" s="123">
        <f>ROUND('3'!J57*'1,2'!$E$28,0)</f>
        <v>2075</v>
      </c>
      <c r="L56" s="158"/>
      <c r="M56" s="158"/>
      <c r="N56" s="158"/>
      <c r="O56" s="158"/>
      <c r="P56" s="158"/>
      <c r="Q56" s="158"/>
      <c r="R56" s="144"/>
      <c r="T56" s="144"/>
    </row>
    <row r="57" spans="1:20" ht="25.5" x14ac:dyDescent="0.2">
      <c r="A57" s="16" t="s">
        <v>337</v>
      </c>
      <c r="B57" s="16" t="s">
        <v>450</v>
      </c>
      <c r="C57" s="17" t="s">
        <v>451</v>
      </c>
      <c r="D57" s="16" t="s">
        <v>15</v>
      </c>
      <c r="E57" s="123">
        <f>E56*0.6</f>
        <v>550.19999999999993</v>
      </c>
      <c r="F57" s="123">
        <f>F56*0.6</f>
        <v>605.4</v>
      </c>
      <c r="G57" s="123">
        <f t="shared" ref="G57:J57" si="103">G56*0.6</f>
        <v>972.59999999999991</v>
      </c>
      <c r="H57" s="123">
        <f t="shared" si="103"/>
        <v>1072.2</v>
      </c>
      <c r="I57" s="123">
        <f t="shared" si="103"/>
        <v>1138.8</v>
      </c>
      <c r="J57" s="123">
        <f t="shared" si="103"/>
        <v>1245</v>
      </c>
      <c r="L57" s="158"/>
      <c r="M57" s="158"/>
      <c r="N57" s="158"/>
      <c r="O57" s="158"/>
      <c r="P57" s="158"/>
      <c r="Q57" s="158"/>
      <c r="R57" s="144"/>
      <c r="T57" s="144"/>
    </row>
    <row r="58" spans="1:20" ht="25.5" x14ac:dyDescent="0.2">
      <c r="A58" s="16" t="s">
        <v>340</v>
      </c>
      <c r="B58" s="16" t="s">
        <v>452</v>
      </c>
      <c r="C58" s="17" t="s">
        <v>453</v>
      </c>
      <c r="D58" s="16" t="s">
        <v>15</v>
      </c>
      <c r="E58" s="123">
        <f>E56*1.8</f>
        <v>1650.6000000000001</v>
      </c>
      <c r="F58" s="123">
        <f t="shared" ref="F58:J58" si="104">F56*1.8</f>
        <v>1816.2</v>
      </c>
      <c r="G58" s="123">
        <f t="shared" si="104"/>
        <v>2917.8</v>
      </c>
      <c r="H58" s="123">
        <f t="shared" si="104"/>
        <v>3216.6</v>
      </c>
      <c r="I58" s="123">
        <f t="shared" si="104"/>
        <v>3416.4</v>
      </c>
      <c r="J58" s="123">
        <f t="shared" si="104"/>
        <v>3735</v>
      </c>
      <c r="L58" s="158"/>
      <c r="M58" s="158"/>
      <c r="N58" s="158"/>
      <c r="O58" s="158"/>
      <c r="P58" s="158"/>
      <c r="Q58" s="158"/>
      <c r="R58" s="144"/>
      <c r="T58" s="144"/>
    </row>
    <row r="59" spans="1:20" ht="25.5" x14ac:dyDescent="0.2">
      <c r="A59" s="16" t="s">
        <v>343</v>
      </c>
      <c r="B59" s="16" t="s">
        <v>454</v>
      </c>
      <c r="C59" s="17" t="s">
        <v>455</v>
      </c>
      <c r="D59" s="16" t="s">
        <v>15</v>
      </c>
      <c r="E59" s="123">
        <f>E58*0.6</f>
        <v>990.36</v>
      </c>
      <c r="F59" s="123">
        <f>F58*0.6</f>
        <v>1089.72</v>
      </c>
      <c r="G59" s="123">
        <f t="shared" ref="G59:J59" si="105">G58*0.6</f>
        <v>1750.68</v>
      </c>
      <c r="H59" s="123">
        <f t="shared" si="105"/>
        <v>1929.9599999999998</v>
      </c>
      <c r="I59" s="123">
        <f t="shared" si="105"/>
        <v>2049.84</v>
      </c>
      <c r="J59" s="123">
        <f t="shared" si="105"/>
        <v>2241</v>
      </c>
      <c r="L59" s="158"/>
      <c r="M59" s="158"/>
      <c r="N59" s="158"/>
      <c r="O59" s="158"/>
      <c r="P59" s="158"/>
      <c r="Q59" s="158"/>
      <c r="R59" s="144"/>
      <c r="T59" s="144"/>
    </row>
    <row r="60" spans="1:20" ht="38.25" x14ac:dyDescent="0.2">
      <c r="A60" s="16" t="s">
        <v>346</v>
      </c>
      <c r="B60" s="16" t="s">
        <v>456</v>
      </c>
      <c r="C60" s="17" t="s">
        <v>457</v>
      </c>
      <c r="D60" s="16" t="s">
        <v>15</v>
      </c>
      <c r="E60" s="123">
        <f>E56*1.15</f>
        <v>1054.55</v>
      </c>
      <c r="F60" s="123">
        <f>F56*1.15</f>
        <v>1160.3499999999999</v>
      </c>
      <c r="G60" s="123">
        <f t="shared" ref="G60:J60" si="106">G56*1.15</f>
        <v>1864.1499999999999</v>
      </c>
      <c r="H60" s="123">
        <f t="shared" si="106"/>
        <v>2055.0499999999997</v>
      </c>
      <c r="I60" s="123">
        <f t="shared" si="106"/>
        <v>2182.6999999999998</v>
      </c>
      <c r="J60" s="123">
        <f t="shared" si="106"/>
        <v>2386.25</v>
      </c>
      <c r="L60" s="158"/>
      <c r="M60" s="158"/>
      <c r="N60" s="158"/>
      <c r="O60" s="158"/>
      <c r="P60" s="158"/>
      <c r="Q60" s="158"/>
      <c r="R60" s="144"/>
      <c r="T60" s="144"/>
    </row>
    <row r="61" spans="1:20" ht="38.25" x14ac:dyDescent="0.2">
      <c r="A61" s="16" t="s">
        <v>350</v>
      </c>
      <c r="B61" s="16" t="s">
        <v>458</v>
      </c>
      <c r="C61" s="17" t="s">
        <v>459</v>
      </c>
      <c r="D61" s="16" t="s">
        <v>15</v>
      </c>
      <c r="E61" s="123">
        <f>E60*0.6</f>
        <v>632.7299999999999</v>
      </c>
      <c r="F61" s="123">
        <f>F60*0.6</f>
        <v>696.20999999999992</v>
      </c>
      <c r="G61" s="123">
        <f t="shared" ref="G61" si="107">G60*0.6</f>
        <v>1118.4899999999998</v>
      </c>
      <c r="H61" s="123">
        <f t="shared" ref="H61" si="108">H60*0.6</f>
        <v>1233.0299999999997</v>
      </c>
      <c r="I61" s="123">
        <f t="shared" ref="I61" si="109">I60*0.6</f>
        <v>1309.6199999999999</v>
      </c>
      <c r="J61" s="123">
        <f t="shared" ref="J61" si="110">J60*0.6</f>
        <v>1431.75</v>
      </c>
      <c r="L61" s="158"/>
      <c r="M61" s="158"/>
      <c r="N61" s="158"/>
      <c r="O61" s="158"/>
      <c r="P61" s="158"/>
      <c r="Q61" s="158"/>
      <c r="R61" s="144"/>
      <c r="T61" s="144"/>
    </row>
    <row r="62" spans="1:20" ht="38.25" x14ac:dyDescent="0.2">
      <c r="A62" s="16" t="s">
        <v>460</v>
      </c>
      <c r="B62" s="16" t="s">
        <v>461</v>
      </c>
      <c r="C62" s="17" t="s">
        <v>462</v>
      </c>
      <c r="D62" s="16" t="s">
        <v>15</v>
      </c>
      <c r="E62" s="123">
        <f>E56*1.8*1.15</f>
        <v>1898.19</v>
      </c>
      <c r="F62" s="123">
        <f t="shared" ref="F62:J62" si="111">F56*1.8*1.15</f>
        <v>2088.63</v>
      </c>
      <c r="G62" s="123">
        <f t="shared" si="111"/>
        <v>3355.47</v>
      </c>
      <c r="H62" s="123">
        <f t="shared" si="111"/>
        <v>3699.0899999999997</v>
      </c>
      <c r="I62" s="123">
        <f t="shared" si="111"/>
        <v>3928.8599999999997</v>
      </c>
      <c r="J62" s="123">
        <f t="shared" si="111"/>
        <v>4295.25</v>
      </c>
      <c r="L62" s="158"/>
      <c r="M62" s="158"/>
      <c r="N62" s="158"/>
      <c r="O62" s="158"/>
      <c r="P62" s="158"/>
      <c r="Q62" s="158"/>
      <c r="R62" s="144"/>
      <c r="T62" s="144"/>
    </row>
    <row r="63" spans="1:20" ht="38.25" x14ac:dyDescent="0.2">
      <c r="A63" s="16" t="s">
        <v>463</v>
      </c>
      <c r="B63" s="16" t="s">
        <v>464</v>
      </c>
      <c r="C63" s="17" t="s">
        <v>465</v>
      </c>
      <c r="D63" s="16" t="s">
        <v>15</v>
      </c>
      <c r="E63" s="123">
        <f>E62*0.6</f>
        <v>1138.914</v>
      </c>
      <c r="F63" s="123">
        <f>F62*0.6</f>
        <v>1253.1780000000001</v>
      </c>
      <c r="G63" s="123">
        <f t="shared" ref="G63" si="112">G62*0.6</f>
        <v>2013.2819999999997</v>
      </c>
      <c r="H63" s="123">
        <f t="shared" ref="H63" si="113">H62*0.6</f>
        <v>2219.4539999999997</v>
      </c>
      <c r="I63" s="123">
        <f t="shared" ref="I63" si="114">I62*0.6</f>
        <v>2357.3159999999998</v>
      </c>
      <c r="J63" s="123">
        <f t="shared" ref="J63" si="115">J62*0.6</f>
        <v>2577.15</v>
      </c>
      <c r="L63" s="158"/>
      <c r="M63" s="158"/>
      <c r="N63" s="158"/>
      <c r="O63" s="158"/>
      <c r="P63" s="158"/>
      <c r="Q63" s="158"/>
      <c r="R63" s="144"/>
      <c r="T63" s="144"/>
    </row>
    <row r="64" spans="1:20" ht="38.25" x14ac:dyDescent="0.2">
      <c r="A64" s="16" t="s">
        <v>466</v>
      </c>
      <c r="B64" s="16" t="s">
        <v>467</v>
      </c>
      <c r="C64" s="17" t="s">
        <v>468</v>
      </c>
      <c r="D64" s="16" t="s">
        <v>15</v>
      </c>
      <c r="E64" s="123">
        <f>ROUND('3'!E65*'1,2'!$E$28,0)</f>
        <v>2294</v>
      </c>
      <c r="F64" s="123">
        <f>ROUND('3'!F65*'1,2'!$E$28,0)</f>
        <v>2523</v>
      </c>
      <c r="G64" s="123">
        <f>ROUND('3'!G65*'1,2'!$E$28,0)</f>
        <v>4052</v>
      </c>
      <c r="H64" s="123">
        <f>ROUND('3'!H65*'1,2'!$E$28,0)</f>
        <v>4462</v>
      </c>
      <c r="I64" s="123">
        <f>ROUND('3'!I65*'1,2'!$E$28,0)</f>
        <v>4744</v>
      </c>
      <c r="J64" s="123">
        <f>ROUND('3'!J65*'1,2'!$E$28,0)</f>
        <v>5188</v>
      </c>
      <c r="L64" s="158"/>
      <c r="M64" s="158"/>
      <c r="N64" s="158"/>
      <c r="O64" s="158"/>
      <c r="P64" s="158"/>
      <c r="Q64" s="158"/>
      <c r="R64" s="144"/>
      <c r="T64" s="144"/>
    </row>
    <row r="65" spans="1:20" ht="38.25" x14ac:dyDescent="0.2">
      <c r="A65" s="16" t="s">
        <v>469</v>
      </c>
      <c r="B65" s="16" t="s">
        <v>470</v>
      </c>
      <c r="C65" s="17" t="s">
        <v>471</v>
      </c>
      <c r="D65" s="16" t="s">
        <v>15</v>
      </c>
      <c r="E65" s="123">
        <f>E64*0.6</f>
        <v>1376.3999999999999</v>
      </c>
      <c r="F65" s="123">
        <f>F64*0.6</f>
        <v>1513.8</v>
      </c>
      <c r="G65" s="123">
        <f t="shared" ref="G65:J65" si="116">G64*0.6</f>
        <v>2431.1999999999998</v>
      </c>
      <c r="H65" s="123">
        <f t="shared" si="116"/>
        <v>2677.2</v>
      </c>
      <c r="I65" s="123">
        <f t="shared" si="116"/>
        <v>2846.4</v>
      </c>
      <c r="J65" s="123">
        <f t="shared" si="116"/>
        <v>3112.7999999999997</v>
      </c>
      <c r="L65" s="158"/>
      <c r="M65" s="158"/>
      <c r="N65" s="158"/>
      <c r="O65" s="158"/>
      <c r="P65" s="158"/>
      <c r="Q65" s="158"/>
      <c r="R65" s="144"/>
      <c r="T65" s="144"/>
    </row>
    <row r="66" spans="1:20" ht="38.25" x14ac:dyDescent="0.2">
      <c r="A66" s="16" t="s">
        <v>472</v>
      </c>
      <c r="B66" s="16" t="s">
        <v>473</v>
      </c>
      <c r="C66" s="17" t="s">
        <v>474</v>
      </c>
      <c r="D66" s="16" t="s">
        <v>15</v>
      </c>
      <c r="E66" s="123">
        <f>E64*1.8</f>
        <v>4129.2</v>
      </c>
      <c r="F66" s="123">
        <f t="shared" ref="F66:J66" si="117">F64*1.8</f>
        <v>4541.4000000000005</v>
      </c>
      <c r="G66" s="123">
        <f t="shared" si="117"/>
        <v>7293.6</v>
      </c>
      <c r="H66" s="123">
        <f t="shared" si="117"/>
        <v>8031.6</v>
      </c>
      <c r="I66" s="123">
        <f t="shared" si="117"/>
        <v>8539.2000000000007</v>
      </c>
      <c r="J66" s="123">
        <f t="shared" si="117"/>
        <v>9338.4</v>
      </c>
      <c r="L66" s="158"/>
      <c r="M66" s="158"/>
      <c r="N66" s="158"/>
      <c r="O66" s="158"/>
      <c r="P66" s="158"/>
      <c r="Q66" s="158"/>
      <c r="R66" s="144"/>
      <c r="T66" s="144"/>
    </row>
    <row r="67" spans="1:20" ht="38.25" x14ac:dyDescent="0.2">
      <c r="A67" s="16" t="s">
        <v>475</v>
      </c>
      <c r="B67" s="16" t="s">
        <v>476</v>
      </c>
      <c r="C67" s="17" t="s">
        <v>477</v>
      </c>
      <c r="D67" s="16" t="s">
        <v>15</v>
      </c>
      <c r="E67" s="123">
        <f>E66*0.6</f>
        <v>2477.52</v>
      </c>
      <c r="F67" s="123">
        <f>F66*0.6</f>
        <v>2724.84</v>
      </c>
      <c r="G67" s="123">
        <f t="shared" ref="G67" si="118">G66*0.6</f>
        <v>4376.16</v>
      </c>
      <c r="H67" s="123">
        <f t="shared" ref="H67" si="119">H66*0.6</f>
        <v>4818.96</v>
      </c>
      <c r="I67" s="123">
        <f t="shared" ref="I67" si="120">I66*0.6</f>
        <v>5123.5200000000004</v>
      </c>
      <c r="J67" s="123">
        <f t="shared" ref="J67" si="121">J66*0.6</f>
        <v>5603.04</v>
      </c>
      <c r="L67" s="158"/>
      <c r="M67" s="158"/>
      <c r="N67" s="158"/>
      <c r="O67" s="158"/>
      <c r="P67" s="158"/>
      <c r="Q67" s="158"/>
      <c r="R67" s="144"/>
      <c r="T67" s="144"/>
    </row>
    <row r="68" spans="1:20" ht="38.25" x14ac:dyDescent="0.2">
      <c r="A68" s="16" t="s">
        <v>478</v>
      </c>
      <c r="B68" s="16" t="s">
        <v>479</v>
      </c>
      <c r="C68" s="17" t="s">
        <v>480</v>
      </c>
      <c r="D68" s="16" t="s">
        <v>15</v>
      </c>
      <c r="E68" s="123">
        <f>E64*1.05</f>
        <v>2408.7000000000003</v>
      </c>
      <c r="F68" s="123">
        <f t="shared" ref="F68:J68" si="122">F64*1.05</f>
        <v>2649.15</v>
      </c>
      <c r="G68" s="123">
        <f t="shared" si="122"/>
        <v>4254.6000000000004</v>
      </c>
      <c r="H68" s="123">
        <f t="shared" si="122"/>
        <v>4685.1000000000004</v>
      </c>
      <c r="I68" s="123">
        <f t="shared" si="122"/>
        <v>4981.2</v>
      </c>
      <c r="J68" s="123">
        <f t="shared" si="122"/>
        <v>5447.4000000000005</v>
      </c>
      <c r="L68" s="158"/>
      <c r="M68" s="158"/>
      <c r="N68" s="158"/>
      <c r="O68" s="158"/>
      <c r="P68" s="158"/>
      <c r="Q68" s="158"/>
      <c r="R68" s="144"/>
      <c r="T68" s="144"/>
    </row>
    <row r="69" spans="1:20" ht="38.25" x14ac:dyDescent="0.2">
      <c r="A69" s="16" t="s">
        <v>481</v>
      </c>
      <c r="B69" s="16" t="s">
        <v>482</v>
      </c>
      <c r="C69" s="17" t="s">
        <v>483</v>
      </c>
      <c r="D69" s="16" t="s">
        <v>15</v>
      </c>
      <c r="E69" s="123">
        <f>E68*0.6</f>
        <v>1445.22</v>
      </c>
      <c r="F69" s="123">
        <f>F68*0.6</f>
        <v>1589.49</v>
      </c>
      <c r="G69" s="123">
        <f t="shared" ref="G69" si="123">G68*0.6</f>
        <v>2552.7600000000002</v>
      </c>
      <c r="H69" s="123">
        <f t="shared" ref="H69" si="124">H68*0.6</f>
        <v>2811.06</v>
      </c>
      <c r="I69" s="123">
        <f t="shared" ref="I69" si="125">I68*0.6</f>
        <v>2988.72</v>
      </c>
      <c r="J69" s="123">
        <f t="shared" ref="J69" si="126">J68*0.6</f>
        <v>3268.44</v>
      </c>
      <c r="L69" s="158"/>
      <c r="M69" s="158"/>
      <c r="N69" s="158"/>
      <c r="O69" s="158"/>
      <c r="P69" s="158"/>
      <c r="Q69" s="158"/>
      <c r="R69" s="144"/>
      <c r="T69" s="144"/>
    </row>
    <row r="70" spans="1:20" ht="38.25" x14ac:dyDescent="0.2">
      <c r="A70" s="16" t="s">
        <v>484</v>
      </c>
      <c r="B70" s="16" t="s">
        <v>485</v>
      </c>
      <c r="C70" s="17" t="s">
        <v>486</v>
      </c>
      <c r="D70" s="16" t="s">
        <v>15</v>
      </c>
      <c r="E70" s="123">
        <f>E64*1.8*1.05</f>
        <v>4335.66</v>
      </c>
      <c r="F70" s="123">
        <f>F64*1.8*1.05</f>
        <v>4768.4700000000012</v>
      </c>
      <c r="G70" s="123">
        <f t="shared" ref="G70:J70" si="127">G64*1.8*1.05</f>
        <v>7658.2800000000007</v>
      </c>
      <c r="H70" s="123">
        <f t="shared" si="127"/>
        <v>8433.18</v>
      </c>
      <c r="I70" s="123">
        <f t="shared" si="127"/>
        <v>8966.1600000000017</v>
      </c>
      <c r="J70" s="123">
        <f t="shared" si="127"/>
        <v>9805.32</v>
      </c>
      <c r="L70" s="158"/>
      <c r="M70" s="158"/>
      <c r="N70" s="158"/>
      <c r="O70" s="158"/>
      <c r="P70" s="158"/>
      <c r="Q70" s="158"/>
      <c r="R70" s="144"/>
      <c r="T70" s="144"/>
    </row>
    <row r="71" spans="1:20" ht="38.25" x14ac:dyDescent="0.2">
      <c r="A71" s="16" t="s">
        <v>487</v>
      </c>
      <c r="B71" s="16" t="s">
        <v>488</v>
      </c>
      <c r="C71" s="17" t="s">
        <v>489</v>
      </c>
      <c r="D71" s="16" t="s">
        <v>15</v>
      </c>
      <c r="E71" s="123">
        <f>E70*0.6</f>
        <v>2601.3959999999997</v>
      </c>
      <c r="F71" s="123">
        <f>F70*0.6</f>
        <v>2861.0820000000008</v>
      </c>
      <c r="G71" s="123">
        <f t="shared" ref="G71" si="128">G70*0.6</f>
        <v>4594.9679999999998</v>
      </c>
      <c r="H71" s="123">
        <f t="shared" ref="H71" si="129">H70*0.6</f>
        <v>5059.9080000000004</v>
      </c>
      <c r="I71" s="123">
        <f t="shared" ref="I71" si="130">I70*0.6</f>
        <v>5379.6960000000008</v>
      </c>
      <c r="J71" s="123">
        <f t="shared" ref="J71" si="131">J70*0.6</f>
        <v>5883.192</v>
      </c>
      <c r="L71" s="158"/>
      <c r="M71" s="158"/>
      <c r="N71" s="158"/>
      <c r="O71" s="158"/>
      <c r="P71" s="158"/>
      <c r="Q71" s="158"/>
      <c r="R71" s="144"/>
      <c r="T71" s="144"/>
    </row>
    <row r="72" spans="1:20" ht="38.25" x14ac:dyDescent="0.2">
      <c r="A72" s="16" t="s">
        <v>490</v>
      </c>
      <c r="B72" s="16" t="s">
        <v>491</v>
      </c>
      <c r="C72" s="17" t="s">
        <v>3041</v>
      </c>
      <c r="D72" s="16" t="s">
        <v>15</v>
      </c>
      <c r="E72" s="123">
        <f>ROUND('3'!E73*'1,2'!$E$28,0)</f>
        <v>1836</v>
      </c>
      <c r="F72" s="123">
        <f>ROUND('3'!F73*'1,2'!$E$28,0)</f>
        <v>2018</v>
      </c>
      <c r="G72" s="123">
        <f>ROUND('3'!G73*'1,2'!$E$28,0)</f>
        <v>3240</v>
      </c>
      <c r="H72" s="123">
        <f>ROUND('3'!H73*'1,2'!$E$28,0)</f>
        <v>3570</v>
      </c>
      <c r="I72" s="123">
        <f>ROUND('3'!I73*'1,2'!$E$28,0)</f>
        <v>3794</v>
      </c>
      <c r="J72" s="123">
        <f>ROUND('3'!J73*'1,2'!$E$28,0)</f>
        <v>4151</v>
      </c>
      <c r="L72" s="158"/>
      <c r="M72" s="158"/>
      <c r="N72" s="158"/>
      <c r="O72" s="158"/>
      <c r="P72" s="158"/>
      <c r="Q72" s="158"/>
      <c r="R72" s="144"/>
      <c r="T72" s="144"/>
    </row>
    <row r="73" spans="1:20" ht="38.25" x14ac:dyDescent="0.2">
      <c r="A73" s="16" t="s">
        <v>492</v>
      </c>
      <c r="B73" s="16" t="s">
        <v>493</v>
      </c>
      <c r="C73" s="17" t="s">
        <v>3042</v>
      </c>
      <c r="D73" s="16" t="s">
        <v>15</v>
      </c>
      <c r="E73" s="123">
        <f>E72*0.6</f>
        <v>1101.5999999999999</v>
      </c>
      <c r="F73" s="123">
        <f>F72*0.6</f>
        <v>1210.8</v>
      </c>
      <c r="G73" s="123">
        <f t="shared" ref="G73" si="132">G72*0.6</f>
        <v>1944</v>
      </c>
      <c r="H73" s="123">
        <f t="shared" ref="H73" si="133">H72*0.6</f>
        <v>2142</v>
      </c>
      <c r="I73" s="123">
        <f t="shared" ref="I73" si="134">I72*0.6</f>
        <v>2276.4</v>
      </c>
      <c r="J73" s="123">
        <f t="shared" ref="J73" si="135">J72*0.6</f>
        <v>2490.6</v>
      </c>
      <c r="L73" s="158"/>
      <c r="M73" s="158"/>
      <c r="N73" s="158"/>
      <c r="O73" s="158"/>
      <c r="P73" s="158"/>
      <c r="Q73" s="158"/>
      <c r="R73" s="144"/>
      <c r="T73" s="144"/>
    </row>
    <row r="74" spans="1:20" ht="38.25" x14ac:dyDescent="0.2">
      <c r="A74" s="16" t="s">
        <v>494</v>
      </c>
      <c r="B74" s="16" t="s">
        <v>495</v>
      </c>
      <c r="C74" s="17" t="s">
        <v>3043</v>
      </c>
      <c r="D74" s="16" t="s">
        <v>15</v>
      </c>
      <c r="E74" s="123">
        <f>E72*1.8</f>
        <v>3304.8</v>
      </c>
      <c r="F74" s="123">
        <f t="shared" ref="F74:J74" si="136">F72*1.8</f>
        <v>3632.4</v>
      </c>
      <c r="G74" s="123">
        <f t="shared" si="136"/>
        <v>5832</v>
      </c>
      <c r="H74" s="123">
        <f t="shared" si="136"/>
        <v>6426</v>
      </c>
      <c r="I74" s="123">
        <f t="shared" si="136"/>
        <v>6829.2</v>
      </c>
      <c r="J74" s="123">
        <f t="shared" si="136"/>
        <v>7471.8</v>
      </c>
      <c r="L74" s="158"/>
      <c r="M74" s="158"/>
      <c r="N74" s="158"/>
      <c r="O74" s="158"/>
      <c r="P74" s="158"/>
      <c r="Q74" s="158"/>
      <c r="R74" s="144"/>
      <c r="T74" s="144"/>
    </row>
    <row r="75" spans="1:20" ht="38.25" x14ac:dyDescent="0.2">
      <c r="A75" s="16" t="s">
        <v>496</v>
      </c>
      <c r="B75" s="16" t="s">
        <v>497</v>
      </c>
      <c r="C75" s="17" t="s">
        <v>3044</v>
      </c>
      <c r="D75" s="16" t="s">
        <v>15</v>
      </c>
      <c r="E75" s="123">
        <f>E74*0.6</f>
        <v>1982.88</v>
      </c>
      <c r="F75" s="123">
        <f>F74*0.6</f>
        <v>2179.44</v>
      </c>
      <c r="G75" s="123">
        <f t="shared" ref="G75" si="137">G74*0.6</f>
        <v>3499.2</v>
      </c>
      <c r="H75" s="123">
        <f t="shared" ref="H75" si="138">H74*0.6</f>
        <v>3855.6</v>
      </c>
      <c r="I75" s="123">
        <f t="shared" ref="I75" si="139">I74*0.6</f>
        <v>4097.5199999999995</v>
      </c>
      <c r="J75" s="123">
        <f t="shared" ref="J75" si="140">J74*0.6</f>
        <v>4483.08</v>
      </c>
      <c r="L75" s="158"/>
      <c r="M75" s="158"/>
      <c r="N75" s="158"/>
      <c r="O75" s="158"/>
      <c r="P75" s="158"/>
      <c r="Q75" s="158"/>
      <c r="R75" s="144"/>
      <c r="T75" s="144"/>
    </row>
    <row r="76" spans="1:20" ht="38.25" x14ac:dyDescent="0.2">
      <c r="A76" s="16" t="s">
        <v>498</v>
      </c>
      <c r="B76" s="16" t="s">
        <v>499</v>
      </c>
      <c r="C76" s="17" t="s">
        <v>3045</v>
      </c>
      <c r="D76" s="16" t="s">
        <v>15</v>
      </c>
      <c r="E76" s="123">
        <f>E72*1.1</f>
        <v>2019.6000000000001</v>
      </c>
      <c r="F76" s="123">
        <f>F72*1.1</f>
        <v>2219.8000000000002</v>
      </c>
      <c r="G76" s="123">
        <f t="shared" ref="G76:J76" si="141">G72*1.1</f>
        <v>3564.0000000000005</v>
      </c>
      <c r="H76" s="123">
        <f t="shared" si="141"/>
        <v>3927.0000000000005</v>
      </c>
      <c r="I76" s="123">
        <f t="shared" si="141"/>
        <v>4173.4000000000005</v>
      </c>
      <c r="J76" s="123">
        <f t="shared" si="141"/>
        <v>4566.1000000000004</v>
      </c>
      <c r="L76" s="158"/>
      <c r="M76" s="158"/>
      <c r="N76" s="158"/>
      <c r="O76" s="158"/>
      <c r="P76" s="158"/>
      <c r="Q76" s="158"/>
      <c r="R76" s="144"/>
      <c r="T76" s="144"/>
    </row>
    <row r="77" spans="1:20" ht="38.25" x14ac:dyDescent="0.2">
      <c r="A77" s="16" t="s">
        <v>500</v>
      </c>
      <c r="B77" s="16" t="s">
        <v>501</v>
      </c>
      <c r="C77" s="17" t="s">
        <v>3046</v>
      </c>
      <c r="D77" s="16" t="s">
        <v>15</v>
      </c>
      <c r="E77" s="123">
        <f>E76*0.6</f>
        <v>1211.76</v>
      </c>
      <c r="F77" s="123">
        <f>F76*0.6</f>
        <v>1331.88</v>
      </c>
      <c r="G77" s="123">
        <f t="shared" ref="G77" si="142">G76*0.6</f>
        <v>2138.4</v>
      </c>
      <c r="H77" s="123">
        <f t="shared" ref="H77" si="143">H76*0.6</f>
        <v>2356.2000000000003</v>
      </c>
      <c r="I77" s="123">
        <f t="shared" ref="I77" si="144">I76*0.6</f>
        <v>2504.0400000000004</v>
      </c>
      <c r="J77" s="123">
        <f t="shared" ref="J77" si="145">J76*0.6</f>
        <v>2739.6600000000003</v>
      </c>
      <c r="L77" s="158"/>
      <c r="M77" s="158"/>
      <c r="N77" s="158"/>
      <c r="O77" s="158"/>
      <c r="P77" s="158"/>
      <c r="Q77" s="158"/>
      <c r="R77" s="144"/>
      <c r="T77" s="144"/>
    </row>
    <row r="78" spans="1:20" ht="38.25" x14ac:dyDescent="0.2">
      <c r="A78" s="16" t="s">
        <v>502</v>
      </c>
      <c r="B78" s="16" t="s">
        <v>503</v>
      </c>
      <c r="C78" s="17" t="s">
        <v>3047</v>
      </c>
      <c r="D78" s="16" t="s">
        <v>15</v>
      </c>
      <c r="E78" s="123">
        <f>E72*1.8*1.1</f>
        <v>3635.2800000000007</v>
      </c>
      <c r="F78" s="123">
        <f>F72*1.8*1.1</f>
        <v>3995.6400000000003</v>
      </c>
      <c r="G78" s="123">
        <f t="shared" ref="G78:J78" si="146">G72*1.8*1.1</f>
        <v>6415.2000000000007</v>
      </c>
      <c r="H78" s="123">
        <f t="shared" si="146"/>
        <v>7068.6</v>
      </c>
      <c r="I78" s="123">
        <f t="shared" si="146"/>
        <v>7512.1200000000008</v>
      </c>
      <c r="J78" s="123">
        <f t="shared" si="146"/>
        <v>8218.9800000000014</v>
      </c>
      <c r="L78" s="158"/>
      <c r="M78" s="158"/>
      <c r="N78" s="158"/>
      <c r="O78" s="158"/>
      <c r="P78" s="158"/>
      <c r="Q78" s="158"/>
      <c r="R78" s="144"/>
      <c r="T78" s="144"/>
    </row>
    <row r="79" spans="1:20" ht="38.25" x14ac:dyDescent="0.2">
      <c r="A79" s="16" t="s">
        <v>504</v>
      </c>
      <c r="B79" s="16" t="s">
        <v>505</v>
      </c>
      <c r="C79" s="17" t="s">
        <v>3048</v>
      </c>
      <c r="D79" s="16" t="s">
        <v>15</v>
      </c>
      <c r="E79" s="123">
        <f>E78*0.6</f>
        <v>2181.1680000000001</v>
      </c>
      <c r="F79" s="123">
        <f>F78*0.6</f>
        <v>2397.384</v>
      </c>
      <c r="G79" s="123">
        <f t="shared" ref="G79" si="147">G78*0.6</f>
        <v>3849.1200000000003</v>
      </c>
      <c r="H79" s="123">
        <f t="shared" ref="H79" si="148">H78*0.6</f>
        <v>4241.16</v>
      </c>
      <c r="I79" s="123">
        <f t="shared" ref="I79" si="149">I78*0.6</f>
        <v>4507.2719999999999</v>
      </c>
      <c r="J79" s="123">
        <f t="shared" ref="J79" si="150">J78*0.6</f>
        <v>4931.3880000000008</v>
      </c>
      <c r="L79" s="158"/>
      <c r="M79" s="158"/>
      <c r="N79" s="158"/>
      <c r="O79" s="158"/>
      <c r="P79" s="158"/>
      <c r="Q79" s="158"/>
      <c r="R79" s="144"/>
      <c r="T79" s="144"/>
    </row>
    <row r="80" spans="1:20" ht="38.25" x14ac:dyDescent="0.2">
      <c r="A80" s="16" t="s">
        <v>506</v>
      </c>
      <c r="B80" s="16" t="s">
        <v>507</v>
      </c>
      <c r="C80" s="17" t="s">
        <v>508</v>
      </c>
      <c r="D80" s="16" t="s">
        <v>15</v>
      </c>
      <c r="E80" s="123">
        <f>ROUND('3'!E81*'1,2'!$E$28,0)</f>
        <v>2752</v>
      </c>
      <c r="F80" s="123">
        <f>ROUND('3'!F81*'1,2'!$E$28,0)</f>
        <v>3028</v>
      </c>
      <c r="G80" s="123">
        <f>ROUND('3'!G81*'1,2'!$E$28,0)</f>
        <v>4862</v>
      </c>
      <c r="H80" s="123">
        <f>ROUND('3'!H81*'1,2'!$E$28,0)</f>
        <v>5356</v>
      </c>
      <c r="I80" s="123">
        <f>ROUND('3'!I81*'1,2'!$E$28,0)</f>
        <v>5693</v>
      </c>
      <c r="J80" s="123">
        <f>ROUND('3'!J81*'1,2'!$E$28,0)</f>
        <v>6227</v>
      </c>
      <c r="L80" s="158"/>
      <c r="M80" s="158"/>
      <c r="N80" s="158"/>
      <c r="O80" s="158"/>
      <c r="P80" s="158"/>
      <c r="Q80" s="158"/>
      <c r="R80" s="144"/>
      <c r="T80" s="144"/>
    </row>
    <row r="81" spans="1:20" ht="38.25" x14ac:dyDescent="0.2">
      <c r="A81" s="16" t="s">
        <v>509</v>
      </c>
      <c r="B81" s="16" t="s">
        <v>510</v>
      </c>
      <c r="C81" s="17" t="s">
        <v>511</v>
      </c>
      <c r="D81" s="16" t="s">
        <v>15</v>
      </c>
      <c r="E81" s="123">
        <f>E80*0.6</f>
        <v>1651.2</v>
      </c>
      <c r="F81" s="123">
        <f>F80*0.6</f>
        <v>1816.8</v>
      </c>
      <c r="G81" s="123">
        <f t="shared" ref="G81" si="151">G80*0.6</f>
        <v>2917.2</v>
      </c>
      <c r="H81" s="123">
        <f t="shared" ref="H81" si="152">H80*0.6</f>
        <v>3213.6</v>
      </c>
      <c r="I81" s="123">
        <f t="shared" ref="I81" si="153">I80*0.6</f>
        <v>3415.7999999999997</v>
      </c>
      <c r="J81" s="123">
        <f t="shared" ref="J81" si="154">J80*0.6</f>
        <v>3736.2</v>
      </c>
      <c r="L81" s="158"/>
      <c r="M81" s="158"/>
      <c r="N81" s="158"/>
      <c r="O81" s="158"/>
      <c r="P81" s="158"/>
      <c r="Q81" s="158"/>
      <c r="R81" s="144"/>
      <c r="T81" s="144"/>
    </row>
    <row r="82" spans="1:20" ht="38.25" x14ac:dyDescent="0.2">
      <c r="A82" s="16" t="s">
        <v>512</v>
      </c>
      <c r="B82" s="16" t="s">
        <v>513</v>
      </c>
      <c r="C82" s="17" t="s">
        <v>514</v>
      </c>
      <c r="D82" s="16" t="s">
        <v>15</v>
      </c>
      <c r="E82" s="123">
        <f>E80*1.4</f>
        <v>3852.7999999999997</v>
      </c>
      <c r="F82" s="123">
        <f t="shared" ref="F82:J82" si="155">F80*1.4</f>
        <v>4239.2</v>
      </c>
      <c r="G82" s="123">
        <f t="shared" si="155"/>
        <v>6806.7999999999993</v>
      </c>
      <c r="H82" s="123">
        <f t="shared" si="155"/>
        <v>7498.4</v>
      </c>
      <c r="I82" s="123">
        <f t="shared" si="155"/>
        <v>7970.2</v>
      </c>
      <c r="J82" s="123">
        <f t="shared" si="155"/>
        <v>8717.7999999999993</v>
      </c>
      <c r="L82" s="158"/>
      <c r="M82" s="158"/>
      <c r="N82" s="158"/>
      <c r="O82" s="158"/>
      <c r="P82" s="158"/>
      <c r="Q82" s="158"/>
      <c r="R82" s="144"/>
      <c r="T82" s="144"/>
    </row>
    <row r="83" spans="1:20" ht="38.25" x14ac:dyDescent="0.2">
      <c r="A83" s="16" t="s">
        <v>515</v>
      </c>
      <c r="B83" s="16" t="s">
        <v>516</v>
      </c>
      <c r="C83" s="17" t="s">
        <v>517</v>
      </c>
      <c r="D83" s="16" t="s">
        <v>15</v>
      </c>
      <c r="E83" s="123">
        <f>E82*0.6</f>
        <v>2311.6799999999998</v>
      </c>
      <c r="F83" s="123">
        <f>F82*0.6</f>
        <v>2543.52</v>
      </c>
      <c r="G83" s="123">
        <f t="shared" ref="G83" si="156">G82*0.6</f>
        <v>4084.0799999999995</v>
      </c>
      <c r="H83" s="123">
        <f t="shared" ref="H83" si="157">H82*0.6</f>
        <v>4499.04</v>
      </c>
      <c r="I83" s="123">
        <f t="shared" ref="I83" si="158">I82*0.6</f>
        <v>4782.12</v>
      </c>
      <c r="J83" s="123">
        <f t="shared" ref="J83" si="159">J82*0.6</f>
        <v>5230.6799999999994</v>
      </c>
      <c r="L83" s="158"/>
      <c r="M83" s="158"/>
      <c r="N83" s="158"/>
      <c r="O83" s="158"/>
      <c r="P83" s="158"/>
      <c r="Q83" s="158"/>
      <c r="R83" s="144"/>
      <c r="T83" s="144"/>
    </row>
    <row r="84" spans="1:20" ht="38.25" x14ac:dyDescent="0.2">
      <c r="A84" s="16" t="s">
        <v>518</v>
      </c>
      <c r="B84" s="16" t="s">
        <v>519</v>
      </c>
      <c r="C84" s="17" t="s">
        <v>520</v>
      </c>
      <c r="D84" s="16" t="s">
        <v>15</v>
      </c>
      <c r="E84" s="123">
        <f>E80*1.08</f>
        <v>2972.1600000000003</v>
      </c>
      <c r="F84" s="123">
        <f t="shared" ref="F84:J84" si="160">F80*1.08</f>
        <v>3270.2400000000002</v>
      </c>
      <c r="G84" s="123">
        <f t="shared" si="160"/>
        <v>5250.96</v>
      </c>
      <c r="H84" s="123">
        <f t="shared" si="160"/>
        <v>5784.4800000000005</v>
      </c>
      <c r="I84" s="123">
        <f t="shared" si="160"/>
        <v>6148.4400000000005</v>
      </c>
      <c r="J84" s="123">
        <f t="shared" si="160"/>
        <v>6725.1600000000008</v>
      </c>
      <c r="L84" s="158"/>
      <c r="M84" s="158"/>
      <c r="N84" s="158"/>
      <c r="O84" s="158"/>
      <c r="P84" s="158"/>
      <c r="Q84" s="158"/>
      <c r="R84" s="144"/>
      <c r="T84" s="144"/>
    </row>
    <row r="85" spans="1:20" ht="38.25" x14ac:dyDescent="0.2">
      <c r="A85" s="16" t="s">
        <v>521</v>
      </c>
      <c r="B85" s="16" t="s">
        <v>522</v>
      </c>
      <c r="C85" s="17" t="s">
        <v>523</v>
      </c>
      <c r="D85" s="16" t="s">
        <v>15</v>
      </c>
      <c r="E85" s="123">
        <f>E84*0.6</f>
        <v>1783.296</v>
      </c>
      <c r="F85" s="123">
        <f>F84*0.6</f>
        <v>1962.144</v>
      </c>
      <c r="G85" s="123">
        <f t="shared" ref="G85" si="161">G84*0.6</f>
        <v>3150.576</v>
      </c>
      <c r="H85" s="123">
        <f t="shared" ref="H85" si="162">H84*0.6</f>
        <v>3470.6880000000001</v>
      </c>
      <c r="I85" s="123">
        <f t="shared" ref="I85" si="163">I84*0.6</f>
        <v>3689.0640000000003</v>
      </c>
      <c r="J85" s="123">
        <f t="shared" ref="J85" si="164">J84*0.6</f>
        <v>4035.0960000000005</v>
      </c>
      <c r="L85" s="158"/>
      <c r="M85" s="158"/>
      <c r="N85" s="158"/>
      <c r="O85" s="158"/>
      <c r="P85" s="158"/>
      <c r="Q85" s="158"/>
      <c r="R85" s="144"/>
      <c r="T85" s="144"/>
    </row>
    <row r="86" spans="1:20" ht="38.25" x14ac:dyDescent="0.2">
      <c r="A86" s="16" t="s">
        <v>524</v>
      </c>
      <c r="B86" s="16" t="s">
        <v>525</v>
      </c>
      <c r="C86" s="17" t="s">
        <v>526</v>
      </c>
      <c r="D86" s="16" t="s">
        <v>15</v>
      </c>
      <c r="E86" s="123">
        <f>E80*1.4*1.08</f>
        <v>4161.0240000000003</v>
      </c>
      <c r="F86" s="123">
        <f>F80*1.4*1.08</f>
        <v>4578.3360000000002</v>
      </c>
      <c r="G86" s="123">
        <f t="shared" ref="G86:J86" si="165">G80*1.4*1.08</f>
        <v>7351.3440000000001</v>
      </c>
      <c r="H86" s="123">
        <f t="shared" si="165"/>
        <v>8098.2719999999999</v>
      </c>
      <c r="I86" s="123">
        <f t="shared" si="165"/>
        <v>8607.8160000000007</v>
      </c>
      <c r="J86" s="123">
        <f t="shared" si="165"/>
        <v>9415.2240000000002</v>
      </c>
      <c r="L86" s="158"/>
      <c r="M86" s="158"/>
      <c r="N86" s="158"/>
      <c r="O86" s="158"/>
      <c r="P86" s="158"/>
      <c r="Q86" s="158"/>
      <c r="R86" s="144"/>
      <c r="T86" s="144"/>
    </row>
    <row r="87" spans="1:20" ht="38.25" x14ac:dyDescent="0.2">
      <c r="A87" s="16" t="s">
        <v>527</v>
      </c>
      <c r="B87" s="16" t="s">
        <v>528</v>
      </c>
      <c r="C87" s="17" t="s">
        <v>529</v>
      </c>
      <c r="D87" s="16" t="s">
        <v>15</v>
      </c>
      <c r="E87" s="123">
        <f>E86*0.6</f>
        <v>2496.6143999999999</v>
      </c>
      <c r="F87" s="123">
        <f>F86*0.6</f>
        <v>2747.0016000000001</v>
      </c>
      <c r="G87" s="123">
        <f t="shared" ref="G87" si="166">G86*0.6</f>
        <v>4410.8063999999995</v>
      </c>
      <c r="H87" s="123">
        <f t="shared" ref="H87" si="167">H86*0.6</f>
        <v>4858.9632000000001</v>
      </c>
      <c r="I87" s="123">
        <f t="shared" ref="I87" si="168">I86*0.6</f>
        <v>5164.6896000000006</v>
      </c>
      <c r="J87" s="123">
        <f t="shared" ref="J87" si="169">J86*0.6</f>
        <v>5649.1343999999999</v>
      </c>
      <c r="L87" s="158"/>
      <c r="M87" s="158"/>
      <c r="N87" s="158"/>
      <c r="O87" s="158"/>
      <c r="P87" s="158"/>
      <c r="Q87" s="158"/>
      <c r="R87" s="144"/>
      <c r="T87" s="144"/>
    </row>
    <row r="88" spans="1:20" ht="38.25" x14ac:dyDescent="0.2">
      <c r="A88" s="16" t="s">
        <v>530</v>
      </c>
      <c r="B88" s="16" t="s">
        <v>531</v>
      </c>
      <c r="C88" s="17" t="s">
        <v>532</v>
      </c>
      <c r="D88" s="16" t="s">
        <v>15</v>
      </c>
      <c r="E88" s="123">
        <f>ROUND('3'!E89*'1,2'!$E$28,0)</f>
        <v>4283</v>
      </c>
      <c r="F88" s="123">
        <f>ROUND('3'!F89*'1,2'!$E$28,0)</f>
        <v>4708</v>
      </c>
      <c r="G88" s="123">
        <f>ROUND('3'!G89*'1,2'!$E$28,0)</f>
        <v>7561</v>
      </c>
      <c r="H88" s="123">
        <f>ROUND('3'!H89*'1,2'!$E$28,0)</f>
        <v>8332</v>
      </c>
      <c r="I88" s="123">
        <f>ROUND('3'!I89*'1,2'!$E$28,0)</f>
        <v>8854</v>
      </c>
      <c r="J88" s="123">
        <f>ROUND('3'!J89*'1,2'!$E$28,0)</f>
        <v>9685</v>
      </c>
      <c r="L88" s="158"/>
      <c r="M88" s="158"/>
      <c r="N88" s="158"/>
      <c r="O88" s="158"/>
      <c r="P88" s="158"/>
      <c r="Q88" s="158"/>
      <c r="R88" s="144"/>
      <c r="T88" s="144"/>
    </row>
    <row r="89" spans="1:20" ht="38.25" x14ac:dyDescent="0.2">
      <c r="A89" s="16" t="s">
        <v>533</v>
      </c>
      <c r="B89" s="16" t="s">
        <v>534</v>
      </c>
      <c r="C89" s="17" t="s">
        <v>535</v>
      </c>
      <c r="D89" s="16" t="s">
        <v>15</v>
      </c>
      <c r="E89" s="123">
        <f>E88*0.6</f>
        <v>2569.7999999999997</v>
      </c>
      <c r="F89" s="123">
        <f>F88*0.6</f>
        <v>2824.7999999999997</v>
      </c>
      <c r="G89" s="123">
        <f t="shared" ref="G89" si="170">G88*0.6</f>
        <v>4536.5999999999995</v>
      </c>
      <c r="H89" s="123">
        <f t="shared" ref="H89" si="171">H88*0.6</f>
        <v>4999.2</v>
      </c>
      <c r="I89" s="123">
        <f t="shared" ref="I89" si="172">I88*0.6</f>
        <v>5312.4</v>
      </c>
      <c r="J89" s="123">
        <f t="shared" ref="J89" si="173">J88*0.6</f>
        <v>5811</v>
      </c>
      <c r="L89" s="158"/>
      <c r="M89" s="158"/>
      <c r="N89" s="158"/>
      <c r="O89" s="158"/>
      <c r="P89" s="158"/>
      <c r="Q89" s="158"/>
      <c r="R89" s="144"/>
      <c r="T89" s="144"/>
    </row>
    <row r="90" spans="1:20" ht="38.25" x14ac:dyDescent="0.2">
      <c r="A90" s="16" t="s">
        <v>536</v>
      </c>
      <c r="B90" s="16" t="s">
        <v>537</v>
      </c>
      <c r="C90" s="17" t="s">
        <v>538</v>
      </c>
      <c r="D90" s="16" t="s">
        <v>15</v>
      </c>
      <c r="E90" s="123">
        <f>E88*1.03</f>
        <v>4411.49</v>
      </c>
      <c r="F90" s="123">
        <f>F88*1.03</f>
        <v>4849.24</v>
      </c>
      <c r="G90" s="123">
        <f t="shared" ref="G90:J90" si="174">G88*1.03</f>
        <v>7787.83</v>
      </c>
      <c r="H90" s="123">
        <f t="shared" si="174"/>
        <v>8581.9600000000009</v>
      </c>
      <c r="I90" s="123">
        <f t="shared" si="174"/>
        <v>9119.6200000000008</v>
      </c>
      <c r="J90" s="123">
        <f t="shared" si="174"/>
        <v>9975.5500000000011</v>
      </c>
      <c r="L90" s="158"/>
      <c r="M90" s="158"/>
      <c r="N90" s="158"/>
      <c r="O90" s="158"/>
      <c r="P90" s="158"/>
      <c r="Q90" s="158"/>
      <c r="R90" s="144"/>
      <c r="T90" s="144"/>
    </row>
    <row r="91" spans="1:20" ht="38.25" x14ac:dyDescent="0.2">
      <c r="A91" s="16" t="s">
        <v>539</v>
      </c>
      <c r="B91" s="16" t="s">
        <v>540</v>
      </c>
      <c r="C91" s="17" t="s">
        <v>541</v>
      </c>
      <c r="D91" s="16" t="s">
        <v>15</v>
      </c>
      <c r="E91" s="123">
        <f>E90*0.6</f>
        <v>2646.8939999999998</v>
      </c>
      <c r="F91" s="123">
        <f>F90*0.6</f>
        <v>2909.5439999999999</v>
      </c>
      <c r="G91" s="123">
        <f t="shared" ref="G91" si="175">G90*0.6</f>
        <v>4672.6979999999994</v>
      </c>
      <c r="H91" s="123">
        <f t="shared" ref="H91" si="176">H90*0.6</f>
        <v>5149.1760000000004</v>
      </c>
      <c r="I91" s="123">
        <f t="shared" ref="I91" si="177">I90*0.6</f>
        <v>5471.7719999999999</v>
      </c>
      <c r="J91" s="123">
        <f t="shared" ref="J91" si="178">J90*0.6</f>
        <v>5985.3300000000008</v>
      </c>
      <c r="L91" s="158"/>
      <c r="M91" s="158"/>
      <c r="N91" s="158"/>
      <c r="O91" s="158"/>
      <c r="P91" s="158"/>
      <c r="Q91" s="158"/>
      <c r="R91" s="144"/>
      <c r="T91" s="144"/>
    </row>
    <row r="92" spans="1:20" ht="38.25" x14ac:dyDescent="0.2">
      <c r="A92" s="16" t="s">
        <v>542</v>
      </c>
      <c r="B92" s="16" t="s">
        <v>543</v>
      </c>
      <c r="C92" s="17" t="s">
        <v>544</v>
      </c>
      <c r="D92" s="16" t="s">
        <v>15</v>
      </c>
      <c r="E92" s="123">
        <f>E88*1.06</f>
        <v>4539.9800000000005</v>
      </c>
      <c r="F92" s="123">
        <f>F88*1.06</f>
        <v>4990.4800000000005</v>
      </c>
      <c r="G92" s="123">
        <f t="shared" ref="G92:J92" si="179">G88*1.06</f>
        <v>8014.6600000000008</v>
      </c>
      <c r="H92" s="123">
        <f t="shared" si="179"/>
        <v>8831.92</v>
      </c>
      <c r="I92" s="123">
        <f t="shared" si="179"/>
        <v>9385.24</v>
      </c>
      <c r="J92" s="123">
        <f t="shared" si="179"/>
        <v>10266.1</v>
      </c>
      <c r="L92" s="158"/>
      <c r="M92" s="158"/>
      <c r="N92" s="158"/>
      <c r="O92" s="158"/>
      <c r="P92" s="158"/>
      <c r="Q92" s="158"/>
      <c r="R92" s="144"/>
      <c r="T92" s="144"/>
    </row>
    <row r="93" spans="1:20" ht="38.25" x14ac:dyDescent="0.2">
      <c r="A93" s="16" t="s">
        <v>545</v>
      </c>
      <c r="B93" s="16" t="s">
        <v>546</v>
      </c>
      <c r="C93" s="17" t="s">
        <v>547</v>
      </c>
      <c r="D93" s="16" t="s">
        <v>15</v>
      </c>
      <c r="E93" s="123">
        <f>E92*0.6</f>
        <v>2723.9880000000003</v>
      </c>
      <c r="F93" s="123">
        <f>F92*0.6</f>
        <v>2994.288</v>
      </c>
      <c r="G93" s="123">
        <f t="shared" ref="G93" si="180">G92*0.6</f>
        <v>4808.7960000000003</v>
      </c>
      <c r="H93" s="123">
        <f t="shared" ref="H93" si="181">H92*0.6</f>
        <v>5299.152</v>
      </c>
      <c r="I93" s="123">
        <f t="shared" ref="I93" si="182">I92*0.6</f>
        <v>5631.1439999999993</v>
      </c>
      <c r="J93" s="123">
        <f t="shared" ref="J93" si="183">J92*0.6</f>
        <v>6159.66</v>
      </c>
      <c r="L93" s="158"/>
      <c r="M93" s="158"/>
      <c r="N93" s="158"/>
      <c r="O93" s="158"/>
      <c r="P93" s="158"/>
      <c r="Q93" s="158"/>
      <c r="R93" s="144"/>
      <c r="T93" s="144"/>
    </row>
    <row r="94" spans="1:20" ht="38.25" x14ac:dyDescent="0.2">
      <c r="A94" s="16" t="s">
        <v>548</v>
      </c>
      <c r="B94" s="16" t="s">
        <v>549</v>
      </c>
      <c r="C94" s="17" t="s">
        <v>550</v>
      </c>
      <c r="D94" s="16" t="s">
        <v>15</v>
      </c>
      <c r="E94" s="123">
        <f>ROUND('3'!E95*'1,2'!$E$28,0)</f>
        <v>1563</v>
      </c>
      <c r="F94" s="123">
        <f>ROUND('3'!F95*'1,2'!$E$28,0)</f>
        <v>1719</v>
      </c>
      <c r="G94" s="123">
        <f>ROUND('3'!G95*'1,2'!$E$28,0)</f>
        <v>2757</v>
      </c>
      <c r="H94" s="123">
        <f>ROUND('3'!H95*'1,2'!$E$28,0)</f>
        <v>3037</v>
      </c>
      <c r="I94" s="123">
        <f>ROUND('3'!I95*'1,2'!$E$28,0)</f>
        <v>3229</v>
      </c>
      <c r="J94" s="123">
        <f>ROUND('3'!J95*'1,2'!$E$28,0)</f>
        <v>3532</v>
      </c>
      <c r="L94" s="158"/>
      <c r="M94" s="158"/>
      <c r="N94" s="158"/>
      <c r="O94" s="158"/>
      <c r="P94" s="158"/>
      <c r="Q94" s="158"/>
      <c r="R94" s="144"/>
      <c r="T94" s="144"/>
    </row>
    <row r="95" spans="1:20" ht="38.25" x14ac:dyDescent="0.2">
      <c r="A95" s="16" t="s">
        <v>551</v>
      </c>
      <c r="B95" s="16" t="s">
        <v>552</v>
      </c>
      <c r="C95" s="17" t="s">
        <v>553</v>
      </c>
      <c r="D95" s="16" t="s">
        <v>15</v>
      </c>
      <c r="E95" s="123">
        <f>E94*0.6</f>
        <v>937.8</v>
      </c>
      <c r="F95" s="123">
        <f>F94*0.6</f>
        <v>1031.3999999999999</v>
      </c>
      <c r="G95" s="123">
        <f t="shared" ref="G95" si="184">G94*0.6</f>
        <v>1654.2</v>
      </c>
      <c r="H95" s="123">
        <f t="shared" ref="H95" si="185">H94*0.6</f>
        <v>1822.2</v>
      </c>
      <c r="I95" s="123">
        <f t="shared" ref="I95" si="186">I94*0.6</f>
        <v>1937.3999999999999</v>
      </c>
      <c r="J95" s="123">
        <f t="shared" ref="J95" si="187">J94*0.6</f>
        <v>2119.1999999999998</v>
      </c>
      <c r="L95" s="158"/>
      <c r="M95" s="158"/>
      <c r="N95" s="158"/>
      <c r="O95" s="158"/>
      <c r="P95" s="158"/>
      <c r="Q95" s="158"/>
      <c r="R95" s="144"/>
      <c r="T95" s="144"/>
    </row>
    <row r="96" spans="1:20" ht="38.25" x14ac:dyDescent="0.2">
      <c r="A96" s="16" t="s">
        <v>554</v>
      </c>
      <c r="B96" s="16" t="s">
        <v>555</v>
      </c>
      <c r="C96" s="17" t="s">
        <v>556</v>
      </c>
      <c r="D96" s="16" t="s">
        <v>15</v>
      </c>
      <c r="E96" s="123">
        <f>E94*1.3</f>
        <v>2031.9</v>
      </c>
      <c r="F96" s="123">
        <f>F94*1.3</f>
        <v>2234.7000000000003</v>
      </c>
      <c r="G96" s="123">
        <f t="shared" ref="G96:J96" si="188">G94*1.3</f>
        <v>3584.1</v>
      </c>
      <c r="H96" s="123">
        <f t="shared" si="188"/>
        <v>3948.1</v>
      </c>
      <c r="I96" s="123">
        <f t="shared" si="188"/>
        <v>4197.7</v>
      </c>
      <c r="J96" s="123">
        <f t="shared" si="188"/>
        <v>4591.6000000000004</v>
      </c>
      <c r="L96" s="158"/>
      <c r="M96" s="158"/>
      <c r="N96" s="158"/>
      <c r="O96" s="158"/>
      <c r="P96" s="158"/>
      <c r="Q96" s="158"/>
      <c r="R96" s="144"/>
      <c r="T96" s="144"/>
    </row>
    <row r="97" spans="1:20" ht="38.25" x14ac:dyDescent="0.2">
      <c r="A97" s="16" t="s">
        <v>557</v>
      </c>
      <c r="B97" s="16" t="s">
        <v>558</v>
      </c>
      <c r="C97" s="17" t="s">
        <v>559</v>
      </c>
      <c r="D97" s="16" t="s">
        <v>15</v>
      </c>
      <c r="E97" s="123">
        <f>E96*0.6</f>
        <v>1219.1400000000001</v>
      </c>
      <c r="F97" s="123">
        <f>F96*0.6</f>
        <v>1340.8200000000002</v>
      </c>
      <c r="G97" s="123">
        <f t="shared" ref="G97" si="189">G96*0.6</f>
        <v>2150.46</v>
      </c>
      <c r="H97" s="123">
        <f t="shared" ref="H97" si="190">H96*0.6</f>
        <v>2368.8599999999997</v>
      </c>
      <c r="I97" s="123">
        <f t="shared" ref="I97" si="191">I96*0.6</f>
        <v>2518.62</v>
      </c>
      <c r="J97" s="123">
        <f t="shared" ref="J97" si="192">J96*0.6</f>
        <v>2754.96</v>
      </c>
      <c r="L97" s="158"/>
      <c r="M97" s="158"/>
      <c r="N97" s="158"/>
      <c r="O97" s="158"/>
      <c r="P97" s="158"/>
      <c r="Q97" s="158"/>
      <c r="R97" s="144"/>
      <c r="T97" s="144"/>
    </row>
    <row r="98" spans="1:20" ht="38.25" x14ac:dyDescent="0.2">
      <c r="A98" s="16" t="s">
        <v>560</v>
      </c>
      <c r="B98" s="16" t="s">
        <v>561</v>
      </c>
      <c r="C98" s="17" t="s">
        <v>562</v>
      </c>
      <c r="D98" s="16" t="s">
        <v>15</v>
      </c>
      <c r="E98" s="123">
        <f>E94*1.1</f>
        <v>1719.3000000000002</v>
      </c>
      <c r="F98" s="123">
        <f t="shared" ref="F98:J98" si="193">F94*1.1</f>
        <v>1890.9</v>
      </c>
      <c r="G98" s="123">
        <f t="shared" si="193"/>
        <v>3032.7000000000003</v>
      </c>
      <c r="H98" s="123">
        <f t="shared" si="193"/>
        <v>3340.7000000000003</v>
      </c>
      <c r="I98" s="123">
        <f t="shared" si="193"/>
        <v>3551.9</v>
      </c>
      <c r="J98" s="123">
        <f t="shared" si="193"/>
        <v>3885.2000000000003</v>
      </c>
      <c r="L98" s="158"/>
      <c r="M98" s="158"/>
      <c r="N98" s="158"/>
      <c r="O98" s="158"/>
      <c r="P98" s="158"/>
      <c r="Q98" s="158"/>
      <c r="R98" s="144"/>
      <c r="T98" s="144"/>
    </row>
    <row r="99" spans="1:20" ht="38.25" x14ac:dyDescent="0.2">
      <c r="A99" s="16" t="s">
        <v>563</v>
      </c>
      <c r="B99" s="16" t="s">
        <v>564</v>
      </c>
      <c r="C99" s="17" t="s">
        <v>565</v>
      </c>
      <c r="D99" s="16" t="s">
        <v>15</v>
      </c>
      <c r="E99" s="123">
        <f>E98*0.6</f>
        <v>1031.5800000000002</v>
      </c>
      <c r="F99" s="123">
        <f>F98*0.6</f>
        <v>1134.54</v>
      </c>
      <c r="G99" s="123">
        <f t="shared" ref="G99" si="194">G98*0.6</f>
        <v>1819.6200000000001</v>
      </c>
      <c r="H99" s="123">
        <f t="shared" ref="H99" si="195">H98*0.6</f>
        <v>2004.42</v>
      </c>
      <c r="I99" s="123">
        <f t="shared" ref="I99" si="196">I98*0.6</f>
        <v>2131.14</v>
      </c>
      <c r="J99" s="123">
        <f t="shared" ref="J99" si="197">J98*0.6</f>
        <v>2331.12</v>
      </c>
      <c r="L99" s="158"/>
      <c r="M99" s="158"/>
      <c r="N99" s="158"/>
      <c r="O99" s="158"/>
      <c r="P99" s="158"/>
      <c r="Q99" s="158"/>
      <c r="R99" s="144"/>
      <c r="T99" s="144"/>
    </row>
    <row r="100" spans="1:20" ht="38.25" x14ac:dyDescent="0.2">
      <c r="A100" s="16" t="s">
        <v>566</v>
      </c>
      <c r="B100" s="16" t="s">
        <v>567</v>
      </c>
      <c r="C100" s="17" t="s">
        <v>568</v>
      </c>
      <c r="D100" s="16" t="s">
        <v>15</v>
      </c>
      <c r="E100" s="123">
        <f>E94*1.3*1.1</f>
        <v>2235.09</v>
      </c>
      <c r="F100" s="123">
        <f t="shared" ref="F100:J100" si="198">F94*1.3*1.1</f>
        <v>2458.1700000000005</v>
      </c>
      <c r="G100" s="123">
        <f t="shared" si="198"/>
        <v>3942.51</v>
      </c>
      <c r="H100" s="123">
        <f t="shared" si="198"/>
        <v>4342.91</v>
      </c>
      <c r="I100" s="123">
        <f t="shared" si="198"/>
        <v>4617.47</v>
      </c>
      <c r="J100" s="123">
        <f t="shared" si="198"/>
        <v>5050.7600000000011</v>
      </c>
      <c r="L100" s="158"/>
      <c r="M100" s="158"/>
      <c r="N100" s="158"/>
      <c r="O100" s="158"/>
      <c r="P100" s="158"/>
      <c r="Q100" s="158"/>
      <c r="R100" s="144"/>
      <c r="T100" s="144"/>
    </row>
    <row r="101" spans="1:20" ht="38.25" x14ac:dyDescent="0.2">
      <c r="A101" s="16" t="s">
        <v>569</v>
      </c>
      <c r="B101" s="16" t="s">
        <v>570</v>
      </c>
      <c r="C101" s="17" t="s">
        <v>571</v>
      </c>
      <c r="D101" s="16" t="s">
        <v>15</v>
      </c>
      <c r="E101" s="123">
        <f>E100*0.6</f>
        <v>1341.0540000000001</v>
      </c>
      <c r="F101" s="123">
        <f>F100*0.6</f>
        <v>1474.9020000000003</v>
      </c>
      <c r="G101" s="123">
        <f t="shared" ref="G101" si="199">G100*0.6</f>
        <v>2365.5059999999999</v>
      </c>
      <c r="H101" s="123">
        <f t="shared" ref="H101" si="200">H100*0.6</f>
        <v>2605.7459999999996</v>
      </c>
      <c r="I101" s="123">
        <f t="shared" ref="I101" si="201">I100*0.6</f>
        <v>2770.482</v>
      </c>
      <c r="J101" s="123">
        <f t="shared" ref="J101" si="202">J100*0.6</f>
        <v>3030.4560000000006</v>
      </c>
      <c r="L101" s="158"/>
      <c r="M101" s="158"/>
      <c r="N101" s="158"/>
      <c r="O101" s="158"/>
      <c r="P101" s="158"/>
      <c r="Q101" s="158"/>
      <c r="R101" s="144"/>
      <c r="T101" s="144"/>
    </row>
    <row r="102" spans="1:20" ht="38.25" x14ac:dyDescent="0.2">
      <c r="A102" s="16" t="s">
        <v>572</v>
      </c>
      <c r="B102" s="16" t="s">
        <v>573</v>
      </c>
      <c r="C102" s="17" t="s">
        <v>574</v>
      </c>
      <c r="D102" s="16" t="s">
        <v>15</v>
      </c>
      <c r="E102" s="123">
        <f>ROUND('3'!E103*'1,2'!$E$28,0)</f>
        <v>2550</v>
      </c>
      <c r="F102" s="123">
        <f>ROUND('3'!F103*'1,2'!$E$28,0)</f>
        <v>2803</v>
      </c>
      <c r="G102" s="123">
        <f>ROUND('3'!G103*'1,2'!$E$28,0)</f>
        <v>4501</v>
      </c>
      <c r="H102" s="123">
        <f>ROUND('3'!H103*'1,2'!$E$28,0)</f>
        <v>4958</v>
      </c>
      <c r="I102" s="123">
        <f>ROUND('3'!I103*'1,2'!$E$28,0)</f>
        <v>5271</v>
      </c>
      <c r="J102" s="123">
        <f>ROUND('3'!J103*'1,2'!$E$28,0)</f>
        <v>5766</v>
      </c>
      <c r="L102" s="158"/>
      <c r="M102" s="158"/>
      <c r="N102" s="158"/>
      <c r="O102" s="158"/>
      <c r="P102" s="158"/>
      <c r="Q102" s="158"/>
      <c r="R102" s="144"/>
      <c r="T102" s="144"/>
    </row>
    <row r="103" spans="1:20" ht="38.25" x14ac:dyDescent="0.2">
      <c r="A103" s="16" t="s">
        <v>575</v>
      </c>
      <c r="B103" s="16" t="s">
        <v>576</v>
      </c>
      <c r="C103" s="17" t="s">
        <v>577</v>
      </c>
      <c r="D103" s="16" t="s">
        <v>15</v>
      </c>
      <c r="E103" s="123">
        <f>E102*0.6</f>
        <v>1530</v>
      </c>
      <c r="F103" s="123">
        <f>F102*0.6</f>
        <v>1681.8</v>
      </c>
      <c r="G103" s="123">
        <f t="shared" ref="G103" si="203">G102*0.6</f>
        <v>2700.6</v>
      </c>
      <c r="H103" s="123">
        <f t="shared" ref="H103" si="204">H102*0.6</f>
        <v>2974.7999999999997</v>
      </c>
      <c r="I103" s="123">
        <f t="shared" ref="I103" si="205">I102*0.6</f>
        <v>3162.6</v>
      </c>
      <c r="J103" s="123">
        <f t="shared" ref="J103" si="206">J102*0.6</f>
        <v>3459.6</v>
      </c>
      <c r="L103" s="158"/>
      <c r="M103" s="158"/>
      <c r="N103" s="158"/>
      <c r="O103" s="158"/>
      <c r="P103" s="158"/>
      <c r="Q103" s="158"/>
      <c r="R103" s="144"/>
      <c r="T103" s="144"/>
    </row>
    <row r="104" spans="1:20" ht="38.25" x14ac:dyDescent="0.2">
      <c r="A104" s="16" t="s">
        <v>578</v>
      </c>
      <c r="B104" s="16" t="s">
        <v>579</v>
      </c>
      <c r="C104" s="17" t="s">
        <v>580</v>
      </c>
      <c r="D104" s="16" t="s">
        <v>15</v>
      </c>
      <c r="E104" s="123">
        <f>ROUND('3'!E105*'1,2'!$E$28,0)</f>
        <v>3211</v>
      </c>
      <c r="F104" s="123">
        <f>ROUND('3'!F105*'1,2'!$E$28,0)</f>
        <v>3532</v>
      </c>
      <c r="G104" s="123">
        <f>ROUND('3'!G105*'1,2'!$E$28,0)</f>
        <v>5672</v>
      </c>
      <c r="H104" s="123">
        <f>ROUND('3'!H105*'1,2'!$E$28,0)</f>
        <v>6248</v>
      </c>
      <c r="I104" s="123">
        <f>ROUND('3'!I105*'1,2'!$E$28,0)</f>
        <v>6641</v>
      </c>
      <c r="J104" s="123">
        <f>ROUND('3'!J105*'1,2'!$E$28,0)</f>
        <v>7266</v>
      </c>
      <c r="L104" s="158"/>
      <c r="M104" s="158"/>
      <c r="N104" s="158"/>
      <c r="O104" s="158"/>
      <c r="P104" s="158"/>
      <c r="Q104" s="158"/>
      <c r="R104" s="144"/>
      <c r="T104" s="144"/>
    </row>
    <row r="105" spans="1:20" ht="38.25" x14ac:dyDescent="0.2">
      <c r="A105" s="16" t="s">
        <v>581</v>
      </c>
      <c r="B105" s="16" t="s">
        <v>582</v>
      </c>
      <c r="C105" s="17" t="s">
        <v>583</v>
      </c>
      <c r="D105" s="16" t="s">
        <v>15</v>
      </c>
      <c r="E105" s="123">
        <f>E104*0.6</f>
        <v>1926.6</v>
      </c>
      <c r="F105" s="123">
        <f>F104*0.6</f>
        <v>2119.1999999999998</v>
      </c>
      <c r="G105" s="123">
        <f t="shared" ref="G105" si="207">G104*0.6</f>
        <v>3403.2</v>
      </c>
      <c r="H105" s="123">
        <f t="shared" ref="H105" si="208">H104*0.6</f>
        <v>3748.7999999999997</v>
      </c>
      <c r="I105" s="123">
        <f t="shared" ref="I105" si="209">I104*0.6</f>
        <v>3984.6</v>
      </c>
      <c r="J105" s="123">
        <f t="shared" ref="J105" si="210">J104*0.6</f>
        <v>4359.5999999999995</v>
      </c>
      <c r="L105" s="158"/>
      <c r="M105" s="158"/>
      <c r="N105" s="158"/>
      <c r="O105" s="158"/>
      <c r="P105" s="158"/>
      <c r="Q105" s="158"/>
      <c r="R105" s="144"/>
      <c r="T105" s="144"/>
    </row>
    <row r="106" spans="1:20" ht="38.25" x14ac:dyDescent="0.2">
      <c r="A106" s="16" t="s">
        <v>584</v>
      </c>
      <c r="B106" s="16" t="s">
        <v>585</v>
      </c>
      <c r="C106" s="17" t="s">
        <v>586</v>
      </c>
      <c r="D106" s="16" t="s">
        <v>15</v>
      </c>
      <c r="E106" s="123">
        <f>E104*1.5</f>
        <v>4816.5</v>
      </c>
      <c r="F106" s="123">
        <f t="shared" ref="F106:J106" si="211">F104*1.5</f>
        <v>5298</v>
      </c>
      <c r="G106" s="123">
        <f t="shared" si="211"/>
        <v>8508</v>
      </c>
      <c r="H106" s="123">
        <f t="shared" si="211"/>
        <v>9372</v>
      </c>
      <c r="I106" s="123">
        <f t="shared" si="211"/>
        <v>9961.5</v>
      </c>
      <c r="J106" s="123">
        <f t="shared" si="211"/>
        <v>10899</v>
      </c>
      <c r="L106" s="158"/>
      <c r="M106" s="158"/>
      <c r="N106" s="158"/>
      <c r="O106" s="158"/>
      <c r="P106" s="158"/>
      <c r="Q106" s="158"/>
      <c r="R106" s="144"/>
      <c r="T106" s="144"/>
    </row>
    <row r="107" spans="1:20" ht="38.25" x14ac:dyDescent="0.2">
      <c r="A107" s="16" t="s">
        <v>587</v>
      </c>
      <c r="B107" s="16" t="s">
        <v>588</v>
      </c>
      <c r="C107" s="17" t="s">
        <v>589</v>
      </c>
      <c r="D107" s="16" t="s">
        <v>15</v>
      </c>
      <c r="E107" s="123">
        <f>E106*0.6</f>
        <v>2889.9</v>
      </c>
      <c r="F107" s="123">
        <f>F106*0.6</f>
        <v>3178.7999999999997</v>
      </c>
      <c r="G107" s="123">
        <f t="shared" ref="G107" si="212">G106*0.6</f>
        <v>5104.8</v>
      </c>
      <c r="H107" s="123">
        <f t="shared" ref="H107" si="213">H106*0.6</f>
        <v>5623.2</v>
      </c>
      <c r="I107" s="123">
        <f t="shared" ref="I107" si="214">I106*0.6</f>
        <v>5976.9</v>
      </c>
      <c r="J107" s="123">
        <f t="shared" ref="J107" si="215">J106*0.6</f>
        <v>6539.4</v>
      </c>
      <c r="L107" s="158"/>
      <c r="M107" s="158"/>
      <c r="N107" s="158"/>
      <c r="O107" s="158"/>
      <c r="P107" s="158"/>
      <c r="Q107" s="158"/>
      <c r="R107" s="144"/>
      <c r="T107" s="144"/>
    </row>
    <row r="108" spans="1:20" ht="38.25" x14ac:dyDescent="0.2">
      <c r="A108" s="16" t="s">
        <v>590</v>
      </c>
      <c r="B108" s="16" t="s">
        <v>591</v>
      </c>
      <c r="C108" s="17" t="s">
        <v>592</v>
      </c>
      <c r="D108" s="16" t="s">
        <v>15</v>
      </c>
      <c r="E108" s="123">
        <f>E104*1.07</f>
        <v>3435.77</v>
      </c>
      <c r="F108" s="123">
        <f t="shared" ref="F108:J108" si="216">F104*1.07</f>
        <v>3779.2400000000002</v>
      </c>
      <c r="G108" s="123">
        <f t="shared" si="216"/>
        <v>6069.04</v>
      </c>
      <c r="H108" s="123">
        <f t="shared" si="216"/>
        <v>6685.3600000000006</v>
      </c>
      <c r="I108" s="123">
        <f t="shared" si="216"/>
        <v>7105.8700000000008</v>
      </c>
      <c r="J108" s="123">
        <f t="shared" si="216"/>
        <v>7774.6200000000008</v>
      </c>
      <c r="L108" s="158"/>
      <c r="M108" s="158"/>
      <c r="N108" s="158"/>
      <c r="O108" s="158"/>
      <c r="P108" s="158"/>
      <c r="Q108" s="158"/>
      <c r="R108" s="144"/>
      <c r="T108" s="144"/>
    </row>
    <row r="109" spans="1:20" ht="38.25" x14ac:dyDescent="0.2">
      <c r="A109" s="16" t="s">
        <v>593</v>
      </c>
      <c r="B109" s="16" t="s">
        <v>594</v>
      </c>
      <c r="C109" s="17" t="s">
        <v>595</v>
      </c>
      <c r="D109" s="16" t="s">
        <v>15</v>
      </c>
      <c r="E109" s="123">
        <f>E108*0.6</f>
        <v>2061.462</v>
      </c>
      <c r="F109" s="123">
        <f>F108*0.6</f>
        <v>2267.5439999999999</v>
      </c>
      <c r="G109" s="123">
        <f t="shared" ref="G109" si="217">G108*0.6</f>
        <v>3641.424</v>
      </c>
      <c r="H109" s="123">
        <f t="shared" ref="H109" si="218">H108*0.6</f>
        <v>4011.2160000000003</v>
      </c>
      <c r="I109" s="123">
        <f t="shared" ref="I109" si="219">I108*0.6</f>
        <v>4263.5219999999999</v>
      </c>
      <c r="J109" s="123">
        <f t="shared" ref="J109" si="220">J108*0.6</f>
        <v>4664.7719999999999</v>
      </c>
      <c r="L109" s="158"/>
      <c r="M109" s="158"/>
      <c r="N109" s="158"/>
      <c r="O109" s="158"/>
      <c r="P109" s="158"/>
      <c r="Q109" s="158"/>
      <c r="R109" s="144"/>
      <c r="T109" s="144"/>
    </row>
    <row r="110" spans="1:20" ht="38.25" x14ac:dyDescent="0.2">
      <c r="A110" s="16" t="s">
        <v>596</v>
      </c>
      <c r="B110" s="16" t="s">
        <v>597</v>
      </c>
      <c r="C110" s="17" t="s">
        <v>598</v>
      </c>
      <c r="D110" s="16" t="s">
        <v>15</v>
      </c>
      <c r="E110" s="123">
        <f>E104*1.07*1.5</f>
        <v>5153.6549999999997</v>
      </c>
      <c r="F110" s="123">
        <f>F104*1.07*1.5</f>
        <v>5668.8600000000006</v>
      </c>
      <c r="G110" s="123">
        <f t="shared" ref="G110:J110" si="221">G104*1.07*1.5</f>
        <v>9103.56</v>
      </c>
      <c r="H110" s="123">
        <f>H104*1.07*1.5</f>
        <v>10028.040000000001</v>
      </c>
      <c r="I110" s="123">
        <f t="shared" si="221"/>
        <v>10658.805</v>
      </c>
      <c r="J110" s="123">
        <f t="shared" si="221"/>
        <v>11661.93</v>
      </c>
      <c r="L110" s="158"/>
      <c r="M110" s="158"/>
      <c r="N110" s="158"/>
      <c r="O110" s="158"/>
      <c r="P110" s="158"/>
      <c r="Q110" s="158"/>
      <c r="R110" s="144"/>
      <c r="T110" s="144"/>
    </row>
    <row r="111" spans="1:20" ht="38.25" x14ac:dyDescent="0.2">
      <c r="A111" s="16" t="s">
        <v>599</v>
      </c>
      <c r="B111" s="16" t="s">
        <v>600</v>
      </c>
      <c r="C111" s="17" t="s">
        <v>601</v>
      </c>
      <c r="D111" s="16" t="s">
        <v>15</v>
      </c>
      <c r="E111" s="123">
        <f>E110*0.6</f>
        <v>3092.1929999999998</v>
      </c>
      <c r="F111" s="123">
        <f>F110*0.6</f>
        <v>3401.3160000000003</v>
      </c>
      <c r="G111" s="123">
        <f t="shared" ref="G111" si="222">G110*0.6</f>
        <v>5462.1359999999995</v>
      </c>
      <c r="H111" s="123">
        <f t="shared" ref="H111" si="223">H110*0.6</f>
        <v>6016.8240000000005</v>
      </c>
      <c r="I111" s="123">
        <f t="shared" ref="I111" si="224">I110*0.6</f>
        <v>6395.2830000000004</v>
      </c>
      <c r="J111" s="123">
        <f t="shared" ref="J111" si="225">J110*0.6</f>
        <v>6997.1580000000004</v>
      </c>
      <c r="L111" s="158"/>
      <c r="M111" s="158"/>
      <c r="N111" s="158"/>
      <c r="O111" s="158"/>
      <c r="P111" s="158"/>
      <c r="Q111" s="158"/>
      <c r="R111" s="144"/>
      <c r="T111" s="144"/>
    </row>
    <row r="112" spans="1:20" ht="38.25" x14ac:dyDescent="0.2">
      <c r="A112" s="16" t="s">
        <v>602</v>
      </c>
      <c r="B112" s="16" t="s">
        <v>603</v>
      </c>
      <c r="C112" s="17" t="s">
        <v>604</v>
      </c>
      <c r="D112" s="16" t="s">
        <v>15</v>
      </c>
      <c r="E112" s="123">
        <f>ROUND('3'!E113*'1,2'!$E$28,0)</f>
        <v>5417</v>
      </c>
      <c r="F112" s="123">
        <f>ROUND('3'!F113*'1,2'!$E$28,0)</f>
        <v>5956</v>
      </c>
      <c r="G112" s="123">
        <f>ROUND('3'!G113*'1,2'!$E$28,0)</f>
        <v>9564</v>
      </c>
      <c r="H112" s="123">
        <f>ROUND('3'!H113*'1,2'!$E$28,0)</f>
        <v>10538</v>
      </c>
      <c r="I112" s="123">
        <f>ROUND('3'!I113*'1,2'!$E$28,0)</f>
        <v>11200</v>
      </c>
      <c r="J112" s="123">
        <f>ROUND('3'!J113*'1,2'!$E$28,0)</f>
        <v>12251</v>
      </c>
      <c r="L112" s="158"/>
      <c r="M112" s="158"/>
      <c r="N112" s="158"/>
      <c r="O112" s="158"/>
      <c r="P112" s="158"/>
      <c r="Q112" s="158"/>
      <c r="R112" s="144"/>
      <c r="T112" s="144"/>
    </row>
    <row r="113" spans="1:20" ht="38.25" x14ac:dyDescent="0.2">
      <c r="A113" s="16" t="s">
        <v>605</v>
      </c>
      <c r="B113" s="16" t="s">
        <v>606</v>
      </c>
      <c r="C113" s="17" t="s">
        <v>607</v>
      </c>
      <c r="D113" s="16" t="s">
        <v>15</v>
      </c>
      <c r="E113" s="123">
        <f>E112*0.6</f>
        <v>3250.2</v>
      </c>
      <c r="F113" s="123">
        <f t="shared" ref="F113:J113" si="226">F112*0.6</f>
        <v>3573.6</v>
      </c>
      <c r="G113" s="123">
        <f t="shared" si="226"/>
        <v>5738.4</v>
      </c>
      <c r="H113" s="123">
        <f t="shared" si="226"/>
        <v>6322.8</v>
      </c>
      <c r="I113" s="123">
        <f t="shared" si="226"/>
        <v>6720</v>
      </c>
      <c r="J113" s="123">
        <f t="shared" si="226"/>
        <v>7350.5999999999995</v>
      </c>
      <c r="L113" s="158"/>
      <c r="M113" s="158"/>
      <c r="N113" s="158"/>
      <c r="O113" s="158"/>
      <c r="P113" s="158"/>
      <c r="Q113" s="158"/>
      <c r="R113" s="144"/>
      <c r="T113" s="144"/>
    </row>
    <row r="114" spans="1:20" ht="38.25" x14ac:dyDescent="0.2">
      <c r="A114" s="16" t="s">
        <v>608</v>
      </c>
      <c r="B114" s="16" t="s">
        <v>609</v>
      </c>
      <c r="C114" s="17" t="s">
        <v>610</v>
      </c>
      <c r="D114" s="16" t="s">
        <v>15</v>
      </c>
      <c r="E114" s="123">
        <f>E112*1.04</f>
        <v>5633.68</v>
      </c>
      <c r="F114" s="123">
        <f>F112*1.04</f>
        <v>6194.24</v>
      </c>
      <c r="G114" s="123">
        <f t="shared" ref="G114:J114" si="227">G112*1.04</f>
        <v>9946.56</v>
      </c>
      <c r="H114" s="123">
        <f t="shared" si="227"/>
        <v>10959.52</v>
      </c>
      <c r="I114" s="123">
        <f t="shared" si="227"/>
        <v>11648</v>
      </c>
      <c r="J114" s="123">
        <f t="shared" si="227"/>
        <v>12741.04</v>
      </c>
      <c r="L114" s="158"/>
      <c r="M114" s="158"/>
      <c r="N114" s="158"/>
      <c r="O114" s="158"/>
      <c r="P114" s="158"/>
      <c r="Q114" s="158"/>
      <c r="R114" s="144"/>
      <c r="T114" s="144"/>
    </row>
    <row r="115" spans="1:20" ht="38.25" x14ac:dyDescent="0.2">
      <c r="A115" s="16" t="s">
        <v>611</v>
      </c>
      <c r="B115" s="16" t="s">
        <v>612</v>
      </c>
      <c r="C115" s="17" t="s">
        <v>613</v>
      </c>
      <c r="D115" s="16" t="s">
        <v>15</v>
      </c>
      <c r="E115" s="123">
        <f>E114*0.6</f>
        <v>3380.2080000000001</v>
      </c>
      <c r="F115" s="123">
        <f t="shared" ref="F115" si="228">F114*0.6</f>
        <v>3716.5439999999999</v>
      </c>
      <c r="G115" s="123">
        <f t="shared" ref="G115" si="229">G114*0.6</f>
        <v>5967.9359999999997</v>
      </c>
      <c r="H115" s="123">
        <f t="shared" ref="H115" si="230">H114*0.6</f>
        <v>6575.7120000000004</v>
      </c>
      <c r="I115" s="123">
        <f t="shared" ref="I115" si="231">I114*0.6</f>
        <v>6988.8</v>
      </c>
      <c r="J115" s="123">
        <f t="shared" ref="J115" si="232">J114*0.6</f>
        <v>7644.6239999999998</v>
      </c>
      <c r="L115" s="158"/>
      <c r="M115" s="158"/>
      <c r="N115" s="158"/>
      <c r="O115" s="158"/>
      <c r="P115" s="158"/>
      <c r="Q115" s="158"/>
      <c r="R115" s="144"/>
      <c r="T115" s="144"/>
    </row>
    <row r="116" spans="1:20" ht="38.25" x14ac:dyDescent="0.2">
      <c r="A116" s="16" t="s">
        <v>614</v>
      </c>
      <c r="B116" s="16" t="s">
        <v>615</v>
      </c>
      <c r="C116" s="17" t="s">
        <v>616</v>
      </c>
      <c r="D116" s="16" t="s">
        <v>15</v>
      </c>
      <c r="E116" s="123">
        <f>E112*1.08</f>
        <v>5850.3600000000006</v>
      </c>
      <c r="F116" s="123">
        <f>F112*1.08</f>
        <v>6432.4800000000005</v>
      </c>
      <c r="G116" s="123">
        <f t="shared" ref="G116:J116" si="233">G112*1.08</f>
        <v>10329.120000000001</v>
      </c>
      <c r="H116" s="123">
        <f t="shared" si="233"/>
        <v>11381.04</v>
      </c>
      <c r="I116" s="123">
        <f t="shared" si="233"/>
        <v>12096</v>
      </c>
      <c r="J116" s="123">
        <f t="shared" si="233"/>
        <v>13231.080000000002</v>
      </c>
      <c r="L116" s="158"/>
      <c r="M116" s="158"/>
      <c r="N116" s="158"/>
      <c r="O116" s="158"/>
      <c r="P116" s="158"/>
      <c r="Q116" s="158"/>
      <c r="R116" s="144"/>
      <c r="T116" s="144"/>
    </row>
    <row r="117" spans="1:20" ht="38.25" x14ac:dyDescent="0.2">
      <c r="A117" s="16" t="s">
        <v>617</v>
      </c>
      <c r="B117" s="16" t="s">
        <v>618</v>
      </c>
      <c r="C117" s="17" t="s">
        <v>619</v>
      </c>
      <c r="D117" s="16" t="s">
        <v>15</v>
      </c>
      <c r="E117" s="123">
        <f>E116*0.6</f>
        <v>3510.2160000000003</v>
      </c>
      <c r="F117" s="123">
        <f t="shared" ref="F117" si="234">F116*0.6</f>
        <v>3859.4880000000003</v>
      </c>
      <c r="G117" s="123">
        <f t="shared" ref="G117" si="235">G116*0.6</f>
        <v>6197.4720000000007</v>
      </c>
      <c r="H117" s="123">
        <f t="shared" ref="H117" si="236">H116*0.6</f>
        <v>6828.6240000000007</v>
      </c>
      <c r="I117" s="123">
        <f t="shared" ref="I117" si="237">I116*0.6</f>
        <v>7257.5999999999995</v>
      </c>
      <c r="J117" s="123">
        <f t="shared" ref="J117" si="238">J116*0.6</f>
        <v>7938.648000000001</v>
      </c>
      <c r="L117" s="158"/>
      <c r="M117" s="158"/>
      <c r="N117" s="158"/>
      <c r="O117" s="158"/>
      <c r="P117" s="158"/>
      <c r="Q117" s="158"/>
      <c r="R117" s="144"/>
      <c r="T117" s="144"/>
    </row>
    <row r="118" spans="1:20" ht="38.25" x14ac:dyDescent="0.2">
      <c r="A118" s="16" t="s">
        <v>620</v>
      </c>
      <c r="B118" s="16" t="s">
        <v>621</v>
      </c>
      <c r="C118" s="17" t="s">
        <v>622</v>
      </c>
      <c r="D118" s="16" t="s">
        <v>15</v>
      </c>
      <c r="E118" s="123">
        <f>ROUND('3'!E119*'1,2'!$E$28,0)</f>
        <v>2931</v>
      </c>
      <c r="F118" s="123">
        <f>ROUND('3'!F119*'1,2'!$E$28,0)</f>
        <v>3222</v>
      </c>
      <c r="G118" s="123">
        <f>ROUND('3'!G119*'1,2'!$E$28,0)</f>
        <v>5175</v>
      </c>
      <c r="H118" s="123">
        <f>ROUND('3'!H119*'1,2'!$E$28,0)</f>
        <v>5702</v>
      </c>
      <c r="I118" s="123">
        <f>ROUND('3'!I119*'1,2'!$E$28,0)</f>
        <v>6063</v>
      </c>
      <c r="J118" s="123">
        <f>ROUND('3'!J119*'1,2'!$E$28,0)</f>
        <v>6630</v>
      </c>
      <c r="L118" s="158"/>
      <c r="M118" s="158"/>
      <c r="N118" s="158"/>
      <c r="O118" s="158"/>
      <c r="P118" s="158"/>
      <c r="Q118" s="158"/>
      <c r="R118" s="144"/>
      <c r="T118" s="144"/>
    </row>
    <row r="119" spans="1:20" ht="38.25" x14ac:dyDescent="0.2">
      <c r="A119" s="16" t="s">
        <v>623</v>
      </c>
      <c r="B119" s="16" t="s">
        <v>624</v>
      </c>
      <c r="C119" s="17" t="s">
        <v>625</v>
      </c>
      <c r="D119" s="16" t="s">
        <v>15</v>
      </c>
      <c r="E119" s="123">
        <f>E118*0.6</f>
        <v>1758.6</v>
      </c>
      <c r="F119" s="123">
        <f t="shared" ref="F119" si="239">F118*0.6</f>
        <v>1933.1999999999998</v>
      </c>
      <c r="G119" s="123">
        <f t="shared" ref="G119" si="240">G118*0.6</f>
        <v>3105</v>
      </c>
      <c r="H119" s="123">
        <f t="shared" ref="H119" si="241">H118*0.6</f>
        <v>3421.2</v>
      </c>
      <c r="I119" s="123">
        <f t="shared" ref="I119" si="242">I118*0.6</f>
        <v>3637.7999999999997</v>
      </c>
      <c r="J119" s="123">
        <f t="shared" ref="J119" si="243">J118*0.6</f>
        <v>3978</v>
      </c>
      <c r="L119" s="158"/>
      <c r="M119" s="158"/>
      <c r="N119" s="158"/>
      <c r="O119" s="158"/>
      <c r="P119" s="158"/>
      <c r="Q119" s="158"/>
      <c r="R119" s="144"/>
      <c r="T119" s="144"/>
    </row>
    <row r="120" spans="1:20" ht="38.25" x14ac:dyDescent="0.2">
      <c r="A120" s="16" t="s">
        <v>626</v>
      </c>
      <c r="B120" s="16" t="s">
        <v>627</v>
      </c>
      <c r="C120" s="17" t="s">
        <v>628</v>
      </c>
      <c r="D120" s="16" t="s">
        <v>15</v>
      </c>
      <c r="E120" s="123">
        <f>E118*1.05</f>
        <v>3077.55</v>
      </c>
      <c r="F120" s="123">
        <f>F118*1.05</f>
        <v>3383.1000000000004</v>
      </c>
      <c r="G120" s="123">
        <f t="shared" ref="G120:J120" si="244">G118*1.05</f>
        <v>5433.75</v>
      </c>
      <c r="H120" s="123">
        <f t="shared" si="244"/>
        <v>5987.1</v>
      </c>
      <c r="I120" s="123">
        <f t="shared" si="244"/>
        <v>6366.1500000000005</v>
      </c>
      <c r="J120" s="123">
        <f t="shared" si="244"/>
        <v>6961.5</v>
      </c>
      <c r="L120" s="158"/>
      <c r="M120" s="158"/>
      <c r="N120" s="158"/>
      <c r="O120" s="158"/>
      <c r="P120" s="158"/>
      <c r="Q120" s="158"/>
      <c r="R120" s="144"/>
      <c r="T120" s="144"/>
    </row>
    <row r="121" spans="1:20" ht="38.25" x14ac:dyDescent="0.2">
      <c r="A121" s="16" t="s">
        <v>629</v>
      </c>
      <c r="B121" s="16" t="s">
        <v>630</v>
      </c>
      <c r="C121" s="17" t="s">
        <v>631</v>
      </c>
      <c r="D121" s="16" t="s">
        <v>15</v>
      </c>
      <c r="E121" s="123">
        <f>E120*0.6</f>
        <v>1846.53</v>
      </c>
      <c r="F121" s="123">
        <f t="shared" ref="F121" si="245">F120*0.6</f>
        <v>2029.8600000000001</v>
      </c>
      <c r="G121" s="123">
        <f t="shared" ref="G121" si="246">G120*0.6</f>
        <v>3260.25</v>
      </c>
      <c r="H121" s="123">
        <f t="shared" ref="H121" si="247">H120*0.6</f>
        <v>3592.26</v>
      </c>
      <c r="I121" s="123">
        <f t="shared" ref="I121" si="248">I120*0.6</f>
        <v>3819.69</v>
      </c>
      <c r="J121" s="123">
        <f t="shared" ref="J121" si="249">J120*0.6</f>
        <v>4176.8999999999996</v>
      </c>
      <c r="L121" s="158"/>
      <c r="M121" s="158"/>
      <c r="N121" s="158"/>
      <c r="O121" s="158"/>
      <c r="P121" s="158"/>
      <c r="Q121" s="158"/>
      <c r="R121" s="144"/>
      <c r="T121" s="144"/>
    </row>
    <row r="122" spans="1:20" ht="38.25" x14ac:dyDescent="0.2">
      <c r="A122" s="16" t="s">
        <v>632</v>
      </c>
      <c r="B122" s="16" t="s">
        <v>633</v>
      </c>
      <c r="C122" s="17" t="s">
        <v>634</v>
      </c>
      <c r="D122" s="16" t="s">
        <v>15</v>
      </c>
      <c r="E122" s="123">
        <f>ROUND('3'!E123*'1,2'!$E$28,0)</f>
        <v>5046</v>
      </c>
      <c r="F122" s="123">
        <f>ROUND('3'!F123*'1,2'!$E$28,0)</f>
        <v>5550</v>
      </c>
      <c r="G122" s="123">
        <f>ROUND('3'!G123*'1,2'!$E$28,0)</f>
        <v>8913</v>
      </c>
      <c r="H122" s="123">
        <f>ROUND('3'!H123*'1,2'!$E$28,0)</f>
        <v>9820</v>
      </c>
      <c r="I122" s="123">
        <f>ROUND('3'!I123*'1,2'!$E$28,0)</f>
        <v>10437</v>
      </c>
      <c r="J122" s="123">
        <f>ROUND('3'!J123*'1,2'!$E$28,0)</f>
        <v>11416</v>
      </c>
      <c r="L122" s="158"/>
      <c r="M122" s="158"/>
      <c r="N122" s="158"/>
      <c r="O122" s="158"/>
      <c r="P122" s="158"/>
      <c r="Q122" s="158"/>
      <c r="R122" s="144"/>
      <c r="T122" s="144"/>
    </row>
    <row r="123" spans="1:20" ht="38.25" x14ac:dyDescent="0.2">
      <c r="A123" s="16" t="s">
        <v>635</v>
      </c>
      <c r="B123" s="16" t="s">
        <v>636</v>
      </c>
      <c r="C123" s="17" t="s">
        <v>637</v>
      </c>
      <c r="D123" s="16" t="s">
        <v>15</v>
      </c>
      <c r="E123" s="123">
        <f>E122*0.6</f>
        <v>3027.6</v>
      </c>
      <c r="F123" s="123">
        <f t="shared" ref="F123" si="250">F122*0.6</f>
        <v>3330</v>
      </c>
      <c r="G123" s="123">
        <f t="shared" ref="G123" si="251">G122*0.6</f>
        <v>5347.8</v>
      </c>
      <c r="H123" s="123">
        <f t="shared" ref="H123" si="252">H122*0.6</f>
        <v>5892</v>
      </c>
      <c r="I123" s="123">
        <f t="shared" ref="I123" si="253">I122*0.6</f>
        <v>6262.2</v>
      </c>
      <c r="J123" s="123">
        <f t="shared" ref="J123" si="254">J122*0.6</f>
        <v>6849.5999999999995</v>
      </c>
      <c r="L123" s="158"/>
      <c r="M123" s="158"/>
      <c r="N123" s="158"/>
      <c r="O123" s="158"/>
      <c r="P123" s="158"/>
      <c r="Q123" s="158"/>
      <c r="R123" s="144"/>
      <c r="T123" s="144"/>
    </row>
    <row r="124" spans="1:20" ht="38.25" x14ac:dyDescent="0.2">
      <c r="A124" s="16" t="s">
        <v>638</v>
      </c>
      <c r="B124" s="16" t="s">
        <v>639</v>
      </c>
      <c r="C124" s="17" t="s">
        <v>640</v>
      </c>
      <c r="D124" s="16" t="s">
        <v>15</v>
      </c>
      <c r="E124" s="123">
        <f>E122*1.03</f>
        <v>5197.38</v>
      </c>
      <c r="F124" s="123">
        <f>F122*1.03</f>
        <v>5716.5</v>
      </c>
      <c r="G124" s="123">
        <f t="shared" ref="G124:J124" si="255">G122*1.03</f>
        <v>9180.39</v>
      </c>
      <c r="H124" s="123">
        <f t="shared" si="255"/>
        <v>10114.6</v>
      </c>
      <c r="I124" s="123">
        <f t="shared" si="255"/>
        <v>10750.11</v>
      </c>
      <c r="J124" s="123">
        <f t="shared" si="255"/>
        <v>11758.48</v>
      </c>
      <c r="L124" s="158"/>
      <c r="M124" s="158"/>
      <c r="N124" s="158"/>
      <c r="O124" s="158"/>
      <c r="P124" s="158"/>
      <c r="Q124" s="158"/>
      <c r="R124" s="144"/>
      <c r="T124" s="144"/>
    </row>
    <row r="125" spans="1:20" ht="38.25" x14ac:dyDescent="0.2">
      <c r="A125" s="16" t="s">
        <v>641</v>
      </c>
      <c r="B125" s="16" t="s">
        <v>642</v>
      </c>
      <c r="C125" s="17" t="s">
        <v>643</v>
      </c>
      <c r="D125" s="16" t="s">
        <v>15</v>
      </c>
      <c r="E125" s="123">
        <f>E124*0.6</f>
        <v>3118.4279999999999</v>
      </c>
      <c r="F125" s="123">
        <f t="shared" ref="F125" si="256">F124*0.6</f>
        <v>3429.9</v>
      </c>
      <c r="G125" s="123">
        <f t="shared" ref="G125" si="257">G124*0.6</f>
        <v>5508.2339999999995</v>
      </c>
      <c r="H125" s="123">
        <f t="shared" ref="H125" si="258">H124*0.6</f>
        <v>6068.76</v>
      </c>
      <c r="I125" s="123">
        <f t="shared" ref="I125" si="259">I124*0.6</f>
        <v>6450.0659999999998</v>
      </c>
      <c r="J125" s="123">
        <f t="shared" ref="J125" si="260">J124*0.6</f>
        <v>7055.0879999999997</v>
      </c>
      <c r="L125" s="158"/>
      <c r="M125" s="158"/>
      <c r="N125" s="158"/>
      <c r="O125" s="158"/>
      <c r="P125" s="158"/>
      <c r="Q125" s="158"/>
      <c r="R125" s="144"/>
      <c r="T125" s="144"/>
    </row>
    <row r="126" spans="1:20" ht="38.25" x14ac:dyDescent="0.2">
      <c r="A126" s="16" t="s">
        <v>644</v>
      </c>
      <c r="B126" s="16" t="s">
        <v>645</v>
      </c>
      <c r="C126" s="17" t="s">
        <v>646</v>
      </c>
      <c r="D126" s="16" t="s">
        <v>15</v>
      </c>
      <c r="E126" s="123">
        <f>ROUND('3'!E127*'1,2'!$E$28,0)</f>
        <v>6180</v>
      </c>
      <c r="F126" s="123">
        <f>ROUND('3'!F127*'1,2'!$E$28,0)</f>
        <v>6797</v>
      </c>
      <c r="G126" s="123">
        <f>ROUND('3'!G127*'1,2'!$E$28,0)</f>
        <v>10915</v>
      </c>
      <c r="H126" s="123">
        <f>ROUND('3'!H127*'1,2'!$E$28,0)</f>
        <v>12026</v>
      </c>
      <c r="I126" s="123">
        <f>ROUND('3'!I127*'1,2'!$E$28,0)</f>
        <v>12782</v>
      </c>
      <c r="J126" s="123">
        <f>ROUND('3'!J127*'1,2'!$E$28,0)</f>
        <v>13980</v>
      </c>
      <c r="L126" s="158"/>
      <c r="M126" s="158"/>
      <c r="N126" s="158"/>
      <c r="O126" s="158"/>
      <c r="P126" s="158"/>
      <c r="Q126" s="158"/>
      <c r="R126" s="144"/>
      <c r="T126" s="144"/>
    </row>
    <row r="127" spans="1:20" ht="38.25" x14ac:dyDescent="0.2">
      <c r="A127" s="16" t="s">
        <v>647</v>
      </c>
      <c r="B127" s="16" t="s">
        <v>648</v>
      </c>
      <c r="C127" s="17" t="s">
        <v>649</v>
      </c>
      <c r="D127" s="16" t="s">
        <v>15</v>
      </c>
      <c r="E127" s="123">
        <f>E126*0.6</f>
        <v>3708</v>
      </c>
      <c r="F127" s="123">
        <f t="shared" ref="F127" si="261">F126*0.6</f>
        <v>4078.2</v>
      </c>
      <c r="G127" s="123">
        <f t="shared" ref="G127" si="262">G126*0.6</f>
        <v>6549</v>
      </c>
      <c r="H127" s="123">
        <f t="shared" ref="H127" si="263">H126*0.6</f>
        <v>7215.5999999999995</v>
      </c>
      <c r="I127" s="123">
        <f t="shared" ref="I127" si="264">I126*0.6</f>
        <v>7669.2</v>
      </c>
      <c r="J127" s="123">
        <f t="shared" ref="J127" si="265">J126*0.6</f>
        <v>8388</v>
      </c>
      <c r="L127" s="158"/>
      <c r="M127" s="158"/>
      <c r="N127" s="158"/>
      <c r="O127" s="158"/>
      <c r="P127" s="158"/>
      <c r="Q127" s="158"/>
      <c r="R127" s="144"/>
      <c r="T127" s="144"/>
    </row>
    <row r="128" spans="1:20" ht="38.25" x14ac:dyDescent="0.2">
      <c r="A128" s="16" t="s">
        <v>650</v>
      </c>
      <c r="B128" s="16" t="s">
        <v>651</v>
      </c>
      <c r="C128" s="17" t="s">
        <v>652</v>
      </c>
      <c r="D128" s="16" t="s">
        <v>15</v>
      </c>
      <c r="E128" s="123">
        <f>E126*1.1</f>
        <v>6798.0000000000009</v>
      </c>
      <c r="F128" s="123">
        <f>F126*1.1</f>
        <v>7476.7000000000007</v>
      </c>
      <c r="G128" s="123">
        <f t="shared" ref="G128:J128" si="266">G126*1.1</f>
        <v>12006.500000000002</v>
      </c>
      <c r="H128" s="123">
        <f t="shared" si="266"/>
        <v>13228.6</v>
      </c>
      <c r="I128" s="123">
        <f t="shared" si="266"/>
        <v>14060.2</v>
      </c>
      <c r="J128" s="123">
        <f t="shared" si="266"/>
        <v>15378.000000000002</v>
      </c>
      <c r="L128" s="158"/>
      <c r="M128" s="158"/>
      <c r="N128" s="158"/>
      <c r="O128" s="158"/>
      <c r="P128" s="158"/>
      <c r="Q128" s="158"/>
      <c r="R128" s="144"/>
      <c r="T128" s="144"/>
    </row>
    <row r="129" spans="1:20" ht="38.25" x14ac:dyDescent="0.2">
      <c r="A129" s="16" t="s">
        <v>653</v>
      </c>
      <c r="B129" s="16" t="s">
        <v>654</v>
      </c>
      <c r="C129" s="17" t="s">
        <v>655</v>
      </c>
      <c r="D129" s="16" t="s">
        <v>15</v>
      </c>
      <c r="E129" s="123">
        <f>E128*0.6</f>
        <v>4078.8</v>
      </c>
      <c r="F129" s="123">
        <f t="shared" ref="F129" si="267">F128*0.6</f>
        <v>4486.0200000000004</v>
      </c>
      <c r="G129" s="123">
        <f t="shared" ref="G129" si="268">G128*0.6</f>
        <v>7203.9000000000005</v>
      </c>
      <c r="H129" s="123">
        <f t="shared" ref="H129" si="269">H128*0.6</f>
        <v>7937.16</v>
      </c>
      <c r="I129" s="123">
        <f t="shared" ref="I129" si="270">I128*0.6</f>
        <v>8436.1200000000008</v>
      </c>
      <c r="J129" s="123">
        <f t="shared" ref="J129" si="271">J128*0.6</f>
        <v>9226.8000000000011</v>
      </c>
      <c r="L129" s="158"/>
      <c r="M129" s="158"/>
      <c r="N129" s="158"/>
      <c r="O129" s="158"/>
      <c r="P129" s="158"/>
      <c r="Q129" s="158"/>
      <c r="R129" s="144"/>
      <c r="T129" s="144"/>
    </row>
    <row r="130" spans="1:20" ht="38.25" x14ac:dyDescent="0.2">
      <c r="A130" s="16" t="s">
        <v>656</v>
      </c>
      <c r="B130" s="16" t="s">
        <v>657</v>
      </c>
      <c r="C130" s="17" t="s">
        <v>658</v>
      </c>
      <c r="D130" s="16" t="s">
        <v>15</v>
      </c>
      <c r="E130" s="123">
        <f>E126*1.03</f>
        <v>6365.4000000000005</v>
      </c>
      <c r="F130" s="123">
        <f>F126*1.03</f>
        <v>7000.91</v>
      </c>
      <c r="G130" s="123">
        <f t="shared" ref="G130:J130" si="272">G126*1.03</f>
        <v>11242.45</v>
      </c>
      <c r="H130" s="123">
        <f t="shared" si="272"/>
        <v>12386.78</v>
      </c>
      <c r="I130" s="123">
        <f t="shared" si="272"/>
        <v>13165.460000000001</v>
      </c>
      <c r="J130" s="123">
        <f t="shared" si="272"/>
        <v>14399.4</v>
      </c>
      <c r="L130" s="158"/>
      <c r="M130" s="158"/>
      <c r="N130" s="158"/>
      <c r="O130" s="158"/>
      <c r="P130" s="158"/>
      <c r="Q130" s="158"/>
      <c r="R130" s="144"/>
      <c r="T130" s="144"/>
    </row>
    <row r="131" spans="1:20" ht="38.25" x14ac:dyDescent="0.2">
      <c r="A131" s="16" t="s">
        <v>659</v>
      </c>
      <c r="B131" s="16" t="s">
        <v>660</v>
      </c>
      <c r="C131" s="17" t="s">
        <v>661</v>
      </c>
      <c r="D131" s="16" t="s">
        <v>15</v>
      </c>
      <c r="E131" s="123">
        <f>E130*0.6</f>
        <v>3819.2400000000002</v>
      </c>
      <c r="F131" s="123">
        <f t="shared" ref="F131" si="273">F130*0.6</f>
        <v>4200.5459999999994</v>
      </c>
      <c r="G131" s="123">
        <f t="shared" ref="G131" si="274">G130*0.6</f>
        <v>6745.47</v>
      </c>
      <c r="H131" s="123">
        <f t="shared" ref="H131" si="275">H130*0.6</f>
        <v>7432.0680000000002</v>
      </c>
      <c r="I131" s="123">
        <f t="shared" ref="I131" si="276">I130*0.6</f>
        <v>7899.2759999999998</v>
      </c>
      <c r="J131" s="123">
        <f t="shared" ref="J131" si="277">J130*0.6</f>
        <v>8639.64</v>
      </c>
      <c r="L131" s="158"/>
      <c r="M131" s="158"/>
      <c r="N131" s="158"/>
      <c r="O131" s="158"/>
      <c r="P131" s="158"/>
      <c r="Q131" s="158"/>
      <c r="R131" s="144"/>
      <c r="T131" s="144"/>
    </row>
    <row r="132" spans="1:20" ht="38.25" x14ac:dyDescent="0.2">
      <c r="A132" s="16" t="s">
        <v>662</v>
      </c>
      <c r="B132" s="16" t="s">
        <v>663</v>
      </c>
      <c r="C132" s="17" t="s">
        <v>664</v>
      </c>
      <c r="D132" s="16" t="s">
        <v>15</v>
      </c>
      <c r="E132" s="123">
        <f>E126*1.06</f>
        <v>6550.8</v>
      </c>
      <c r="F132" s="123">
        <f t="shared" ref="F132:J132" si="278">F126*1.06</f>
        <v>7204.8200000000006</v>
      </c>
      <c r="G132" s="123">
        <f t="shared" si="278"/>
        <v>11569.900000000001</v>
      </c>
      <c r="H132" s="123">
        <f t="shared" si="278"/>
        <v>12747.560000000001</v>
      </c>
      <c r="I132" s="123">
        <f t="shared" si="278"/>
        <v>13548.92</v>
      </c>
      <c r="J132" s="123">
        <f t="shared" si="278"/>
        <v>14818.800000000001</v>
      </c>
      <c r="L132" s="158"/>
      <c r="M132" s="158"/>
      <c r="N132" s="158"/>
      <c r="O132" s="158"/>
      <c r="P132" s="158"/>
      <c r="Q132" s="158"/>
      <c r="R132" s="144"/>
      <c r="T132" s="144"/>
    </row>
    <row r="133" spans="1:20" ht="38.25" x14ac:dyDescent="0.2">
      <c r="A133" s="16" t="s">
        <v>665</v>
      </c>
      <c r="B133" s="16" t="s">
        <v>666</v>
      </c>
      <c r="C133" s="17" t="s">
        <v>667</v>
      </c>
      <c r="D133" s="16" t="s">
        <v>15</v>
      </c>
      <c r="E133" s="123">
        <f>E132*0.6</f>
        <v>3930.48</v>
      </c>
      <c r="F133" s="123">
        <f t="shared" ref="F133" si="279">F132*0.6</f>
        <v>4322.8919999999998</v>
      </c>
      <c r="G133" s="123">
        <f t="shared" ref="G133" si="280">G132*0.6</f>
        <v>6941.9400000000005</v>
      </c>
      <c r="H133" s="123">
        <f t="shared" ref="H133" si="281">H132*0.6</f>
        <v>7648.5360000000001</v>
      </c>
      <c r="I133" s="123">
        <f t="shared" ref="I133" si="282">I132*0.6</f>
        <v>8129.3519999999999</v>
      </c>
      <c r="J133" s="123">
        <f t="shared" ref="J133" si="283">J132*0.6</f>
        <v>8891.2800000000007</v>
      </c>
      <c r="L133" s="158"/>
      <c r="M133" s="158"/>
      <c r="N133" s="158"/>
      <c r="O133" s="158"/>
      <c r="P133" s="158"/>
      <c r="Q133" s="158"/>
      <c r="R133" s="144"/>
      <c r="T133" s="144"/>
    </row>
    <row r="134" spans="1:20" ht="38.25" x14ac:dyDescent="0.2">
      <c r="A134" s="16" t="s">
        <v>668</v>
      </c>
      <c r="B134" s="16" t="s">
        <v>669</v>
      </c>
      <c r="C134" s="17" t="s">
        <v>670</v>
      </c>
      <c r="D134" s="16" t="s">
        <v>15</v>
      </c>
      <c r="E134" s="123">
        <f>E126*1.1*1.03</f>
        <v>7001.9400000000014</v>
      </c>
      <c r="F134" s="123">
        <f>F126*1.1*1.03</f>
        <v>7701.0010000000011</v>
      </c>
      <c r="G134" s="123">
        <f t="shared" ref="G134:J134" si="284">G126*1.1*1.03</f>
        <v>12366.695000000002</v>
      </c>
      <c r="H134" s="123">
        <f t="shared" si="284"/>
        <v>13625.458000000001</v>
      </c>
      <c r="I134" s="123">
        <f t="shared" si="284"/>
        <v>14482.006000000001</v>
      </c>
      <c r="J134" s="123">
        <f t="shared" si="284"/>
        <v>15839.340000000002</v>
      </c>
      <c r="L134" s="158"/>
      <c r="M134" s="158"/>
      <c r="N134" s="158"/>
      <c r="O134" s="158"/>
      <c r="P134" s="158"/>
      <c r="Q134" s="158"/>
      <c r="R134" s="144"/>
      <c r="T134" s="144"/>
    </row>
    <row r="135" spans="1:20" ht="38.25" x14ac:dyDescent="0.2">
      <c r="A135" s="16" t="s">
        <v>671</v>
      </c>
      <c r="B135" s="16" t="s">
        <v>672</v>
      </c>
      <c r="C135" s="17" t="s">
        <v>673</v>
      </c>
      <c r="D135" s="16" t="s">
        <v>15</v>
      </c>
      <c r="E135" s="123">
        <f>E134*0.6</f>
        <v>4201.1640000000007</v>
      </c>
      <c r="F135" s="123">
        <f t="shared" ref="F135" si="285">F134*0.6</f>
        <v>4620.6006000000007</v>
      </c>
      <c r="G135" s="123">
        <f t="shared" ref="G135" si="286">G134*0.6</f>
        <v>7420.0170000000007</v>
      </c>
      <c r="H135" s="123">
        <f t="shared" ref="H135" si="287">H134*0.6</f>
        <v>8175.2748000000001</v>
      </c>
      <c r="I135" s="123">
        <f t="shared" ref="I135" si="288">I134*0.6</f>
        <v>8689.2036000000007</v>
      </c>
      <c r="J135" s="123">
        <f t="shared" ref="J135" si="289">J134*0.6</f>
        <v>9503.6040000000012</v>
      </c>
      <c r="L135" s="158"/>
      <c r="M135" s="158"/>
      <c r="N135" s="158"/>
      <c r="O135" s="158"/>
      <c r="P135" s="158"/>
      <c r="Q135" s="158"/>
      <c r="R135" s="144"/>
      <c r="T135" s="144"/>
    </row>
    <row r="136" spans="1:20" ht="38.25" x14ac:dyDescent="0.2">
      <c r="A136" s="16" t="s">
        <v>674</v>
      </c>
      <c r="B136" s="16" t="s">
        <v>675</v>
      </c>
      <c r="C136" s="17" t="s">
        <v>676</v>
      </c>
      <c r="D136" s="16" t="s">
        <v>15</v>
      </c>
      <c r="E136" s="123">
        <f>E126*1.1*1.06</f>
        <v>7205.880000000001</v>
      </c>
      <c r="F136" s="123">
        <f t="shared" ref="F136:J136" si="290">F126*1.1*1.06</f>
        <v>7925.3020000000015</v>
      </c>
      <c r="G136" s="123">
        <f t="shared" si="290"/>
        <v>12726.890000000003</v>
      </c>
      <c r="H136" s="123">
        <f t="shared" si="290"/>
        <v>14022.316000000001</v>
      </c>
      <c r="I136" s="123">
        <f t="shared" si="290"/>
        <v>14903.812000000002</v>
      </c>
      <c r="J136" s="123">
        <f t="shared" si="290"/>
        <v>16300.680000000002</v>
      </c>
      <c r="L136" s="158"/>
      <c r="M136" s="158"/>
      <c r="N136" s="158"/>
      <c r="O136" s="158"/>
      <c r="P136" s="158"/>
      <c r="Q136" s="158"/>
      <c r="R136" s="144"/>
      <c r="T136" s="144"/>
    </row>
    <row r="137" spans="1:20" ht="38.25" x14ac:dyDescent="0.2">
      <c r="A137" s="16" t="s">
        <v>677</v>
      </c>
      <c r="B137" s="16" t="s">
        <v>678</v>
      </c>
      <c r="C137" s="17" t="s">
        <v>679</v>
      </c>
      <c r="D137" s="16" t="s">
        <v>15</v>
      </c>
      <c r="E137" s="123">
        <f>E136*0.6</f>
        <v>4323.5280000000002</v>
      </c>
      <c r="F137" s="123">
        <f t="shared" ref="F137" si="291">F136*0.6</f>
        <v>4755.1812000000009</v>
      </c>
      <c r="G137" s="123">
        <f t="shared" ref="G137" si="292">G136*0.6</f>
        <v>7636.1340000000018</v>
      </c>
      <c r="H137" s="123">
        <f t="shared" ref="H137" si="293">H136*0.6</f>
        <v>8413.3896000000004</v>
      </c>
      <c r="I137" s="123">
        <f t="shared" ref="I137" si="294">I136*0.6</f>
        <v>8942.2872000000007</v>
      </c>
      <c r="J137" s="123">
        <f t="shared" ref="J137" si="295">J136*0.6</f>
        <v>9780.4080000000013</v>
      </c>
      <c r="L137" s="158"/>
      <c r="M137" s="158"/>
      <c r="N137" s="158"/>
      <c r="O137" s="158"/>
      <c r="P137" s="158"/>
      <c r="Q137" s="158"/>
      <c r="R137" s="144"/>
      <c r="T137" s="144"/>
    </row>
    <row r="138" spans="1:20" ht="38.25" x14ac:dyDescent="0.2">
      <c r="A138" s="16" t="s">
        <v>680</v>
      </c>
      <c r="B138" s="16" t="s">
        <v>681</v>
      </c>
      <c r="C138" s="17" t="s">
        <v>682</v>
      </c>
      <c r="D138" s="16" t="s">
        <v>15</v>
      </c>
      <c r="E138" s="123">
        <f>ROUND('3'!E139*'1,2'!$E$28,0)</f>
        <v>10067</v>
      </c>
      <c r="F138" s="123">
        <f>ROUND('3'!F139*'1,2'!$E$28,0)</f>
        <v>11072</v>
      </c>
      <c r="G138" s="123">
        <f>ROUND('3'!G139*'1,2'!$E$28,0)</f>
        <v>17779</v>
      </c>
      <c r="H138" s="123">
        <f>ROUND('3'!H139*'1,2'!$E$28,0)</f>
        <v>19587</v>
      </c>
      <c r="I138" s="123">
        <f>ROUND('3'!I139*'1,2'!$E$28,0)</f>
        <v>20821</v>
      </c>
      <c r="J138" s="123">
        <f>ROUND('3'!J139*'1,2'!$E$28,0)</f>
        <v>22775</v>
      </c>
      <c r="L138" s="158"/>
      <c r="M138" s="158"/>
      <c r="N138" s="158"/>
      <c r="O138" s="158"/>
      <c r="P138" s="158"/>
      <c r="Q138" s="158"/>
      <c r="R138" s="144"/>
      <c r="T138" s="144"/>
    </row>
    <row r="139" spans="1:20" ht="38.25" x14ac:dyDescent="0.2">
      <c r="A139" s="16" t="s">
        <v>683</v>
      </c>
      <c r="B139" s="16" t="s">
        <v>684</v>
      </c>
      <c r="C139" s="17" t="s">
        <v>685</v>
      </c>
      <c r="D139" s="16" t="s">
        <v>15</v>
      </c>
      <c r="E139" s="123">
        <f>E138*0.6</f>
        <v>6040.2</v>
      </c>
      <c r="F139" s="123">
        <f t="shared" ref="F139" si="296">F138*0.6</f>
        <v>6643.2</v>
      </c>
      <c r="G139" s="123">
        <f t="shared" ref="G139" si="297">G138*0.6</f>
        <v>10667.4</v>
      </c>
      <c r="H139" s="123">
        <f t="shared" ref="H139" si="298">H138*0.6</f>
        <v>11752.199999999999</v>
      </c>
      <c r="I139" s="123">
        <f t="shared" ref="I139" si="299">I138*0.6</f>
        <v>12492.6</v>
      </c>
      <c r="J139" s="123">
        <f t="shared" ref="J139" si="300">J138*0.6</f>
        <v>13665</v>
      </c>
      <c r="L139" s="158"/>
      <c r="M139" s="158"/>
      <c r="N139" s="158"/>
      <c r="O139" s="158"/>
      <c r="P139" s="158"/>
      <c r="Q139" s="158"/>
      <c r="R139" s="144"/>
      <c r="T139" s="144"/>
    </row>
    <row r="140" spans="1:20" ht="38.25" x14ac:dyDescent="0.2">
      <c r="A140" s="16" t="s">
        <v>686</v>
      </c>
      <c r="B140" s="16" t="s">
        <v>687</v>
      </c>
      <c r="C140" s="17" t="s">
        <v>688</v>
      </c>
      <c r="D140" s="16" t="s">
        <v>15</v>
      </c>
      <c r="E140" s="123">
        <f>E138*1.03</f>
        <v>10369.01</v>
      </c>
      <c r="F140" s="123">
        <f t="shared" ref="F140:J140" si="301">F138*1.03</f>
        <v>11404.16</v>
      </c>
      <c r="G140" s="123">
        <f t="shared" si="301"/>
        <v>18312.37</v>
      </c>
      <c r="H140" s="123">
        <f t="shared" si="301"/>
        <v>20174.61</v>
      </c>
      <c r="I140" s="123">
        <f t="shared" si="301"/>
        <v>21445.63</v>
      </c>
      <c r="J140" s="123">
        <f t="shared" si="301"/>
        <v>23458.25</v>
      </c>
      <c r="L140" s="158"/>
      <c r="M140" s="158"/>
      <c r="N140" s="158"/>
      <c r="O140" s="158"/>
      <c r="P140" s="158"/>
      <c r="Q140" s="158"/>
      <c r="R140" s="144"/>
      <c r="T140" s="144"/>
    </row>
    <row r="141" spans="1:20" ht="38.25" x14ac:dyDescent="0.2">
      <c r="A141" s="16" t="s">
        <v>689</v>
      </c>
      <c r="B141" s="16" t="s">
        <v>690</v>
      </c>
      <c r="C141" s="17" t="s">
        <v>691</v>
      </c>
      <c r="D141" s="16" t="s">
        <v>15</v>
      </c>
      <c r="E141" s="123">
        <f>E140*0.6</f>
        <v>6221.4059999999999</v>
      </c>
      <c r="F141" s="123">
        <f t="shared" ref="F141" si="302">F140*0.6</f>
        <v>6842.4960000000001</v>
      </c>
      <c r="G141" s="123">
        <f t="shared" ref="G141" si="303">G140*0.6</f>
        <v>10987.421999999999</v>
      </c>
      <c r="H141" s="123">
        <f t="shared" ref="H141" si="304">H140*0.6</f>
        <v>12104.766</v>
      </c>
      <c r="I141" s="123">
        <f t="shared" ref="I141" si="305">I140*0.6</f>
        <v>12867.378000000001</v>
      </c>
      <c r="J141" s="123">
        <f t="shared" ref="J141" si="306">J140*0.6</f>
        <v>14074.949999999999</v>
      </c>
      <c r="L141" s="158"/>
      <c r="M141" s="158"/>
      <c r="N141" s="158"/>
      <c r="O141" s="158"/>
      <c r="P141" s="158"/>
      <c r="Q141" s="158"/>
      <c r="R141" s="144"/>
      <c r="T141" s="144"/>
    </row>
    <row r="142" spans="1:20" ht="38.25" x14ac:dyDescent="0.2">
      <c r="A142" s="16" t="s">
        <v>692</v>
      </c>
      <c r="B142" s="16" t="s">
        <v>693</v>
      </c>
      <c r="C142" s="17" t="s">
        <v>694</v>
      </c>
      <c r="D142" s="16" t="s">
        <v>15</v>
      </c>
      <c r="E142" s="123">
        <f>E138*1.06</f>
        <v>10671.02</v>
      </c>
      <c r="F142" s="123">
        <f t="shared" ref="F142:J142" si="307">F138*1.06</f>
        <v>11736.32</v>
      </c>
      <c r="G142" s="123">
        <f t="shared" si="307"/>
        <v>18845.740000000002</v>
      </c>
      <c r="H142" s="123">
        <f t="shared" si="307"/>
        <v>20762.22</v>
      </c>
      <c r="I142" s="123">
        <f t="shared" si="307"/>
        <v>22070.260000000002</v>
      </c>
      <c r="J142" s="123">
        <f t="shared" si="307"/>
        <v>24141.5</v>
      </c>
      <c r="L142" s="158"/>
      <c r="M142" s="158"/>
      <c r="N142" s="158"/>
      <c r="O142" s="158"/>
      <c r="P142" s="158"/>
      <c r="Q142" s="158"/>
      <c r="R142" s="144"/>
      <c r="T142" s="144"/>
    </row>
    <row r="143" spans="1:20" ht="38.25" x14ac:dyDescent="0.2">
      <c r="A143" s="16" t="s">
        <v>695</v>
      </c>
      <c r="B143" s="16" t="s">
        <v>696</v>
      </c>
      <c r="C143" s="17" t="s">
        <v>697</v>
      </c>
      <c r="D143" s="16" t="s">
        <v>15</v>
      </c>
      <c r="E143" s="123">
        <f>E142*0.6</f>
        <v>6402.6120000000001</v>
      </c>
      <c r="F143" s="123">
        <f t="shared" ref="F143" si="308">F142*0.6</f>
        <v>7041.7919999999995</v>
      </c>
      <c r="G143" s="123">
        <f t="shared" ref="G143" si="309">G142*0.6</f>
        <v>11307.444000000001</v>
      </c>
      <c r="H143" s="123">
        <f t="shared" ref="H143" si="310">H142*0.6</f>
        <v>12457.332</v>
      </c>
      <c r="I143" s="123">
        <f t="shared" ref="I143" si="311">I142*0.6</f>
        <v>13242.156000000001</v>
      </c>
      <c r="J143" s="123">
        <f t="shared" ref="J143" si="312">J142*0.6</f>
        <v>14484.9</v>
      </c>
      <c r="L143" s="158"/>
      <c r="M143" s="158"/>
      <c r="N143" s="158"/>
      <c r="O143" s="158"/>
      <c r="P143" s="158"/>
      <c r="Q143" s="158"/>
      <c r="R143" s="144"/>
      <c r="T143" s="144"/>
    </row>
    <row r="144" spans="1:20" ht="38.25" x14ac:dyDescent="0.2">
      <c r="A144" s="16" t="s">
        <v>698</v>
      </c>
      <c r="B144" s="16" t="s">
        <v>699</v>
      </c>
      <c r="C144" s="17" t="s">
        <v>700</v>
      </c>
      <c r="D144" s="16" t="s">
        <v>15</v>
      </c>
      <c r="E144" s="123">
        <f>ROUND('3'!E145*'1,2'!$E$28,0)</f>
        <v>1529</v>
      </c>
      <c r="F144" s="123">
        <f>ROUND('3'!F145*'1,2'!$E$28,0)</f>
        <v>1681</v>
      </c>
      <c r="G144" s="123">
        <f>ROUND('3'!G145*'1,2'!$E$28,0)</f>
        <v>2701</v>
      </c>
      <c r="H144" s="123">
        <f>ROUND('3'!H145*'1,2'!$E$28,0)</f>
        <v>2976</v>
      </c>
      <c r="I144" s="123">
        <f>ROUND('3'!I145*'1,2'!$E$28,0)</f>
        <v>3162</v>
      </c>
      <c r="J144" s="123">
        <f>ROUND('3'!J145*'1,2'!$E$28,0)</f>
        <v>3460</v>
      </c>
      <c r="L144" s="158"/>
      <c r="M144" s="158"/>
      <c r="N144" s="158"/>
      <c r="O144" s="158"/>
      <c r="P144" s="158"/>
      <c r="Q144" s="158"/>
      <c r="R144" s="144"/>
      <c r="T144" s="144"/>
    </row>
    <row r="145" spans="1:20" ht="38.25" x14ac:dyDescent="0.2">
      <c r="A145" s="16" t="s">
        <v>701</v>
      </c>
      <c r="B145" s="16" t="s">
        <v>702</v>
      </c>
      <c r="C145" s="17" t="s">
        <v>703</v>
      </c>
      <c r="D145" s="16" t="s">
        <v>15</v>
      </c>
      <c r="E145" s="123">
        <f>E144*0.6</f>
        <v>917.4</v>
      </c>
      <c r="F145" s="123">
        <f t="shared" ref="F145" si="313">F144*0.6</f>
        <v>1008.5999999999999</v>
      </c>
      <c r="G145" s="123">
        <f t="shared" ref="G145" si="314">G144*0.6</f>
        <v>1620.6</v>
      </c>
      <c r="H145" s="123">
        <f t="shared" ref="H145" si="315">H144*0.6</f>
        <v>1785.6</v>
      </c>
      <c r="I145" s="123">
        <f t="shared" ref="I145" si="316">I144*0.6</f>
        <v>1897.1999999999998</v>
      </c>
      <c r="J145" s="123">
        <f t="shared" ref="J145" si="317">J144*0.6</f>
        <v>2076</v>
      </c>
      <c r="L145" s="158"/>
      <c r="M145" s="158"/>
      <c r="N145" s="158"/>
      <c r="O145" s="158"/>
      <c r="P145" s="158"/>
      <c r="Q145" s="158"/>
      <c r="R145" s="144"/>
      <c r="T145" s="144"/>
    </row>
    <row r="146" spans="1:20" ht="38.25" x14ac:dyDescent="0.2">
      <c r="A146" s="16" t="s">
        <v>704</v>
      </c>
      <c r="B146" s="16" t="s">
        <v>705</v>
      </c>
      <c r="C146" s="17" t="s">
        <v>706</v>
      </c>
      <c r="D146" s="16" t="s">
        <v>15</v>
      </c>
      <c r="E146" s="123">
        <f>ROUND('3'!E147*'1,2'!$E$28,0)</f>
        <v>2105</v>
      </c>
      <c r="F146" s="123">
        <f>ROUND('3'!F147*'1,2'!$E$28,0)</f>
        <v>2313</v>
      </c>
      <c r="G146" s="123">
        <f>ROUND('3'!G147*'1,2'!$E$28,0)</f>
        <v>3713</v>
      </c>
      <c r="H146" s="123">
        <f>ROUND('3'!H147*'1,2'!$E$28,0)</f>
        <v>4092</v>
      </c>
      <c r="I146" s="123">
        <f>ROUND('3'!I147*'1,2'!$E$28,0)</f>
        <v>4350</v>
      </c>
      <c r="J146" s="123">
        <f>ROUND('3'!J147*'1,2'!$E$28,0)</f>
        <v>4757</v>
      </c>
      <c r="L146" s="158"/>
      <c r="M146" s="158"/>
      <c r="N146" s="158"/>
      <c r="O146" s="158"/>
      <c r="P146" s="158"/>
      <c r="Q146" s="158"/>
      <c r="R146" s="144"/>
      <c r="T146" s="144"/>
    </row>
    <row r="147" spans="1:20" ht="38.25" x14ac:dyDescent="0.2">
      <c r="A147" s="16" t="s">
        <v>707</v>
      </c>
      <c r="B147" s="16" t="s">
        <v>708</v>
      </c>
      <c r="C147" s="17" t="s">
        <v>709</v>
      </c>
      <c r="D147" s="16" t="s">
        <v>15</v>
      </c>
      <c r="E147" s="123">
        <f>E146*0.6</f>
        <v>1263</v>
      </c>
      <c r="F147" s="123">
        <f t="shared" ref="F147" si="318">F146*0.6</f>
        <v>1387.8</v>
      </c>
      <c r="G147" s="123">
        <f t="shared" ref="G147" si="319">G146*0.6</f>
        <v>2227.7999999999997</v>
      </c>
      <c r="H147" s="123">
        <f t="shared" ref="H147" si="320">H146*0.6</f>
        <v>2455.1999999999998</v>
      </c>
      <c r="I147" s="123">
        <f t="shared" ref="I147" si="321">I146*0.6</f>
        <v>2610</v>
      </c>
      <c r="J147" s="123">
        <f t="shared" ref="J147" si="322">J146*0.6</f>
        <v>2854.2</v>
      </c>
      <c r="L147" s="158"/>
      <c r="M147" s="158"/>
      <c r="N147" s="158"/>
      <c r="O147" s="158"/>
      <c r="P147" s="158"/>
      <c r="Q147" s="158"/>
      <c r="R147" s="144"/>
      <c r="T147" s="144"/>
    </row>
    <row r="148" spans="1:20" ht="38.25" x14ac:dyDescent="0.2">
      <c r="A148" s="16" t="s">
        <v>710</v>
      </c>
      <c r="B148" s="16" t="s">
        <v>711</v>
      </c>
      <c r="C148" s="17" t="s">
        <v>712</v>
      </c>
      <c r="D148" s="16" t="s">
        <v>15</v>
      </c>
      <c r="E148" s="123">
        <f>ROUND('3'!E149*'1,2'!$E$28,0)</f>
        <v>2663</v>
      </c>
      <c r="F148" s="123">
        <f>ROUND('3'!F149*'1,2'!$E$28,0)</f>
        <v>2930</v>
      </c>
      <c r="G148" s="123">
        <f>ROUND('3'!G149*'1,2'!$E$28,0)</f>
        <v>4701</v>
      </c>
      <c r="H148" s="123">
        <f>ROUND('3'!H149*'1,2'!$E$28,0)</f>
        <v>5184</v>
      </c>
      <c r="I148" s="123">
        <f>ROUND('3'!I149*'1,2'!$E$28,0)</f>
        <v>5508</v>
      </c>
      <c r="J148" s="123">
        <f>ROUND('3'!J149*'1,2'!$E$28,0)</f>
        <v>6026</v>
      </c>
      <c r="L148" s="158"/>
      <c r="M148" s="158"/>
      <c r="N148" s="158"/>
      <c r="O148" s="158"/>
      <c r="P148" s="158"/>
      <c r="Q148" s="158"/>
      <c r="R148" s="144"/>
      <c r="T148" s="144"/>
    </row>
    <row r="149" spans="1:20" ht="38.25" x14ac:dyDescent="0.2">
      <c r="A149" s="16" t="s">
        <v>713</v>
      </c>
      <c r="B149" s="16" t="s">
        <v>714</v>
      </c>
      <c r="C149" s="17" t="s">
        <v>715</v>
      </c>
      <c r="D149" s="16" t="s">
        <v>15</v>
      </c>
      <c r="E149" s="123">
        <f>E148*0.6</f>
        <v>1597.8</v>
      </c>
      <c r="F149" s="123">
        <f t="shared" ref="F149" si="323">F148*0.6</f>
        <v>1758</v>
      </c>
      <c r="G149" s="123">
        <f t="shared" ref="G149" si="324">G148*0.6</f>
        <v>2820.6</v>
      </c>
      <c r="H149" s="123">
        <f t="shared" ref="H149" si="325">H148*0.6</f>
        <v>3110.4</v>
      </c>
      <c r="I149" s="123">
        <f t="shared" ref="I149" si="326">I148*0.6</f>
        <v>3304.7999999999997</v>
      </c>
      <c r="J149" s="123">
        <f t="shared" ref="J149" si="327">J148*0.6</f>
        <v>3615.6</v>
      </c>
      <c r="L149" s="158"/>
      <c r="M149" s="158"/>
      <c r="N149" s="158"/>
      <c r="O149" s="158"/>
      <c r="P149" s="158"/>
      <c r="Q149" s="158"/>
      <c r="R149" s="144"/>
      <c r="T149" s="144"/>
    </row>
    <row r="150" spans="1:20" ht="38.25" x14ac:dyDescent="0.2">
      <c r="A150" s="16" t="s">
        <v>716</v>
      </c>
      <c r="B150" s="16" t="s">
        <v>717</v>
      </c>
      <c r="C150" s="17" t="s">
        <v>718</v>
      </c>
      <c r="D150" s="16" t="s">
        <v>15</v>
      </c>
      <c r="E150" s="123">
        <f>ROUND('3'!E151*'1,2'!$E$28,0)</f>
        <v>3250</v>
      </c>
      <c r="F150" s="123">
        <f>ROUND('3'!F151*'1,2'!$E$28,0)</f>
        <v>3573</v>
      </c>
      <c r="G150" s="123">
        <f>ROUND('3'!G151*'1,2'!$E$28,0)</f>
        <v>5738</v>
      </c>
      <c r="H150" s="123">
        <f>ROUND('3'!H151*'1,2'!$E$28,0)</f>
        <v>6324</v>
      </c>
      <c r="I150" s="123">
        <f>ROUND('3'!I151*'1,2'!$E$28,0)</f>
        <v>6720</v>
      </c>
      <c r="J150" s="123">
        <f>ROUND('3'!J151*'1,2'!$E$28,0)</f>
        <v>7351</v>
      </c>
      <c r="L150" s="158"/>
      <c r="M150" s="158"/>
      <c r="N150" s="158"/>
      <c r="O150" s="158"/>
      <c r="P150" s="158"/>
      <c r="Q150" s="158"/>
      <c r="R150" s="144"/>
      <c r="T150" s="144"/>
    </row>
    <row r="151" spans="1:20" ht="38.25" x14ac:dyDescent="0.2">
      <c r="A151" s="16" t="s">
        <v>719</v>
      </c>
      <c r="B151" s="16" t="s">
        <v>720</v>
      </c>
      <c r="C151" s="17" t="s">
        <v>721</v>
      </c>
      <c r="D151" s="16" t="s">
        <v>15</v>
      </c>
      <c r="E151" s="123">
        <f>E150*0.6</f>
        <v>1950</v>
      </c>
      <c r="F151" s="123">
        <f t="shared" ref="F151" si="328">F150*0.6</f>
        <v>2143.7999999999997</v>
      </c>
      <c r="G151" s="123">
        <f t="shared" ref="G151" si="329">G150*0.6</f>
        <v>3442.7999999999997</v>
      </c>
      <c r="H151" s="123">
        <f t="shared" ref="H151" si="330">H150*0.6</f>
        <v>3794.3999999999996</v>
      </c>
      <c r="I151" s="123">
        <f t="shared" ref="I151" si="331">I150*0.6</f>
        <v>4032</v>
      </c>
      <c r="J151" s="123">
        <f t="shared" ref="J151" si="332">J150*0.6</f>
        <v>4410.5999999999995</v>
      </c>
      <c r="L151" s="158"/>
      <c r="M151" s="158"/>
      <c r="N151" s="158"/>
      <c r="O151" s="158"/>
      <c r="P151" s="158"/>
      <c r="Q151" s="158"/>
      <c r="R151" s="144"/>
      <c r="T151" s="144"/>
    </row>
    <row r="152" spans="1:20" ht="38.25" x14ac:dyDescent="0.2">
      <c r="A152" s="16" t="s">
        <v>722</v>
      </c>
      <c r="B152" s="16" t="s">
        <v>723</v>
      </c>
      <c r="C152" s="17" t="s">
        <v>724</v>
      </c>
      <c r="D152" s="16" t="s">
        <v>15</v>
      </c>
      <c r="E152" s="123">
        <f>ROUND('3'!E153*'1,2'!$E$28,0)</f>
        <v>3346</v>
      </c>
      <c r="F152" s="123">
        <f>ROUND('3'!F153*'1,2'!$E$28,0)</f>
        <v>3680</v>
      </c>
      <c r="G152" s="123">
        <f>ROUND('3'!G153*'1,2'!$E$28,0)</f>
        <v>5908</v>
      </c>
      <c r="H152" s="123">
        <f>ROUND('3'!H153*'1,2'!$E$28,0)</f>
        <v>6509</v>
      </c>
      <c r="I152" s="123">
        <f>ROUND('3'!I153*'1,2'!$E$28,0)</f>
        <v>6920</v>
      </c>
      <c r="J152" s="123">
        <f>ROUND('3'!J153*'1,2'!$E$28,0)</f>
        <v>7568</v>
      </c>
      <c r="L152" s="158"/>
      <c r="M152" s="158"/>
      <c r="N152" s="158"/>
      <c r="O152" s="158"/>
      <c r="P152" s="158"/>
      <c r="Q152" s="158"/>
      <c r="R152" s="144"/>
      <c r="T152" s="144"/>
    </row>
    <row r="153" spans="1:20" ht="38.25" x14ac:dyDescent="0.2">
      <c r="A153" s="16" t="s">
        <v>725</v>
      </c>
      <c r="B153" s="16" t="s">
        <v>726</v>
      </c>
      <c r="C153" s="17" t="s">
        <v>727</v>
      </c>
      <c r="D153" s="16" t="s">
        <v>15</v>
      </c>
      <c r="E153" s="123">
        <f>E152*0.6</f>
        <v>2007.6</v>
      </c>
      <c r="F153" s="123">
        <f t="shared" ref="F153" si="333">F152*0.6</f>
        <v>2208</v>
      </c>
      <c r="G153" s="123">
        <f t="shared" ref="G153" si="334">G152*0.6</f>
        <v>3544.7999999999997</v>
      </c>
      <c r="H153" s="123">
        <f t="shared" ref="H153" si="335">H152*0.6</f>
        <v>3905.3999999999996</v>
      </c>
      <c r="I153" s="123">
        <f t="shared" ref="I153" si="336">I152*0.6</f>
        <v>4152</v>
      </c>
      <c r="J153" s="123">
        <f t="shared" ref="J153" si="337">J152*0.6</f>
        <v>4540.8</v>
      </c>
      <c r="L153" s="158"/>
      <c r="M153" s="158"/>
      <c r="N153" s="158"/>
      <c r="O153" s="158"/>
      <c r="P153" s="158"/>
      <c r="Q153" s="158"/>
      <c r="R153" s="144"/>
      <c r="T153" s="144"/>
    </row>
    <row r="154" spans="1:20" ht="38.25" x14ac:dyDescent="0.2">
      <c r="A154" s="16" t="s">
        <v>728</v>
      </c>
      <c r="B154" s="16" t="s">
        <v>729</v>
      </c>
      <c r="C154" s="17" t="s">
        <v>730</v>
      </c>
      <c r="D154" s="16" t="s">
        <v>15</v>
      </c>
      <c r="E154" s="123">
        <f>ROUND('3'!E155*'1,2'!$E$28,0)</f>
        <v>3634</v>
      </c>
      <c r="F154" s="123">
        <f>ROUND('3'!F155*'1,2'!$E$28,0)</f>
        <v>3994</v>
      </c>
      <c r="G154" s="123">
        <f>ROUND('3'!G155*'1,2'!$E$28,0)</f>
        <v>6413</v>
      </c>
      <c r="H154" s="123">
        <f>ROUND('3'!H155*'1,2'!$E$28,0)</f>
        <v>7068</v>
      </c>
      <c r="I154" s="123">
        <f>ROUND('3'!I155*'1,2'!$E$28,0)</f>
        <v>7513</v>
      </c>
      <c r="J154" s="123">
        <f>ROUND('3'!J155*'1,2'!$E$28,0)</f>
        <v>8216</v>
      </c>
      <c r="L154" s="158"/>
      <c r="M154" s="158"/>
      <c r="N154" s="158"/>
      <c r="O154" s="158"/>
      <c r="P154" s="158"/>
      <c r="Q154" s="158"/>
      <c r="R154" s="144"/>
      <c r="T154" s="144"/>
    </row>
    <row r="155" spans="1:20" ht="38.25" x14ac:dyDescent="0.2">
      <c r="A155" s="16" t="s">
        <v>731</v>
      </c>
      <c r="B155" s="16" t="s">
        <v>732</v>
      </c>
      <c r="C155" s="17" t="s">
        <v>733</v>
      </c>
      <c r="D155" s="16" t="s">
        <v>15</v>
      </c>
      <c r="E155" s="123">
        <f>E154*0.6</f>
        <v>2180.4</v>
      </c>
      <c r="F155" s="123">
        <f t="shared" ref="F155" si="338">F154*0.6</f>
        <v>2396.4</v>
      </c>
      <c r="G155" s="123">
        <f t="shared" ref="G155" si="339">G154*0.6</f>
        <v>3847.7999999999997</v>
      </c>
      <c r="H155" s="123">
        <f t="shared" ref="H155" si="340">H154*0.6</f>
        <v>4240.8</v>
      </c>
      <c r="I155" s="123">
        <f t="shared" ref="I155" si="341">I154*0.6</f>
        <v>4507.8</v>
      </c>
      <c r="J155" s="123">
        <f t="shared" ref="J155" si="342">J154*0.6</f>
        <v>4929.5999999999995</v>
      </c>
      <c r="L155" s="158"/>
      <c r="M155" s="158"/>
      <c r="N155" s="158"/>
      <c r="O155" s="158"/>
      <c r="P155" s="158"/>
      <c r="Q155" s="158"/>
      <c r="R155" s="144"/>
      <c r="T155" s="144"/>
    </row>
    <row r="156" spans="1:20" ht="38.25" x14ac:dyDescent="0.2">
      <c r="A156" s="16" t="s">
        <v>1173</v>
      </c>
      <c r="B156" s="16" t="s">
        <v>3054</v>
      </c>
      <c r="C156" s="17" t="s">
        <v>3055</v>
      </c>
      <c r="D156" s="16" t="s">
        <v>15</v>
      </c>
      <c r="E156" s="123">
        <f>ROUND('3'!E157*'1,2'!$E$28,0)</f>
        <v>3004</v>
      </c>
      <c r="F156" s="123">
        <f>ROUND('3'!F157*'1,2'!$E$28,0)</f>
        <v>3374</v>
      </c>
      <c r="G156" s="123"/>
      <c r="H156" s="123"/>
      <c r="I156" s="123"/>
      <c r="J156" s="123"/>
      <c r="L156" s="158"/>
      <c r="M156" s="158"/>
      <c r="N156" s="158"/>
      <c r="O156" s="158"/>
      <c r="P156" s="158"/>
      <c r="Q156" s="158"/>
    </row>
    <row r="157" spans="1:20" ht="25.5" x14ac:dyDescent="0.2">
      <c r="A157" s="16" t="s">
        <v>1176</v>
      </c>
      <c r="B157" s="16" t="s">
        <v>3056</v>
      </c>
      <c r="C157" s="17" t="s">
        <v>3057</v>
      </c>
      <c r="D157" s="16" t="s">
        <v>15</v>
      </c>
      <c r="E157" s="123">
        <f>ROUND('3'!E158*'1,2'!$E$28,0)</f>
        <v>1001</v>
      </c>
      <c r="F157" s="123">
        <f>ROUND('3'!F158*'1,2'!$E$28,0)</f>
        <v>1126</v>
      </c>
      <c r="G157" s="123"/>
      <c r="H157" s="123"/>
      <c r="I157" s="123"/>
      <c r="J157" s="123"/>
      <c r="L157" s="158"/>
      <c r="M157" s="158"/>
      <c r="N157" s="158"/>
      <c r="O157" s="158"/>
      <c r="P157" s="158"/>
      <c r="Q157" s="158"/>
    </row>
    <row r="158" spans="1:20" ht="38.25" x14ac:dyDescent="0.2">
      <c r="A158" s="16" t="s">
        <v>1179</v>
      </c>
      <c r="B158" s="16" t="s">
        <v>3058</v>
      </c>
      <c r="C158" s="17" t="s">
        <v>3059</v>
      </c>
      <c r="D158" s="16" t="s">
        <v>15</v>
      </c>
      <c r="E158" s="123">
        <f>ROUND('3'!E159*'1,2'!$E$28,0)</f>
        <v>3004</v>
      </c>
      <c r="F158" s="123">
        <f>ROUND('3'!F159*'1,2'!$E$28,0)</f>
        <v>3374</v>
      </c>
      <c r="G158" s="123"/>
      <c r="H158" s="123"/>
      <c r="I158" s="123"/>
      <c r="J158" s="123"/>
      <c r="L158" s="158"/>
      <c r="M158" s="158"/>
      <c r="N158" s="158"/>
      <c r="O158" s="158"/>
      <c r="P158" s="158"/>
      <c r="Q158" s="158"/>
    </row>
    <row r="159" spans="1:20" ht="25.5" x14ac:dyDescent="0.2">
      <c r="A159" s="16" t="s">
        <v>1182</v>
      </c>
      <c r="B159" s="16" t="s">
        <v>3060</v>
      </c>
      <c r="C159" s="17" t="s">
        <v>3061</v>
      </c>
      <c r="D159" s="16" t="s">
        <v>15</v>
      </c>
      <c r="E159" s="123">
        <f>ROUND('3'!E160*'1,2'!$E$28,0)</f>
        <v>1668</v>
      </c>
      <c r="F159" s="123">
        <f>ROUND('3'!F160*'1,2'!$E$28,0)</f>
        <v>1874</v>
      </c>
      <c r="G159" s="123"/>
      <c r="H159" s="123"/>
      <c r="I159" s="123"/>
      <c r="J159" s="123"/>
      <c r="L159" s="158"/>
      <c r="M159" s="158"/>
      <c r="N159" s="158"/>
      <c r="O159" s="158"/>
      <c r="P159" s="158"/>
      <c r="Q159" s="158"/>
    </row>
    <row r="160" spans="1:20" ht="38.25" x14ac:dyDescent="0.2">
      <c r="A160" s="16" t="s">
        <v>1185</v>
      </c>
      <c r="B160" s="16" t="s">
        <v>3062</v>
      </c>
      <c r="C160" s="17" t="s">
        <v>3063</v>
      </c>
      <c r="D160" s="16" t="s">
        <v>15</v>
      </c>
      <c r="E160" s="123">
        <f>ROUND('3'!E161*'1,2'!$E$28,0)</f>
        <v>750</v>
      </c>
      <c r="F160" s="123">
        <f>ROUND('3'!F161*'1,2'!$E$28,0)</f>
        <v>844</v>
      </c>
      <c r="G160" s="123"/>
      <c r="H160" s="123"/>
      <c r="I160" s="123"/>
      <c r="J160" s="123"/>
      <c r="L160" s="158"/>
      <c r="M160" s="158"/>
      <c r="N160" s="158"/>
      <c r="O160" s="158"/>
      <c r="P160" s="158"/>
      <c r="Q160" s="158"/>
    </row>
    <row r="161" spans="1:17" ht="38.25" x14ac:dyDescent="0.2">
      <c r="A161" s="16" t="s">
        <v>1188</v>
      </c>
      <c r="B161" s="16" t="s">
        <v>3064</v>
      </c>
      <c r="C161" s="17" t="s">
        <v>3065</v>
      </c>
      <c r="D161" s="16" t="s">
        <v>15</v>
      </c>
      <c r="E161" s="123">
        <f>ROUND('3'!E162*'1,2'!$E$28,0)</f>
        <v>1350</v>
      </c>
      <c r="F161" s="123">
        <f>ROUND('3'!F162*'1,2'!$E$28,0)</f>
        <v>1519</v>
      </c>
      <c r="G161" s="123"/>
      <c r="H161" s="123"/>
      <c r="I161" s="123"/>
      <c r="J161" s="123"/>
      <c r="L161" s="158"/>
      <c r="M161" s="158"/>
      <c r="N161" s="158"/>
      <c r="O161" s="158"/>
      <c r="P161" s="158"/>
      <c r="Q161" s="158"/>
    </row>
    <row r="162" spans="1:17" ht="38.25" x14ac:dyDescent="0.2">
      <c r="A162" s="16" t="s">
        <v>1191</v>
      </c>
      <c r="B162" s="16" t="s">
        <v>3066</v>
      </c>
      <c r="C162" s="17" t="s">
        <v>3067</v>
      </c>
      <c r="D162" s="16" t="s">
        <v>15</v>
      </c>
      <c r="E162" s="123">
        <f>ROUND('3'!E163*'1,2'!$E$28,0)</f>
        <v>863</v>
      </c>
      <c r="F162" s="123">
        <f>ROUND('3'!F163*'1,2'!$E$28,0)</f>
        <v>970</v>
      </c>
      <c r="G162" s="123"/>
      <c r="H162" s="123"/>
      <c r="I162" s="123"/>
      <c r="J162" s="123"/>
      <c r="L162" s="158"/>
      <c r="M162" s="158"/>
      <c r="N162" s="158"/>
      <c r="O162" s="158"/>
      <c r="P162" s="158"/>
      <c r="Q162" s="158"/>
    </row>
    <row r="163" spans="1:17" ht="38.25" x14ac:dyDescent="0.2">
      <c r="A163" s="16" t="s">
        <v>1194</v>
      </c>
      <c r="B163" s="16" t="s">
        <v>3068</v>
      </c>
      <c r="C163" s="17" t="s">
        <v>3069</v>
      </c>
      <c r="D163" s="16" t="s">
        <v>15</v>
      </c>
      <c r="E163" s="123">
        <f>ROUND('3'!E164*'1,2'!$E$28,0)</f>
        <v>1552</v>
      </c>
      <c r="F163" s="123">
        <f>ROUND('3'!F164*'1,2'!$E$28,0)</f>
        <v>1746</v>
      </c>
      <c r="G163" s="123"/>
      <c r="H163" s="123"/>
      <c r="I163" s="123"/>
      <c r="J163" s="123"/>
      <c r="L163" s="158"/>
      <c r="M163" s="158"/>
      <c r="N163" s="158"/>
      <c r="O163" s="158"/>
      <c r="P163" s="158"/>
      <c r="Q163" s="158"/>
    </row>
    <row r="164" spans="1:17" ht="38.25" x14ac:dyDescent="0.2">
      <c r="A164" s="16" t="s">
        <v>1197</v>
      </c>
      <c r="B164" s="16" t="s">
        <v>3070</v>
      </c>
      <c r="C164" s="17" t="s">
        <v>3071</v>
      </c>
      <c r="D164" s="16" t="s">
        <v>15</v>
      </c>
      <c r="E164" s="123">
        <f>ROUND('3'!E165*'1,2'!$E$28,0)</f>
        <v>1035</v>
      </c>
      <c r="F164" s="123">
        <f>ROUND('3'!F165*'1,2'!$E$28,0)</f>
        <v>1162</v>
      </c>
      <c r="G164" s="123"/>
      <c r="H164" s="123"/>
      <c r="I164" s="123"/>
      <c r="J164" s="123"/>
      <c r="L164" s="158"/>
      <c r="M164" s="158"/>
      <c r="N164" s="158"/>
      <c r="O164" s="158"/>
      <c r="P164" s="158"/>
      <c r="Q164" s="158"/>
    </row>
    <row r="165" spans="1:17" ht="38.25" x14ac:dyDescent="0.2">
      <c r="A165" s="16" t="s">
        <v>1200</v>
      </c>
      <c r="B165" s="16" t="s">
        <v>3072</v>
      </c>
      <c r="C165" s="17" t="s">
        <v>3073</v>
      </c>
      <c r="D165" s="16" t="s">
        <v>15</v>
      </c>
      <c r="E165" s="123">
        <f>ROUND('3'!E166*'1,2'!$E$28,0)</f>
        <v>1861</v>
      </c>
      <c r="F165" s="123">
        <f>ROUND('3'!F166*'1,2'!$E$28,0)</f>
        <v>2092</v>
      </c>
      <c r="G165" s="123"/>
      <c r="H165" s="123"/>
      <c r="I165" s="123"/>
      <c r="J165" s="123"/>
      <c r="L165" s="158"/>
      <c r="M165" s="158"/>
      <c r="N165" s="158"/>
      <c r="O165" s="158"/>
      <c r="P165" s="158"/>
      <c r="Q165" s="158"/>
    </row>
    <row r="166" spans="1:17" ht="51" x14ac:dyDescent="0.2">
      <c r="A166" s="16" t="s">
        <v>1203</v>
      </c>
      <c r="B166" s="16" t="s">
        <v>3074</v>
      </c>
      <c r="C166" s="17" t="s">
        <v>3075</v>
      </c>
      <c r="D166" s="16" t="s">
        <v>15</v>
      </c>
      <c r="E166" s="123">
        <f>ROUND('3'!E167*'1,2'!$E$28,0)</f>
        <v>1086</v>
      </c>
      <c r="F166" s="123">
        <f>ROUND('3'!F167*'1,2'!$E$28,0)</f>
        <v>1221</v>
      </c>
      <c r="G166" s="123"/>
      <c r="H166" s="123"/>
      <c r="I166" s="123"/>
      <c r="J166" s="123"/>
      <c r="L166" s="158"/>
      <c r="M166" s="158"/>
      <c r="N166" s="158"/>
      <c r="O166" s="158"/>
      <c r="P166" s="158"/>
      <c r="Q166" s="158"/>
    </row>
    <row r="167" spans="1:17" ht="51" x14ac:dyDescent="0.2">
      <c r="A167" s="16" t="s">
        <v>1206</v>
      </c>
      <c r="B167" s="16" t="s">
        <v>3076</v>
      </c>
      <c r="C167" s="17" t="s">
        <v>3077</v>
      </c>
      <c r="D167" s="16" t="s">
        <v>15</v>
      </c>
      <c r="E167" s="123">
        <f>ROUND('3'!E168*'1,2'!$E$28,0)</f>
        <v>1954</v>
      </c>
      <c r="F167" s="123">
        <f>ROUND('3'!F168*'1,2'!$E$28,0)</f>
        <v>2197</v>
      </c>
      <c r="G167" s="123"/>
      <c r="H167" s="123"/>
      <c r="I167" s="123"/>
      <c r="J167" s="123"/>
      <c r="L167" s="158"/>
      <c r="M167" s="158"/>
      <c r="N167" s="158"/>
      <c r="O167" s="158"/>
      <c r="P167" s="158"/>
      <c r="Q167" s="158"/>
    </row>
    <row r="168" spans="1:17" ht="38.25" x14ac:dyDescent="0.2">
      <c r="A168" s="16" t="s">
        <v>1209</v>
      </c>
      <c r="B168" s="16" t="s">
        <v>3078</v>
      </c>
      <c r="C168" s="17" t="s">
        <v>3079</v>
      </c>
      <c r="D168" s="16" t="s">
        <v>15</v>
      </c>
      <c r="E168" s="123">
        <f>ROUND('3'!E169*'1,2'!$E$28,0)</f>
        <v>1152</v>
      </c>
      <c r="F168" s="123">
        <f>ROUND('3'!F169*'1,2'!$E$28,0)</f>
        <v>1294</v>
      </c>
      <c r="G168" s="123"/>
      <c r="H168" s="123"/>
      <c r="I168" s="123"/>
      <c r="J168" s="123"/>
      <c r="L168" s="158"/>
      <c r="M168" s="158"/>
      <c r="N168" s="158"/>
      <c r="O168" s="158"/>
      <c r="P168" s="158"/>
      <c r="Q168" s="158"/>
    </row>
    <row r="169" spans="1:17" ht="38.25" x14ac:dyDescent="0.2">
      <c r="A169" s="16" t="s">
        <v>1212</v>
      </c>
      <c r="B169" s="16" t="s">
        <v>3080</v>
      </c>
      <c r="C169" s="17" t="s">
        <v>3081</v>
      </c>
      <c r="D169" s="16" t="s">
        <v>15</v>
      </c>
      <c r="E169" s="123">
        <f>ROUND('3'!E170*'1,2'!$E$28,0)</f>
        <v>2074</v>
      </c>
      <c r="F169" s="123">
        <f>ROUND('3'!F170*'1,2'!$E$28,0)</f>
        <v>2330</v>
      </c>
      <c r="G169" s="123"/>
      <c r="H169" s="123"/>
      <c r="I169" s="123"/>
      <c r="J169" s="123"/>
      <c r="L169" s="158"/>
      <c r="M169" s="158"/>
      <c r="N169" s="158"/>
      <c r="O169" s="158"/>
      <c r="P169" s="158"/>
      <c r="Q169" s="158"/>
    </row>
    <row r="170" spans="1:17" ht="38.25" x14ac:dyDescent="0.2">
      <c r="A170" s="16" t="s">
        <v>1215</v>
      </c>
      <c r="B170" s="16" t="s">
        <v>3082</v>
      </c>
      <c r="C170" s="17" t="s">
        <v>3083</v>
      </c>
      <c r="D170" s="16" t="s">
        <v>15</v>
      </c>
      <c r="E170" s="123">
        <f>ROUND('3'!E171*'1,2'!$E$28,0)</f>
        <v>1267</v>
      </c>
      <c r="F170" s="123">
        <f>ROUND('3'!F171*'1,2'!$E$28,0)</f>
        <v>1423</v>
      </c>
      <c r="G170" s="123"/>
      <c r="H170" s="123"/>
      <c r="I170" s="123"/>
      <c r="J170" s="123"/>
      <c r="L170" s="158"/>
      <c r="M170" s="158"/>
      <c r="N170" s="158"/>
      <c r="O170" s="158"/>
      <c r="P170" s="158"/>
      <c r="Q170" s="158"/>
    </row>
    <row r="171" spans="1:17" ht="38.25" x14ac:dyDescent="0.2">
      <c r="A171" s="16" t="s">
        <v>1218</v>
      </c>
      <c r="B171" s="16" t="s">
        <v>3084</v>
      </c>
      <c r="C171" s="17" t="s">
        <v>3085</v>
      </c>
      <c r="D171" s="16" t="s">
        <v>15</v>
      </c>
      <c r="E171" s="123">
        <f>ROUND('3'!E172*'1,2'!$E$28,0)</f>
        <v>2281</v>
      </c>
      <c r="F171" s="123">
        <f>ROUND('3'!F172*'1,2'!$E$28,0)</f>
        <v>2564</v>
      </c>
      <c r="G171" s="123"/>
      <c r="H171" s="123"/>
      <c r="I171" s="123"/>
      <c r="J171" s="123"/>
      <c r="L171" s="158"/>
      <c r="M171" s="158"/>
      <c r="N171" s="158"/>
      <c r="O171" s="158"/>
      <c r="P171" s="158"/>
      <c r="Q171" s="158"/>
    </row>
    <row r="172" spans="1:17" ht="38.25" x14ac:dyDescent="0.2">
      <c r="A172" s="16" t="s">
        <v>1221</v>
      </c>
      <c r="B172" s="16" t="s">
        <v>3086</v>
      </c>
      <c r="C172" s="17" t="s">
        <v>3087</v>
      </c>
      <c r="D172" s="16" t="s">
        <v>15</v>
      </c>
      <c r="E172" s="123">
        <f>ROUND('3'!E173*'1,2'!$E$28,0)</f>
        <v>1901</v>
      </c>
      <c r="F172" s="123">
        <f>ROUND('3'!F173*'1,2'!$E$28,0)</f>
        <v>2139</v>
      </c>
      <c r="G172" s="123"/>
      <c r="H172" s="123"/>
      <c r="I172" s="123"/>
      <c r="J172" s="123"/>
      <c r="L172" s="158"/>
      <c r="M172" s="158"/>
      <c r="N172" s="158"/>
      <c r="O172" s="158"/>
      <c r="P172" s="158"/>
      <c r="Q172" s="158"/>
    </row>
    <row r="173" spans="1:17" ht="38.25" x14ac:dyDescent="0.2">
      <c r="A173" s="16" t="s">
        <v>1224</v>
      </c>
      <c r="B173" s="16" t="s">
        <v>3088</v>
      </c>
      <c r="C173" s="17" t="s">
        <v>3089</v>
      </c>
      <c r="D173" s="16" t="s">
        <v>15</v>
      </c>
      <c r="E173" s="123">
        <f>ROUND('3'!E174*'1,2'!$E$28,0)</f>
        <v>2663</v>
      </c>
      <c r="F173" s="123">
        <f>ROUND('3'!F174*'1,2'!$E$28,0)</f>
        <v>2992</v>
      </c>
      <c r="G173" s="123"/>
      <c r="H173" s="123"/>
      <c r="I173" s="123"/>
      <c r="J173" s="123"/>
      <c r="L173" s="158"/>
      <c r="M173" s="158"/>
      <c r="N173" s="158"/>
      <c r="O173" s="158"/>
      <c r="P173" s="158"/>
      <c r="Q173" s="158"/>
    </row>
    <row r="174" spans="1:17" ht="51" x14ac:dyDescent="0.2">
      <c r="A174" s="16" t="s">
        <v>1227</v>
      </c>
      <c r="B174" s="16" t="s">
        <v>3090</v>
      </c>
      <c r="C174" s="17" t="s">
        <v>3091</v>
      </c>
      <c r="D174" s="16" t="s">
        <v>15</v>
      </c>
      <c r="E174" s="123">
        <f>ROUND('3'!E175*'1,2'!$E$28,0)</f>
        <v>2055</v>
      </c>
      <c r="F174" s="123">
        <f>ROUND('3'!F175*'1,2'!$E$28,0)</f>
        <v>2308</v>
      </c>
      <c r="G174" s="123"/>
      <c r="H174" s="123"/>
      <c r="I174" s="123"/>
      <c r="J174" s="123"/>
      <c r="L174" s="158"/>
      <c r="M174" s="158"/>
      <c r="N174" s="158"/>
      <c r="O174" s="158"/>
      <c r="P174" s="158"/>
      <c r="Q174" s="158"/>
    </row>
    <row r="175" spans="1:17" ht="51" x14ac:dyDescent="0.2">
      <c r="A175" s="16" t="s">
        <v>1230</v>
      </c>
      <c r="B175" s="16" t="s">
        <v>3092</v>
      </c>
      <c r="C175" s="17" t="s">
        <v>3093</v>
      </c>
      <c r="D175" s="16" t="s">
        <v>15</v>
      </c>
      <c r="E175" s="123">
        <f>ROUND('3'!E176*'1,2'!$E$28,0)</f>
        <v>2876</v>
      </c>
      <c r="F175" s="123">
        <f>ROUND('3'!F176*'1,2'!$E$28,0)</f>
        <v>3233</v>
      </c>
      <c r="G175" s="123"/>
      <c r="H175" s="123"/>
      <c r="I175" s="123"/>
      <c r="J175" s="123"/>
      <c r="L175" s="158"/>
      <c r="M175" s="158"/>
      <c r="N175" s="158"/>
      <c r="O175" s="158"/>
      <c r="P175" s="158"/>
      <c r="Q175" s="158"/>
    </row>
    <row r="176" spans="1:17" ht="38.25" x14ac:dyDescent="0.2">
      <c r="A176" s="16" t="s">
        <v>1233</v>
      </c>
      <c r="B176" s="16" t="s">
        <v>3094</v>
      </c>
      <c r="C176" s="17" t="s">
        <v>3095</v>
      </c>
      <c r="D176" s="16" t="s">
        <v>15</v>
      </c>
      <c r="E176" s="123">
        <f>ROUND('3'!E177*'1,2'!$E$28,0)</f>
        <v>3804</v>
      </c>
      <c r="F176" s="123">
        <f>ROUND('3'!F177*'1,2'!$E$28,0)</f>
        <v>4274</v>
      </c>
      <c r="G176" s="123"/>
      <c r="H176" s="123"/>
      <c r="I176" s="123"/>
      <c r="J176" s="123"/>
      <c r="L176" s="158"/>
      <c r="M176" s="158"/>
      <c r="N176" s="158"/>
      <c r="O176" s="158"/>
      <c r="P176" s="158"/>
      <c r="Q176" s="158"/>
    </row>
    <row r="177" spans="1:17" ht="38.25" x14ac:dyDescent="0.2">
      <c r="A177" s="16" t="s">
        <v>1236</v>
      </c>
      <c r="B177" s="16" t="s">
        <v>3096</v>
      </c>
      <c r="C177" s="17" t="s">
        <v>3097</v>
      </c>
      <c r="D177" s="16" t="s">
        <v>15</v>
      </c>
      <c r="E177" s="123">
        <f>ROUND('3'!E178*'1,2'!$E$28,0)</f>
        <v>3918</v>
      </c>
      <c r="F177" s="123">
        <f>ROUND('3'!F178*'1,2'!$E$28,0)</f>
        <v>4403</v>
      </c>
      <c r="G177" s="123"/>
      <c r="H177" s="123"/>
      <c r="I177" s="123"/>
      <c r="J177" s="123"/>
      <c r="L177" s="158"/>
      <c r="M177" s="158"/>
      <c r="N177" s="158"/>
      <c r="O177" s="158"/>
      <c r="P177" s="158"/>
      <c r="Q177" s="158"/>
    </row>
    <row r="178" spans="1:17" ht="38.25" x14ac:dyDescent="0.2">
      <c r="A178" s="16" t="s">
        <v>1239</v>
      </c>
      <c r="B178" s="16" t="s">
        <v>3098</v>
      </c>
      <c r="C178" s="17" t="s">
        <v>3099</v>
      </c>
      <c r="D178" s="16" t="s">
        <v>15</v>
      </c>
      <c r="E178" s="123">
        <f>ROUND('3'!E179*'1,2'!$E$28,0)</f>
        <v>4031</v>
      </c>
      <c r="F178" s="123">
        <f>ROUND('3'!F179*'1,2'!$E$28,0)</f>
        <v>4531</v>
      </c>
      <c r="G178" s="123"/>
      <c r="H178" s="123"/>
      <c r="I178" s="123"/>
      <c r="J178" s="123"/>
      <c r="L178" s="158"/>
      <c r="M178" s="158"/>
      <c r="N178" s="158"/>
      <c r="O178" s="158"/>
      <c r="P178" s="158"/>
      <c r="Q178" s="158"/>
    </row>
    <row r="179" spans="1:17" ht="38.25" x14ac:dyDescent="0.2">
      <c r="A179" s="16" t="s">
        <v>1242</v>
      </c>
      <c r="B179" s="16" t="s">
        <v>3100</v>
      </c>
      <c r="C179" s="17" t="s">
        <v>3101</v>
      </c>
      <c r="D179" s="16" t="s">
        <v>15</v>
      </c>
      <c r="E179" s="123">
        <f>ROUND('3'!E180*'1,2'!$E$28,0)</f>
        <v>1786</v>
      </c>
      <c r="F179" s="123">
        <f>ROUND('3'!F180*'1,2'!$E$28,0)</f>
        <v>2005</v>
      </c>
      <c r="G179" s="123"/>
      <c r="H179" s="123"/>
      <c r="I179" s="123"/>
      <c r="J179" s="123"/>
      <c r="L179" s="158"/>
      <c r="M179" s="158"/>
      <c r="N179" s="158"/>
      <c r="O179" s="158"/>
      <c r="P179" s="158"/>
      <c r="Q179" s="158"/>
    </row>
    <row r="180" spans="1:17" ht="38.25" x14ac:dyDescent="0.2">
      <c r="A180" s="16" t="s">
        <v>1245</v>
      </c>
      <c r="B180" s="16" t="s">
        <v>3102</v>
      </c>
      <c r="C180" s="17" t="s">
        <v>3103</v>
      </c>
      <c r="D180" s="16" t="s">
        <v>15</v>
      </c>
      <c r="E180" s="123">
        <f>ROUND('3'!E181*'1,2'!$E$28,0)</f>
        <v>2678</v>
      </c>
      <c r="F180" s="123">
        <f>ROUND('3'!F181*'1,2'!$E$28,0)</f>
        <v>3009</v>
      </c>
      <c r="G180" s="123"/>
      <c r="H180" s="123"/>
      <c r="I180" s="123"/>
      <c r="J180" s="123"/>
      <c r="L180" s="158"/>
      <c r="M180" s="158"/>
      <c r="N180" s="158"/>
      <c r="O180" s="158"/>
      <c r="P180" s="158"/>
      <c r="Q180" s="158"/>
    </row>
    <row r="181" spans="1:17" ht="38.25" x14ac:dyDescent="0.2">
      <c r="A181" s="16" t="s">
        <v>1248</v>
      </c>
      <c r="B181" s="16" t="s">
        <v>3104</v>
      </c>
      <c r="C181" s="17" t="s">
        <v>3105</v>
      </c>
      <c r="D181" s="16" t="s">
        <v>15</v>
      </c>
      <c r="E181" s="123">
        <f>ROUND('3'!E182*'1,2'!$E$28,0)</f>
        <v>1911</v>
      </c>
      <c r="F181" s="123">
        <f>ROUND('3'!F182*'1,2'!$E$28,0)</f>
        <v>2145</v>
      </c>
      <c r="G181" s="123"/>
      <c r="H181" s="123"/>
      <c r="I181" s="123"/>
      <c r="J181" s="123"/>
      <c r="L181" s="158"/>
      <c r="M181" s="158"/>
      <c r="N181" s="158"/>
      <c r="O181" s="158"/>
      <c r="P181" s="158"/>
      <c r="Q181" s="158"/>
    </row>
    <row r="182" spans="1:17" ht="38.25" x14ac:dyDescent="0.2">
      <c r="A182" s="16" t="s">
        <v>1251</v>
      </c>
      <c r="B182" s="16" t="s">
        <v>3106</v>
      </c>
      <c r="C182" s="17" t="s">
        <v>3107</v>
      </c>
      <c r="D182" s="16" t="s">
        <v>15</v>
      </c>
      <c r="E182" s="123">
        <f>ROUND('3'!E183*'1,2'!$E$28,0)</f>
        <v>2868</v>
      </c>
      <c r="F182" s="123">
        <f>ROUND('3'!F183*'1,2'!$E$28,0)</f>
        <v>3218</v>
      </c>
      <c r="G182" s="123"/>
      <c r="H182" s="123"/>
      <c r="I182" s="123"/>
      <c r="J182" s="123"/>
      <c r="L182" s="158"/>
      <c r="M182" s="158"/>
      <c r="N182" s="158"/>
      <c r="O182" s="158"/>
      <c r="P182" s="158"/>
      <c r="Q182" s="158"/>
    </row>
    <row r="183" spans="1:17" ht="38.25" x14ac:dyDescent="0.2">
      <c r="A183" s="16" t="s">
        <v>1254</v>
      </c>
      <c r="B183" s="16" t="s">
        <v>3108</v>
      </c>
      <c r="C183" s="17" t="s">
        <v>3109</v>
      </c>
      <c r="D183" s="16" t="s">
        <v>15</v>
      </c>
      <c r="E183" s="123">
        <f>ROUND('3'!E184*'1,2'!$E$28,0)</f>
        <v>3571</v>
      </c>
      <c r="F183" s="123">
        <f>ROUND('3'!F184*'1,2'!$E$28,0)</f>
        <v>4012</v>
      </c>
      <c r="G183" s="123"/>
      <c r="H183" s="123"/>
      <c r="I183" s="123"/>
      <c r="J183" s="123"/>
      <c r="L183" s="158"/>
      <c r="M183" s="158"/>
      <c r="N183" s="158"/>
      <c r="O183" s="158"/>
      <c r="P183" s="158"/>
      <c r="Q183" s="158"/>
    </row>
    <row r="184" spans="1:17" ht="38.25" x14ac:dyDescent="0.2">
      <c r="A184" s="16" t="s">
        <v>1257</v>
      </c>
      <c r="B184" s="16" t="s">
        <v>3110</v>
      </c>
      <c r="C184" s="17" t="s">
        <v>3111</v>
      </c>
      <c r="D184" s="16" t="s">
        <v>15</v>
      </c>
      <c r="E184" s="123">
        <f>ROUND('3'!E185*'1,2'!$E$28,0)</f>
        <v>3713</v>
      </c>
      <c r="F184" s="123">
        <f>ROUND('3'!F185*'1,2'!$E$28,0)</f>
        <v>4172</v>
      </c>
      <c r="G184" s="123"/>
      <c r="H184" s="123"/>
      <c r="I184" s="123"/>
      <c r="J184" s="123"/>
      <c r="L184" s="158"/>
      <c r="M184" s="158"/>
      <c r="N184" s="158"/>
      <c r="O184" s="158"/>
      <c r="P184" s="158"/>
      <c r="Q184" s="158"/>
    </row>
    <row r="185" spans="1:17" ht="38.25" x14ac:dyDescent="0.2">
      <c r="A185" s="16" t="s">
        <v>1260</v>
      </c>
      <c r="B185" s="16" t="s">
        <v>3112</v>
      </c>
      <c r="C185" s="17" t="s">
        <v>3113</v>
      </c>
      <c r="D185" s="16" t="s">
        <v>15</v>
      </c>
      <c r="E185" s="123">
        <f>ROUND('3'!E186*'1,2'!$E$28,0)</f>
        <v>3857</v>
      </c>
      <c r="F185" s="123">
        <f>ROUND('3'!F186*'1,2'!$E$28,0)</f>
        <v>4332</v>
      </c>
      <c r="G185" s="123"/>
      <c r="H185" s="123"/>
      <c r="I185" s="123"/>
      <c r="J185" s="123"/>
      <c r="L185" s="158"/>
      <c r="M185" s="158"/>
      <c r="N185" s="158"/>
      <c r="O185" s="158"/>
      <c r="P185" s="158"/>
      <c r="Q185" s="158"/>
    </row>
    <row r="186" spans="1:17" ht="38.25" x14ac:dyDescent="0.2">
      <c r="A186" s="16" t="s">
        <v>1263</v>
      </c>
      <c r="B186" s="16" t="s">
        <v>3114</v>
      </c>
      <c r="C186" s="17" t="s">
        <v>3115</v>
      </c>
      <c r="D186" s="16" t="s">
        <v>15</v>
      </c>
      <c r="E186" s="123">
        <f>ROUND('3'!E187*'1,2'!$E$28,0)</f>
        <v>2936</v>
      </c>
      <c r="F186" s="123">
        <f>ROUND('3'!F187*'1,2'!$E$28,0)</f>
        <v>3300</v>
      </c>
      <c r="G186" s="123"/>
      <c r="H186" s="123"/>
      <c r="I186" s="123"/>
      <c r="J186" s="123"/>
      <c r="L186" s="158"/>
      <c r="M186" s="158"/>
      <c r="N186" s="158"/>
      <c r="O186" s="158"/>
      <c r="P186" s="158"/>
      <c r="Q186" s="158"/>
    </row>
    <row r="187" spans="1:17" ht="38.25" x14ac:dyDescent="0.2">
      <c r="A187" s="16" t="s">
        <v>1266</v>
      </c>
      <c r="B187" s="16" t="s">
        <v>3116</v>
      </c>
      <c r="C187" s="17" t="s">
        <v>3117</v>
      </c>
      <c r="D187" s="16" t="s">
        <v>15</v>
      </c>
      <c r="E187" s="123">
        <f>ROUND('3'!E188*'1,2'!$E$28,0)</f>
        <v>3024</v>
      </c>
      <c r="F187" s="123">
        <f>ROUND('3'!F188*'1,2'!$E$28,0)</f>
        <v>3398</v>
      </c>
      <c r="G187" s="123"/>
      <c r="H187" s="123"/>
      <c r="I187" s="123"/>
      <c r="J187" s="123"/>
      <c r="L187" s="158"/>
      <c r="M187" s="158"/>
      <c r="N187" s="158"/>
      <c r="O187" s="158"/>
      <c r="P187" s="158"/>
      <c r="Q187" s="158"/>
    </row>
    <row r="188" spans="1:17" ht="38.25" x14ac:dyDescent="0.2">
      <c r="A188" s="16" t="s">
        <v>1270</v>
      </c>
      <c r="B188" s="16" t="s">
        <v>3118</v>
      </c>
      <c r="C188" s="17" t="s">
        <v>3119</v>
      </c>
      <c r="D188" s="16" t="s">
        <v>15</v>
      </c>
      <c r="E188" s="123">
        <f>ROUND('3'!E189*'1,2'!$E$28,0)</f>
        <v>4088</v>
      </c>
      <c r="F188" s="123">
        <f>ROUND('3'!F189*'1,2'!$E$28,0)</f>
        <v>4593</v>
      </c>
      <c r="G188" s="123"/>
      <c r="H188" s="123"/>
      <c r="I188" s="123"/>
      <c r="J188" s="123"/>
      <c r="L188" s="158"/>
      <c r="M188" s="158"/>
      <c r="N188" s="158"/>
      <c r="O188" s="158"/>
      <c r="P188" s="158"/>
      <c r="Q188" s="158"/>
    </row>
    <row r="189" spans="1:17" ht="38.25" x14ac:dyDescent="0.2">
      <c r="A189" s="16" t="s">
        <v>1273</v>
      </c>
      <c r="B189" s="16" t="s">
        <v>3120</v>
      </c>
      <c r="C189" s="17" t="s">
        <v>3121</v>
      </c>
      <c r="D189" s="16" t="s">
        <v>15</v>
      </c>
      <c r="E189" s="123">
        <f>ROUND('3'!E190*'1,2'!$E$28,0)</f>
        <v>4497</v>
      </c>
      <c r="F189" s="123">
        <f>ROUND('3'!F190*'1,2'!$E$28,0)</f>
        <v>5052</v>
      </c>
      <c r="G189" s="123"/>
      <c r="H189" s="123"/>
      <c r="I189" s="123"/>
      <c r="J189" s="123"/>
      <c r="L189" s="158"/>
      <c r="M189" s="158"/>
      <c r="N189" s="158"/>
      <c r="O189" s="158"/>
      <c r="P189" s="158"/>
      <c r="Q189" s="158"/>
    </row>
    <row r="190" spans="1:17" ht="38.25" x14ac:dyDescent="0.2">
      <c r="A190" s="16" t="s">
        <v>1276</v>
      </c>
      <c r="B190" s="16" t="s">
        <v>3122</v>
      </c>
      <c r="C190" s="17" t="s">
        <v>3131</v>
      </c>
      <c r="D190" s="16" t="s">
        <v>15</v>
      </c>
      <c r="E190" s="123">
        <f>ROUND('3'!E191*'1,2'!$E$28,0)</f>
        <v>4209</v>
      </c>
      <c r="F190" s="123">
        <f>ROUND('3'!F191*'1,2'!$E$28,0)</f>
        <v>4732</v>
      </c>
      <c r="G190" s="123"/>
      <c r="H190" s="123"/>
      <c r="I190" s="123"/>
      <c r="J190" s="123"/>
      <c r="L190" s="158"/>
      <c r="M190" s="158"/>
      <c r="N190" s="158"/>
      <c r="O190" s="158"/>
      <c r="P190" s="158"/>
      <c r="Q190" s="158"/>
    </row>
    <row r="191" spans="1:17" ht="38.25" x14ac:dyDescent="0.2">
      <c r="A191" s="16" t="s">
        <v>1279</v>
      </c>
      <c r="B191" s="16" t="s">
        <v>3123</v>
      </c>
      <c r="C191" s="17" t="s">
        <v>3124</v>
      </c>
      <c r="D191" s="16" t="s">
        <v>15</v>
      </c>
      <c r="E191" s="123">
        <f>ROUND('3'!E192*'1,2'!$E$28,0)</f>
        <v>4767</v>
      </c>
      <c r="F191" s="123">
        <f>ROUND('3'!F192*'1,2'!$E$28,0)</f>
        <v>5356</v>
      </c>
      <c r="G191" s="123"/>
      <c r="H191" s="123"/>
      <c r="I191" s="123"/>
      <c r="J191" s="123"/>
      <c r="L191" s="158"/>
      <c r="M191" s="158"/>
      <c r="N191" s="158"/>
      <c r="O191" s="158"/>
      <c r="P191" s="158"/>
      <c r="Q191" s="158"/>
    </row>
    <row r="192" spans="1:17" ht="38.25" x14ac:dyDescent="0.2">
      <c r="A192" s="16" t="s">
        <v>1282</v>
      </c>
      <c r="B192" s="16" t="s">
        <v>3125</v>
      </c>
      <c r="C192" s="17" t="s">
        <v>3126</v>
      </c>
      <c r="D192" s="16" t="s">
        <v>15</v>
      </c>
      <c r="E192" s="123">
        <f>ROUND('3'!E193*'1,2'!$E$28,0)</f>
        <v>4334</v>
      </c>
      <c r="F192" s="123">
        <f>ROUND('3'!F193*'1,2'!$E$28,0)</f>
        <v>4868</v>
      </c>
      <c r="G192" s="123"/>
      <c r="H192" s="123"/>
      <c r="I192" s="123"/>
      <c r="J192" s="123"/>
      <c r="L192" s="158"/>
      <c r="M192" s="158"/>
      <c r="N192" s="158"/>
      <c r="O192" s="158"/>
      <c r="P192" s="158"/>
      <c r="Q192" s="158"/>
    </row>
    <row r="193" spans="1:17" ht="38.25" x14ac:dyDescent="0.2">
      <c r="A193" s="16" t="s">
        <v>1285</v>
      </c>
      <c r="B193" s="16" t="s">
        <v>3127</v>
      </c>
      <c r="C193" s="17" t="s">
        <v>3128</v>
      </c>
      <c r="D193" s="16" t="s">
        <v>15</v>
      </c>
      <c r="E193" s="123">
        <f>ROUND('3'!E194*'1,2'!$E$28,0)</f>
        <v>5872</v>
      </c>
      <c r="F193" s="123">
        <f>ROUND('3'!F194*'1,2'!$E$28,0)</f>
        <v>6600</v>
      </c>
      <c r="G193" s="123"/>
      <c r="H193" s="123"/>
      <c r="I193" s="123"/>
      <c r="J193" s="123"/>
      <c r="L193" s="158"/>
      <c r="M193" s="158"/>
      <c r="N193" s="158"/>
      <c r="O193" s="158"/>
      <c r="P193" s="158"/>
      <c r="Q193" s="158"/>
    </row>
    <row r="194" spans="1:17" ht="38.25" x14ac:dyDescent="0.2">
      <c r="A194" s="16" t="s">
        <v>1288</v>
      </c>
      <c r="B194" s="16" t="s">
        <v>3129</v>
      </c>
      <c r="C194" s="17" t="s">
        <v>3132</v>
      </c>
      <c r="D194" s="16" t="s">
        <v>15</v>
      </c>
      <c r="E194" s="123">
        <f>ROUND('3'!E195*'1,2'!$E$28,0)</f>
        <v>6049</v>
      </c>
      <c r="F194" s="123">
        <f>ROUND('3'!F195*'1,2'!$E$28,0)</f>
        <v>6797</v>
      </c>
      <c r="G194" s="123"/>
      <c r="H194" s="123"/>
      <c r="I194" s="123"/>
      <c r="J194" s="123"/>
      <c r="L194" s="158"/>
      <c r="M194" s="158"/>
      <c r="N194" s="158"/>
      <c r="O194" s="158"/>
      <c r="P194" s="158"/>
      <c r="Q194" s="158"/>
    </row>
    <row r="195" spans="1:17" ht="38.25" x14ac:dyDescent="0.2">
      <c r="A195" s="16" t="s">
        <v>1291</v>
      </c>
      <c r="B195" s="16" t="s">
        <v>3130</v>
      </c>
      <c r="C195" s="17" t="s">
        <v>3133</v>
      </c>
      <c r="D195" s="16" t="s">
        <v>15</v>
      </c>
      <c r="E195" s="123">
        <f>ROUND('3'!E196*'1,2'!$E$28,0)</f>
        <v>6225</v>
      </c>
      <c r="F195" s="123">
        <f>ROUND('3'!F196*'1,2'!$E$28,0)</f>
        <v>6995</v>
      </c>
      <c r="G195" s="123"/>
      <c r="H195" s="123"/>
      <c r="I195" s="123"/>
      <c r="J195" s="123"/>
      <c r="L195" s="158"/>
      <c r="M195" s="158"/>
      <c r="N195" s="158"/>
      <c r="O195" s="158"/>
      <c r="P195" s="158"/>
      <c r="Q195" s="158"/>
    </row>
    <row r="196" spans="1:17" x14ac:dyDescent="0.2">
      <c r="A196" s="16">
        <v>188</v>
      </c>
      <c r="B196" s="16"/>
      <c r="C196" s="17" t="s">
        <v>3244</v>
      </c>
      <c r="D196" s="16" t="s">
        <v>762</v>
      </c>
      <c r="E196" s="123">
        <f>ROUND('3'!E197*'1,2'!$E$28,0)</f>
        <v>10695</v>
      </c>
      <c r="F196" s="123">
        <f>ROUND('3'!F197*'1,2'!$E$28,0)</f>
        <v>13047</v>
      </c>
      <c r="G196" s="123"/>
      <c r="H196" s="123"/>
      <c r="I196" s="123"/>
      <c r="J196" s="123"/>
      <c r="K196" s="144"/>
    </row>
    <row r="197" spans="1:17" x14ac:dyDescent="0.2">
      <c r="A197" s="16">
        <v>189</v>
      </c>
      <c r="B197" s="16"/>
      <c r="C197" s="17" t="s">
        <v>3245</v>
      </c>
      <c r="D197" s="16" t="s">
        <v>762</v>
      </c>
      <c r="E197" s="123">
        <f>ROUND('3'!E198*'1,2'!$E$28,0)</f>
        <v>10695</v>
      </c>
      <c r="F197" s="123">
        <f>ROUND('3'!F198*'1,2'!$E$28,0)</f>
        <v>13047</v>
      </c>
      <c r="G197" s="123"/>
      <c r="H197" s="123"/>
      <c r="I197" s="123"/>
      <c r="J197" s="123"/>
      <c r="K197" s="146"/>
    </row>
    <row r="199" spans="1:17" x14ac:dyDescent="0.2">
      <c r="K199" s="144"/>
    </row>
    <row r="202" spans="1:17" x14ac:dyDescent="0.2">
      <c r="J202" s="144"/>
    </row>
    <row r="203" spans="1:17" x14ac:dyDescent="0.2">
      <c r="J203" s="144"/>
    </row>
    <row r="204" spans="1:17" x14ac:dyDescent="0.2">
      <c r="J204" s="202"/>
    </row>
    <row r="205" spans="1:17" x14ac:dyDescent="0.2">
      <c r="J205" s="138"/>
    </row>
  </sheetData>
  <sheetProtection sheet="1" objects="1" scenarios="1"/>
  <mergeCells count="12">
    <mergeCell ref="A1:J1"/>
    <mergeCell ref="A5:F5"/>
    <mergeCell ref="A7:A8"/>
    <mergeCell ref="B7:B8"/>
    <mergeCell ref="C7:C8"/>
    <mergeCell ref="D7:D8"/>
    <mergeCell ref="E7:F7"/>
    <mergeCell ref="G7:H7"/>
    <mergeCell ref="I7:J7"/>
    <mergeCell ref="E6:F6"/>
    <mergeCell ref="G6:H6"/>
    <mergeCell ref="I6:J6"/>
  </mergeCells>
  <pageMargins left="0.98425196850393704" right="0.59055118110236227" top="0.78740157480314965" bottom="0.78740157480314965" header="0.39370078740157483" footer="0.39370078740157483"/>
  <pageSetup paperSize="9" scale="59" fitToHeight="7" pageOrder="overThenDown"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outlinePr summaryBelow="0" summaryRight="0"/>
    <pageSetUpPr autoPageBreaks="0"/>
  </sheetPr>
  <dimension ref="A1:AE196"/>
  <sheetViews>
    <sheetView showZeros="0" workbookViewId="0">
      <pane ySplit="9" topLeftCell="A10" activePane="bottomLeft" state="frozen"/>
      <selection pane="bottomLeft" activeCell="P18" sqref="P18"/>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6" width="11.42578125" style="1" customWidth="1"/>
    <col min="7" max="9" width="11.85546875" style="1" customWidth="1"/>
    <col min="10" max="10" width="11.42578125" style="1" hidden="1" customWidth="1"/>
    <col min="11" max="11" width="11.85546875" style="1" hidden="1" customWidth="1"/>
    <col min="12" max="12" width="11.42578125" style="1" hidden="1" customWidth="1"/>
    <col min="13" max="13" width="11.85546875" style="1" hidden="1" customWidth="1"/>
    <col min="14" max="15" width="11.42578125" style="1" customWidth="1"/>
    <col min="16" max="18" width="11.85546875" style="1" customWidth="1"/>
    <col min="19" max="20" width="11.42578125" style="1" customWidth="1"/>
    <col min="21" max="21" width="11.85546875" style="1" customWidth="1"/>
    <col min="22" max="263" width="9.140625" style="1"/>
    <col min="264" max="264" width="11.5703125" style="1" customWidth="1"/>
    <col min="265" max="265" width="13.140625" style="1" customWidth="1"/>
    <col min="266" max="266" width="48.42578125" style="1" customWidth="1"/>
    <col min="267" max="267" width="13.85546875" style="1" customWidth="1"/>
    <col min="268" max="268" width="11.42578125" style="1" customWidth="1"/>
    <col min="269" max="269" width="11.85546875" style="1" customWidth="1"/>
    <col min="270" max="519" width="9.140625" style="1"/>
    <col min="520" max="520" width="11.5703125" style="1" customWidth="1"/>
    <col min="521" max="521" width="13.140625" style="1" customWidth="1"/>
    <col min="522" max="522" width="48.42578125" style="1" customWidth="1"/>
    <col min="523" max="523" width="13.85546875" style="1" customWidth="1"/>
    <col min="524" max="524" width="11.42578125" style="1" customWidth="1"/>
    <col min="525" max="525" width="11.85546875" style="1" customWidth="1"/>
    <col min="526" max="775" width="9.140625" style="1"/>
    <col min="776" max="776" width="11.5703125" style="1" customWidth="1"/>
    <col min="777" max="777" width="13.140625" style="1" customWidth="1"/>
    <col min="778" max="778" width="48.42578125" style="1" customWidth="1"/>
    <col min="779" max="779" width="13.85546875" style="1" customWidth="1"/>
    <col min="780" max="780" width="11.42578125" style="1" customWidth="1"/>
    <col min="781" max="781" width="11.85546875" style="1" customWidth="1"/>
    <col min="782" max="1031" width="9.140625" style="1"/>
    <col min="1032" max="1032" width="11.5703125" style="1" customWidth="1"/>
    <col min="1033" max="1033" width="13.140625" style="1" customWidth="1"/>
    <col min="1034" max="1034" width="48.42578125" style="1" customWidth="1"/>
    <col min="1035" max="1035" width="13.85546875" style="1" customWidth="1"/>
    <col min="1036" max="1036" width="11.42578125" style="1" customWidth="1"/>
    <col min="1037" max="1037" width="11.85546875" style="1" customWidth="1"/>
    <col min="1038" max="1287" width="9.140625" style="1"/>
    <col min="1288" max="1288" width="11.5703125" style="1" customWidth="1"/>
    <col min="1289" max="1289" width="13.140625" style="1" customWidth="1"/>
    <col min="1290" max="1290" width="48.42578125" style="1" customWidth="1"/>
    <col min="1291" max="1291" width="13.85546875" style="1" customWidth="1"/>
    <col min="1292" max="1292" width="11.42578125" style="1" customWidth="1"/>
    <col min="1293" max="1293" width="11.85546875" style="1" customWidth="1"/>
    <col min="1294" max="1543" width="9.140625" style="1"/>
    <col min="1544" max="1544" width="11.5703125" style="1" customWidth="1"/>
    <col min="1545" max="1545" width="13.140625" style="1" customWidth="1"/>
    <col min="1546" max="1546" width="48.42578125" style="1" customWidth="1"/>
    <col min="1547" max="1547" width="13.85546875" style="1" customWidth="1"/>
    <col min="1548" max="1548" width="11.42578125" style="1" customWidth="1"/>
    <col min="1549" max="1549" width="11.85546875" style="1" customWidth="1"/>
    <col min="1550" max="1799" width="9.140625" style="1"/>
    <col min="1800" max="1800" width="11.5703125" style="1" customWidth="1"/>
    <col min="1801" max="1801" width="13.140625" style="1" customWidth="1"/>
    <col min="1802" max="1802" width="48.42578125" style="1" customWidth="1"/>
    <col min="1803" max="1803" width="13.85546875" style="1" customWidth="1"/>
    <col min="1804" max="1804" width="11.42578125" style="1" customWidth="1"/>
    <col min="1805" max="1805" width="11.85546875" style="1" customWidth="1"/>
    <col min="1806" max="2055" width="9.140625" style="1"/>
    <col min="2056" max="2056" width="11.5703125" style="1" customWidth="1"/>
    <col min="2057" max="2057" width="13.140625" style="1" customWidth="1"/>
    <col min="2058" max="2058" width="48.42578125" style="1" customWidth="1"/>
    <col min="2059" max="2059" width="13.85546875" style="1" customWidth="1"/>
    <col min="2060" max="2060" width="11.42578125" style="1" customWidth="1"/>
    <col min="2061" max="2061" width="11.85546875" style="1" customWidth="1"/>
    <col min="2062" max="2311" width="9.140625" style="1"/>
    <col min="2312" max="2312" width="11.5703125" style="1" customWidth="1"/>
    <col min="2313" max="2313" width="13.140625" style="1" customWidth="1"/>
    <col min="2314" max="2314" width="48.42578125" style="1" customWidth="1"/>
    <col min="2315" max="2315" width="13.85546875" style="1" customWidth="1"/>
    <col min="2316" max="2316" width="11.42578125" style="1" customWidth="1"/>
    <col min="2317" max="2317" width="11.85546875" style="1" customWidth="1"/>
    <col min="2318" max="2567" width="9.140625" style="1"/>
    <col min="2568" max="2568" width="11.5703125" style="1" customWidth="1"/>
    <col min="2569" max="2569" width="13.140625" style="1" customWidth="1"/>
    <col min="2570" max="2570" width="48.42578125" style="1" customWidth="1"/>
    <col min="2571" max="2571" width="13.85546875" style="1" customWidth="1"/>
    <col min="2572" max="2572" width="11.42578125" style="1" customWidth="1"/>
    <col min="2573" max="2573" width="11.85546875" style="1" customWidth="1"/>
    <col min="2574" max="2823" width="9.140625" style="1"/>
    <col min="2824" max="2824" width="11.5703125" style="1" customWidth="1"/>
    <col min="2825" max="2825" width="13.140625" style="1" customWidth="1"/>
    <col min="2826" max="2826" width="48.42578125" style="1" customWidth="1"/>
    <col min="2827" max="2827" width="13.85546875" style="1" customWidth="1"/>
    <col min="2828" max="2828" width="11.42578125" style="1" customWidth="1"/>
    <col min="2829" max="2829" width="11.85546875" style="1" customWidth="1"/>
    <col min="2830" max="3079" width="9.140625" style="1"/>
    <col min="3080" max="3080" width="11.5703125" style="1" customWidth="1"/>
    <col min="3081" max="3081" width="13.140625" style="1" customWidth="1"/>
    <col min="3082" max="3082" width="48.42578125" style="1" customWidth="1"/>
    <col min="3083" max="3083" width="13.85546875" style="1" customWidth="1"/>
    <col min="3084" max="3084" width="11.42578125" style="1" customWidth="1"/>
    <col min="3085" max="3085" width="11.85546875" style="1" customWidth="1"/>
    <col min="3086" max="3335" width="9.140625" style="1"/>
    <col min="3336" max="3336" width="11.5703125" style="1" customWidth="1"/>
    <col min="3337" max="3337" width="13.140625" style="1" customWidth="1"/>
    <col min="3338" max="3338" width="48.42578125" style="1" customWidth="1"/>
    <col min="3339" max="3339" width="13.85546875" style="1" customWidth="1"/>
    <col min="3340" max="3340" width="11.42578125" style="1" customWidth="1"/>
    <col min="3341" max="3341" width="11.85546875" style="1" customWidth="1"/>
    <col min="3342" max="3591" width="9.140625" style="1"/>
    <col min="3592" max="3592" width="11.5703125" style="1" customWidth="1"/>
    <col min="3593" max="3593" width="13.140625" style="1" customWidth="1"/>
    <col min="3594" max="3594" width="48.42578125" style="1" customWidth="1"/>
    <col min="3595" max="3595" width="13.85546875" style="1" customWidth="1"/>
    <col min="3596" max="3596" width="11.42578125" style="1" customWidth="1"/>
    <col min="3597" max="3597" width="11.85546875" style="1" customWidth="1"/>
    <col min="3598" max="3847" width="9.140625" style="1"/>
    <col min="3848" max="3848" width="11.5703125" style="1" customWidth="1"/>
    <col min="3849" max="3849" width="13.140625" style="1" customWidth="1"/>
    <col min="3850" max="3850" width="48.42578125" style="1" customWidth="1"/>
    <col min="3851" max="3851" width="13.85546875" style="1" customWidth="1"/>
    <col min="3852" max="3852" width="11.42578125" style="1" customWidth="1"/>
    <col min="3853" max="3853" width="11.85546875" style="1" customWidth="1"/>
    <col min="3854" max="4103" width="9.140625" style="1"/>
    <col min="4104" max="4104" width="11.5703125" style="1" customWidth="1"/>
    <col min="4105" max="4105" width="13.140625" style="1" customWidth="1"/>
    <col min="4106" max="4106" width="48.42578125" style="1" customWidth="1"/>
    <col min="4107" max="4107" width="13.85546875" style="1" customWidth="1"/>
    <col min="4108" max="4108" width="11.42578125" style="1" customWidth="1"/>
    <col min="4109" max="4109" width="11.85546875" style="1" customWidth="1"/>
    <col min="4110" max="4359" width="9.140625" style="1"/>
    <col min="4360" max="4360" width="11.5703125" style="1" customWidth="1"/>
    <col min="4361" max="4361" width="13.140625" style="1" customWidth="1"/>
    <col min="4362" max="4362" width="48.42578125" style="1" customWidth="1"/>
    <col min="4363" max="4363" width="13.85546875" style="1" customWidth="1"/>
    <col min="4364" max="4364" width="11.42578125" style="1" customWidth="1"/>
    <col min="4365" max="4365" width="11.85546875" style="1" customWidth="1"/>
    <col min="4366" max="4615" width="9.140625" style="1"/>
    <col min="4616" max="4616" width="11.5703125" style="1" customWidth="1"/>
    <col min="4617" max="4617" width="13.140625" style="1" customWidth="1"/>
    <col min="4618" max="4618" width="48.42578125" style="1" customWidth="1"/>
    <col min="4619" max="4619" width="13.85546875" style="1" customWidth="1"/>
    <col min="4620" max="4620" width="11.42578125" style="1" customWidth="1"/>
    <col min="4621" max="4621" width="11.85546875" style="1" customWidth="1"/>
    <col min="4622" max="4871" width="9.140625" style="1"/>
    <col min="4872" max="4872" width="11.5703125" style="1" customWidth="1"/>
    <col min="4873" max="4873" width="13.140625" style="1" customWidth="1"/>
    <col min="4874" max="4874" width="48.42578125" style="1" customWidth="1"/>
    <col min="4875" max="4875" width="13.85546875" style="1" customWidth="1"/>
    <col min="4876" max="4876" width="11.42578125" style="1" customWidth="1"/>
    <col min="4877" max="4877" width="11.85546875" style="1" customWidth="1"/>
    <col min="4878" max="5127" width="9.140625" style="1"/>
    <col min="5128" max="5128" width="11.5703125" style="1" customWidth="1"/>
    <col min="5129" max="5129" width="13.140625" style="1" customWidth="1"/>
    <col min="5130" max="5130" width="48.42578125" style="1" customWidth="1"/>
    <col min="5131" max="5131" width="13.85546875" style="1" customWidth="1"/>
    <col min="5132" max="5132" width="11.42578125" style="1" customWidth="1"/>
    <col min="5133" max="5133" width="11.85546875" style="1" customWidth="1"/>
    <col min="5134" max="5383" width="9.140625" style="1"/>
    <col min="5384" max="5384" width="11.5703125" style="1" customWidth="1"/>
    <col min="5385" max="5385" width="13.140625" style="1" customWidth="1"/>
    <col min="5386" max="5386" width="48.42578125" style="1" customWidth="1"/>
    <col min="5387" max="5387" width="13.85546875" style="1" customWidth="1"/>
    <col min="5388" max="5388" width="11.42578125" style="1" customWidth="1"/>
    <col min="5389" max="5389" width="11.85546875" style="1" customWidth="1"/>
    <col min="5390" max="5639" width="9.140625" style="1"/>
    <col min="5640" max="5640" width="11.5703125" style="1" customWidth="1"/>
    <col min="5641" max="5641" width="13.140625" style="1" customWidth="1"/>
    <col min="5642" max="5642" width="48.42578125" style="1" customWidth="1"/>
    <col min="5643" max="5643" width="13.85546875" style="1" customWidth="1"/>
    <col min="5644" max="5644" width="11.42578125" style="1" customWidth="1"/>
    <col min="5645" max="5645" width="11.85546875" style="1" customWidth="1"/>
    <col min="5646" max="5895" width="9.140625" style="1"/>
    <col min="5896" max="5896" width="11.5703125" style="1" customWidth="1"/>
    <col min="5897" max="5897" width="13.140625" style="1" customWidth="1"/>
    <col min="5898" max="5898" width="48.42578125" style="1" customWidth="1"/>
    <col min="5899" max="5899" width="13.85546875" style="1" customWidth="1"/>
    <col min="5900" max="5900" width="11.42578125" style="1" customWidth="1"/>
    <col min="5901" max="5901" width="11.85546875" style="1" customWidth="1"/>
    <col min="5902" max="6151" width="9.140625" style="1"/>
    <col min="6152" max="6152" width="11.5703125" style="1" customWidth="1"/>
    <col min="6153" max="6153" width="13.140625" style="1" customWidth="1"/>
    <col min="6154" max="6154" width="48.42578125" style="1" customWidth="1"/>
    <col min="6155" max="6155" width="13.85546875" style="1" customWidth="1"/>
    <col min="6156" max="6156" width="11.42578125" style="1" customWidth="1"/>
    <col min="6157" max="6157" width="11.85546875" style="1" customWidth="1"/>
    <col min="6158" max="6407" width="9.140625" style="1"/>
    <col min="6408" max="6408" width="11.5703125" style="1" customWidth="1"/>
    <col min="6409" max="6409" width="13.140625" style="1" customWidth="1"/>
    <col min="6410" max="6410" width="48.42578125" style="1" customWidth="1"/>
    <col min="6411" max="6411" width="13.85546875" style="1" customWidth="1"/>
    <col min="6412" max="6412" width="11.42578125" style="1" customWidth="1"/>
    <col min="6413" max="6413" width="11.85546875" style="1" customWidth="1"/>
    <col min="6414" max="6663" width="9.140625" style="1"/>
    <col min="6664" max="6664" width="11.5703125" style="1" customWidth="1"/>
    <col min="6665" max="6665" width="13.140625" style="1" customWidth="1"/>
    <col min="6666" max="6666" width="48.42578125" style="1" customWidth="1"/>
    <col min="6667" max="6667" width="13.85546875" style="1" customWidth="1"/>
    <col min="6668" max="6668" width="11.42578125" style="1" customWidth="1"/>
    <col min="6669" max="6669" width="11.85546875" style="1" customWidth="1"/>
    <col min="6670" max="6919" width="9.140625" style="1"/>
    <col min="6920" max="6920" width="11.5703125" style="1" customWidth="1"/>
    <col min="6921" max="6921" width="13.140625" style="1" customWidth="1"/>
    <col min="6922" max="6922" width="48.42578125" style="1" customWidth="1"/>
    <col min="6923" max="6923" width="13.85546875" style="1" customWidth="1"/>
    <col min="6924" max="6924" width="11.42578125" style="1" customWidth="1"/>
    <col min="6925" max="6925" width="11.85546875" style="1" customWidth="1"/>
    <col min="6926" max="7175" width="9.140625" style="1"/>
    <col min="7176" max="7176" width="11.5703125" style="1" customWidth="1"/>
    <col min="7177" max="7177" width="13.140625" style="1" customWidth="1"/>
    <col min="7178" max="7178" width="48.42578125" style="1" customWidth="1"/>
    <col min="7179" max="7179" width="13.85546875" style="1" customWidth="1"/>
    <col min="7180" max="7180" width="11.42578125" style="1" customWidth="1"/>
    <col min="7181" max="7181" width="11.85546875" style="1" customWidth="1"/>
    <col min="7182" max="7431" width="9.140625" style="1"/>
    <col min="7432" max="7432" width="11.5703125" style="1" customWidth="1"/>
    <col min="7433" max="7433" width="13.140625" style="1" customWidth="1"/>
    <col min="7434" max="7434" width="48.42578125" style="1" customWidth="1"/>
    <col min="7435" max="7435" width="13.85546875" style="1" customWidth="1"/>
    <col min="7436" max="7436" width="11.42578125" style="1" customWidth="1"/>
    <col min="7437" max="7437" width="11.85546875" style="1" customWidth="1"/>
    <col min="7438" max="7687" width="9.140625" style="1"/>
    <col min="7688" max="7688" width="11.5703125" style="1" customWidth="1"/>
    <col min="7689" max="7689" width="13.140625" style="1" customWidth="1"/>
    <col min="7690" max="7690" width="48.42578125" style="1" customWidth="1"/>
    <col min="7691" max="7691" width="13.85546875" style="1" customWidth="1"/>
    <col min="7692" max="7692" width="11.42578125" style="1" customWidth="1"/>
    <col min="7693" max="7693" width="11.85546875" style="1" customWidth="1"/>
    <col min="7694" max="7943" width="9.140625" style="1"/>
    <col min="7944" max="7944" width="11.5703125" style="1" customWidth="1"/>
    <col min="7945" max="7945" width="13.140625" style="1" customWidth="1"/>
    <col min="7946" max="7946" width="48.42578125" style="1" customWidth="1"/>
    <col min="7947" max="7947" width="13.85546875" style="1" customWidth="1"/>
    <col min="7948" max="7948" width="11.42578125" style="1" customWidth="1"/>
    <col min="7949" max="7949" width="11.85546875" style="1" customWidth="1"/>
    <col min="7950" max="8199" width="9.140625" style="1"/>
    <col min="8200" max="8200" width="11.5703125" style="1" customWidth="1"/>
    <col min="8201" max="8201" width="13.140625" style="1" customWidth="1"/>
    <col min="8202" max="8202" width="48.42578125" style="1" customWidth="1"/>
    <col min="8203" max="8203" width="13.85546875" style="1" customWidth="1"/>
    <col min="8204" max="8204" width="11.42578125" style="1" customWidth="1"/>
    <col min="8205" max="8205" width="11.85546875" style="1" customWidth="1"/>
    <col min="8206" max="8455" width="9.140625" style="1"/>
    <col min="8456" max="8456" width="11.5703125" style="1" customWidth="1"/>
    <col min="8457" max="8457" width="13.140625" style="1" customWidth="1"/>
    <col min="8458" max="8458" width="48.42578125" style="1" customWidth="1"/>
    <col min="8459" max="8459" width="13.85546875" style="1" customWidth="1"/>
    <col min="8460" max="8460" width="11.42578125" style="1" customWidth="1"/>
    <col min="8461" max="8461" width="11.85546875" style="1" customWidth="1"/>
    <col min="8462" max="8711" width="9.140625" style="1"/>
    <col min="8712" max="8712" width="11.5703125" style="1" customWidth="1"/>
    <col min="8713" max="8713" width="13.140625" style="1" customWidth="1"/>
    <col min="8714" max="8714" width="48.42578125" style="1" customWidth="1"/>
    <col min="8715" max="8715" width="13.85546875" style="1" customWidth="1"/>
    <col min="8716" max="8716" width="11.42578125" style="1" customWidth="1"/>
    <col min="8717" max="8717" width="11.85546875" style="1" customWidth="1"/>
    <col min="8718" max="8967" width="9.140625" style="1"/>
    <col min="8968" max="8968" width="11.5703125" style="1" customWidth="1"/>
    <col min="8969" max="8969" width="13.140625" style="1" customWidth="1"/>
    <col min="8970" max="8970" width="48.42578125" style="1" customWidth="1"/>
    <col min="8971" max="8971" width="13.85546875" style="1" customWidth="1"/>
    <col min="8972" max="8972" width="11.42578125" style="1" customWidth="1"/>
    <col min="8973" max="8973" width="11.85546875" style="1" customWidth="1"/>
    <col min="8974" max="9223" width="9.140625" style="1"/>
    <col min="9224" max="9224" width="11.5703125" style="1" customWidth="1"/>
    <col min="9225" max="9225" width="13.140625" style="1" customWidth="1"/>
    <col min="9226" max="9226" width="48.42578125" style="1" customWidth="1"/>
    <col min="9227" max="9227" width="13.85546875" style="1" customWidth="1"/>
    <col min="9228" max="9228" width="11.42578125" style="1" customWidth="1"/>
    <col min="9229" max="9229" width="11.85546875" style="1" customWidth="1"/>
    <col min="9230" max="9479" width="9.140625" style="1"/>
    <col min="9480" max="9480" width="11.5703125" style="1" customWidth="1"/>
    <col min="9481" max="9481" width="13.140625" style="1" customWidth="1"/>
    <col min="9482" max="9482" width="48.42578125" style="1" customWidth="1"/>
    <col min="9483" max="9483" width="13.85546875" style="1" customWidth="1"/>
    <col min="9484" max="9484" width="11.42578125" style="1" customWidth="1"/>
    <col min="9485" max="9485" width="11.85546875" style="1" customWidth="1"/>
    <col min="9486" max="9735" width="9.140625" style="1"/>
    <col min="9736" max="9736" width="11.5703125" style="1" customWidth="1"/>
    <col min="9737" max="9737" width="13.140625" style="1" customWidth="1"/>
    <col min="9738" max="9738" width="48.42578125" style="1" customWidth="1"/>
    <col min="9739" max="9739" width="13.85546875" style="1" customWidth="1"/>
    <col min="9740" max="9740" width="11.42578125" style="1" customWidth="1"/>
    <col min="9741" max="9741" width="11.85546875" style="1" customWidth="1"/>
    <col min="9742" max="9991" width="9.140625" style="1"/>
    <col min="9992" max="9992" width="11.5703125" style="1" customWidth="1"/>
    <col min="9993" max="9993" width="13.140625" style="1" customWidth="1"/>
    <col min="9994" max="9994" width="48.42578125" style="1" customWidth="1"/>
    <col min="9995" max="9995" width="13.85546875" style="1" customWidth="1"/>
    <col min="9996" max="9996" width="11.42578125" style="1" customWidth="1"/>
    <col min="9997" max="9997" width="11.85546875" style="1" customWidth="1"/>
    <col min="9998" max="10247" width="9.140625" style="1"/>
    <col min="10248" max="10248" width="11.5703125" style="1" customWidth="1"/>
    <col min="10249" max="10249" width="13.140625" style="1" customWidth="1"/>
    <col min="10250" max="10250" width="48.42578125" style="1" customWidth="1"/>
    <col min="10251" max="10251" width="13.85546875" style="1" customWidth="1"/>
    <col min="10252" max="10252" width="11.42578125" style="1" customWidth="1"/>
    <col min="10253" max="10253" width="11.85546875" style="1" customWidth="1"/>
    <col min="10254" max="10503" width="9.140625" style="1"/>
    <col min="10504" max="10504" width="11.5703125" style="1" customWidth="1"/>
    <col min="10505" max="10505" width="13.140625" style="1" customWidth="1"/>
    <col min="10506" max="10506" width="48.42578125" style="1" customWidth="1"/>
    <col min="10507" max="10507" width="13.85546875" style="1" customWidth="1"/>
    <col min="10508" max="10508" width="11.42578125" style="1" customWidth="1"/>
    <col min="10509" max="10509" width="11.85546875" style="1" customWidth="1"/>
    <col min="10510" max="10759" width="9.140625" style="1"/>
    <col min="10760" max="10760" width="11.5703125" style="1" customWidth="1"/>
    <col min="10761" max="10761" width="13.140625" style="1" customWidth="1"/>
    <col min="10762" max="10762" width="48.42578125" style="1" customWidth="1"/>
    <col min="10763" max="10763" width="13.85546875" style="1" customWidth="1"/>
    <col min="10764" max="10764" width="11.42578125" style="1" customWidth="1"/>
    <col min="10765" max="10765" width="11.85546875" style="1" customWidth="1"/>
    <col min="10766" max="11015" width="9.140625" style="1"/>
    <col min="11016" max="11016" width="11.5703125" style="1" customWidth="1"/>
    <col min="11017" max="11017" width="13.140625" style="1" customWidth="1"/>
    <col min="11018" max="11018" width="48.42578125" style="1" customWidth="1"/>
    <col min="11019" max="11019" width="13.85546875" style="1" customWidth="1"/>
    <col min="11020" max="11020" width="11.42578125" style="1" customWidth="1"/>
    <col min="11021" max="11021" width="11.85546875" style="1" customWidth="1"/>
    <col min="11022" max="11271" width="9.140625" style="1"/>
    <col min="11272" max="11272" width="11.5703125" style="1" customWidth="1"/>
    <col min="11273" max="11273" width="13.140625" style="1" customWidth="1"/>
    <col min="11274" max="11274" width="48.42578125" style="1" customWidth="1"/>
    <col min="11275" max="11275" width="13.85546875" style="1" customWidth="1"/>
    <col min="11276" max="11276" width="11.42578125" style="1" customWidth="1"/>
    <col min="11277" max="11277" width="11.85546875" style="1" customWidth="1"/>
    <col min="11278" max="11527" width="9.140625" style="1"/>
    <col min="11528" max="11528" width="11.5703125" style="1" customWidth="1"/>
    <col min="11529" max="11529" width="13.140625" style="1" customWidth="1"/>
    <col min="11530" max="11530" width="48.42578125" style="1" customWidth="1"/>
    <col min="11531" max="11531" width="13.85546875" style="1" customWidth="1"/>
    <col min="11532" max="11532" width="11.42578125" style="1" customWidth="1"/>
    <col min="11533" max="11533" width="11.85546875" style="1" customWidth="1"/>
    <col min="11534" max="11783" width="9.140625" style="1"/>
    <col min="11784" max="11784" width="11.5703125" style="1" customWidth="1"/>
    <col min="11785" max="11785" width="13.140625" style="1" customWidth="1"/>
    <col min="11786" max="11786" width="48.42578125" style="1" customWidth="1"/>
    <col min="11787" max="11787" width="13.85546875" style="1" customWidth="1"/>
    <col min="11788" max="11788" width="11.42578125" style="1" customWidth="1"/>
    <col min="11789" max="11789" width="11.85546875" style="1" customWidth="1"/>
    <col min="11790" max="12039" width="9.140625" style="1"/>
    <col min="12040" max="12040" width="11.5703125" style="1" customWidth="1"/>
    <col min="12041" max="12041" width="13.140625" style="1" customWidth="1"/>
    <col min="12042" max="12042" width="48.42578125" style="1" customWidth="1"/>
    <col min="12043" max="12043" width="13.85546875" style="1" customWidth="1"/>
    <col min="12044" max="12044" width="11.42578125" style="1" customWidth="1"/>
    <col min="12045" max="12045" width="11.85546875" style="1" customWidth="1"/>
    <col min="12046" max="12295" width="9.140625" style="1"/>
    <col min="12296" max="12296" width="11.5703125" style="1" customWidth="1"/>
    <col min="12297" max="12297" width="13.140625" style="1" customWidth="1"/>
    <col min="12298" max="12298" width="48.42578125" style="1" customWidth="1"/>
    <col min="12299" max="12299" width="13.85546875" style="1" customWidth="1"/>
    <col min="12300" max="12300" width="11.42578125" style="1" customWidth="1"/>
    <col min="12301" max="12301" width="11.85546875" style="1" customWidth="1"/>
    <col min="12302" max="12551" width="9.140625" style="1"/>
    <col min="12552" max="12552" width="11.5703125" style="1" customWidth="1"/>
    <col min="12553" max="12553" width="13.140625" style="1" customWidth="1"/>
    <col min="12554" max="12554" width="48.42578125" style="1" customWidth="1"/>
    <col min="12555" max="12555" width="13.85546875" style="1" customWidth="1"/>
    <col min="12556" max="12556" width="11.42578125" style="1" customWidth="1"/>
    <col min="12557" max="12557" width="11.85546875" style="1" customWidth="1"/>
    <col min="12558" max="12807" width="9.140625" style="1"/>
    <col min="12808" max="12808" width="11.5703125" style="1" customWidth="1"/>
    <col min="12809" max="12809" width="13.140625" style="1" customWidth="1"/>
    <col min="12810" max="12810" width="48.42578125" style="1" customWidth="1"/>
    <col min="12811" max="12811" width="13.85546875" style="1" customWidth="1"/>
    <col min="12812" max="12812" width="11.42578125" style="1" customWidth="1"/>
    <col min="12813" max="12813" width="11.85546875" style="1" customWidth="1"/>
    <col min="12814" max="13063" width="9.140625" style="1"/>
    <col min="13064" max="13064" width="11.5703125" style="1" customWidth="1"/>
    <col min="13065" max="13065" width="13.140625" style="1" customWidth="1"/>
    <col min="13066" max="13066" width="48.42578125" style="1" customWidth="1"/>
    <col min="13067" max="13067" width="13.85546875" style="1" customWidth="1"/>
    <col min="13068" max="13068" width="11.42578125" style="1" customWidth="1"/>
    <col min="13069" max="13069" width="11.85546875" style="1" customWidth="1"/>
    <col min="13070" max="13319" width="9.140625" style="1"/>
    <col min="13320" max="13320" width="11.5703125" style="1" customWidth="1"/>
    <col min="13321" max="13321" width="13.140625" style="1" customWidth="1"/>
    <col min="13322" max="13322" width="48.42578125" style="1" customWidth="1"/>
    <col min="13323" max="13323" width="13.85546875" style="1" customWidth="1"/>
    <col min="13324" max="13324" width="11.42578125" style="1" customWidth="1"/>
    <col min="13325" max="13325" width="11.85546875" style="1" customWidth="1"/>
    <col min="13326" max="13575" width="9.140625" style="1"/>
    <col min="13576" max="13576" width="11.5703125" style="1" customWidth="1"/>
    <col min="13577" max="13577" width="13.140625" style="1" customWidth="1"/>
    <col min="13578" max="13578" width="48.42578125" style="1" customWidth="1"/>
    <col min="13579" max="13579" width="13.85546875" style="1" customWidth="1"/>
    <col min="13580" max="13580" width="11.42578125" style="1" customWidth="1"/>
    <col min="13581" max="13581" width="11.85546875" style="1" customWidth="1"/>
    <col min="13582" max="13831" width="9.140625" style="1"/>
    <col min="13832" max="13832" width="11.5703125" style="1" customWidth="1"/>
    <col min="13833" max="13833" width="13.140625" style="1" customWidth="1"/>
    <col min="13834" max="13834" width="48.42578125" style="1" customWidth="1"/>
    <col min="13835" max="13835" width="13.85546875" style="1" customWidth="1"/>
    <col min="13836" max="13836" width="11.42578125" style="1" customWidth="1"/>
    <col min="13837" max="13837" width="11.85546875" style="1" customWidth="1"/>
    <col min="13838" max="14087" width="9.140625" style="1"/>
    <col min="14088" max="14088" width="11.5703125" style="1" customWidth="1"/>
    <col min="14089" max="14089" width="13.140625" style="1" customWidth="1"/>
    <col min="14090" max="14090" width="48.42578125" style="1" customWidth="1"/>
    <col min="14091" max="14091" width="13.85546875" style="1" customWidth="1"/>
    <col min="14092" max="14092" width="11.42578125" style="1" customWidth="1"/>
    <col min="14093" max="14093" width="11.85546875" style="1" customWidth="1"/>
    <col min="14094" max="14343" width="9.140625" style="1"/>
    <col min="14344" max="14344" width="11.5703125" style="1" customWidth="1"/>
    <col min="14345" max="14345" width="13.140625" style="1" customWidth="1"/>
    <col min="14346" max="14346" width="48.42578125" style="1" customWidth="1"/>
    <col min="14347" max="14347" width="13.85546875" style="1" customWidth="1"/>
    <col min="14348" max="14348" width="11.42578125" style="1" customWidth="1"/>
    <col min="14349" max="14349" width="11.85546875" style="1" customWidth="1"/>
    <col min="14350" max="14599" width="9.140625" style="1"/>
    <col min="14600" max="14600" width="11.5703125" style="1" customWidth="1"/>
    <col min="14601" max="14601" width="13.140625" style="1" customWidth="1"/>
    <col min="14602" max="14602" width="48.42578125" style="1" customWidth="1"/>
    <col min="14603" max="14603" width="13.85546875" style="1" customWidth="1"/>
    <col min="14604" max="14604" width="11.42578125" style="1" customWidth="1"/>
    <col min="14605" max="14605" width="11.85546875" style="1" customWidth="1"/>
    <col min="14606" max="14855" width="9.140625" style="1"/>
    <col min="14856" max="14856" width="11.5703125" style="1" customWidth="1"/>
    <col min="14857" max="14857" width="13.140625" style="1" customWidth="1"/>
    <col min="14858" max="14858" width="48.42578125" style="1" customWidth="1"/>
    <col min="14859" max="14859" width="13.85546875" style="1" customWidth="1"/>
    <col min="14860" max="14860" width="11.42578125" style="1" customWidth="1"/>
    <col min="14861" max="14861" width="11.85546875" style="1" customWidth="1"/>
    <col min="14862" max="15111" width="9.140625" style="1"/>
    <col min="15112" max="15112" width="11.5703125" style="1" customWidth="1"/>
    <col min="15113" max="15113" width="13.140625" style="1" customWidth="1"/>
    <col min="15114" max="15114" width="48.42578125" style="1" customWidth="1"/>
    <col min="15115" max="15115" width="13.85546875" style="1" customWidth="1"/>
    <col min="15116" max="15116" width="11.42578125" style="1" customWidth="1"/>
    <col min="15117" max="15117" width="11.85546875" style="1" customWidth="1"/>
    <col min="15118" max="15367" width="9.140625" style="1"/>
    <col min="15368" max="15368" width="11.5703125" style="1" customWidth="1"/>
    <col min="15369" max="15369" width="13.140625" style="1" customWidth="1"/>
    <col min="15370" max="15370" width="48.42578125" style="1" customWidth="1"/>
    <col min="15371" max="15371" width="13.85546875" style="1" customWidth="1"/>
    <col min="15372" max="15372" width="11.42578125" style="1" customWidth="1"/>
    <col min="15373" max="15373" width="11.85546875" style="1" customWidth="1"/>
    <col min="15374" max="15623" width="9.140625" style="1"/>
    <col min="15624" max="15624" width="11.5703125" style="1" customWidth="1"/>
    <col min="15625" max="15625" width="13.140625" style="1" customWidth="1"/>
    <col min="15626" max="15626" width="48.42578125" style="1" customWidth="1"/>
    <col min="15627" max="15627" width="13.85546875" style="1" customWidth="1"/>
    <col min="15628" max="15628" width="11.42578125" style="1" customWidth="1"/>
    <col min="15629" max="15629" width="11.85546875" style="1" customWidth="1"/>
    <col min="15630" max="15879" width="9.140625" style="1"/>
    <col min="15880" max="15880" width="11.5703125" style="1" customWidth="1"/>
    <col min="15881" max="15881" width="13.140625" style="1" customWidth="1"/>
    <col min="15882" max="15882" width="48.42578125" style="1" customWidth="1"/>
    <col min="15883" max="15883" width="13.85546875" style="1" customWidth="1"/>
    <col min="15884" max="15884" width="11.42578125" style="1" customWidth="1"/>
    <col min="15885" max="15885" width="11.85546875" style="1" customWidth="1"/>
    <col min="15886" max="16135" width="9.140625" style="1"/>
    <col min="16136" max="16136" width="11.5703125" style="1" customWidth="1"/>
    <col min="16137" max="16137" width="13.140625" style="1" customWidth="1"/>
    <col min="16138" max="16138" width="48.42578125" style="1" customWidth="1"/>
    <col min="16139" max="16139" width="13.85546875" style="1" customWidth="1"/>
    <col min="16140" max="16140" width="11.42578125" style="1" customWidth="1"/>
    <col min="16141" max="16141" width="11.85546875" style="1" customWidth="1"/>
    <col min="16142" max="16384" width="9.140625" style="1"/>
  </cols>
  <sheetData>
    <row r="1" spans="1:31" ht="18" customHeight="1" x14ac:dyDescent="0.2">
      <c r="A1" s="276" t="s">
        <v>353</v>
      </c>
      <c r="B1" s="276"/>
      <c r="C1" s="276"/>
      <c r="D1" s="276"/>
      <c r="E1" s="276"/>
      <c r="F1" s="276"/>
      <c r="G1" s="276"/>
      <c r="H1" s="276"/>
      <c r="I1" s="276"/>
      <c r="J1" s="276"/>
      <c r="K1" s="276"/>
      <c r="L1" s="276"/>
      <c r="M1" s="276"/>
      <c r="N1" s="276"/>
      <c r="O1" s="276"/>
      <c r="P1" s="276"/>
      <c r="Q1" s="276"/>
      <c r="R1" s="276"/>
      <c r="S1" s="276"/>
      <c r="T1" s="276"/>
      <c r="U1" s="276"/>
    </row>
    <row r="2" spans="1:31" ht="11.25" customHeight="1" x14ac:dyDescent="0.2">
      <c r="A2" s="27"/>
      <c r="B2" s="27"/>
      <c r="C2" s="27"/>
      <c r="D2" s="27"/>
      <c r="E2" s="27"/>
      <c r="F2" s="27"/>
      <c r="G2" s="27"/>
      <c r="H2" s="27"/>
      <c r="I2" s="27"/>
    </row>
    <row r="3" spans="1:31" ht="11.25" customHeight="1" x14ac:dyDescent="0.2"/>
    <row r="4" spans="1:31" ht="12.75" customHeight="1" x14ac:dyDescent="0.2">
      <c r="A4" s="254"/>
      <c r="B4" s="254"/>
      <c r="C4" s="254"/>
      <c r="D4" s="254"/>
      <c r="E4" s="254"/>
      <c r="F4" s="254"/>
      <c r="G4" s="254"/>
      <c r="H4" s="64"/>
      <c r="I4" s="64"/>
    </row>
    <row r="5" spans="1:31" ht="12.75" customHeight="1" x14ac:dyDescent="0.2">
      <c r="C5" s="69">
        <v>0.32500000000000001</v>
      </c>
    </row>
    <row r="6" spans="1:31" ht="12.75" customHeight="1" thickBot="1" x14ac:dyDescent="0.25">
      <c r="A6" s="265"/>
      <c r="B6" s="265"/>
      <c r="C6" s="265"/>
      <c r="D6" s="265"/>
      <c r="E6" s="265"/>
      <c r="F6" s="265"/>
      <c r="G6" s="265"/>
      <c r="H6" s="65"/>
      <c r="I6" s="65"/>
    </row>
    <row r="7" spans="1:31" ht="12.75" customHeight="1" thickBot="1" x14ac:dyDescent="0.25">
      <c r="E7" s="277" t="s">
        <v>2968</v>
      </c>
      <c r="F7" s="278"/>
      <c r="G7" s="278"/>
      <c r="H7" s="278"/>
      <c r="I7" s="278"/>
      <c r="J7" s="23" t="s">
        <v>2948</v>
      </c>
      <c r="K7" s="23"/>
      <c r="L7" s="23" t="s">
        <v>2950</v>
      </c>
      <c r="M7" s="23"/>
      <c r="N7" s="277" t="s">
        <v>2969</v>
      </c>
      <c r="O7" s="278"/>
      <c r="P7" s="278"/>
      <c r="Q7" s="278"/>
      <c r="R7" s="278"/>
      <c r="S7" s="277" t="s">
        <v>2970</v>
      </c>
      <c r="T7" s="278"/>
      <c r="U7" s="278"/>
      <c r="V7" s="278"/>
      <c r="W7" s="278"/>
    </row>
    <row r="8" spans="1:31" ht="12.75" customHeight="1" thickBot="1" x14ac:dyDescent="0.25">
      <c r="A8" s="273" t="s">
        <v>2</v>
      </c>
      <c r="B8" s="273" t="s">
        <v>3</v>
      </c>
      <c r="C8" s="268" t="s">
        <v>4</v>
      </c>
      <c r="D8" s="268" t="s">
        <v>5</v>
      </c>
      <c r="E8" s="277" t="s">
        <v>6</v>
      </c>
      <c r="F8" s="278"/>
      <c r="G8" s="278"/>
      <c r="H8" s="278"/>
      <c r="I8" s="278"/>
      <c r="J8" s="252" t="s">
        <v>6</v>
      </c>
      <c r="K8" s="252"/>
      <c r="L8" s="252" t="s">
        <v>6</v>
      </c>
      <c r="M8" s="252"/>
      <c r="N8" s="277" t="s">
        <v>6</v>
      </c>
      <c r="O8" s="278"/>
      <c r="P8" s="278"/>
      <c r="Q8" s="278"/>
      <c r="R8" s="278"/>
      <c r="S8" s="277" t="s">
        <v>6</v>
      </c>
      <c r="T8" s="278"/>
      <c r="U8" s="278"/>
      <c r="V8" s="278"/>
      <c r="W8" s="278"/>
    </row>
    <row r="9" spans="1:31" ht="36.75" customHeight="1" thickBot="1" x14ac:dyDescent="0.25">
      <c r="A9" s="274"/>
      <c r="B9" s="274"/>
      <c r="C9" s="269"/>
      <c r="D9" s="269"/>
      <c r="E9" s="2" t="s">
        <v>7</v>
      </c>
      <c r="F9" s="67" t="s">
        <v>3232</v>
      </c>
      <c r="G9" s="3" t="s">
        <v>8</v>
      </c>
      <c r="H9" s="3" t="s">
        <v>3231</v>
      </c>
      <c r="I9" s="67" t="s">
        <v>3233</v>
      </c>
      <c r="J9" s="9" t="s">
        <v>7</v>
      </c>
      <c r="K9" s="10" t="s">
        <v>8</v>
      </c>
      <c r="L9" s="9" t="s">
        <v>7</v>
      </c>
      <c r="M9" s="10" t="s">
        <v>8</v>
      </c>
      <c r="N9" s="2" t="s">
        <v>7</v>
      </c>
      <c r="O9" s="67" t="s">
        <v>3232</v>
      </c>
      <c r="P9" s="3" t="s">
        <v>8</v>
      </c>
      <c r="Q9" s="3" t="s">
        <v>3231</v>
      </c>
      <c r="R9" s="67" t="s">
        <v>3233</v>
      </c>
      <c r="S9" s="2" t="s">
        <v>7</v>
      </c>
      <c r="T9" s="67" t="s">
        <v>3232</v>
      </c>
      <c r="U9" s="3" t="s">
        <v>8</v>
      </c>
      <c r="V9" s="3" t="s">
        <v>3231</v>
      </c>
      <c r="W9" s="67" t="s">
        <v>3233</v>
      </c>
    </row>
    <row r="10" spans="1:31" ht="12.75" customHeight="1" x14ac:dyDescent="0.2">
      <c r="A10" s="4" t="s">
        <v>9</v>
      </c>
      <c r="B10" s="4" t="s">
        <v>354</v>
      </c>
      <c r="C10" s="5" t="s">
        <v>355</v>
      </c>
      <c r="D10" s="4" t="s">
        <v>15</v>
      </c>
      <c r="E10" s="6">
        <f>ROUND('3'!E10*'1,2'!$E$28,0)</f>
        <v>3909</v>
      </c>
      <c r="F10" s="70">
        <f>E10*$C$5</f>
        <v>1270.425</v>
      </c>
      <c r="G10" s="6">
        <f>ROUND('3'!F10*'1,2'!$E$28,0)</f>
        <v>4301</v>
      </c>
      <c r="H10" s="6">
        <f>G10/1.2</f>
        <v>3584.166666666667</v>
      </c>
      <c r="I10" s="70">
        <f>H10*$C$5</f>
        <v>1164.8541666666667</v>
      </c>
      <c r="J10" s="6" t="e">
        <f>ROUND('3'!#REF!*'1,2'!$E$28,0)</f>
        <v>#REF!</v>
      </c>
      <c r="K10" s="6" t="e">
        <f>ROUND('3'!#REF!*'1,2'!$E$28,0)</f>
        <v>#REF!</v>
      </c>
      <c r="L10" s="6" t="e">
        <f>ROUND('3'!#REF!*'1,2'!$E$28,0)</f>
        <v>#REF!</v>
      </c>
      <c r="M10" s="6" t="e">
        <f>ROUND('3'!#REF!*'1,2'!$E$28,0)</f>
        <v>#REF!</v>
      </c>
      <c r="N10" s="6">
        <f>ROUND('3'!G10*'1,2'!$E$28,0)</f>
        <v>6983</v>
      </c>
      <c r="O10" s="70">
        <f>N10*$C$5</f>
        <v>2269.4749999999999</v>
      </c>
      <c r="P10" s="6">
        <f>ROUND('3'!H10*'1,2'!$E$28,0)</f>
        <v>7696</v>
      </c>
      <c r="Q10" s="6">
        <f>P10/1.2</f>
        <v>6413.3333333333339</v>
      </c>
      <c r="R10" s="70">
        <f>Q10*$C$5</f>
        <v>2084.3333333333335</v>
      </c>
      <c r="S10" s="6">
        <f>ROUND('3'!I10*'1,2'!$E$28,0)</f>
        <v>8411</v>
      </c>
      <c r="T10" s="70">
        <f>S10*$C$5</f>
        <v>2733.5750000000003</v>
      </c>
      <c r="U10" s="6">
        <f>ROUND('3'!J10*'1,2'!$E$28,0)</f>
        <v>9195</v>
      </c>
      <c r="V10" s="6">
        <f>U10/1.2</f>
        <v>7662.5</v>
      </c>
      <c r="W10" s="70">
        <f>V10*$C$5</f>
        <v>2490.3125</v>
      </c>
      <c r="Y10" s="14"/>
      <c r="AA10" s="14"/>
      <c r="AC10" s="14"/>
      <c r="AE10" s="14"/>
    </row>
    <row r="11" spans="1:31" ht="12.75" customHeight="1" x14ac:dyDescent="0.2">
      <c r="A11" s="4" t="s">
        <v>194</v>
      </c>
      <c r="B11" s="4" t="s">
        <v>356</v>
      </c>
      <c r="C11" s="5" t="s">
        <v>357</v>
      </c>
      <c r="D11" s="4" t="s">
        <v>15</v>
      </c>
      <c r="E11" s="6">
        <f>E10*0.7</f>
        <v>2736.2999999999997</v>
      </c>
      <c r="F11" s="70">
        <f t="shared" ref="F11:F74" si="0">E11*$C$5</f>
        <v>889.2974999999999</v>
      </c>
      <c r="G11" s="6">
        <f t="shared" ref="G11:U11" si="1">G10*0.7</f>
        <v>3010.7</v>
      </c>
      <c r="H11" s="6">
        <f t="shared" ref="H11:H74" si="2">G11/1.2</f>
        <v>2508.9166666666665</v>
      </c>
      <c r="I11" s="70">
        <f t="shared" ref="I11:I74" si="3">H11*$C$5</f>
        <v>815.39791666666667</v>
      </c>
      <c r="J11" s="6" t="e">
        <f t="shared" si="1"/>
        <v>#REF!</v>
      </c>
      <c r="K11" s="6" t="e">
        <f t="shared" si="1"/>
        <v>#REF!</v>
      </c>
      <c r="L11" s="6" t="e">
        <f t="shared" si="1"/>
        <v>#REF!</v>
      </c>
      <c r="M11" s="6" t="e">
        <f t="shared" si="1"/>
        <v>#REF!</v>
      </c>
      <c r="N11" s="6">
        <f t="shared" si="1"/>
        <v>4888.0999999999995</v>
      </c>
      <c r="O11" s="70">
        <f t="shared" ref="O11:O74" si="4">N11*$C$5</f>
        <v>1588.6324999999999</v>
      </c>
      <c r="P11" s="6">
        <f t="shared" si="1"/>
        <v>5387.2</v>
      </c>
      <c r="Q11" s="6">
        <f t="shared" ref="Q11:Q74" si="5">P11/1.2</f>
        <v>4489.333333333333</v>
      </c>
      <c r="R11" s="70">
        <f t="shared" ref="R11:R74" si="6">Q11*$C$5</f>
        <v>1459.0333333333333</v>
      </c>
      <c r="S11" s="6">
        <f t="shared" si="1"/>
        <v>5887.7</v>
      </c>
      <c r="T11" s="70">
        <f t="shared" ref="T11:T74" si="7">S11*$C$5</f>
        <v>1913.5025000000001</v>
      </c>
      <c r="U11" s="6">
        <f t="shared" si="1"/>
        <v>6436.5</v>
      </c>
      <c r="V11" s="6">
        <f t="shared" ref="V11:V74" si="8">U11/1.2</f>
        <v>5363.75</v>
      </c>
      <c r="W11" s="70">
        <f t="shared" ref="W11:W74" si="9">V11*$C$5</f>
        <v>1743.21875</v>
      </c>
      <c r="Y11" s="14"/>
      <c r="AA11" s="14"/>
      <c r="AC11" s="14"/>
      <c r="AE11" s="14"/>
    </row>
    <row r="12" spans="1:31" ht="12.75" customHeight="1" x14ac:dyDescent="0.2">
      <c r="A12" s="4" t="s">
        <v>197</v>
      </c>
      <c r="B12" s="4" t="s">
        <v>358</v>
      </c>
      <c r="C12" s="5" t="s">
        <v>359</v>
      </c>
      <c r="D12" s="4" t="s">
        <v>15</v>
      </c>
      <c r="E12" s="6">
        <f>ROUND('3'!E12*'1,2'!$E$28,0)</f>
        <v>1836</v>
      </c>
      <c r="F12" s="70">
        <f t="shared" si="0"/>
        <v>596.70000000000005</v>
      </c>
      <c r="G12" s="6">
        <f>ROUND('3'!F12*'1,2'!$E$28,0)</f>
        <v>2018</v>
      </c>
      <c r="H12" s="6">
        <f t="shared" si="2"/>
        <v>1681.6666666666667</v>
      </c>
      <c r="I12" s="70">
        <f t="shared" si="3"/>
        <v>546.54166666666674</v>
      </c>
      <c r="J12" s="6" t="e">
        <f>ROUND('3'!#REF!*'1,2'!$E$28,0)</f>
        <v>#REF!</v>
      </c>
      <c r="K12" s="6" t="e">
        <f>ROUND('3'!#REF!*'1,2'!$E$28,0)</f>
        <v>#REF!</v>
      </c>
      <c r="L12" s="6" t="e">
        <f>ROUND('3'!#REF!*'1,2'!$E$28,0)</f>
        <v>#REF!</v>
      </c>
      <c r="M12" s="6" t="e">
        <f>ROUND('3'!#REF!*'1,2'!$E$28,0)</f>
        <v>#REF!</v>
      </c>
      <c r="N12" s="6">
        <f>ROUND('3'!G12*'1,2'!$E$28,0)</f>
        <v>3240</v>
      </c>
      <c r="O12" s="70">
        <f t="shared" si="4"/>
        <v>1053</v>
      </c>
      <c r="P12" s="6">
        <f>ROUND('3'!H12*'1,2'!$E$28,0)</f>
        <v>3570</v>
      </c>
      <c r="Q12" s="6">
        <f t="shared" si="5"/>
        <v>2975</v>
      </c>
      <c r="R12" s="70">
        <f t="shared" si="6"/>
        <v>966.875</v>
      </c>
      <c r="S12" s="6">
        <f>ROUND('3'!I12*'1,2'!$E$28,0)</f>
        <v>3794</v>
      </c>
      <c r="T12" s="70">
        <f t="shared" si="7"/>
        <v>1233.05</v>
      </c>
      <c r="U12" s="6">
        <f>ROUND('3'!J12*'1,2'!$E$28,0)</f>
        <v>4151</v>
      </c>
      <c r="V12" s="6">
        <f t="shared" si="8"/>
        <v>3459.166666666667</v>
      </c>
      <c r="W12" s="70">
        <f t="shared" si="9"/>
        <v>1124.2291666666667</v>
      </c>
      <c r="Y12" s="14"/>
      <c r="AA12" s="14"/>
      <c r="AC12" s="14"/>
      <c r="AE12" s="14"/>
    </row>
    <row r="13" spans="1:31" ht="12.75" customHeight="1" x14ac:dyDescent="0.2">
      <c r="A13" s="4" t="s">
        <v>200</v>
      </c>
      <c r="B13" s="4" t="s">
        <v>360</v>
      </c>
      <c r="C13" s="5" t="s">
        <v>361</v>
      </c>
      <c r="D13" s="4" t="s">
        <v>15</v>
      </c>
      <c r="E13" s="6">
        <f>E12*0.7</f>
        <v>1285.1999999999998</v>
      </c>
      <c r="F13" s="70">
        <f t="shared" si="0"/>
        <v>417.68999999999994</v>
      </c>
      <c r="G13" s="6">
        <f t="shared" ref="G13:U13" si="10">G12*0.7</f>
        <v>1412.6</v>
      </c>
      <c r="H13" s="6">
        <f t="shared" si="2"/>
        <v>1177.1666666666667</v>
      </c>
      <c r="I13" s="70">
        <f t="shared" si="3"/>
        <v>382.57916666666671</v>
      </c>
      <c r="J13" s="6" t="e">
        <f t="shared" si="10"/>
        <v>#REF!</v>
      </c>
      <c r="K13" s="6" t="e">
        <f t="shared" si="10"/>
        <v>#REF!</v>
      </c>
      <c r="L13" s="6" t="e">
        <f t="shared" si="10"/>
        <v>#REF!</v>
      </c>
      <c r="M13" s="6" t="e">
        <f t="shared" si="10"/>
        <v>#REF!</v>
      </c>
      <c r="N13" s="6">
        <f t="shared" si="10"/>
        <v>2268</v>
      </c>
      <c r="O13" s="70">
        <f t="shared" si="4"/>
        <v>737.1</v>
      </c>
      <c r="P13" s="6">
        <f t="shared" si="10"/>
        <v>2499</v>
      </c>
      <c r="Q13" s="6">
        <f t="shared" si="5"/>
        <v>2082.5</v>
      </c>
      <c r="R13" s="70">
        <f t="shared" si="6"/>
        <v>676.8125</v>
      </c>
      <c r="S13" s="6">
        <f t="shared" si="10"/>
        <v>2655.7999999999997</v>
      </c>
      <c r="T13" s="70">
        <f t="shared" si="7"/>
        <v>863.13499999999999</v>
      </c>
      <c r="U13" s="6">
        <f t="shared" si="10"/>
        <v>2905.7</v>
      </c>
      <c r="V13" s="6">
        <f t="shared" si="8"/>
        <v>2421.4166666666665</v>
      </c>
      <c r="W13" s="70">
        <f t="shared" si="9"/>
        <v>786.96041666666667</v>
      </c>
      <c r="Y13" s="14"/>
      <c r="AA13" s="14"/>
      <c r="AC13" s="14"/>
      <c r="AE13" s="14"/>
    </row>
    <row r="14" spans="1:31" ht="24.75" customHeight="1" x14ac:dyDescent="0.2">
      <c r="A14" s="4" t="s">
        <v>203</v>
      </c>
      <c r="B14" s="4" t="s">
        <v>362</v>
      </c>
      <c r="C14" s="5" t="s">
        <v>363</v>
      </c>
      <c r="D14" s="4" t="s">
        <v>15</v>
      </c>
      <c r="E14" s="6">
        <f>ROUND('3'!E14*'1,2'!$E$28,0)</f>
        <v>9635</v>
      </c>
      <c r="F14" s="70">
        <f t="shared" si="0"/>
        <v>3131.375</v>
      </c>
      <c r="G14" s="6">
        <f>ROUND('3'!F14*'1,2'!$E$28,0)</f>
        <v>0</v>
      </c>
      <c r="H14" s="6">
        <f t="shared" si="2"/>
        <v>0</v>
      </c>
      <c r="I14" s="70">
        <f t="shared" si="3"/>
        <v>0</v>
      </c>
      <c r="J14" s="6" t="e">
        <f>ROUND('3'!#REF!*'1,2'!$E$28,0)</f>
        <v>#REF!</v>
      </c>
      <c r="K14" s="6" t="e">
        <f>ROUND('3'!#REF!*'1,2'!$E$28,0)</f>
        <v>#REF!</v>
      </c>
      <c r="L14" s="6" t="e">
        <f>ROUND('3'!#REF!*'1,2'!$E$28,0)</f>
        <v>#REF!</v>
      </c>
      <c r="M14" s="6" t="e">
        <f>ROUND('3'!#REF!*'1,2'!$E$28,0)</f>
        <v>#REF!</v>
      </c>
      <c r="N14" s="6">
        <f>ROUND('3'!G14*'1,2'!$E$28,0)</f>
        <v>17151</v>
      </c>
      <c r="O14" s="70">
        <f t="shared" si="4"/>
        <v>5574.0749999999998</v>
      </c>
      <c r="P14" s="6">
        <f>ROUND('3'!H14*'1,2'!$E$28,0)</f>
        <v>0</v>
      </c>
      <c r="Q14" s="6">
        <f t="shared" si="5"/>
        <v>0</v>
      </c>
      <c r="R14" s="70">
        <f t="shared" si="6"/>
        <v>0</v>
      </c>
      <c r="S14" s="6">
        <f>ROUND('3'!I14*'1,2'!$E$28,0)</f>
        <v>20477</v>
      </c>
      <c r="T14" s="70">
        <f t="shared" si="7"/>
        <v>6655.0250000000005</v>
      </c>
      <c r="U14" s="6">
        <f>ROUND('3'!J14*'1,2'!$E$28,0)</f>
        <v>0</v>
      </c>
      <c r="V14" s="6">
        <f t="shared" si="8"/>
        <v>0</v>
      </c>
      <c r="W14" s="70">
        <f t="shared" si="9"/>
        <v>0</v>
      </c>
      <c r="Y14" s="14"/>
      <c r="AA14" s="14"/>
      <c r="AC14" s="14"/>
      <c r="AE14" s="14"/>
    </row>
    <row r="15" spans="1:31" ht="24.75" customHeight="1" x14ac:dyDescent="0.2">
      <c r="A15" s="4" t="s">
        <v>206</v>
      </c>
      <c r="B15" s="4" t="s">
        <v>364</v>
      </c>
      <c r="C15" s="5" t="s">
        <v>365</v>
      </c>
      <c r="D15" s="4" t="s">
        <v>15</v>
      </c>
      <c r="E15" s="6">
        <f>E14*0.7</f>
        <v>6744.5</v>
      </c>
      <c r="F15" s="70">
        <f t="shared" si="0"/>
        <v>2191.9625000000001</v>
      </c>
      <c r="G15" s="6">
        <f t="shared" ref="G15:U15" si="11">G14*0.7</f>
        <v>0</v>
      </c>
      <c r="H15" s="6">
        <f t="shared" si="2"/>
        <v>0</v>
      </c>
      <c r="I15" s="70">
        <f t="shared" si="3"/>
        <v>0</v>
      </c>
      <c r="J15" s="6" t="e">
        <f t="shared" si="11"/>
        <v>#REF!</v>
      </c>
      <c r="K15" s="6" t="e">
        <f t="shared" si="11"/>
        <v>#REF!</v>
      </c>
      <c r="L15" s="6" t="e">
        <f t="shared" si="11"/>
        <v>#REF!</v>
      </c>
      <c r="M15" s="6" t="e">
        <f t="shared" si="11"/>
        <v>#REF!</v>
      </c>
      <c r="N15" s="6">
        <f t="shared" si="11"/>
        <v>12005.699999999999</v>
      </c>
      <c r="O15" s="70">
        <f t="shared" si="4"/>
        <v>3901.8525</v>
      </c>
      <c r="P15" s="6">
        <f t="shared" si="11"/>
        <v>0</v>
      </c>
      <c r="Q15" s="6">
        <f t="shared" si="5"/>
        <v>0</v>
      </c>
      <c r="R15" s="70">
        <f t="shared" si="6"/>
        <v>0</v>
      </c>
      <c r="S15" s="6">
        <f t="shared" si="11"/>
        <v>14333.9</v>
      </c>
      <c r="T15" s="70">
        <f t="shared" si="7"/>
        <v>4658.5174999999999</v>
      </c>
      <c r="U15" s="6">
        <f t="shared" si="11"/>
        <v>0</v>
      </c>
      <c r="V15" s="6">
        <f t="shared" si="8"/>
        <v>0</v>
      </c>
      <c r="W15" s="70">
        <f t="shared" si="9"/>
        <v>0</v>
      </c>
      <c r="Y15" s="14"/>
      <c r="AA15" s="14"/>
      <c r="AC15" s="14"/>
      <c r="AE15" s="14"/>
    </row>
    <row r="16" spans="1:31" ht="24.75" customHeight="1" x14ac:dyDescent="0.2">
      <c r="A16" s="4" t="s">
        <v>209</v>
      </c>
      <c r="B16" s="4" t="s">
        <v>366</v>
      </c>
      <c r="C16" s="5" t="s">
        <v>367</v>
      </c>
      <c r="D16" s="4" t="s">
        <v>15</v>
      </c>
      <c r="E16" s="6">
        <f>ROUND('3'!E16*'1,2'!$E$28,0)</f>
        <v>18618</v>
      </c>
      <c r="F16" s="70">
        <f t="shared" si="0"/>
        <v>6050.85</v>
      </c>
      <c r="G16" s="6">
        <f>ROUND('3'!F16*'1,2'!$E$28,0)</f>
        <v>0</v>
      </c>
      <c r="H16" s="6">
        <f t="shared" si="2"/>
        <v>0</v>
      </c>
      <c r="I16" s="70">
        <f t="shared" si="3"/>
        <v>0</v>
      </c>
      <c r="J16" s="6" t="e">
        <f>ROUND('3'!#REF!*'1,2'!$E$28,0)</f>
        <v>#REF!</v>
      </c>
      <c r="K16" s="6" t="e">
        <f>ROUND('3'!#REF!*'1,2'!$E$28,0)</f>
        <v>#REF!</v>
      </c>
      <c r="L16" s="6" t="e">
        <f>ROUND('3'!#REF!*'1,2'!$E$28,0)</f>
        <v>#REF!</v>
      </c>
      <c r="M16" s="6" t="e">
        <f>ROUND('3'!#REF!*'1,2'!$E$28,0)</f>
        <v>#REF!</v>
      </c>
      <c r="N16" s="6">
        <f>ROUND('3'!G16*'1,2'!$E$28,0)</f>
        <v>33143</v>
      </c>
      <c r="O16" s="70">
        <f t="shared" si="4"/>
        <v>10771.475</v>
      </c>
      <c r="P16" s="6">
        <f>ROUND('3'!H16*'1,2'!$E$28,0)</f>
        <v>0</v>
      </c>
      <c r="Q16" s="6">
        <f t="shared" si="5"/>
        <v>0</v>
      </c>
      <c r="R16" s="70">
        <f t="shared" si="6"/>
        <v>0</v>
      </c>
      <c r="S16" s="6">
        <f>ROUND('3'!I16*'1,2'!$E$28,0)</f>
        <v>39577</v>
      </c>
      <c r="T16" s="70">
        <f t="shared" si="7"/>
        <v>12862.525</v>
      </c>
      <c r="U16" s="6">
        <f>ROUND('3'!J16*'1,2'!$E$28,0)</f>
        <v>0</v>
      </c>
      <c r="V16" s="6">
        <f t="shared" si="8"/>
        <v>0</v>
      </c>
      <c r="W16" s="70">
        <f t="shared" si="9"/>
        <v>0</v>
      </c>
      <c r="Y16" s="14"/>
      <c r="AA16" s="14"/>
      <c r="AC16" s="14"/>
      <c r="AE16" s="14"/>
    </row>
    <row r="17" spans="1:31" ht="24.75" customHeight="1" x14ac:dyDescent="0.2">
      <c r="A17" s="4" t="s">
        <v>212</v>
      </c>
      <c r="B17" s="4" t="s">
        <v>368</v>
      </c>
      <c r="C17" s="5" t="s">
        <v>369</v>
      </c>
      <c r="D17" s="4" t="s">
        <v>15</v>
      </c>
      <c r="E17" s="6">
        <f>E16*0.7</f>
        <v>13032.599999999999</v>
      </c>
      <c r="F17" s="70">
        <f t="shared" si="0"/>
        <v>4235.5949999999993</v>
      </c>
      <c r="G17" s="6">
        <f t="shared" ref="G17:U17" si="12">G16*0.7</f>
        <v>0</v>
      </c>
      <c r="H17" s="6">
        <f t="shared" si="2"/>
        <v>0</v>
      </c>
      <c r="I17" s="70">
        <f t="shared" si="3"/>
        <v>0</v>
      </c>
      <c r="J17" s="6" t="e">
        <f t="shared" si="12"/>
        <v>#REF!</v>
      </c>
      <c r="K17" s="6" t="e">
        <f t="shared" si="12"/>
        <v>#REF!</v>
      </c>
      <c r="L17" s="6" t="e">
        <f t="shared" si="12"/>
        <v>#REF!</v>
      </c>
      <c r="M17" s="6" t="e">
        <f t="shared" si="12"/>
        <v>#REF!</v>
      </c>
      <c r="N17" s="6">
        <f t="shared" si="12"/>
        <v>23200.1</v>
      </c>
      <c r="O17" s="70">
        <f t="shared" si="4"/>
        <v>7540.0324999999993</v>
      </c>
      <c r="P17" s="6">
        <f t="shared" si="12"/>
        <v>0</v>
      </c>
      <c r="Q17" s="6">
        <f t="shared" si="5"/>
        <v>0</v>
      </c>
      <c r="R17" s="70">
        <f t="shared" si="6"/>
        <v>0</v>
      </c>
      <c r="S17" s="6">
        <f t="shared" si="12"/>
        <v>27703.899999999998</v>
      </c>
      <c r="T17" s="70">
        <f t="shared" si="7"/>
        <v>9003.7674999999999</v>
      </c>
      <c r="U17" s="6">
        <f t="shared" si="12"/>
        <v>0</v>
      </c>
      <c r="V17" s="6">
        <f t="shared" si="8"/>
        <v>0</v>
      </c>
      <c r="W17" s="70">
        <f t="shared" si="9"/>
        <v>0</v>
      </c>
      <c r="Y17" s="14"/>
      <c r="AA17" s="14"/>
      <c r="AC17" s="14"/>
      <c r="AE17" s="14"/>
    </row>
    <row r="18" spans="1:31" ht="24.75" customHeight="1" x14ac:dyDescent="0.2">
      <c r="A18" s="4" t="s">
        <v>215</v>
      </c>
      <c r="B18" s="4" t="s">
        <v>370</v>
      </c>
      <c r="C18" s="5" t="s">
        <v>371</v>
      </c>
      <c r="D18" s="4" t="s">
        <v>15</v>
      </c>
      <c r="E18" s="6">
        <f>ROUND('3'!E18*'1,2'!$E$28,0)</f>
        <v>24204</v>
      </c>
      <c r="F18" s="70">
        <f t="shared" si="0"/>
        <v>7866.3</v>
      </c>
      <c r="G18" s="6">
        <f>ROUND('3'!F18*'1,2'!$E$28,0)</f>
        <v>0</v>
      </c>
      <c r="H18" s="6">
        <f t="shared" si="2"/>
        <v>0</v>
      </c>
      <c r="I18" s="70">
        <f t="shared" si="3"/>
        <v>0</v>
      </c>
      <c r="J18" s="6" t="e">
        <f>ROUND('3'!#REF!*'1,2'!$E$28,0)</f>
        <v>#REF!</v>
      </c>
      <c r="K18" s="6" t="e">
        <f>ROUND('3'!#REF!*'1,2'!$E$28,0)</f>
        <v>#REF!</v>
      </c>
      <c r="L18" s="6" t="e">
        <f>ROUND('3'!#REF!*'1,2'!$E$28,0)</f>
        <v>#REF!</v>
      </c>
      <c r="M18" s="6" t="e">
        <f>ROUND('3'!#REF!*'1,2'!$E$28,0)</f>
        <v>#REF!</v>
      </c>
      <c r="N18" s="6">
        <f>ROUND('3'!G18*'1,2'!$E$28,0)</f>
        <v>43086</v>
      </c>
      <c r="O18" s="70">
        <f t="shared" si="4"/>
        <v>14002.95</v>
      </c>
      <c r="P18" s="6">
        <f>ROUND('3'!H18*'1,2'!$E$28,0)</f>
        <v>0</v>
      </c>
      <c r="Q18" s="6">
        <f t="shared" si="5"/>
        <v>0</v>
      </c>
      <c r="R18" s="70">
        <f t="shared" si="6"/>
        <v>0</v>
      </c>
      <c r="S18" s="6">
        <f>ROUND('3'!I18*'1,2'!$E$28,0)</f>
        <v>51451</v>
      </c>
      <c r="T18" s="70">
        <f t="shared" si="7"/>
        <v>16721.575000000001</v>
      </c>
      <c r="U18" s="6">
        <f>ROUND('3'!J18*'1,2'!$E$28,0)</f>
        <v>0</v>
      </c>
      <c r="V18" s="6">
        <f t="shared" si="8"/>
        <v>0</v>
      </c>
      <c r="W18" s="70">
        <f t="shared" si="9"/>
        <v>0</v>
      </c>
      <c r="Y18" s="14"/>
      <c r="AA18" s="14"/>
      <c r="AC18" s="14"/>
      <c r="AE18" s="14"/>
    </row>
    <row r="19" spans="1:31" ht="24.75" customHeight="1" x14ac:dyDescent="0.2">
      <c r="A19" s="4" t="s">
        <v>218</v>
      </c>
      <c r="B19" s="4" t="s">
        <v>372</v>
      </c>
      <c r="C19" s="5" t="s">
        <v>373</v>
      </c>
      <c r="D19" s="4" t="s">
        <v>15</v>
      </c>
      <c r="E19" s="6">
        <f>E18*0.7</f>
        <v>16942.8</v>
      </c>
      <c r="F19" s="70">
        <f t="shared" si="0"/>
        <v>5506.41</v>
      </c>
      <c r="G19" s="6">
        <f t="shared" ref="G19:U19" si="13">G18*0.7</f>
        <v>0</v>
      </c>
      <c r="H19" s="6">
        <f t="shared" si="2"/>
        <v>0</v>
      </c>
      <c r="I19" s="70">
        <f t="shared" si="3"/>
        <v>0</v>
      </c>
      <c r="J19" s="6" t="e">
        <f t="shared" si="13"/>
        <v>#REF!</v>
      </c>
      <c r="K19" s="6" t="e">
        <f t="shared" si="13"/>
        <v>#REF!</v>
      </c>
      <c r="L19" s="6" t="e">
        <f t="shared" si="13"/>
        <v>#REF!</v>
      </c>
      <c r="M19" s="6" t="e">
        <f t="shared" si="13"/>
        <v>#REF!</v>
      </c>
      <c r="N19" s="6">
        <f t="shared" si="13"/>
        <v>30160.199999999997</v>
      </c>
      <c r="O19" s="70">
        <f t="shared" si="4"/>
        <v>9802.0649999999987</v>
      </c>
      <c r="P19" s="6">
        <f t="shared" si="13"/>
        <v>0</v>
      </c>
      <c r="Q19" s="6">
        <f t="shared" si="5"/>
        <v>0</v>
      </c>
      <c r="R19" s="70">
        <f t="shared" si="6"/>
        <v>0</v>
      </c>
      <c r="S19" s="6">
        <f t="shared" si="13"/>
        <v>36015.699999999997</v>
      </c>
      <c r="T19" s="70">
        <f t="shared" si="7"/>
        <v>11705.102499999999</v>
      </c>
      <c r="U19" s="6">
        <f t="shared" si="13"/>
        <v>0</v>
      </c>
      <c r="V19" s="6">
        <f t="shared" si="8"/>
        <v>0</v>
      </c>
      <c r="W19" s="70">
        <f t="shared" si="9"/>
        <v>0</v>
      </c>
      <c r="Y19" s="14"/>
      <c r="AA19" s="14"/>
      <c r="AC19" s="14"/>
      <c r="AE19" s="14"/>
    </row>
    <row r="20" spans="1:31" ht="12.75" customHeight="1" x14ac:dyDescent="0.2">
      <c r="A20" s="4" t="s">
        <v>221</v>
      </c>
      <c r="B20" s="4" t="s">
        <v>374</v>
      </c>
      <c r="C20" s="5" t="s">
        <v>375</v>
      </c>
      <c r="D20" s="4" t="s">
        <v>15</v>
      </c>
      <c r="E20" s="6">
        <f>ROUND('3'!E20*'1,2'!$E$28,0)</f>
        <v>2752</v>
      </c>
      <c r="F20" s="70">
        <f t="shared" si="0"/>
        <v>894.4</v>
      </c>
      <c r="G20" s="6">
        <f>ROUND('3'!F20*'1,2'!$E$28,0)</f>
        <v>3028</v>
      </c>
      <c r="H20" s="6">
        <f t="shared" si="2"/>
        <v>2523.3333333333335</v>
      </c>
      <c r="I20" s="70">
        <f t="shared" si="3"/>
        <v>820.08333333333337</v>
      </c>
      <c r="J20" s="6" t="e">
        <f>ROUND('3'!#REF!*'1,2'!$E$28,0)</f>
        <v>#REF!</v>
      </c>
      <c r="K20" s="6" t="e">
        <f>ROUND('3'!#REF!*'1,2'!$E$28,0)</f>
        <v>#REF!</v>
      </c>
      <c r="L20" s="6" t="e">
        <f>ROUND('3'!#REF!*'1,2'!$E$28,0)</f>
        <v>#REF!</v>
      </c>
      <c r="M20" s="6" t="e">
        <f>ROUND('3'!#REF!*'1,2'!$E$28,0)</f>
        <v>#REF!</v>
      </c>
      <c r="N20" s="6">
        <f>ROUND('3'!G20*'1,2'!$E$28,0)</f>
        <v>4862</v>
      </c>
      <c r="O20" s="70">
        <f t="shared" si="4"/>
        <v>1580.15</v>
      </c>
      <c r="P20" s="6">
        <f>ROUND('3'!H20*'1,2'!$E$28,0)</f>
        <v>5356</v>
      </c>
      <c r="Q20" s="6">
        <f t="shared" si="5"/>
        <v>4463.3333333333339</v>
      </c>
      <c r="R20" s="70">
        <f t="shared" si="6"/>
        <v>1450.5833333333335</v>
      </c>
      <c r="S20" s="6">
        <f>ROUND('3'!I20*'1,2'!$E$28,0)</f>
        <v>5693</v>
      </c>
      <c r="T20" s="70">
        <f t="shared" si="7"/>
        <v>1850.2250000000001</v>
      </c>
      <c r="U20" s="6">
        <f>ROUND('3'!J20*'1,2'!$E$28,0)</f>
        <v>6227</v>
      </c>
      <c r="V20" s="6">
        <f t="shared" si="8"/>
        <v>5189.166666666667</v>
      </c>
      <c r="W20" s="70">
        <f t="shared" si="9"/>
        <v>1686.4791666666667</v>
      </c>
      <c r="Y20" s="14"/>
      <c r="AA20" s="14"/>
      <c r="AC20" s="14"/>
      <c r="AE20" s="14"/>
    </row>
    <row r="21" spans="1:31" ht="12.75" customHeight="1" x14ac:dyDescent="0.2">
      <c r="A21" s="4" t="s">
        <v>224</v>
      </c>
      <c r="B21" s="4" t="s">
        <v>376</v>
      </c>
      <c r="C21" s="5" t="s">
        <v>377</v>
      </c>
      <c r="D21" s="4" t="s">
        <v>15</v>
      </c>
      <c r="E21" s="6">
        <f>E20*0.7</f>
        <v>1926.3999999999999</v>
      </c>
      <c r="F21" s="70">
        <f t="shared" si="0"/>
        <v>626.07999999999993</v>
      </c>
      <c r="G21" s="6">
        <f t="shared" ref="G21:U21" si="14">G20*0.7</f>
        <v>2119.6</v>
      </c>
      <c r="H21" s="6">
        <f t="shared" si="2"/>
        <v>1766.3333333333333</v>
      </c>
      <c r="I21" s="70">
        <f t="shared" si="3"/>
        <v>574.05833333333328</v>
      </c>
      <c r="J21" s="6" t="e">
        <f t="shared" si="14"/>
        <v>#REF!</v>
      </c>
      <c r="K21" s="6" t="e">
        <f t="shared" si="14"/>
        <v>#REF!</v>
      </c>
      <c r="L21" s="6" t="e">
        <f t="shared" si="14"/>
        <v>#REF!</v>
      </c>
      <c r="M21" s="6" t="e">
        <f t="shared" si="14"/>
        <v>#REF!</v>
      </c>
      <c r="N21" s="6">
        <f t="shared" si="14"/>
        <v>3403.3999999999996</v>
      </c>
      <c r="O21" s="70">
        <f t="shared" si="4"/>
        <v>1106.105</v>
      </c>
      <c r="P21" s="6">
        <f t="shared" si="14"/>
        <v>3749.2</v>
      </c>
      <c r="Q21" s="6">
        <f t="shared" si="5"/>
        <v>3124.3333333333335</v>
      </c>
      <c r="R21" s="70">
        <f t="shared" si="6"/>
        <v>1015.4083333333334</v>
      </c>
      <c r="S21" s="6">
        <f t="shared" si="14"/>
        <v>3985.1</v>
      </c>
      <c r="T21" s="70">
        <f t="shared" si="7"/>
        <v>1295.1575</v>
      </c>
      <c r="U21" s="6">
        <f t="shared" si="14"/>
        <v>4358.8999999999996</v>
      </c>
      <c r="V21" s="6">
        <f t="shared" si="8"/>
        <v>3632.4166666666665</v>
      </c>
      <c r="W21" s="70">
        <f t="shared" si="9"/>
        <v>1180.5354166666666</v>
      </c>
      <c r="Y21" s="14"/>
      <c r="AA21" s="14"/>
      <c r="AC21" s="14"/>
      <c r="AE21" s="14"/>
    </row>
    <row r="22" spans="1:31" ht="12.75" customHeight="1" x14ac:dyDescent="0.2">
      <c r="A22" s="4" t="s">
        <v>227</v>
      </c>
      <c r="B22" s="4" t="s">
        <v>378</v>
      </c>
      <c r="C22" s="5" t="s">
        <v>379</v>
      </c>
      <c r="D22" s="4" t="s">
        <v>15</v>
      </c>
      <c r="E22" s="6">
        <f>ROUND('3'!E22*'1,2'!$E$28,0)</f>
        <v>3909</v>
      </c>
      <c r="F22" s="70">
        <f t="shared" si="0"/>
        <v>1270.425</v>
      </c>
      <c r="G22" s="6">
        <f>ROUND('3'!F22*'1,2'!$E$28,0)</f>
        <v>0</v>
      </c>
      <c r="H22" s="6">
        <f t="shared" si="2"/>
        <v>0</v>
      </c>
      <c r="I22" s="70">
        <f t="shared" si="3"/>
        <v>0</v>
      </c>
      <c r="J22" s="6" t="e">
        <f>ROUND('3'!#REF!*'1,2'!$E$28,0)</f>
        <v>#REF!</v>
      </c>
      <c r="K22" s="6" t="e">
        <f>ROUND('3'!#REF!*'1,2'!$E$28,0)</f>
        <v>#REF!</v>
      </c>
      <c r="L22" s="6" t="e">
        <f>ROUND('3'!#REF!*'1,2'!$E$28,0)</f>
        <v>#REF!</v>
      </c>
      <c r="M22" s="6" t="e">
        <f>ROUND('3'!#REF!*'1,2'!$E$28,0)</f>
        <v>#REF!</v>
      </c>
      <c r="N22" s="6">
        <f>ROUND('3'!G22*'1,2'!$E$28,0)</f>
        <v>6983</v>
      </c>
      <c r="O22" s="70">
        <f t="shared" si="4"/>
        <v>2269.4749999999999</v>
      </c>
      <c r="P22" s="6">
        <f>ROUND('3'!H22*'1,2'!$E$28,0)</f>
        <v>0</v>
      </c>
      <c r="Q22" s="6">
        <f t="shared" si="5"/>
        <v>0</v>
      </c>
      <c r="R22" s="70">
        <f t="shared" si="6"/>
        <v>0</v>
      </c>
      <c r="S22" s="6">
        <f>ROUND('3'!I22*'1,2'!$E$28,0)</f>
        <v>8411</v>
      </c>
      <c r="T22" s="70">
        <f t="shared" si="7"/>
        <v>2733.5750000000003</v>
      </c>
      <c r="U22" s="6">
        <f>ROUND('3'!J22*'1,2'!$E$28,0)</f>
        <v>0</v>
      </c>
      <c r="V22" s="6">
        <f t="shared" si="8"/>
        <v>0</v>
      </c>
      <c r="W22" s="70">
        <f t="shared" si="9"/>
        <v>0</v>
      </c>
      <c r="Y22" s="14"/>
      <c r="AA22" s="14"/>
      <c r="AC22" s="14"/>
      <c r="AE22" s="14"/>
    </row>
    <row r="23" spans="1:31" ht="12.75" customHeight="1" x14ac:dyDescent="0.2">
      <c r="A23" s="4" t="s">
        <v>230</v>
      </c>
      <c r="B23" s="4" t="s">
        <v>380</v>
      </c>
      <c r="C23" s="5" t="s">
        <v>381</v>
      </c>
      <c r="D23" s="4" t="s">
        <v>15</v>
      </c>
      <c r="E23" s="6">
        <f>E22*0.7</f>
        <v>2736.2999999999997</v>
      </c>
      <c r="F23" s="70">
        <f t="shared" si="0"/>
        <v>889.2974999999999</v>
      </c>
      <c r="G23" s="6">
        <f t="shared" ref="G23:U23" si="15">G22*0.7</f>
        <v>0</v>
      </c>
      <c r="H23" s="6">
        <f t="shared" si="2"/>
        <v>0</v>
      </c>
      <c r="I23" s="70">
        <f t="shared" si="3"/>
        <v>0</v>
      </c>
      <c r="J23" s="6" t="e">
        <f t="shared" si="15"/>
        <v>#REF!</v>
      </c>
      <c r="K23" s="6" t="e">
        <f t="shared" si="15"/>
        <v>#REF!</v>
      </c>
      <c r="L23" s="6" t="e">
        <f t="shared" si="15"/>
        <v>#REF!</v>
      </c>
      <c r="M23" s="6" t="e">
        <f t="shared" si="15"/>
        <v>#REF!</v>
      </c>
      <c r="N23" s="6">
        <f t="shared" si="15"/>
        <v>4888.0999999999995</v>
      </c>
      <c r="O23" s="70">
        <f t="shared" si="4"/>
        <v>1588.6324999999999</v>
      </c>
      <c r="P23" s="6">
        <f t="shared" si="15"/>
        <v>0</v>
      </c>
      <c r="Q23" s="6">
        <f t="shared" si="5"/>
        <v>0</v>
      </c>
      <c r="R23" s="70">
        <f t="shared" si="6"/>
        <v>0</v>
      </c>
      <c r="S23" s="6">
        <f t="shared" si="15"/>
        <v>5887.7</v>
      </c>
      <c r="T23" s="70">
        <f t="shared" si="7"/>
        <v>1913.5025000000001</v>
      </c>
      <c r="U23" s="6">
        <f t="shared" si="15"/>
        <v>0</v>
      </c>
      <c r="V23" s="6">
        <f t="shared" si="8"/>
        <v>0</v>
      </c>
      <c r="W23" s="70">
        <f t="shared" si="9"/>
        <v>0</v>
      </c>
      <c r="Y23" s="14"/>
      <c r="AA23" s="14"/>
      <c r="AC23" s="14"/>
      <c r="AE23" s="14"/>
    </row>
    <row r="24" spans="1:31" ht="12.75" customHeight="1" x14ac:dyDescent="0.2">
      <c r="A24" s="4" t="s">
        <v>233</v>
      </c>
      <c r="B24" s="4" t="s">
        <v>382</v>
      </c>
      <c r="C24" s="5" t="s">
        <v>383</v>
      </c>
      <c r="D24" s="4" t="s">
        <v>15</v>
      </c>
      <c r="E24" s="6">
        <f>ROUND('3'!E24*'1,2'!$E$28,0)</f>
        <v>1954</v>
      </c>
      <c r="F24" s="70">
        <f t="shared" si="0"/>
        <v>635.05000000000007</v>
      </c>
      <c r="G24" s="6">
        <f>ROUND('3'!F24*'1,2'!$E$28,0)</f>
        <v>0</v>
      </c>
      <c r="H24" s="6">
        <f t="shared" si="2"/>
        <v>0</v>
      </c>
      <c r="I24" s="70">
        <f t="shared" si="3"/>
        <v>0</v>
      </c>
      <c r="J24" s="6" t="e">
        <f>ROUND('3'!#REF!*'1,2'!$E$28,0)</f>
        <v>#REF!</v>
      </c>
      <c r="K24" s="6" t="e">
        <f>ROUND('3'!#REF!*'1,2'!$E$28,0)</f>
        <v>#REF!</v>
      </c>
      <c r="L24" s="6" t="e">
        <f>ROUND('3'!#REF!*'1,2'!$E$28,0)</f>
        <v>#REF!</v>
      </c>
      <c r="M24" s="6" t="e">
        <f>ROUND('3'!#REF!*'1,2'!$E$28,0)</f>
        <v>#REF!</v>
      </c>
      <c r="N24" s="6">
        <f>ROUND('3'!G24*'1,2'!$E$28,0)</f>
        <v>3491</v>
      </c>
      <c r="O24" s="70">
        <f t="shared" si="4"/>
        <v>1134.575</v>
      </c>
      <c r="P24" s="6">
        <f>ROUND('3'!H24*'1,2'!$E$28,0)</f>
        <v>0</v>
      </c>
      <c r="Q24" s="6">
        <f t="shared" si="5"/>
        <v>0</v>
      </c>
      <c r="R24" s="70">
        <f t="shared" si="6"/>
        <v>0</v>
      </c>
      <c r="S24" s="6">
        <f>ROUND('3'!I24*'1,2'!$E$28,0)</f>
        <v>4205</v>
      </c>
      <c r="T24" s="70">
        <f t="shared" si="7"/>
        <v>1366.625</v>
      </c>
      <c r="U24" s="6">
        <f>ROUND('3'!J24*'1,2'!$E$28,0)</f>
        <v>0</v>
      </c>
      <c r="V24" s="6">
        <f t="shared" si="8"/>
        <v>0</v>
      </c>
      <c r="W24" s="70">
        <f t="shared" si="9"/>
        <v>0</v>
      </c>
      <c r="Y24" s="14"/>
      <c r="AA24" s="14"/>
      <c r="AC24" s="14"/>
      <c r="AE24" s="14"/>
    </row>
    <row r="25" spans="1:31" ht="12.75" customHeight="1" x14ac:dyDescent="0.2">
      <c r="A25" s="4" t="s">
        <v>236</v>
      </c>
      <c r="B25" s="4" t="s">
        <v>384</v>
      </c>
      <c r="C25" s="5" t="s">
        <v>385</v>
      </c>
      <c r="D25" s="4" t="s">
        <v>15</v>
      </c>
      <c r="E25" s="6">
        <f>E24*0.7</f>
        <v>1367.8</v>
      </c>
      <c r="F25" s="70">
        <f t="shared" si="0"/>
        <v>444.53500000000003</v>
      </c>
      <c r="G25" s="6">
        <f t="shared" ref="G25:U25" si="16">G24*0.7</f>
        <v>0</v>
      </c>
      <c r="H25" s="6">
        <f t="shared" si="2"/>
        <v>0</v>
      </c>
      <c r="I25" s="70">
        <f t="shared" si="3"/>
        <v>0</v>
      </c>
      <c r="J25" s="6" t="e">
        <f t="shared" si="16"/>
        <v>#REF!</v>
      </c>
      <c r="K25" s="6" t="e">
        <f t="shared" si="16"/>
        <v>#REF!</v>
      </c>
      <c r="L25" s="6" t="e">
        <f t="shared" si="16"/>
        <v>#REF!</v>
      </c>
      <c r="M25" s="6" t="e">
        <f t="shared" si="16"/>
        <v>#REF!</v>
      </c>
      <c r="N25" s="6">
        <f t="shared" si="16"/>
        <v>2443.6999999999998</v>
      </c>
      <c r="O25" s="70">
        <f t="shared" si="4"/>
        <v>794.20249999999999</v>
      </c>
      <c r="P25" s="6">
        <f t="shared" si="16"/>
        <v>0</v>
      </c>
      <c r="Q25" s="6">
        <f t="shared" si="5"/>
        <v>0</v>
      </c>
      <c r="R25" s="70">
        <f t="shared" si="6"/>
        <v>0</v>
      </c>
      <c r="S25" s="6">
        <f t="shared" si="16"/>
        <v>2943.5</v>
      </c>
      <c r="T25" s="70">
        <f t="shared" si="7"/>
        <v>956.63750000000005</v>
      </c>
      <c r="U25" s="6">
        <f t="shared" si="16"/>
        <v>0</v>
      </c>
      <c r="V25" s="6">
        <f t="shared" si="8"/>
        <v>0</v>
      </c>
      <c r="W25" s="70">
        <f t="shared" si="9"/>
        <v>0</v>
      </c>
      <c r="Y25" s="14"/>
      <c r="AA25" s="14"/>
      <c r="AC25" s="14"/>
      <c r="AE25" s="14"/>
    </row>
    <row r="26" spans="1:31" ht="12.75" customHeight="1" x14ac:dyDescent="0.2">
      <c r="A26" s="4" t="s">
        <v>239</v>
      </c>
      <c r="B26" s="4" t="s">
        <v>386</v>
      </c>
      <c r="C26" s="5" t="s">
        <v>387</v>
      </c>
      <c r="D26" s="4" t="s">
        <v>15</v>
      </c>
      <c r="E26" s="6">
        <f>ROUND('3'!E26*'1,2'!$E$28,0)</f>
        <v>1274</v>
      </c>
      <c r="F26" s="70">
        <f t="shared" si="0"/>
        <v>414.05</v>
      </c>
      <c r="G26" s="6">
        <f>ROUND('3'!F26*'1,2'!$E$28,0)</f>
        <v>0</v>
      </c>
      <c r="H26" s="6">
        <f t="shared" si="2"/>
        <v>0</v>
      </c>
      <c r="I26" s="70">
        <f t="shared" si="3"/>
        <v>0</v>
      </c>
      <c r="J26" s="6" t="e">
        <f>ROUND('3'!#REF!*'1,2'!$E$28,0)</f>
        <v>#REF!</v>
      </c>
      <c r="K26" s="6" t="e">
        <f>ROUND('3'!#REF!*'1,2'!$E$28,0)</f>
        <v>#REF!</v>
      </c>
      <c r="L26" s="6" t="e">
        <f>ROUND('3'!#REF!*'1,2'!$E$28,0)</f>
        <v>#REF!</v>
      </c>
      <c r="M26" s="6" t="e">
        <f>ROUND('3'!#REF!*'1,2'!$E$28,0)</f>
        <v>#REF!</v>
      </c>
      <c r="N26" s="6">
        <f>ROUND('3'!G26*'1,2'!$E$28,0)</f>
        <v>2250</v>
      </c>
      <c r="O26" s="70">
        <f t="shared" si="4"/>
        <v>731.25</v>
      </c>
      <c r="P26" s="6">
        <f>ROUND('3'!H26*'1,2'!$E$28,0)</f>
        <v>0</v>
      </c>
      <c r="Q26" s="6">
        <f t="shared" si="5"/>
        <v>0</v>
      </c>
      <c r="R26" s="70">
        <f t="shared" si="6"/>
        <v>0</v>
      </c>
      <c r="S26" s="6">
        <f>ROUND('3'!I26*'1,2'!$E$28,0)</f>
        <v>2637</v>
      </c>
      <c r="T26" s="70">
        <f t="shared" si="7"/>
        <v>857.02499999999998</v>
      </c>
      <c r="U26" s="6">
        <f>ROUND('3'!J26*'1,2'!$E$28,0)</f>
        <v>0</v>
      </c>
      <c r="V26" s="6">
        <f t="shared" si="8"/>
        <v>0</v>
      </c>
      <c r="W26" s="70">
        <f t="shared" si="9"/>
        <v>0</v>
      </c>
      <c r="Y26" s="14"/>
      <c r="AA26" s="14"/>
      <c r="AC26" s="14"/>
      <c r="AE26" s="14"/>
    </row>
    <row r="27" spans="1:31" ht="12.75" customHeight="1" x14ac:dyDescent="0.2">
      <c r="A27" s="4" t="s">
        <v>242</v>
      </c>
      <c r="B27" s="4" t="s">
        <v>388</v>
      </c>
      <c r="C27" s="5" t="s">
        <v>389</v>
      </c>
      <c r="D27" s="4" t="s">
        <v>15</v>
      </c>
      <c r="E27" s="6">
        <f>E26*0.7</f>
        <v>891.8</v>
      </c>
      <c r="F27" s="70">
        <f t="shared" si="0"/>
        <v>289.83499999999998</v>
      </c>
      <c r="G27" s="6">
        <f t="shared" ref="G27:U27" si="17">G26*0.7</f>
        <v>0</v>
      </c>
      <c r="H27" s="6">
        <f t="shared" si="2"/>
        <v>0</v>
      </c>
      <c r="I27" s="70">
        <f t="shared" si="3"/>
        <v>0</v>
      </c>
      <c r="J27" s="6" t="e">
        <f t="shared" si="17"/>
        <v>#REF!</v>
      </c>
      <c r="K27" s="6" t="e">
        <f t="shared" si="17"/>
        <v>#REF!</v>
      </c>
      <c r="L27" s="6" t="e">
        <f t="shared" si="17"/>
        <v>#REF!</v>
      </c>
      <c r="M27" s="6" t="e">
        <f t="shared" si="17"/>
        <v>#REF!</v>
      </c>
      <c r="N27" s="6">
        <f t="shared" si="17"/>
        <v>1575</v>
      </c>
      <c r="O27" s="70">
        <f t="shared" si="4"/>
        <v>511.875</v>
      </c>
      <c r="P27" s="6">
        <f t="shared" si="17"/>
        <v>0</v>
      </c>
      <c r="Q27" s="6">
        <f t="shared" si="5"/>
        <v>0</v>
      </c>
      <c r="R27" s="70">
        <f t="shared" si="6"/>
        <v>0</v>
      </c>
      <c r="S27" s="6">
        <f t="shared" si="17"/>
        <v>1845.8999999999999</v>
      </c>
      <c r="T27" s="70">
        <f t="shared" si="7"/>
        <v>599.91750000000002</v>
      </c>
      <c r="U27" s="6">
        <f t="shared" si="17"/>
        <v>0</v>
      </c>
      <c r="V27" s="6">
        <f t="shared" si="8"/>
        <v>0</v>
      </c>
      <c r="W27" s="70">
        <f t="shared" si="9"/>
        <v>0</v>
      </c>
      <c r="Y27" s="14"/>
      <c r="AA27" s="14"/>
      <c r="AC27" s="14"/>
      <c r="AE27" s="14"/>
    </row>
    <row r="28" spans="1:31" ht="36.75" customHeight="1" x14ac:dyDescent="0.2">
      <c r="A28" s="4" t="s">
        <v>245</v>
      </c>
      <c r="B28" s="4" t="s">
        <v>390</v>
      </c>
      <c r="C28" s="5" t="s">
        <v>391</v>
      </c>
      <c r="D28" s="4" t="s">
        <v>15</v>
      </c>
      <c r="E28" s="6">
        <f>ROUND('3'!E28*'1,2'!$E$28,0)</f>
        <v>3297</v>
      </c>
      <c r="F28" s="70">
        <f t="shared" si="0"/>
        <v>1071.5250000000001</v>
      </c>
      <c r="G28" s="6">
        <f>ROUND('3'!F28*'1,2'!$E$28,0)</f>
        <v>0</v>
      </c>
      <c r="H28" s="6">
        <f t="shared" si="2"/>
        <v>0</v>
      </c>
      <c r="I28" s="70">
        <f t="shared" si="3"/>
        <v>0</v>
      </c>
      <c r="J28" s="6" t="e">
        <f>ROUND('3'!#REF!*'1,2'!$E$28,0)</f>
        <v>#REF!</v>
      </c>
      <c r="K28" s="6" t="e">
        <f>ROUND('3'!#REF!*'1,2'!$E$28,0)</f>
        <v>#REF!</v>
      </c>
      <c r="L28" s="6" t="e">
        <f>ROUND('3'!#REF!*'1,2'!$E$28,0)</f>
        <v>#REF!</v>
      </c>
      <c r="M28" s="6" t="e">
        <f>ROUND('3'!#REF!*'1,2'!$E$28,0)</f>
        <v>#REF!</v>
      </c>
      <c r="N28" s="6">
        <f>ROUND('3'!G28*'1,2'!$E$28,0)</f>
        <v>5892</v>
      </c>
      <c r="O28" s="70">
        <f t="shared" si="4"/>
        <v>1914.9</v>
      </c>
      <c r="P28" s="6">
        <f>ROUND('3'!H28*'1,2'!$E$28,0)</f>
        <v>0</v>
      </c>
      <c r="Q28" s="6">
        <f t="shared" si="5"/>
        <v>0</v>
      </c>
      <c r="R28" s="70">
        <f t="shared" si="6"/>
        <v>0</v>
      </c>
      <c r="S28" s="6">
        <f>ROUND('3'!I28*'1,2'!$E$28,0)</f>
        <v>7098</v>
      </c>
      <c r="T28" s="70">
        <f t="shared" si="7"/>
        <v>2306.85</v>
      </c>
      <c r="U28" s="6">
        <f>ROUND('3'!J28*'1,2'!$E$28,0)</f>
        <v>0</v>
      </c>
      <c r="V28" s="6">
        <f t="shared" si="8"/>
        <v>0</v>
      </c>
      <c r="W28" s="70">
        <f t="shared" si="9"/>
        <v>0</v>
      </c>
      <c r="Y28" s="14"/>
      <c r="AA28" s="14"/>
      <c r="AC28" s="14"/>
      <c r="AE28" s="14"/>
    </row>
    <row r="29" spans="1:31" ht="36.75" customHeight="1" x14ac:dyDescent="0.2">
      <c r="A29" s="4" t="s">
        <v>248</v>
      </c>
      <c r="B29" s="4" t="s">
        <v>392</v>
      </c>
      <c r="C29" s="5" t="s">
        <v>393</v>
      </c>
      <c r="D29" s="4" t="s">
        <v>15</v>
      </c>
      <c r="E29" s="6">
        <f>E28*0.7</f>
        <v>2307.8999999999996</v>
      </c>
      <c r="F29" s="70">
        <f t="shared" si="0"/>
        <v>750.06749999999988</v>
      </c>
      <c r="G29" s="6">
        <f t="shared" ref="G29:U29" si="18">G28*0.7</f>
        <v>0</v>
      </c>
      <c r="H29" s="6">
        <f t="shared" si="2"/>
        <v>0</v>
      </c>
      <c r="I29" s="70">
        <f t="shared" si="3"/>
        <v>0</v>
      </c>
      <c r="J29" s="6" t="e">
        <f t="shared" si="18"/>
        <v>#REF!</v>
      </c>
      <c r="K29" s="6" t="e">
        <f t="shared" si="18"/>
        <v>#REF!</v>
      </c>
      <c r="L29" s="6" t="e">
        <f t="shared" si="18"/>
        <v>#REF!</v>
      </c>
      <c r="M29" s="6" t="e">
        <f t="shared" si="18"/>
        <v>#REF!</v>
      </c>
      <c r="N29" s="6">
        <f t="shared" si="18"/>
        <v>4124.3999999999996</v>
      </c>
      <c r="O29" s="70">
        <f t="shared" si="4"/>
        <v>1340.4299999999998</v>
      </c>
      <c r="P29" s="6">
        <f t="shared" si="18"/>
        <v>0</v>
      </c>
      <c r="Q29" s="6">
        <f t="shared" si="5"/>
        <v>0</v>
      </c>
      <c r="R29" s="70">
        <f t="shared" si="6"/>
        <v>0</v>
      </c>
      <c r="S29" s="6">
        <f t="shared" si="18"/>
        <v>4968.5999999999995</v>
      </c>
      <c r="T29" s="70">
        <f t="shared" si="7"/>
        <v>1614.7949999999998</v>
      </c>
      <c r="U29" s="6">
        <f t="shared" si="18"/>
        <v>0</v>
      </c>
      <c r="V29" s="6">
        <f t="shared" si="8"/>
        <v>0</v>
      </c>
      <c r="W29" s="70">
        <f t="shared" si="9"/>
        <v>0</v>
      </c>
      <c r="Y29" s="14"/>
      <c r="AA29" s="14"/>
      <c r="AC29" s="14"/>
      <c r="AE29" s="14"/>
    </row>
    <row r="30" spans="1:31" ht="36.75" customHeight="1" x14ac:dyDescent="0.2">
      <c r="A30" s="4" t="s">
        <v>251</v>
      </c>
      <c r="B30" s="4" t="s">
        <v>394</v>
      </c>
      <c r="C30" s="5" t="s">
        <v>395</v>
      </c>
      <c r="D30" s="4" t="s">
        <v>15</v>
      </c>
      <c r="E30" s="6">
        <f>ROUND('3'!E30*'1,2'!$E$28,0)</f>
        <v>1861</v>
      </c>
      <c r="F30" s="70">
        <f t="shared" si="0"/>
        <v>604.82500000000005</v>
      </c>
      <c r="G30" s="6">
        <f>ROUND('3'!F30*'1,2'!$E$28,0)</f>
        <v>0</v>
      </c>
      <c r="H30" s="6">
        <f t="shared" si="2"/>
        <v>0</v>
      </c>
      <c r="I30" s="70">
        <f t="shared" si="3"/>
        <v>0</v>
      </c>
      <c r="J30" s="6" t="e">
        <f>ROUND('3'!#REF!*'1,2'!$E$28,0)</f>
        <v>#REF!</v>
      </c>
      <c r="K30" s="6" t="e">
        <f>ROUND('3'!#REF!*'1,2'!$E$28,0)</f>
        <v>#REF!</v>
      </c>
      <c r="L30" s="6" t="e">
        <f>ROUND('3'!#REF!*'1,2'!$E$28,0)</f>
        <v>#REF!</v>
      </c>
      <c r="M30" s="6" t="e">
        <f>ROUND('3'!#REF!*'1,2'!$E$28,0)</f>
        <v>#REF!</v>
      </c>
      <c r="N30" s="6">
        <f>ROUND('3'!G30*'1,2'!$E$28,0)</f>
        <v>3284</v>
      </c>
      <c r="O30" s="70">
        <f t="shared" si="4"/>
        <v>1067.3</v>
      </c>
      <c r="P30" s="6">
        <f>ROUND('3'!H30*'1,2'!$E$28,0)</f>
        <v>0</v>
      </c>
      <c r="Q30" s="6">
        <f t="shared" si="5"/>
        <v>0</v>
      </c>
      <c r="R30" s="70">
        <f t="shared" si="6"/>
        <v>0</v>
      </c>
      <c r="S30" s="6">
        <f>ROUND('3'!I30*'1,2'!$E$28,0)</f>
        <v>3847</v>
      </c>
      <c r="T30" s="70">
        <f t="shared" si="7"/>
        <v>1250.2750000000001</v>
      </c>
      <c r="U30" s="6">
        <f>ROUND('3'!J30*'1,2'!$E$28,0)</f>
        <v>0</v>
      </c>
      <c r="V30" s="6">
        <f t="shared" si="8"/>
        <v>0</v>
      </c>
      <c r="W30" s="70">
        <f t="shared" si="9"/>
        <v>0</v>
      </c>
      <c r="Y30" s="14"/>
      <c r="AA30" s="14"/>
      <c r="AC30" s="14"/>
      <c r="AE30" s="14"/>
    </row>
    <row r="31" spans="1:31" ht="36.75" customHeight="1" x14ac:dyDescent="0.2">
      <c r="A31" s="4" t="s">
        <v>254</v>
      </c>
      <c r="B31" s="4" t="s">
        <v>396</v>
      </c>
      <c r="C31" s="5" t="s">
        <v>397</v>
      </c>
      <c r="D31" s="4" t="s">
        <v>15</v>
      </c>
      <c r="E31" s="6">
        <f>E30*0.7</f>
        <v>1302.6999999999998</v>
      </c>
      <c r="F31" s="70">
        <f t="shared" si="0"/>
        <v>423.37749999999994</v>
      </c>
      <c r="G31" s="6">
        <f t="shared" ref="G31:U31" si="19">G30*0.7</f>
        <v>0</v>
      </c>
      <c r="H31" s="6">
        <f t="shared" si="2"/>
        <v>0</v>
      </c>
      <c r="I31" s="70">
        <f t="shared" si="3"/>
        <v>0</v>
      </c>
      <c r="J31" s="6" t="e">
        <f t="shared" si="19"/>
        <v>#REF!</v>
      </c>
      <c r="K31" s="6" t="e">
        <f t="shared" si="19"/>
        <v>#REF!</v>
      </c>
      <c r="L31" s="6" t="e">
        <f t="shared" si="19"/>
        <v>#REF!</v>
      </c>
      <c r="M31" s="6" t="e">
        <f t="shared" si="19"/>
        <v>#REF!</v>
      </c>
      <c r="N31" s="6">
        <f t="shared" si="19"/>
        <v>2298.7999999999997</v>
      </c>
      <c r="O31" s="70">
        <f t="shared" si="4"/>
        <v>747.1099999999999</v>
      </c>
      <c r="P31" s="6">
        <f t="shared" si="19"/>
        <v>0</v>
      </c>
      <c r="Q31" s="6">
        <f t="shared" si="5"/>
        <v>0</v>
      </c>
      <c r="R31" s="70">
        <f t="shared" si="6"/>
        <v>0</v>
      </c>
      <c r="S31" s="6">
        <f t="shared" si="19"/>
        <v>2692.8999999999996</v>
      </c>
      <c r="T31" s="70">
        <f t="shared" si="7"/>
        <v>875.19249999999988</v>
      </c>
      <c r="U31" s="6">
        <f t="shared" si="19"/>
        <v>0</v>
      </c>
      <c r="V31" s="6">
        <f t="shared" si="8"/>
        <v>0</v>
      </c>
      <c r="W31" s="70">
        <f t="shared" si="9"/>
        <v>0</v>
      </c>
      <c r="Y31" s="14"/>
      <c r="AA31" s="14"/>
      <c r="AC31" s="14"/>
      <c r="AE31" s="14"/>
    </row>
    <row r="32" spans="1:31" ht="24.75" customHeight="1" x14ac:dyDescent="0.2">
      <c r="A32" s="4" t="s">
        <v>257</v>
      </c>
      <c r="B32" s="4" t="s">
        <v>398</v>
      </c>
      <c r="C32" s="5" t="s">
        <v>399</v>
      </c>
      <c r="D32" s="4" t="s">
        <v>15</v>
      </c>
      <c r="E32" s="6">
        <f>ROUND('3'!E32*'1,2'!$E$28,0)</f>
        <v>909</v>
      </c>
      <c r="F32" s="70">
        <f t="shared" si="0"/>
        <v>295.42500000000001</v>
      </c>
      <c r="G32" s="6">
        <f>ROUND('3'!F32*'1,2'!$E$28,0)</f>
        <v>0</v>
      </c>
      <c r="H32" s="6">
        <f t="shared" si="2"/>
        <v>0</v>
      </c>
      <c r="I32" s="70">
        <f t="shared" si="3"/>
        <v>0</v>
      </c>
      <c r="J32" s="6" t="e">
        <f>ROUND('3'!#REF!*'1,2'!$E$28,0)</f>
        <v>#REF!</v>
      </c>
      <c r="K32" s="6" t="e">
        <f>ROUND('3'!#REF!*'1,2'!$E$28,0)</f>
        <v>#REF!</v>
      </c>
      <c r="L32" s="6" t="e">
        <f>ROUND('3'!#REF!*'1,2'!$E$28,0)</f>
        <v>#REF!</v>
      </c>
      <c r="M32" s="6" t="e">
        <f>ROUND('3'!#REF!*'1,2'!$E$28,0)</f>
        <v>#REF!</v>
      </c>
      <c r="N32" s="6">
        <f>ROUND('3'!G32*'1,2'!$E$28,0)</f>
        <v>1624</v>
      </c>
      <c r="O32" s="70">
        <f t="shared" si="4"/>
        <v>527.80000000000007</v>
      </c>
      <c r="P32" s="6">
        <f>ROUND('3'!H32*'1,2'!$E$28,0)</f>
        <v>0</v>
      </c>
      <c r="Q32" s="6">
        <f t="shared" si="5"/>
        <v>0</v>
      </c>
      <c r="R32" s="70">
        <f t="shared" si="6"/>
        <v>0</v>
      </c>
      <c r="S32" s="6">
        <f>ROUND('3'!I32*'1,2'!$E$28,0)</f>
        <v>1958</v>
      </c>
      <c r="T32" s="70">
        <f t="shared" si="7"/>
        <v>636.35</v>
      </c>
      <c r="U32" s="6">
        <f>ROUND('3'!J32*'1,2'!$E$28,0)</f>
        <v>0</v>
      </c>
      <c r="V32" s="6">
        <f t="shared" si="8"/>
        <v>0</v>
      </c>
      <c r="W32" s="70">
        <f t="shared" si="9"/>
        <v>0</v>
      </c>
      <c r="Y32" s="14"/>
      <c r="AA32" s="14"/>
      <c r="AC32" s="14"/>
      <c r="AE32" s="14"/>
    </row>
    <row r="33" spans="1:31" ht="24.75" customHeight="1" x14ac:dyDescent="0.2">
      <c r="A33" s="4" t="s">
        <v>260</v>
      </c>
      <c r="B33" s="4" t="s">
        <v>400</v>
      </c>
      <c r="C33" s="5" t="s">
        <v>401</v>
      </c>
      <c r="D33" s="4" t="s">
        <v>15</v>
      </c>
      <c r="E33" s="6">
        <f>E32*0.7</f>
        <v>636.29999999999995</v>
      </c>
      <c r="F33" s="70">
        <f t="shared" si="0"/>
        <v>206.79749999999999</v>
      </c>
      <c r="G33" s="6">
        <f t="shared" ref="G33:U33" si="20">G32*0.7</f>
        <v>0</v>
      </c>
      <c r="H33" s="6">
        <f t="shared" si="2"/>
        <v>0</v>
      </c>
      <c r="I33" s="70">
        <f t="shared" si="3"/>
        <v>0</v>
      </c>
      <c r="J33" s="6" t="e">
        <f t="shared" si="20"/>
        <v>#REF!</v>
      </c>
      <c r="K33" s="6" t="e">
        <f t="shared" si="20"/>
        <v>#REF!</v>
      </c>
      <c r="L33" s="6" t="e">
        <f t="shared" si="20"/>
        <v>#REF!</v>
      </c>
      <c r="M33" s="6" t="e">
        <f t="shared" si="20"/>
        <v>#REF!</v>
      </c>
      <c r="N33" s="6">
        <f t="shared" si="20"/>
        <v>1136.8</v>
      </c>
      <c r="O33" s="70">
        <f t="shared" si="4"/>
        <v>369.46</v>
      </c>
      <c r="P33" s="6">
        <f t="shared" si="20"/>
        <v>0</v>
      </c>
      <c r="Q33" s="6">
        <f t="shared" si="5"/>
        <v>0</v>
      </c>
      <c r="R33" s="70">
        <f t="shared" si="6"/>
        <v>0</v>
      </c>
      <c r="S33" s="6">
        <f t="shared" si="20"/>
        <v>1370.6</v>
      </c>
      <c r="T33" s="70">
        <f t="shared" si="7"/>
        <v>445.44499999999999</v>
      </c>
      <c r="U33" s="6">
        <f t="shared" si="20"/>
        <v>0</v>
      </c>
      <c r="V33" s="6">
        <f t="shared" si="8"/>
        <v>0</v>
      </c>
      <c r="W33" s="70">
        <f t="shared" si="9"/>
        <v>0</v>
      </c>
      <c r="Y33" s="14"/>
      <c r="AA33" s="14"/>
      <c r="AC33" s="14"/>
      <c r="AE33" s="14"/>
    </row>
    <row r="34" spans="1:31" ht="24.75" customHeight="1" x14ac:dyDescent="0.2">
      <c r="A34" s="4" t="s">
        <v>263</v>
      </c>
      <c r="B34" s="4" t="s">
        <v>402</v>
      </c>
      <c r="C34" s="5" t="s">
        <v>403</v>
      </c>
      <c r="D34" s="4" t="s">
        <v>15</v>
      </c>
      <c r="E34" s="6">
        <f>ROUND('3'!E34*'1,2'!$E$28,0)</f>
        <v>510</v>
      </c>
      <c r="F34" s="70">
        <f t="shared" si="0"/>
        <v>165.75</v>
      </c>
      <c r="G34" s="6">
        <f>ROUND('3'!F34*'1,2'!$E$28,0)</f>
        <v>0</v>
      </c>
      <c r="H34" s="6">
        <f t="shared" si="2"/>
        <v>0</v>
      </c>
      <c r="I34" s="70">
        <f t="shared" si="3"/>
        <v>0</v>
      </c>
      <c r="J34" s="6" t="e">
        <f>ROUND('3'!#REF!*'1,2'!$E$28,0)</f>
        <v>#REF!</v>
      </c>
      <c r="K34" s="6" t="e">
        <f>ROUND('3'!#REF!*'1,2'!$E$28,0)</f>
        <v>#REF!</v>
      </c>
      <c r="L34" s="6" t="e">
        <f>ROUND('3'!#REF!*'1,2'!$E$28,0)</f>
        <v>#REF!</v>
      </c>
      <c r="M34" s="6" t="e">
        <f>ROUND('3'!#REF!*'1,2'!$E$28,0)</f>
        <v>#REF!</v>
      </c>
      <c r="N34" s="6">
        <f>ROUND('3'!G34*'1,2'!$E$28,0)</f>
        <v>900</v>
      </c>
      <c r="O34" s="70">
        <f t="shared" si="4"/>
        <v>292.5</v>
      </c>
      <c r="P34" s="6">
        <f>ROUND('3'!H34*'1,2'!$E$28,0)</f>
        <v>0</v>
      </c>
      <c r="Q34" s="6">
        <f t="shared" si="5"/>
        <v>0</v>
      </c>
      <c r="R34" s="70">
        <f t="shared" si="6"/>
        <v>0</v>
      </c>
      <c r="S34" s="6">
        <f>ROUND('3'!I34*'1,2'!$E$28,0)</f>
        <v>1054</v>
      </c>
      <c r="T34" s="70">
        <f t="shared" si="7"/>
        <v>342.55</v>
      </c>
      <c r="U34" s="6">
        <f>ROUND('3'!J34*'1,2'!$E$28,0)</f>
        <v>0</v>
      </c>
      <c r="V34" s="6">
        <f t="shared" si="8"/>
        <v>0</v>
      </c>
      <c r="W34" s="70">
        <f t="shared" si="9"/>
        <v>0</v>
      </c>
      <c r="Y34" s="14"/>
      <c r="AA34" s="14"/>
      <c r="AC34" s="14"/>
      <c r="AE34" s="14"/>
    </row>
    <row r="35" spans="1:31" ht="24.75" customHeight="1" x14ac:dyDescent="0.2">
      <c r="A35" s="4" t="s">
        <v>266</v>
      </c>
      <c r="B35" s="4" t="s">
        <v>404</v>
      </c>
      <c r="C35" s="5" t="s">
        <v>405</v>
      </c>
      <c r="D35" s="4" t="s">
        <v>15</v>
      </c>
      <c r="E35" s="6">
        <f>E34*0.7</f>
        <v>357</v>
      </c>
      <c r="F35" s="70">
        <f t="shared" si="0"/>
        <v>116.02500000000001</v>
      </c>
      <c r="G35" s="6">
        <f t="shared" ref="G35:U35" si="21">G34*0.7</f>
        <v>0</v>
      </c>
      <c r="H35" s="6">
        <f t="shared" si="2"/>
        <v>0</v>
      </c>
      <c r="I35" s="70">
        <f t="shared" si="3"/>
        <v>0</v>
      </c>
      <c r="J35" s="6" t="e">
        <f t="shared" si="21"/>
        <v>#REF!</v>
      </c>
      <c r="K35" s="6" t="e">
        <f t="shared" si="21"/>
        <v>#REF!</v>
      </c>
      <c r="L35" s="6" t="e">
        <f t="shared" si="21"/>
        <v>#REF!</v>
      </c>
      <c r="M35" s="6" t="e">
        <f t="shared" si="21"/>
        <v>#REF!</v>
      </c>
      <c r="N35" s="6">
        <f t="shared" si="21"/>
        <v>630</v>
      </c>
      <c r="O35" s="70">
        <f t="shared" si="4"/>
        <v>204.75</v>
      </c>
      <c r="P35" s="6">
        <f t="shared" si="21"/>
        <v>0</v>
      </c>
      <c r="Q35" s="6">
        <f t="shared" si="5"/>
        <v>0</v>
      </c>
      <c r="R35" s="70">
        <f t="shared" si="6"/>
        <v>0</v>
      </c>
      <c r="S35" s="6">
        <f t="shared" si="21"/>
        <v>737.8</v>
      </c>
      <c r="T35" s="70">
        <f t="shared" si="7"/>
        <v>239.785</v>
      </c>
      <c r="U35" s="6">
        <f t="shared" si="21"/>
        <v>0</v>
      </c>
      <c r="V35" s="6">
        <f t="shared" si="8"/>
        <v>0</v>
      </c>
      <c r="W35" s="70">
        <f t="shared" si="9"/>
        <v>0</v>
      </c>
      <c r="Y35" s="14"/>
      <c r="AA35" s="14"/>
      <c r="AC35" s="14"/>
      <c r="AE35" s="14"/>
    </row>
    <row r="36" spans="1:31" ht="36.75" customHeight="1" x14ac:dyDescent="0.2">
      <c r="A36" s="4" t="s">
        <v>269</v>
      </c>
      <c r="B36" s="4" t="s">
        <v>406</v>
      </c>
      <c r="C36" s="5" t="s">
        <v>407</v>
      </c>
      <c r="D36" s="4" t="s">
        <v>15</v>
      </c>
      <c r="E36" s="6">
        <f>ROUND('3'!E36*'1,2'!$E$28,0)</f>
        <v>3834</v>
      </c>
      <c r="F36" s="70">
        <f t="shared" si="0"/>
        <v>1246.05</v>
      </c>
      <c r="G36" s="6">
        <f>ROUND('3'!F36*'1,2'!$E$28,0)</f>
        <v>0</v>
      </c>
      <c r="H36" s="6">
        <f t="shared" si="2"/>
        <v>0</v>
      </c>
      <c r="I36" s="70">
        <f t="shared" si="3"/>
        <v>0</v>
      </c>
      <c r="J36" s="6" t="e">
        <f>ROUND('3'!#REF!*'1,2'!$E$28,0)</f>
        <v>#REF!</v>
      </c>
      <c r="K36" s="6" t="e">
        <f>ROUND('3'!#REF!*'1,2'!$E$28,0)</f>
        <v>#REF!</v>
      </c>
      <c r="L36" s="6" t="e">
        <f>ROUND('3'!#REF!*'1,2'!$E$28,0)</f>
        <v>#REF!</v>
      </c>
      <c r="M36" s="6" t="e">
        <f>ROUND('3'!#REF!*'1,2'!$E$28,0)</f>
        <v>#REF!</v>
      </c>
      <c r="N36" s="6">
        <f>ROUND('3'!G36*'1,2'!$E$28,0)</f>
        <v>6851</v>
      </c>
      <c r="O36" s="70">
        <f t="shared" si="4"/>
        <v>2226.5750000000003</v>
      </c>
      <c r="P36" s="6">
        <f>ROUND('3'!H36*'1,2'!$E$28,0)</f>
        <v>0</v>
      </c>
      <c r="Q36" s="6">
        <f t="shared" si="5"/>
        <v>0</v>
      </c>
      <c r="R36" s="70">
        <f t="shared" si="6"/>
        <v>0</v>
      </c>
      <c r="S36" s="6">
        <f>ROUND('3'!I36*'1,2'!$E$28,0)</f>
        <v>8252</v>
      </c>
      <c r="T36" s="70">
        <f t="shared" si="7"/>
        <v>2681.9</v>
      </c>
      <c r="U36" s="6">
        <f>ROUND('3'!J36*'1,2'!$E$28,0)</f>
        <v>0</v>
      </c>
      <c r="V36" s="6">
        <f t="shared" si="8"/>
        <v>0</v>
      </c>
      <c r="W36" s="70">
        <f t="shared" si="9"/>
        <v>0</v>
      </c>
      <c r="Y36" s="14"/>
      <c r="AA36" s="14"/>
      <c r="AC36" s="14"/>
      <c r="AE36" s="14"/>
    </row>
    <row r="37" spans="1:31" ht="36.75" customHeight="1" x14ac:dyDescent="0.2">
      <c r="A37" s="4" t="s">
        <v>272</v>
      </c>
      <c r="B37" s="4" t="s">
        <v>408</v>
      </c>
      <c r="C37" s="5" t="s">
        <v>409</v>
      </c>
      <c r="D37" s="4" t="s">
        <v>15</v>
      </c>
      <c r="E37" s="6">
        <f>E36*0.7</f>
        <v>2683.7999999999997</v>
      </c>
      <c r="F37" s="70">
        <f t="shared" si="0"/>
        <v>872.2349999999999</v>
      </c>
      <c r="G37" s="6">
        <f t="shared" ref="G37:U37" si="22">G36*0.7</f>
        <v>0</v>
      </c>
      <c r="H37" s="6">
        <f t="shared" si="2"/>
        <v>0</v>
      </c>
      <c r="I37" s="70">
        <f t="shared" si="3"/>
        <v>0</v>
      </c>
      <c r="J37" s="6" t="e">
        <f t="shared" si="22"/>
        <v>#REF!</v>
      </c>
      <c r="K37" s="6" t="e">
        <f t="shared" si="22"/>
        <v>#REF!</v>
      </c>
      <c r="L37" s="6" t="e">
        <f t="shared" si="22"/>
        <v>#REF!</v>
      </c>
      <c r="M37" s="6" t="e">
        <f t="shared" si="22"/>
        <v>#REF!</v>
      </c>
      <c r="N37" s="6">
        <f t="shared" si="22"/>
        <v>4795.7</v>
      </c>
      <c r="O37" s="70">
        <f t="shared" si="4"/>
        <v>1558.6025</v>
      </c>
      <c r="P37" s="6">
        <f t="shared" si="22"/>
        <v>0</v>
      </c>
      <c r="Q37" s="6">
        <f t="shared" si="5"/>
        <v>0</v>
      </c>
      <c r="R37" s="70">
        <f t="shared" si="6"/>
        <v>0</v>
      </c>
      <c r="S37" s="6">
        <f t="shared" si="22"/>
        <v>5776.4</v>
      </c>
      <c r="T37" s="70">
        <f t="shared" si="7"/>
        <v>1877.33</v>
      </c>
      <c r="U37" s="6">
        <f t="shared" si="22"/>
        <v>0</v>
      </c>
      <c r="V37" s="6">
        <f t="shared" si="8"/>
        <v>0</v>
      </c>
      <c r="W37" s="70">
        <f t="shared" si="9"/>
        <v>0</v>
      </c>
      <c r="Y37" s="14"/>
      <c r="AA37" s="14"/>
      <c r="AC37" s="14"/>
      <c r="AE37" s="14"/>
    </row>
    <row r="38" spans="1:31" ht="36.75" customHeight="1" x14ac:dyDescent="0.2">
      <c r="A38" s="4" t="s">
        <v>275</v>
      </c>
      <c r="B38" s="4" t="s">
        <v>410</v>
      </c>
      <c r="C38" s="5" t="s">
        <v>411</v>
      </c>
      <c r="D38" s="4" t="s">
        <v>15</v>
      </c>
      <c r="E38" s="6">
        <f>ROUND('3'!E38*'1,2'!$E$28,0)</f>
        <v>2167</v>
      </c>
      <c r="F38" s="70">
        <f t="shared" si="0"/>
        <v>704.27499999999998</v>
      </c>
      <c r="G38" s="6">
        <f>ROUND('3'!F38*'1,2'!$E$28,0)</f>
        <v>0</v>
      </c>
      <c r="H38" s="6">
        <f t="shared" si="2"/>
        <v>0</v>
      </c>
      <c r="I38" s="70">
        <f t="shared" si="3"/>
        <v>0</v>
      </c>
      <c r="J38" s="6" t="e">
        <f>ROUND('3'!#REF!*'1,2'!$E$28,0)</f>
        <v>#REF!</v>
      </c>
      <c r="K38" s="6" t="e">
        <f>ROUND('3'!#REF!*'1,2'!$E$28,0)</f>
        <v>#REF!</v>
      </c>
      <c r="L38" s="6" t="e">
        <f>ROUND('3'!#REF!*'1,2'!$E$28,0)</f>
        <v>#REF!</v>
      </c>
      <c r="M38" s="6" t="e">
        <f>ROUND('3'!#REF!*'1,2'!$E$28,0)</f>
        <v>#REF!</v>
      </c>
      <c r="N38" s="6">
        <f>ROUND('3'!G38*'1,2'!$E$28,0)</f>
        <v>3825</v>
      </c>
      <c r="O38" s="70">
        <f t="shared" si="4"/>
        <v>1243.125</v>
      </c>
      <c r="P38" s="6">
        <f>ROUND('3'!H38*'1,2'!$E$28,0)</f>
        <v>0</v>
      </c>
      <c r="Q38" s="6">
        <f t="shared" si="5"/>
        <v>0</v>
      </c>
      <c r="R38" s="70">
        <f t="shared" si="6"/>
        <v>0</v>
      </c>
      <c r="S38" s="6">
        <f>ROUND('3'!I38*'1,2'!$E$28,0)</f>
        <v>4479</v>
      </c>
      <c r="T38" s="70">
        <f t="shared" si="7"/>
        <v>1455.675</v>
      </c>
      <c r="U38" s="6">
        <f>ROUND('3'!J38*'1,2'!$E$28,0)</f>
        <v>0</v>
      </c>
      <c r="V38" s="6">
        <f t="shared" si="8"/>
        <v>0</v>
      </c>
      <c r="W38" s="70">
        <f t="shared" si="9"/>
        <v>0</v>
      </c>
      <c r="Y38" s="14"/>
      <c r="AA38" s="14"/>
      <c r="AC38" s="14"/>
      <c r="AE38" s="14"/>
    </row>
    <row r="39" spans="1:31" ht="36.75" customHeight="1" x14ac:dyDescent="0.2">
      <c r="A39" s="4" t="s">
        <v>278</v>
      </c>
      <c r="B39" s="4" t="s">
        <v>412</v>
      </c>
      <c r="C39" s="5" t="s">
        <v>413</v>
      </c>
      <c r="D39" s="4" t="s">
        <v>15</v>
      </c>
      <c r="E39" s="6">
        <f>E38*0.7</f>
        <v>1516.8999999999999</v>
      </c>
      <c r="F39" s="70">
        <f t="shared" si="0"/>
        <v>492.99249999999995</v>
      </c>
      <c r="G39" s="6">
        <f t="shared" ref="G39:U39" si="23">G38*0.7</f>
        <v>0</v>
      </c>
      <c r="H39" s="6">
        <f t="shared" si="2"/>
        <v>0</v>
      </c>
      <c r="I39" s="70">
        <f t="shared" si="3"/>
        <v>0</v>
      </c>
      <c r="J39" s="6" t="e">
        <f t="shared" si="23"/>
        <v>#REF!</v>
      </c>
      <c r="K39" s="6" t="e">
        <f t="shared" si="23"/>
        <v>#REF!</v>
      </c>
      <c r="L39" s="6" t="e">
        <f t="shared" si="23"/>
        <v>#REF!</v>
      </c>
      <c r="M39" s="6" t="e">
        <f t="shared" si="23"/>
        <v>#REF!</v>
      </c>
      <c r="N39" s="6">
        <f t="shared" si="23"/>
        <v>2677.5</v>
      </c>
      <c r="O39" s="70">
        <f t="shared" si="4"/>
        <v>870.1875</v>
      </c>
      <c r="P39" s="6">
        <f t="shared" si="23"/>
        <v>0</v>
      </c>
      <c r="Q39" s="6">
        <f t="shared" si="5"/>
        <v>0</v>
      </c>
      <c r="R39" s="70">
        <f t="shared" si="6"/>
        <v>0</v>
      </c>
      <c r="S39" s="6">
        <f t="shared" si="23"/>
        <v>3135.2999999999997</v>
      </c>
      <c r="T39" s="70">
        <f t="shared" si="7"/>
        <v>1018.9725</v>
      </c>
      <c r="U39" s="6">
        <f t="shared" si="23"/>
        <v>0</v>
      </c>
      <c r="V39" s="6">
        <f t="shared" si="8"/>
        <v>0</v>
      </c>
      <c r="W39" s="70">
        <f t="shared" si="9"/>
        <v>0</v>
      </c>
      <c r="Y39" s="14"/>
      <c r="AA39" s="14"/>
      <c r="AC39" s="14"/>
      <c r="AE39" s="14"/>
    </row>
    <row r="40" spans="1:31" ht="24.75" customHeight="1" x14ac:dyDescent="0.2">
      <c r="A40" s="4" t="s">
        <v>281</v>
      </c>
      <c r="B40" s="4" t="s">
        <v>414</v>
      </c>
      <c r="C40" s="5" t="s">
        <v>415</v>
      </c>
      <c r="D40" s="4" t="s">
        <v>15</v>
      </c>
      <c r="E40" s="6">
        <f>ROUND('3'!E40*'1,2'!$E$28,0)</f>
        <v>1563</v>
      </c>
      <c r="F40" s="70">
        <f t="shared" si="0"/>
        <v>507.97500000000002</v>
      </c>
      <c r="G40" s="6">
        <f>ROUND('3'!F40*'1,2'!$E$28,0)</f>
        <v>0</v>
      </c>
      <c r="H40" s="6">
        <f t="shared" si="2"/>
        <v>0</v>
      </c>
      <c r="I40" s="70">
        <f t="shared" si="3"/>
        <v>0</v>
      </c>
      <c r="J40" s="6" t="e">
        <f>ROUND('3'!#REF!*'1,2'!$E$28,0)</f>
        <v>#REF!</v>
      </c>
      <c r="K40" s="6" t="e">
        <f>ROUND('3'!#REF!*'1,2'!$E$28,0)</f>
        <v>#REF!</v>
      </c>
      <c r="L40" s="6" t="e">
        <f>ROUND('3'!#REF!*'1,2'!$E$28,0)</f>
        <v>#REF!</v>
      </c>
      <c r="M40" s="6" t="e">
        <f>ROUND('3'!#REF!*'1,2'!$E$28,0)</f>
        <v>#REF!</v>
      </c>
      <c r="N40" s="6">
        <f>ROUND('3'!G40*'1,2'!$E$28,0)</f>
        <v>2789</v>
      </c>
      <c r="O40" s="70">
        <f t="shared" si="4"/>
        <v>906.42500000000007</v>
      </c>
      <c r="P40" s="6">
        <f>ROUND('3'!H40*'1,2'!$E$28,0)</f>
        <v>0</v>
      </c>
      <c r="Q40" s="6">
        <f t="shared" si="5"/>
        <v>0</v>
      </c>
      <c r="R40" s="70">
        <f t="shared" si="6"/>
        <v>0</v>
      </c>
      <c r="S40" s="6">
        <f>ROUND('3'!I40*'1,2'!$E$28,0)</f>
        <v>3361</v>
      </c>
      <c r="T40" s="70">
        <f t="shared" si="7"/>
        <v>1092.325</v>
      </c>
      <c r="U40" s="6">
        <f>ROUND('3'!J40*'1,2'!$E$28,0)</f>
        <v>0</v>
      </c>
      <c r="V40" s="6">
        <f t="shared" si="8"/>
        <v>0</v>
      </c>
      <c r="W40" s="70">
        <f t="shared" si="9"/>
        <v>0</v>
      </c>
      <c r="Y40" s="14"/>
      <c r="AA40" s="14"/>
      <c r="AC40" s="14"/>
      <c r="AE40" s="14"/>
    </row>
    <row r="41" spans="1:31" ht="24.75" customHeight="1" x14ac:dyDescent="0.2">
      <c r="A41" s="4" t="s">
        <v>284</v>
      </c>
      <c r="B41" s="4" t="s">
        <v>416</v>
      </c>
      <c r="C41" s="5" t="s">
        <v>417</v>
      </c>
      <c r="D41" s="4" t="s">
        <v>15</v>
      </c>
      <c r="E41" s="6">
        <f>E40*0.7</f>
        <v>1094.0999999999999</v>
      </c>
      <c r="F41" s="70">
        <f t="shared" si="0"/>
        <v>355.58249999999998</v>
      </c>
      <c r="G41" s="6">
        <f t="shared" ref="G41:U41" si="24">G40*0.7</f>
        <v>0</v>
      </c>
      <c r="H41" s="6">
        <f t="shared" si="2"/>
        <v>0</v>
      </c>
      <c r="I41" s="70">
        <f t="shared" si="3"/>
        <v>0</v>
      </c>
      <c r="J41" s="6" t="e">
        <f t="shared" si="24"/>
        <v>#REF!</v>
      </c>
      <c r="K41" s="6" t="e">
        <f t="shared" si="24"/>
        <v>#REF!</v>
      </c>
      <c r="L41" s="6" t="e">
        <f t="shared" si="24"/>
        <v>#REF!</v>
      </c>
      <c r="M41" s="6" t="e">
        <f t="shared" si="24"/>
        <v>#REF!</v>
      </c>
      <c r="N41" s="6">
        <f t="shared" si="24"/>
        <v>1952.3</v>
      </c>
      <c r="O41" s="70">
        <f t="shared" si="4"/>
        <v>634.49750000000006</v>
      </c>
      <c r="P41" s="6">
        <f t="shared" si="24"/>
        <v>0</v>
      </c>
      <c r="Q41" s="6">
        <f t="shared" si="5"/>
        <v>0</v>
      </c>
      <c r="R41" s="70">
        <f t="shared" si="6"/>
        <v>0</v>
      </c>
      <c r="S41" s="6">
        <f t="shared" si="24"/>
        <v>2352.6999999999998</v>
      </c>
      <c r="T41" s="70">
        <f t="shared" si="7"/>
        <v>764.62749999999994</v>
      </c>
      <c r="U41" s="6">
        <f t="shared" si="24"/>
        <v>0</v>
      </c>
      <c r="V41" s="6">
        <f t="shared" si="8"/>
        <v>0</v>
      </c>
      <c r="W41" s="70">
        <f t="shared" si="9"/>
        <v>0</v>
      </c>
      <c r="Y41" s="14"/>
      <c r="AA41" s="14"/>
      <c r="AC41" s="14"/>
      <c r="AE41" s="14"/>
    </row>
    <row r="42" spans="1:31" ht="24.75" customHeight="1" x14ac:dyDescent="0.2">
      <c r="A42" s="4" t="s">
        <v>287</v>
      </c>
      <c r="B42" s="4" t="s">
        <v>418</v>
      </c>
      <c r="C42" s="5" t="s">
        <v>419</v>
      </c>
      <c r="D42" s="4" t="s">
        <v>15</v>
      </c>
      <c r="E42" s="6">
        <f>ROUND('3'!E42*'1,2'!$E$28,0)</f>
        <v>982</v>
      </c>
      <c r="F42" s="70">
        <f t="shared" si="0"/>
        <v>319.15000000000003</v>
      </c>
      <c r="G42" s="6">
        <f>ROUND('3'!F42*'1,2'!$E$28,0)</f>
        <v>0</v>
      </c>
      <c r="H42" s="6">
        <f t="shared" si="2"/>
        <v>0</v>
      </c>
      <c r="I42" s="70">
        <f t="shared" si="3"/>
        <v>0</v>
      </c>
      <c r="J42" s="6" t="e">
        <f>ROUND('3'!#REF!*'1,2'!$E$28,0)</f>
        <v>#REF!</v>
      </c>
      <c r="K42" s="6" t="e">
        <f>ROUND('3'!#REF!*'1,2'!$E$28,0)</f>
        <v>#REF!</v>
      </c>
      <c r="L42" s="6" t="e">
        <f>ROUND('3'!#REF!*'1,2'!$E$28,0)</f>
        <v>#REF!</v>
      </c>
      <c r="M42" s="6" t="e">
        <f>ROUND('3'!#REF!*'1,2'!$E$28,0)</f>
        <v>#REF!</v>
      </c>
      <c r="N42" s="6">
        <f>ROUND('3'!G42*'1,2'!$E$28,0)</f>
        <v>1733</v>
      </c>
      <c r="O42" s="70">
        <f t="shared" si="4"/>
        <v>563.22500000000002</v>
      </c>
      <c r="P42" s="6">
        <f>ROUND('3'!H42*'1,2'!$E$28,0)</f>
        <v>0</v>
      </c>
      <c r="Q42" s="6">
        <f t="shared" si="5"/>
        <v>0</v>
      </c>
      <c r="R42" s="70">
        <f t="shared" si="6"/>
        <v>0</v>
      </c>
      <c r="S42" s="6">
        <f>ROUND('3'!I42*'1,2'!$E$28,0)</f>
        <v>2028</v>
      </c>
      <c r="T42" s="70">
        <f t="shared" si="7"/>
        <v>659.1</v>
      </c>
      <c r="U42" s="6">
        <f>ROUND('3'!J42*'1,2'!$E$28,0)</f>
        <v>0</v>
      </c>
      <c r="V42" s="6">
        <f t="shared" si="8"/>
        <v>0</v>
      </c>
      <c r="W42" s="70">
        <f t="shared" si="9"/>
        <v>0</v>
      </c>
      <c r="Y42" s="14"/>
      <c r="AA42" s="14"/>
      <c r="AC42" s="14"/>
      <c r="AE42" s="14"/>
    </row>
    <row r="43" spans="1:31" ht="24.75" customHeight="1" x14ac:dyDescent="0.2">
      <c r="A43" s="4" t="s">
        <v>291</v>
      </c>
      <c r="B43" s="4" t="s">
        <v>420</v>
      </c>
      <c r="C43" s="5" t="s">
        <v>421</v>
      </c>
      <c r="D43" s="4" t="s">
        <v>15</v>
      </c>
      <c r="E43" s="6">
        <f>E42*0.7</f>
        <v>687.4</v>
      </c>
      <c r="F43" s="70">
        <f t="shared" si="0"/>
        <v>223.405</v>
      </c>
      <c r="G43" s="6">
        <f t="shared" ref="G43:U43" si="25">G42*0.7</f>
        <v>0</v>
      </c>
      <c r="H43" s="6">
        <f t="shared" si="2"/>
        <v>0</v>
      </c>
      <c r="I43" s="70">
        <f t="shared" si="3"/>
        <v>0</v>
      </c>
      <c r="J43" s="6" t="e">
        <f t="shared" si="25"/>
        <v>#REF!</v>
      </c>
      <c r="K43" s="6" t="e">
        <f t="shared" si="25"/>
        <v>#REF!</v>
      </c>
      <c r="L43" s="6" t="e">
        <f t="shared" si="25"/>
        <v>#REF!</v>
      </c>
      <c r="M43" s="6" t="e">
        <f t="shared" si="25"/>
        <v>#REF!</v>
      </c>
      <c r="N43" s="6">
        <f t="shared" si="25"/>
        <v>1213.0999999999999</v>
      </c>
      <c r="O43" s="70">
        <f t="shared" si="4"/>
        <v>394.25749999999999</v>
      </c>
      <c r="P43" s="6">
        <f t="shared" si="25"/>
        <v>0</v>
      </c>
      <c r="Q43" s="6">
        <f t="shared" si="5"/>
        <v>0</v>
      </c>
      <c r="R43" s="70">
        <f t="shared" si="6"/>
        <v>0</v>
      </c>
      <c r="S43" s="6">
        <f t="shared" si="25"/>
        <v>1419.6</v>
      </c>
      <c r="T43" s="70">
        <f t="shared" si="7"/>
        <v>461.37</v>
      </c>
      <c r="U43" s="6">
        <f t="shared" si="25"/>
        <v>0</v>
      </c>
      <c r="V43" s="6">
        <f t="shared" si="8"/>
        <v>0</v>
      </c>
      <c r="W43" s="70">
        <f t="shared" si="9"/>
        <v>0</v>
      </c>
      <c r="Y43" s="14"/>
      <c r="AA43" s="14"/>
      <c r="AC43" s="14"/>
      <c r="AE43" s="14"/>
    </row>
    <row r="44" spans="1:31" ht="36.75" customHeight="1" x14ac:dyDescent="0.2">
      <c r="A44" s="4" t="s">
        <v>294</v>
      </c>
      <c r="B44" s="4" t="s">
        <v>422</v>
      </c>
      <c r="C44" s="5" t="s">
        <v>423</v>
      </c>
      <c r="D44" s="4" t="s">
        <v>15</v>
      </c>
      <c r="E44" s="6">
        <f>ROUND('3'!E44*'1,2'!$E$28,0)</f>
        <v>11966</v>
      </c>
      <c r="F44" s="70">
        <f t="shared" si="0"/>
        <v>3888.9500000000003</v>
      </c>
      <c r="G44" s="6">
        <f>ROUND('3'!F44*'1,2'!$E$28,0)</f>
        <v>0</v>
      </c>
      <c r="H44" s="6">
        <f t="shared" si="2"/>
        <v>0</v>
      </c>
      <c r="I44" s="70">
        <f t="shared" si="3"/>
        <v>0</v>
      </c>
      <c r="J44" s="6" t="e">
        <f>ROUND('3'!#REF!*'1,2'!$E$28,0)</f>
        <v>#REF!</v>
      </c>
      <c r="K44" s="6" t="e">
        <f>ROUND('3'!#REF!*'1,2'!$E$28,0)</f>
        <v>#REF!</v>
      </c>
      <c r="L44" s="6" t="e">
        <f>ROUND('3'!#REF!*'1,2'!$E$28,0)</f>
        <v>#REF!</v>
      </c>
      <c r="M44" s="6" t="e">
        <f>ROUND('3'!#REF!*'1,2'!$E$28,0)</f>
        <v>#REF!</v>
      </c>
      <c r="N44" s="6">
        <f>ROUND('3'!G44*'1,2'!$E$28,0)</f>
        <v>21299</v>
      </c>
      <c r="O44" s="70">
        <f t="shared" si="4"/>
        <v>6922.1750000000002</v>
      </c>
      <c r="P44" s="6">
        <f>ROUND('3'!H44*'1,2'!$E$28,0)</f>
        <v>0</v>
      </c>
      <c r="Q44" s="6">
        <f t="shared" si="5"/>
        <v>0</v>
      </c>
      <c r="R44" s="70">
        <f t="shared" si="6"/>
        <v>0</v>
      </c>
      <c r="S44" s="6">
        <f>ROUND('3'!I44*'1,2'!$E$28,0)</f>
        <v>25430</v>
      </c>
      <c r="T44" s="70">
        <f t="shared" si="7"/>
        <v>8264.75</v>
      </c>
      <c r="U44" s="6">
        <f>ROUND('3'!J44*'1,2'!$E$28,0)</f>
        <v>0</v>
      </c>
      <c r="V44" s="6">
        <f t="shared" si="8"/>
        <v>0</v>
      </c>
      <c r="W44" s="70">
        <f t="shared" si="9"/>
        <v>0</v>
      </c>
      <c r="Y44" s="14"/>
      <c r="AA44" s="14"/>
      <c r="AC44" s="14"/>
      <c r="AE44" s="14"/>
    </row>
    <row r="45" spans="1:31" ht="36.75" customHeight="1" x14ac:dyDescent="0.2">
      <c r="A45" s="4" t="s">
        <v>297</v>
      </c>
      <c r="B45" s="4" t="s">
        <v>424</v>
      </c>
      <c r="C45" s="5" t="s">
        <v>425</v>
      </c>
      <c r="D45" s="4" t="s">
        <v>15</v>
      </c>
      <c r="E45" s="6">
        <f>E44*0.7</f>
        <v>8376.1999999999989</v>
      </c>
      <c r="F45" s="70">
        <f t="shared" si="0"/>
        <v>2722.2649999999999</v>
      </c>
      <c r="G45" s="6">
        <f t="shared" ref="G45:U45" si="26">G44*0.7</f>
        <v>0</v>
      </c>
      <c r="H45" s="6">
        <f t="shared" si="2"/>
        <v>0</v>
      </c>
      <c r="I45" s="70">
        <f t="shared" si="3"/>
        <v>0</v>
      </c>
      <c r="J45" s="6" t="e">
        <f t="shared" si="26"/>
        <v>#REF!</v>
      </c>
      <c r="K45" s="6" t="e">
        <f t="shared" si="26"/>
        <v>#REF!</v>
      </c>
      <c r="L45" s="6" t="e">
        <f t="shared" si="26"/>
        <v>#REF!</v>
      </c>
      <c r="M45" s="6" t="e">
        <f t="shared" si="26"/>
        <v>#REF!</v>
      </c>
      <c r="N45" s="6">
        <f t="shared" si="26"/>
        <v>14909.3</v>
      </c>
      <c r="O45" s="70">
        <f t="shared" si="4"/>
        <v>4845.5225</v>
      </c>
      <c r="P45" s="6">
        <f t="shared" si="26"/>
        <v>0</v>
      </c>
      <c r="Q45" s="6">
        <f t="shared" si="5"/>
        <v>0</v>
      </c>
      <c r="R45" s="70">
        <f t="shared" si="6"/>
        <v>0</v>
      </c>
      <c r="S45" s="6">
        <f t="shared" si="26"/>
        <v>17801</v>
      </c>
      <c r="T45" s="70">
        <f t="shared" si="7"/>
        <v>5785.3249999999998</v>
      </c>
      <c r="U45" s="6">
        <f t="shared" si="26"/>
        <v>0</v>
      </c>
      <c r="V45" s="6">
        <f t="shared" si="8"/>
        <v>0</v>
      </c>
      <c r="W45" s="70">
        <f t="shared" si="9"/>
        <v>0</v>
      </c>
      <c r="Y45" s="14"/>
      <c r="AA45" s="14"/>
      <c r="AC45" s="14"/>
      <c r="AE45" s="14"/>
    </row>
    <row r="46" spans="1:31" ht="36.75" customHeight="1" x14ac:dyDescent="0.2">
      <c r="A46" s="4" t="s">
        <v>300</v>
      </c>
      <c r="B46" s="4" t="s">
        <v>426</v>
      </c>
      <c r="C46" s="5" t="s">
        <v>427</v>
      </c>
      <c r="D46" s="4" t="s">
        <v>15</v>
      </c>
      <c r="E46" s="6">
        <f>ROUND('3'!E46*'1,2'!$E$28,0)</f>
        <v>12364</v>
      </c>
      <c r="F46" s="70">
        <f t="shared" si="0"/>
        <v>4018.3</v>
      </c>
      <c r="G46" s="6">
        <f>ROUND('3'!F46*'1,2'!$E$28,0)</f>
        <v>0</v>
      </c>
      <c r="H46" s="6">
        <f t="shared" si="2"/>
        <v>0</v>
      </c>
      <c r="I46" s="70">
        <f t="shared" si="3"/>
        <v>0</v>
      </c>
      <c r="J46" s="6" t="e">
        <f>ROUND('3'!#REF!*'1,2'!$E$28,0)</f>
        <v>#REF!</v>
      </c>
      <c r="K46" s="6" t="e">
        <f>ROUND('3'!#REF!*'1,2'!$E$28,0)</f>
        <v>#REF!</v>
      </c>
      <c r="L46" s="6" t="e">
        <f>ROUND('3'!#REF!*'1,2'!$E$28,0)</f>
        <v>#REF!</v>
      </c>
      <c r="M46" s="6" t="e">
        <f>ROUND('3'!#REF!*'1,2'!$E$28,0)</f>
        <v>#REF!</v>
      </c>
      <c r="N46" s="6">
        <f>ROUND('3'!G46*'1,2'!$E$28,0)</f>
        <v>22008</v>
      </c>
      <c r="O46" s="70">
        <f t="shared" si="4"/>
        <v>7152.6</v>
      </c>
      <c r="P46" s="6">
        <f>ROUND('3'!H46*'1,2'!$E$28,0)</f>
        <v>0</v>
      </c>
      <c r="Q46" s="6">
        <f t="shared" si="5"/>
        <v>0</v>
      </c>
      <c r="R46" s="70">
        <f t="shared" si="6"/>
        <v>0</v>
      </c>
      <c r="S46" s="6">
        <f>ROUND('3'!I46*'1,2'!$E$28,0)</f>
        <v>26279</v>
      </c>
      <c r="T46" s="70">
        <f t="shared" si="7"/>
        <v>8540.6750000000011</v>
      </c>
      <c r="U46" s="6">
        <f>ROUND('3'!J46*'1,2'!$E$28,0)</f>
        <v>0</v>
      </c>
      <c r="V46" s="6">
        <f t="shared" si="8"/>
        <v>0</v>
      </c>
      <c r="W46" s="70">
        <f t="shared" si="9"/>
        <v>0</v>
      </c>
      <c r="Y46" s="14"/>
      <c r="AA46" s="14"/>
      <c r="AC46" s="14"/>
      <c r="AE46" s="14"/>
    </row>
    <row r="47" spans="1:31" ht="36.75" customHeight="1" x14ac:dyDescent="0.2">
      <c r="A47" s="4" t="s">
        <v>304</v>
      </c>
      <c r="B47" s="4" t="s">
        <v>428</v>
      </c>
      <c r="C47" s="5" t="s">
        <v>429</v>
      </c>
      <c r="D47" s="4" t="s">
        <v>15</v>
      </c>
      <c r="E47" s="6">
        <f>E46*0.7</f>
        <v>8654.7999999999993</v>
      </c>
      <c r="F47" s="70">
        <f t="shared" si="0"/>
        <v>2812.81</v>
      </c>
      <c r="G47" s="6">
        <f t="shared" ref="G47:U47" si="27">G46*0.7</f>
        <v>0</v>
      </c>
      <c r="H47" s="6">
        <f t="shared" si="2"/>
        <v>0</v>
      </c>
      <c r="I47" s="70">
        <f t="shared" si="3"/>
        <v>0</v>
      </c>
      <c r="J47" s="6" t="e">
        <f t="shared" si="27"/>
        <v>#REF!</v>
      </c>
      <c r="K47" s="6" t="e">
        <f t="shared" si="27"/>
        <v>#REF!</v>
      </c>
      <c r="L47" s="6" t="e">
        <f t="shared" si="27"/>
        <v>#REF!</v>
      </c>
      <c r="M47" s="6" t="e">
        <f t="shared" si="27"/>
        <v>#REF!</v>
      </c>
      <c r="N47" s="6">
        <f t="shared" si="27"/>
        <v>15405.599999999999</v>
      </c>
      <c r="O47" s="70">
        <f t="shared" si="4"/>
        <v>5006.82</v>
      </c>
      <c r="P47" s="6">
        <f t="shared" si="27"/>
        <v>0</v>
      </c>
      <c r="Q47" s="6">
        <f t="shared" si="5"/>
        <v>0</v>
      </c>
      <c r="R47" s="70">
        <f t="shared" si="6"/>
        <v>0</v>
      </c>
      <c r="S47" s="6">
        <f t="shared" si="27"/>
        <v>18395.3</v>
      </c>
      <c r="T47" s="70">
        <f t="shared" si="7"/>
        <v>5978.4724999999999</v>
      </c>
      <c r="U47" s="6">
        <f t="shared" si="27"/>
        <v>0</v>
      </c>
      <c r="V47" s="6">
        <f t="shared" si="8"/>
        <v>0</v>
      </c>
      <c r="W47" s="70">
        <f t="shared" si="9"/>
        <v>0</v>
      </c>
      <c r="Y47" s="14"/>
      <c r="AA47" s="14"/>
      <c r="AC47" s="14"/>
      <c r="AE47" s="14"/>
    </row>
    <row r="48" spans="1:31" ht="24.75" customHeight="1" x14ac:dyDescent="0.2">
      <c r="A48" s="4" t="s">
        <v>307</v>
      </c>
      <c r="B48" s="4" t="s">
        <v>430</v>
      </c>
      <c r="C48" s="5" t="s">
        <v>431</v>
      </c>
      <c r="D48" s="4" t="s">
        <v>15</v>
      </c>
      <c r="E48" s="6">
        <f>ROUND('3'!E48*'1,2'!$E$28,0)</f>
        <v>1594</v>
      </c>
      <c r="F48" s="70">
        <f t="shared" si="0"/>
        <v>518.05000000000007</v>
      </c>
      <c r="G48" s="6">
        <f>ROUND('3'!F48*'1,2'!$E$28,0)</f>
        <v>0</v>
      </c>
      <c r="H48" s="6">
        <f t="shared" si="2"/>
        <v>0</v>
      </c>
      <c r="I48" s="70">
        <f t="shared" si="3"/>
        <v>0</v>
      </c>
      <c r="J48" s="6" t="e">
        <f>ROUND('3'!#REF!*'1,2'!$E$28,0)</f>
        <v>#REF!</v>
      </c>
      <c r="K48" s="6" t="e">
        <f>ROUND('3'!#REF!*'1,2'!$E$28,0)</f>
        <v>#REF!</v>
      </c>
      <c r="L48" s="6" t="e">
        <f>ROUND('3'!#REF!*'1,2'!$E$28,0)</f>
        <v>#REF!</v>
      </c>
      <c r="M48" s="6" t="e">
        <f>ROUND('3'!#REF!*'1,2'!$E$28,0)</f>
        <v>#REF!</v>
      </c>
      <c r="N48" s="6">
        <f>ROUND('3'!G48*'1,2'!$E$28,0)</f>
        <v>2811</v>
      </c>
      <c r="O48" s="70">
        <f t="shared" si="4"/>
        <v>913.57500000000005</v>
      </c>
      <c r="P48" s="6">
        <f>ROUND('3'!H48*'1,2'!$E$28,0)</f>
        <v>0</v>
      </c>
      <c r="Q48" s="6">
        <f t="shared" si="5"/>
        <v>0</v>
      </c>
      <c r="R48" s="70">
        <f t="shared" si="6"/>
        <v>0</v>
      </c>
      <c r="S48" s="6">
        <f>ROUND('3'!I48*'1,2'!$E$28,0)</f>
        <v>3294</v>
      </c>
      <c r="T48" s="70">
        <f t="shared" si="7"/>
        <v>1070.55</v>
      </c>
      <c r="U48" s="6">
        <f>ROUND('3'!J48*'1,2'!$E$28,0)</f>
        <v>0</v>
      </c>
      <c r="V48" s="6">
        <f t="shared" si="8"/>
        <v>0</v>
      </c>
      <c r="W48" s="70">
        <f t="shared" si="9"/>
        <v>0</v>
      </c>
      <c r="Y48" s="14"/>
      <c r="AA48" s="14"/>
      <c r="AC48" s="14"/>
      <c r="AE48" s="14"/>
    </row>
    <row r="49" spans="1:31" ht="24.75" customHeight="1" x14ac:dyDescent="0.2">
      <c r="A49" s="4" t="s">
        <v>310</v>
      </c>
      <c r="B49" s="4" t="s">
        <v>432</v>
      </c>
      <c r="C49" s="5" t="s">
        <v>433</v>
      </c>
      <c r="D49" s="4" t="s">
        <v>15</v>
      </c>
      <c r="E49" s="6">
        <f>E48*0.7</f>
        <v>1115.8</v>
      </c>
      <c r="F49" s="70">
        <f t="shared" si="0"/>
        <v>362.63499999999999</v>
      </c>
      <c r="G49" s="6">
        <f t="shared" ref="G49:U49" si="28">G48*0.7</f>
        <v>0</v>
      </c>
      <c r="H49" s="6">
        <f t="shared" si="2"/>
        <v>0</v>
      </c>
      <c r="I49" s="70">
        <f t="shared" si="3"/>
        <v>0</v>
      </c>
      <c r="J49" s="6" t="e">
        <f t="shared" si="28"/>
        <v>#REF!</v>
      </c>
      <c r="K49" s="6" t="e">
        <f t="shared" si="28"/>
        <v>#REF!</v>
      </c>
      <c r="L49" s="6" t="e">
        <f t="shared" si="28"/>
        <v>#REF!</v>
      </c>
      <c r="M49" s="6" t="e">
        <f t="shared" si="28"/>
        <v>#REF!</v>
      </c>
      <c r="N49" s="6">
        <f t="shared" si="28"/>
        <v>1967.6999999999998</v>
      </c>
      <c r="O49" s="70">
        <f t="shared" si="4"/>
        <v>639.50249999999994</v>
      </c>
      <c r="P49" s="6">
        <f t="shared" si="28"/>
        <v>0</v>
      </c>
      <c r="Q49" s="6">
        <f t="shared" si="5"/>
        <v>0</v>
      </c>
      <c r="R49" s="70">
        <f t="shared" si="6"/>
        <v>0</v>
      </c>
      <c r="S49" s="6">
        <f t="shared" si="28"/>
        <v>2305.7999999999997</v>
      </c>
      <c r="T49" s="70">
        <f t="shared" si="7"/>
        <v>749.38499999999999</v>
      </c>
      <c r="U49" s="6">
        <f t="shared" si="28"/>
        <v>0</v>
      </c>
      <c r="V49" s="6">
        <f t="shared" si="8"/>
        <v>0</v>
      </c>
      <c r="W49" s="70">
        <f t="shared" si="9"/>
        <v>0</v>
      </c>
      <c r="Y49" s="14"/>
      <c r="AA49" s="14"/>
      <c r="AC49" s="14"/>
      <c r="AE49" s="14"/>
    </row>
    <row r="50" spans="1:31" ht="24.75" customHeight="1" x14ac:dyDescent="0.2">
      <c r="A50" s="4" t="s">
        <v>313</v>
      </c>
      <c r="B50" s="4" t="s">
        <v>434</v>
      </c>
      <c r="C50" s="5" t="s">
        <v>435</v>
      </c>
      <c r="D50" s="4" t="s">
        <v>15</v>
      </c>
      <c r="E50" s="6">
        <f>ROUND('3'!E50*'1,2'!$E$28,0)</f>
        <v>460</v>
      </c>
      <c r="F50" s="70">
        <f t="shared" si="0"/>
        <v>149.5</v>
      </c>
      <c r="G50" s="6">
        <f>ROUND('3'!F50*'1,2'!$E$28,0)</f>
        <v>0</v>
      </c>
      <c r="H50" s="6">
        <f t="shared" si="2"/>
        <v>0</v>
      </c>
      <c r="I50" s="70">
        <f t="shared" si="3"/>
        <v>0</v>
      </c>
      <c r="J50" s="6" t="e">
        <f>ROUND('3'!#REF!*'1,2'!$E$28,0)</f>
        <v>#REF!</v>
      </c>
      <c r="K50" s="6" t="e">
        <f>ROUND('3'!#REF!*'1,2'!$E$28,0)</f>
        <v>#REF!</v>
      </c>
      <c r="L50" s="6" t="e">
        <f>ROUND('3'!#REF!*'1,2'!$E$28,0)</f>
        <v>#REF!</v>
      </c>
      <c r="M50" s="6" t="e">
        <f>ROUND('3'!#REF!*'1,2'!$E$28,0)</f>
        <v>#REF!</v>
      </c>
      <c r="N50" s="6">
        <f>ROUND('3'!G50*'1,2'!$E$28,0)</f>
        <v>811</v>
      </c>
      <c r="O50" s="70">
        <f t="shared" si="4"/>
        <v>263.57499999999999</v>
      </c>
      <c r="P50" s="6">
        <f>ROUND('3'!H50*'1,2'!$E$28,0)</f>
        <v>0</v>
      </c>
      <c r="Q50" s="6">
        <f t="shared" si="5"/>
        <v>0</v>
      </c>
      <c r="R50" s="70">
        <f t="shared" si="6"/>
        <v>0</v>
      </c>
      <c r="S50" s="6">
        <f>ROUND('3'!I50*'1,2'!$E$28,0)</f>
        <v>949</v>
      </c>
      <c r="T50" s="70">
        <f t="shared" si="7"/>
        <v>308.42500000000001</v>
      </c>
      <c r="U50" s="6">
        <f>ROUND('3'!J50*'1,2'!$E$28,0)</f>
        <v>0</v>
      </c>
      <c r="V50" s="6">
        <f t="shared" si="8"/>
        <v>0</v>
      </c>
      <c r="W50" s="70">
        <f t="shared" si="9"/>
        <v>0</v>
      </c>
      <c r="Y50" s="14"/>
      <c r="AA50" s="14"/>
      <c r="AC50" s="14"/>
      <c r="AE50" s="14"/>
    </row>
    <row r="51" spans="1:31" ht="36.75" customHeight="1" x14ac:dyDescent="0.2">
      <c r="A51" s="4" t="s">
        <v>316</v>
      </c>
      <c r="B51" s="4" t="s">
        <v>436</v>
      </c>
      <c r="C51" s="5" t="s">
        <v>437</v>
      </c>
      <c r="D51" s="4" t="s">
        <v>15</v>
      </c>
      <c r="E51" s="6">
        <f>ROUND('3'!E51*'1,2'!$E$28,0)</f>
        <v>2358</v>
      </c>
      <c r="F51" s="70">
        <f t="shared" si="0"/>
        <v>766.35</v>
      </c>
      <c r="G51" s="6">
        <f>ROUND('3'!F51*'1,2'!$E$28,0)</f>
        <v>0</v>
      </c>
      <c r="H51" s="6">
        <f t="shared" si="2"/>
        <v>0</v>
      </c>
      <c r="I51" s="70">
        <f t="shared" si="3"/>
        <v>0</v>
      </c>
      <c r="J51" s="6" t="e">
        <f>ROUND('3'!#REF!*'1,2'!$E$28,0)</f>
        <v>#REF!</v>
      </c>
      <c r="K51" s="6" t="e">
        <f>ROUND('3'!#REF!*'1,2'!$E$28,0)</f>
        <v>#REF!</v>
      </c>
      <c r="L51" s="6" t="e">
        <f>ROUND('3'!#REF!*'1,2'!$E$28,0)</f>
        <v>#REF!</v>
      </c>
      <c r="M51" s="6" t="e">
        <f>ROUND('3'!#REF!*'1,2'!$E$28,0)</f>
        <v>#REF!</v>
      </c>
      <c r="N51" s="6">
        <f>ROUND('3'!G51*'1,2'!$E$28,0)</f>
        <v>4164</v>
      </c>
      <c r="O51" s="70">
        <f t="shared" si="4"/>
        <v>1353.3</v>
      </c>
      <c r="P51" s="6">
        <f>ROUND('3'!H51*'1,2'!$E$28,0)</f>
        <v>0</v>
      </c>
      <c r="Q51" s="6">
        <f t="shared" si="5"/>
        <v>0</v>
      </c>
      <c r="R51" s="70">
        <f t="shared" si="6"/>
        <v>0</v>
      </c>
      <c r="S51" s="6">
        <f>ROUND('3'!I51*'1,2'!$E$28,0)</f>
        <v>4876</v>
      </c>
      <c r="T51" s="70">
        <f t="shared" si="7"/>
        <v>1584.7</v>
      </c>
      <c r="U51" s="6">
        <f>ROUND('3'!J51*'1,2'!$E$28,0)</f>
        <v>0</v>
      </c>
      <c r="V51" s="6">
        <f t="shared" si="8"/>
        <v>0</v>
      </c>
      <c r="W51" s="70">
        <f t="shared" si="9"/>
        <v>0</v>
      </c>
      <c r="Y51" s="14"/>
      <c r="AA51" s="14"/>
      <c r="AC51" s="14"/>
      <c r="AE51" s="14"/>
    </row>
    <row r="52" spans="1:31" ht="36.75" customHeight="1" x14ac:dyDescent="0.2">
      <c r="A52" s="4" t="s">
        <v>319</v>
      </c>
      <c r="B52" s="4" t="s">
        <v>438</v>
      </c>
      <c r="C52" s="5" t="s">
        <v>439</v>
      </c>
      <c r="D52" s="4" t="s">
        <v>15</v>
      </c>
      <c r="E52" s="6">
        <f>E51*0.7</f>
        <v>1650.6</v>
      </c>
      <c r="F52" s="70">
        <f t="shared" si="0"/>
        <v>536.44499999999994</v>
      </c>
      <c r="G52" s="6">
        <f t="shared" ref="G52:U52" si="29">G51*0.7</f>
        <v>0</v>
      </c>
      <c r="H52" s="6">
        <f t="shared" si="2"/>
        <v>0</v>
      </c>
      <c r="I52" s="70">
        <f t="shared" si="3"/>
        <v>0</v>
      </c>
      <c r="J52" s="6" t="e">
        <f t="shared" si="29"/>
        <v>#REF!</v>
      </c>
      <c r="K52" s="6" t="e">
        <f t="shared" si="29"/>
        <v>#REF!</v>
      </c>
      <c r="L52" s="6" t="e">
        <f t="shared" si="29"/>
        <v>#REF!</v>
      </c>
      <c r="M52" s="6" t="e">
        <f t="shared" si="29"/>
        <v>#REF!</v>
      </c>
      <c r="N52" s="6">
        <f t="shared" si="29"/>
        <v>2914.7999999999997</v>
      </c>
      <c r="O52" s="70">
        <f t="shared" si="4"/>
        <v>947.31</v>
      </c>
      <c r="P52" s="6">
        <f t="shared" si="29"/>
        <v>0</v>
      </c>
      <c r="Q52" s="6">
        <f t="shared" si="5"/>
        <v>0</v>
      </c>
      <c r="R52" s="70">
        <f t="shared" si="6"/>
        <v>0</v>
      </c>
      <c r="S52" s="6">
        <f t="shared" si="29"/>
        <v>3413.2</v>
      </c>
      <c r="T52" s="70">
        <f t="shared" si="7"/>
        <v>1109.29</v>
      </c>
      <c r="U52" s="6">
        <f t="shared" si="29"/>
        <v>0</v>
      </c>
      <c r="V52" s="6">
        <f t="shared" si="8"/>
        <v>0</v>
      </c>
      <c r="W52" s="70">
        <f t="shared" si="9"/>
        <v>0</v>
      </c>
      <c r="Y52" s="14"/>
      <c r="AA52" s="14"/>
      <c r="AC52" s="14"/>
      <c r="AE52" s="14"/>
    </row>
    <row r="53" spans="1:31" ht="24.75" customHeight="1" x14ac:dyDescent="0.2">
      <c r="A53" s="4" t="s">
        <v>322</v>
      </c>
      <c r="B53" s="4" t="s">
        <v>440</v>
      </c>
      <c r="C53" s="5" t="s">
        <v>441</v>
      </c>
      <c r="D53" s="4" t="s">
        <v>15</v>
      </c>
      <c r="E53" s="6">
        <f>ROUND('3'!E53*'1,2'!$E$28,0)</f>
        <v>892</v>
      </c>
      <c r="F53" s="70">
        <f t="shared" si="0"/>
        <v>289.90000000000003</v>
      </c>
      <c r="G53" s="6">
        <f>ROUND('3'!F53*'1,2'!$E$28,0)</f>
        <v>981</v>
      </c>
      <c r="H53" s="6">
        <f t="shared" si="2"/>
        <v>817.5</v>
      </c>
      <c r="I53" s="70">
        <f t="shared" si="3"/>
        <v>265.6875</v>
      </c>
      <c r="J53" s="6" t="e">
        <f>ROUND('3'!#REF!*'1,2'!$E$28,0)</f>
        <v>#REF!</v>
      </c>
      <c r="K53" s="6" t="e">
        <f>ROUND('3'!#REF!*'1,2'!$E$28,0)</f>
        <v>#REF!</v>
      </c>
      <c r="L53" s="6" t="e">
        <f>ROUND('3'!#REF!*'1,2'!$E$28,0)</f>
        <v>#REF!</v>
      </c>
      <c r="M53" s="6" t="e">
        <f>ROUND('3'!#REF!*'1,2'!$E$28,0)</f>
        <v>#REF!</v>
      </c>
      <c r="N53" s="6">
        <f>ROUND('3'!G53*'1,2'!$E$28,0)</f>
        <v>1577</v>
      </c>
      <c r="O53" s="70">
        <f t="shared" si="4"/>
        <v>512.52499999999998</v>
      </c>
      <c r="P53" s="6">
        <f>ROUND('3'!H53*'1,2'!$E$28,0)</f>
        <v>1736</v>
      </c>
      <c r="Q53" s="6">
        <f t="shared" si="5"/>
        <v>1446.6666666666667</v>
      </c>
      <c r="R53" s="70">
        <f t="shared" si="6"/>
        <v>470.16666666666669</v>
      </c>
      <c r="S53" s="6">
        <f>ROUND('3'!I53*'1,2'!$E$28,0)</f>
        <v>1844</v>
      </c>
      <c r="T53" s="70">
        <f t="shared" si="7"/>
        <v>599.30000000000007</v>
      </c>
      <c r="U53" s="6">
        <f>ROUND('3'!J53*'1,2'!$E$28,0)</f>
        <v>2018</v>
      </c>
      <c r="V53" s="6">
        <f t="shared" si="8"/>
        <v>1681.6666666666667</v>
      </c>
      <c r="W53" s="70">
        <f t="shared" si="9"/>
        <v>546.54166666666674</v>
      </c>
      <c r="Y53" s="14"/>
      <c r="AA53" s="14"/>
      <c r="AC53" s="14"/>
      <c r="AE53" s="14"/>
    </row>
    <row r="54" spans="1:31" ht="24.75" customHeight="1" x14ac:dyDescent="0.2">
      <c r="A54" s="4" t="s">
        <v>325</v>
      </c>
      <c r="B54" s="4" t="s">
        <v>442</v>
      </c>
      <c r="C54" s="5" t="s">
        <v>443</v>
      </c>
      <c r="D54" s="4" t="s">
        <v>15</v>
      </c>
      <c r="E54" s="6">
        <f>E53*1.2</f>
        <v>1070.3999999999999</v>
      </c>
      <c r="F54" s="70">
        <f t="shared" si="0"/>
        <v>347.88</v>
      </c>
      <c r="G54" s="6">
        <f t="shared" ref="G54:U54" si="30">G53*1.2</f>
        <v>1177.2</v>
      </c>
      <c r="H54" s="6">
        <f t="shared" si="2"/>
        <v>981.00000000000011</v>
      </c>
      <c r="I54" s="70">
        <f t="shared" si="3"/>
        <v>318.82500000000005</v>
      </c>
      <c r="J54" s="6" t="e">
        <f t="shared" si="30"/>
        <v>#REF!</v>
      </c>
      <c r="K54" s="6" t="e">
        <f t="shared" si="30"/>
        <v>#REF!</v>
      </c>
      <c r="L54" s="6" t="e">
        <f t="shared" si="30"/>
        <v>#REF!</v>
      </c>
      <c r="M54" s="6" t="e">
        <f t="shared" si="30"/>
        <v>#REF!</v>
      </c>
      <c r="N54" s="6">
        <f t="shared" si="30"/>
        <v>1892.3999999999999</v>
      </c>
      <c r="O54" s="70">
        <f t="shared" si="4"/>
        <v>615.03</v>
      </c>
      <c r="P54" s="6">
        <f t="shared" si="30"/>
        <v>2083.1999999999998</v>
      </c>
      <c r="Q54" s="6">
        <f t="shared" si="5"/>
        <v>1736</v>
      </c>
      <c r="R54" s="70">
        <f t="shared" si="6"/>
        <v>564.20000000000005</v>
      </c>
      <c r="S54" s="6">
        <f t="shared" si="30"/>
        <v>2212.7999999999997</v>
      </c>
      <c r="T54" s="70">
        <f t="shared" si="7"/>
        <v>719.16</v>
      </c>
      <c r="U54" s="6">
        <f t="shared" si="30"/>
        <v>2421.6</v>
      </c>
      <c r="V54" s="6">
        <f t="shared" si="8"/>
        <v>2018</v>
      </c>
      <c r="W54" s="70">
        <f t="shared" si="9"/>
        <v>655.85</v>
      </c>
      <c r="Y54" s="14"/>
      <c r="AA54" s="14"/>
      <c r="AC54" s="14"/>
      <c r="AE54" s="14"/>
    </row>
    <row r="55" spans="1:31" ht="24.75" customHeight="1" x14ac:dyDescent="0.2">
      <c r="A55" s="4" t="s">
        <v>328</v>
      </c>
      <c r="B55" s="4" t="s">
        <v>444</v>
      </c>
      <c r="C55" s="5" t="s">
        <v>445</v>
      </c>
      <c r="D55" s="4" t="s">
        <v>15</v>
      </c>
      <c r="E55" s="6">
        <f>ROUND('3'!E55*'1,2'!$E$28,0)</f>
        <v>639</v>
      </c>
      <c r="F55" s="70">
        <f t="shared" si="0"/>
        <v>207.67500000000001</v>
      </c>
      <c r="G55" s="6">
        <f>ROUND('3'!F55*'1,2'!$E$28,0)</f>
        <v>699</v>
      </c>
      <c r="H55" s="6">
        <f t="shared" si="2"/>
        <v>582.5</v>
      </c>
      <c r="I55" s="70">
        <f t="shared" si="3"/>
        <v>189.3125</v>
      </c>
      <c r="J55" s="6" t="e">
        <f>ROUND('3'!#REF!*'1,2'!$E$28,0)</f>
        <v>#REF!</v>
      </c>
      <c r="K55" s="6" t="e">
        <f>ROUND('3'!#REF!*'1,2'!$E$28,0)</f>
        <v>#REF!</v>
      </c>
      <c r="L55" s="6" t="e">
        <f>ROUND('3'!#REF!*'1,2'!$E$28,0)</f>
        <v>#REF!</v>
      </c>
      <c r="M55" s="6" t="e">
        <f>ROUND('3'!#REF!*'1,2'!$E$28,0)</f>
        <v>#REF!</v>
      </c>
      <c r="N55" s="6">
        <f>ROUND('3'!G55*'1,2'!$E$28,0)</f>
        <v>1126</v>
      </c>
      <c r="O55" s="70">
        <f t="shared" si="4"/>
        <v>365.95</v>
      </c>
      <c r="P55" s="6">
        <f>ROUND('3'!H55*'1,2'!$E$28,0)</f>
        <v>1240</v>
      </c>
      <c r="Q55" s="6">
        <f t="shared" si="5"/>
        <v>1033.3333333333335</v>
      </c>
      <c r="R55" s="70">
        <f t="shared" si="6"/>
        <v>335.83333333333337</v>
      </c>
      <c r="S55" s="6">
        <f>ROUND('3'!I55*'1,2'!$E$28,0)</f>
        <v>1317</v>
      </c>
      <c r="T55" s="70">
        <f t="shared" si="7"/>
        <v>428.02500000000003</v>
      </c>
      <c r="U55" s="6">
        <f>ROUND('3'!J55*'1,2'!$E$28,0)</f>
        <v>1439</v>
      </c>
      <c r="V55" s="6">
        <f t="shared" si="8"/>
        <v>1199.1666666666667</v>
      </c>
      <c r="W55" s="70">
        <f t="shared" si="9"/>
        <v>389.72916666666669</v>
      </c>
      <c r="Y55" s="14"/>
      <c r="AA55" s="14"/>
      <c r="AC55" s="14"/>
      <c r="AE55" s="14"/>
    </row>
    <row r="56" spans="1:31" ht="24.75" customHeight="1" x14ac:dyDescent="0.2">
      <c r="A56" s="4" t="s">
        <v>331</v>
      </c>
      <c r="B56" s="4" t="s">
        <v>446</v>
      </c>
      <c r="C56" s="5" t="s">
        <v>447</v>
      </c>
      <c r="D56" s="4" t="s">
        <v>15</v>
      </c>
      <c r="E56" s="6">
        <f>E55*1.1</f>
        <v>702.90000000000009</v>
      </c>
      <c r="F56" s="70">
        <f t="shared" si="0"/>
        <v>228.44250000000002</v>
      </c>
      <c r="G56" s="6">
        <f t="shared" ref="G56:U56" si="31">G55*1.1</f>
        <v>768.90000000000009</v>
      </c>
      <c r="H56" s="6">
        <f t="shared" si="2"/>
        <v>640.75000000000011</v>
      </c>
      <c r="I56" s="70">
        <f t="shared" si="3"/>
        <v>208.24375000000003</v>
      </c>
      <c r="J56" s="6" t="e">
        <f t="shared" si="31"/>
        <v>#REF!</v>
      </c>
      <c r="K56" s="6" t="e">
        <f t="shared" si="31"/>
        <v>#REF!</v>
      </c>
      <c r="L56" s="6" t="e">
        <f t="shared" si="31"/>
        <v>#REF!</v>
      </c>
      <c r="M56" s="6" t="e">
        <f t="shared" si="31"/>
        <v>#REF!</v>
      </c>
      <c r="N56" s="6">
        <f t="shared" si="31"/>
        <v>1238.6000000000001</v>
      </c>
      <c r="O56" s="70">
        <f t="shared" si="4"/>
        <v>402.54500000000007</v>
      </c>
      <c r="P56" s="6">
        <f t="shared" si="31"/>
        <v>1364</v>
      </c>
      <c r="Q56" s="6">
        <f t="shared" si="5"/>
        <v>1136.6666666666667</v>
      </c>
      <c r="R56" s="70">
        <f t="shared" si="6"/>
        <v>369.41666666666669</v>
      </c>
      <c r="S56" s="6">
        <f t="shared" si="31"/>
        <v>1448.7</v>
      </c>
      <c r="T56" s="70">
        <f t="shared" si="7"/>
        <v>470.82750000000004</v>
      </c>
      <c r="U56" s="6">
        <f t="shared" si="31"/>
        <v>1582.9</v>
      </c>
      <c r="V56" s="6">
        <f t="shared" si="8"/>
        <v>1319.0833333333335</v>
      </c>
      <c r="W56" s="70">
        <f t="shared" si="9"/>
        <v>428.70208333333341</v>
      </c>
      <c r="Y56" s="14"/>
      <c r="AA56" s="14"/>
      <c r="AC56" s="14"/>
      <c r="AE56" s="14"/>
    </row>
    <row r="57" spans="1:31" ht="24.75" customHeight="1" x14ac:dyDescent="0.2">
      <c r="A57" s="4" t="s">
        <v>334</v>
      </c>
      <c r="B57" s="4" t="s">
        <v>448</v>
      </c>
      <c r="C57" s="5" t="s">
        <v>449</v>
      </c>
      <c r="D57" s="4" t="s">
        <v>15</v>
      </c>
      <c r="E57" s="6">
        <f>ROUND('3'!E57*'1,2'!$E$28,0)</f>
        <v>917</v>
      </c>
      <c r="F57" s="70">
        <f t="shared" si="0"/>
        <v>298.02500000000003</v>
      </c>
      <c r="G57" s="6">
        <f>ROUND('3'!F57*'1,2'!$E$28,0)</f>
        <v>1009</v>
      </c>
      <c r="H57" s="6">
        <f t="shared" si="2"/>
        <v>840.83333333333337</v>
      </c>
      <c r="I57" s="70">
        <f t="shared" si="3"/>
        <v>273.27083333333337</v>
      </c>
      <c r="J57" s="6" t="e">
        <f>ROUND('3'!#REF!*'1,2'!$E$28,0)</f>
        <v>#REF!</v>
      </c>
      <c r="K57" s="6" t="e">
        <f>ROUND('3'!#REF!*'1,2'!$E$28,0)</f>
        <v>#REF!</v>
      </c>
      <c r="L57" s="6" t="e">
        <f>ROUND('3'!#REF!*'1,2'!$E$28,0)</f>
        <v>#REF!</v>
      </c>
      <c r="M57" s="6" t="e">
        <f>ROUND('3'!#REF!*'1,2'!$E$28,0)</f>
        <v>#REF!</v>
      </c>
      <c r="N57" s="6">
        <f>ROUND('3'!G57*'1,2'!$E$28,0)</f>
        <v>1621</v>
      </c>
      <c r="O57" s="70">
        <f t="shared" si="4"/>
        <v>526.82500000000005</v>
      </c>
      <c r="P57" s="6">
        <f>ROUND('3'!H57*'1,2'!$E$28,0)</f>
        <v>1787</v>
      </c>
      <c r="Q57" s="6">
        <f t="shared" si="5"/>
        <v>1489.1666666666667</v>
      </c>
      <c r="R57" s="70">
        <f t="shared" si="6"/>
        <v>483.97916666666669</v>
      </c>
      <c r="S57" s="6">
        <f>ROUND('3'!I57*'1,2'!$E$28,0)</f>
        <v>1898</v>
      </c>
      <c r="T57" s="70">
        <f t="shared" si="7"/>
        <v>616.85</v>
      </c>
      <c r="U57" s="6">
        <f>ROUND('3'!J57*'1,2'!$E$28,0)</f>
        <v>2075</v>
      </c>
      <c r="V57" s="6">
        <f t="shared" si="8"/>
        <v>1729.1666666666667</v>
      </c>
      <c r="W57" s="70">
        <f t="shared" si="9"/>
        <v>561.97916666666674</v>
      </c>
      <c r="Y57" s="14"/>
      <c r="AA57" s="14"/>
      <c r="AC57" s="14"/>
      <c r="AE57" s="14"/>
    </row>
    <row r="58" spans="1:31" ht="24.75" customHeight="1" x14ac:dyDescent="0.2">
      <c r="A58" s="4" t="s">
        <v>337</v>
      </c>
      <c r="B58" s="4" t="s">
        <v>450</v>
      </c>
      <c r="C58" s="5" t="s">
        <v>451</v>
      </c>
      <c r="D58" s="4" t="s">
        <v>15</v>
      </c>
      <c r="E58" s="6">
        <f>E57*0.6</f>
        <v>550.19999999999993</v>
      </c>
      <c r="F58" s="70">
        <f t="shared" si="0"/>
        <v>178.815</v>
      </c>
      <c r="G58" s="6">
        <f>G57*0.6</f>
        <v>605.4</v>
      </c>
      <c r="H58" s="6">
        <f t="shared" si="2"/>
        <v>504.5</v>
      </c>
      <c r="I58" s="70">
        <f t="shared" si="3"/>
        <v>163.96250000000001</v>
      </c>
      <c r="J58" s="6" t="e">
        <f t="shared" ref="J58:U58" si="32">J57*0.6</f>
        <v>#REF!</v>
      </c>
      <c r="K58" s="6" t="e">
        <f t="shared" si="32"/>
        <v>#REF!</v>
      </c>
      <c r="L58" s="6" t="e">
        <f t="shared" si="32"/>
        <v>#REF!</v>
      </c>
      <c r="M58" s="6" t="e">
        <f t="shared" si="32"/>
        <v>#REF!</v>
      </c>
      <c r="N58" s="6">
        <f t="shared" si="32"/>
        <v>972.59999999999991</v>
      </c>
      <c r="O58" s="70">
        <f t="shared" si="4"/>
        <v>316.09499999999997</v>
      </c>
      <c r="P58" s="6">
        <f t="shared" si="32"/>
        <v>1072.2</v>
      </c>
      <c r="Q58" s="6">
        <f t="shared" si="5"/>
        <v>893.50000000000011</v>
      </c>
      <c r="R58" s="70">
        <f t="shared" si="6"/>
        <v>290.38750000000005</v>
      </c>
      <c r="S58" s="6">
        <f t="shared" si="32"/>
        <v>1138.8</v>
      </c>
      <c r="T58" s="70">
        <f t="shared" si="7"/>
        <v>370.11</v>
      </c>
      <c r="U58" s="6">
        <f t="shared" si="32"/>
        <v>1245</v>
      </c>
      <c r="V58" s="6">
        <f t="shared" si="8"/>
        <v>1037.5</v>
      </c>
      <c r="W58" s="70">
        <f t="shared" si="9"/>
        <v>337.1875</v>
      </c>
      <c r="Y58" s="14"/>
      <c r="AA58" s="14"/>
      <c r="AC58" s="14"/>
      <c r="AE58" s="14"/>
    </row>
    <row r="59" spans="1:31" ht="24.75" customHeight="1" x14ac:dyDescent="0.2">
      <c r="A59" s="4" t="s">
        <v>340</v>
      </c>
      <c r="B59" s="4" t="s">
        <v>452</v>
      </c>
      <c r="C59" s="5" t="s">
        <v>453</v>
      </c>
      <c r="D59" s="4" t="s">
        <v>15</v>
      </c>
      <c r="E59" s="6">
        <f>E57*1.8</f>
        <v>1650.6000000000001</v>
      </c>
      <c r="F59" s="70">
        <f t="shared" si="0"/>
        <v>536.44500000000005</v>
      </c>
      <c r="G59" s="6">
        <f t="shared" ref="G59:U59" si="33">G57*1.8</f>
        <v>1816.2</v>
      </c>
      <c r="H59" s="6">
        <f t="shared" si="2"/>
        <v>1513.5</v>
      </c>
      <c r="I59" s="70">
        <f t="shared" si="3"/>
        <v>491.88749999999999</v>
      </c>
      <c r="J59" s="6" t="e">
        <f t="shared" si="33"/>
        <v>#REF!</v>
      </c>
      <c r="K59" s="6" t="e">
        <f t="shared" si="33"/>
        <v>#REF!</v>
      </c>
      <c r="L59" s="6" t="e">
        <f t="shared" si="33"/>
        <v>#REF!</v>
      </c>
      <c r="M59" s="6" t="e">
        <f t="shared" si="33"/>
        <v>#REF!</v>
      </c>
      <c r="N59" s="6">
        <f t="shared" si="33"/>
        <v>2917.8</v>
      </c>
      <c r="O59" s="70">
        <f t="shared" si="4"/>
        <v>948.28500000000008</v>
      </c>
      <c r="P59" s="6">
        <f t="shared" si="33"/>
        <v>3216.6</v>
      </c>
      <c r="Q59" s="6">
        <f t="shared" si="5"/>
        <v>2680.5</v>
      </c>
      <c r="R59" s="70">
        <f t="shared" si="6"/>
        <v>871.16250000000002</v>
      </c>
      <c r="S59" s="6">
        <f t="shared" si="33"/>
        <v>3416.4</v>
      </c>
      <c r="T59" s="70">
        <f t="shared" si="7"/>
        <v>1110.3300000000002</v>
      </c>
      <c r="U59" s="6">
        <f t="shared" si="33"/>
        <v>3735</v>
      </c>
      <c r="V59" s="6">
        <f t="shared" si="8"/>
        <v>3112.5</v>
      </c>
      <c r="W59" s="70">
        <f t="shared" si="9"/>
        <v>1011.5625</v>
      </c>
      <c r="Y59" s="14"/>
      <c r="AA59" s="14"/>
      <c r="AC59" s="14"/>
      <c r="AE59" s="14"/>
    </row>
    <row r="60" spans="1:31" ht="24.75" customHeight="1" x14ac:dyDescent="0.2">
      <c r="A60" s="4" t="s">
        <v>343</v>
      </c>
      <c r="B60" s="4" t="s">
        <v>454</v>
      </c>
      <c r="C60" s="5" t="s">
        <v>455</v>
      </c>
      <c r="D60" s="4" t="s">
        <v>15</v>
      </c>
      <c r="E60" s="6">
        <f>E59*0.6</f>
        <v>990.36</v>
      </c>
      <c r="F60" s="70">
        <f t="shared" si="0"/>
        <v>321.86700000000002</v>
      </c>
      <c r="G60" s="6">
        <f>G59*0.6</f>
        <v>1089.72</v>
      </c>
      <c r="H60" s="6">
        <f t="shared" si="2"/>
        <v>908.1</v>
      </c>
      <c r="I60" s="70">
        <f t="shared" si="3"/>
        <v>295.13249999999999</v>
      </c>
      <c r="J60" s="6" t="e">
        <f t="shared" ref="J60:U60" si="34">J59*0.6</f>
        <v>#REF!</v>
      </c>
      <c r="K60" s="6" t="e">
        <f t="shared" si="34"/>
        <v>#REF!</v>
      </c>
      <c r="L60" s="6" t="e">
        <f t="shared" si="34"/>
        <v>#REF!</v>
      </c>
      <c r="M60" s="6" t="e">
        <f t="shared" si="34"/>
        <v>#REF!</v>
      </c>
      <c r="N60" s="6">
        <f t="shared" si="34"/>
        <v>1750.68</v>
      </c>
      <c r="O60" s="70">
        <f t="shared" si="4"/>
        <v>568.971</v>
      </c>
      <c r="P60" s="6">
        <f t="shared" si="34"/>
        <v>1929.9599999999998</v>
      </c>
      <c r="Q60" s="6">
        <f t="shared" si="5"/>
        <v>1608.3</v>
      </c>
      <c r="R60" s="70">
        <f t="shared" si="6"/>
        <v>522.69749999999999</v>
      </c>
      <c r="S60" s="6">
        <f t="shared" si="34"/>
        <v>2049.84</v>
      </c>
      <c r="T60" s="70">
        <f t="shared" si="7"/>
        <v>666.19800000000009</v>
      </c>
      <c r="U60" s="6">
        <f t="shared" si="34"/>
        <v>2241</v>
      </c>
      <c r="V60" s="6">
        <f t="shared" si="8"/>
        <v>1867.5</v>
      </c>
      <c r="W60" s="70">
        <f t="shared" si="9"/>
        <v>606.9375</v>
      </c>
      <c r="Y60" s="14"/>
      <c r="AA60" s="14"/>
      <c r="AC60" s="14"/>
      <c r="AE60" s="14"/>
    </row>
    <row r="61" spans="1:31" ht="24.75" customHeight="1" x14ac:dyDescent="0.2">
      <c r="A61" s="4" t="s">
        <v>346</v>
      </c>
      <c r="B61" s="4" t="s">
        <v>456</v>
      </c>
      <c r="C61" s="5" t="s">
        <v>457</v>
      </c>
      <c r="D61" s="4" t="s">
        <v>15</v>
      </c>
      <c r="E61" s="6">
        <f>E57*1.15</f>
        <v>1054.55</v>
      </c>
      <c r="F61" s="70">
        <f t="shared" si="0"/>
        <v>342.72874999999999</v>
      </c>
      <c r="G61" s="6">
        <f>G57*1.15</f>
        <v>1160.3499999999999</v>
      </c>
      <c r="H61" s="6">
        <f t="shared" si="2"/>
        <v>966.95833333333326</v>
      </c>
      <c r="I61" s="70">
        <f t="shared" si="3"/>
        <v>314.26145833333334</v>
      </c>
      <c r="J61" s="6" t="e">
        <f t="shared" ref="J61:U61" si="35">J57*1.15</f>
        <v>#REF!</v>
      </c>
      <c r="K61" s="6" t="e">
        <f t="shared" si="35"/>
        <v>#REF!</v>
      </c>
      <c r="L61" s="6" t="e">
        <f t="shared" si="35"/>
        <v>#REF!</v>
      </c>
      <c r="M61" s="6" t="e">
        <f t="shared" si="35"/>
        <v>#REF!</v>
      </c>
      <c r="N61" s="6">
        <f t="shared" si="35"/>
        <v>1864.1499999999999</v>
      </c>
      <c r="O61" s="70">
        <f t="shared" si="4"/>
        <v>605.84875</v>
      </c>
      <c r="P61" s="6">
        <f t="shared" si="35"/>
        <v>2055.0499999999997</v>
      </c>
      <c r="Q61" s="6">
        <f t="shared" si="5"/>
        <v>1712.5416666666665</v>
      </c>
      <c r="R61" s="70">
        <f t="shared" si="6"/>
        <v>556.57604166666658</v>
      </c>
      <c r="S61" s="6">
        <f t="shared" si="35"/>
        <v>2182.6999999999998</v>
      </c>
      <c r="T61" s="70">
        <f t="shared" si="7"/>
        <v>709.37749999999994</v>
      </c>
      <c r="U61" s="6">
        <f t="shared" si="35"/>
        <v>2386.25</v>
      </c>
      <c r="V61" s="6">
        <f t="shared" si="8"/>
        <v>1988.5416666666667</v>
      </c>
      <c r="W61" s="70">
        <f t="shared" si="9"/>
        <v>646.27604166666674</v>
      </c>
      <c r="Y61" s="14"/>
      <c r="AA61" s="14"/>
      <c r="AC61" s="14"/>
      <c r="AE61" s="14"/>
    </row>
    <row r="62" spans="1:31" ht="24.75" customHeight="1" x14ac:dyDescent="0.2">
      <c r="A62" s="4" t="s">
        <v>350</v>
      </c>
      <c r="B62" s="4" t="s">
        <v>458</v>
      </c>
      <c r="C62" s="5" t="s">
        <v>459</v>
      </c>
      <c r="D62" s="4" t="s">
        <v>15</v>
      </c>
      <c r="E62" s="6">
        <f>E61*0.6</f>
        <v>632.7299999999999</v>
      </c>
      <c r="F62" s="70">
        <f t="shared" si="0"/>
        <v>205.63724999999997</v>
      </c>
      <c r="G62" s="6">
        <f>G61*0.6</f>
        <v>696.20999999999992</v>
      </c>
      <c r="H62" s="6">
        <f t="shared" si="2"/>
        <v>580.17499999999995</v>
      </c>
      <c r="I62" s="70">
        <f t="shared" si="3"/>
        <v>188.55687499999999</v>
      </c>
      <c r="J62" s="6" t="e">
        <f t="shared" ref="J62:U62" si="36">J61*0.6</f>
        <v>#REF!</v>
      </c>
      <c r="K62" s="6" t="e">
        <f t="shared" si="36"/>
        <v>#REF!</v>
      </c>
      <c r="L62" s="6" t="e">
        <f t="shared" si="36"/>
        <v>#REF!</v>
      </c>
      <c r="M62" s="6" t="e">
        <f t="shared" si="36"/>
        <v>#REF!</v>
      </c>
      <c r="N62" s="6">
        <f t="shared" si="36"/>
        <v>1118.4899999999998</v>
      </c>
      <c r="O62" s="70">
        <f t="shared" si="4"/>
        <v>363.50924999999995</v>
      </c>
      <c r="P62" s="6">
        <f t="shared" si="36"/>
        <v>1233.0299999999997</v>
      </c>
      <c r="Q62" s="6">
        <f t="shared" si="5"/>
        <v>1027.5249999999999</v>
      </c>
      <c r="R62" s="70">
        <f t="shared" si="6"/>
        <v>333.94562499999995</v>
      </c>
      <c r="S62" s="6">
        <f t="shared" si="36"/>
        <v>1309.6199999999999</v>
      </c>
      <c r="T62" s="70">
        <f t="shared" si="7"/>
        <v>425.62649999999996</v>
      </c>
      <c r="U62" s="6">
        <f t="shared" si="36"/>
        <v>1431.75</v>
      </c>
      <c r="V62" s="6">
        <f t="shared" si="8"/>
        <v>1193.125</v>
      </c>
      <c r="W62" s="70">
        <f t="shared" si="9"/>
        <v>387.765625</v>
      </c>
      <c r="Y62" s="14"/>
      <c r="AA62" s="14"/>
      <c r="AC62" s="14"/>
      <c r="AE62" s="14"/>
    </row>
    <row r="63" spans="1:31" ht="24.75" customHeight="1" x14ac:dyDescent="0.2">
      <c r="A63" s="4" t="s">
        <v>460</v>
      </c>
      <c r="B63" s="4" t="s">
        <v>461</v>
      </c>
      <c r="C63" s="5" t="s">
        <v>462</v>
      </c>
      <c r="D63" s="4" t="s">
        <v>15</v>
      </c>
      <c r="E63" s="6">
        <f>E57*1.8*1.15</f>
        <v>1898.19</v>
      </c>
      <c r="F63" s="70">
        <f t="shared" si="0"/>
        <v>616.91174999999998</v>
      </c>
      <c r="G63" s="6">
        <f t="shared" ref="G63:U63" si="37">G57*1.8*1.15</f>
        <v>2088.63</v>
      </c>
      <c r="H63" s="6">
        <f t="shared" si="2"/>
        <v>1740.5250000000001</v>
      </c>
      <c r="I63" s="70">
        <f t="shared" si="3"/>
        <v>565.67062500000009</v>
      </c>
      <c r="J63" s="6" t="e">
        <f t="shared" si="37"/>
        <v>#REF!</v>
      </c>
      <c r="K63" s="6" t="e">
        <f t="shared" si="37"/>
        <v>#REF!</v>
      </c>
      <c r="L63" s="6" t="e">
        <f t="shared" si="37"/>
        <v>#REF!</v>
      </c>
      <c r="M63" s="6" t="e">
        <f t="shared" si="37"/>
        <v>#REF!</v>
      </c>
      <c r="N63" s="6">
        <f t="shared" si="37"/>
        <v>3355.47</v>
      </c>
      <c r="O63" s="70">
        <f t="shared" si="4"/>
        <v>1090.52775</v>
      </c>
      <c r="P63" s="6">
        <f t="shared" si="37"/>
        <v>3699.0899999999997</v>
      </c>
      <c r="Q63" s="6">
        <f t="shared" si="5"/>
        <v>3082.5749999999998</v>
      </c>
      <c r="R63" s="70">
        <f t="shared" si="6"/>
        <v>1001.836875</v>
      </c>
      <c r="S63" s="6">
        <f t="shared" si="37"/>
        <v>3928.8599999999997</v>
      </c>
      <c r="T63" s="70">
        <f t="shared" si="7"/>
        <v>1276.8795</v>
      </c>
      <c r="U63" s="6">
        <f t="shared" si="37"/>
        <v>4295.25</v>
      </c>
      <c r="V63" s="6">
        <f t="shared" si="8"/>
        <v>3579.375</v>
      </c>
      <c r="W63" s="70">
        <f t="shared" si="9"/>
        <v>1163.296875</v>
      </c>
      <c r="Y63" s="14"/>
      <c r="AA63" s="14"/>
      <c r="AC63" s="14"/>
      <c r="AE63" s="14"/>
    </row>
    <row r="64" spans="1:31" ht="24.75" customHeight="1" x14ac:dyDescent="0.2">
      <c r="A64" s="4" t="s">
        <v>463</v>
      </c>
      <c r="B64" s="4" t="s">
        <v>464</v>
      </c>
      <c r="C64" s="5" t="s">
        <v>465</v>
      </c>
      <c r="D64" s="4" t="s">
        <v>15</v>
      </c>
      <c r="E64" s="6">
        <f>E63*0.6</f>
        <v>1138.914</v>
      </c>
      <c r="F64" s="70">
        <f t="shared" si="0"/>
        <v>370.14705000000004</v>
      </c>
      <c r="G64" s="6">
        <f>G63*0.6</f>
        <v>1253.1780000000001</v>
      </c>
      <c r="H64" s="6">
        <f t="shared" si="2"/>
        <v>1044.3150000000001</v>
      </c>
      <c r="I64" s="70">
        <f t="shared" si="3"/>
        <v>339.40237500000001</v>
      </c>
      <c r="J64" s="6" t="e">
        <f t="shared" ref="J64:U64" si="38">J63*0.6</f>
        <v>#REF!</v>
      </c>
      <c r="K64" s="6" t="e">
        <f t="shared" si="38"/>
        <v>#REF!</v>
      </c>
      <c r="L64" s="6" t="e">
        <f t="shared" si="38"/>
        <v>#REF!</v>
      </c>
      <c r="M64" s="6" t="e">
        <f t="shared" si="38"/>
        <v>#REF!</v>
      </c>
      <c r="N64" s="6">
        <f t="shared" si="38"/>
        <v>2013.2819999999997</v>
      </c>
      <c r="O64" s="70">
        <f t="shared" si="4"/>
        <v>654.31664999999987</v>
      </c>
      <c r="P64" s="6">
        <f t="shared" si="38"/>
        <v>2219.4539999999997</v>
      </c>
      <c r="Q64" s="6">
        <f t="shared" si="5"/>
        <v>1849.5449999999998</v>
      </c>
      <c r="R64" s="70">
        <f t="shared" si="6"/>
        <v>601.102125</v>
      </c>
      <c r="S64" s="6">
        <f t="shared" si="38"/>
        <v>2357.3159999999998</v>
      </c>
      <c r="T64" s="70">
        <f t="shared" si="7"/>
        <v>766.1277</v>
      </c>
      <c r="U64" s="6">
        <f t="shared" si="38"/>
        <v>2577.15</v>
      </c>
      <c r="V64" s="6">
        <f t="shared" si="8"/>
        <v>2147.625</v>
      </c>
      <c r="W64" s="70">
        <f t="shared" si="9"/>
        <v>697.97812499999998</v>
      </c>
      <c r="Y64" s="14"/>
      <c r="AA64" s="14"/>
      <c r="AC64" s="14"/>
      <c r="AE64" s="14"/>
    </row>
    <row r="65" spans="1:31" ht="36.75" customHeight="1" x14ac:dyDescent="0.2">
      <c r="A65" s="4" t="s">
        <v>466</v>
      </c>
      <c r="B65" s="4" t="s">
        <v>467</v>
      </c>
      <c r="C65" s="5" t="s">
        <v>468</v>
      </c>
      <c r="D65" s="4" t="s">
        <v>15</v>
      </c>
      <c r="E65" s="6">
        <f>ROUND('3'!E65*'1,2'!$E$28,0)</f>
        <v>2294</v>
      </c>
      <c r="F65" s="70">
        <f t="shared" si="0"/>
        <v>745.55000000000007</v>
      </c>
      <c r="G65" s="6">
        <f>ROUND('3'!F65*'1,2'!$E$28,0)</f>
        <v>2523</v>
      </c>
      <c r="H65" s="6">
        <f t="shared" si="2"/>
        <v>2102.5</v>
      </c>
      <c r="I65" s="70">
        <f t="shared" si="3"/>
        <v>683.3125</v>
      </c>
      <c r="J65" s="6" t="e">
        <f>ROUND('3'!#REF!*'1,2'!$E$28,0)</f>
        <v>#REF!</v>
      </c>
      <c r="K65" s="6" t="e">
        <f>ROUND('3'!#REF!*'1,2'!$E$28,0)</f>
        <v>#REF!</v>
      </c>
      <c r="L65" s="6" t="e">
        <f>ROUND('3'!#REF!*'1,2'!$E$28,0)</f>
        <v>#REF!</v>
      </c>
      <c r="M65" s="6" t="e">
        <f>ROUND('3'!#REF!*'1,2'!$E$28,0)</f>
        <v>#REF!</v>
      </c>
      <c r="N65" s="6">
        <f>ROUND('3'!G65*'1,2'!$E$28,0)</f>
        <v>4052</v>
      </c>
      <c r="O65" s="70">
        <f t="shared" si="4"/>
        <v>1316.9</v>
      </c>
      <c r="P65" s="6">
        <f>ROUND('3'!H65*'1,2'!$E$28,0)</f>
        <v>4462</v>
      </c>
      <c r="Q65" s="6">
        <f t="shared" si="5"/>
        <v>3718.3333333333335</v>
      </c>
      <c r="R65" s="70">
        <f t="shared" si="6"/>
        <v>1208.4583333333335</v>
      </c>
      <c r="S65" s="6">
        <f>ROUND('3'!I65*'1,2'!$E$28,0)</f>
        <v>4744</v>
      </c>
      <c r="T65" s="70">
        <f t="shared" si="7"/>
        <v>1541.8</v>
      </c>
      <c r="U65" s="6">
        <f>ROUND('3'!J65*'1,2'!$E$28,0)</f>
        <v>5188</v>
      </c>
      <c r="V65" s="6">
        <f t="shared" si="8"/>
        <v>4323.3333333333339</v>
      </c>
      <c r="W65" s="70">
        <f t="shared" si="9"/>
        <v>1405.0833333333335</v>
      </c>
      <c r="Y65" s="14"/>
      <c r="AA65" s="14"/>
      <c r="AC65" s="14"/>
      <c r="AE65" s="14"/>
    </row>
    <row r="66" spans="1:31" ht="36.75" customHeight="1" x14ac:dyDescent="0.2">
      <c r="A66" s="4" t="s">
        <v>469</v>
      </c>
      <c r="B66" s="4" t="s">
        <v>470</v>
      </c>
      <c r="C66" s="5" t="s">
        <v>471</v>
      </c>
      <c r="D66" s="4" t="s">
        <v>15</v>
      </c>
      <c r="E66" s="6">
        <f>E65*0.6</f>
        <v>1376.3999999999999</v>
      </c>
      <c r="F66" s="70">
        <f t="shared" si="0"/>
        <v>447.33</v>
      </c>
      <c r="G66" s="6">
        <f>G65*0.6</f>
        <v>1513.8</v>
      </c>
      <c r="H66" s="6">
        <f t="shared" si="2"/>
        <v>1261.5</v>
      </c>
      <c r="I66" s="70">
        <f t="shared" si="3"/>
        <v>409.98750000000001</v>
      </c>
      <c r="J66" s="6" t="e">
        <f t="shared" ref="J66:U66" si="39">J65*0.6</f>
        <v>#REF!</v>
      </c>
      <c r="K66" s="6" t="e">
        <f t="shared" si="39"/>
        <v>#REF!</v>
      </c>
      <c r="L66" s="6" t="e">
        <f t="shared" si="39"/>
        <v>#REF!</v>
      </c>
      <c r="M66" s="6" t="e">
        <f t="shared" si="39"/>
        <v>#REF!</v>
      </c>
      <c r="N66" s="6">
        <f t="shared" si="39"/>
        <v>2431.1999999999998</v>
      </c>
      <c r="O66" s="70">
        <f t="shared" si="4"/>
        <v>790.14</v>
      </c>
      <c r="P66" s="6">
        <f t="shared" si="39"/>
        <v>2677.2</v>
      </c>
      <c r="Q66" s="6">
        <f t="shared" si="5"/>
        <v>2231</v>
      </c>
      <c r="R66" s="70">
        <f t="shared" si="6"/>
        <v>725.07500000000005</v>
      </c>
      <c r="S66" s="6">
        <f t="shared" si="39"/>
        <v>2846.4</v>
      </c>
      <c r="T66" s="70">
        <f t="shared" si="7"/>
        <v>925.08</v>
      </c>
      <c r="U66" s="6">
        <f t="shared" si="39"/>
        <v>3112.7999999999997</v>
      </c>
      <c r="V66" s="6">
        <f t="shared" si="8"/>
        <v>2594</v>
      </c>
      <c r="W66" s="70">
        <f t="shared" si="9"/>
        <v>843.05000000000007</v>
      </c>
      <c r="Y66" s="14"/>
      <c r="AA66" s="14"/>
      <c r="AC66" s="14"/>
      <c r="AE66" s="14"/>
    </row>
    <row r="67" spans="1:31" ht="36.75" customHeight="1" x14ac:dyDescent="0.2">
      <c r="A67" s="4" t="s">
        <v>472</v>
      </c>
      <c r="B67" s="4" t="s">
        <v>473</v>
      </c>
      <c r="C67" s="5" t="s">
        <v>474</v>
      </c>
      <c r="D67" s="4" t="s">
        <v>15</v>
      </c>
      <c r="E67" s="6">
        <f>E65*1.8</f>
        <v>4129.2</v>
      </c>
      <c r="F67" s="70">
        <f t="shared" si="0"/>
        <v>1341.99</v>
      </c>
      <c r="G67" s="6">
        <f t="shared" ref="G67:U67" si="40">G65*1.8</f>
        <v>4541.4000000000005</v>
      </c>
      <c r="H67" s="6">
        <f t="shared" si="2"/>
        <v>3784.5000000000005</v>
      </c>
      <c r="I67" s="70">
        <f t="shared" si="3"/>
        <v>1229.9625000000001</v>
      </c>
      <c r="J67" s="6" t="e">
        <f t="shared" si="40"/>
        <v>#REF!</v>
      </c>
      <c r="K67" s="6" t="e">
        <f t="shared" si="40"/>
        <v>#REF!</v>
      </c>
      <c r="L67" s="6" t="e">
        <f t="shared" si="40"/>
        <v>#REF!</v>
      </c>
      <c r="M67" s="6" t="e">
        <f t="shared" si="40"/>
        <v>#REF!</v>
      </c>
      <c r="N67" s="6">
        <f t="shared" si="40"/>
        <v>7293.6</v>
      </c>
      <c r="O67" s="70">
        <f t="shared" si="4"/>
        <v>2370.42</v>
      </c>
      <c r="P67" s="6">
        <f t="shared" si="40"/>
        <v>8031.6</v>
      </c>
      <c r="Q67" s="6">
        <f t="shared" si="5"/>
        <v>6693.0000000000009</v>
      </c>
      <c r="R67" s="70">
        <f t="shared" si="6"/>
        <v>2175.2250000000004</v>
      </c>
      <c r="S67" s="6">
        <f t="shared" si="40"/>
        <v>8539.2000000000007</v>
      </c>
      <c r="T67" s="70">
        <f t="shared" si="7"/>
        <v>2775.2400000000002</v>
      </c>
      <c r="U67" s="6">
        <f t="shared" si="40"/>
        <v>9338.4</v>
      </c>
      <c r="V67" s="6">
        <f t="shared" si="8"/>
        <v>7782</v>
      </c>
      <c r="W67" s="70">
        <f t="shared" si="9"/>
        <v>2529.15</v>
      </c>
      <c r="Y67" s="14"/>
      <c r="AA67" s="14"/>
      <c r="AC67" s="14"/>
      <c r="AE67" s="14"/>
    </row>
    <row r="68" spans="1:31" ht="36.75" customHeight="1" x14ac:dyDescent="0.2">
      <c r="A68" s="4" t="s">
        <v>475</v>
      </c>
      <c r="B68" s="4" t="s">
        <v>476</v>
      </c>
      <c r="C68" s="5" t="s">
        <v>477</v>
      </c>
      <c r="D68" s="4" t="s">
        <v>15</v>
      </c>
      <c r="E68" s="6">
        <f>E67*0.6</f>
        <v>2477.52</v>
      </c>
      <c r="F68" s="70">
        <f t="shared" si="0"/>
        <v>805.19400000000007</v>
      </c>
      <c r="G68" s="6">
        <f>G67*0.6</f>
        <v>2724.84</v>
      </c>
      <c r="H68" s="6">
        <f t="shared" si="2"/>
        <v>2270.7000000000003</v>
      </c>
      <c r="I68" s="70">
        <f t="shared" si="3"/>
        <v>737.97750000000008</v>
      </c>
      <c r="J68" s="6" t="e">
        <f t="shared" ref="J68:U68" si="41">J67*0.6</f>
        <v>#REF!</v>
      </c>
      <c r="K68" s="6" t="e">
        <f t="shared" si="41"/>
        <v>#REF!</v>
      </c>
      <c r="L68" s="6" t="e">
        <f t="shared" si="41"/>
        <v>#REF!</v>
      </c>
      <c r="M68" s="6" t="e">
        <f t="shared" si="41"/>
        <v>#REF!</v>
      </c>
      <c r="N68" s="6">
        <f t="shared" si="41"/>
        <v>4376.16</v>
      </c>
      <c r="O68" s="70">
        <f t="shared" si="4"/>
        <v>1422.252</v>
      </c>
      <c r="P68" s="6">
        <f t="shared" si="41"/>
        <v>4818.96</v>
      </c>
      <c r="Q68" s="6">
        <f t="shared" si="5"/>
        <v>4015.8</v>
      </c>
      <c r="R68" s="70">
        <f t="shared" si="6"/>
        <v>1305.135</v>
      </c>
      <c r="S68" s="6">
        <f t="shared" si="41"/>
        <v>5123.5200000000004</v>
      </c>
      <c r="T68" s="70">
        <f t="shared" si="7"/>
        <v>1665.1440000000002</v>
      </c>
      <c r="U68" s="6">
        <f t="shared" si="41"/>
        <v>5603.04</v>
      </c>
      <c r="V68" s="6">
        <f t="shared" si="8"/>
        <v>4669.2</v>
      </c>
      <c r="W68" s="70">
        <f t="shared" si="9"/>
        <v>1517.49</v>
      </c>
      <c r="Y68" s="14"/>
      <c r="AA68" s="14"/>
      <c r="AC68" s="14"/>
      <c r="AE68" s="14"/>
    </row>
    <row r="69" spans="1:31" ht="36.75" customHeight="1" x14ac:dyDescent="0.2">
      <c r="A69" s="4" t="s">
        <v>478</v>
      </c>
      <c r="B69" s="4" t="s">
        <v>479</v>
      </c>
      <c r="C69" s="5" t="s">
        <v>480</v>
      </c>
      <c r="D69" s="4" t="s">
        <v>15</v>
      </c>
      <c r="E69" s="6">
        <f>E65*1.05</f>
        <v>2408.7000000000003</v>
      </c>
      <c r="F69" s="70">
        <f t="shared" si="0"/>
        <v>782.8275000000001</v>
      </c>
      <c r="G69" s="6">
        <f t="shared" ref="G69:U69" si="42">G65*1.05</f>
        <v>2649.15</v>
      </c>
      <c r="H69" s="6">
        <f t="shared" si="2"/>
        <v>2207.625</v>
      </c>
      <c r="I69" s="70">
        <f t="shared" si="3"/>
        <v>717.47812499999998</v>
      </c>
      <c r="J69" s="6" t="e">
        <f t="shared" si="42"/>
        <v>#REF!</v>
      </c>
      <c r="K69" s="6" t="e">
        <f t="shared" si="42"/>
        <v>#REF!</v>
      </c>
      <c r="L69" s="6" t="e">
        <f t="shared" si="42"/>
        <v>#REF!</v>
      </c>
      <c r="M69" s="6" t="e">
        <f t="shared" si="42"/>
        <v>#REF!</v>
      </c>
      <c r="N69" s="6">
        <f t="shared" si="42"/>
        <v>4254.6000000000004</v>
      </c>
      <c r="O69" s="70">
        <f t="shared" si="4"/>
        <v>1382.7450000000001</v>
      </c>
      <c r="P69" s="6">
        <f t="shared" si="42"/>
        <v>4685.1000000000004</v>
      </c>
      <c r="Q69" s="6">
        <f t="shared" si="5"/>
        <v>3904.2500000000005</v>
      </c>
      <c r="R69" s="70">
        <f t="shared" si="6"/>
        <v>1268.8812500000001</v>
      </c>
      <c r="S69" s="6">
        <f t="shared" si="42"/>
        <v>4981.2</v>
      </c>
      <c r="T69" s="70">
        <f t="shared" si="7"/>
        <v>1618.89</v>
      </c>
      <c r="U69" s="6">
        <f t="shared" si="42"/>
        <v>5447.4000000000005</v>
      </c>
      <c r="V69" s="6">
        <f t="shared" si="8"/>
        <v>4539.5000000000009</v>
      </c>
      <c r="W69" s="70">
        <f t="shared" si="9"/>
        <v>1475.3375000000003</v>
      </c>
      <c r="Y69" s="14"/>
      <c r="AA69" s="14"/>
      <c r="AC69" s="14"/>
      <c r="AE69" s="14"/>
    </row>
    <row r="70" spans="1:31" ht="36.75" customHeight="1" x14ac:dyDescent="0.2">
      <c r="A70" s="4" t="s">
        <v>481</v>
      </c>
      <c r="B70" s="4" t="s">
        <v>482</v>
      </c>
      <c r="C70" s="5" t="s">
        <v>483</v>
      </c>
      <c r="D70" s="4" t="s">
        <v>15</v>
      </c>
      <c r="E70" s="6">
        <f>E69*0.6</f>
        <v>1445.22</v>
      </c>
      <c r="F70" s="70">
        <f t="shared" si="0"/>
        <v>469.69650000000001</v>
      </c>
      <c r="G70" s="6">
        <f>G69*0.6</f>
        <v>1589.49</v>
      </c>
      <c r="H70" s="6">
        <f t="shared" si="2"/>
        <v>1324.575</v>
      </c>
      <c r="I70" s="70">
        <f t="shared" si="3"/>
        <v>430.48687500000005</v>
      </c>
      <c r="J70" s="6" t="e">
        <f t="shared" ref="J70:U70" si="43">J69*0.6</f>
        <v>#REF!</v>
      </c>
      <c r="K70" s="6" t="e">
        <f t="shared" si="43"/>
        <v>#REF!</v>
      </c>
      <c r="L70" s="6" t="e">
        <f t="shared" si="43"/>
        <v>#REF!</v>
      </c>
      <c r="M70" s="6" t="e">
        <f t="shared" si="43"/>
        <v>#REF!</v>
      </c>
      <c r="N70" s="6">
        <f t="shared" si="43"/>
        <v>2552.7600000000002</v>
      </c>
      <c r="O70" s="70">
        <f t="shared" si="4"/>
        <v>829.64700000000005</v>
      </c>
      <c r="P70" s="6">
        <f t="shared" si="43"/>
        <v>2811.06</v>
      </c>
      <c r="Q70" s="6">
        <f t="shared" si="5"/>
        <v>2342.5500000000002</v>
      </c>
      <c r="R70" s="70">
        <f t="shared" si="6"/>
        <v>761.32875000000013</v>
      </c>
      <c r="S70" s="6">
        <f t="shared" si="43"/>
        <v>2988.72</v>
      </c>
      <c r="T70" s="70">
        <f t="shared" si="7"/>
        <v>971.33399999999995</v>
      </c>
      <c r="U70" s="6">
        <f t="shared" si="43"/>
        <v>3268.44</v>
      </c>
      <c r="V70" s="6">
        <f t="shared" si="8"/>
        <v>2723.7000000000003</v>
      </c>
      <c r="W70" s="70">
        <f t="shared" si="9"/>
        <v>885.2025000000001</v>
      </c>
      <c r="Y70" s="14"/>
      <c r="AA70" s="14"/>
      <c r="AC70" s="14"/>
      <c r="AE70" s="14"/>
    </row>
    <row r="71" spans="1:31" ht="36.75" customHeight="1" x14ac:dyDescent="0.2">
      <c r="A71" s="4" t="s">
        <v>484</v>
      </c>
      <c r="B71" s="4" t="s">
        <v>485</v>
      </c>
      <c r="C71" s="5" t="s">
        <v>486</v>
      </c>
      <c r="D71" s="4" t="s">
        <v>15</v>
      </c>
      <c r="E71" s="6">
        <f>E65*1.8*1.05</f>
        <v>4335.66</v>
      </c>
      <c r="F71" s="70">
        <f t="shared" si="0"/>
        <v>1409.0895</v>
      </c>
      <c r="G71" s="6">
        <f>G65*1.8*1.05</f>
        <v>4768.4700000000012</v>
      </c>
      <c r="H71" s="6">
        <f t="shared" si="2"/>
        <v>3973.7250000000013</v>
      </c>
      <c r="I71" s="70">
        <f t="shared" si="3"/>
        <v>1291.4606250000004</v>
      </c>
      <c r="J71" s="6" t="e">
        <f t="shared" ref="J71:U71" si="44">J65*1.8*1.05</f>
        <v>#REF!</v>
      </c>
      <c r="K71" s="6" t="e">
        <f t="shared" si="44"/>
        <v>#REF!</v>
      </c>
      <c r="L71" s="6" t="e">
        <f t="shared" si="44"/>
        <v>#REF!</v>
      </c>
      <c r="M71" s="6" t="e">
        <f t="shared" si="44"/>
        <v>#REF!</v>
      </c>
      <c r="N71" s="6">
        <f t="shared" si="44"/>
        <v>7658.2800000000007</v>
      </c>
      <c r="O71" s="70">
        <f t="shared" si="4"/>
        <v>2488.9410000000003</v>
      </c>
      <c r="P71" s="6">
        <f t="shared" si="44"/>
        <v>8433.18</v>
      </c>
      <c r="Q71" s="6">
        <f t="shared" si="5"/>
        <v>7027.6500000000005</v>
      </c>
      <c r="R71" s="70">
        <f t="shared" si="6"/>
        <v>2283.9862500000004</v>
      </c>
      <c r="S71" s="6">
        <f t="shared" si="44"/>
        <v>8966.1600000000017</v>
      </c>
      <c r="T71" s="70">
        <f t="shared" si="7"/>
        <v>2914.0020000000009</v>
      </c>
      <c r="U71" s="6">
        <f t="shared" si="44"/>
        <v>9805.32</v>
      </c>
      <c r="V71" s="6">
        <f t="shared" si="8"/>
        <v>8171.1</v>
      </c>
      <c r="W71" s="70">
        <f t="shared" si="9"/>
        <v>2655.6075000000001</v>
      </c>
      <c r="Y71" s="14"/>
      <c r="AA71" s="14"/>
      <c r="AC71" s="14"/>
      <c r="AE71" s="14"/>
    </row>
    <row r="72" spans="1:31" ht="36.75" customHeight="1" x14ac:dyDescent="0.2">
      <c r="A72" s="4" t="s">
        <v>487</v>
      </c>
      <c r="B72" s="4" t="s">
        <v>488</v>
      </c>
      <c r="C72" s="5" t="s">
        <v>489</v>
      </c>
      <c r="D72" s="4" t="s">
        <v>15</v>
      </c>
      <c r="E72" s="6">
        <f>E71*0.6</f>
        <v>2601.3959999999997</v>
      </c>
      <c r="F72" s="70">
        <f t="shared" si="0"/>
        <v>845.45369999999991</v>
      </c>
      <c r="G72" s="6">
        <f>G71*0.6</f>
        <v>2861.0820000000008</v>
      </c>
      <c r="H72" s="6">
        <f t="shared" si="2"/>
        <v>2384.2350000000006</v>
      </c>
      <c r="I72" s="70">
        <f t="shared" si="3"/>
        <v>774.87637500000017</v>
      </c>
      <c r="J72" s="6" t="e">
        <f t="shared" ref="J72:U72" si="45">J71*0.6</f>
        <v>#REF!</v>
      </c>
      <c r="K72" s="6" t="e">
        <f t="shared" si="45"/>
        <v>#REF!</v>
      </c>
      <c r="L72" s="6" t="e">
        <f t="shared" si="45"/>
        <v>#REF!</v>
      </c>
      <c r="M72" s="6" t="e">
        <f t="shared" si="45"/>
        <v>#REF!</v>
      </c>
      <c r="N72" s="6">
        <f t="shared" si="45"/>
        <v>4594.9679999999998</v>
      </c>
      <c r="O72" s="70">
        <f t="shared" si="4"/>
        <v>1493.3646000000001</v>
      </c>
      <c r="P72" s="6">
        <f t="shared" si="45"/>
        <v>5059.9080000000004</v>
      </c>
      <c r="Q72" s="6">
        <f t="shared" si="5"/>
        <v>4216.59</v>
      </c>
      <c r="R72" s="70">
        <f t="shared" si="6"/>
        <v>1370.39175</v>
      </c>
      <c r="S72" s="6">
        <f t="shared" si="45"/>
        <v>5379.6960000000008</v>
      </c>
      <c r="T72" s="70">
        <f t="shared" si="7"/>
        <v>1748.4012000000002</v>
      </c>
      <c r="U72" s="6">
        <f t="shared" si="45"/>
        <v>5883.192</v>
      </c>
      <c r="V72" s="6">
        <f t="shared" si="8"/>
        <v>4902.66</v>
      </c>
      <c r="W72" s="70">
        <f t="shared" si="9"/>
        <v>1593.3644999999999</v>
      </c>
      <c r="Y72" s="14"/>
      <c r="AA72" s="14"/>
      <c r="AC72" s="14"/>
      <c r="AE72" s="14"/>
    </row>
    <row r="73" spans="1:31" ht="38.25" x14ac:dyDescent="0.2">
      <c r="A73" s="4" t="s">
        <v>490</v>
      </c>
      <c r="B73" s="4" t="s">
        <v>491</v>
      </c>
      <c r="C73" s="35" t="s">
        <v>3041</v>
      </c>
      <c r="D73" s="4" t="s">
        <v>15</v>
      </c>
      <c r="E73" s="6">
        <f>ROUND('3'!E73*'1,2'!$E$28,0)</f>
        <v>1836</v>
      </c>
      <c r="F73" s="70">
        <f t="shared" si="0"/>
        <v>596.70000000000005</v>
      </c>
      <c r="G73" s="6">
        <f>ROUND('3'!F73*'1,2'!$E$28,0)</f>
        <v>2018</v>
      </c>
      <c r="H73" s="6">
        <f t="shared" si="2"/>
        <v>1681.6666666666667</v>
      </c>
      <c r="I73" s="70">
        <f t="shared" si="3"/>
        <v>546.54166666666674</v>
      </c>
      <c r="J73" s="6" t="e">
        <f>ROUND('3'!#REF!*'1,2'!$E$28,0)</f>
        <v>#REF!</v>
      </c>
      <c r="K73" s="6" t="e">
        <f>ROUND('3'!#REF!*'1,2'!$E$28,0)</f>
        <v>#REF!</v>
      </c>
      <c r="L73" s="6" t="e">
        <f>ROUND('3'!#REF!*'1,2'!$E$28,0)</f>
        <v>#REF!</v>
      </c>
      <c r="M73" s="6" t="e">
        <f>ROUND('3'!#REF!*'1,2'!$E$28,0)</f>
        <v>#REF!</v>
      </c>
      <c r="N73" s="6">
        <f>ROUND('3'!G73*'1,2'!$E$28,0)</f>
        <v>3240</v>
      </c>
      <c r="O73" s="70">
        <f t="shared" si="4"/>
        <v>1053</v>
      </c>
      <c r="P73" s="6">
        <f>ROUND('3'!H73*'1,2'!$E$28,0)</f>
        <v>3570</v>
      </c>
      <c r="Q73" s="6">
        <f t="shared" si="5"/>
        <v>2975</v>
      </c>
      <c r="R73" s="70">
        <f t="shared" si="6"/>
        <v>966.875</v>
      </c>
      <c r="S73" s="6">
        <f>ROUND('3'!I73*'1,2'!$E$28,0)</f>
        <v>3794</v>
      </c>
      <c r="T73" s="70">
        <f t="shared" si="7"/>
        <v>1233.05</v>
      </c>
      <c r="U73" s="6">
        <f>ROUND('3'!J73*'1,2'!$E$28,0)</f>
        <v>4151</v>
      </c>
      <c r="V73" s="6">
        <f t="shared" si="8"/>
        <v>3459.166666666667</v>
      </c>
      <c r="W73" s="70">
        <f t="shared" si="9"/>
        <v>1124.2291666666667</v>
      </c>
      <c r="Y73" s="14"/>
      <c r="AA73" s="14"/>
      <c r="AC73" s="14"/>
      <c r="AE73" s="14"/>
    </row>
    <row r="74" spans="1:31" ht="38.25" x14ac:dyDescent="0.2">
      <c r="A74" s="4" t="s">
        <v>492</v>
      </c>
      <c r="B74" s="4" t="s">
        <v>493</v>
      </c>
      <c r="C74" s="35" t="s">
        <v>3042</v>
      </c>
      <c r="D74" s="4" t="s">
        <v>15</v>
      </c>
      <c r="E74" s="6">
        <f>E73*0.6</f>
        <v>1101.5999999999999</v>
      </c>
      <c r="F74" s="70">
        <f t="shared" si="0"/>
        <v>358.02</v>
      </c>
      <c r="G74" s="6">
        <f>G73*0.6</f>
        <v>1210.8</v>
      </c>
      <c r="H74" s="6">
        <f t="shared" si="2"/>
        <v>1009</v>
      </c>
      <c r="I74" s="70">
        <f t="shared" si="3"/>
        <v>327.92500000000001</v>
      </c>
      <c r="J74" s="6" t="e">
        <f t="shared" ref="J74:U74" si="46">J73*0.6</f>
        <v>#REF!</v>
      </c>
      <c r="K74" s="6" t="e">
        <f t="shared" si="46"/>
        <v>#REF!</v>
      </c>
      <c r="L74" s="6" t="e">
        <f t="shared" si="46"/>
        <v>#REF!</v>
      </c>
      <c r="M74" s="6" t="e">
        <f t="shared" si="46"/>
        <v>#REF!</v>
      </c>
      <c r="N74" s="6">
        <f t="shared" si="46"/>
        <v>1944</v>
      </c>
      <c r="O74" s="70">
        <f t="shared" si="4"/>
        <v>631.80000000000007</v>
      </c>
      <c r="P74" s="6">
        <f t="shared" si="46"/>
        <v>2142</v>
      </c>
      <c r="Q74" s="6">
        <f t="shared" si="5"/>
        <v>1785</v>
      </c>
      <c r="R74" s="70">
        <f t="shared" si="6"/>
        <v>580.125</v>
      </c>
      <c r="S74" s="6">
        <f t="shared" si="46"/>
        <v>2276.4</v>
      </c>
      <c r="T74" s="70">
        <f t="shared" si="7"/>
        <v>739.83</v>
      </c>
      <c r="U74" s="6">
        <f t="shared" si="46"/>
        <v>2490.6</v>
      </c>
      <c r="V74" s="6">
        <f t="shared" si="8"/>
        <v>2075.5</v>
      </c>
      <c r="W74" s="70">
        <f t="shared" si="9"/>
        <v>674.53750000000002</v>
      </c>
      <c r="Y74" s="14"/>
      <c r="AA74" s="14"/>
      <c r="AC74" s="14"/>
      <c r="AE74" s="14"/>
    </row>
    <row r="75" spans="1:31" ht="36.75" customHeight="1" x14ac:dyDescent="0.2">
      <c r="A75" s="4" t="s">
        <v>494</v>
      </c>
      <c r="B75" s="4" t="s">
        <v>495</v>
      </c>
      <c r="C75" s="35" t="s">
        <v>3043</v>
      </c>
      <c r="D75" s="4" t="s">
        <v>15</v>
      </c>
      <c r="E75" s="6">
        <f>E73*1.8</f>
        <v>3304.8</v>
      </c>
      <c r="F75" s="70">
        <f t="shared" ref="F75:F138" si="47">E75*$C$5</f>
        <v>1074.0600000000002</v>
      </c>
      <c r="G75" s="6">
        <f t="shared" ref="G75:U75" si="48">G73*1.8</f>
        <v>3632.4</v>
      </c>
      <c r="H75" s="6">
        <f t="shared" ref="H75:H138" si="49">G75/1.2</f>
        <v>3027</v>
      </c>
      <c r="I75" s="70">
        <f t="shared" ref="I75:I138" si="50">H75*$C$5</f>
        <v>983.77499999999998</v>
      </c>
      <c r="J75" s="6" t="e">
        <f t="shared" si="48"/>
        <v>#REF!</v>
      </c>
      <c r="K75" s="6" t="e">
        <f t="shared" si="48"/>
        <v>#REF!</v>
      </c>
      <c r="L75" s="6" t="e">
        <f t="shared" si="48"/>
        <v>#REF!</v>
      </c>
      <c r="M75" s="6" t="e">
        <f t="shared" si="48"/>
        <v>#REF!</v>
      </c>
      <c r="N75" s="6">
        <f t="shared" si="48"/>
        <v>5832</v>
      </c>
      <c r="O75" s="70">
        <f t="shared" ref="O75:O138" si="51">N75*$C$5</f>
        <v>1895.4</v>
      </c>
      <c r="P75" s="6">
        <f t="shared" si="48"/>
        <v>6426</v>
      </c>
      <c r="Q75" s="6">
        <f t="shared" ref="Q75:Q138" si="52">P75/1.2</f>
        <v>5355</v>
      </c>
      <c r="R75" s="70">
        <f t="shared" ref="R75:R138" si="53">Q75*$C$5</f>
        <v>1740.375</v>
      </c>
      <c r="S75" s="6">
        <f t="shared" si="48"/>
        <v>6829.2</v>
      </c>
      <c r="T75" s="70">
        <f t="shared" ref="T75:T138" si="54">S75*$C$5</f>
        <v>2219.4900000000002</v>
      </c>
      <c r="U75" s="6">
        <f t="shared" si="48"/>
        <v>7471.8</v>
      </c>
      <c r="V75" s="6">
        <f t="shared" ref="V75:V138" si="55">U75/1.2</f>
        <v>6226.5</v>
      </c>
      <c r="W75" s="70">
        <f t="shared" ref="W75:W138" si="56">V75*$C$5</f>
        <v>2023.6125000000002</v>
      </c>
      <c r="Y75" s="14"/>
      <c r="AA75" s="14"/>
      <c r="AC75" s="14"/>
      <c r="AE75" s="14"/>
    </row>
    <row r="76" spans="1:31" ht="36.75" customHeight="1" x14ac:dyDescent="0.2">
      <c r="A76" s="4" t="s">
        <v>496</v>
      </c>
      <c r="B76" s="4" t="s">
        <v>497</v>
      </c>
      <c r="C76" s="35" t="s">
        <v>3044</v>
      </c>
      <c r="D76" s="4" t="s">
        <v>15</v>
      </c>
      <c r="E76" s="6">
        <f>E75*0.6</f>
        <v>1982.88</v>
      </c>
      <c r="F76" s="70">
        <f t="shared" si="47"/>
        <v>644.43600000000004</v>
      </c>
      <c r="G76" s="6">
        <f>G75*0.6</f>
        <v>2179.44</v>
      </c>
      <c r="H76" s="6">
        <f t="shared" si="49"/>
        <v>1816.2</v>
      </c>
      <c r="I76" s="70">
        <f t="shared" si="50"/>
        <v>590.26499999999999</v>
      </c>
      <c r="J76" s="6" t="e">
        <f t="shared" ref="J76:U76" si="57">J75*0.6</f>
        <v>#REF!</v>
      </c>
      <c r="K76" s="6" t="e">
        <f t="shared" si="57"/>
        <v>#REF!</v>
      </c>
      <c r="L76" s="6" t="e">
        <f t="shared" si="57"/>
        <v>#REF!</v>
      </c>
      <c r="M76" s="6" t="e">
        <f t="shared" si="57"/>
        <v>#REF!</v>
      </c>
      <c r="N76" s="6">
        <f t="shared" si="57"/>
        <v>3499.2</v>
      </c>
      <c r="O76" s="70">
        <f t="shared" si="51"/>
        <v>1137.24</v>
      </c>
      <c r="P76" s="6">
        <f t="shared" si="57"/>
        <v>3855.6</v>
      </c>
      <c r="Q76" s="6">
        <f t="shared" si="52"/>
        <v>3213</v>
      </c>
      <c r="R76" s="70">
        <f t="shared" si="53"/>
        <v>1044.2250000000001</v>
      </c>
      <c r="S76" s="6">
        <f t="shared" si="57"/>
        <v>4097.5199999999995</v>
      </c>
      <c r="T76" s="70">
        <f t="shared" si="54"/>
        <v>1331.694</v>
      </c>
      <c r="U76" s="6">
        <f t="shared" si="57"/>
        <v>4483.08</v>
      </c>
      <c r="V76" s="6">
        <f t="shared" si="55"/>
        <v>3735.9</v>
      </c>
      <c r="W76" s="70">
        <f t="shared" si="56"/>
        <v>1214.1675</v>
      </c>
      <c r="Y76" s="14"/>
      <c r="AA76" s="14"/>
      <c r="AC76" s="14"/>
      <c r="AE76" s="14"/>
    </row>
    <row r="77" spans="1:31" ht="36.75" customHeight="1" x14ac:dyDescent="0.2">
      <c r="A77" s="4" t="s">
        <v>498</v>
      </c>
      <c r="B77" s="4" t="s">
        <v>499</v>
      </c>
      <c r="C77" s="35" t="s">
        <v>3045</v>
      </c>
      <c r="D77" s="4" t="s">
        <v>15</v>
      </c>
      <c r="E77" s="6">
        <f>E73*1.1</f>
        <v>2019.6000000000001</v>
      </c>
      <c r="F77" s="70">
        <f t="shared" si="47"/>
        <v>656.37000000000012</v>
      </c>
      <c r="G77" s="6">
        <f>G73*1.1</f>
        <v>2219.8000000000002</v>
      </c>
      <c r="H77" s="6">
        <f t="shared" si="49"/>
        <v>1849.8333333333335</v>
      </c>
      <c r="I77" s="70">
        <f t="shared" si="50"/>
        <v>601.19583333333344</v>
      </c>
      <c r="J77" s="6" t="e">
        <f t="shared" ref="J77:U77" si="58">J73*1.1</f>
        <v>#REF!</v>
      </c>
      <c r="K77" s="6" t="e">
        <f t="shared" si="58"/>
        <v>#REF!</v>
      </c>
      <c r="L77" s="6" t="e">
        <f t="shared" si="58"/>
        <v>#REF!</v>
      </c>
      <c r="M77" s="6" t="e">
        <f t="shared" si="58"/>
        <v>#REF!</v>
      </c>
      <c r="N77" s="6">
        <f t="shared" si="58"/>
        <v>3564.0000000000005</v>
      </c>
      <c r="O77" s="70">
        <f t="shared" si="51"/>
        <v>1158.3000000000002</v>
      </c>
      <c r="P77" s="6">
        <f t="shared" si="58"/>
        <v>3927.0000000000005</v>
      </c>
      <c r="Q77" s="6">
        <f t="shared" si="52"/>
        <v>3272.5000000000005</v>
      </c>
      <c r="R77" s="70">
        <f t="shared" si="53"/>
        <v>1063.5625000000002</v>
      </c>
      <c r="S77" s="6">
        <f t="shared" si="58"/>
        <v>4173.4000000000005</v>
      </c>
      <c r="T77" s="70">
        <f t="shared" si="54"/>
        <v>1356.3550000000002</v>
      </c>
      <c r="U77" s="6">
        <f t="shared" si="58"/>
        <v>4566.1000000000004</v>
      </c>
      <c r="V77" s="6">
        <f t="shared" si="55"/>
        <v>3805.0833333333339</v>
      </c>
      <c r="W77" s="70">
        <f t="shared" si="56"/>
        <v>1236.6520833333336</v>
      </c>
      <c r="Y77" s="14"/>
      <c r="AA77" s="14"/>
      <c r="AC77" s="14"/>
      <c r="AE77" s="14"/>
    </row>
    <row r="78" spans="1:31" ht="36.75" customHeight="1" x14ac:dyDescent="0.2">
      <c r="A78" s="4" t="s">
        <v>500</v>
      </c>
      <c r="B78" s="4" t="s">
        <v>501</v>
      </c>
      <c r="C78" s="35" t="s">
        <v>3046</v>
      </c>
      <c r="D78" s="4" t="s">
        <v>15</v>
      </c>
      <c r="E78" s="6">
        <f>E77*0.6</f>
        <v>1211.76</v>
      </c>
      <c r="F78" s="70">
        <f t="shared" si="47"/>
        <v>393.822</v>
      </c>
      <c r="G78" s="6">
        <f>G77*0.6</f>
        <v>1331.88</v>
      </c>
      <c r="H78" s="6">
        <f t="shared" si="49"/>
        <v>1109.9000000000001</v>
      </c>
      <c r="I78" s="70">
        <f t="shared" si="50"/>
        <v>360.71750000000003</v>
      </c>
      <c r="J78" s="6" t="e">
        <f t="shared" ref="J78:U78" si="59">J77*0.6</f>
        <v>#REF!</v>
      </c>
      <c r="K78" s="6" t="e">
        <f t="shared" si="59"/>
        <v>#REF!</v>
      </c>
      <c r="L78" s="6" t="e">
        <f t="shared" si="59"/>
        <v>#REF!</v>
      </c>
      <c r="M78" s="6" t="e">
        <f t="shared" si="59"/>
        <v>#REF!</v>
      </c>
      <c r="N78" s="6">
        <f t="shared" si="59"/>
        <v>2138.4</v>
      </c>
      <c r="O78" s="70">
        <f t="shared" si="51"/>
        <v>694.98</v>
      </c>
      <c r="P78" s="6">
        <f t="shared" si="59"/>
        <v>2356.2000000000003</v>
      </c>
      <c r="Q78" s="6">
        <f t="shared" si="52"/>
        <v>1963.5000000000002</v>
      </c>
      <c r="R78" s="70">
        <f t="shared" si="53"/>
        <v>638.13750000000005</v>
      </c>
      <c r="S78" s="6">
        <f t="shared" si="59"/>
        <v>2504.0400000000004</v>
      </c>
      <c r="T78" s="70">
        <f t="shared" si="54"/>
        <v>813.81300000000022</v>
      </c>
      <c r="U78" s="6">
        <f t="shared" si="59"/>
        <v>2739.6600000000003</v>
      </c>
      <c r="V78" s="6">
        <f t="shared" si="55"/>
        <v>2283.0500000000002</v>
      </c>
      <c r="W78" s="70">
        <f t="shared" si="56"/>
        <v>741.99125000000004</v>
      </c>
      <c r="Y78" s="14"/>
      <c r="AA78" s="14"/>
      <c r="AC78" s="14"/>
      <c r="AE78" s="14"/>
    </row>
    <row r="79" spans="1:31" ht="36.75" customHeight="1" x14ac:dyDescent="0.2">
      <c r="A79" s="4" t="s">
        <v>502</v>
      </c>
      <c r="B79" s="4" t="s">
        <v>503</v>
      </c>
      <c r="C79" s="35" t="s">
        <v>3047</v>
      </c>
      <c r="D79" s="4" t="s">
        <v>15</v>
      </c>
      <c r="E79" s="6">
        <f>E73*1.8*1.1</f>
        <v>3635.2800000000007</v>
      </c>
      <c r="F79" s="70">
        <f t="shared" si="47"/>
        <v>1181.4660000000003</v>
      </c>
      <c r="G79" s="6">
        <f>G73*1.8*1.1</f>
        <v>3995.6400000000003</v>
      </c>
      <c r="H79" s="6">
        <f t="shared" si="49"/>
        <v>3329.7000000000003</v>
      </c>
      <c r="I79" s="70">
        <f t="shared" si="50"/>
        <v>1082.1525000000001</v>
      </c>
      <c r="J79" s="6" t="e">
        <f t="shared" ref="J79:U79" si="60">J73*1.8*1.1</f>
        <v>#REF!</v>
      </c>
      <c r="K79" s="6" t="e">
        <f t="shared" si="60"/>
        <v>#REF!</v>
      </c>
      <c r="L79" s="6" t="e">
        <f t="shared" si="60"/>
        <v>#REF!</v>
      </c>
      <c r="M79" s="6" t="e">
        <f t="shared" si="60"/>
        <v>#REF!</v>
      </c>
      <c r="N79" s="6">
        <f t="shared" si="60"/>
        <v>6415.2000000000007</v>
      </c>
      <c r="O79" s="70">
        <f t="shared" si="51"/>
        <v>2084.9400000000005</v>
      </c>
      <c r="P79" s="6">
        <f t="shared" si="60"/>
        <v>7068.6</v>
      </c>
      <c r="Q79" s="6">
        <f t="shared" si="52"/>
        <v>5890.5000000000009</v>
      </c>
      <c r="R79" s="70">
        <f t="shared" si="53"/>
        <v>1914.4125000000004</v>
      </c>
      <c r="S79" s="6">
        <f t="shared" si="60"/>
        <v>7512.1200000000008</v>
      </c>
      <c r="T79" s="70">
        <f t="shared" si="54"/>
        <v>2441.4390000000003</v>
      </c>
      <c r="U79" s="6">
        <f t="shared" si="60"/>
        <v>8218.9800000000014</v>
      </c>
      <c r="V79" s="6">
        <f t="shared" si="55"/>
        <v>6849.1500000000015</v>
      </c>
      <c r="W79" s="70">
        <f t="shared" si="56"/>
        <v>2225.9737500000006</v>
      </c>
      <c r="Y79" s="14"/>
      <c r="AA79" s="14"/>
      <c r="AC79" s="14"/>
      <c r="AE79" s="14"/>
    </row>
    <row r="80" spans="1:31" ht="36.75" customHeight="1" x14ac:dyDescent="0.2">
      <c r="A80" s="4" t="s">
        <v>504</v>
      </c>
      <c r="B80" s="4" t="s">
        <v>505</v>
      </c>
      <c r="C80" s="35" t="s">
        <v>3048</v>
      </c>
      <c r="D80" s="4" t="s">
        <v>15</v>
      </c>
      <c r="E80" s="6">
        <f>E79*0.6</f>
        <v>2181.1680000000001</v>
      </c>
      <c r="F80" s="70">
        <f t="shared" si="47"/>
        <v>708.8796000000001</v>
      </c>
      <c r="G80" s="6">
        <f>G79*0.6</f>
        <v>2397.384</v>
      </c>
      <c r="H80" s="6">
        <f t="shared" si="49"/>
        <v>1997.8200000000002</v>
      </c>
      <c r="I80" s="70">
        <f t="shared" si="50"/>
        <v>649.29150000000004</v>
      </c>
      <c r="J80" s="6" t="e">
        <f t="shared" ref="J80:U80" si="61">J79*0.6</f>
        <v>#REF!</v>
      </c>
      <c r="K80" s="6" t="e">
        <f t="shared" si="61"/>
        <v>#REF!</v>
      </c>
      <c r="L80" s="6" t="e">
        <f t="shared" si="61"/>
        <v>#REF!</v>
      </c>
      <c r="M80" s="6" t="e">
        <f t="shared" si="61"/>
        <v>#REF!</v>
      </c>
      <c r="N80" s="6">
        <f t="shared" si="61"/>
        <v>3849.1200000000003</v>
      </c>
      <c r="O80" s="70">
        <f t="shared" si="51"/>
        <v>1250.9640000000002</v>
      </c>
      <c r="P80" s="6">
        <f t="shared" si="61"/>
        <v>4241.16</v>
      </c>
      <c r="Q80" s="6">
        <f t="shared" si="52"/>
        <v>3534.3</v>
      </c>
      <c r="R80" s="70">
        <f t="shared" si="53"/>
        <v>1148.6475</v>
      </c>
      <c r="S80" s="6">
        <f t="shared" si="61"/>
        <v>4507.2719999999999</v>
      </c>
      <c r="T80" s="70">
        <f t="shared" si="54"/>
        <v>1464.8634</v>
      </c>
      <c r="U80" s="6">
        <f t="shared" si="61"/>
        <v>4931.3880000000008</v>
      </c>
      <c r="V80" s="6">
        <f t="shared" si="55"/>
        <v>4109.4900000000007</v>
      </c>
      <c r="W80" s="70">
        <f t="shared" si="56"/>
        <v>1335.5842500000003</v>
      </c>
      <c r="Y80" s="14"/>
      <c r="AA80" s="14"/>
      <c r="AC80" s="14"/>
      <c r="AE80" s="14"/>
    </row>
    <row r="81" spans="1:31" ht="36.75" customHeight="1" x14ac:dyDescent="0.2">
      <c r="A81" s="4" t="s">
        <v>506</v>
      </c>
      <c r="B81" s="4" t="s">
        <v>507</v>
      </c>
      <c r="C81" s="5" t="s">
        <v>508</v>
      </c>
      <c r="D81" s="4" t="s">
        <v>15</v>
      </c>
      <c r="E81" s="6">
        <f>ROUND('3'!E81*'1,2'!$E$28,0)</f>
        <v>2752</v>
      </c>
      <c r="F81" s="70">
        <f t="shared" si="47"/>
        <v>894.4</v>
      </c>
      <c r="G81" s="6">
        <f>ROUND('3'!F81*'1,2'!$E$28,0)</f>
        <v>3028</v>
      </c>
      <c r="H81" s="6">
        <f t="shared" si="49"/>
        <v>2523.3333333333335</v>
      </c>
      <c r="I81" s="70">
        <f t="shared" si="50"/>
        <v>820.08333333333337</v>
      </c>
      <c r="J81" s="6" t="e">
        <f>ROUND('3'!#REF!*'1,2'!$E$28,0)</f>
        <v>#REF!</v>
      </c>
      <c r="K81" s="6" t="e">
        <f>ROUND('3'!#REF!*'1,2'!$E$28,0)</f>
        <v>#REF!</v>
      </c>
      <c r="L81" s="6" t="e">
        <f>ROUND('3'!#REF!*'1,2'!$E$28,0)</f>
        <v>#REF!</v>
      </c>
      <c r="M81" s="6" t="e">
        <f>ROUND('3'!#REF!*'1,2'!$E$28,0)</f>
        <v>#REF!</v>
      </c>
      <c r="N81" s="6">
        <f>ROUND('3'!G81*'1,2'!$E$28,0)</f>
        <v>4862</v>
      </c>
      <c r="O81" s="70">
        <f t="shared" si="51"/>
        <v>1580.15</v>
      </c>
      <c r="P81" s="6">
        <f>ROUND('3'!H81*'1,2'!$E$28,0)</f>
        <v>5356</v>
      </c>
      <c r="Q81" s="6">
        <f t="shared" si="52"/>
        <v>4463.3333333333339</v>
      </c>
      <c r="R81" s="70">
        <f t="shared" si="53"/>
        <v>1450.5833333333335</v>
      </c>
      <c r="S81" s="6">
        <f>ROUND('3'!I81*'1,2'!$E$28,0)</f>
        <v>5693</v>
      </c>
      <c r="T81" s="70">
        <f t="shared" si="54"/>
        <v>1850.2250000000001</v>
      </c>
      <c r="U81" s="6">
        <f>ROUND('3'!J81*'1,2'!$E$28,0)</f>
        <v>6227</v>
      </c>
      <c r="V81" s="6">
        <f t="shared" si="55"/>
        <v>5189.166666666667</v>
      </c>
      <c r="W81" s="70">
        <f t="shared" si="56"/>
        <v>1686.4791666666667</v>
      </c>
      <c r="Y81" s="14"/>
      <c r="AA81" s="14"/>
      <c r="AC81" s="14"/>
      <c r="AE81" s="14"/>
    </row>
    <row r="82" spans="1:31" ht="36.75" customHeight="1" x14ac:dyDescent="0.2">
      <c r="A82" s="4" t="s">
        <v>509</v>
      </c>
      <c r="B82" s="4" t="s">
        <v>510</v>
      </c>
      <c r="C82" s="5" t="s">
        <v>511</v>
      </c>
      <c r="D82" s="4" t="s">
        <v>15</v>
      </c>
      <c r="E82" s="6">
        <f>E81*0.6</f>
        <v>1651.2</v>
      </c>
      <c r="F82" s="70">
        <f t="shared" si="47"/>
        <v>536.64</v>
      </c>
      <c r="G82" s="6">
        <f>G81*0.6</f>
        <v>1816.8</v>
      </c>
      <c r="H82" s="6">
        <f t="shared" si="49"/>
        <v>1514</v>
      </c>
      <c r="I82" s="70">
        <f t="shared" si="50"/>
        <v>492.05</v>
      </c>
      <c r="J82" s="6" t="e">
        <f t="shared" ref="J82:U82" si="62">J81*0.6</f>
        <v>#REF!</v>
      </c>
      <c r="K82" s="6" t="e">
        <f t="shared" si="62"/>
        <v>#REF!</v>
      </c>
      <c r="L82" s="6" t="e">
        <f t="shared" si="62"/>
        <v>#REF!</v>
      </c>
      <c r="M82" s="6" t="e">
        <f t="shared" si="62"/>
        <v>#REF!</v>
      </c>
      <c r="N82" s="6">
        <f t="shared" si="62"/>
        <v>2917.2</v>
      </c>
      <c r="O82" s="70">
        <f t="shared" si="51"/>
        <v>948.08999999999992</v>
      </c>
      <c r="P82" s="6">
        <f t="shared" si="62"/>
        <v>3213.6</v>
      </c>
      <c r="Q82" s="6">
        <f t="shared" si="52"/>
        <v>2678</v>
      </c>
      <c r="R82" s="70">
        <f t="shared" si="53"/>
        <v>870.35</v>
      </c>
      <c r="S82" s="6">
        <f t="shared" si="62"/>
        <v>3415.7999999999997</v>
      </c>
      <c r="T82" s="70">
        <f t="shared" si="54"/>
        <v>1110.135</v>
      </c>
      <c r="U82" s="6">
        <f t="shared" si="62"/>
        <v>3736.2</v>
      </c>
      <c r="V82" s="6">
        <f t="shared" si="55"/>
        <v>3113.5</v>
      </c>
      <c r="W82" s="70">
        <f t="shared" si="56"/>
        <v>1011.8875</v>
      </c>
      <c r="Y82" s="14"/>
      <c r="AA82" s="14"/>
      <c r="AC82" s="14"/>
      <c r="AE82" s="14"/>
    </row>
    <row r="83" spans="1:31" ht="36.75" customHeight="1" x14ac:dyDescent="0.2">
      <c r="A83" s="4" t="s">
        <v>512</v>
      </c>
      <c r="B83" s="4" t="s">
        <v>513</v>
      </c>
      <c r="C83" s="5" t="s">
        <v>514</v>
      </c>
      <c r="D83" s="4" t="s">
        <v>15</v>
      </c>
      <c r="E83" s="6">
        <f>E81*1.4</f>
        <v>3852.7999999999997</v>
      </c>
      <c r="F83" s="70">
        <f t="shared" si="47"/>
        <v>1252.1599999999999</v>
      </c>
      <c r="G83" s="6">
        <f t="shared" ref="G83:U83" si="63">G81*1.4</f>
        <v>4239.2</v>
      </c>
      <c r="H83" s="6">
        <f t="shared" si="49"/>
        <v>3532.6666666666665</v>
      </c>
      <c r="I83" s="70">
        <f t="shared" si="50"/>
        <v>1148.1166666666666</v>
      </c>
      <c r="J83" s="6" t="e">
        <f t="shared" si="63"/>
        <v>#REF!</v>
      </c>
      <c r="K83" s="6" t="e">
        <f t="shared" si="63"/>
        <v>#REF!</v>
      </c>
      <c r="L83" s="6" t="e">
        <f t="shared" si="63"/>
        <v>#REF!</v>
      </c>
      <c r="M83" s="6" t="e">
        <f t="shared" si="63"/>
        <v>#REF!</v>
      </c>
      <c r="N83" s="6">
        <f t="shared" si="63"/>
        <v>6806.7999999999993</v>
      </c>
      <c r="O83" s="70">
        <f t="shared" si="51"/>
        <v>2212.21</v>
      </c>
      <c r="P83" s="6">
        <f t="shared" si="63"/>
        <v>7498.4</v>
      </c>
      <c r="Q83" s="6">
        <f t="shared" si="52"/>
        <v>6248.666666666667</v>
      </c>
      <c r="R83" s="70">
        <f t="shared" si="53"/>
        <v>2030.8166666666668</v>
      </c>
      <c r="S83" s="6">
        <f t="shared" si="63"/>
        <v>7970.2</v>
      </c>
      <c r="T83" s="70">
        <f t="shared" si="54"/>
        <v>2590.3150000000001</v>
      </c>
      <c r="U83" s="6">
        <f t="shared" si="63"/>
        <v>8717.7999999999993</v>
      </c>
      <c r="V83" s="6">
        <f t="shared" si="55"/>
        <v>7264.833333333333</v>
      </c>
      <c r="W83" s="70">
        <f t="shared" si="56"/>
        <v>2361.0708333333332</v>
      </c>
      <c r="Y83" s="14"/>
      <c r="AA83" s="14"/>
      <c r="AC83" s="14"/>
      <c r="AE83" s="14"/>
    </row>
    <row r="84" spans="1:31" ht="36.75" customHeight="1" x14ac:dyDescent="0.2">
      <c r="A84" s="4" t="s">
        <v>515</v>
      </c>
      <c r="B84" s="4" t="s">
        <v>516</v>
      </c>
      <c r="C84" s="5" t="s">
        <v>517</v>
      </c>
      <c r="D84" s="4" t="s">
        <v>15</v>
      </c>
      <c r="E84" s="6">
        <f>E83*0.6</f>
        <v>2311.6799999999998</v>
      </c>
      <c r="F84" s="70">
        <f t="shared" si="47"/>
        <v>751.29599999999994</v>
      </c>
      <c r="G84" s="6">
        <f>G83*0.6</f>
        <v>2543.52</v>
      </c>
      <c r="H84" s="6">
        <f t="shared" si="49"/>
        <v>2119.6</v>
      </c>
      <c r="I84" s="70">
        <f t="shared" si="50"/>
        <v>688.87</v>
      </c>
      <c r="J84" s="6" t="e">
        <f t="shared" ref="J84:U84" si="64">J83*0.6</f>
        <v>#REF!</v>
      </c>
      <c r="K84" s="6" t="e">
        <f t="shared" si="64"/>
        <v>#REF!</v>
      </c>
      <c r="L84" s="6" t="e">
        <f t="shared" si="64"/>
        <v>#REF!</v>
      </c>
      <c r="M84" s="6" t="e">
        <f t="shared" si="64"/>
        <v>#REF!</v>
      </c>
      <c r="N84" s="6">
        <f t="shared" si="64"/>
        <v>4084.0799999999995</v>
      </c>
      <c r="O84" s="70">
        <f t="shared" si="51"/>
        <v>1327.3259999999998</v>
      </c>
      <c r="P84" s="6">
        <f t="shared" si="64"/>
        <v>4499.04</v>
      </c>
      <c r="Q84" s="6">
        <f t="shared" si="52"/>
        <v>3749.2000000000003</v>
      </c>
      <c r="R84" s="70">
        <f t="shared" si="53"/>
        <v>1218.4900000000002</v>
      </c>
      <c r="S84" s="6">
        <f t="shared" si="64"/>
        <v>4782.12</v>
      </c>
      <c r="T84" s="70">
        <f t="shared" si="54"/>
        <v>1554.1890000000001</v>
      </c>
      <c r="U84" s="6">
        <f t="shared" si="64"/>
        <v>5230.6799999999994</v>
      </c>
      <c r="V84" s="6">
        <f t="shared" si="55"/>
        <v>4358.8999999999996</v>
      </c>
      <c r="W84" s="70">
        <f t="shared" si="56"/>
        <v>1416.6424999999999</v>
      </c>
      <c r="Y84" s="14"/>
      <c r="AA84" s="14"/>
      <c r="AC84" s="14"/>
      <c r="AE84" s="14"/>
    </row>
    <row r="85" spans="1:31" ht="36.75" customHeight="1" x14ac:dyDescent="0.2">
      <c r="A85" s="4" t="s">
        <v>518</v>
      </c>
      <c r="B85" s="4" t="s">
        <v>519</v>
      </c>
      <c r="C85" s="5" t="s">
        <v>520</v>
      </c>
      <c r="D85" s="4" t="s">
        <v>15</v>
      </c>
      <c r="E85" s="6">
        <f>E81*1.08</f>
        <v>2972.1600000000003</v>
      </c>
      <c r="F85" s="70">
        <f t="shared" si="47"/>
        <v>965.95200000000011</v>
      </c>
      <c r="G85" s="6">
        <f t="shared" ref="G85:U85" si="65">G81*1.08</f>
        <v>3270.2400000000002</v>
      </c>
      <c r="H85" s="6">
        <f t="shared" si="49"/>
        <v>2725.2000000000003</v>
      </c>
      <c r="I85" s="70">
        <f t="shared" si="50"/>
        <v>885.69000000000017</v>
      </c>
      <c r="J85" s="6" t="e">
        <f t="shared" si="65"/>
        <v>#REF!</v>
      </c>
      <c r="K85" s="6" t="e">
        <f t="shared" si="65"/>
        <v>#REF!</v>
      </c>
      <c r="L85" s="6" t="e">
        <f t="shared" si="65"/>
        <v>#REF!</v>
      </c>
      <c r="M85" s="6" t="e">
        <f t="shared" si="65"/>
        <v>#REF!</v>
      </c>
      <c r="N85" s="6">
        <f t="shared" si="65"/>
        <v>5250.96</v>
      </c>
      <c r="O85" s="70">
        <f t="shared" si="51"/>
        <v>1706.5620000000001</v>
      </c>
      <c r="P85" s="6">
        <f t="shared" si="65"/>
        <v>5784.4800000000005</v>
      </c>
      <c r="Q85" s="6">
        <f t="shared" si="52"/>
        <v>4820.4000000000005</v>
      </c>
      <c r="R85" s="70">
        <f t="shared" si="53"/>
        <v>1566.6300000000003</v>
      </c>
      <c r="S85" s="6">
        <f t="shared" si="65"/>
        <v>6148.4400000000005</v>
      </c>
      <c r="T85" s="70">
        <f t="shared" si="54"/>
        <v>1998.2430000000002</v>
      </c>
      <c r="U85" s="6">
        <f t="shared" si="65"/>
        <v>6725.1600000000008</v>
      </c>
      <c r="V85" s="6">
        <f t="shared" si="55"/>
        <v>5604.3000000000011</v>
      </c>
      <c r="W85" s="70">
        <f t="shared" si="56"/>
        <v>1821.3975000000005</v>
      </c>
      <c r="Y85" s="14"/>
      <c r="AA85" s="14"/>
      <c r="AC85" s="14"/>
      <c r="AE85" s="14"/>
    </row>
    <row r="86" spans="1:31" ht="36.75" customHeight="1" x14ac:dyDescent="0.2">
      <c r="A86" s="4" t="s">
        <v>521</v>
      </c>
      <c r="B86" s="4" t="s">
        <v>522</v>
      </c>
      <c r="C86" s="5" t="s">
        <v>523</v>
      </c>
      <c r="D86" s="4" t="s">
        <v>15</v>
      </c>
      <c r="E86" s="6">
        <f>E85*0.6</f>
        <v>1783.296</v>
      </c>
      <c r="F86" s="70">
        <f t="shared" si="47"/>
        <v>579.57120000000009</v>
      </c>
      <c r="G86" s="6">
        <f>G85*0.6</f>
        <v>1962.144</v>
      </c>
      <c r="H86" s="6">
        <f t="shared" si="49"/>
        <v>1635.1200000000001</v>
      </c>
      <c r="I86" s="70">
        <f t="shared" si="50"/>
        <v>531.4140000000001</v>
      </c>
      <c r="J86" s="6" t="e">
        <f t="shared" ref="J86:U86" si="66">J85*0.6</f>
        <v>#REF!</v>
      </c>
      <c r="K86" s="6" t="e">
        <f t="shared" si="66"/>
        <v>#REF!</v>
      </c>
      <c r="L86" s="6" t="e">
        <f t="shared" si="66"/>
        <v>#REF!</v>
      </c>
      <c r="M86" s="6" t="e">
        <f t="shared" si="66"/>
        <v>#REF!</v>
      </c>
      <c r="N86" s="6">
        <f t="shared" si="66"/>
        <v>3150.576</v>
      </c>
      <c r="O86" s="70">
        <f t="shared" si="51"/>
        <v>1023.9372000000001</v>
      </c>
      <c r="P86" s="6">
        <f t="shared" si="66"/>
        <v>3470.6880000000001</v>
      </c>
      <c r="Q86" s="6">
        <f t="shared" si="52"/>
        <v>2892.2400000000002</v>
      </c>
      <c r="R86" s="70">
        <f t="shared" si="53"/>
        <v>939.97800000000007</v>
      </c>
      <c r="S86" s="6">
        <f t="shared" si="66"/>
        <v>3689.0640000000003</v>
      </c>
      <c r="T86" s="70">
        <f t="shared" si="54"/>
        <v>1198.9458000000002</v>
      </c>
      <c r="U86" s="6">
        <f t="shared" si="66"/>
        <v>4035.0960000000005</v>
      </c>
      <c r="V86" s="6">
        <f t="shared" si="55"/>
        <v>3362.5800000000004</v>
      </c>
      <c r="W86" s="70">
        <f t="shared" si="56"/>
        <v>1092.8385000000001</v>
      </c>
      <c r="Y86" s="14"/>
      <c r="AA86" s="14"/>
      <c r="AC86" s="14"/>
      <c r="AE86" s="14"/>
    </row>
    <row r="87" spans="1:31" ht="36.75" customHeight="1" x14ac:dyDescent="0.2">
      <c r="A87" s="4" t="s">
        <v>524</v>
      </c>
      <c r="B87" s="4" t="s">
        <v>525</v>
      </c>
      <c r="C87" s="5" t="s">
        <v>526</v>
      </c>
      <c r="D87" s="4" t="s">
        <v>15</v>
      </c>
      <c r="E87" s="6">
        <f>E81*1.4*1.08</f>
        <v>4161.0240000000003</v>
      </c>
      <c r="F87" s="70">
        <f t="shared" si="47"/>
        <v>1352.3328000000001</v>
      </c>
      <c r="G87" s="6">
        <f>G81*1.4*1.08</f>
        <v>4578.3360000000002</v>
      </c>
      <c r="H87" s="6">
        <f t="shared" si="49"/>
        <v>3815.28</v>
      </c>
      <c r="I87" s="70">
        <f t="shared" si="50"/>
        <v>1239.9660000000001</v>
      </c>
      <c r="J87" s="6" t="e">
        <f t="shared" ref="J87:U87" si="67">J81*1.4*1.08</f>
        <v>#REF!</v>
      </c>
      <c r="K87" s="6" t="e">
        <f t="shared" si="67"/>
        <v>#REF!</v>
      </c>
      <c r="L87" s="6" t="e">
        <f t="shared" si="67"/>
        <v>#REF!</v>
      </c>
      <c r="M87" s="6" t="e">
        <f t="shared" si="67"/>
        <v>#REF!</v>
      </c>
      <c r="N87" s="6">
        <f t="shared" si="67"/>
        <v>7351.3440000000001</v>
      </c>
      <c r="O87" s="70">
        <f t="shared" si="51"/>
        <v>2389.1867999999999</v>
      </c>
      <c r="P87" s="6">
        <f t="shared" si="67"/>
        <v>8098.2719999999999</v>
      </c>
      <c r="Q87" s="6">
        <f t="shared" si="52"/>
        <v>6748.56</v>
      </c>
      <c r="R87" s="70">
        <f t="shared" si="53"/>
        <v>2193.2820000000002</v>
      </c>
      <c r="S87" s="6">
        <f t="shared" si="67"/>
        <v>8607.8160000000007</v>
      </c>
      <c r="T87" s="70">
        <f t="shared" si="54"/>
        <v>2797.5402000000004</v>
      </c>
      <c r="U87" s="6">
        <f t="shared" si="67"/>
        <v>9415.2240000000002</v>
      </c>
      <c r="V87" s="6">
        <f t="shared" si="55"/>
        <v>7846.02</v>
      </c>
      <c r="W87" s="70">
        <f t="shared" si="56"/>
        <v>2549.9565000000002</v>
      </c>
      <c r="Y87" s="14"/>
      <c r="AA87" s="14"/>
      <c r="AC87" s="14"/>
      <c r="AE87" s="14"/>
    </row>
    <row r="88" spans="1:31" ht="36.75" customHeight="1" x14ac:dyDescent="0.2">
      <c r="A88" s="4" t="s">
        <v>527</v>
      </c>
      <c r="B88" s="4" t="s">
        <v>528</v>
      </c>
      <c r="C88" s="5" t="s">
        <v>529</v>
      </c>
      <c r="D88" s="4" t="s">
        <v>15</v>
      </c>
      <c r="E88" s="6">
        <f>E87*0.6</f>
        <v>2496.6143999999999</v>
      </c>
      <c r="F88" s="70">
        <f t="shared" si="47"/>
        <v>811.39967999999999</v>
      </c>
      <c r="G88" s="6">
        <f>G87*0.6</f>
        <v>2747.0016000000001</v>
      </c>
      <c r="H88" s="6">
        <f t="shared" si="49"/>
        <v>2289.1680000000001</v>
      </c>
      <c r="I88" s="70">
        <f t="shared" si="50"/>
        <v>743.97960000000012</v>
      </c>
      <c r="J88" s="6" t="e">
        <f t="shared" ref="J88:U88" si="68">J87*0.6</f>
        <v>#REF!</v>
      </c>
      <c r="K88" s="6" t="e">
        <f t="shared" si="68"/>
        <v>#REF!</v>
      </c>
      <c r="L88" s="6" t="e">
        <f t="shared" si="68"/>
        <v>#REF!</v>
      </c>
      <c r="M88" s="6" t="e">
        <f t="shared" si="68"/>
        <v>#REF!</v>
      </c>
      <c r="N88" s="6">
        <f t="shared" si="68"/>
        <v>4410.8063999999995</v>
      </c>
      <c r="O88" s="70">
        <f t="shared" si="51"/>
        <v>1433.51208</v>
      </c>
      <c r="P88" s="6">
        <f t="shared" si="68"/>
        <v>4858.9632000000001</v>
      </c>
      <c r="Q88" s="6">
        <f t="shared" si="52"/>
        <v>4049.1360000000004</v>
      </c>
      <c r="R88" s="70">
        <f t="shared" si="53"/>
        <v>1315.9692000000002</v>
      </c>
      <c r="S88" s="6">
        <f t="shared" si="68"/>
        <v>5164.6896000000006</v>
      </c>
      <c r="T88" s="70">
        <f t="shared" si="54"/>
        <v>1678.5241200000003</v>
      </c>
      <c r="U88" s="6">
        <f t="shared" si="68"/>
        <v>5649.1343999999999</v>
      </c>
      <c r="V88" s="6">
        <f t="shared" si="55"/>
        <v>4707.6120000000001</v>
      </c>
      <c r="W88" s="70">
        <f t="shared" si="56"/>
        <v>1529.9739000000002</v>
      </c>
      <c r="Y88" s="14"/>
      <c r="AA88" s="14"/>
      <c r="AC88" s="14"/>
      <c r="AE88" s="14"/>
    </row>
    <row r="89" spans="1:31" ht="36.75" customHeight="1" x14ac:dyDescent="0.2">
      <c r="A89" s="4" t="s">
        <v>530</v>
      </c>
      <c r="B89" s="4" t="s">
        <v>531</v>
      </c>
      <c r="C89" s="5" t="s">
        <v>532</v>
      </c>
      <c r="D89" s="4" t="s">
        <v>15</v>
      </c>
      <c r="E89" s="6">
        <f>ROUND('3'!E89*'1,2'!$E$28,0)</f>
        <v>4283</v>
      </c>
      <c r="F89" s="70">
        <f t="shared" si="47"/>
        <v>1391.9750000000001</v>
      </c>
      <c r="G89" s="6">
        <f>ROUND('3'!F89*'1,2'!$E$28,0)</f>
        <v>4708</v>
      </c>
      <c r="H89" s="6">
        <f t="shared" si="49"/>
        <v>3923.3333333333335</v>
      </c>
      <c r="I89" s="70">
        <f t="shared" si="50"/>
        <v>1275.0833333333335</v>
      </c>
      <c r="J89" s="6" t="e">
        <f>ROUND('3'!#REF!*'1,2'!$E$28,0)</f>
        <v>#REF!</v>
      </c>
      <c r="K89" s="6" t="e">
        <f>ROUND('3'!#REF!*'1,2'!$E$28,0)</f>
        <v>#REF!</v>
      </c>
      <c r="L89" s="6" t="e">
        <f>ROUND('3'!#REF!*'1,2'!$E$28,0)</f>
        <v>#REF!</v>
      </c>
      <c r="M89" s="6" t="e">
        <f>ROUND('3'!#REF!*'1,2'!$E$28,0)</f>
        <v>#REF!</v>
      </c>
      <c r="N89" s="6">
        <f>ROUND('3'!G89*'1,2'!$E$28,0)</f>
        <v>7561</v>
      </c>
      <c r="O89" s="70">
        <f t="shared" si="51"/>
        <v>2457.3250000000003</v>
      </c>
      <c r="P89" s="6">
        <f>ROUND('3'!H89*'1,2'!$E$28,0)</f>
        <v>8332</v>
      </c>
      <c r="Q89" s="6">
        <f t="shared" si="52"/>
        <v>6943.3333333333339</v>
      </c>
      <c r="R89" s="70">
        <f t="shared" si="53"/>
        <v>2256.5833333333335</v>
      </c>
      <c r="S89" s="6">
        <f>ROUND('3'!I89*'1,2'!$E$28,0)</f>
        <v>8854</v>
      </c>
      <c r="T89" s="70">
        <f t="shared" si="54"/>
        <v>2877.55</v>
      </c>
      <c r="U89" s="6">
        <f>ROUND('3'!J89*'1,2'!$E$28,0)</f>
        <v>9685</v>
      </c>
      <c r="V89" s="6">
        <f t="shared" si="55"/>
        <v>8070.8333333333339</v>
      </c>
      <c r="W89" s="70">
        <f t="shared" si="56"/>
        <v>2623.0208333333335</v>
      </c>
      <c r="Y89" s="14"/>
      <c r="AA89" s="14"/>
      <c r="AC89" s="14"/>
      <c r="AE89" s="14"/>
    </row>
    <row r="90" spans="1:31" ht="36.75" customHeight="1" x14ac:dyDescent="0.2">
      <c r="A90" s="4" t="s">
        <v>533</v>
      </c>
      <c r="B90" s="4" t="s">
        <v>534</v>
      </c>
      <c r="C90" s="5" t="s">
        <v>535</v>
      </c>
      <c r="D90" s="4" t="s">
        <v>15</v>
      </c>
      <c r="E90" s="6">
        <f>E89*0.6</f>
        <v>2569.7999999999997</v>
      </c>
      <c r="F90" s="70">
        <f t="shared" si="47"/>
        <v>835.18499999999995</v>
      </c>
      <c r="G90" s="6">
        <f>G89*0.6</f>
        <v>2824.7999999999997</v>
      </c>
      <c r="H90" s="6">
        <f t="shared" si="49"/>
        <v>2354</v>
      </c>
      <c r="I90" s="70">
        <f t="shared" si="50"/>
        <v>765.05000000000007</v>
      </c>
      <c r="J90" s="6" t="e">
        <f t="shared" ref="J90:U90" si="69">J89*0.6</f>
        <v>#REF!</v>
      </c>
      <c r="K90" s="6" t="e">
        <f t="shared" si="69"/>
        <v>#REF!</v>
      </c>
      <c r="L90" s="6" t="e">
        <f t="shared" si="69"/>
        <v>#REF!</v>
      </c>
      <c r="M90" s="6" t="e">
        <f t="shared" si="69"/>
        <v>#REF!</v>
      </c>
      <c r="N90" s="6">
        <f t="shared" si="69"/>
        <v>4536.5999999999995</v>
      </c>
      <c r="O90" s="70">
        <f t="shared" si="51"/>
        <v>1474.395</v>
      </c>
      <c r="P90" s="6">
        <f t="shared" si="69"/>
        <v>4999.2</v>
      </c>
      <c r="Q90" s="6">
        <f t="shared" si="52"/>
        <v>4166</v>
      </c>
      <c r="R90" s="70">
        <f t="shared" si="53"/>
        <v>1353.95</v>
      </c>
      <c r="S90" s="6">
        <f t="shared" si="69"/>
        <v>5312.4</v>
      </c>
      <c r="T90" s="70">
        <f t="shared" si="54"/>
        <v>1726.53</v>
      </c>
      <c r="U90" s="6">
        <f t="shared" si="69"/>
        <v>5811</v>
      </c>
      <c r="V90" s="6">
        <f t="shared" si="55"/>
        <v>4842.5</v>
      </c>
      <c r="W90" s="70">
        <f t="shared" si="56"/>
        <v>1573.8125</v>
      </c>
      <c r="Y90" s="14"/>
      <c r="AA90" s="14"/>
      <c r="AC90" s="14"/>
      <c r="AE90" s="14"/>
    </row>
    <row r="91" spans="1:31" ht="36.75" customHeight="1" x14ac:dyDescent="0.2">
      <c r="A91" s="4" t="s">
        <v>536</v>
      </c>
      <c r="B91" s="4" t="s">
        <v>537</v>
      </c>
      <c r="C91" s="5" t="s">
        <v>538</v>
      </c>
      <c r="D91" s="4" t="s">
        <v>15</v>
      </c>
      <c r="E91" s="6">
        <f>E89*1.03</f>
        <v>4411.49</v>
      </c>
      <c r="F91" s="70">
        <f t="shared" si="47"/>
        <v>1433.73425</v>
      </c>
      <c r="G91" s="6">
        <f>G89*1.03</f>
        <v>4849.24</v>
      </c>
      <c r="H91" s="6">
        <f t="shared" si="49"/>
        <v>4041.0333333333333</v>
      </c>
      <c r="I91" s="70">
        <f t="shared" si="50"/>
        <v>1313.3358333333333</v>
      </c>
      <c r="J91" s="6" t="e">
        <f t="shared" ref="J91:U91" si="70">J89*1.03</f>
        <v>#REF!</v>
      </c>
      <c r="K91" s="6" t="e">
        <f t="shared" si="70"/>
        <v>#REF!</v>
      </c>
      <c r="L91" s="6" t="e">
        <f t="shared" si="70"/>
        <v>#REF!</v>
      </c>
      <c r="M91" s="6" t="e">
        <f t="shared" si="70"/>
        <v>#REF!</v>
      </c>
      <c r="N91" s="6">
        <f t="shared" si="70"/>
        <v>7787.83</v>
      </c>
      <c r="O91" s="70">
        <f t="shared" si="51"/>
        <v>2531.04475</v>
      </c>
      <c r="P91" s="6">
        <f t="shared" si="70"/>
        <v>8581.9600000000009</v>
      </c>
      <c r="Q91" s="6">
        <f t="shared" si="52"/>
        <v>7151.6333333333341</v>
      </c>
      <c r="R91" s="70">
        <f t="shared" si="53"/>
        <v>2324.2808333333337</v>
      </c>
      <c r="S91" s="6">
        <f t="shared" si="70"/>
        <v>9119.6200000000008</v>
      </c>
      <c r="T91" s="70">
        <f t="shared" si="54"/>
        <v>2963.8765000000003</v>
      </c>
      <c r="U91" s="6">
        <f t="shared" si="70"/>
        <v>9975.5500000000011</v>
      </c>
      <c r="V91" s="6">
        <f t="shared" si="55"/>
        <v>8312.9583333333339</v>
      </c>
      <c r="W91" s="70">
        <f t="shared" si="56"/>
        <v>2701.7114583333337</v>
      </c>
      <c r="Y91" s="14"/>
      <c r="AA91" s="14"/>
      <c r="AC91" s="14"/>
      <c r="AE91" s="14"/>
    </row>
    <row r="92" spans="1:31" ht="36.75" customHeight="1" x14ac:dyDescent="0.2">
      <c r="A92" s="4" t="s">
        <v>539</v>
      </c>
      <c r="B92" s="4" t="s">
        <v>540</v>
      </c>
      <c r="C92" s="5" t="s">
        <v>541</v>
      </c>
      <c r="D92" s="4" t="s">
        <v>15</v>
      </c>
      <c r="E92" s="6">
        <f>E91*0.6</f>
        <v>2646.8939999999998</v>
      </c>
      <c r="F92" s="70">
        <f t="shared" si="47"/>
        <v>860.24054999999998</v>
      </c>
      <c r="G92" s="6">
        <f>G91*0.6</f>
        <v>2909.5439999999999</v>
      </c>
      <c r="H92" s="6">
        <f t="shared" si="49"/>
        <v>2424.62</v>
      </c>
      <c r="I92" s="70">
        <f t="shared" si="50"/>
        <v>788.00149999999996</v>
      </c>
      <c r="J92" s="6" t="e">
        <f t="shared" ref="J92:U92" si="71">J91*0.6</f>
        <v>#REF!</v>
      </c>
      <c r="K92" s="6" t="e">
        <f t="shared" si="71"/>
        <v>#REF!</v>
      </c>
      <c r="L92" s="6" t="e">
        <f t="shared" si="71"/>
        <v>#REF!</v>
      </c>
      <c r="M92" s="6" t="e">
        <f t="shared" si="71"/>
        <v>#REF!</v>
      </c>
      <c r="N92" s="6">
        <f t="shared" si="71"/>
        <v>4672.6979999999994</v>
      </c>
      <c r="O92" s="70">
        <f t="shared" si="51"/>
        <v>1518.6268499999999</v>
      </c>
      <c r="P92" s="6">
        <f t="shared" si="71"/>
        <v>5149.1760000000004</v>
      </c>
      <c r="Q92" s="6">
        <f t="shared" si="52"/>
        <v>4290.9800000000005</v>
      </c>
      <c r="R92" s="70">
        <f t="shared" si="53"/>
        <v>1394.5685000000003</v>
      </c>
      <c r="S92" s="6">
        <f t="shared" si="71"/>
        <v>5471.7719999999999</v>
      </c>
      <c r="T92" s="70">
        <f t="shared" si="54"/>
        <v>1778.3259</v>
      </c>
      <c r="U92" s="6">
        <f t="shared" si="71"/>
        <v>5985.3300000000008</v>
      </c>
      <c r="V92" s="6">
        <f t="shared" si="55"/>
        <v>4987.7750000000005</v>
      </c>
      <c r="W92" s="70">
        <f t="shared" si="56"/>
        <v>1621.0268750000002</v>
      </c>
      <c r="Y92" s="14"/>
      <c r="AA92" s="14"/>
      <c r="AC92" s="14"/>
      <c r="AE92" s="14"/>
    </row>
    <row r="93" spans="1:31" ht="36.75" customHeight="1" x14ac:dyDescent="0.2">
      <c r="A93" s="4" t="s">
        <v>542</v>
      </c>
      <c r="B93" s="4" t="s">
        <v>543</v>
      </c>
      <c r="C93" s="5" t="s">
        <v>544</v>
      </c>
      <c r="D93" s="4" t="s">
        <v>15</v>
      </c>
      <c r="E93" s="6">
        <f>E89*1.06</f>
        <v>4539.9800000000005</v>
      </c>
      <c r="F93" s="70">
        <f t="shared" si="47"/>
        <v>1475.4935000000003</v>
      </c>
      <c r="G93" s="6">
        <f>G89*1.06</f>
        <v>4990.4800000000005</v>
      </c>
      <c r="H93" s="6">
        <f t="shared" si="49"/>
        <v>4158.7333333333336</v>
      </c>
      <c r="I93" s="70">
        <f t="shared" si="50"/>
        <v>1351.5883333333334</v>
      </c>
      <c r="J93" s="6" t="e">
        <f t="shared" ref="J93:U93" si="72">J89*1.06</f>
        <v>#REF!</v>
      </c>
      <c r="K93" s="6" t="e">
        <f t="shared" si="72"/>
        <v>#REF!</v>
      </c>
      <c r="L93" s="6" t="e">
        <f t="shared" si="72"/>
        <v>#REF!</v>
      </c>
      <c r="M93" s="6" t="e">
        <f t="shared" si="72"/>
        <v>#REF!</v>
      </c>
      <c r="N93" s="6">
        <f t="shared" si="72"/>
        <v>8014.6600000000008</v>
      </c>
      <c r="O93" s="70">
        <f t="shared" si="51"/>
        <v>2604.7645000000002</v>
      </c>
      <c r="P93" s="6">
        <f t="shared" si="72"/>
        <v>8831.92</v>
      </c>
      <c r="Q93" s="6">
        <f t="shared" si="52"/>
        <v>7359.9333333333334</v>
      </c>
      <c r="R93" s="70">
        <f t="shared" si="53"/>
        <v>2391.9783333333335</v>
      </c>
      <c r="S93" s="6">
        <f t="shared" si="72"/>
        <v>9385.24</v>
      </c>
      <c r="T93" s="70">
        <f t="shared" si="54"/>
        <v>3050.203</v>
      </c>
      <c r="U93" s="6">
        <f t="shared" si="72"/>
        <v>10266.1</v>
      </c>
      <c r="V93" s="6">
        <f t="shared" si="55"/>
        <v>8555.0833333333339</v>
      </c>
      <c r="W93" s="70">
        <f t="shared" si="56"/>
        <v>2780.4020833333338</v>
      </c>
      <c r="Y93" s="14"/>
      <c r="AA93" s="14"/>
      <c r="AC93" s="14"/>
      <c r="AE93" s="14"/>
    </row>
    <row r="94" spans="1:31" ht="36.75" customHeight="1" x14ac:dyDescent="0.2">
      <c r="A94" s="4" t="s">
        <v>545</v>
      </c>
      <c r="B94" s="4" t="s">
        <v>546</v>
      </c>
      <c r="C94" s="5" t="s">
        <v>547</v>
      </c>
      <c r="D94" s="4" t="s">
        <v>15</v>
      </c>
      <c r="E94" s="6">
        <f>E93*0.6</f>
        <v>2723.9880000000003</v>
      </c>
      <c r="F94" s="70">
        <f t="shared" si="47"/>
        <v>885.29610000000014</v>
      </c>
      <c r="G94" s="6">
        <f>G93*0.6</f>
        <v>2994.288</v>
      </c>
      <c r="H94" s="6">
        <f t="shared" si="49"/>
        <v>2495.2400000000002</v>
      </c>
      <c r="I94" s="70">
        <f t="shared" si="50"/>
        <v>810.95300000000009</v>
      </c>
      <c r="J94" s="6" t="e">
        <f t="shared" ref="J94:U94" si="73">J93*0.6</f>
        <v>#REF!</v>
      </c>
      <c r="K94" s="6" t="e">
        <f t="shared" si="73"/>
        <v>#REF!</v>
      </c>
      <c r="L94" s="6" t="e">
        <f t="shared" si="73"/>
        <v>#REF!</v>
      </c>
      <c r="M94" s="6" t="e">
        <f t="shared" si="73"/>
        <v>#REF!</v>
      </c>
      <c r="N94" s="6">
        <f t="shared" si="73"/>
        <v>4808.7960000000003</v>
      </c>
      <c r="O94" s="70">
        <f t="shared" si="51"/>
        <v>1562.8587000000002</v>
      </c>
      <c r="P94" s="6">
        <f t="shared" si="73"/>
        <v>5299.152</v>
      </c>
      <c r="Q94" s="6">
        <f t="shared" si="52"/>
        <v>4415.96</v>
      </c>
      <c r="R94" s="70">
        <f t="shared" si="53"/>
        <v>1435.1870000000001</v>
      </c>
      <c r="S94" s="6">
        <f t="shared" si="73"/>
        <v>5631.1439999999993</v>
      </c>
      <c r="T94" s="70">
        <f t="shared" si="54"/>
        <v>1830.1217999999999</v>
      </c>
      <c r="U94" s="6">
        <f t="shared" si="73"/>
        <v>6159.66</v>
      </c>
      <c r="V94" s="6">
        <f t="shared" si="55"/>
        <v>5133.05</v>
      </c>
      <c r="W94" s="70">
        <f t="shared" si="56"/>
        <v>1668.24125</v>
      </c>
      <c r="Y94" s="14"/>
      <c r="AA94" s="14"/>
      <c r="AC94" s="14"/>
      <c r="AE94" s="14"/>
    </row>
    <row r="95" spans="1:31" ht="36.75" customHeight="1" x14ac:dyDescent="0.2">
      <c r="A95" s="4" t="s">
        <v>548</v>
      </c>
      <c r="B95" s="4" t="s">
        <v>549</v>
      </c>
      <c r="C95" s="5" t="s">
        <v>550</v>
      </c>
      <c r="D95" s="4" t="s">
        <v>15</v>
      </c>
      <c r="E95" s="6">
        <f>ROUND('3'!E95*'1,2'!$E$28,0)</f>
        <v>1563</v>
      </c>
      <c r="F95" s="70">
        <f t="shared" si="47"/>
        <v>507.97500000000002</v>
      </c>
      <c r="G95" s="6">
        <f>ROUND('3'!F95*'1,2'!$E$28,0)</f>
        <v>1719</v>
      </c>
      <c r="H95" s="6">
        <f t="shared" si="49"/>
        <v>1432.5</v>
      </c>
      <c r="I95" s="70">
        <f t="shared" si="50"/>
        <v>465.5625</v>
      </c>
      <c r="J95" s="6" t="e">
        <f>ROUND('3'!#REF!*'1,2'!$E$28,0)</f>
        <v>#REF!</v>
      </c>
      <c r="K95" s="6" t="e">
        <f>ROUND('3'!#REF!*'1,2'!$E$28,0)</f>
        <v>#REF!</v>
      </c>
      <c r="L95" s="6" t="e">
        <f>ROUND('3'!#REF!*'1,2'!$E$28,0)</f>
        <v>#REF!</v>
      </c>
      <c r="M95" s="6" t="e">
        <f>ROUND('3'!#REF!*'1,2'!$E$28,0)</f>
        <v>#REF!</v>
      </c>
      <c r="N95" s="6">
        <f>ROUND('3'!G95*'1,2'!$E$28,0)</f>
        <v>2757</v>
      </c>
      <c r="O95" s="70">
        <f t="shared" si="51"/>
        <v>896.02499999999998</v>
      </c>
      <c r="P95" s="6">
        <f>ROUND('3'!H95*'1,2'!$E$28,0)</f>
        <v>3037</v>
      </c>
      <c r="Q95" s="6">
        <f t="shared" si="52"/>
        <v>2530.8333333333335</v>
      </c>
      <c r="R95" s="70">
        <f t="shared" si="53"/>
        <v>822.52083333333337</v>
      </c>
      <c r="S95" s="6">
        <f>ROUND('3'!I95*'1,2'!$E$28,0)</f>
        <v>3229</v>
      </c>
      <c r="T95" s="70">
        <f t="shared" si="54"/>
        <v>1049.425</v>
      </c>
      <c r="U95" s="6">
        <f>ROUND('3'!J95*'1,2'!$E$28,0)</f>
        <v>3532</v>
      </c>
      <c r="V95" s="6">
        <f t="shared" si="55"/>
        <v>2943.3333333333335</v>
      </c>
      <c r="W95" s="70">
        <f t="shared" si="56"/>
        <v>956.58333333333337</v>
      </c>
      <c r="Y95" s="14"/>
      <c r="AA95" s="14"/>
      <c r="AC95" s="14"/>
      <c r="AE95" s="14"/>
    </row>
    <row r="96" spans="1:31" ht="36.75" customHeight="1" x14ac:dyDescent="0.2">
      <c r="A96" s="4" t="s">
        <v>551</v>
      </c>
      <c r="B96" s="4" t="s">
        <v>552</v>
      </c>
      <c r="C96" s="5" t="s">
        <v>553</v>
      </c>
      <c r="D96" s="4" t="s">
        <v>15</v>
      </c>
      <c r="E96" s="6">
        <f>E95*0.6</f>
        <v>937.8</v>
      </c>
      <c r="F96" s="70">
        <f t="shared" si="47"/>
        <v>304.78499999999997</v>
      </c>
      <c r="G96" s="6">
        <f>G95*0.6</f>
        <v>1031.3999999999999</v>
      </c>
      <c r="H96" s="6">
        <f t="shared" si="49"/>
        <v>859.49999999999989</v>
      </c>
      <c r="I96" s="70">
        <f t="shared" si="50"/>
        <v>279.33749999999998</v>
      </c>
      <c r="J96" s="6" t="e">
        <f t="shared" ref="J96:U96" si="74">J95*0.6</f>
        <v>#REF!</v>
      </c>
      <c r="K96" s="6" t="e">
        <f t="shared" si="74"/>
        <v>#REF!</v>
      </c>
      <c r="L96" s="6" t="e">
        <f t="shared" si="74"/>
        <v>#REF!</v>
      </c>
      <c r="M96" s="6" t="e">
        <f t="shared" si="74"/>
        <v>#REF!</v>
      </c>
      <c r="N96" s="6">
        <f t="shared" si="74"/>
        <v>1654.2</v>
      </c>
      <c r="O96" s="70">
        <f t="shared" si="51"/>
        <v>537.61500000000001</v>
      </c>
      <c r="P96" s="6">
        <f t="shared" si="74"/>
        <v>1822.2</v>
      </c>
      <c r="Q96" s="6">
        <f t="shared" si="52"/>
        <v>1518.5</v>
      </c>
      <c r="R96" s="70">
        <f t="shared" si="53"/>
        <v>493.51249999999999</v>
      </c>
      <c r="S96" s="6">
        <f t="shared" si="74"/>
        <v>1937.3999999999999</v>
      </c>
      <c r="T96" s="70">
        <f t="shared" si="54"/>
        <v>629.65499999999997</v>
      </c>
      <c r="U96" s="6">
        <f t="shared" si="74"/>
        <v>2119.1999999999998</v>
      </c>
      <c r="V96" s="6">
        <f t="shared" si="55"/>
        <v>1766</v>
      </c>
      <c r="W96" s="70">
        <f t="shared" si="56"/>
        <v>573.95000000000005</v>
      </c>
      <c r="Y96" s="14"/>
      <c r="AA96" s="14"/>
      <c r="AC96" s="14"/>
      <c r="AE96" s="14"/>
    </row>
    <row r="97" spans="1:31" ht="36.75" customHeight="1" x14ac:dyDescent="0.2">
      <c r="A97" s="4" t="s">
        <v>554</v>
      </c>
      <c r="B97" s="4" t="s">
        <v>555</v>
      </c>
      <c r="C97" s="5" t="s">
        <v>556</v>
      </c>
      <c r="D97" s="4" t="s">
        <v>15</v>
      </c>
      <c r="E97" s="6">
        <f>E95*1.3</f>
        <v>2031.9</v>
      </c>
      <c r="F97" s="70">
        <f t="shared" si="47"/>
        <v>660.36750000000006</v>
      </c>
      <c r="G97" s="6">
        <f>G95*1.3</f>
        <v>2234.7000000000003</v>
      </c>
      <c r="H97" s="6">
        <f t="shared" si="49"/>
        <v>1862.2500000000002</v>
      </c>
      <c r="I97" s="70">
        <f t="shared" si="50"/>
        <v>605.23125000000005</v>
      </c>
      <c r="J97" s="6" t="e">
        <f t="shared" ref="J97:U97" si="75">J95*1.3</f>
        <v>#REF!</v>
      </c>
      <c r="K97" s="6" t="e">
        <f t="shared" si="75"/>
        <v>#REF!</v>
      </c>
      <c r="L97" s="6" t="e">
        <f t="shared" si="75"/>
        <v>#REF!</v>
      </c>
      <c r="M97" s="6" t="e">
        <f t="shared" si="75"/>
        <v>#REF!</v>
      </c>
      <c r="N97" s="6">
        <f t="shared" si="75"/>
        <v>3584.1</v>
      </c>
      <c r="O97" s="70">
        <f t="shared" si="51"/>
        <v>1164.8325</v>
      </c>
      <c r="P97" s="6">
        <f t="shared" si="75"/>
        <v>3948.1</v>
      </c>
      <c r="Q97" s="6">
        <f t="shared" si="52"/>
        <v>3290.0833333333335</v>
      </c>
      <c r="R97" s="70">
        <f t="shared" si="53"/>
        <v>1069.2770833333334</v>
      </c>
      <c r="S97" s="6">
        <f t="shared" si="75"/>
        <v>4197.7</v>
      </c>
      <c r="T97" s="70">
        <f t="shared" si="54"/>
        <v>1364.2525000000001</v>
      </c>
      <c r="U97" s="6">
        <f t="shared" si="75"/>
        <v>4591.6000000000004</v>
      </c>
      <c r="V97" s="6">
        <f t="shared" si="55"/>
        <v>3826.3333333333339</v>
      </c>
      <c r="W97" s="70">
        <f t="shared" si="56"/>
        <v>1243.5583333333336</v>
      </c>
      <c r="Y97" s="14"/>
      <c r="AA97" s="14"/>
      <c r="AC97" s="14"/>
      <c r="AE97" s="14"/>
    </row>
    <row r="98" spans="1:31" ht="36.75" customHeight="1" x14ac:dyDescent="0.2">
      <c r="A98" s="4" t="s">
        <v>557</v>
      </c>
      <c r="B98" s="4" t="s">
        <v>558</v>
      </c>
      <c r="C98" s="5" t="s">
        <v>559</v>
      </c>
      <c r="D98" s="4" t="s">
        <v>15</v>
      </c>
      <c r="E98" s="6">
        <f>E97*0.6</f>
        <v>1219.1400000000001</v>
      </c>
      <c r="F98" s="70">
        <f t="shared" si="47"/>
        <v>396.22050000000007</v>
      </c>
      <c r="G98" s="6">
        <f>G97*0.6</f>
        <v>1340.8200000000002</v>
      </c>
      <c r="H98" s="6">
        <f t="shared" si="49"/>
        <v>1117.3500000000001</v>
      </c>
      <c r="I98" s="70">
        <f t="shared" si="50"/>
        <v>363.13875000000007</v>
      </c>
      <c r="J98" s="6" t="e">
        <f t="shared" ref="J98:U98" si="76">J97*0.6</f>
        <v>#REF!</v>
      </c>
      <c r="K98" s="6" t="e">
        <f t="shared" si="76"/>
        <v>#REF!</v>
      </c>
      <c r="L98" s="6" t="e">
        <f t="shared" si="76"/>
        <v>#REF!</v>
      </c>
      <c r="M98" s="6" t="e">
        <f t="shared" si="76"/>
        <v>#REF!</v>
      </c>
      <c r="N98" s="6">
        <f t="shared" si="76"/>
        <v>2150.46</v>
      </c>
      <c r="O98" s="70">
        <f t="shared" si="51"/>
        <v>698.89949999999999</v>
      </c>
      <c r="P98" s="6">
        <f t="shared" si="76"/>
        <v>2368.8599999999997</v>
      </c>
      <c r="Q98" s="6">
        <f t="shared" si="52"/>
        <v>1974.0499999999997</v>
      </c>
      <c r="R98" s="70">
        <f t="shared" si="53"/>
        <v>641.56624999999997</v>
      </c>
      <c r="S98" s="6">
        <f t="shared" si="76"/>
        <v>2518.62</v>
      </c>
      <c r="T98" s="70">
        <f t="shared" si="54"/>
        <v>818.55150000000003</v>
      </c>
      <c r="U98" s="6">
        <f t="shared" si="76"/>
        <v>2754.96</v>
      </c>
      <c r="V98" s="6">
        <f t="shared" si="55"/>
        <v>2295.8000000000002</v>
      </c>
      <c r="W98" s="70">
        <f t="shared" si="56"/>
        <v>746.1350000000001</v>
      </c>
      <c r="Y98" s="14"/>
      <c r="AA98" s="14"/>
      <c r="AC98" s="14"/>
      <c r="AE98" s="14"/>
    </row>
    <row r="99" spans="1:31" ht="36.75" customHeight="1" x14ac:dyDescent="0.2">
      <c r="A99" s="4" t="s">
        <v>560</v>
      </c>
      <c r="B99" s="4" t="s">
        <v>561</v>
      </c>
      <c r="C99" s="5" t="s">
        <v>562</v>
      </c>
      <c r="D99" s="4" t="s">
        <v>15</v>
      </c>
      <c r="E99" s="6">
        <f>E95*1.1</f>
        <v>1719.3000000000002</v>
      </c>
      <c r="F99" s="70">
        <f t="shared" si="47"/>
        <v>558.77250000000004</v>
      </c>
      <c r="G99" s="6">
        <f t="shared" ref="G99:U99" si="77">G95*1.1</f>
        <v>1890.9</v>
      </c>
      <c r="H99" s="6">
        <f t="shared" si="49"/>
        <v>1575.7500000000002</v>
      </c>
      <c r="I99" s="70">
        <f t="shared" si="50"/>
        <v>512.11875000000009</v>
      </c>
      <c r="J99" s="6" t="e">
        <f t="shared" si="77"/>
        <v>#REF!</v>
      </c>
      <c r="K99" s="6" t="e">
        <f t="shared" si="77"/>
        <v>#REF!</v>
      </c>
      <c r="L99" s="6" t="e">
        <f t="shared" si="77"/>
        <v>#REF!</v>
      </c>
      <c r="M99" s="6" t="e">
        <f t="shared" si="77"/>
        <v>#REF!</v>
      </c>
      <c r="N99" s="6">
        <f t="shared" si="77"/>
        <v>3032.7000000000003</v>
      </c>
      <c r="O99" s="70">
        <f t="shared" si="51"/>
        <v>985.62750000000017</v>
      </c>
      <c r="P99" s="6">
        <f t="shared" si="77"/>
        <v>3340.7000000000003</v>
      </c>
      <c r="Q99" s="6">
        <f t="shared" si="52"/>
        <v>2783.916666666667</v>
      </c>
      <c r="R99" s="70">
        <f t="shared" si="53"/>
        <v>904.77291666666679</v>
      </c>
      <c r="S99" s="6">
        <f t="shared" si="77"/>
        <v>3551.9</v>
      </c>
      <c r="T99" s="70">
        <f t="shared" si="54"/>
        <v>1154.3675000000001</v>
      </c>
      <c r="U99" s="6">
        <f t="shared" si="77"/>
        <v>3885.2000000000003</v>
      </c>
      <c r="V99" s="6">
        <f t="shared" si="55"/>
        <v>3237.666666666667</v>
      </c>
      <c r="W99" s="70">
        <f t="shared" si="56"/>
        <v>1052.2416666666668</v>
      </c>
      <c r="Y99" s="14"/>
      <c r="AA99" s="14"/>
      <c r="AC99" s="14"/>
      <c r="AE99" s="14"/>
    </row>
    <row r="100" spans="1:31" ht="36.75" customHeight="1" x14ac:dyDescent="0.2">
      <c r="A100" s="4" t="s">
        <v>563</v>
      </c>
      <c r="B100" s="4" t="s">
        <v>564</v>
      </c>
      <c r="C100" s="5" t="s">
        <v>565</v>
      </c>
      <c r="D100" s="4" t="s">
        <v>15</v>
      </c>
      <c r="E100" s="6">
        <f>E99*0.6</f>
        <v>1031.5800000000002</v>
      </c>
      <c r="F100" s="70">
        <f t="shared" si="47"/>
        <v>335.26350000000008</v>
      </c>
      <c r="G100" s="6">
        <f>G99*0.6</f>
        <v>1134.54</v>
      </c>
      <c r="H100" s="6">
        <f t="shared" si="49"/>
        <v>945.45</v>
      </c>
      <c r="I100" s="70">
        <f t="shared" si="50"/>
        <v>307.27125000000001</v>
      </c>
      <c r="J100" s="6" t="e">
        <f t="shared" ref="J100:U100" si="78">J99*0.6</f>
        <v>#REF!</v>
      </c>
      <c r="K100" s="6" t="e">
        <f t="shared" si="78"/>
        <v>#REF!</v>
      </c>
      <c r="L100" s="6" t="e">
        <f t="shared" si="78"/>
        <v>#REF!</v>
      </c>
      <c r="M100" s="6" t="e">
        <f t="shared" si="78"/>
        <v>#REF!</v>
      </c>
      <c r="N100" s="6">
        <f t="shared" si="78"/>
        <v>1819.6200000000001</v>
      </c>
      <c r="O100" s="70">
        <f t="shared" si="51"/>
        <v>591.37650000000008</v>
      </c>
      <c r="P100" s="6">
        <f t="shared" si="78"/>
        <v>2004.42</v>
      </c>
      <c r="Q100" s="6">
        <f t="shared" si="52"/>
        <v>1670.3500000000001</v>
      </c>
      <c r="R100" s="70">
        <f t="shared" si="53"/>
        <v>542.8637500000001</v>
      </c>
      <c r="S100" s="6">
        <f t="shared" si="78"/>
        <v>2131.14</v>
      </c>
      <c r="T100" s="70">
        <f t="shared" si="54"/>
        <v>692.62049999999999</v>
      </c>
      <c r="U100" s="6">
        <f t="shared" si="78"/>
        <v>2331.12</v>
      </c>
      <c r="V100" s="6">
        <f t="shared" si="55"/>
        <v>1942.6</v>
      </c>
      <c r="W100" s="70">
        <f t="shared" si="56"/>
        <v>631.34500000000003</v>
      </c>
      <c r="Y100" s="14"/>
      <c r="AA100" s="14"/>
      <c r="AC100" s="14"/>
      <c r="AE100" s="14"/>
    </row>
    <row r="101" spans="1:31" ht="36.75" customHeight="1" x14ac:dyDescent="0.2">
      <c r="A101" s="4" t="s">
        <v>566</v>
      </c>
      <c r="B101" s="4" t="s">
        <v>567</v>
      </c>
      <c r="C101" s="5" t="s">
        <v>568</v>
      </c>
      <c r="D101" s="4" t="s">
        <v>15</v>
      </c>
      <c r="E101" s="6">
        <f>E95*1.3*1.1</f>
        <v>2235.09</v>
      </c>
      <c r="F101" s="70">
        <f t="shared" si="47"/>
        <v>726.40425000000005</v>
      </c>
      <c r="G101" s="6">
        <f t="shared" ref="G101:U101" si="79">G95*1.3*1.1</f>
        <v>2458.1700000000005</v>
      </c>
      <c r="H101" s="6">
        <f t="shared" si="49"/>
        <v>2048.4750000000004</v>
      </c>
      <c r="I101" s="70">
        <f t="shared" si="50"/>
        <v>665.7543750000001</v>
      </c>
      <c r="J101" s="6" t="e">
        <f t="shared" si="79"/>
        <v>#REF!</v>
      </c>
      <c r="K101" s="6" t="e">
        <f t="shared" si="79"/>
        <v>#REF!</v>
      </c>
      <c r="L101" s="6" t="e">
        <f t="shared" si="79"/>
        <v>#REF!</v>
      </c>
      <c r="M101" s="6" t="e">
        <f t="shared" si="79"/>
        <v>#REF!</v>
      </c>
      <c r="N101" s="6">
        <f t="shared" si="79"/>
        <v>3942.51</v>
      </c>
      <c r="O101" s="70">
        <f t="shared" si="51"/>
        <v>1281.3157500000002</v>
      </c>
      <c r="P101" s="6">
        <f t="shared" si="79"/>
        <v>4342.91</v>
      </c>
      <c r="Q101" s="6">
        <f t="shared" si="52"/>
        <v>3619.0916666666667</v>
      </c>
      <c r="R101" s="70">
        <f t="shared" si="53"/>
        <v>1176.2047916666668</v>
      </c>
      <c r="S101" s="6">
        <f t="shared" si="79"/>
        <v>4617.47</v>
      </c>
      <c r="T101" s="70">
        <f t="shared" si="54"/>
        <v>1500.6777500000001</v>
      </c>
      <c r="U101" s="6">
        <f t="shared" si="79"/>
        <v>5050.7600000000011</v>
      </c>
      <c r="V101" s="6">
        <f t="shared" si="55"/>
        <v>4208.9666666666681</v>
      </c>
      <c r="W101" s="70">
        <f t="shared" si="56"/>
        <v>1367.9141666666671</v>
      </c>
      <c r="Y101" s="14"/>
      <c r="AA101" s="14"/>
      <c r="AC101" s="14"/>
      <c r="AE101" s="14"/>
    </row>
    <row r="102" spans="1:31" ht="36.75" customHeight="1" x14ac:dyDescent="0.2">
      <c r="A102" s="4" t="s">
        <v>569</v>
      </c>
      <c r="B102" s="4" t="s">
        <v>570</v>
      </c>
      <c r="C102" s="5" t="s">
        <v>571</v>
      </c>
      <c r="D102" s="4" t="s">
        <v>15</v>
      </c>
      <c r="E102" s="6">
        <f>E101*0.6</f>
        <v>1341.0540000000001</v>
      </c>
      <c r="F102" s="70">
        <f t="shared" si="47"/>
        <v>435.84255000000002</v>
      </c>
      <c r="G102" s="6">
        <f>G101*0.6</f>
        <v>1474.9020000000003</v>
      </c>
      <c r="H102" s="6">
        <f t="shared" si="49"/>
        <v>1229.0850000000003</v>
      </c>
      <c r="I102" s="70">
        <f t="shared" si="50"/>
        <v>399.45262500000013</v>
      </c>
      <c r="J102" s="6" t="e">
        <f t="shared" ref="J102:U102" si="80">J101*0.6</f>
        <v>#REF!</v>
      </c>
      <c r="K102" s="6" t="e">
        <f t="shared" si="80"/>
        <v>#REF!</v>
      </c>
      <c r="L102" s="6" t="e">
        <f t="shared" si="80"/>
        <v>#REF!</v>
      </c>
      <c r="M102" s="6" t="e">
        <f t="shared" si="80"/>
        <v>#REF!</v>
      </c>
      <c r="N102" s="6">
        <f t="shared" si="80"/>
        <v>2365.5059999999999</v>
      </c>
      <c r="O102" s="70">
        <f t="shared" si="51"/>
        <v>768.78944999999999</v>
      </c>
      <c r="P102" s="6">
        <f t="shared" si="80"/>
        <v>2605.7459999999996</v>
      </c>
      <c r="Q102" s="6">
        <f t="shared" si="52"/>
        <v>2171.4549999999999</v>
      </c>
      <c r="R102" s="70">
        <f t="shared" si="53"/>
        <v>705.72287500000004</v>
      </c>
      <c r="S102" s="6">
        <f t="shared" si="80"/>
        <v>2770.482</v>
      </c>
      <c r="T102" s="70">
        <f t="shared" si="54"/>
        <v>900.40665000000001</v>
      </c>
      <c r="U102" s="6">
        <f t="shared" si="80"/>
        <v>3030.4560000000006</v>
      </c>
      <c r="V102" s="6">
        <f t="shared" si="55"/>
        <v>2525.3800000000006</v>
      </c>
      <c r="W102" s="70">
        <f t="shared" si="56"/>
        <v>820.74850000000026</v>
      </c>
      <c r="Y102" s="14"/>
      <c r="AA102" s="14"/>
      <c r="AC102" s="14"/>
      <c r="AE102" s="14"/>
    </row>
    <row r="103" spans="1:31" ht="36.75" customHeight="1" x14ac:dyDescent="0.2">
      <c r="A103" s="4" t="s">
        <v>572</v>
      </c>
      <c r="B103" s="4" t="s">
        <v>573</v>
      </c>
      <c r="C103" s="5" t="s">
        <v>574</v>
      </c>
      <c r="D103" s="4" t="s">
        <v>15</v>
      </c>
      <c r="E103" s="6">
        <f>ROUND('3'!E103*'1,2'!$E$28,0)</f>
        <v>2550</v>
      </c>
      <c r="F103" s="70">
        <f t="shared" si="47"/>
        <v>828.75</v>
      </c>
      <c r="G103" s="6">
        <f>ROUND('3'!F103*'1,2'!$E$28,0)</f>
        <v>2803</v>
      </c>
      <c r="H103" s="6">
        <f t="shared" si="49"/>
        <v>2335.8333333333335</v>
      </c>
      <c r="I103" s="70">
        <f t="shared" si="50"/>
        <v>759.14583333333337</v>
      </c>
      <c r="J103" s="6" t="e">
        <f>ROUND('3'!#REF!*'1,2'!$E$28,0)</f>
        <v>#REF!</v>
      </c>
      <c r="K103" s="6" t="e">
        <f>ROUND('3'!#REF!*'1,2'!$E$28,0)</f>
        <v>#REF!</v>
      </c>
      <c r="L103" s="6" t="e">
        <f>ROUND('3'!#REF!*'1,2'!$E$28,0)</f>
        <v>#REF!</v>
      </c>
      <c r="M103" s="6" t="e">
        <f>ROUND('3'!#REF!*'1,2'!$E$28,0)</f>
        <v>#REF!</v>
      </c>
      <c r="N103" s="6">
        <f>ROUND('3'!G103*'1,2'!$E$28,0)</f>
        <v>4501</v>
      </c>
      <c r="O103" s="70">
        <f t="shared" si="51"/>
        <v>1462.825</v>
      </c>
      <c r="P103" s="6">
        <f>ROUND('3'!H103*'1,2'!$E$28,0)</f>
        <v>4958</v>
      </c>
      <c r="Q103" s="6">
        <f t="shared" si="52"/>
        <v>4131.666666666667</v>
      </c>
      <c r="R103" s="70">
        <f t="shared" si="53"/>
        <v>1342.7916666666667</v>
      </c>
      <c r="S103" s="6">
        <f>ROUND('3'!I103*'1,2'!$E$28,0)</f>
        <v>5271</v>
      </c>
      <c r="T103" s="70">
        <f t="shared" si="54"/>
        <v>1713.075</v>
      </c>
      <c r="U103" s="6">
        <f>ROUND('3'!J103*'1,2'!$E$28,0)</f>
        <v>5766</v>
      </c>
      <c r="V103" s="6">
        <f t="shared" si="55"/>
        <v>4805</v>
      </c>
      <c r="W103" s="70">
        <f t="shared" si="56"/>
        <v>1561.625</v>
      </c>
      <c r="Y103" s="14"/>
      <c r="AA103" s="14"/>
      <c r="AC103" s="14"/>
      <c r="AE103" s="14"/>
    </row>
    <row r="104" spans="1:31" ht="36.75" customHeight="1" x14ac:dyDescent="0.2">
      <c r="A104" s="4" t="s">
        <v>575</v>
      </c>
      <c r="B104" s="4" t="s">
        <v>576</v>
      </c>
      <c r="C104" s="5" t="s">
        <v>577</v>
      </c>
      <c r="D104" s="4" t="s">
        <v>15</v>
      </c>
      <c r="E104" s="6">
        <f>E103*0.6</f>
        <v>1530</v>
      </c>
      <c r="F104" s="70">
        <f t="shared" si="47"/>
        <v>497.25</v>
      </c>
      <c r="G104" s="6">
        <f>G103*0.6</f>
        <v>1681.8</v>
      </c>
      <c r="H104" s="6">
        <f t="shared" si="49"/>
        <v>1401.5</v>
      </c>
      <c r="I104" s="70">
        <f t="shared" si="50"/>
        <v>455.48750000000001</v>
      </c>
      <c r="J104" s="6" t="e">
        <f t="shared" ref="J104:U104" si="81">J103*0.6</f>
        <v>#REF!</v>
      </c>
      <c r="K104" s="6" t="e">
        <f t="shared" si="81"/>
        <v>#REF!</v>
      </c>
      <c r="L104" s="6" t="e">
        <f t="shared" si="81"/>
        <v>#REF!</v>
      </c>
      <c r="M104" s="6" t="e">
        <f t="shared" si="81"/>
        <v>#REF!</v>
      </c>
      <c r="N104" s="6">
        <f t="shared" si="81"/>
        <v>2700.6</v>
      </c>
      <c r="O104" s="70">
        <f t="shared" si="51"/>
        <v>877.69500000000005</v>
      </c>
      <c r="P104" s="6">
        <f t="shared" si="81"/>
        <v>2974.7999999999997</v>
      </c>
      <c r="Q104" s="6">
        <f t="shared" si="52"/>
        <v>2479</v>
      </c>
      <c r="R104" s="70">
        <f t="shared" si="53"/>
        <v>805.67500000000007</v>
      </c>
      <c r="S104" s="6">
        <f t="shared" si="81"/>
        <v>3162.6</v>
      </c>
      <c r="T104" s="70">
        <f t="shared" si="54"/>
        <v>1027.845</v>
      </c>
      <c r="U104" s="6">
        <f t="shared" si="81"/>
        <v>3459.6</v>
      </c>
      <c r="V104" s="6">
        <f t="shared" si="55"/>
        <v>2883</v>
      </c>
      <c r="W104" s="70">
        <f t="shared" si="56"/>
        <v>936.97500000000002</v>
      </c>
      <c r="Y104" s="14"/>
      <c r="AA104" s="14"/>
      <c r="AC104" s="14"/>
      <c r="AE104" s="14"/>
    </row>
    <row r="105" spans="1:31" ht="36.75" customHeight="1" x14ac:dyDescent="0.2">
      <c r="A105" s="4" t="s">
        <v>578</v>
      </c>
      <c r="B105" s="4" t="s">
        <v>579</v>
      </c>
      <c r="C105" s="5" t="s">
        <v>580</v>
      </c>
      <c r="D105" s="4" t="s">
        <v>15</v>
      </c>
      <c r="E105" s="6">
        <f>ROUND('3'!E105*'1,2'!$E$28,0)</f>
        <v>3211</v>
      </c>
      <c r="F105" s="70">
        <f t="shared" si="47"/>
        <v>1043.575</v>
      </c>
      <c r="G105" s="6">
        <f>ROUND('3'!F105*'1,2'!$E$28,0)</f>
        <v>3532</v>
      </c>
      <c r="H105" s="6">
        <f t="shared" si="49"/>
        <v>2943.3333333333335</v>
      </c>
      <c r="I105" s="70">
        <f t="shared" si="50"/>
        <v>956.58333333333337</v>
      </c>
      <c r="J105" s="6" t="e">
        <f>ROUND('3'!#REF!*'1,2'!$E$28,0)</f>
        <v>#REF!</v>
      </c>
      <c r="K105" s="6" t="e">
        <f>ROUND('3'!#REF!*'1,2'!$E$28,0)</f>
        <v>#REF!</v>
      </c>
      <c r="L105" s="6" t="e">
        <f>ROUND('3'!#REF!*'1,2'!$E$28,0)</f>
        <v>#REF!</v>
      </c>
      <c r="M105" s="6" t="e">
        <f>ROUND('3'!#REF!*'1,2'!$E$28,0)</f>
        <v>#REF!</v>
      </c>
      <c r="N105" s="6">
        <f>ROUND('3'!G105*'1,2'!$E$28,0)</f>
        <v>5672</v>
      </c>
      <c r="O105" s="70">
        <f t="shared" si="51"/>
        <v>1843.4</v>
      </c>
      <c r="P105" s="6">
        <f>ROUND('3'!H105*'1,2'!$E$28,0)</f>
        <v>6248</v>
      </c>
      <c r="Q105" s="6">
        <f t="shared" si="52"/>
        <v>5206.666666666667</v>
      </c>
      <c r="R105" s="70">
        <f t="shared" si="53"/>
        <v>1692.1666666666667</v>
      </c>
      <c r="S105" s="6">
        <f>ROUND('3'!I105*'1,2'!$E$28,0)</f>
        <v>6641</v>
      </c>
      <c r="T105" s="70">
        <f t="shared" si="54"/>
        <v>2158.3250000000003</v>
      </c>
      <c r="U105" s="6">
        <f>ROUND('3'!J105*'1,2'!$E$28,0)</f>
        <v>7266</v>
      </c>
      <c r="V105" s="6">
        <f t="shared" si="55"/>
        <v>6055</v>
      </c>
      <c r="W105" s="70">
        <f t="shared" si="56"/>
        <v>1967.875</v>
      </c>
      <c r="Y105" s="14"/>
      <c r="AA105" s="14"/>
      <c r="AC105" s="14"/>
      <c r="AE105" s="14"/>
    </row>
    <row r="106" spans="1:31" ht="36.75" customHeight="1" x14ac:dyDescent="0.2">
      <c r="A106" s="4" t="s">
        <v>581</v>
      </c>
      <c r="B106" s="4" t="s">
        <v>582</v>
      </c>
      <c r="C106" s="5" t="s">
        <v>583</v>
      </c>
      <c r="D106" s="4" t="s">
        <v>15</v>
      </c>
      <c r="E106" s="6">
        <f>E105*0.6</f>
        <v>1926.6</v>
      </c>
      <c r="F106" s="70">
        <f t="shared" si="47"/>
        <v>626.14499999999998</v>
      </c>
      <c r="G106" s="6">
        <f>G105*0.6</f>
        <v>2119.1999999999998</v>
      </c>
      <c r="H106" s="6">
        <f t="shared" si="49"/>
        <v>1766</v>
      </c>
      <c r="I106" s="70">
        <f t="shared" si="50"/>
        <v>573.95000000000005</v>
      </c>
      <c r="J106" s="6" t="e">
        <f t="shared" ref="J106:U106" si="82">J105*0.6</f>
        <v>#REF!</v>
      </c>
      <c r="K106" s="6" t="e">
        <f t="shared" si="82"/>
        <v>#REF!</v>
      </c>
      <c r="L106" s="6" t="e">
        <f t="shared" si="82"/>
        <v>#REF!</v>
      </c>
      <c r="M106" s="6" t="e">
        <f t="shared" si="82"/>
        <v>#REF!</v>
      </c>
      <c r="N106" s="6">
        <f t="shared" si="82"/>
        <v>3403.2</v>
      </c>
      <c r="O106" s="70">
        <f t="shared" si="51"/>
        <v>1106.04</v>
      </c>
      <c r="P106" s="6">
        <f t="shared" si="82"/>
        <v>3748.7999999999997</v>
      </c>
      <c r="Q106" s="6">
        <f t="shared" si="52"/>
        <v>3124</v>
      </c>
      <c r="R106" s="70">
        <f t="shared" si="53"/>
        <v>1015.3000000000001</v>
      </c>
      <c r="S106" s="6">
        <f t="shared" si="82"/>
        <v>3984.6</v>
      </c>
      <c r="T106" s="70">
        <f t="shared" si="54"/>
        <v>1294.9950000000001</v>
      </c>
      <c r="U106" s="6">
        <f t="shared" si="82"/>
        <v>4359.5999999999995</v>
      </c>
      <c r="V106" s="6">
        <f t="shared" si="55"/>
        <v>3632.9999999999995</v>
      </c>
      <c r="W106" s="70">
        <f t="shared" si="56"/>
        <v>1180.7249999999999</v>
      </c>
      <c r="Y106" s="14"/>
      <c r="AA106" s="14"/>
      <c r="AC106" s="14"/>
      <c r="AE106" s="14"/>
    </row>
    <row r="107" spans="1:31" ht="36.75" customHeight="1" x14ac:dyDescent="0.2">
      <c r="A107" s="4" t="s">
        <v>584</v>
      </c>
      <c r="B107" s="4" t="s">
        <v>585</v>
      </c>
      <c r="C107" s="5" t="s">
        <v>586</v>
      </c>
      <c r="D107" s="4" t="s">
        <v>15</v>
      </c>
      <c r="E107" s="6">
        <f>E105*1.5</f>
        <v>4816.5</v>
      </c>
      <c r="F107" s="70">
        <f t="shared" si="47"/>
        <v>1565.3625</v>
      </c>
      <c r="G107" s="6">
        <f t="shared" ref="G107:U107" si="83">G105*1.5</f>
        <v>5298</v>
      </c>
      <c r="H107" s="6">
        <f t="shared" si="49"/>
        <v>4415</v>
      </c>
      <c r="I107" s="70">
        <f t="shared" si="50"/>
        <v>1434.875</v>
      </c>
      <c r="J107" s="6" t="e">
        <f t="shared" si="83"/>
        <v>#REF!</v>
      </c>
      <c r="K107" s="6" t="e">
        <f t="shared" si="83"/>
        <v>#REF!</v>
      </c>
      <c r="L107" s="6" t="e">
        <f t="shared" si="83"/>
        <v>#REF!</v>
      </c>
      <c r="M107" s="6" t="e">
        <f t="shared" si="83"/>
        <v>#REF!</v>
      </c>
      <c r="N107" s="6">
        <f t="shared" si="83"/>
        <v>8508</v>
      </c>
      <c r="O107" s="70">
        <f t="shared" si="51"/>
        <v>2765.1</v>
      </c>
      <c r="P107" s="6">
        <f t="shared" si="83"/>
        <v>9372</v>
      </c>
      <c r="Q107" s="6">
        <f t="shared" si="52"/>
        <v>7810</v>
      </c>
      <c r="R107" s="70">
        <f t="shared" si="53"/>
        <v>2538.25</v>
      </c>
      <c r="S107" s="6">
        <f t="shared" si="83"/>
        <v>9961.5</v>
      </c>
      <c r="T107" s="70">
        <f t="shared" si="54"/>
        <v>3237.4875000000002</v>
      </c>
      <c r="U107" s="6">
        <f t="shared" si="83"/>
        <v>10899</v>
      </c>
      <c r="V107" s="6">
        <f t="shared" si="55"/>
        <v>9082.5</v>
      </c>
      <c r="W107" s="70">
        <f t="shared" si="56"/>
        <v>2951.8125</v>
      </c>
      <c r="Y107" s="14"/>
      <c r="AA107" s="14"/>
      <c r="AC107" s="14"/>
      <c r="AE107" s="14"/>
    </row>
    <row r="108" spans="1:31" ht="36.75" customHeight="1" x14ac:dyDescent="0.2">
      <c r="A108" s="4" t="s">
        <v>587</v>
      </c>
      <c r="B108" s="4" t="s">
        <v>588</v>
      </c>
      <c r="C108" s="5" t="s">
        <v>589</v>
      </c>
      <c r="D108" s="4" t="s">
        <v>15</v>
      </c>
      <c r="E108" s="6">
        <f>E107*0.6</f>
        <v>2889.9</v>
      </c>
      <c r="F108" s="70">
        <f t="shared" si="47"/>
        <v>939.21750000000009</v>
      </c>
      <c r="G108" s="6">
        <f>G107*0.6</f>
        <v>3178.7999999999997</v>
      </c>
      <c r="H108" s="6">
        <f t="shared" si="49"/>
        <v>2649</v>
      </c>
      <c r="I108" s="70">
        <f t="shared" si="50"/>
        <v>860.92500000000007</v>
      </c>
      <c r="J108" s="6" t="e">
        <f t="shared" ref="J108:U108" si="84">J107*0.6</f>
        <v>#REF!</v>
      </c>
      <c r="K108" s="6" t="e">
        <f t="shared" si="84"/>
        <v>#REF!</v>
      </c>
      <c r="L108" s="6" t="e">
        <f t="shared" si="84"/>
        <v>#REF!</v>
      </c>
      <c r="M108" s="6" t="e">
        <f t="shared" si="84"/>
        <v>#REF!</v>
      </c>
      <c r="N108" s="6">
        <f t="shared" si="84"/>
        <v>5104.8</v>
      </c>
      <c r="O108" s="70">
        <f t="shared" si="51"/>
        <v>1659.0600000000002</v>
      </c>
      <c r="P108" s="6">
        <f t="shared" si="84"/>
        <v>5623.2</v>
      </c>
      <c r="Q108" s="6">
        <f t="shared" si="52"/>
        <v>4686</v>
      </c>
      <c r="R108" s="70">
        <f t="shared" si="53"/>
        <v>1522.95</v>
      </c>
      <c r="S108" s="6">
        <f t="shared" si="84"/>
        <v>5976.9</v>
      </c>
      <c r="T108" s="70">
        <f t="shared" si="54"/>
        <v>1942.4924999999998</v>
      </c>
      <c r="U108" s="6">
        <f t="shared" si="84"/>
        <v>6539.4</v>
      </c>
      <c r="V108" s="6">
        <f t="shared" si="55"/>
        <v>5449.5</v>
      </c>
      <c r="W108" s="70">
        <f t="shared" si="56"/>
        <v>1771.0875000000001</v>
      </c>
      <c r="Y108" s="14"/>
      <c r="AA108" s="14"/>
      <c r="AC108" s="14"/>
      <c r="AE108" s="14"/>
    </row>
    <row r="109" spans="1:31" ht="36.75" customHeight="1" x14ac:dyDescent="0.2">
      <c r="A109" s="4" t="s">
        <v>590</v>
      </c>
      <c r="B109" s="4" t="s">
        <v>591</v>
      </c>
      <c r="C109" s="5" t="s">
        <v>592</v>
      </c>
      <c r="D109" s="4" t="s">
        <v>15</v>
      </c>
      <c r="E109" s="6">
        <f>E105*1.07</f>
        <v>3435.77</v>
      </c>
      <c r="F109" s="70">
        <f t="shared" si="47"/>
        <v>1116.6252500000001</v>
      </c>
      <c r="G109" s="6">
        <f t="shared" ref="G109:U109" si="85">G105*1.07</f>
        <v>3779.2400000000002</v>
      </c>
      <c r="H109" s="6">
        <f t="shared" si="49"/>
        <v>3149.3666666666668</v>
      </c>
      <c r="I109" s="70">
        <f t="shared" si="50"/>
        <v>1023.5441666666668</v>
      </c>
      <c r="J109" s="6" t="e">
        <f t="shared" si="85"/>
        <v>#REF!</v>
      </c>
      <c r="K109" s="6" t="e">
        <f t="shared" si="85"/>
        <v>#REF!</v>
      </c>
      <c r="L109" s="6" t="e">
        <f t="shared" si="85"/>
        <v>#REF!</v>
      </c>
      <c r="M109" s="6" t="e">
        <f t="shared" si="85"/>
        <v>#REF!</v>
      </c>
      <c r="N109" s="6">
        <f t="shared" si="85"/>
        <v>6069.04</v>
      </c>
      <c r="O109" s="70">
        <f t="shared" si="51"/>
        <v>1972.4380000000001</v>
      </c>
      <c r="P109" s="6">
        <f t="shared" si="85"/>
        <v>6685.3600000000006</v>
      </c>
      <c r="Q109" s="6">
        <f t="shared" si="52"/>
        <v>5571.1333333333341</v>
      </c>
      <c r="R109" s="70">
        <f t="shared" si="53"/>
        <v>1810.6183333333336</v>
      </c>
      <c r="S109" s="6">
        <f t="shared" si="85"/>
        <v>7105.8700000000008</v>
      </c>
      <c r="T109" s="70">
        <f t="shared" si="54"/>
        <v>2309.4077500000003</v>
      </c>
      <c r="U109" s="6">
        <f t="shared" si="85"/>
        <v>7774.6200000000008</v>
      </c>
      <c r="V109" s="6">
        <f t="shared" si="55"/>
        <v>6478.8500000000013</v>
      </c>
      <c r="W109" s="70">
        <f t="shared" si="56"/>
        <v>2105.6262500000007</v>
      </c>
      <c r="Y109" s="14"/>
      <c r="AA109" s="14"/>
      <c r="AC109" s="14"/>
      <c r="AE109" s="14"/>
    </row>
    <row r="110" spans="1:31" ht="36.75" customHeight="1" x14ac:dyDescent="0.2">
      <c r="A110" s="4" t="s">
        <v>593</v>
      </c>
      <c r="B110" s="4" t="s">
        <v>594</v>
      </c>
      <c r="C110" s="5" t="s">
        <v>595</v>
      </c>
      <c r="D110" s="4" t="s">
        <v>15</v>
      </c>
      <c r="E110" s="6">
        <f>E109*0.6</f>
        <v>2061.462</v>
      </c>
      <c r="F110" s="70">
        <f t="shared" si="47"/>
        <v>669.97514999999999</v>
      </c>
      <c r="G110" s="6">
        <f>G109*0.6</f>
        <v>2267.5439999999999</v>
      </c>
      <c r="H110" s="6">
        <f t="shared" si="49"/>
        <v>1889.62</v>
      </c>
      <c r="I110" s="70">
        <f t="shared" si="50"/>
        <v>614.12649999999996</v>
      </c>
      <c r="J110" s="6" t="e">
        <f t="shared" ref="J110:U110" si="86">J109*0.6</f>
        <v>#REF!</v>
      </c>
      <c r="K110" s="6" t="e">
        <f t="shared" si="86"/>
        <v>#REF!</v>
      </c>
      <c r="L110" s="6" t="e">
        <f t="shared" si="86"/>
        <v>#REF!</v>
      </c>
      <c r="M110" s="6" t="e">
        <f t="shared" si="86"/>
        <v>#REF!</v>
      </c>
      <c r="N110" s="6">
        <f t="shared" si="86"/>
        <v>3641.424</v>
      </c>
      <c r="O110" s="70">
        <f t="shared" si="51"/>
        <v>1183.4628</v>
      </c>
      <c r="P110" s="6">
        <f t="shared" si="86"/>
        <v>4011.2160000000003</v>
      </c>
      <c r="Q110" s="6">
        <f t="shared" si="52"/>
        <v>3342.6800000000003</v>
      </c>
      <c r="R110" s="70">
        <f t="shared" si="53"/>
        <v>1086.3710000000001</v>
      </c>
      <c r="S110" s="6">
        <f t="shared" si="86"/>
        <v>4263.5219999999999</v>
      </c>
      <c r="T110" s="70">
        <f t="shared" si="54"/>
        <v>1385.64465</v>
      </c>
      <c r="U110" s="6">
        <f t="shared" si="86"/>
        <v>4664.7719999999999</v>
      </c>
      <c r="V110" s="6">
        <f t="shared" si="55"/>
        <v>3887.31</v>
      </c>
      <c r="W110" s="70">
        <f t="shared" si="56"/>
        <v>1263.3757499999999</v>
      </c>
      <c r="Y110" s="14"/>
      <c r="AA110" s="14"/>
      <c r="AC110" s="14"/>
      <c r="AE110" s="14"/>
    </row>
    <row r="111" spans="1:31" ht="36.75" customHeight="1" x14ac:dyDescent="0.2">
      <c r="A111" s="4" t="s">
        <v>596</v>
      </c>
      <c r="B111" s="4" t="s">
        <v>597</v>
      </c>
      <c r="C111" s="5" t="s">
        <v>598</v>
      </c>
      <c r="D111" s="4" t="s">
        <v>15</v>
      </c>
      <c r="E111" s="6">
        <f>E105*1.07*1.5</f>
        <v>5153.6549999999997</v>
      </c>
      <c r="F111" s="70">
        <f t="shared" si="47"/>
        <v>1674.9378750000001</v>
      </c>
      <c r="G111" s="6">
        <f>G105*1.07*1.5</f>
        <v>5668.8600000000006</v>
      </c>
      <c r="H111" s="6">
        <f t="shared" si="49"/>
        <v>4724.0500000000011</v>
      </c>
      <c r="I111" s="70">
        <f t="shared" si="50"/>
        <v>1535.3162500000003</v>
      </c>
      <c r="J111" s="6" t="e">
        <f t="shared" ref="J111:U111" si="87">J105*1.07*1.5</f>
        <v>#REF!</v>
      </c>
      <c r="K111" s="6" t="e">
        <f t="shared" si="87"/>
        <v>#REF!</v>
      </c>
      <c r="L111" s="6" t="e">
        <f t="shared" si="87"/>
        <v>#REF!</v>
      </c>
      <c r="M111" s="6" t="e">
        <f t="shared" si="87"/>
        <v>#REF!</v>
      </c>
      <c r="N111" s="6">
        <f t="shared" si="87"/>
        <v>9103.56</v>
      </c>
      <c r="O111" s="70">
        <f t="shared" si="51"/>
        <v>2958.6570000000002</v>
      </c>
      <c r="P111" s="6">
        <f>P105*1.07*1.5</f>
        <v>10028.040000000001</v>
      </c>
      <c r="Q111" s="6">
        <f t="shared" si="52"/>
        <v>8356.7000000000007</v>
      </c>
      <c r="R111" s="70">
        <f t="shared" si="53"/>
        <v>2715.9275000000002</v>
      </c>
      <c r="S111" s="6">
        <f t="shared" si="87"/>
        <v>10658.805</v>
      </c>
      <c r="T111" s="70">
        <f t="shared" si="54"/>
        <v>3464.111625</v>
      </c>
      <c r="U111" s="6">
        <f t="shared" si="87"/>
        <v>11661.93</v>
      </c>
      <c r="V111" s="6">
        <f t="shared" si="55"/>
        <v>9718.2750000000015</v>
      </c>
      <c r="W111" s="70">
        <f t="shared" si="56"/>
        <v>3158.4393750000004</v>
      </c>
      <c r="Y111" s="14"/>
      <c r="AA111" s="14"/>
      <c r="AC111" s="14"/>
      <c r="AE111" s="14"/>
    </row>
    <row r="112" spans="1:31" ht="36.75" customHeight="1" x14ac:dyDescent="0.2">
      <c r="A112" s="4" t="s">
        <v>599</v>
      </c>
      <c r="B112" s="4" t="s">
        <v>600</v>
      </c>
      <c r="C112" s="5" t="s">
        <v>601</v>
      </c>
      <c r="D112" s="4" t="s">
        <v>15</v>
      </c>
      <c r="E112" s="6">
        <f>E111*0.6</f>
        <v>3092.1929999999998</v>
      </c>
      <c r="F112" s="70">
        <f t="shared" si="47"/>
        <v>1004.962725</v>
      </c>
      <c r="G112" s="6">
        <f>G111*0.6</f>
        <v>3401.3160000000003</v>
      </c>
      <c r="H112" s="6">
        <f t="shared" si="49"/>
        <v>2834.4300000000003</v>
      </c>
      <c r="I112" s="70">
        <f t="shared" si="50"/>
        <v>921.18975000000012</v>
      </c>
      <c r="J112" s="6" t="e">
        <f t="shared" ref="J112:U112" si="88">J111*0.6</f>
        <v>#REF!</v>
      </c>
      <c r="K112" s="6" t="e">
        <f t="shared" si="88"/>
        <v>#REF!</v>
      </c>
      <c r="L112" s="6" t="e">
        <f t="shared" si="88"/>
        <v>#REF!</v>
      </c>
      <c r="M112" s="6" t="e">
        <f t="shared" si="88"/>
        <v>#REF!</v>
      </c>
      <c r="N112" s="6">
        <f t="shared" si="88"/>
        <v>5462.1359999999995</v>
      </c>
      <c r="O112" s="70">
        <f t="shared" si="51"/>
        <v>1775.1941999999999</v>
      </c>
      <c r="P112" s="6">
        <f t="shared" si="88"/>
        <v>6016.8240000000005</v>
      </c>
      <c r="Q112" s="6">
        <f t="shared" si="52"/>
        <v>5014.0200000000004</v>
      </c>
      <c r="R112" s="70">
        <f t="shared" si="53"/>
        <v>1629.5565000000001</v>
      </c>
      <c r="S112" s="6">
        <f t="shared" si="88"/>
        <v>6395.2830000000004</v>
      </c>
      <c r="T112" s="70">
        <f t="shared" si="54"/>
        <v>2078.4669750000003</v>
      </c>
      <c r="U112" s="6">
        <f t="shared" si="88"/>
        <v>6997.1580000000004</v>
      </c>
      <c r="V112" s="6">
        <f t="shared" si="55"/>
        <v>5830.9650000000001</v>
      </c>
      <c r="W112" s="70">
        <f t="shared" si="56"/>
        <v>1895.063625</v>
      </c>
      <c r="Y112" s="14"/>
      <c r="AA112" s="14"/>
      <c r="AC112" s="14"/>
      <c r="AE112" s="14"/>
    </row>
    <row r="113" spans="1:31" ht="36.75" customHeight="1" x14ac:dyDescent="0.2">
      <c r="A113" s="4" t="s">
        <v>602</v>
      </c>
      <c r="B113" s="4" t="s">
        <v>603</v>
      </c>
      <c r="C113" s="5" t="s">
        <v>604</v>
      </c>
      <c r="D113" s="4" t="s">
        <v>15</v>
      </c>
      <c r="E113" s="6">
        <f>ROUND('3'!E113*'1,2'!$E$28,0)</f>
        <v>5417</v>
      </c>
      <c r="F113" s="70">
        <f t="shared" si="47"/>
        <v>1760.5250000000001</v>
      </c>
      <c r="G113" s="6">
        <f>ROUND('3'!F113*'1,2'!$E$28,0)</f>
        <v>5956</v>
      </c>
      <c r="H113" s="6">
        <f t="shared" si="49"/>
        <v>4963.3333333333339</v>
      </c>
      <c r="I113" s="70">
        <f t="shared" si="50"/>
        <v>1613.0833333333335</v>
      </c>
      <c r="J113" s="6" t="e">
        <f>ROUND('3'!#REF!*'1,2'!$E$28,0)</f>
        <v>#REF!</v>
      </c>
      <c r="K113" s="6" t="e">
        <f>ROUND('3'!#REF!*'1,2'!$E$28,0)</f>
        <v>#REF!</v>
      </c>
      <c r="L113" s="6" t="e">
        <f>ROUND('3'!#REF!*'1,2'!$E$28,0)</f>
        <v>#REF!</v>
      </c>
      <c r="M113" s="6" t="e">
        <f>ROUND('3'!#REF!*'1,2'!$E$28,0)</f>
        <v>#REF!</v>
      </c>
      <c r="N113" s="6">
        <f>ROUND('3'!G113*'1,2'!$E$28,0)</f>
        <v>9564</v>
      </c>
      <c r="O113" s="70">
        <f t="shared" si="51"/>
        <v>3108.3</v>
      </c>
      <c r="P113" s="6">
        <f>ROUND('3'!H113*'1,2'!$E$28,0)</f>
        <v>10538</v>
      </c>
      <c r="Q113" s="6">
        <f t="shared" si="52"/>
        <v>8781.6666666666679</v>
      </c>
      <c r="R113" s="70">
        <f t="shared" si="53"/>
        <v>2854.041666666667</v>
      </c>
      <c r="S113" s="6">
        <f>ROUND('3'!I113*'1,2'!$E$28,0)</f>
        <v>11200</v>
      </c>
      <c r="T113" s="70">
        <f t="shared" si="54"/>
        <v>3640</v>
      </c>
      <c r="U113" s="6">
        <f>ROUND('3'!J113*'1,2'!$E$28,0)</f>
        <v>12251</v>
      </c>
      <c r="V113" s="6">
        <f t="shared" si="55"/>
        <v>10209.166666666668</v>
      </c>
      <c r="W113" s="70">
        <f t="shared" si="56"/>
        <v>3317.979166666667</v>
      </c>
      <c r="Y113" s="14"/>
      <c r="AA113" s="14"/>
      <c r="AC113" s="14"/>
      <c r="AE113" s="14"/>
    </row>
    <row r="114" spans="1:31" ht="36.75" customHeight="1" x14ac:dyDescent="0.2">
      <c r="A114" s="4" t="s">
        <v>605</v>
      </c>
      <c r="B114" s="4" t="s">
        <v>606</v>
      </c>
      <c r="C114" s="5" t="s">
        <v>607</v>
      </c>
      <c r="D114" s="4" t="s">
        <v>15</v>
      </c>
      <c r="E114" s="6">
        <f>E113*0.6</f>
        <v>3250.2</v>
      </c>
      <c r="F114" s="70">
        <f t="shared" si="47"/>
        <v>1056.3150000000001</v>
      </c>
      <c r="G114" s="6">
        <f t="shared" ref="G114:U114" si="89">G113*0.6</f>
        <v>3573.6</v>
      </c>
      <c r="H114" s="6">
        <f t="shared" si="49"/>
        <v>2978</v>
      </c>
      <c r="I114" s="70">
        <f t="shared" si="50"/>
        <v>967.85</v>
      </c>
      <c r="J114" s="6" t="e">
        <f t="shared" si="89"/>
        <v>#REF!</v>
      </c>
      <c r="K114" s="6" t="e">
        <f t="shared" si="89"/>
        <v>#REF!</v>
      </c>
      <c r="L114" s="6" t="e">
        <f t="shared" si="89"/>
        <v>#REF!</v>
      </c>
      <c r="M114" s="6" t="e">
        <f t="shared" si="89"/>
        <v>#REF!</v>
      </c>
      <c r="N114" s="6">
        <f t="shared" si="89"/>
        <v>5738.4</v>
      </c>
      <c r="O114" s="70">
        <f t="shared" si="51"/>
        <v>1864.98</v>
      </c>
      <c r="P114" s="6">
        <f t="shared" si="89"/>
        <v>6322.8</v>
      </c>
      <c r="Q114" s="6">
        <f t="shared" si="52"/>
        <v>5269</v>
      </c>
      <c r="R114" s="70">
        <f t="shared" si="53"/>
        <v>1712.425</v>
      </c>
      <c r="S114" s="6">
        <f t="shared" si="89"/>
        <v>6720</v>
      </c>
      <c r="T114" s="70">
        <f t="shared" si="54"/>
        <v>2184</v>
      </c>
      <c r="U114" s="6">
        <f t="shared" si="89"/>
        <v>7350.5999999999995</v>
      </c>
      <c r="V114" s="6">
        <f t="shared" si="55"/>
        <v>6125.5</v>
      </c>
      <c r="W114" s="70">
        <f t="shared" si="56"/>
        <v>1990.7875000000001</v>
      </c>
      <c r="Y114" s="14"/>
      <c r="AA114" s="14"/>
      <c r="AC114" s="14"/>
      <c r="AE114" s="14"/>
    </row>
    <row r="115" spans="1:31" ht="36.75" customHeight="1" x14ac:dyDescent="0.2">
      <c r="A115" s="4" t="s">
        <v>608</v>
      </c>
      <c r="B115" s="4" t="s">
        <v>609</v>
      </c>
      <c r="C115" s="5" t="s">
        <v>610</v>
      </c>
      <c r="D115" s="4" t="s">
        <v>15</v>
      </c>
      <c r="E115" s="6">
        <f>E113*1.04</f>
        <v>5633.68</v>
      </c>
      <c r="F115" s="70">
        <f t="shared" si="47"/>
        <v>1830.9460000000001</v>
      </c>
      <c r="G115" s="6">
        <f>G113*1.04</f>
        <v>6194.24</v>
      </c>
      <c r="H115" s="6">
        <f t="shared" si="49"/>
        <v>5161.8666666666668</v>
      </c>
      <c r="I115" s="70">
        <f t="shared" si="50"/>
        <v>1677.6066666666668</v>
      </c>
      <c r="J115" s="6" t="e">
        <f t="shared" ref="J115:U115" si="90">J113*1.04</f>
        <v>#REF!</v>
      </c>
      <c r="K115" s="6" t="e">
        <f t="shared" si="90"/>
        <v>#REF!</v>
      </c>
      <c r="L115" s="6" t="e">
        <f t="shared" si="90"/>
        <v>#REF!</v>
      </c>
      <c r="M115" s="6" t="e">
        <f t="shared" si="90"/>
        <v>#REF!</v>
      </c>
      <c r="N115" s="6">
        <f t="shared" si="90"/>
        <v>9946.56</v>
      </c>
      <c r="O115" s="70">
        <f t="shared" si="51"/>
        <v>3232.6320000000001</v>
      </c>
      <c r="P115" s="6">
        <f t="shared" si="90"/>
        <v>10959.52</v>
      </c>
      <c r="Q115" s="6">
        <f t="shared" si="52"/>
        <v>9132.9333333333343</v>
      </c>
      <c r="R115" s="70">
        <f t="shared" si="53"/>
        <v>2968.2033333333338</v>
      </c>
      <c r="S115" s="6">
        <f t="shared" si="90"/>
        <v>11648</v>
      </c>
      <c r="T115" s="70">
        <f t="shared" si="54"/>
        <v>3785.6</v>
      </c>
      <c r="U115" s="6">
        <f t="shared" si="90"/>
        <v>12741.04</v>
      </c>
      <c r="V115" s="6">
        <f t="shared" si="55"/>
        <v>10617.533333333335</v>
      </c>
      <c r="W115" s="70">
        <f t="shared" si="56"/>
        <v>3450.6983333333337</v>
      </c>
      <c r="Y115" s="14"/>
      <c r="AA115" s="14"/>
      <c r="AC115" s="14"/>
      <c r="AE115" s="14"/>
    </row>
    <row r="116" spans="1:31" ht="36.75" customHeight="1" x14ac:dyDescent="0.2">
      <c r="A116" s="4" t="s">
        <v>611</v>
      </c>
      <c r="B116" s="4" t="s">
        <v>612</v>
      </c>
      <c r="C116" s="5" t="s">
        <v>613</v>
      </c>
      <c r="D116" s="4" t="s">
        <v>15</v>
      </c>
      <c r="E116" s="6">
        <f>E115*0.6</f>
        <v>3380.2080000000001</v>
      </c>
      <c r="F116" s="70">
        <f t="shared" si="47"/>
        <v>1098.5676000000001</v>
      </c>
      <c r="G116" s="6">
        <f t="shared" ref="G116:U116" si="91">G115*0.6</f>
        <v>3716.5439999999999</v>
      </c>
      <c r="H116" s="6">
        <f t="shared" si="49"/>
        <v>3097.12</v>
      </c>
      <c r="I116" s="70">
        <f t="shared" si="50"/>
        <v>1006.564</v>
      </c>
      <c r="J116" s="6" t="e">
        <f t="shared" si="91"/>
        <v>#REF!</v>
      </c>
      <c r="K116" s="6" t="e">
        <f t="shared" si="91"/>
        <v>#REF!</v>
      </c>
      <c r="L116" s="6" t="e">
        <f t="shared" si="91"/>
        <v>#REF!</v>
      </c>
      <c r="M116" s="6" t="e">
        <f t="shared" si="91"/>
        <v>#REF!</v>
      </c>
      <c r="N116" s="6">
        <f t="shared" si="91"/>
        <v>5967.9359999999997</v>
      </c>
      <c r="O116" s="70">
        <f t="shared" si="51"/>
        <v>1939.5791999999999</v>
      </c>
      <c r="P116" s="6">
        <f t="shared" si="91"/>
        <v>6575.7120000000004</v>
      </c>
      <c r="Q116" s="6">
        <f t="shared" si="52"/>
        <v>5479.76</v>
      </c>
      <c r="R116" s="70">
        <f t="shared" si="53"/>
        <v>1780.922</v>
      </c>
      <c r="S116" s="6">
        <f t="shared" si="91"/>
        <v>6988.8</v>
      </c>
      <c r="T116" s="70">
        <f t="shared" si="54"/>
        <v>2271.36</v>
      </c>
      <c r="U116" s="6">
        <f t="shared" si="91"/>
        <v>7644.6239999999998</v>
      </c>
      <c r="V116" s="6">
        <f t="shared" si="55"/>
        <v>6370.52</v>
      </c>
      <c r="W116" s="70">
        <f t="shared" si="56"/>
        <v>2070.4190000000003</v>
      </c>
      <c r="Y116" s="14"/>
      <c r="AA116" s="14"/>
      <c r="AC116" s="14"/>
      <c r="AE116" s="14"/>
    </row>
    <row r="117" spans="1:31" ht="36.75" customHeight="1" x14ac:dyDescent="0.2">
      <c r="A117" s="4" t="s">
        <v>614</v>
      </c>
      <c r="B117" s="4" t="s">
        <v>615</v>
      </c>
      <c r="C117" s="5" t="s">
        <v>616</v>
      </c>
      <c r="D117" s="4" t="s">
        <v>15</v>
      </c>
      <c r="E117" s="6">
        <f>E113*1.08</f>
        <v>5850.3600000000006</v>
      </c>
      <c r="F117" s="70">
        <f t="shared" si="47"/>
        <v>1901.3670000000002</v>
      </c>
      <c r="G117" s="6">
        <f>G113*1.08</f>
        <v>6432.4800000000005</v>
      </c>
      <c r="H117" s="6">
        <f t="shared" si="49"/>
        <v>5360.4000000000005</v>
      </c>
      <c r="I117" s="70">
        <f t="shared" si="50"/>
        <v>1742.1300000000003</v>
      </c>
      <c r="J117" s="6" t="e">
        <f t="shared" ref="J117:U117" si="92">J113*1.08</f>
        <v>#REF!</v>
      </c>
      <c r="K117" s="6" t="e">
        <f t="shared" si="92"/>
        <v>#REF!</v>
      </c>
      <c r="L117" s="6" t="e">
        <f t="shared" si="92"/>
        <v>#REF!</v>
      </c>
      <c r="M117" s="6" t="e">
        <f t="shared" si="92"/>
        <v>#REF!</v>
      </c>
      <c r="N117" s="6">
        <f t="shared" si="92"/>
        <v>10329.120000000001</v>
      </c>
      <c r="O117" s="70">
        <f t="shared" si="51"/>
        <v>3356.9640000000004</v>
      </c>
      <c r="P117" s="6">
        <f t="shared" si="92"/>
        <v>11381.04</v>
      </c>
      <c r="Q117" s="6">
        <f t="shared" si="52"/>
        <v>9484.2000000000007</v>
      </c>
      <c r="R117" s="70">
        <f t="shared" si="53"/>
        <v>3082.3650000000002</v>
      </c>
      <c r="S117" s="6">
        <f t="shared" si="92"/>
        <v>12096</v>
      </c>
      <c r="T117" s="70">
        <f t="shared" si="54"/>
        <v>3931.2000000000003</v>
      </c>
      <c r="U117" s="6">
        <f t="shared" si="92"/>
        <v>13231.080000000002</v>
      </c>
      <c r="V117" s="6">
        <f t="shared" si="55"/>
        <v>11025.900000000001</v>
      </c>
      <c r="W117" s="70">
        <f t="shared" si="56"/>
        <v>3583.4175000000005</v>
      </c>
      <c r="Y117" s="14"/>
      <c r="AA117" s="14"/>
      <c r="AC117" s="14"/>
      <c r="AE117" s="14"/>
    </row>
    <row r="118" spans="1:31" ht="36.75" customHeight="1" x14ac:dyDescent="0.2">
      <c r="A118" s="4" t="s">
        <v>617</v>
      </c>
      <c r="B118" s="4" t="s">
        <v>618</v>
      </c>
      <c r="C118" s="5" t="s">
        <v>619</v>
      </c>
      <c r="D118" s="4" t="s">
        <v>15</v>
      </c>
      <c r="E118" s="6">
        <f>E117*0.6</f>
        <v>3510.2160000000003</v>
      </c>
      <c r="F118" s="70">
        <f t="shared" si="47"/>
        <v>1140.8202000000001</v>
      </c>
      <c r="G118" s="6">
        <f t="shared" ref="G118:U118" si="93">G117*0.6</f>
        <v>3859.4880000000003</v>
      </c>
      <c r="H118" s="6">
        <f t="shared" si="49"/>
        <v>3216.2400000000002</v>
      </c>
      <c r="I118" s="70">
        <f t="shared" si="50"/>
        <v>1045.278</v>
      </c>
      <c r="J118" s="6" t="e">
        <f t="shared" si="93"/>
        <v>#REF!</v>
      </c>
      <c r="K118" s="6" t="e">
        <f t="shared" si="93"/>
        <v>#REF!</v>
      </c>
      <c r="L118" s="6" t="e">
        <f t="shared" si="93"/>
        <v>#REF!</v>
      </c>
      <c r="M118" s="6" t="e">
        <f t="shared" si="93"/>
        <v>#REF!</v>
      </c>
      <c r="N118" s="6">
        <f t="shared" si="93"/>
        <v>6197.4720000000007</v>
      </c>
      <c r="O118" s="70">
        <f t="shared" si="51"/>
        <v>2014.1784000000002</v>
      </c>
      <c r="P118" s="6">
        <f t="shared" si="93"/>
        <v>6828.6240000000007</v>
      </c>
      <c r="Q118" s="6">
        <f t="shared" si="52"/>
        <v>5690.52</v>
      </c>
      <c r="R118" s="70">
        <f t="shared" si="53"/>
        <v>1849.4190000000001</v>
      </c>
      <c r="S118" s="6">
        <f t="shared" si="93"/>
        <v>7257.5999999999995</v>
      </c>
      <c r="T118" s="70">
        <f t="shared" si="54"/>
        <v>2358.7199999999998</v>
      </c>
      <c r="U118" s="6">
        <f t="shared" si="93"/>
        <v>7938.648000000001</v>
      </c>
      <c r="V118" s="6">
        <f t="shared" si="55"/>
        <v>6615.5400000000009</v>
      </c>
      <c r="W118" s="70">
        <f t="shared" si="56"/>
        <v>2150.0505000000003</v>
      </c>
      <c r="Y118" s="14"/>
      <c r="AA118" s="14"/>
      <c r="AC118" s="14"/>
      <c r="AE118" s="14"/>
    </row>
    <row r="119" spans="1:31" ht="36.75" customHeight="1" x14ac:dyDescent="0.2">
      <c r="A119" s="4" t="s">
        <v>620</v>
      </c>
      <c r="B119" s="4" t="s">
        <v>621</v>
      </c>
      <c r="C119" s="5" t="s">
        <v>622</v>
      </c>
      <c r="D119" s="4" t="s">
        <v>15</v>
      </c>
      <c r="E119" s="6">
        <f>ROUND('3'!E119*'1,2'!$E$28,0)</f>
        <v>2931</v>
      </c>
      <c r="F119" s="70">
        <f t="shared" si="47"/>
        <v>952.57500000000005</v>
      </c>
      <c r="G119" s="6">
        <f>ROUND('3'!F119*'1,2'!$E$28,0)</f>
        <v>3222</v>
      </c>
      <c r="H119" s="6">
        <f t="shared" si="49"/>
        <v>2685</v>
      </c>
      <c r="I119" s="70">
        <f t="shared" si="50"/>
        <v>872.625</v>
      </c>
      <c r="J119" s="6" t="e">
        <f>ROUND('3'!#REF!*'1,2'!$E$28,0)</f>
        <v>#REF!</v>
      </c>
      <c r="K119" s="6" t="e">
        <f>ROUND('3'!#REF!*'1,2'!$E$28,0)</f>
        <v>#REF!</v>
      </c>
      <c r="L119" s="6" t="e">
        <f>ROUND('3'!#REF!*'1,2'!$E$28,0)</f>
        <v>#REF!</v>
      </c>
      <c r="M119" s="6" t="e">
        <f>ROUND('3'!#REF!*'1,2'!$E$28,0)</f>
        <v>#REF!</v>
      </c>
      <c r="N119" s="6">
        <f>ROUND('3'!G119*'1,2'!$E$28,0)</f>
        <v>5175</v>
      </c>
      <c r="O119" s="70">
        <f t="shared" si="51"/>
        <v>1681.875</v>
      </c>
      <c r="P119" s="6">
        <f>ROUND('3'!H119*'1,2'!$E$28,0)</f>
        <v>5702</v>
      </c>
      <c r="Q119" s="6">
        <f t="shared" si="52"/>
        <v>4751.666666666667</v>
      </c>
      <c r="R119" s="70">
        <f t="shared" si="53"/>
        <v>1544.2916666666667</v>
      </c>
      <c r="S119" s="6">
        <f>ROUND('3'!I119*'1,2'!$E$28,0)</f>
        <v>6063</v>
      </c>
      <c r="T119" s="70">
        <f t="shared" si="54"/>
        <v>1970.4750000000001</v>
      </c>
      <c r="U119" s="6">
        <f>ROUND('3'!J119*'1,2'!$E$28,0)</f>
        <v>6630</v>
      </c>
      <c r="V119" s="6">
        <f t="shared" si="55"/>
        <v>5525</v>
      </c>
      <c r="W119" s="70">
        <f t="shared" si="56"/>
        <v>1795.625</v>
      </c>
      <c r="Y119" s="14"/>
      <c r="AA119" s="14"/>
      <c r="AC119" s="14"/>
      <c r="AE119" s="14"/>
    </row>
    <row r="120" spans="1:31" ht="36.75" customHeight="1" x14ac:dyDescent="0.2">
      <c r="A120" s="4" t="s">
        <v>623</v>
      </c>
      <c r="B120" s="4" t="s">
        <v>624</v>
      </c>
      <c r="C120" s="5" t="s">
        <v>625</v>
      </c>
      <c r="D120" s="4" t="s">
        <v>15</v>
      </c>
      <c r="E120" s="6">
        <f>E119*0.6</f>
        <v>1758.6</v>
      </c>
      <c r="F120" s="70">
        <f t="shared" si="47"/>
        <v>571.54499999999996</v>
      </c>
      <c r="G120" s="6">
        <f t="shared" ref="G120:U120" si="94">G119*0.6</f>
        <v>1933.1999999999998</v>
      </c>
      <c r="H120" s="6">
        <f t="shared" si="49"/>
        <v>1611</v>
      </c>
      <c r="I120" s="70">
        <f t="shared" si="50"/>
        <v>523.57500000000005</v>
      </c>
      <c r="J120" s="6" t="e">
        <f t="shared" si="94"/>
        <v>#REF!</v>
      </c>
      <c r="K120" s="6" t="e">
        <f t="shared" si="94"/>
        <v>#REF!</v>
      </c>
      <c r="L120" s="6" t="e">
        <f t="shared" si="94"/>
        <v>#REF!</v>
      </c>
      <c r="M120" s="6" t="e">
        <f t="shared" si="94"/>
        <v>#REF!</v>
      </c>
      <c r="N120" s="6">
        <f t="shared" si="94"/>
        <v>3105</v>
      </c>
      <c r="O120" s="70">
        <f t="shared" si="51"/>
        <v>1009.125</v>
      </c>
      <c r="P120" s="6">
        <f t="shared" si="94"/>
        <v>3421.2</v>
      </c>
      <c r="Q120" s="6">
        <f t="shared" si="52"/>
        <v>2851</v>
      </c>
      <c r="R120" s="70">
        <f t="shared" si="53"/>
        <v>926.57500000000005</v>
      </c>
      <c r="S120" s="6">
        <f t="shared" si="94"/>
        <v>3637.7999999999997</v>
      </c>
      <c r="T120" s="70">
        <f t="shared" si="54"/>
        <v>1182.2849999999999</v>
      </c>
      <c r="U120" s="6">
        <f t="shared" si="94"/>
        <v>3978</v>
      </c>
      <c r="V120" s="6">
        <f t="shared" si="55"/>
        <v>3315</v>
      </c>
      <c r="W120" s="70">
        <f t="shared" si="56"/>
        <v>1077.375</v>
      </c>
      <c r="Y120" s="14"/>
      <c r="AA120" s="14"/>
      <c r="AC120" s="14"/>
      <c r="AE120" s="14"/>
    </row>
    <row r="121" spans="1:31" ht="36.75" customHeight="1" x14ac:dyDescent="0.2">
      <c r="A121" s="4" t="s">
        <v>626</v>
      </c>
      <c r="B121" s="4" t="s">
        <v>627</v>
      </c>
      <c r="C121" s="5" t="s">
        <v>628</v>
      </c>
      <c r="D121" s="4" t="s">
        <v>15</v>
      </c>
      <c r="E121" s="6">
        <f>E119*1.05</f>
        <v>3077.55</v>
      </c>
      <c r="F121" s="70">
        <f t="shared" si="47"/>
        <v>1000.2037500000001</v>
      </c>
      <c r="G121" s="6">
        <f>G119*1.05</f>
        <v>3383.1000000000004</v>
      </c>
      <c r="H121" s="6">
        <f t="shared" si="49"/>
        <v>2819.2500000000005</v>
      </c>
      <c r="I121" s="70">
        <f t="shared" si="50"/>
        <v>916.25625000000014</v>
      </c>
      <c r="J121" s="6" t="e">
        <f t="shared" ref="J121:U121" si="95">J119*1.05</f>
        <v>#REF!</v>
      </c>
      <c r="K121" s="6" t="e">
        <f t="shared" si="95"/>
        <v>#REF!</v>
      </c>
      <c r="L121" s="6" t="e">
        <f t="shared" si="95"/>
        <v>#REF!</v>
      </c>
      <c r="M121" s="6" t="e">
        <f t="shared" si="95"/>
        <v>#REF!</v>
      </c>
      <c r="N121" s="6">
        <f t="shared" si="95"/>
        <v>5433.75</v>
      </c>
      <c r="O121" s="70">
        <f t="shared" si="51"/>
        <v>1765.96875</v>
      </c>
      <c r="P121" s="6">
        <f t="shared" si="95"/>
        <v>5987.1</v>
      </c>
      <c r="Q121" s="6">
        <f t="shared" si="52"/>
        <v>4989.2500000000009</v>
      </c>
      <c r="R121" s="70">
        <f t="shared" si="53"/>
        <v>1621.5062500000004</v>
      </c>
      <c r="S121" s="6">
        <f t="shared" si="95"/>
        <v>6366.1500000000005</v>
      </c>
      <c r="T121" s="70">
        <f t="shared" si="54"/>
        <v>2068.9987500000002</v>
      </c>
      <c r="U121" s="6">
        <f t="shared" si="95"/>
        <v>6961.5</v>
      </c>
      <c r="V121" s="6">
        <f t="shared" si="55"/>
        <v>5801.25</v>
      </c>
      <c r="W121" s="70">
        <f t="shared" si="56"/>
        <v>1885.40625</v>
      </c>
      <c r="Y121" s="14"/>
      <c r="AA121" s="14"/>
      <c r="AC121" s="14"/>
      <c r="AE121" s="14"/>
    </row>
    <row r="122" spans="1:31" ht="36.75" customHeight="1" x14ac:dyDescent="0.2">
      <c r="A122" s="4" t="s">
        <v>629</v>
      </c>
      <c r="B122" s="4" t="s">
        <v>630</v>
      </c>
      <c r="C122" s="5" t="s">
        <v>631</v>
      </c>
      <c r="D122" s="4" t="s">
        <v>15</v>
      </c>
      <c r="E122" s="6">
        <f>E121*0.6</f>
        <v>1846.53</v>
      </c>
      <c r="F122" s="70">
        <f t="shared" si="47"/>
        <v>600.12225000000001</v>
      </c>
      <c r="G122" s="6">
        <f t="shared" ref="G122:U122" si="96">G121*0.6</f>
        <v>2029.8600000000001</v>
      </c>
      <c r="H122" s="6">
        <f t="shared" si="49"/>
        <v>1691.5500000000002</v>
      </c>
      <c r="I122" s="70">
        <f t="shared" si="50"/>
        <v>549.75375000000008</v>
      </c>
      <c r="J122" s="6" t="e">
        <f t="shared" si="96"/>
        <v>#REF!</v>
      </c>
      <c r="K122" s="6" t="e">
        <f t="shared" si="96"/>
        <v>#REF!</v>
      </c>
      <c r="L122" s="6" t="e">
        <f t="shared" si="96"/>
        <v>#REF!</v>
      </c>
      <c r="M122" s="6" t="e">
        <f t="shared" si="96"/>
        <v>#REF!</v>
      </c>
      <c r="N122" s="6">
        <f t="shared" si="96"/>
        <v>3260.25</v>
      </c>
      <c r="O122" s="70">
        <f t="shared" si="51"/>
        <v>1059.58125</v>
      </c>
      <c r="P122" s="6">
        <f t="shared" si="96"/>
        <v>3592.26</v>
      </c>
      <c r="Q122" s="6">
        <f t="shared" si="52"/>
        <v>2993.55</v>
      </c>
      <c r="R122" s="70">
        <f t="shared" si="53"/>
        <v>972.90375000000006</v>
      </c>
      <c r="S122" s="6">
        <f t="shared" si="96"/>
        <v>3819.69</v>
      </c>
      <c r="T122" s="70">
        <f t="shared" si="54"/>
        <v>1241.3992500000002</v>
      </c>
      <c r="U122" s="6">
        <f t="shared" si="96"/>
        <v>4176.8999999999996</v>
      </c>
      <c r="V122" s="6">
        <f t="shared" si="55"/>
        <v>3480.75</v>
      </c>
      <c r="W122" s="70">
        <f t="shared" si="56"/>
        <v>1131.2437500000001</v>
      </c>
      <c r="Y122" s="14"/>
      <c r="AA122" s="14"/>
      <c r="AC122" s="14"/>
      <c r="AE122" s="14"/>
    </row>
    <row r="123" spans="1:31" ht="36.75" customHeight="1" x14ac:dyDescent="0.2">
      <c r="A123" s="4" t="s">
        <v>632</v>
      </c>
      <c r="B123" s="4" t="s">
        <v>633</v>
      </c>
      <c r="C123" s="5" t="s">
        <v>634</v>
      </c>
      <c r="D123" s="4" t="s">
        <v>15</v>
      </c>
      <c r="E123" s="6">
        <f>ROUND('3'!E123*'1,2'!$E$28,0)</f>
        <v>5046</v>
      </c>
      <c r="F123" s="70">
        <f t="shared" si="47"/>
        <v>1639.95</v>
      </c>
      <c r="G123" s="6">
        <f>ROUND('3'!F123*'1,2'!$E$28,0)</f>
        <v>5550</v>
      </c>
      <c r="H123" s="6">
        <f t="shared" si="49"/>
        <v>4625</v>
      </c>
      <c r="I123" s="70">
        <f t="shared" si="50"/>
        <v>1503.125</v>
      </c>
      <c r="J123" s="6" t="e">
        <f>ROUND('3'!#REF!*'1,2'!$E$28,0)</f>
        <v>#REF!</v>
      </c>
      <c r="K123" s="6" t="e">
        <f>ROUND('3'!#REF!*'1,2'!$E$28,0)</f>
        <v>#REF!</v>
      </c>
      <c r="L123" s="6" t="e">
        <f>ROUND('3'!#REF!*'1,2'!$E$28,0)</f>
        <v>#REF!</v>
      </c>
      <c r="M123" s="6" t="e">
        <f>ROUND('3'!#REF!*'1,2'!$E$28,0)</f>
        <v>#REF!</v>
      </c>
      <c r="N123" s="6">
        <f>ROUND('3'!G123*'1,2'!$E$28,0)</f>
        <v>8913</v>
      </c>
      <c r="O123" s="70">
        <f t="shared" si="51"/>
        <v>2896.7249999999999</v>
      </c>
      <c r="P123" s="6">
        <f>ROUND('3'!H123*'1,2'!$E$28,0)</f>
        <v>9820</v>
      </c>
      <c r="Q123" s="6">
        <f t="shared" si="52"/>
        <v>8183.3333333333339</v>
      </c>
      <c r="R123" s="70">
        <f t="shared" si="53"/>
        <v>2659.5833333333335</v>
      </c>
      <c r="S123" s="6">
        <f>ROUND('3'!I123*'1,2'!$E$28,0)</f>
        <v>10437</v>
      </c>
      <c r="T123" s="70">
        <f t="shared" si="54"/>
        <v>3392.0250000000001</v>
      </c>
      <c r="U123" s="6">
        <f>ROUND('3'!J123*'1,2'!$E$28,0)</f>
        <v>11416</v>
      </c>
      <c r="V123" s="6">
        <f t="shared" si="55"/>
        <v>9513.3333333333339</v>
      </c>
      <c r="W123" s="70">
        <f t="shared" si="56"/>
        <v>3091.8333333333335</v>
      </c>
      <c r="Y123" s="14"/>
      <c r="AA123" s="14"/>
      <c r="AC123" s="14"/>
      <c r="AE123" s="14"/>
    </row>
    <row r="124" spans="1:31" ht="36.75" customHeight="1" x14ac:dyDescent="0.2">
      <c r="A124" s="4" t="s">
        <v>635</v>
      </c>
      <c r="B124" s="4" t="s">
        <v>636</v>
      </c>
      <c r="C124" s="5" t="s">
        <v>637</v>
      </c>
      <c r="D124" s="4" t="s">
        <v>15</v>
      </c>
      <c r="E124" s="6">
        <f>E123*0.6</f>
        <v>3027.6</v>
      </c>
      <c r="F124" s="70">
        <f t="shared" si="47"/>
        <v>983.97</v>
      </c>
      <c r="G124" s="6">
        <f t="shared" ref="G124:U124" si="97">G123*0.6</f>
        <v>3330</v>
      </c>
      <c r="H124" s="6">
        <f t="shared" si="49"/>
        <v>2775</v>
      </c>
      <c r="I124" s="70">
        <f t="shared" si="50"/>
        <v>901.875</v>
      </c>
      <c r="J124" s="6" t="e">
        <f t="shared" si="97"/>
        <v>#REF!</v>
      </c>
      <c r="K124" s="6" t="e">
        <f t="shared" si="97"/>
        <v>#REF!</v>
      </c>
      <c r="L124" s="6" t="e">
        <f t="shared" si="97"/>
        <v>#REF!</v>
      </c>
      <c r="M124" s="6" t="e">
        <f t="shared" si="97"/>
        <v>#REF!</v>
      </c>
      <c r="N124" s="6">
        <f t="shared" si="97"/>
        <v>5347.8</v>
      </c>
      <c r="O124" s="70">
        <f t="shared" si="51"/>
        <v>1738.0350000000001</v>
      </c>
      <c r="P124" s="6">
        <f t="shared" si="97"/>
        <v>5892</v>
      </c>
      <c r="Q124" s="6">
        <f t="shared" si="52"/>
        <v>4910</v>
      </c>
      <c r="R124" s="70">
        <f t="shared" si="53"/>
        <v>1595.75</v>
      </c>
      <c r="S124" s="6">
        <f t="shared" si="97"/>
        <v>6262.2</v>
      </c>
      <c r="T124" s="70">
        <f t="shared" si="54"/>
        <v>2035.2149999999999</v>
      </c>
      <c r="U124" s="6">
        <f t="shared" si="97"/>
        <v>6849.5999999999995</v>
      </c>
      <c r="V124" s="6">
        <f t="shared" si="55"/>
        <v>5708</v>
      </c>
      <c r="W124" s="70">
        <f t="shared" si="56"/>
        <v>1855.1000000000001</v>
      </c>
      <c r="Y124" s="14"/>
      <c r="AA124" s="14"/>
      <c r="AC124" s="14"/>
      <c r="AE124" s="14"/>
    </row>
    <row r="125" spans="1:31" ht="36.75" customHeight="1" x14ac:dyDescent="0.2">
      <c r="A125" s="4" t="s">
        <v>638</v>
      </c>
      <c r="B125" s="4" t="s">
        <v>639</v>
      </c>
      <c r="C125" s="5" t="s">
        <v>640</v>
      </c>
      <c r="D125" s="4" t="s">
        <v>15</v>
      </c>
      <c r="E125" s="6">
        <f>E123*1.03</f>
        <v>5197.38</v>
      </c>
      <c r="F125" s="70">
        <f t="shared" si="47"/>
        <v>1689.1485</v>
      </c>
      <c r="G125" s="6">
        <f>G123*1.03</f>
        <v>5716.5</v>
      </c>
      <c r="H125" s="6">
        <f t="shared" si="49"/>
        <v>4763.75</v>
      </c>
      <c r="I125" s="70">
        <f t="shared" si="50"/>
        <v>1548.21875</v>
      </c>
      <c r="J125" s="6" t="e">
        <f t="shared" ref="J125:U125" si="98">J123*1.03</f>
        <v>#REF!</v>
      </c>
      <c r="K125" s="6" t="e">
        <f t="shared" si="98"/>
        <v>#REF!</v>
      </c>
      <c r="L125" s="6" t="e">
        <f t="shared" si="98"/>
        <v>#REF!</v>
      </c>
      <c r="M125" s="6" t="e">
        <f t="shared" si="98"/>
        <v>#REF!</v>
      </c>
      <c r="N125" s="6">
        <f t="shared" si="98"/>
        <v>9180.39</v>
      </c>
      <c r="O125" s="70">
        <f t="shared" si="51"/>
        <v>2983.6267499999999</v>
      </c>
      <c r="P125" s="6">
        <f t="shared" si="98"/>
        <v>10114.6</v>
      </c>
      <c r="Q125" s="6">
        <f t="shared" si="52"/>
        <v>8428.8333333333339</v>
      </c>
      <c r="R125" s="70">
        <f t="shared" si="53"/>
        <v>2739.3708333333338</v>
      </c>
      <c r="S125" s="6">
        <f t="shared" si="98"/>
        <v>10750.11</v>
      </c>
      <c r="T125" s="70">
        <f t="shared" si="54"/>
        <v>3493.7857500000005</v>
      </c>
      <c r="U125" s="6">
        <f t="shared" si="98"/>
        <v>11758.48</v>
      </c>
      <c r="V125" s="6">
        <f t="shared" si="55"/>
        <v>9798.7333333333336</v>
      </c>
      <c r="W125" s="70">
        <f t="shared" si="56"/>
        <v>3184.5883333333336</v>
      </c>
      <c r="Y125" s="14"/>
      <c r="AA125" s="14"/>
      <c r="AC125" s="14"/>
      <c r="AE125" s="14"/>
    </row>
    <row r="126" spans="1:31" ht="36.75" customHeight="1" x14ac:dyDescent="0.2">
      <c r="A126" s="4" t="s">
        <v>641</v>
      </c>
      <c r="B126" s="4" t="s">
        <v>642</v>
      </c>
      <c r="C126" s="5" t="s">
        <v>643</v>
      </c>
      <c r="D126" s="4" t="s">
        <v>15</v>
      </c>
      <c r="E126" s="6">
        <f>E125*0.6</f>
        <v>3118.4279999999999</v>
      </c>
      <c r="F126" s="70">
        <f t="shared" si="47"/>
        <v>1013.4891</v>
      </c>
      <c r="G126" s="6">
        <f t="shared" ref="G126:U126" si="99">G125*0.6</f>
        <v>3429.9</v>
      </c>
      <c r="H126" s="6">
        <f t="shared" si="49"/>
        <v>2858.25</v>
      </c>
      <c r="I126" s="70">
        <f t="shared" si="50"/>
        <v>928.93124999999998</v>
      </c>
      <c r="J126" s="6" t="e">
        <f t="shared" si="99"/>
        <v>#REF!</v>
      </c>
      <c r="K126" s="6" t="e">
        <f t="shared" si="99"/>
        <v>#REF!</v>
      </c>
      <c r="L126" s="6" t="e">
        <f t="shared" si="99"/>
        <v>#REF!</v>
      </c>
      <c r="M126" s="6" t="e">
        <f t="shared" si="99"/>
        <v>#REF!</v>
      </c>
      <c r="N126" s="6">
        <f t="shared" si="99"/>
        <v>5508.2339999999995</v>
      </c>
      <c r="O126" s="70">
        <f t="shared" si="51"/>
        <v>1790.1760499999998</v>
      </c>
      <c r="P126" s="6">
        <f t="shared" si="99"/>
        <v>6068.76</v>
      </c>
      <c r="Q126" s="6">
        <f t="shared" si="52"/>
        <v>5057.3</v>
      </c>
      <c r="R126" s="70">
        <f t="shared" si="53"/>
        <v>1643.6225000000002</v>
      </c>
      <c r="S126" s="6">
        <f t="shared" si="99"/>
        <v>6450.0659999999998</v>
      </c>
      <c r="T126" s="70">
        <f t="shared" si="54"/>
        <v>2096.2714500000002</v>
      </c>
      <c r="U126" s="6">
        <f t="shared" si="99"/>
        <v>7055.0879999999997</v>
      </c>
      <c r="V126" s="6">
        <f t="shared" si="55"/>
        <v>5879.24</v>
      </c>
      <c r="W126" s="70">
        <f t="shared" si="56"/>
        <v>1910.7529999999999</v>
      </c>
      <c r="Y126" s="14"/>
      <c r="AA126" s="14"/>
      <c r="AC126" s="14"/>
      <c r="AE126" s="14"/>
    </row>
    <row r="127" spans="1:31" ht="36.75" customHeight="1" x14ac:dyDescent="0.2">
      <c r="A127" s="4" t="s">
        <v>644</v>
      </c>
      <c r="B127" s="4" t="s">
        <v>645</v>
      </c>
      <c r="C127" s="5" t="s">
        <v>646</v>
      </c>
      <c r="D127" s="4" t="s">
        <v>15</v>
      </c>
      <c r="E127" s="6">
        <f>ROUND('3'!E127*'1,2'!$E$28,0)</f>
        <v>6180</v>
      </c>
      <c r="F127" s="70">
        <f t="shared" si="47"/>
        <v>2008.5</v>
      </c>
      <c r="G127" s="6">
        <f>ROUND('3'!F127*'1,2'!$E$28,0)</f>
        <v>6797</v>
      </c>
      <c r="H127" s="6">
        <f t="shared" si="49"/>
        <v>5664.166666666667</v>
      </c>
      <c r="I127" s="70">
        <f t="shared" si="50"/>
        <v>1840.8541666666667</v>
      </c>
      <c r="J127" s="6" t="e">
        <f>ROUND('3'!#REF!*'1,2'!$E$28,0)</f>
        <v>#REF!</v>
      </c>
      <c r="K127" s="6" t="e">
        <f>ROUND('3'!#REF!*'1,2'!$E$28,0)</f>
        <v>#REF!</v>
      </c>
      <c r="L127" s="6" t="e">
        <f>ROUND('3'!#REF!*'1,2'!$E$28,0)</f>
        <v>#REF!</v>
      </c>
      <c r="M127" s="6" t="e">
        <f>ROUND('3'!#REF!*'1,2'!$E$28,0)</f>
        <v>#REF!</v>
      </c>
      <c r="N127" s="6">
        <f>ROUND('3'!G127*'1,2'!$E$28,0)</f>
        <v>10915</v>
      </c>
      <c r="O127" s="70">
        <f t="shared" si="51"/>
        <v>3547.375</v>
      </c>
      <c r="P127" s="6">
        <f>ROUND('3'!H127*'1,2'!$E$28,0)</f>
        <v>12026</v>
      </c>
      <c r="Q127" s="6">
        <f t="shared" si="52"/>
        <v>10021.666666666668</v>
      </c>
      <c r="R127" s="70">
        <f t="shared" si="53"/>
        <v>3257.041666666667</v>
      </c>
      <c r="S127" s="6">
        <f>ROUND('3'!I127*'1,2'!$E$28,0)</f>
        <v>12782</v>
      </c>
      <c r="T127" s="70">
        <f t="shared" si="54"/>
        <v>4154.1500000000005</v>
      </c>
      <c r="U127" s="6">
        <f>ROUND('3'!J127*'1,2'!$E$28,0)</f>
        <v>13980</v>
      </c>
      <c r="V127" s="6">
        <f t="shared" si="55"/>
        <v>11650</v>
      </c>
      <c r="W127" s="70">
        <f t="shared" si="56"/>
        <v>3786.25</v>
      </c>
      <c r="Y127" s="14"/>
      <c r="AA127" s="14"/>
      <c r="AC127" s="14"/>
      <c r="AE127" s="14"/>
    </row>
    <row r="128" spans="1:31" ht="36.75" customHeight="1" x14ac:dyDescent="0.2">
      <c r="A128" s="4" t="s">
        <v>647</v>
      </c>
      <c r="B128" s="4" t="s">
        <v>648</v>
      </c>
      <c r="C128" s="5" t="s">
        <v>649</v>
      </c>
      <c r="D128" s="4" t="s">
        <v>15</v>
      </c>
      <c r="E128" s="6">
        <f>E127*0.6</f>
        <v>3708</v>
      </c>
      <c r="F128" s="70">
        <f t="shared" si="47"/>
        <v>1205.1000000000001</v>
      </c>
      <c r="G128" s="6">
        <f t="shared" ref="G128:U128" si="100">G127*0.6</f>
        <v>4078.2</v>
      </c>
      <c r="H128" s="6">
        <f t="shared" si="49"/>
        <v>3398.5</v>
      </c>
      <c r="I128" s="70">
        <f t="shared" si="50"/>
        <v>1104.5125</v>
      </c>
      <c r="J128" s="6" t="e">
        <f t="shared" si="100"/>
        <v>#REF!</v>
      </c>
      <c r="K128" s="6" t="e">
        <f t="shared" si="100"/>
        <v>#REF!</v>
      </c>
      <c r="L128" s="6" t="e">
        <f t="shared" si="100"/>
        <v>#REF!</v>
      </c>
      <c r="M128" s="6" t="e">
        <f t="shared" si="100"/>
        <v>#REF!</v>
      </c>
      <c r="N128" s="6">
        <f t="shared" si="100"/>
        <v>6549</v>
      </c>
      <c r="O128" s="70">
        <f t="shared" si="51"/>
        <v>2128.4250000000002</v>
      </c>
      <c r="P128" s="6">
        <f t="shared" si="100"/>
        <v>7215.5999999999995</v>
      </c>
      <c r="Q128" s="6">
        <f t="shared" si="52"/>
        <v>6013</v>
      </c>
      <c r="R128" s="70">
        <f t="shared" si="53"/>
        <v>1954.2250000000001</v>
      </c>
      <c r="S128" s="6">
        <f t="shared" si="100"/>
        <v>7669.2</v>
      </c>
      <c r="T128" s="70">
        <f t="shared" si="54"/>
        <v>2492.4900000000002</v>
      </c>
      <c r="U128" s="6">
        <f t="shared" si="100"/>
        <v>8388</v>
      </c>
      <c r="V128" s="6">
        <f t="shared" si="55"/>
        <v>6990</v>
      </c>
      <c r="W128" s="70">
        <f t="shared" si="56"/>
        <v>2271.75</v>
      </c>
      <c r="Y128" s="14"/>
      <c r="AA128" s="14"/>
      <c r="AC128" s="14"/>
      <c r="AE128" s="14"/>
    </row>
    <row r="129" spans="1:31" ht="36.75" customHeight="1" x14ac:dyDescent="0.2">
      <c r="A129" s="4" t="s">
        <v>650</v>
      </c>
      <c r="B129" s="4" t="s">
        <v>651</v>
      </c>
      <c r="C129" s="5" t="s">
        <v>652</v>
      </c>
      <c r="D129" s="4" t="s">
        <v>15</v>
      </c>
      <c r="E129" s="6">
        <f>E127*1.1</f>
        <v>6798.0000000000009</v>
      </c>
      <c r="F129" s="70">
        <f t="shared" si="47"/>
        <v>2209.3500000000004</v>
      </c>
      <c r="G129" s="6">
        <f>G127*1.1</f>
        <v>7476.7000000000007</v>
      </c>
      <c r="H129" s="6">
        <f t="shared" si="49"/>
        <v>6230.5833333333339</v>
      </c>
      <c r="I129" s="70">
        <f t="shared" si="50"/>
        <v>2024.9395833333335</v>
      </c>
      <c r="J129" s="6" t="e">
        <f t="shared" ref="J129:U129" si="101">J127*1.1</f>
        <v>#REF!</v>
      </c>
      <c r="K129" s="6" t="e">
        <f t="shared" si="101"/>
        <v>#REF!</v>
      </c>
      <c r="L129" s="6" t="e">
        <f t="shared" si="101"/>
        <v>#REF!</v>
      </c>
      <c r="M129" s="6" t="e">
        <f t="shared" si="101"/>
        <v>#REF!</v>
      </c>
      <c r="N129" s="6">
        <f t="shared" si="101"/>
        <v>12006.500000000002</v>
      </c>
      <c r="O129" s="70">
        <f t="shared" si="51"/>
        <v>3902.1125000000006</v>
      </c>
      <c r="P129" s="6">
        <f t="shared" si="101"/>
        <v>13228.6</v>
      </c>
      <c r="Q129" s="6">
        <f t="shared" si="52"/>
        <v>11023.833333333334</v>
      </c>
      <c r="R129" s="70">
        <f t="shared" si="53"/>
        <v>3582.7458333333338</v>
      </c>
      <c r="S129" s="6">
        <f t="shared" si="101"/>
        <v>14060.2</v>
      </c>
      <c r="T129" s="70">
        <f t="shared" si="54"/>
        <v>4569.5650000000005</v>
      </c>
      <c r="U129" s="6">
        <f t="shared" si="101"/>
        <v>15378.000000000002</v>
      </c>
      <c r="V129" s="6">
        <f t="shared" si="55"/>
        <v>12815.000000000002</v>
      </c>
      <c r="W129" s="70">
        <f t="shared" si="56"/>
        <v>4164.8750000000009</v>
      </c>
      <c r="Y129" s="14"/>
      <c r="AA129" s="14"/>
      <c r="AC129" s="14"/>
      <c r="AE129" s="14"/>
    </row>
    <row r="130" spans="1:31" ht="36.75" customHeight="1" x14ac:dyDescent="0.2">
      <c r="A130" s="4" t="s">
        <v>653</v>
      </c>
      <c r="B130" s="4" t="s">
        <v>654</v>
      </c>
      <c r="C130" s="5" t="s">
        <v>655</v>
      </c>
      <c r="D130" s="4" t="s">
        <v>15</v>
      </c>
      <c r="E130" s="6">
        <f>E129*0.6</f>
        <v>4078.8</v>
      </c>
      <c r="F130" s="70">
        <f t="shared" si="47"/>
        <v>1325.6100000000001</v>
      </c>
      <c r="G130" s="6">
        <f t="shared" ref="G130:U130" si="102">G129*0.6</f>
        <v>4486.0200000000004</v>
      </c>
      <c r="H130" s="6">
        <f t="shared" si="49"/>
        <v>3738.3500000000004</v>
      </c>
      <c r="I130" s="70">
        <f t="shared" si="50"/>
        <v>1214.9637500000001</v>
      </c>
      <c r="J130" s="6" t="e">
        <f t="shared" si="102"/>
        <v>#REF!</v>
      </c>
      <c r="K130" s="6" t="e">
        <f t="shared" si="102"/>
        <v>#REF!</v>
      </c>
      <c r="L130" s="6" t="e">
        <f t="shared" si="102"/>
        <v>#REF!</v>
      </c>
      <c r="M130" s="6" t="e">
        <f t="shared" si="102"/>
        <v>#REF!</v>
      </c>
      <c r="N130" s="6">
        <f t="shared" si="102"/>
        <v>7203.9000000000005</v>
      </c>
      <c r="O130" s="70">
        <f t="shared" si="51"/>
        <v>2341.2675000000004</v>
      </c>
      <c r="P130" s="6">
        <f t="shared" si="102"/>
        <v>7937.16</v>
      </c>
      <c r="Q130" s="6">
        <f t="shared" si="52"/>
        <v>6614.3</v>
      </c>
      <c r="R130" s="70">
        <f t="shared" si="53"/>
        <v>2149.6475</v>
      </c>
      <c r="S130" s="6">
        <f t="shared" si="102"/>
        <v>8436.1200000000008</v>
      </c>
      <c r="T130" s="70">
        <f t="shared" si="54"/>
        <v>2741.7390000000005</v>
      </c>
      <c r="U130" s="6">
        <f t="shared" si="102"/>
        <v>9226.8000000000011</v>
      </c>
      <c r="V130" s="6">
        <f t="shared" si="55"/>
        <v>7689.0000000000009</v>
      </c>
      <c r="W130" s="70">
        <f t="shared" si="56"/>
        <v>2498.9250000000002</v>
      </c>
      <c r="Y130" s="14"/>
      <c r="AA130" s="14"/>
      <c r="AC130" s="14"/>
      <c r="AE130" s="14"/>
    </row>
    <row r="131" spans="1:31" ht="36.75" customHeight="1" x14ac:dyDescent="0.2">
      <c r="A131" s="4" t="s">
        <v>656</v>
      </c>
      <c r="B131" s="4" t="s">
        <v>657</v>
      </c>
      <c r="C131" s="5" t="s">
        <v>658</v>
      </c>
      <c r="D131" s="4" t="s">
        <v>15</v>
      </c>
      <c r="E131" s="6">
        <f>E127*1.03</f>
        <v>6365.4000000000005</v>
      </c>
      <c r="F131" s="70">
        <f t="shared" si="47"/>
        <v>2068.7550000000001</v>
      </c>
      <c r="G131" s="6">
        <f>G127*1.03</f>
        <v>7000.91</v>
      </c>
      <c r="H131" s="6">
        <f t="shared" si="49"/>
        <v>5834.0916666666672</v>
      </c>
      <c r="I131" s="70">
        <f t="shared" si="50"/>
        <v>1896.0797916666668</v>
      </c>
      <c r="J131" s="6" t="e">
        <f t="shared" ref="J131:U131" si="103">J127*1.03</f>
        <v>#REF!</v>
      </c>
      <c r="K131" s="6" t="e">
        <f t="shared" si="103"/>
        <v>#REF!</v>
      </c>
      <c r="L131" s="6" t="e">
        <f t="shared" si="103"/>
        <v>#REF!</v>
      </c>
      <c r="M131" s="6" t="e">
        <f t="shared" si="103"/>
        <v>#REF!</v>
      </c>
      <c r="N131" s="6">
        <f t="shared" si="103"/>
        <v>11242.45</v>
      </c>
      <c r="O131" s="70">
        <f t="shared" si="51"/>
        <v>3653.7962500000003</v>
      </c>
      <c r="P131" s="6">
        <f t="shared" si="103"/>
        <v>12386.78</v>
      </c>
      <c r="Q131" s="6">
        <f t="shared" si="52"/>
        <v>10322.316666666668</v>
      </c>
      <c r="R131" s="70">
        <f t="shared" si="53"/>
        <v>3354.7529166666673</v>
      </c>
      <c r="S131" s="6">
        <f t="shared" si="103"/>
        <v>13165.460000000001</v>
      </c>
      <c r="T131" s="70">
        <f t="shared" si="54"/>
        <v>4278.7745000000004</v>
      </c>
      <c r="U131" s="6">
        <f t="shared" si="103"/>
        <v>14399.4</v>
      </c>
      <c r="V131" s="6">
        <f t="shared" si="55"/>
        <v>11999.5</v>
      </c>
      <c r="W131" s="70">
        <f t="shared" si="56"/>
        <v>3899.8375000000001</v>
      </c>
      <c r="Y131" s="14"/>
      <c r="AA131" s="14"/>
      <c r="AC131" s="14"/>
      <c r="AE131" s="14"/>
    </row>
    <row r="132" spans="1:31" ht="36.75" customHeight="1" x14ac:dyDescent="0.2">
      <c r="A132" s="4" t="s">
        <v>659</v>
      </c>
      <c r="B132" s="4" t="s">
        <v>660</v>
      </c>
      <c r="C132" s="5" t="s">
        <v>661</v>
      </c>
      <c r="D132" s="4" t="s">
        <v>15</v>
      </c>
      <c r="E132" s="6">
        <f>E131*0.6</f>
        <v>3819.2400000000002</v>
      </c>
      <c r="F132" s="70">
        <f t="shared" si="47"/>
        <v>1241.2530000000002</v>
      </c>
      <c r="G132" s="6">
        <f t="shared" ref="G132:U132" si="104">G131*0.6</f>
        <v>4200.5459999999994</v>
      </c>
      <c r="H132" s="6">
        <f t="shared" si="49"/>
        <v>3500.4549999999995</v>
      </c>
      <c r="I132" s="70">
        <f t="shared" si="50"/>
        <v>1137.6478749999999</v>
      </c>
      <c r="J132" s="6" t="e">
        <f t="shared" si="104"/>
        <v>#REF!</v>
      </c>
      <c r="K132" s="6" t="e">
        <f t="shared" si="104"/>
        <v>#REF!</v>
      </c>
      <c r="L132" s="6" t="e">
        <f t="shared" si="104"/>
        <v>#REF!</v>
      </c>
      <c r="M132" s="6" t="e">
        <f t="shared" si="104"/>
        <v>#REF!</v>
      </c>
      <c r="N132" s="6">
        <f t="shared" si="104"/>
        <v>6745.47</v>
      </c>
      <c r="O132" s="70">
        <f t="shared" si="51"/>
        <v>2192.2777500000002</v>
      </c>
      <c r="P132" s="6">
        <f t="shared" si="104"/>
        <v>7432.0680000000002</v>
      </c>
      <c r="Q132" s="6">
        <f t="shared" si="52"/>
        <v>6193.39</v>
      </c>
      <c r="R132" s="70">
        <f t="shared" si="53"/>
        <v>2012.8517500000003</v>
      </c>
      <c r="S132" s="6">
        <f t="shared" si="104"/>
        <v>7899.2759999999998</v>
      </c>
      <c r="T132" s="70">
        <f t="shared" si="54"/>
        <v>2567.2647000000002</v>
      </c>
      <c r="U132" s="6">
        <f t="shared" si="104"/>
        <v>8639.64</v>
      </c>
      <c r="V132" s="6">
        <f t="shared" si="55"/>
        <v>7199.7</v>
      </c>
      <c r="W132" s="70">
        <f t="shared" si="56"/>
        <v>2339.9025000000001</v>
      </c>
      <c r="Y132" s="14"/>
      <c r="AA132" s="14"/>
      <c r="AC132" s="14"/>
      <c r="AE132" s="14"/>
    </row>
    <row r="133" spans="1:31" ht="36.75" customHeight="1" x14ac:dyDescent="0.2">
      <c r="A133" s="4" t="s">
        <v>662</v>
      </c>
      <c r="B133" s="4" t="s">
        <v>663</v>
      </c>
      <c r="C133" s="5" t="s">
        <v>664</v>
      </c>
      <c r="D133" s="4" t="s">
        <v>15</v>
      </c>
      <c r="E133" s="6">
        <f>E127*1.06</f>
        <v>6550.8</v>
      </c>
      <c r="F133" s="70">
        <f t="shared" si="47"/>
        <v>2129.0100000000002</v>
      </c>
      <c r="G133" s="6">
        <f t="shared" ref="G133:U133" si="105">G127*1.06</f>
        <v>7204.8200000000006</v>
      </c>
      <c r="H133" s="6">
        <f t="shared" si="49"/>
        <v>6004.0166666666673</v>
      </c>
      <c r="I133" s="70">
        <f t="shared" si="50"/>
        <v>1951.305416666667</v>
      </c>
      <c r="J133" s="6" t="e">
        <f t="shared" si="105"/>
        <v>#REF!</v>
      </c>
      <c r="K133" s="6" t="e">
        <f t="shared" si="105"/>
        <v>#REF!</v>
      </c>
      <c r="L133" s="6" t="e">
        <f t="shared" si="105"/>
        <v>#REF!</v>
      </c>
      <c r="M133" s="6" t="e">
        <f t="shared" si="105"/>
        <v>#REF!</v>
      </c>
      <c r="N133" s="6">
        <f t="shared" si="105"/>
        <v>11569.900000000001</v>
      </c>
      <c r="O133" s="70">
        <f t="shared" si="51"/>
        <v>3760.2175000000007</v>
      </c>
      <c r="P133" s="6">
        <f t="shared" si="105"/>
        <v>12747.560000000001</v>
      </c>
      <c r="Q133" s="6">
        <f t="shared" si="52"/>
        <v>10622.966666666669</v>
      </c>
      <c r="R133" s="70">
        <f t="shared" si="53"/>
        <v>3452.4641666666676</v>
      </c>
      <c r="S133" s="6">
        <f t="shared" si="105"/>
        <v>13548.92</v>
      </c>
      <c r="T133" s="70">
        <f t="shared" si="54"/>
        <v>4403.3990000000003</v>
      </c>
      <c r="U133" s="6">
        <f t="shared" si="105"/>
        <v>14818.800000000001</v>
      </c>
      <c r="V133" s="6">
        <f t="shared" si="55"/>
        <v>12349.000000000002</v>
      </c>
      <c r="W133" s="70">
        <f t="shared" si="56"/>
        <v>4013.4250000000006</v>
      </c>
      <c r="Y133" s="14"/>
      <c r="AA133" s="14"/>
      <c r="AC133" s="14"/>
      <c r="AE133" s="14"/>
    </row>
    <row r="134" spans="1:31" ht="36.75" customHeight="1" x14ac:dyDescent="0.2">
      <c r="A134" s="4" t="s">
        <v>665</v>
      </c>
      <c r="B134" s="4" t="s">
        <v>666</v>
      </c>
      <c r="C134" s="5" t="s">
        <v>667</v>
      </c>
      <c r="D134" s="4" t="s">
        <v>15</v>
      </c>
      <c r="E134" s="6">
        <f>E133*0.6</f>
        <v>3930.48</v>
      </c>
      <c r="F134" s="70">
        <f t="shared" si="47"/>
        <v>1277.4059999999999</v>
      </c>
      <c r="G134" s="6">
        <f t="shared" ref="G134:U134" si="106">G133*0.6</f>
        <v>4322.8919999999998</v>
      </c>
      <c r="H134" s="6">
        <f t="shared" si="49"/>
        <v>3602.41</v>
      </c>
      <c r="I134" s="70">
        <f t="shared" si="50"/>
        <v>1170.78325</v>
      </c>
      <c r="J134" s="6" t="e">
        <f t="shared" si="106"/>
        <v>#REF!</v>
      </c>
      <c r="K134" s="6" t="e">
        <f t="shared" si="106"/>
        <v>#REF!</v>
      </c>
      <c r="L134" s="6" t="e">
        <f t="shared" si="106"/>
        <v>#REF!</v>
      </c>
      <c r="M134" s="6" t="e">
        <f t="shared" si="106"/>
        <v>#REF!</v>
      </c>
      <c r="N134" s="6">
        <f t="shared" si="106"/>
        <v>6941.9400000000005</v>
      </c>
      <c r="O134" s="70">
        <f t="shared" si="51"/>
        <v>2256.1305000000002</v>
      </c>
      <c r="P134" s="6">
        <f t="shared" si="106"/>
        <v>7648.5360000000001</v>
      </c>
      <c r="Q134" s="6">
        <f t="shared" si="52"/>
        <v>6373.7800000000007</v>
      </c>
      <c r="R134" s="70">
        <f t="shared" si="53"/>
        <v>2071.4785000000002</v>
      </c>
      <c r="S134" s="6">
        <f t="shared" si="106"/>
        <v>8129.3519999999999</v>
      </c>
      <c r="T134" s="70">
        <f t="shared" si="54"/>
        <v>2642.0394000000001</v>
      </c>
      <c r="U134" s="6">
        <f t="shared" si="106"/>
        <v>8891.2800000000007</v>
      </c>
      <c r="V134" s="6">
        <f t="shared" si="55"/>
        <v>7409.4000000000005</v>
      </c>
      <c r="W134" s="70">
        <f t="shared" si="56"/>
        <v>2408.0550000000003</v>
      </c>
      <c r="Y134" s="14"/>
      <c r="AA134" s="14"/>
      <c r="AC134" s="14"/>
      <c r="AE134" s="14"/>
    </row>
    <row r="135" spans="1:31" ht="36.75" customHeight="1" x14ac:dyDescent="0.2">
      <c r="A135" s="4" t="s">
        <v>668</v>
      </c>
      <c r="B135" s="4" t="s">
        <v>669</v>
      </c>
      <c r="C135" s="5" t="s">
        <v>670</v>
      </c>
      <c r="D135" s="4" t="s">
        <v>15</v>
      </c>
      <c r="E135" s="6">
        <f>E127*1.1*1.03</f>
        <v>7001.9400000000014</v>
      </c>
      <c r="F135" s="70">
        <f t="shared" si="47"/>
        <v>2275.6305000000007</v>
      </c>
      <c r="G135" s="6">
        <f>G127*1.1*1.03</f>
        <v>7701.0010000000011</v>
      </c>
      <c r="H135" s="6">
        <f t="shared" si="49"/>
        <v>6417.5008333333344</v>
      </c>
      <c r="I135" s="70">
        <f t="shared" si="50"/>
        <v>2085.6877708333336</v>
      </c>
      <c r="J135" s="6" t="e">
        <f t="shared" ref="J135:U135" si="107">J127*1.1*1.03</f>
        <v>#REF!</v>
      </c>
      <c r="K135" s="6" t="e">
        <f t="shared" si="107"/>
        <v>#REF!</v>
      </c>
      <c r="L135" s="6" t="e">
        <f t="shared" si="107"/>
        <v>#REF!</v>
      </c>
      <c r="M135" s="6" t="e">
        <f t="shared" si="107"/>
        <v>#REF!</v>
      </c>
      <c r="N135" s="6">
        <f t="shared" si="107"/>
        <v>12366.695000000002</v>
      </c>
      <c r="O135" s="70">
        <f t="shared" si="51"/>
        <v>4019.1758750000008</v>
      </c>
      <c r="P135" s="6">
        <f t="shared" si="107"/>
        <v>13625.458000000001</v>
      </c>
      <c r="Q135" s="6">
        <f t="shared" si="52"/>
        <v>11354.548333333334</v>
      </c>
      <c r="R135" s="70">
        <f t="shared" si="53"/>
        <v>3690.2282083333339</v>
      </c>
      <c r="S135" s="6">
        <f t="shared" si="107"/>
        <v>14482.006000000001</v>
      </c>
      <c r="T135" s="70">
        <f t="shared" si="54"/>
        <v>4706.6519500000004</v>
      </c>
      <c r="U135" s="6">
        <f t="shared" si="107"/>
        <v>15839.340000000002</v>
      </c>
      <c r="V135" s="6">
        <f t="shared" si="55"/>
        <v>13199.450000000003</v>
      </c>
      <c r="W135" s="70">
        <f t="shared" si="56"/>
        <v>4289.8212500000009</v>
      </c>
      <c r="Y135" s="14"/>
      <c r="AA135" s="14"/>
      <c r="AC135" s="14"/>
      <c r="AE135" s="14"/>
    </row>
    <row r="136" spans="1:31" ht="36.75" customHeight="1" x14ac:dyDescent="0.2">
      <c r="A136" s="4" t="s">
        <v>671</v>
      </c>
      <c r="B136" s="4" t="s">
        <v>672</v>
      </c>
      <c r="C136" s="5" t="s">
        <v>673</v>
      </c>
      <c r="D136" s="4" t="s">
        <v>15</v>
      </c>
      <c r="E136" s="6">
        <f>E135*0.6</f>
        <v>4201.1640000000007</v>
      </c>
      <c r="F136" s="70">
        <f t="shared" si="47"/>
        <v>1365.3783000000003</v>
      </c>
      <c r="G136" s="6">
        <f t="shared" ref="G136:U136" si="108">G135*0.6</f>
        <v>4620.6006000000007</v>
      </c>
      <c r="H136" s="6">
        <f t="shared" si="49"/>
        <v>3850.5005000000006</v>
      </c>
      <c r="I136" s="70">
        <f t="shared" si="50"/>
        <v>1251.4126625000001</v>
      </c>
      <c r="J136" s="6" t="e">
        <f t="shared" si="108"/>
        <v>#REF!</v>
      </c>
      <c r="K136" s="6" t="e">
        <f t="shared" si="108"/>
        <v>#REF!</v>
      </c>
      <c r="L136" s="6" t="e">
        <f t="shared" si="108"/>
        <v>#REF!</v>
      </c>
      <c r="M136" s="6" t="e">
        <f t="shared" si="108"/>
        <v>#REF!</v>
      </c>
      <c r="N136" s="6">
        <f t="shared" si="108"/>
        <v>7420.0170000000007</v>
      </c>
      <c r="O136" s="70">
        <f t="shared" si="51"/>
        <v>2411.5055250000005</v>
      </c>
      <c r="P136" s="6">
        <f t="shared" si="108"/>
        <v>8175.2748000000001</v>
      </c>
      <c r="Q136" s="6">
        <f t="shared" si="52"/>
        <v>6812.7290000000003</v>
      </c>
      <c r="R136" s="70">
        <f t="shared" si="53"/>
        <v>2214.1369250000002</v>
      </c>
      <c r="S136" s="6">
        <f t="shared" si="108"/>
        <v>8689.2036000000007</v>
      </c>
      <c r="T136" s="70">
        <f t="shared" si="54"/>
        <v>2823.9911700000002</v>
      </c>
      <c r="U136" s="6">
        <f t="shared" si="108"/>
        <v>9503.6040000000012</v>
      </c>
      <c r="V136" s="6">
        <f t="shared" si="55"/>
        <v>7919.670000000001</v>
      </c>
      <c r="W136" s="70">
        <f t="shared" si="56"/>
        <v>2573.8927500000004</v>
      </c>
      <c r="Y136" s="14"/>
      <c r="AA136" s="14"/>
      <c r="AC136" s="14"/>
      <c r="AE136" s="14"/>
    </row>
    <row r="137" spans="1:31" ht="36.75" customHeight="1" x14ac:dyDescent="0.2">
      <c r="A137" s="4" t="s">
        <v>674</v>
      </c>
      <c r="B137" s="4" t="s">
        <v>675</v>
      </c>
      <c r="C137" s="5" t="s">
        <v>676</v>
      </c>
      <c r="D137" s="4" t="s">
        <v>15</v>
      </c>
      <c r="E137" s="6">
        <f>E127*1.1*1.06</f>
        <v>7205.880000000001</v>
      </c>
      <c r="F137" s="70">
        <f t="shared" si="47"/>
        <v>2341.9110000000005</v>
      </c>
      <c r="G137" s="6">
        <f t="shared" ref="G137:U137" si="109">G127*1.1*1.06</f>
        <v>7925.3020000000015</v>
      </c>
      <c r="H137" s="6">
        <f t="shared" si="49"/>
        <v>6604.4183333333349</v>
      </c>
      <c r="I137" s="70">
        <f t="shared" si="50"/>
        <v>2146.4359583333339</v>
      </c>
      <c r="J137" s="6" t="e">
        <f t="shared" si="109"/>
        <v>#REF!</v>
      </c>
      <c r="K137" s="6" t="e">
        <f t="shared" si="109"/>
        <v>#REF!</v>
      </c>
      <c r="L137" s="6" t="e">
        <f t="shared" si="109"/>
        <v>#REF!</v>
      </c>
      <c r="M137" s="6" t="e">
        <f t="shared" si="109"/>
        <v>#REF!</v>
      </c>
      <c r="N137" s="6">
        <f t="shared" si="109"/>
        <v>12726.890000000003</v>
      </c>
      <c r="O137" s="70">
        <f t="shared" si="51"/>
        <v>4136.2392500000014</v>
      </c>
      <c r="P137" s="6">
        <f t="shared" si="109"/>
        <v>14022.316000000001</v>
      </c>
      <c r="Q137" s="6">
        <f t="shared" si="52"/>
        <v>11685.263333333334</v>
      </c>
      <c r="R137" s="70">
        <f t="shared" si="53"/>
        <v>3797.7105833333339</v>
      </c>
      <c r="S137" s="6">
        <f t="shared" si="109"/>
        <v>14903.812000000002</v>
      </c>
      <c r="T137" s="70">
        <f t="shared" si="54"/>
        <v>4843.7389000000003</v>
      </c>
      <c r="U137" s="6">
        <f t="shared" si="109"/>
        <v>16300.680000000002</v>
      </c>
      <c r="V137" s="6">
        <f t="shared" si="55"/>
        <v>13583.900000000001</v>
      </c>
      <c r="W137" s="70">
        <f t="shared" si="56"/>
        <v>4414.7675000000008</v>
      </c>
      <c r="Y137" s="14"/>
      <c r="AA137" s="14"/>
      <c r="AC137" s="14"/>
      <c r="AE137" s="14"/>
    </row>
    <row r="138" spans="1:31" ht="36.75" customHeight="1" x14ac:dyDescent="0.2">
      <c r="A138" s="4" t="s">
        <v>677</v>
      </c>
      <c r="B138" s="4" t="s">
        <v>678</v>
      </c>
      <c r="C138" s="5" t="s">
        <v>679</v>
      </c>
      <c r="D138" s="4" t="s">
        <v>15</v>
      </c>
      <c r="E138" s="6">
        <f>E137*0.6</f>
        <v>4323.5280000000002</v>
      </c>
      <c r="F138" s="70">
        <f t="shared" si="47"/>
        <v>1405.1466</v>
      </c>
      <c r="G138" s="6">
        <f t="shared" ref="G138:U138" si="110">G137*0.6</f>
        <v>4755.1812000000009</v>
      </c>
      <c r="H138" s="6">
        <f t="shared" si="49"/>
        <v>3962.6510000000007</v>
      </c>
      <c r="I138" s="70">
        <f t="shared" si="50"/>
        <v>1287.8615750000004</v>
      </c>
      <c r="J138" s="6" t="e">
        <f t="shared" si="110"/>
        <v>#REF!</v>
      </c>
      <c r="K138" s="6" t="e">
        <f t="shared" si="110"/>
        <v>#REF!</v>
      </c>
      <c r="L138" s="6" t="e">
        <f t="shared" si="110"/>
        <v>#REF!</v>
      </c>
      <c r="M138" s="6" t="e">
        <f t="shared" si="110"/>
        <v>#REF!</v>
      </c>
      <c r="N138" s="6">
        <f t="shared" si="110"/>
        <v>7636.1340000000018</v>
      </c>
      <c r="O138" s="70">
        <f t="shared" si="51"/>
        <v>2481.7435500000006</v>
      </c>
      <c r="P138" s="6">
        <f t="shared" si="110"/>
        <v>8413.3896000000004</v>
      </c>
      <c r="Q138" s="6">
        <f t="shared" si="52"/>
        <v>7011.1580000000004</v>
      </c>
      <c r="R138" s="70">
        <f t="shared" si="53"/>
        <v>2278.62635</v>
      </c>
      <c r="S138" s="6">
        <f t="shared" si="110"/>
        <v>8942.2872000000007</v>
      </c>
      <c r="T138" s="70">
        <f t="shared" si="54"/>
        <v>2906.2433400000004</v>
      </c>
      <c r="U138" s="6">
        <f t="shared" si="110"/>
        <v>9780.4080000000013</v>
      </c>
      <c r="V138" s="6">
        <f t="shared" si="55"/>
        <v>8150.3400000000011</v>
      </c>
      <c r="W138" s="70">
        <f t="shared" si="56"/>
        <v>2648.8605000000002</v>
      </c>
      <c r="Y138" s="14"/>
      <c r="AA138" s="14"/>
      <c r="AC138" s="14"/>
      <c r="AE138" s="14"/>
    </row>
    <row r="139" spans="1:31" ht="36.75" customHeight="1" x14ac:dyDescent="0.2">
      <c r="A139" s="4" t="s">
        <v>680</v>
      </c>
      <c r="B139" s="4" t="s">
        <v>681</v>
      </c>
      <c r="C139" s="5" t="s">
        <v>682</v>
      </c>
      <c r="D139" s="4" t="s">
        <v>15</v>
      </c>
      <c r="E139" s="6">
        <f>ROUND('3'!E139*'1,2'!$E$28,0)</f>
        <v>10067</v>
      </c>
      <c r="F139" s="70">
        <f t="shared" ref="F139:F196" si="111">E139*$C$5</f>
        <v>3271.7750000000001</v>
      </c>
      <c r="G139" s="6">
        <f>ROUND('3'!F139*'1,2'!$E$28,0)</f>
        <v>11072</v>
      </c>
      <c r="H139" s="6">
        <f t="shared" ref="H139:H196" si="112">G139/1.2</f>
        <v>9226.6666666666679</v>
      </c>
      <c r="I139" s="70">
        <f t="shared" ref="I139:I196" si="113">H139*$C$5</f>
        <v>2998.666666666667</v>
      </c>
      <c r="J139" s="6" t="e">
        <f>ROUND('3'!#REF!*'1,2'!$E$28,0)</f>
        <v>#REF!</v>
      </c>
      <c r="K139" s="6" t="e">
        <f>ROUND('3'!#REF!*'1,2'!$E$28,0)</f>
        <v>#REF!</v>
      </c>
      <c r="L139" s="6" t="e">
        <f>ROUND('3'!#REF!*'1,2'!$E$28,0)</f>
        <v>#REF!</v>
      </c>
      <c r="M139" s="6" t="e">
        <f>ROUND('3'!#REF!*'1,2'!$E$28,0)</f>
        <v>#REF!</v>
      </c>
      <c r="N139" s="6">
        <f>ROUND('3'!G139*'1,2'!$E$28,0)</f>
        <v>17779</v>
      </c>
      <c r="O139" s="70">
        <f t="shared" ref="O139:O196" si="114">N139*$C$5</f>
        <v>5778.1750000000002</v>
      </c>
      <c r="P139" s="6">
        <f>ROUND('3'!H139*'1,2'!$E$28,0)</f>
        <v>19587</v>
      </c>
      <c r="Q139" s="6">
        <f t="shared" ref="Q139:Q196" si="115">P139/1.2</f>
        <v>16322.5</v>
      </c>
      <c r="R139" s="70">
        <f t="shared" ref="R139:R196" si="116">Q139*$C$5</f>
        <v>5304.8125</v>
      </c>
      <c r="S139" s="6">
        <f>ROUND('3'!I139*'1,2'!$E$28,0)</f>
        <v>20821</v>
      </c>
      <c r="T139" s="70">
        <f t="shared" ref="T139:T196" si="117">S139*$C$5</f>
        <v>6766.8249999999998</v>
      </c>
      <c r="U139" s="6">
        <f>ROUND('3'!J139*'1,2'!$E$28,0)</f>
        <v>22775</v>
      </c>
      <c r="V139" s="6">
        <f t="shared" ref="V139:V196" si="118">U139/1.2</f>
        <v>18979.166666666668</v>
      </c>
      <c r="W139" s="70">
        <f t="shared" ref="W139:W196" si="119">V139*$C$5</f>
        <v>6168.229166666667</v>
      </c>
      <c r="Y139" s="14"/>
      <c r="AA139" s="14"/>
      <c r="AC139" s="14"/>
      <c r="AE139" s="14"/>
    </row>
    <row r="140" spans="1:31" ht="36.75" customHeight="1" x14ac:dyDescent="0.2">
      <c r="A140" s="4" t="s">
        <v>683</v>
      </c>
      <c r="B140" s="4" t="s">
        <v>684</v>
      </c>
      <c r="C140" s="5" t="s">
        <v>685</v>
      </c>
      <c r="D140" s="4" t="s">
        <v>15</v>
      </c>
      <c r="E140" s="6">
        <f>E139*0.6</f>
        <v>6040.2</v>
      </c>
      <c r="F140" s="70">
        <f t="shared" si="111"/>
        <v>1963.0650000000001</v>
      </c>
      <c r="G140" s="6">
        <f t="shared" ref="G140:U140" si="120">G139*0.6</f>
        <v>6643.2</v>
      </c>
      <c r="H140" s="6">
        <f t="shared" si="112"/>
        <v>5536</v>
      </c>
      <c r="I140" s="70">
        <f t="shared" si="113"/>
        <v>1799.2</v>
      </c>
      <c r="J140" s="6" t="e">
        <f t="shared" si="120"/>
        <v>#REF!</v>
      </c>
      <c r="K140" s="6" t="e">
        <f t="shared" si="120"/>
        <v>#REF!</v>
      </c>
      <c r="L140" s="6" t="e">
        <f t="shared" si="120"/>
        <v>#REF!</v>
      </c>
      <c r="M140" s="6" t="e">
        <f t="shared" si="120"/>
        <v>#REF!</v>
      </c>
      <c r="N140" s="6">
        <f t="shared" si="120"/>
        <v>10667.4</v>
      </c>
      <c r="O140" s="70">
        <f t="shared" si="114"/>
        <v>3466.9050000000002</v>
      </c>
      <c r="P140" s="6">
        <f t="shared" si="120"/>
        <v>11752.199999999999</v>
      </c>
      <c r="Q140" s="6">
        <f t="shared" si="115"/>
        <v>9793.5</v>
      </c>
      <c r="R140" s="70">
        <f t="shared" si="116"/>
        <v>3182.8875000000003</v>
      </c>
      <c r="S140" s="6">
        <f t="shared" si="120"/>
        <v>12492.6</v>
      </c>
      <c r="T140" s="70">
        <f t="shared" si="117"/>
        <v>4060.0950000000003</v>
      </c>
      <c r="U140" s="6">
        <f t="shared" si="120"/>
        <v>13665</v>
      </c>
      <c r="V140" s="6">
        <f t="shared" si="118"/>
        <v>11387.5</v>
      </c>
      <c r="W140" s="70">
        <f t="shared" si="119"/>
        <v>3700.9375</v>
      </c>
      <c r="Y140" s="14"/>
      <c r="AA140" s="14"/>
      <c r="AC140" s="14"/>
      <c r="AE140" s="14"/>
    </row>
    <row r="141" spans="1:31" ht="36.75" customHeight="1" x14ac:dyDescent="0.2">
      <c r="A141" s="4" t="s">
        <v>686</v>
      </c>
      <c r="B141" s="4" t="s">
        <v>687</v>
      </c>
      <c r="C141" s="5" t="s">
        <v>688</v>
      </c>
      <c r="D141" s="4" t="s">
        <v>15</v>
      </c>
      <c r="E141" s="6">
        <f>E139*1.03</f>
        <v>10369.01</v>
      </c>
      <c r="F141" s="70">
        <f t="shared" si="111"/>
        <v>3369.9282500000004</v>
      </c>
      <c r="G141" s="6">
        <f t="shared" ref="G141:U141" si="121">G139*1.03</f>
        <v>11404.16</v>
      </c>
      <c r="H141" s="6">
        <f t="shared" si="112"/>
        <v>9503.4666666666672</v>
      </c>
      <c r="I141" s="70">
        <f t="shared" si="113"/>
        <v>3088.626666666667</v>
      </c>
      <c r="J141" s="6" t="e">
        <f t="shared" si="121"/>
        <v>#REF!</v>
      </c>
      <c r="K141" s="6" t="e">
        <f t="shared" si="121"/>
        <v>#REF!</v>
      </c>
      <c r="L141" s="6" t="e">
        <f t="shared" si="121"/>
        <v>#REF!</v>
      </c>
      <c r="M141" s="6" t="e">
        <f t="shared" si="121"/>
        <v>#REF!</v>
      </c>
      <c r="N141" s="6">
        <f t="shared" si="121"/>
        <v>18312.37</v>
      </c>
      <c r="O141" s="70">
        <f t="shared" si="114"/>
        <v>5951.5202499999996</v>
      </c>
      <c r="P141" s="6">
        <f t="shared" si="121"/>
        <v>20174.61</v>
      </c>
      <c r="Q141" s="6">
        <f t="shared" si="115"/>
        <v>16812.175000000003</v>
      </c>
      <c r="R141" s="70">
        <f t="shared" si="116"/>
        <v>5463.9568750000008</v>
      </c>
      <c r="S141" s="6">
        <f t="shared" si="121"/>
        <v>21445.63</v>
      </c>
      <c r="T141" s="70">
        <f t="shared" si="117"/>
        <v>6969.8297500000008</v>
      </c>
      <c r="U141" s="6">
        <f t="shared" si="121"/>
        <v>23458.25</v>
      </c>
      <c r="V141" s="6">
        <f t="shared" si="118"/>
        <v>19548.541666666668</v>
      </c>
      <c r="W141" s="70">
        <f t="shared" si="119"/>
        <v>6353.276041666667</v>
      </c>
      <c r="Y141" s="14"/>
      <c r="AA141" s="14"/>
      <c r="AC141" s="14"/>
      <c r="AE141" s="14"/>
    </row>
    <row r="142" spans="1:31" ht="36.75" customHeight="1" x14ac:dyDescent="0.2">
      <c r="A142" s="4" t="s">
        <v>689</v>
      </c>
      <c r="B142" s="4" t="s">
        <v>690</v>
      </c>
      <c r="C142" s="5" t="s">
        <v>691</v>
      </c>
      <c r="D142" s="4" t="s">
        <v>15</v>
      </c>
      <c r="E142" s="6">
        <f>E141*0.6</f>
        <v>6221.4059999999999</v>
      </c>
      <c r="F142" s="70">
        <f t="shared" si="111"/>
        <v>2021.95695</v>
      </c>
      <c r="G142" s="6">
        <f t="shared" ref="G142:U142" si="122">G141*0.6</f>
        <v>6842.4960000000001</v>
      </c>
      <c r="H142" s="6">
        <f t="shared" si="112"/>
        <v>5702.08</v>
      </c>
      <c r="I142" s="70">
        <f t="shared" si="113"/>
        <v>1853.1759999999999</v>
      </c>
      <c r="J142" s="6" t="e">
        <f t="shared" si="122"/>
        <v>#REF!</v>
      </c>
      <c r="K142" s="6" t="e">
        <f t="shared" si="122"/>
        <v>#REF!</v>
      </c>
      <c r="L142" s="6" t="e">
        <f t="shared" si="122"/>
        <v>#REF!</v>
      </c>
      <c r="M142" s="6" t="e">
        <f t="shared" si="122"/>
        <v>#REF!</v>
      </c>
      <c r="N142" s="6">
        <f t="shared" si="122"/>
        <v>10987.421999999999</v>
      </c>
      <c r="O142" s="70">
        <f t="shared" si="114"/>
        <v>3570.9121499999997</v>
      </c>
      <c r="P142" s="6">
        <f t="shared" si="122"/>
        <v>12104.766</v>
      </c>
      <c r="Q142" s="6">
        <f t="shared" si="115"/>
        <v>10087.305</v>
      </c>
      <c r="R142" s="70">
        <f t="shared" si="116"/>
        <v>3278.3741250000003</v>
      </c>
      <c r="S142" s="6">
        <f t="shared" si="122"/>
        <v>12867.378000000001</v>
      </c>
      <c r="T142" s="70">
        <f t="shared" si="117"/>
        <v>4181.8978500000003</v>
      </c>
      <c r="U142" s="6">
        <f t="shared" si="122"/>
        <v>14074.949999999999</v>
      </c>
      <c r="V142" s="6">
        <f t="shared" si="118"/>
        <v>11729.125</v>
      </c>
      <c r="W142" s="70">
        <f t="shared" si="119"/>
        <v>3811.9656250000003</v>
      </c>
      <c r="Y142" s="14"/>
      <c r="AA142" s="14"/>
      <c r="AC142" s="14"/>
      <c r="AE142" s="14"/>
    </row>
    <row r="143" spans="1:31" ht="36.75" customHeight="1" x14ac:dyDescent="0.2">
      <c r="A143" s="4" t="s">
        <v>692</v>
      </c>
      <c r="B143" s="4" t="s">
        <v>693</v>
      </c>
      <c r="C143" s="5" t="s">
        <v>694</v>
      </c>
      <c r="D143" s="4" t="s">
        <v>15</v>
      </c>
      <c r="E143" s="6">
        <f>E139*1.06</f>
        <v>10671.02</v>
      </c>
      <c r="F143" s="70">
        <f t="shared" si="111"/>
        <v>3468.0815000000002</v>
      </c>
      <c r="G143" s="6">
        <f t="shared" ref="G143:U143" si="123">G139*1.06</f>
        <v>11736.32</v>
      </c>
      <c r="H143" s="6">
        <f t="shared" si="112"/>
        <v>9780.2666666666664</v>
      </c>
      <c r="I143" s="70">
        <f t="shared" si="113"/>
        <v>3178.5866666666666</v>
      </c>
      <c r="J143" s="6" t="e">
        <f t="shared" si="123"/>
        <v>#REF!</v>
      </c>
      <c r="K143" s="6" t="e">
        <f t="shared" si="123"/>
        <v>#REF!</v>
      </c>
      <c r="L143" s="6" t="e">
        <f t="shared" si="123"/>
        <v>#REF!</v>
      </c>
      <c r="M143" s="6" t="e">
        <f t="shared" si="123"/>
        <v>#REF!</v>
      </c>
      <c r="N143" s="6">
        <f t="shared" si="123"/>
        <v>18845.740000000002</v>
      </c>
      <c r="O143" s="70">
        <f t="shared" si="114"/>
        <v>6124.8655000000008</v>
      </c>
      <c r="P143" s="6">
        <f t="shared" si="123"/>
        <v>20762.22</v>
      </c>
      <c r="Q143" s="6">
        <f t="shared" si="115"/>
        <v>17301.850000000002</v>
      </c>
      <c r="R143" s="70">
        <f t="shared" si="116"/>
        <v>5623.1012500000006</v>
      </c>
      <c r="S143" s="6">
        <f t="shared" si="123"/>
        <v>22070.260000000002</v>
      </c>
      <c r="T143" s="70">
        <f t="shared" si="117"/>
        <v>7172.8345000000008</v>
      </c>
      <c r="U143" s="6">
        <f t="shared" si="123"/>
        <v>24141.5</v>
      </c>
      <c r="V143" s="6">
        <f t="shared" si="118"/>
        <v>20117.916666666668</v>
      </c>
      <c r="W143" s="70">
        <f t="shared" si="119"/>
        <v>6538.322916666667</v>
      </c>
      <c r="Y143" s="14"/>
      <c r="AA143" s="14"/>
      <c r="AC143" s="14"/>
      <c r="AE143" s="14"/>
    </row>
    <row r="144" spans="1:31" ht="36.75" customHeight="1" x14ac:dyDescent="0.2">
      <c r="A144" s="4" t="s">
        <v>695</v>
      </c>
      <c r="B144" s="4" t="s">
        <v>696</v>
      </c>
      <c r="C144" s="5" t="s">
        <v>697</v>
      </c>
      <c r="D144" s="4" t="s">
        <v>15</v>
      </c>
      <c r="E144" s="6">
        <f>E143*0.6</f>
        <v>6402.6120000000001</v>
      </c>
      <c r="F144" s="70">
        <f t="shared" si="111"/>
        <v>2080.8489</v>
      </c>
      <c r="G144" s="6">
        <f t="shared" ref="G144:U144" si="124">G143*0.6</f>
        <v>7041.7919999999995</v>
      </c>
      <c r="H144" s="6">
        <f t="shared" si="112"/>
        <v>5868.16</v>
      </c>
      <c r="I144" s="70">
        <f t="shared" si="113"/>
        <v>1907.152</v>
      </c>
      <c r="J144" s="6" t="e">
        <f t="shared" si="124"/>
        <v>#REF!</v>
      </c>
      <c r="K144" s="6" t="e">
        <f t="shared" si="124"/>
        <v>#REF!</v>
      </c>
      <c r="L144" s="6" t="e">
        <f t="shared" si="124"/>
        <v>#REF!</v>
      </c>
      <c r="M144" s="6" t="e">
        <f t="shared" si="124"/>
        <v>#REF!</v>
      </c>
      <c r="N144" s="6">
        <f t="shared" si="124"/>
        <v>11307.444000000001</v>
      </c>
      <c r="O144" s="70">
        <f t="shared" si="114"/>
        <v>3674.9193000000005</v>
      </c>
      <c r="P144" s="6">
        <f t="shared" si="124"/>
        <v>12457.332</v>
      </c>
      <c r="Q144" s="6">
        <f t="shared" si="115"/>
        <v>10381.11</v>
      </c>
      <c r="R144" s="70">
        <f t="shared" si="116"/>
        <v>3373.8607500000003</v>
      </c>
      <c r="S144" s="6">
        <f t="shared" si="124"/>
        <v>13242.156000000001</v>
      </c>
      <c r="T144" s="70">
        <f t="shared" si="117"/>
        <v>4303.7007000000003</v>
      </c>
      <c r="U144" s="6">
        <f t="shared" si="124"/>
        <v>14484.9</v>
      </c>
      <c r="V144" s="6">
        <f t="shared" si="118"/>
        <v>12070.75</v>
      </c>
      <c r="W144" s="70">
        <f t="shared" si="119"/>
        <v>3922.9937500000001</v>
      </c>
      <c r="Y144" s="14"/>
      <c r="AA144" s="14"/>
      <c r="AC144" s="14"/>
      <c r="AE144" s="14"/>
    </row>
    <row r="145" spans="1:31" ht="36.75" customHeight="1" x14ac:dyDescent="0.2">
      <c r="A145" s="4" t="s">
        <v>698</v>
      </c>
      <c r="B145" s="4" t="s">
        <v>699</v>
      </c>
      <c r="C145" s="5" t="s">
        <v>700</v>
      </c>
      <c r="D145" s="4" t="s">
        <v>15</v>
      </c>
      <c r="E145" s="6">
        <f>ROUND('3'!E145*'1,2'!$E$28,0)</f>
        <v>1529</v>
      </c>
      <c r="F145" s="70">
        <f t="shared" si="111"/>
        <v>496.92500000000001</v>
      </c>
      <c r="G145" s="6">
        <f>ROUND('3'!F145*'1,2'!$E$28,0)</f>
        <v>1681</v>
      </c>
      <c r="H145" s="6">
        <f t="shared" si="112"/>
        <v>1400.8333333333335</v>
      </c>
      <c r="I145" s="70">
        <f t="shared" si="113"/>
        <v>455.27083333333337</v>
      </c>
      <c r="J145" s="6" t="e">
        <f>ROUND('3'!#REF!*'1,2'!$E$28,0)</f>
        <v>#REF!</v>
      </c>
      <c r="K145" s="6" t="e">
        <f>ROUND('3'!#REF!*'1,2'!$E$28,0)</f>
        <v>#REF!</v>
      </c>
      <c r="L145" s="6" t="e">
        <f>ROUND('3'!#REF!*'1,2'!$E$28,0)</f>
        <v>#REF!</v>
      </c>
      <c r="M145" s="6" t="e">
        <f>ROUND('3'!#REF!*'1,2'!$E$28,0)</f>
        <v>#REF!</v>
      </c>
      <c r="N145" s="6">
        <f>ROUND('3'!G145*'1,2'!$E$28,0)</f>
        <v>2701</v>
      </c>
      <c r="O145" s="70">
        <f t="shared" si="114"/>
        <v>877.82500000000005</v>
      </c>
      <c r="P145" s="6">
        <f>ROUND('3'!H145*'1,2'!$E$28,0)</f>
        <v>2976</v>
      </c>
      <c r="Q145" s="6">
        <f t="shared" si="115"/>
        <v>2480</v>
      </c>
      <c r="R145" s="70">
        <f t="shared" si="116"/>
        <v>806</v>
      </c>
      <c r="S145" s="6">
        <f>ROUND('3'!I145*'1,2'!$E$28,0)</f>
        <v>3162</v>
      </c>
      <c r="T145" s="70">
        <f t="shared" si="117"/>
        <v>1027.6500000000001</v>
      </c>
      <c r="U145" s="6">
        <f>ROUND('3'!J145*'1,2'!$E$28,0)</f>
        <v>3460</v>
      </c>
      <c r="V145" s="6">
        <f t="shared" si="118"/>
        <v>2883.3333333333335</v>
      </c>
      <c r="W145" s="70">
        <f t="shared" si="119"/>
        <v>937.08333333333337</v>
      </c>
      <c r="Y145" s="14"/>
      <c r="AA145" s="14"/>
      <c r="AC145" s="14"/>
      <c r="AE145" s="14"/>
    </row>
    <row r="146" spans="1:31" ht="36.75" customHeight="1" x14ac:dyDescent="0.2">
      <c r="A146" s="4" t="s">
        <v>701</v>
      </c>
      <c r="B146" s="4" t="s">
        <v>702</v>
      </c>
      <c r="C146" s="5" t="s">
        <v>703</v>
      </c>
      <c r="D146" s="4" t="s">
        <v>15</v>
      </c>
      <c r="E146" s="6">
        <f>E145*0.6</f>
        <v>917.4</v>
      </c>
      <c r="F146" s="70">
        <f t="shared" si="111"/>
        <v>298.15500000000003</v>
      </c>
      <c r="G146" s="6">
        <f t="shared" ref="G146:U146" si="125">G145*0.6</f>
        <v>1008.5999999999999</v>
      </c>
      <c r="H146" s="6">
        <f t="shared" si="112"/>
        <v>840.5</v>
      </c>
      <c r="I146" s="70">
        <f t="shared" si="113"/>
        <v>273.16250000000002</v>
      </c>
      <c r="J146" s="6" t="e">
        <f t="shared" si="125"/>
        <v>#REF!</v>
      </c>
      <c r="K146" s="6" t="e">
        <f t="shared" si="125"/>
        <v>#REF!</v>
      </c>
      <c r="L146" s="6" t="e">
        <f t="shared" si="125"/>
        <v>#REF!</v>
      </c>
      <c r="M146" s="6" t="e">
        <f t="shared" si="125"/>
        <v>#REF!</v>
      </c>
      <c r="N146" s="6">
        <f t="shared" si="125"/>
        <v>1620.6</v>
      </c>
      <c r="O146" s="70">
        <f t="shared" si="114"/>
        <v>526.69499999999994</v>
      </c>
      <c r="P146" s="6">
        <f t="shared" si="125"/>
        <v>1785.6</v>
      </c>
      <c r="Q146" s="6">
        <f t="shared" si="115"/>
        <v>1488</v>
      </c>
      <c r="R146" s="70">
        <f t="shared" si="116"/>
        <v>483.6</v>
      </c>
      <c r="S146" s="6">
        <f t="shared" si="125"/>
        <v>1897.1999999999998</v>
      </c>
      <c r="T146" s="70">
        <f t="shared" si="117"/>
        <v>616.58999999999992</v>
      </c>
      <c r="U146" s="6">
        <f t="shared" si="125"/>
        <v>2076</v>
      </c>
      <c r="V146" s="6">
        <f t="shared" si="118"/>
        <v>1730</v>
      </c>
      <c r="W146" s="70">
        <f t="shared" si="119"/>
        <v>562.25</v>
      </c>
      <c r="Y146" s="14"/>
      <c r="AA146" s="14"/>
      <c r="AC146" s="14"/>
      <c r="AE146" s="14"/>
    </row>
    <row r="147" spans="1:31" ht="36.75" customHeight="1" x14ac:dyDescent="0.2">
      <c r="A147" s="4" t="s">
        <v>704</v>
      </c>
      <c r="B147" s="4" t="s">
        <v>705</v>
      </c>
      <c r="C147" s="5" t="s">
        <v>706</v>
      </c>
      <c r="D147" s="4" t="s">
        <v>15</v>
      </c>
      <c r="E147" s="6">
        <f>ROUND('3'!E147*'1,2'!$E$28,0)</f>
        <v>2105</v>
      </c>
      <c r="F147" s="70">
        <f t="shared" si="111"/>
        <v>684.125</v>
      </c>
      <c r="G147" s="6">
        <f>ROUND('3'!F147*'1,2'!$E$28,0)</f>
        <v>2313</v>
      </c>
      <c r="H147" s="6">
        <f t="shared" si="112"/>
        <v>1927.5</v>
      </c>
      <c r="I147" s="70">
        <f t="shared" si="113"/>
        <v>626.4375</v>
      </c>
      <c r="J147" s="6" t="e">
        <f>ROUND('3'!#REF!*'1,2'!$E$28,0)</f>
        <v>#REF!</v>
      </c>
      <c r="K147" s="6" t="e">
        <f>ROUND('3'!#REF!*'1,2'!$E$28,0)</f>
        <v>#REF!</v>
      </c>
      <c r="L147" s="6" t="e">
        <f>ROUND('3'!#REF!*'1,2'!$E$28,0)</f>
        <v>#REF!</v>
      </c>
      <c r="M147" s="6" t="e">
        <f>ROUND('3'!#REF!*'1,2'!$E$28,0)</f>
        <v>#REF!</v>
      </c>
      <c r="N147" s="6">
        <f>ROUND('3'!G147*'1,2'!$E$28,0)</f>
        <v>3713</v>
      </c>
      <c r="O147" s="70">
        <f t="shared" si="114"/>
        <v>1206.7250000000001</v>
      </c>
      <c r="P147" s="6">
        <f>ROUND('3'!H147*'1,2'!$E$28,0)</f>
        <v>4092</v>
      </c>
      <c r="Q147" s="6">
        <f t="shared" si="115"/>
        <v>3410</v>
      </c>
      <c r="R147" s="70">
        <f t="shared" si="116"/>
        <v>1108.25</v>
      </c>
      <c r="S147" s="6">
        <f>ROUND('3'!I147*'1,2'!$E$28,0)</f>
        <v>4350</v>
      </c>
      <c r="T147" s="70">
        <f t="shared" si="117"/>
        <v>1413.75</v>
      </c>
      <c r="U147" s="6">
        <f>ROUND('3'!J147*'1,2'!$E$28,0)</f>
        <v>4757</v>
      </c>
      <c r="V147" s="6">
        <f t="shared" si="118"/>
        <v>3964.166666666667</v>
      </c>
      <c r="W147" s="70">
        <f t="shared" si="119"/>
        <v>1288.3541666666667</v>
      </c>
      <c r="Y147" s="14"/>
      <c r="AA147" s="14"/>
      <c r="AC147" s="14"/>
      <c r="AE147" s="14"/>
    </row>
    <row r="148" spans="1:31" ht="36.75" customHeight="1" x14ac:dyDescent="0.2">
      <c r="A148" s="4" t="s">
        <v>707</v>
      </c>
      <c r="B148" s="4" t="s">
        <v>708</v>
      </c>
      <c r="C148" s="5" t="s">
        <v>709</v>
      </c>
      <c r="D148" s="4" t="s">
        <v>15</v>
      </c>
      <c r="E148" s="6">
        <f>E147*0.6</f>
        <v>1263</v>
      </c>
      <c r="F148" s="70">
        <f t="shared" si="111"/>
        <v>410.47500000000002</v>
      </c>
      <c r="G148" s="6">
        <f t="shared" ref="G148:U148" si="126">G147*0.6</f>
        <v>1387.8</v>
      </c>
      <c r="H148" s="6">
        <f t="shared" si="112"/>
        <v>1156.5</v>
      </c>
      <c r="I148" s="70">
        <f t="shared" si="113"/>
        <v>375.86250000000001</v>
      </c>
      <c r="J148" s="6" t="e">
        <f t="shared" si="126"/>
        <v>#REF!</v>
      </c>
      <c r="K148" s="6" t="e">
        <f t="shared" si="126"/>
        <v>#REF!</v>
      </c>
      <c r="L148" s="6" t="e">
        <f t="shared" si="126"/>
        <v>#REF!</v>
      </c>
      <c r="M148" s="6" t="e">
        <f t="shared" si="126"/>
        <v>#REF!</v>
      </c>
      <c r="N148" s="6">
        <f t="shared" si="126"/>
        <v>2227.7999999999997</v>
      </c>
      <c r="O148" s="70">
        <f t="shared" si="114"/>
        <v>724.03499999999997</v>
      </c>
      <c r="P148" s="6">
        <f t="shared" si="126"/>
        <v>2455.1999999999998</v>
      </c>
      <c r="Q148" s="6">
        <f t="shared" si="115"/>
        <v>2046</v>
      </c>
      <c r="R148" s="70">
        <f t="shared" si="116"/>
        <v>664.95</v>
      </c>
      <c r="S148" s="6">
        <f t="shared" si="126"/>
        <v>2610</v>
      </c>
      <c r="T148" s="70">
        <f t="shared" si="117"/>
        <v>848.25</v>
      </c>
      <c r="U148" s="6">
        <f t="shared" si="126"/>
        <v>2854.2</v>
      </c>
      <c r="V148" s="6">
        <f t="shared" si="118"/>
        <v>2378.5</v>
      </c>
      <c r="W148" s="70">
        <f t="shared" si="119"/>
        <v>773.01250000000005</v>
      </c>
      <c r="Y148" s="14"/>
      <c r="AA148" s="14"/>
      <c r="AC148" s="14"/>
      <c r="AE148" s="14"/>
    </row>
    <row r="149" spans="1:31" ht="36.75" customHeight="1" x14ac:dyDescent="0.2">
      <c r="A149" s="4" t="s">
        <v>710</v>
      </c>
      <c r="B149" s="4" t="s">
        <v>711</v>
      </c>
      <c r="C149" s="5" t="s">
        <v>712</v>
      </c>
      <c r="D149" s="4" t="s">
        <v>15</v>
      </c>
      <c r="E149" s="6">
        <f>ROUND('3'!E149*'1,2'!$E$28,0)</f>
        <v>2663</v>
      </c>
      <c r="F149" s="70">
        <f t="shared" si="111"/>
        <v>865.47500000000002</v>
      </c>
      <c r="G149" s="6">
        <f>ROUND('3'!F149*'1,2'!$E$28,0)</f>
        <v>2930</v>
      </c>
      <c r="H149" s="6">
        <f t="shared" si="112"/>
        <v>2441.666666666667</v>
      </c>
      <c r="I149" s="70">
        <f t="shared" si="113"/>
        <v>793.54166666666674</v>
      </c>
      <c r="J149" s="6" t="e">
        <f>ROUND('3'!#REF!*'1,2'!$E$28,0)</f>
        <v>#REF!</v>
      </c>
      <c r="K149" s="6" t="e">
        <f>ROUND('3'!#REF!*'1,2'!$E$28,0)</f>
        <v>#REF!</v>
      </c>
      <c r="L149" s="6" t="e">
        <f>ROUND('3'!#REF!*'1,2'!$E$28,0)</f>
        <v>#REF!</v>
      </c>
      <c r="M149" s="6" t="e">
        <f>ROUND('3'!#REF!*'1,2'!$E$28,0)</f>
        <v>#REF!</v>
      </c>
      <c r="N149" s="6">
        <f>ROUND('3'!G149*'1,2'!$E$28,0)</f>
        <v>4701</v>
      </c>
      <c r="O149" s="70">
        <f t="shared" si="114"/>
        <v>1527.825</v>
      </c>
      <c r="P149" s="6">
        <f>ROUND('3'!H149*'1,2'!$E$28,0)</f>
        <v>5184</v>
      </c>
      <c r="Q149" s="6">
        <f t="shared" si="115"/>
        <v>4320</v>
      </c>
      <c r="R149" s="70">
        <f t="shared" si="116"/>
        <v>1404</v>
      </c>
      <c r="S149" s="6">
        <f>ROUND('3'!I149*'1,2'!$E$28,0)</f>
        <v>5508</v>
      </c>
      <c r="T149" s="70">
        <f t="shared" si="117"/>
        <v>1790.1000000000001</v>
      </c>
      <c r="U149" s="6">
        <f>ROUND('3'!J149*'1,2'!$E$28,0)</f>
        <v>6026</v>
      </c>
      <c r="V149" s="6">
        <f t="shared" si="118"/>
        <v>5021.666666666667</v>
      </c>
      <c r="W149" s="70">
        <f t="shared" si="119"/>
        <v>1632.0416666666667</v>
      </c>
      <c r="Y149" s="14"/>
      <c r="AA149" s="14"/>
      <c r="AC149" s="14"/>
      <c r="AE149" s="14"/>
    </row>
    <row r="150" spans="1:31" ht="36.75" customHeight="1" x14ac:dyDescent="0.2">
      <c r="A150" s="4" t="s">
        <v>713</v>
      </c>
      <c r="B150" s="4" t="s">
        <v>714</v>
      </c>
      <c r="C150" s="5" t="s">
        <v>715</v>
      </c>
      <c r="D150" s="4" t="s">
        <v>15</v>
      </c>
      <c r="E150" s="6">
        <f>E149*0.6</f>
        <v>1597.8</v>
      </c>
      <c r="F150" s="70">
        <f t="shared" si="111"/>
        <v>519.28499999999997</v>
      </c>
      <c r="G150" s="6">
        <f t="shared" ref="G150:U150" si="127">G149*0.6</f>
        <v>1758</v>
      </c>
      <c r="H150" s="6">
        <f t="shared" si="112"/>
        <v>1465</v>
      </c>
      <c r="I150" s="70">
        <f t="shared" si="113"/>
        <v>476.125</v>
      </c>
      <c r="J150" s="6" t="e">
        <f t="shared" si="127"/>
        <v>#REF!</v>
      </c>
      <c r="K150" s="6" t="e">
        <f t="shared" si="127"/>
        <v>#REF!</v>
      </c>
      <c r="L150" s="6" t="e">
        <f t="shared" si="127"/>
        <v>#REF!</v>
      </c>
      <c r="M150" s="6" t="e">
        <f t="shared" si="127"/>
        <v>#REF!</v>
      </c>
      <c r="N150" s="6">
        <f t="shared" si="127"/>
        <v>2820.6</v>
      </c>
      <c r="O150" s="70">
        <f t="shared" si="114"/>
        <v>916.69500000000005</v>
      </c>
      <c r="P150" s="6">
        <f t="shared" si="127"/>
        <v>3110.4</v>
      </c>
      <c r="Q150" s="6">
        <f t="shared" si="115"/>
        <v>2592</v>
      </c>
      <c r="R150" s="70">
        <f t="shared" si="116"/>
        <v>842.4</v>
      </c>
      <c r="S150" s="6">
        <f t="shared" si="127"/>
        <v>3304.7999999999997</v>
      </c>
      <c r="T150" s="70">
        <f t="shared" si="117"/>
        <v>1074.06</v>
      </c>
      <c r="U150" s="6">
        <f t="shared" si="127"/>
        <v>3615.6</v>
      </c>
      <c r="V150" s="6">
        <f t="shared" si="118"/>
        <v>3013</v>
      </c>
      <c r="W150" s="70">
        <f t="shared" si="119"/>
        <v>979.22500000000002</v>
      </c>
      <c r="Y150" s="14"/>
      <c r="AA150" s="14"/>
      <c r="AC150" s="14"/>
      <c r="AE150" s="14"/>
    </row>
    <row r="151" spans="1:31" ht="36.75" customHeight="1" x14ac:dyDescent="0.2">
      <c r="A151" s="4" t="s">
        <v>716</v>
      </c>
      <c r="B151" s="4" t="s">
        <v>717</v>
      </c>
      <c r="C151" s="5" t="s">
        <v>718</v>
      </c>
      <c r="D151" s="4" t="s">
        <v>15</v>
      </c>
      <c r="E151" s="6">
        <f>ROUND('3'!E151*'1,2'!$E$28,0)</f>
        <v>3250</v>
      </c>
      <c r="F151" s="70">
        <f t="shared" si="111"/>
        <v>1056.25</v>
      </c>
      <c r="G151" s="6">
        <f>ROUND('3'!F151*'1,2'!$E$28,0)</f>
        <v>3573</v>
      </c>
      <c r="H151" s="6">
        <f t="shared" si="112"/>
        <v>2977.5</v>
      </c>
      <c r="I151" s="70">
        <f t="shared" si="113"/>
        <v>967.6875</v>
      </c>
      <c r="J151" s="6" t="e">
        <f>ROUND('3'!#REF!*'1,2'!$E$28,0)</f>
        <v>#REF!</v>
      </c>
      <c r="K151" s="6" t="e">
        <f>ROUND('3'!#REF!*'1,2'!$E$28,0)</f>
        <v>#REF!</v>
      </c>
      <c r="L151" s="6" t="e">
        <f>ROUND('3'!#REF!*'1,2'!$E$28,0)</f>
        <v>#REF!</v>
      </c>
      <c r="M151" s="6" t="e">
        <f>ROUND('3'!#REF!*'1,2'!$E$28,0)</f>
        <v>#REF!</v>
      </c>
      <c r="N151" s="6">
        <f>ROUND('3'!G151*'1,2'!$E$28,0)</f>
        <v>5738</v>
      </c>
      <c r="O151" s="70">
        <f t="shared" si="114"/>
        <v>1864.8500000000001</v>
      </c>
      <c r="P151" s="6">
        <f>ROUND('3'!H151*'1,2'!$E$28,0)</f>
        <v>6324</v>
      </c>
      <c r="Q151" s="6">
        <f t="shared" si="115"/>
        <v>5270</v>
      </c>
      <c r="R151" s="70">
        <f t="shared" si="116"/>
        <v>1712.75</v>
      </c>
      <c r="S151" s="6">
        <f>ROUND('3'!I151*'1,2'!$E$28,0)</f>
        <v>6720</v>
      </c>
      <c r="T151" s="70">
        <f t="shared" si="117"/>
        <v>2184</v>
      </c>
      <c r="U151" s="6">
        <f>ROUND('3'!J151*'1,2'!$E$28,0)</f>
        <v>7351</v>
      </c>
      <c r="V151" s="6">
        <f t="shared" si="118"/>
        <v>6125.8333333333339</v>
      </c>
      <c r="W151" s="70">
        <f t="shared" si="119"/>
        <v>1990.8958333333335</v>
      </c>
      <c r="Y151" s="14"/>
      <c r="AA151" s="14"/>
      <c r="AC151" s="14"/>
      <c r="AE151" s="14"/>
    </row>
    <row r="152" spans="1:31" ht="36.75" customHeight="1" x14ac:dyDescent="0.2">
      <c r="A152" s="4" t="s">
        <v>719</v>
      </c>
      <c r="B152" s="4" t="s">
        <v>720</v>
      </c>
      <c r="C152" s="5" t="s">
        <v>721</v>
      </c>
      <c r="D152" s="4" t="s">
        <v>15</v>
      </c>
      <c r="E152" s="6">
        <f>E151*0.6</f>
        <v>1950</v>
      </c>
      <c r="F152" s="70">
        <f t="shared" si="111"/>
        <v>633.75</v>
      </c>
      <c r="G152" s="6">
        <f t="shared" ref="G152:U152" si="128">G151*0.6</f>
        <v>2143.7999999999997</v>
      </c>
      <c r="H152" s="6">
        <f t="shared" si="112"/>
        <v>1786.4999999999998</v>
      </c>
      <c r="I152" s="70">
        <f t="shared" si="113"/>
        <v>580.61249999999995</v>
      </c>
      <c r="J152" s="6" t="e">
        <f t="shared" si="128"/>
        <v>#REF!</v>
      </c>
      <c r="K152" s="6" t="e">
        <f t="shared" si="128"/>
        <v>#REF!</v>
      </c>
      <c r="L152" s="6" t="e">
        <f t="shared" si="128"/>
        <v>#REF!</v>
      </c>
      <c r="M152" s="6" t="e">
        <f t="shared" si="128"/>
        <v>#REF!</v>
      </c>
      <c r="N152" s="6">
        <f t="shared" si="128"/>
        <v>3442.7999999999997</v>
      </c>
      <c r="O152" s="70">
        <f t="shared" si="114"/>
        <v>1118.9099999999999</v>
      </c>
      <c r="P152" s="6">
        <f t="shared" si="128"/>
        <v>3794.3999999999996</v>
      </c>
      <c r="Q152" s="6">
        <f t="shared" si="115"/>
        <v>3162</v>
      </c>
      <c r="R152" s="70">
        <f t="shared" si="116"/>
        <v>1027.6500000000001</v>
      </c>
      <c r="S152" s="6">
        <f t="shared" si="128"/>
        <v>4032</v>
      </c>
      <c r="T152" s="70">
        <f t="shared" si="117"/>
        <v>1310.4000000000001</v>
      </c>
      <c r="U152" s="6">
        <f t="shared" si="128"/>
        <v>4410.5999999999995</v>
      </c>
      <c r="V152" s="6">
        <f t="shared" si="118"/>
        <v>3675.4999999999995</v>
      </c>
      <c r="W152" s="70">
        <f t="shared" si="119"/>
        <v>1194.5374999999999</v>
      </c>
      <c r="Y152" s="14"/>
      <c r="AA152" s="14"/>
      <c r="AC152" s="14"/>
      <c r="AE152" s="14"/>
    </row>
    <row r="153" spans="1:31" ht="36.75" customHeight="1" x14ac:dyDescent="0.2">
      <c r="A153" s="4" t="s">
        <v>722</v>
      </c>
      <c r="B153" s="4" t="s">
        <v>723</v>
      </c>
      <c r="C153" s="5" t="s">
        <v>724</v>
      </c>
      <c r="D153" s="4" t="s">
        <v>15</v>
      </c>
      <c r="E153" s="6">
        <f>ROUND('3'!E153*'1,2'!$E$28,0)</f>
        <v>3346</v>
      </c>
      <c r="F153" s="70">
        <f t="shared" si="111"/>
        <v>1087.45</v>
      </c>
      <c r="G153" s="6">
        <f>ROUND('3'!F153*'1,2'!$E$28,0)</f>
        <v>3680</v>
      </c>
      <c r="H153" s="6">
        <f t="shared" si="112"/>
        <v>3066.666666666667</v>
      </c>
      <c r="I153" s="70">
        <f t="shared" si="113"/>
        <v>996.66666666666674</v>
      </c>
      <c r="J153" s="6" t="e">
        <f>ROUND('3'!#REF!*'1,2'!$E$28,0)</f>
        <v>#REF!</v>
      </c>
      <c r="K153" s="6" t="e">
        <f>ROUND('3'!#REF!*'1,2'!$E$28,0)</f>
        <v>#REF!</v>
      </c>
      <c r="L153" s="6" t="e">
        <f>ROUND('3'!#REF!*'1,2'!$E$28,0)</f>
        <v>#REF!</v>
      </c>
      <c r="M153" s="6" t="e">
        <f>ROUND('3'!#REF!*'1,2'!$E$28,0)</f>
        <v>#REF!</v>
      </c>
      <c r="N153" s="6">
        <f>ROUND('3'!G153*'1,2'!$E$28,0)</f>
        <v>5908</v>
      </c>
      <c r="O153" s="70">
        <f t="shared" si="114"/>
        <v>1920.1000000000001</v>
      </c>
      <c r="P153" s="6">
        <f>ROUND('3'!H153*'1,2'!$E$28,0)</f>
        <v>6509</v>
      </c>
      <c r="Q153" s="6">
        <f t="shared" si="115"/>
        <v>5424.166666666667</v>
      </c>
      <c r="R153" s="70">
        <f t="shared" si="116"/>
        <v>1762.8541666666667</v>
      </c>
      <c r="S153" s="6">
        <f>ROUND('3'!I153*'1,2'!$E$28,0)</f>
        <v>6920</v>
      </c>
      <c r="T153" s="70">
        <f t="shared" si="117"/>
        <v>2249</v>
      </c>
      <c r="U153" s="6">
        <f>ROUND('3'!J153*'1,2'!$E$28,0)</f>
        <v>7568</v>
      </c>
      <c r="V153" s="6">
        <f t="shared" si="118"/>
        <v>6306.666666666667</v>
      </c>
      <c r="W153" s="70">
        <f t="shared" si="119"/>
        <v>2049.666666666667</v>
      </c>
      <c r="Y153" s="14"/>
      <c r="AA153" s="14"/>
      <c r="AC153" s="14"/>
      <c r="AE153" s="14"/>
    </row>
    <row r="154" spans="1:31" ht="36.75" customHeight="1" x14ac:dyDescent="0.2">
      <c r="A154" s="4" t="s">
        <v>725</v>
      </c>
      <c r="B154" s="4" t="s">
        <v>726</v>
      </c>
      <c r="C154" s="5" t="s">
        <v>727</v>
      </c>
      <c r="D154" s="4" t="s">
        <v>15</v>
      </c>
      <c r="E154" s="6">
        <f>E153*0.6</f>
        <v>2007.6</v>
      </c>
      <c r="F154" s="70">
        <f t="shared" si="111"/>
        <v>652.47</v>
      </c>
      <c r="G154" s="6">
        <f t="shared" ref="G154:U154" si="129">G153*0.6</f>
        <v>2208</v>
      </c>
      <c r="H154" s="6">
        <f t="shared" si="112"/>
        <v>1840</v>
      </c>
      <c r="I154" s="70">
        <f t="shared" si="113"/>
        <v>598</v>
      </c>
      <c r="J154" s="6" t="e">
        <f t="shared" si="129"/>
        <v>#REF!</v>
      </c>
      <c r="K154" s="6" t="e">
        <f t="shared" si="129"/>
        <v>#REF!</v>
      </c>
      <c r="L154" s="6" t="e">
        <f t="shared" si="129"/>
        <v>#REF!</v>
      </c>
      <c r="M154" s="6" t="e">
        <f t="shared" si="129"/>
        <v>#REF!</v>
      </c>
      <c r="N154" s="6">
        <f t="shared" si="129"/>
        <v>3544.7999999999997</v>
      </c>
      <c r="O154" s="70">
        <f t="shared" si="114"/>
        <v>1152.06</v>
      </c>
      <c r="P154" s="6">
        <f t="shared" si="129"/>
        <v>3905.3999999999996</v>
      </c>
      <c r="Q154" s="6">
        <f t="shared" si="115"/>
        <v>3254.5</v>
      </c>
      <c r="R154" s="70">
        <f t="shared" si="116"/>
        <v>1057.7125000000001</v>
      </c>
      <c r="S154" s="6">
        <f t="shared" si="129"/>
        <v>4152</v>
      </c>
      <c r="T154" s="70">
        <f t="shared" si="117"/>
        <v>1349.4</v>
      </c>
      <c r="U154" s="6">
        <f t="shared" si="129"/>
        <v>4540.8</v>
      </c>
      <c r="V154" s="6">
        <f t="shared" si="118"/>
        <v>3784.0000000000005</v>
      </c>
      <c r="W154" s="70">
        <f t="shared" si="119"/>
        <v>1229.8000000000002</v>
      </c>
      <c r="Y154" s="14"/>
      <c r="AA154" s="14"/>
      <c r="AC154" s="14"/>
      <c r="AE154" s="14"/>
    </row>
    <row r="155" spans="1:31" ht="36.75" customHeight="1" x14ac:dyDescent="0.2">
      <c r="A155" s="4" t="s">
        <v>728</v>
      </c>
      <c r="B155" s="4" t="s">
        <v>729</v>
      </c>
      <c r="C155" s="5" t="s">
        <v>730</v>
      </c>
      <c r="D155" s="4" t="s">
        <v>15</v>
      </c>
      <c r="E155" s="6">
        <f>ROUND('3'!E155*'1,2'!$E$28,0)</f>
        <v>3634</v>
      </c>
      <c r="F155" s="70">
        <f t="shared" si="111"/>
        <v>1181.05</v>
      </c>
      <c r="G155" s="6">
        <f>ROUND('3'!F155*'1,2'!$E$28,0)</f>
        <v>3994</v>
      </c>
      <c r="H155" s="6">
        <f t="shared" si="112"/>
        <v>3328.3333333333335</v>
      </c>
      <c r="I155" s="70">
        <f t="shared" si="113"/>
        <v>1081.7083333333335</v>
      </c>
      <c r="J155" s="6" t="e">
        <f>ROUND('3'!#REF!*'1,2'!$E$28,0)</f>
        <v>#REF!</v>
      </c>
      <c r="K155" s="6" t="e">
        <f>ROUND('3'!#REF!*'1,2'!$E$28,0)</f>
        <v>#REF!</v>
      </c>
      <c r="L155" s="6" t="e">
        <f>ROUND('3'!#REF!*'1,2'!$E$28,0)</f>
        <v>#REF!</v>
      </c>
      <c r="M155" s="6" t="e">
        <f>ROUND('3'!#REF!*'1,2'!$E$28,0)</f>
        <v>#REF!</v>
      </c>
      <c r="N155" s="6">
        <f>ROUND('3'!G155*'1,2'!$E$28,0)</f>
        <v>6413</v>
      </c>
      <c r="O155" s="70">
        <f t="shared" si="114"/>
        <v>2084.2249999999999</v>
      </c>
      <c r="P155" s="6">
        <f>ROUND('3'!H155*'1,2'!$E$28,0)</f>
        <v>7068</v>
      </c>
      <c r="Q155" s="6">
        <f t="shared" si="115"/>
        <v>5890</v>
      </c>
      <c r="R155" s="70">
        <f t="shared" si="116"/>
        <v>1914.25</v>
      </c>
      <c r="S155" s="6">
        <f>ROUND('3'!I155*'1,2'!$E$28,0)</f>
        <v>7513</v>
      </c>
      <c r="T155" s="70">
        <f t="shared" si="117"/>
        <v>2441.7249999999999</v>
      </c>
      <c r="U155" s="6">
        <f>ROUND('3'!J155*'1,2'!$E$28,0)</f>
        <v>8216</v>
      </c>
      <c r="V155" s="6">
        <f t="shared" si="118"/>
        <v>6846.666666666667</v>
      </c>
      <c r="W155" s="70">
        <f t="shared" si="119"/>
        <v>2225.166666666667</v>
      </c>
      <c r="Y155" s="14"/>
      <c r="AA155" s="14"/>
      <c r="AC155" s="14"/>
      <c r="AE155" s="14"/>
    </row>
    <row r="156" spans="1:31" ht="36.75" customHeight="1" x14ac:dyDescent="0.2">
      <c r="A156" s="4" t="s">
        <v>731</v>
      </c>
      <c r="B156" s="4" t="s">
        <v>732</v>
      </c>
      <c r="C156" s="5" t="s">
        <v>733</v>
      </c>
      <c r="D156" s="4" t="s">
        <v>15</v>
      </c>
      <c r="E156" s="6">
        <f>E155*0.6</f>
        <v>2180.4</v>
      </c>
      <c r="F156" s="70">
        <f t="shared" si="111"/>
        <v>708.63000000000011</v>
      </c>
      <c r="G156" s="6">
        <f t="shared" ref="G156:U156" si="130">G155*0.6</f>
        <v>2396.4</v>
      </c>
      <c r="H156" s="6">
        <f t="shared" si="112"/>
        <v>1997.0000000000002</v>
      </c>
      <c r="I156" s="70">
        <f t="shared" si="113"/>
        <v>649.02500000000009</v>
      </c>
      <c r="J156" s="6" t="e">
        <f t="shared" si="130"/>
        <v>#REF!</v>
      </c>
      <c r="K156" s="6" t="e">
        <f t="shared" si="130"/>
        <v>#REF!</v>
      </c>
      <c r="L156" s="6" t="e">
        <f t="shared" si="130"/>
        <v>#REF!</v>
      </c>
      <c r="M156" s="6" t="e">
        <f t="shared" si="130"/>
        <v>#REF!</v>
      </c>
      <c r="N156" s="6">
        <f t="shared" si="130"/>
        <v>3847.7999999999997</v>
      </c>
      <c r="O156" s="70">
        <f t="shared" si="114"/>
        <v>1250.5349999999999</v>
      </c>
      <c r="P156" s="6">
        <f t="shared" si="130"/>
        <v>4240.8</v>
      </c>
      <c r="Q156" s="6">
        <f t="shared" si="115"/>
        <v>3534.0000000000005</v>
      </c>
      <c r="R156" s="70">
        <f t="shared" si="116"/>
        <v>1148.5500000000002</v>
      </c>
      <c r="S156" s="6">
        <f t="shared" si="130"/>
        <v>4507.8</v>
      </c>
      <c r="T156" s="70">
        <f t="shared" si="117"/>
        <v>1465.0350000000001</v>
      </c>
      <c r="U156" s="6">
        <f t="shared" si="130"/>
        <v>4929.5999999999995</v>
      </c>
      <c r="V156" s="6">
        <f t="shared" si="118"/>
        <v>4108</v>
      </c>
      <c r="W156" s="70">
        <f t="shared" si="119"/>
        <v>1335.1000000000001</v>
      </c>
      <c r="Y156" s="14"/>
      <c r="AA156" s="14"/>
      <c r="AC156" s="14"/>
      <c r="AE156" s="14"/>
    </row>
    <row r="157" spans="1:31" ht="38.25" x14ac:dyDescent="0.2">
      <c r="A157" s="4" t="s">
        <v>1173</v>
      </c>
      <c r="B157" s="34" t="s">
        <v>3054</v>
      </c>
      <c r="C157" s="5" t="s">
        <v>3055</v>
      </c>
      <c r="D157" s="4" t="s">
        <v>15</v>
      </c>
      <c r="E157" s="6">
        <f>ROUND('3'!E157*'1,2'!$E$28,0)</f>
        <v>3004</v>
      </c>
      <c r="F157" s="70">
        <f t="shared" si="111"/>
        <v>976.30000000000007</v>
      </c>
      <c r="G157" s="6">
        <f>ROUND('3'!F157*'1,2'!$E$28,0)</f>
        <v>3374</v>
      </c>
      <c r="H157" s="6">
        <f t="shared" si="112"/>
        <v>2811.666666666667</v>
      </c>
      <c r="I157" s="70">
        <f t="shared" si="113"/>
        <v>913.79166666666674</v>
      </c>
      <c r="J157" s="6"/>
      <c r="K157" s="6"/>
      <c r="L157" s="6"/>
      <c r="M157" s="6"/>
      <c r="N157" s="6"/>
      <c r="O157" s="70">
        <f t="shared" si="114"/>
        <v>0</v>
      </c>
      <c r="P157" s="6"/>
      <c r="Q157" s="6">
        <f t="shared" si="115"/>
        <v>0</v>
      </c>
      <c r="R157" s="70">
        <f t="shared" si="116"/>
        <v>0</v>
      </c>
      <c r="S157" s="6"/>
      <c r="T157" s="70">
        <f t="shared" si="117"/>
        <v>0</v>
      </c>
      <c r="U157" s="6"/>
      <c r="V157" s="6">
        <f t="shared" si="118"/>
        <v>0</v>
      </c>
      <c r="W157" s="70">
        <f t="shared" si="119"/>
        <v>0</v>
      </c>
    </row>
    <row r="158" spans="1:31" ht="25.5" x14ac:dyDescent="0.2">
      <c r="A158" s="4" t="s">
        <v>1176</v>
      </c>
      <c r="B158" s="34" t="s">
        <v>3056</v>
      </c>
      <c r="C158" s="5" t="s">
        <v>3057</v>
      </c>
      <c r="D158" s="4" t="s">
        <v>15</v>
      </c>
      <c r="E158" s="6">
        <f>ROUND('3'!E158*'1,2'!$E$28,0)</f>
        <v>1001</v>
      </c>
      <c r="F158" s="70">
        <f t="shared" si="111"/>
        <v>325.32499999999999</v>
      </c>
      <c r="G158" s="6">
        <f>ROUND('3'!F158*'1,2'!$E$28,0)</f>
        <v>1126</v>
      </c>
      <c r="H158" s="6">
        <f t="shared" si="112"/>
        <v>938.33333333333337</v>
      </c>
      <c r="I158" s="70">
        <f t="shared" si="113"/>
        <v>304.95833333333337</v>
      </c>
      <c r="J158" s="6"/>
      <c r="K158" s="6"/>
      <c r="L158" s="6"/>
      <c r="M158" s="6"/>
      <c r="N158" s="6"/>
      <c r="O158" s="70">
        <f t="shared" si="114"/>
        <v>0</v>
      </c>
      <c r="P158" s="6"/>
      <c r="Q158" s="6">
        <f t="shared" si="115"/>
        <v>0</v>
      </c>
      <c r="R158" s="70">
        <f t="shared" si="116"/>
        <v>0</v>
      </c>
      <c r="S158" s="6"/>
      <c r="T158" s="70">
        <f t="shared" si="117"/>
        <v>0</v>
      </c>
      <c r="U158" s="6"/>
      <c r="V158" s="6">
        <f t="shared" si="118"/>
        <v>0</v>
      </c>
      <c r="W158" s="70">
        <f t="shared" si="119"/>
        <v>0</v>
      </c>
    </row>
    <row r="159" spans="1:31" ht="38.25" x14ac:dyDescent="0.2">
      <c r="A159" s="4" t="s">
        <v>1179</v>
      </c>
      <c r="B159" s="34" t="s">
        <v>3058</v>
      </c>
      <c r="C159" s="5" t="s">
        <v>3059</v>
      </c>
      <c r="D159" s="4" t="s">
        <v>15</v>
      </c>
      <c r="E159" s="6">
        <f>ROUND('3'!E159*'1,2'!$E$28,0)</f>
        <v>3004</v>
      </c>
      <c r="F159" s="70">
        <f t="shared" si="111"/>
        <v>976.30000000000007</v>
      </c>
      <c r="G159" s="6">
        <f>ROUND('3'!F159*'1,2'!$E$28,0)</f>
        <v>3374</v>
      </c>
      <c r="H159" s="6">
        <f t="shared" si="112"/>
        <v>2811.666666666667</v>
      </c>
      <c r="I159" s="70">
        <f t="shared" si="113"/>
        <v>913.79166666666674</v>
      </c>
      <c r="J159" s="6"/>
      <c r="K159" s="6"/>
      <c r="L159" s="6"/>
      <c r="M159" s="6"/>
      <c r="N159" s="6"/>
      <c r="O159" s="70">
        <f t="shared" si="114"/>
        <v>0</v>
      </c>
      <c r="P159" s="6"/>
      <c r="Q159" s="6">
        <f t="shared" si="115"/>
        <v>0</v>
      </c>
      <c r="R159" s="70">
        <f t="shared" si="116"/>
        <v>0</v>
      </c>
      <c r="S159" s="6"/>
      <c r="T159" s="70">
        <f t="shared" si="117"/>
        <v>0</v>
      </c>
      <c r="U159" s="6"/>
      <c r="V159" s="6">
        <f t="shared" si="118"/>
        <v>0</v>
      </c>
      <c r="W159" s="70">
        <f t="shared" si="119"/>
        <v>0</v>
      </c>
    </row>
    <row r="160" spans="1:31" ht="25.5" x14ac:dyDescent="0.2">
      <c r="A160" s="4" t="s">
        <v>1182</v>
      </c>
      <c r="B160" s="34" t="s">
        <v>3060</v>
      </c>
      <c r="C160" s="5" t="s">
        <v>3061</v>
      </c>
      <c r="D160" s="4" t="s">
        <v>15</v>
      </c>
      <c r="E160" s="6">
        <f>ROUND('3'!E160*'1,2'!$E$28,0)</f>
        <v>1668</v>
      </c>
      <c r="F160" s="70">
        <f t="shared" si="111"/>
        <v>542.1</v>
      </c>
      <c r="G160" s="6">
        <f>ROUND('3'!F160*'1,2'!$E$28,0)</f>
        <v>1874</v>
      </c>
      <c r="H160" s="6">
        <f t="shared" si="112"/>
        <v>1561.6666666666667</v>
      </c>
      <c r="I160" s="70">
        <f t="shared" si="113"/>
        <v>507.54166666666669</v>
      </c>
      <c r="J160" s="6"/>
      <c r="K160" s="6"/>
      <c r="L160" s="6"/>
      <c r="M160" s="6"/>
      <c r="N160" s="6"/>
      <c r="O160" s="70">
        <f t="shared" si="114"/>
        <v>0</v>
      </c>
      <c r="P160" s="6"/>
      <c r="Q160" s="6">
        <f t="shared" si="115"/>
        <v>0</v>
      </c>
      <c r="R160" s="70">
        <f t="shared" si="116"/>
        <v>0</v>
      </c>
      <c r="S160" s="6"/>
      <c r="T160" s="70">
        <f t="shared" si="117"/>
        <v>0</v>
      </c>
      <c r="U160" s="6"/>
      <c r="V160" s="6">
        <f t="shared" si="118"/>
        <v>0</v>
      </c>
      <c r="W160" s="70">
        <f t="shared" si="119"/>
        <v>0</v>
      </c>
    </row>
    <row r="161" spans="1:23" ht="38.25" x14ac:dyDescent="0.2">
      <c r="A161" s="4" t="s">
        <v>1185</v>
      </c>
      <c r="B161" s="34" t="s">
        <v>3062</v>
      </c>
      <c r="C161" s="5" t="s">
        <v>3063</v>
      </c>
      <c r="D161" s="4" t="s">
        <v>15</v>
      </c>
      <c r="E161" s="6">
        <f>ROUND('3'!E161*'1,2'!$E$28,0)</f>
        <v>750</v>
      </c>
      <c r="F161" s="70">
        <f t="shared" si="111"/>
        <v>243.75</v>
      </c>
      <c r="G161" s="6">
        <f>ROUND('3'!F161*'1,2'!$E$28,0)</f>
        <v>844</v>
      </c>
      <c r="H161" s="6">
        <f t="shared" si="112"/>
        <v>703.33333333333337</v>
      </c>
      <c r="I161" s="70">
        <f t="shared" si="113"/>
        <v>228.58333333333334</v>
      </c>
      <c r="J161" s="6"/>
      <c r="K161" s="6"/>
      <c r="L161" s="6"/>
      <c r="M161" s="6"/>
      <c r="N161" s="6"/>
      <c r="O161" s="70">
        <f t="shared" si="114"/>
        <v>0</v>
      </c>
      <c r="P161" s="6"/>
      <c r="Q161" s="6">
        <f t="shared" si="115"/>
        <v>0</v>
      </c>
      <c r="R161" s="70">
        <f t="shared" si="116"/>
        <v>0</v>
      </c>
      <c r="S161" s="6"/>
      <c r="T161" s="70">
        <f t="shared" si="117"/>
        <v>0</v>
      </c>
      <c r="U161" s="6"/>
      <c r="V161" s="6">
        <f t="shared" si="118"/>
        <v>0</v>
      </c>
      <c r="W161" s="70">
        <f t="shared" si="119"/>
        <v>0</v>
      </c>
    </row>
    <row r="162" spans="1:23" ht="38.25" x14ac:dyDescent="0.2">
      <c r="A162" s="4" t="s">
        <v>1188</v>
      </c>
      <c r="B162" s="34" t="s">
        <v>3064</v>
      </c>
      <c r="C162" s="5" t="s">
        <v>3065</v>
      </c>
      <c r="D162" s="4" t="s">
        <v>15</v>
      </c>
      <c r="E162" s="6">
        <f>ROUND('3'!E162*'1,2'!$E$28,0)</f>
        <v>1350</v>
      </c>
      <c r="F162" s="70">
        <f t="shared" si="111"/>
        <v>438.75</v>
      </c>
      <c r="G162" s="6">
        <f>ROUND('3'!F162*'1,2'!$E$28,0)</f>
        <v>1519</v>
      </c>
      <c r="H162" s="6">
        <f t="shared" si="112"/>
        <v>1265.8333333333335</v>
      </c>
      <c r="I162" s="70">
        <f t="shared" si="113"/>
        <v>411.39583333333337</v>
      </c>
      <c r="J162" s="6"/>
      <c r="K162" s="6"/>
      <c r="L162" s="6"/>
      <c r="M162" s="6"/>
      <c r="N162" s="6"/>
      <c r="O162" s="70">
        <f t="shared" si="114"/>
        <v>0</v>
      </c>
      <c r="P162" s="6"/>
      <c r="Q162" s="6">
        <f t="shared" si="115"/>
        <v>0</v>
      </c>
      <c r="R162" s="70">
        <f t="shared" si="116"/>
        <v>0</v>
      </c>
      <c r="S162" s="6"/>
      <c r="T162" s="70">
        <f t="shared" si="117"/>
        <v>0</v>
      </c>
      <c r="U162" s="6"/>
      <c r="V162" s="6">
        <f t="shared" si="118"/>
        <v>0</v>
      </c>
      <c r="W162" s="70">
        <f t="shared" si="119"/>
        <v>0</v>
      </c>
    </row>
    <row r="163" spans="1:23" ht="38.25" x14ac:dyDescent="0.2">
      <c r="A163" s="4" t="s">
        <v>1191</v>
      </c>
      <c r="B163" s="34" t="s">
        <v>3066</v>
      </c>
      <c r="C163" s="5" t="s">
        <v>3067</v>
      </c>
      <c r="D163" s="4" t="s">
        <v>15</v>
      </c>
      <c r="E163" s="6">
        <f>ROUND('3'!E163*'1,2'!$E$28,0)</f>
        <v>863</v>
      </c>
      <c r="F163" s="70">
        <f t="shared" si="111"/>
        <v>280.47500000000002</v>
      </c>
      <c r="G163" s="6">
        <f>ROUND('3'!F163*'1,2'!$E$28,0)</f>
        <v>970</v>
      </c>
      <c r="H163" s="6">
        <f t="shared" si="112"/>
        <v>808.33333333333337</v>
      </c>
      <c r="I163" s="70">
        <f t="shared" si="113"/>
        <v>262.70833333333337</v>
      </c>
      <c r="J163" s="6"/>
      <c r="K163" s="6"/>
      <c r="L163" s="6"/>
      <c r="M163" s="6"/>
      <c r="N163" s="6"/>
      <c r="O163" s="70">
        <f t="shared" si="114"/>
        <v>0</v>
      </c>
      <c r="P163" s="6"/>
      <c r="Q163" s="6">
        <f t="shared" si="115"/>
        <v>0</v>
      </c>
      <c r="R163" s="70">
        <f t="shared" si="116"/>
        <v>0</v>
      </c>
      <c r="S163" s="6"/>
      <c r="T163" s="70">
        <f t="shared" si="117"/>
        <v>0</v>
      </c>
      <c r="U163" s="6"/>
      <c r="V163" s="6">
        <f t="shared" si="118"/>
        <v>0</v>
      </c>
      <c r="W163" s="70">
        <f t="shared" si="119"/>
        <v>0</v>
      </c>
    </row>
    <row r="164" spans="1:23" ht="38.25" x14ac:dyDescent="0.2">
      <c r="A164" s="4" t="s">
        <v>1194</v>
      </c>
      <c r="B164" s="34" t="s">
        <v>3068</v>
      </c>
      <c r="C164" s="5" t="s">
        <v>3069</v>
      </c>
      <c r="D164" s="4" t="s">
        <v>15</v>
      </c>
      <c r="E164" s="6">
        <f>ROUND('3'!E164*'1,2'!$E$28,0)</f>
        <v>1552</v>
      </c>
      <c r="F164" s="70">
        <f t="shared" si="111"/>
        <v>504.40000000000003</v>
      </c>
      <c r="G164" s="6">
        <f>ROUND('3'!F164*'1,2'!$E$28,0)</f>
        <v>1746</v>
      </c>
      <c r="H164" s="6">
        <f t="shared" si="112"/>
        <v>1455</v>
      </c>
      <c r="I164" s="70">
        <f t="shared" si="113"/>
        <v>472.875</v>
      </c>
      <c r="J164" s="6"/>
      <c r="K164" s="6"/>
      <c r="L164" s="6"/>
      <c r="M164" s="6"/>
      <c r="N164" s="6"/>
      <c r="O164" s="70">
        <f t="shared" si="114"/>
        <v>0</v>
      </c>
      <c r="P164" s="6"/>
      <c r="Q164" s="6">
        <f t="shared" si="115"/>
        <v>0</v>
      </c>
      <c r="R164" s="70">
        <f t="shared" si="116"/>
        <v>0</v>
      </c>
      <c r="S164" s="6"/>
      <c r="T164" s="70">
        <f t="shared" si="117"/>
        <v>0</v>
      </c>
      <c r="U164" s="6"/>
      <c r="V164" s="6">
        <f t="shared" si="118"/>
        <v>0</v>
      </c>
      <c r="W164" s="70">
        <f t="shared" si="119"/>
        <v>0</v>
      </c>
    </row>
    <row r="165" spans="1:23" ht="38.25" x14ac:dyDescent="0.2">
      <c r="A165" s="4" t="s">
        <v>1197</v>
      </c>
      <c r="B165" s="34" t="s">
        <v>3070</v>
      </c>
      <c r="C165" s="5" t="s">
        <v>3071</v>
      </c>
      <c r="D165" s="4" t="s">
        <v>15</v>
      </c>
      <c r="E165" s="6">
        <f>ROUND('3'!E165*'1,2'!$E$28,0)</f>
        <v>1035</v>
      </c>
      <c r="F165" s="70">
        <f t="shared" si="111"/>
        <v>336.375</v>
      </c>
      <c r="G165" s="6">
        <f>ROUND('3'!F165*'1,2'!$E$28,0)</f>
        <v>1162</v>
      </c>
      <c r="H165" s="6">
        <f t="shared" si="112"/>
        <v>968.33333333333337</v>
      </c>
      <c r="I165" s="70">
        <f t="shared" si="113"/>
        <v>314.70833333333337</v>
      </c>
      <c r="J165" s="6"/>
      <c r="K165" s="6"/>
      <c r="L165" s="6"/>
      <c r="M165" s="6"/>
      <c r="N165" s="6"/>
      <c r="O165" s="70">
        <f t="shared" si="114"/>
        <v>0</v>
      </c>
      <c r="P165" s="6"/>
      <c r="Q165" s="6">
        <f t="shared" si="115"/>
        <v>0</v>
      </c>
      <c r="R165" s="70">
        <f t="shared" si="116"/>
        <v>0</v>
      </c>
      <c r="S165" s="6"/>
      <c r="T165" s="70">
        <f t="shared" si="117"/>
        <v>0</v>
      </c>
      <c r="U165" s="6"/>
      <c r="V165" s="6">
        <f t="shared" si="118"/>
        <v>0</v>
      </c>
      <c r="W165" s="70">
        <f t="shared" si="119"/>
        <v>0</v>
      </c>
    </row>
    <row r="166" spans="1:23" ht="38.25" x14ac:dyDescent="0.2">
      <c r="A166" s="4" t="s">
        <v>1200</v>
      </c>
      <c r="B166" s="34" t="s">
        <v>3072</v>
      </c>
      <c r="C166" s="5" t="s">
        <v>3073</v>
      </c>
      <c r="D166" s="4" t="s">
        <v>15</v>
      </c>
      <c r="E166" s="6">
        <f>ROUND('3'!E166*'1,2'!$E$28,0)</f>
        <v>1861</v>
      </c>
      <c r="F166" s="70">
        <f t="shared" si="111"/>
        <v>604.82500000000005</v>
      </c>
      <c r="G166" s="6">
        <f>ROUND('3'!F166*'1,2'!$E$28,0)</f>
        <v>2092</v>
      </c>
      <c r="H166" s="6">
        <f t="shared" si="112"/>
        <v>1743.3333333333335</v>
      </c>
      <c r="I166" s="70">
        <f t="shared" si="113"/>
        <v>566.58333333333337</v>
      </c>
      <c r="J166" s="6"/>
      <c r="K166" s="6"/>
      <c r="L166" s="6"/>
      <c r="M166" s="6"/>
      <c r="N166" s="6"/>
      <c r="O166" s="70">
        <f t="shared" si="114"/>
        <v>0</v>
      </c>
      <c r="P166" s="6"/>
      <c r="Q166" s="6">
        <f t="shared" si="115"/>
        <v>0</v>
      </c>
      <c r="R166" s="70">
        <f t="shared" si="116"/>
        <v>0</v>
      </c>
      <c r="S166" s="6"/>
      <c r="T166" s="70">
        <f t="shared" si="117"/>
        <v>0</v>
      </c>
      <c r="U166" s="6"/>
      <c r="V166" s="6">
        <f t="shared" si="118"/>
        <v>0</v>
      </c>
      <c r="W166" s="70">
        <f t="shared" si="119"/>
        <v>0</v>
      </c>
    </row>
    <row r="167" spans="1:23" ht="51" x14ac:dyDescent="0.2">
      <c r="A167" s="4" t="s">
        <v>1203</v>
      </c>
      <c r="B167" s="34" t="s">
        <v>3074</v>
      </c>
      <c r="C167" s="5" t="s">
        <v>3075</v>
      </c>
      <c r="D167" s="4" t="s">
        <v>15</v>
      </c>
      <c r="E167" s="6">
        <f>ROUND('3'!E167*'1,2'!$E$28,0)</f>
        <v>1086</v>
      </c>
      <c r="F167" s="70">
        <f t="shared" si="111"/>
        <v>352.95</v>
      </c>
      <c r="G167" s="6">
        <f>ROUND('3'!F167*'1,2'!$E$28,0)</f>
        <v>1221</v>
      </c>
      <c r="H167" s="6">
        <f t="shared" si="112"/>
        <v>1017.5</v>
      </c>
      <c r="I167" s="70">
        <f t="shared" si="113"/>
        <v>330.6875</v>
      </c>
      <c r="J167" s="6"/>
      <c r="K167" s="6"/>
      <c r="L167" s="6"/>
      <c r="M167" s="6"/>
      <c r="N167" s="6"/>
      <c r="O167" s="70">
        <f t="shared" si="114"/>
        <v>0</v>
      </c>
      <c r="P167" s="6"/>
      <c r="Q167" s="6">
        <f t="shared" si="115"/>
        <v>0</v>
      </c>
      <c r="R167" s="70">
        <f t="shared" si="116"/>
        <v>0</v>
      </c>
      <c r="S167" s="6"/>
      <c r="T167" s="70">
        <f t="shared" si="117"/>
        <v>0</v>
      </c>
      <c r="U167" s="6"/>
      <c r="V167" s="6">
        <f t="shared" si="118"/>
        <v>0</v>
      </c>
      <c r="W167" s="70">
        <f t="shared" si="119"/>
        <v>0</v>
      </c>
    </row>
    <row r="168" spans="1:23" ht="51" x14ac:dyDescent="0.2">
      <c r="A168" s="4" t="s">
        <v>1206</v>
      </c>
      <c r="B168" s="34" t="s">
        <v>3076</v>
      </c>
      <c r="C168" s="5" t="s">
        <v>3077</v>
      </c>
      <c r="D168" s="4" t="s">
        <v>15</v>
      </c>
      <c r="E168" s="6">
        <f>ROUND('3'!E168*'1,2'!$E$28,0)</f>
        <v>1954</v>
      </c>
      <c r="F168" s="70">
        <f t="shared" si="111"/>
        <v>635.05000000000007</v>
      </c>
      <c r="G168" s="6">
        <f>ROUND('3'!F168*'1,2'!$E$28,0)</f>
        <v>2197</v>
      </c>
      <c r="H168" s="6">
        <f t="shared" si="112"/>
        <v>1830.8333333333335</v>
      </c>
      <c r="I168" s="70">
        <f t="shared" si="113"/>
        <v>595.02083333333337</v>
      </c>
      <c r="J168" s="6"/>
      <c r="K168" s="6"/>
      <c r="L168" s="6"/>
      <c r="M168" s="6"/>
      <c r="N168" s="6"/>
      <c r="O168" s="70">
        <f t="shared" si="114"/>
        <v>0</v>
      </c>
      <c r="P168" s="6"/>
      <c r="Q168" s="6">
        <f t="shared" si="115"/>
        <v>0</v>
      </c>
      <c r="R168" s="70">
        <f t="shared" si="116"/>
        <v>0</v>
      </c>
      <c r="S168" s="6"/>
      <c r="T168" s="70">
        <f t="shared" si="117"/>
        <v>0</v>
      </c>
      <c r="U168" s="6"/>
      <c r="V168" s="6">
        <f t="shared" si="118"/>
        <v>0</v>
      </c>
      <c r="W168" s="70">
        <f t="shared" si="119"/>
        <v>0</v>
      </c>
    </row>
    <row r="169" spans="1:23" ht="38.25" x14ac:dyDescent="0.2">
      <c r="A169" s="4" t="s">
        <v>1209</v>
      </c>
      <c r="B169" s="34" t="s">
        <v>3078</v>
      </c>
      <c r="C169" s="5" t="s">
        <v>3079</v>
      </c>
      <c r="D169" s="4" t="s">
        <v>15</v>
      </c>
      <c r="E169" s="6">
        <f>ROUND('3'!E169*'1,2'!$E$28,0)</f>
        <v>1152</v>
      </c>
      <c r="F169" s="70">
        <f t="shared" si="111"/>
        <v>374.40000000000003</v>
      </c>
      <c r="G169" s="6">
        <f>ROUND('3'!F169*'1,2'!$E$28,0)</f>
        <v>1294</v>
      </c>
      <c r="H169" s="6">
        <f t="shared" si="112"/>
        <v>1078.3333333333335</v>
      </c>
      <c r="I169" s="70">
        <f t="shared" si="113"/>
        <v>350.45833333333337</v>
      </c>
      <c r="J169" s="6"/>
      <c r="K169" s="6"/>
      <c r="L169" s="6"/>
      <c r="M169" s="6"/>
      <c r="N169" s="6"/>
      <c r="O169" s="70">
        <f t="shared" si="114"/>
        <v>0</v>
      </c>
      <c r="P169" s="6"/>
      <c r="Q169" s="6">
        <f t="shared" si="115"/>
        <v>0</v>
      </c>
      <c r="R169" s="70">
        <f t="shared" si="116"/>
        <v>0</v>
      </c>
      <c r="S169" s="6"/>
      <c r="T169" s="70">
        <f t="shared" si="117"/>
        <v>0</v>
      </c>
      <c r="U169" s="6"/>
      <c r="V169" s="6">
        <f t="shared" si="118"/>
        <v>0</v>
      </c>
      <c r="W169" s="70">
        <f t="shared" si="119"/>
        <v>0</v>
      </c>
    </row>
    <row r="170" spans="1:23" ht="38.25" x14ac:dyDescent="0.2">
      <c r="A170" s="4" t="s">
        <v>1212</v>
      </c>
      <c r="B170" s="34" t="s">
        <v>3080</v>
      </c>
      <c r="C170" s="5" t="s">
        <v>3081</v>
      </c>
      <c r="D170" s="4" t="s">
        <v>15</v>
      </c>
      <c r="E170" s="6">
        <f>ROUND('3'!E170*'1,2'!$E$28,0)</f>
        <v>2074</v>
      </c>
      <c r="F170" s="70">
        <f t="shared" si="111"/>
        <v>674.05000000000007</v>
      </c>
      <c r="G170" s="6">
        <f>ROUND('3'!F170*'1,2'!$E$28,0)</f>
        <v>2330</v>
      </c>
      <c r="H170" s="6">
        <f t="shared" si="112"/>
        <v>1941.6666666666667</v>
      </c>
      <c r="I170" s="70">
        <f t="shared" si="113"/>
        <v>631.04166666666674</v>
      </c>
      <c r="J170" s="6"/>
      <c r="K170" s="6"/>
      <c r="L170" s="6"/>
      <c r="M170" s="6"/>
      <c r="N170" s="6"/>
      <c r="O170" s="70">
        <f t="shared" si="114"/>
        <v>0</v>
      </c>
      <c r="P170" s="6"/>
      <c r="Q170" s="6">
        <f t="shared" si="115"/>
        <v>0</v>
      </c>
      <c r="R170" s="70">
        <f t="shared" si="116"/>
        <v>0</v>
      </c>
      <c r="S170" s="6"/>
      <c r="T170" s="70">
        <f t="shared" si="117"/>
        <v>0</v>
      </c>
      <c r="U170" s="6"/>
      <c r="V170" s="6">
        <f t="shared" si="118"/>
        <v>0</v>
      </c>
      <c r="W170" s="70">
        <f t="shared" si="119"/>
        <v>0</v>
      </c>
    </row>
    <row r="171" spans="1:23" ht="38.25" x14ac:dyDescent="0.2">
      <c r="A171" s="4" t="s">
        <v>1215</v>
      </c>
      <c r="B171" s="34" t="s">
        <v>3082</v>
      </c>
      <c r="C171" s="5" t="s">
        <v>3083</v>
      </c>
      <c r="D171" s="4" t="s">
        <v>15</v>
      </c>
      <c r="E171" s="6">
        <f>ROUND('3'!E171*'1,2'!$E$28,0)</f>
        <v>1267</v>
      </c>
      <c r="F171" s="70">
        <f t="shared" si="111"/>
        <v>411.77500000000003</v>
      </c>
      <c r="G171" s="6">
        <f>ROUND('3'!F171*'1,2'!$E$28,0)</f>
        <v>1423</v>
      </c>
      <c r="H171" s="6">
        <f t="shared" si="112"/>
        <v>1185.8333333333335</v>
      </c>
      <c r="I171" s="70">
        <f t="shared" si="113"/>
        <v>385.39583333333337</v>
      </c>
      <c r="J171" s="6"/>
      <c r="K171" s="6"/>
      <c r="L171" s="6"/>
      <c r="M171" s="6"/>
      <c r="N171" s="6"/>
      <c r="O171" s="70">
        <f t="shared" si="114"/>
        <v>0</v>
      </c>
      <c r="P171" s="6"/>
      <c r="Q171" s="6">
        <f t="shared" si="115"/>
        <v>0</v>
      </c>
      <c r="R171" s="70">
        <f t="shared" si="116"/>
        <v>0</v>
      </c>
      <c r="S171" s="6"/>
      <c r="T171" s="70">
        <f t="shared" si="117"/>
        <v>0</v>
      </c>
      <c r="U171" s="6"/>
      <c r="V171" s="6">
        <f t="shared" si="118"/>
        <v>0</v>
      </c>
      <c r="W171" s="70">
        <f t="shared" si="119"/>
        <v>0</v>
      </c>
    </row>
    <row r="172" spans="1:23" ht="38.25" x14ac:dyDescent="0.2">
      <c r="A172" s="4" t="s">
        <v>1218</v>
      </c>
      <c r="B172" s="34" t="s">
        <v>3084</v>
      </c>
      <c r="C172" s="5" t="s">
        <v>3085</v>
      </c>
      <c r="D172" s="4" t="s">
        <v>15</v>
      </c>
      <c r="E172" s="6">
        <f>ROUND('3'!E172*'1,2'!$E$28,0)</f>
        <v>2281</v>
      </c>
      <c r="F172" s="70">
        <f t="shared" si="111"/>
        <v>741.32500000000005</v>
      </c>
      <c r="G172" s="6">
        <f>ROUND('3'!F172*'1,2'!$E$28,0)</f>
        <v>2564</v>
      </c>
      <c r="H172" s="6">
        <f t="shared" si="112"/>
        <v>2136.666666666667</v>
      </c>
      <c r="I172" s="70">
        <f t="shared" si="113"/>
        <v>694.41666666666674</v>
      </c>
      <c r="J172" s="6"/>
      <c r="K172" s="6"/>
      <c r="L172" s="6"/>
      <c r="M172" s="6"/>
      <c r="N172" s="6"/>
      <c r="O172" s="70">
        <f t="shared" si="114"/>
        <v>0</v>
      </c>
      <c r="P172" s="6"/>
      <c r="Q172" s="6">
        <f t="shared" si="115"/>
        <v>0</v>
      </c>
      <c r="R172" s="70">
        <f t="shared" si="116"/>
        <v>0</v>
      </c>
      <c r="S172" s="6"/>
      <c r="T172" s="70">
        <f t="shared" si="117"/>
        <v>0</v>
      </c>
      <c r="U172" s="6"/>
      <c r="V172" s="6">
        <f t="shared" si="118"/>
        <v>0</v>
      </c>
      <c r="W172" s="70">
        <f t="shared" si="119"/>
        <v>0</v>
      </c>
    </row>
    <row r="173" spans="1:23" ht="38.25" x14ac:dyDescent="0.2">
      <c r="A173" s="4" t="s">
        <v>1221</v>
      </c>
      <c r="B173" s="34" t="s">
        <v>3086</v>
      </c>
      <c r="C173" s="5" t="s">
        <v>3087</v>
      </c>
      <c r="D173" s="4" t="s">
        <v>15</v>
      </c>
      <c r="E173" s="6">
        <f>ROUND('3'!E173*'1,2'!$E$28,0)</f>
        <v>1901</v>
      </c>
      <c r="F173" s="70">
        <f t="shared" si="111"/>
        <v>617.82500000000005</v>
      </c>
      <c r="G173" s="6">
        <f>ROUND('3'!F173*'1,2'!$E$28,0)</f>
        <v>2139</v>
      </c>
      <c r="H173" s="6">
        <f t="shared" si="112"/>
        <v>1782.5</v>
      </c>
      <c r="I173" s="70">
        <f t="shared" si="113"/>
        <v>579.3125</v>
      </c>
      <c r="J173" s="6"/>
      <c r="K173" s="6"/>
      <c r="L173" s="6"/>
      <c r="M173" s="6"/>
      <c r="N173" s="6"/>
      <c r="O173" s="70">
        <f t="shared" si="114"/>
        <v>0</v>
      </c>
      <c r="P173" s="6"/>
      <c r="Q173" s="6">
        <f t="shared" si="115"/>
        <v>0</v>
      </c>
      <c r="R173" s="70">
        <f t="shared" si="116"/>
        <v>0</v>
      </c>
      <c r="S173" s="6"/>
      <c r="T173" s="70">
        <f t="shared" si="117"/>
        <v>0</v>
      </c>
      <c r="U173" s="6"/>
      <c r="V173" s="6">
        <f t="shared" si="118"/>
        <v>0</v>
      </c>
      <c r="W173" s="70">
        <f t="shared" si="119"/>
        <v>0</v>
      </c>
    </row>
    <row r="174" spans="1:23" ht="38.25" x14ac:dyDescent="0.2">
      <c r="A174" s="4" t="s">
        <v>1224</v>
      </c>
      <c r="B174" s="34" t="s">
        <v>3088</v>
      </c>
      <c r="C174" s="5" t="s">
        <v>3089</v>
      </c>
      <c r="D174" s="4" t="s">
        <v>15</v>
      </c>
      <c r="E174" s="6">
        <f>ROUND('3'!E174*'1,2'!$E$28,0)</f>
        <v>2663</v>
      </c>
      <c r="F174" s="70">
        <f t="shared" si="111"/>
        <v>865.47500000000002</v>
      </c>
      <c r="G174" s="6">
        <f>ROUND('3'!F174*'1,2'!$E$28,0)</f>
        <v>2992</v>
      </c>
      <c r="H174" s="6">
        <f t="shared" si="112"/>
        <v>2493.3333333333335</v>
      </c>
      <c r="I174" s="70">
        <f t="shared" si="113"/>
        <v>810.33333333333337</v>
      </c>
      <c r="J174" s="6"/>
      <c r="K174" s="6"/>
      <c r="L174" s="6"/>
      <c r="M174" s="6"/>
      <c r="N174" s="6"/>
      <c r="O174" s="70">
        <f t="shared" si="114"/>
        <v>0</v>
      </c>
      <c r="P174" s="6"/>
      <c r="Q174" s="6">
        <f t="shared" si="115"/>
        <v>0</v>
      </c>
      <c r="R174" s="70">
        <f t="shared" si="116"/>
        <v>0</v>
      </c>
      <c r="S174" s="6"/>
      <c r="T174" s="70">
        <f t="shared" si="117"/>
        <v>0</v>
      </c>
      <c r="U174" s="6"/>
      <c r="V174" s="6">
        <f t="shared" si="118"/>
        <v>0</v>
      </c>
      <c r="W174" s="70">
        <f t="shared" si="119"/>
        <v>0</v>
      </c>
    </row>
    <row r="175" spans="1:23" ht="51" x14ac:dyDescent="0.2">
      <c r="A175" s="4" t="s">
        <v>1227</v>
      </c>
      <c r="B175" s="34" t="s">
        <v>3090</v>
      </c>
      <c r="C175" s="5" t="s">
        <v>3091</v>
      </c>
      <c r="D175" s="4" t="s">
        <v>15</v>
      </c>
      <c r="E175" s="6">
        <f>ROUND('3'!E175*'1,2'!$E$28,0)</f>
        <v>2055</v>
      </c>
      <c r="F175" s="70">
        <f t="shared" si="111"/>
        <v>667.875</v>
      </c>
      <c r="G175" s="6">
        <f>ROUND('3'!F175*'1,2'!$E$28,0)</f>
        <v>2308</v>
      </c>
      <c r="H175" s="6">
        <f t="shared" si="112"/>
        <v>1923.3333333333335</v>
      </c>
      <c r="I175" s="70">
        <f t="shared" si="113"/>
        <v>625.08333333333337</v>
      </c>
      <c r="J175" s="6"/>
      <c r="K175" s="6"/>
      <c r="L175" s="6"/>
      <c r="M175" s="6"/>
      <c r="N175" s="6"/>
      <c r="O175" s="70">
        <f t="shared" si="114"/>
        <v>0</v>
      </c>
      <c r="P175" s="6"/>
      <c r="Q175" s="6">
        <f t="shared" si="115"/>
        <v>0</v>
      </c>
      <c r="R175" s="70">
        <f t="shared" si="116"/>
        <v>0</v>
      </c>
      <c r="S175" s="6"/>
      <c r="T175" s="70">
        <f t="shared" si="117"/>
        <v>0</v>
      </c>
      <c r="U175" s="6"/>
      <c r="V175" s="6">
        <f t="shared" si="118"/>
        <v>0</v>
      </c>
      <c r="W175" s="70">
        <f t="shared" si="119"/>
        <v>0</v>
      </c>
    </row>
    <row r="176" spans="1:23" ht="51" x14ac:dyDescent="0.2">
      <c r="A176" s="4" t="s">
        <v>1230</v>
      </c>
      <c r="B176" s="34" t="s">
        <v>3092</v>
      </c>
      <c r="C176" s="5" t="s">
        <v>3093</v>
      </c>
      <c r="D176" s="4" t="s">
        <v>15</v>
      </c>
      <c r="E176" s="6">
        <f>ROUND('3'!E176*'1,2'!$E$28,0)</f>
        <v>2876</v>
      </c>
      <c r="F176" s="70">
        <f t="shared" si="111"/>
        <v>934.7</v>
      </c>
      <c r="G176" s="6">
        <f>ROUND('3'!F176*'1,2'!$E$28,0)</f>
        <v>3233</v>
      </c>
      <c r="H176" s="6">
        <f t="shared" si="112"/>
        <v>2694.166666666667</v>
      </c>
      <c r="I176" s="70">
        <f t="shared" si="113"/>
        <v>875.60416666666674</v>
      </c>
      <c r="J176" s="6"/>
      <c r="K176" s="6"/>
      <c r="L176" s="6"/>
      <c r="M176" s="6"/>
      <c r="N176" s="6"/>
      <c r="O176" s="70">
        <f t="shared" si="114"/>
        <v>0</v>
      </c>
      <c r="P176" s="6"/>
      <c r="Q176" s="6">
        <f t="shared" si="115"/>
        <v>0</v>
      </c>
      <c r="R176" s="70">
        <f t="shared" si="116"/>
        <v>0</v>
      </c>
      <c r="S176" s="6"/>
      <c r="T176" s="70">
        <f t="shared" si="117"/>
        <v>0</v>
      </c>
      <c r="U176" s="6"/>
      <c r="V176" s="6">
        <f t="shared" si="118"/>
        <v>0</v>
      </c>
      <c r="W176" s="70">
        <f t="shared" si="119"/>
        <v>0</v>
      </c>
    </row>
    <row r="177" spans="1:23" ht="38.25" x14ac:dyDescent="0.2">
      <c r="A177" s="4" t="s">
        <v>1233</v>
      </c>
      <c r="B177" s="34" t="s">
        <v>3094</v>
      </c>
      <c r="C177" s="5" t="s">
        <v>3095</v>
      </c>
      <c r="D177" s="4" t="s">
        <v>15</v>
      </c>
      <c r="E177" s="6">
        <f>ROUND('3'!E177*'1,2'!$E$28,0)</f>
        <v>3804</v>
      </c>
      <c r="F177" s="70">
        <f t="shared" si="111"/>
        <v>1236.3</v>
      </c>
      <c r="G177" s="6">
        <f>ROUND('3'!F177*'1,2'!$E$28,0)</f>
        <v>4274</v>
      </c>
      <c r="H177" s="6">
        <f t="shared" si="112"/>
        <v>3561.666666666667</v>
      </c>
      <c r="I177" s="70">
        <f t="shared" si="113"/>
        <v>1157.5416666666667</v>
      </c>
      <c r="J177" s="6"/>
      <c r="K177" s="6"/>
      <c r="L177" s="6"/>
      <c r="M177" s="6"/>
      <c r="N177" s="6"/>
      <c r="O177" s="70">
        <f t="shared" si="114"/>
        <v>0</v>
      </c>
      <c r="P177" s="6"/>
      <c r="Q177" s="6">
        <f t="shared" si="115"/>
        <v>0</v>
      </c>
      <c r="R177" s="70">
        <f t="shared" si="116"/>
        <v>0</v>
      </c>
      <c r="S177" s="6"/>
      <c r="T177" s="70">
        <f t="shared" si="117"/>
        <v>0</v>
      </c>
      <c r="U177" s="6"/>
      <c r="V177" s="6">
        <f t="shared" si="118"/>
        <v>0</v>
      </c>
      <c r="W177" s="70">
        <f t="shared" si="119"/>
        <v>0</v>
      </c>
    </row>
    <row r="178" spans="1:23" ht="38.25" x14ac:dyDescent="0.2">
      <c r="A178" s="4" t="s">
        <v>1236</v>
      </c>
      <c r="B178" s="34" t="s">
        <v>3096</v>
      </c>
      <c r="C178" s="5" t="s">
        <v>3097</v>
      </c>
      <c r="D178" s="4" t="s">
        <v>15</v>
      </c>
      <c r="E178" s="6">
        <f>ROUND('3'!E178*'1,2'!$E$28,0)</f>
        <v>3918</v>
      </c>
      <c r="F178" s="70">
        <f t="shared" si="111"/>
        <v>1273.3500000000001</v>
      </c>
      <c r="G178" s="6">
        <f>ROUND('3'!F178*'1,2'!$E$28,0)</f>
        <v>4403</v>
      </c>
      <c r="H178" s="6">
        <f t="shared" si="112"/>
        <v>3669.166666666667</v>
      </c>
      <c r="I178" s="70">
        <f t="shared" si="113"/>
        <v>1192.4791666666667</v>
      </c>
      <c r="J178" s="6"/>
      <c r="K178" s="6"/>
      <c r="L178" s="6"/>
      <c r="M178" s="6"/>
      <c r="N178" s="6"/>
      <c r="O178" s="70">
        <f t="shared" si="114"/>
        <v>0</v>
      </c>
      <c r="P178" s="6"/>
      <c r="Q178" s="6">
        <f t="shared" si="115"/>
        <v>0</v>
      </c>
      <c r="R178" s="70">
        <f t="shared" si="116"/>
        <v>0</v>
      </c>
      <c r="S178" s="6"/>
      <c r="T178" s="70">
        <f t="shared" si="117"/>
        <v>0</v>
      </c>
      <c r="U178" s="6"/>
      <c r="V178" s="6">
        <f t="shared" si="118"/>
        <v>0</v>
      </c>
      <c r="W178" s="70">
        <f t="shared" si="119"/>
        <v>0</v>
      </c>
    </row>
    <row r="179" spans="1:23" ht="38.25" x14ac:dyDescent="0.2">
      <c r="A179" s="4" t="s">
        <v>1239</v>
      </c>
      <c r="B179" s="34" t="s">
        <v>3098</v>
      </c>
      <c r="C179" s="5" t="s">
        <v>3099</v>
      </c>
      <c r="D179" s="4" t="s">
        <v>15</v>
      </c>
      <c r="E179" s="6">
        <f>ROUND('3'!E179*'1,2'!$E$28,0)</f>
        <v>4031</v>
      </c>
      <c r="F179" s="70">
        <f t="shared" si="111"/>
        <v>1310.075</v>
      </c>
      <c r="G179" s="6">
        <f>ROUND('3'!F179*'1,2'!$E$28,0)</f>
        <v>4531</v>
      </c>
      <c r="H179" s="6">
        <f t="shared" si="112"/>
        <v>3775.8333333333335</v>
      </c>
      <c r="I179" s="70">
        <f t="shared" si="113"/>
        <v>1227.1458333333335</v>
      </c>
      <c r="J179" s="6"/>
      <c r="K179" s="6"/>
      <c r="L179" s="6"/>
      <c r="M179" s="6"/>
      <c r="N179" s="6"/>
      <c r="O179" s="70">
        <f t="shared" si="114"/>
        <v>0</v>
      </c>
      <c r="P179" s="6"/>
      <c r="Q179" s="6">
        <f t="shared" si="115"/>
        <v>0</v>
      </c>
      <c r="R179" s="70">
        <f t="shared" si="116"/>
        <v>0</v>
      </c>
      <c r="S179" s="6"/>
      <c r="T179" s="70">
        <f t="shared" si="117"/>
        <v>0</v>
      </c>
      <c r="U179" s="6"/>
      <c r="V179" s="6">
        <f t="shared" si="118"/>
        <v>0</v>
      </c>
      <c r="W179" s="70">
        <f t="shared" si="119"/>
        <v>0</v>
      </c>
    </row>
    <row r="180" spans="1:23" ht="38.25" x14ac:dyDescent="0.2">
      <c r="A180" s="4" t="s">
        <v>1242</v>
      </c>
      <c r="B180" s="34" t="s">
        <v>3100</v>
      </c>
      <c r="C180" s="5" t="s">
        <v>3101</v>
      </c>
      <c r="D180" s="4" t="s">
        <v>15</v>
      </c>
      <c r="E180" s="6">
        <f>ROUND('3'!E180*'1,2'!$E$28,0)</f>
        <v>1786</v>
      </c>
      <c r="F180" s="70">
        <f t="shared" si="111"/>
        <v>580.45000000000005</v>
      </c>
      <c r="G180" s="6">
        <f>ROUND('3'!F180*'1,2'!$E$28,0)</f>
        <v>2005</v>
      </c>
      <c r="H180" s="6">
        <f t="shared" si="112"/>
        <v>1670.8333333333335</v>
      </c>
      <c r="I180" s="70">
        <f t="shared" si="113"/>
        <v>543.02083333333337</v>
      </c>
      <c r="J180" s="6"/>
      <c r="K180" s="6"/>
      <c r="L180" s="6"/>
      <c r="M180" s="6"/>
      <c r="N180" s="6"/>
      <c r="O180" s="70">
        <f t="shared" si="114"/>
        <v>0</v>
      </c>
      <c r="P180" s="6"/>
      <c r="Q180" s="6">
        <f t="shared" si="115"/>
        <v>0</v>
      </c>
      <c r="R180" s="70">
        <f t="shared" si="116"/>
        <v>0</v>
      </c>
      <c r="S180" s="6"/>
      <c r="T180" s="70">
        <f t="shared" si="117"/>
        <v>0</v>
      </c>
      <c r="U180" s="6"/>
      <c r="V180" s="6">
        <f t="shared" si="118"/>
        <v>0</v>
      </c>
      <c r="W180" s="70">
        <f t="shared" si="119"/>
        <v>0</v>
      </c>
    </row>
    <row r="181" spans="1:23" ht="38.25" x14ac:dyDescent="0.2">
      <c r="A181" s="4" t="s">
        <v>1245</v>
      </c>
      <c r="B181" s="34" t="s">
        <v>3102</v>
      </c>
      <c r="C181" s="5" t="s">
        <v>3103</v>
      </c>
      <c r="D181" s="4" t="s">
        <v>15</v>
      </c>
      <c r="E181" s="6">
        <f>ROUND('3'!E181*'1,2'!$E$28,0)</f>
        <v>2678</v>
      </c>
      <c r="F181" s="70">
        <f t="shared" si="111"/>
        <v>870.35</v>
      </c>
      <c r="G181" s="6">
        <f>ROUND('3'!F181*'1,2'!$E$28,0)</f>
        <v>3009</v>
      </c>
      <c r="H181" s="6">
        <f t="shared" si="112"/>
        <v>2507.5</v>
      </c>
      <c r="I181" s="70">
        <f t="shared" si="113"/>
        <v>814.9375</v>
      </c>
      <c r="J181" s="6"/>
      <c r="K181" s="6"/>
      <c r="L181" s="6"/>
      <c r="M181" s="6"/>
      <c r="N181" s="6"/>
      <c r="O181" s="70">
        <f t="shared" si="114"/>
        <v>0</v>
      </c>
      <c r="P181" s="6"/>
      <c r="Q181" s="6">
        <f t="shared" si="115"/>
        <v>0</v>
      </c>
      <c r="R181" s="70">
        <f t="shared" si="116"/>
        <v>0</v>
      </c>
      <c r="S181" s="6"/>
      <c r="T181" s="70">
        <f t="shared" si="117"/>
        <v>0</v>
      </c>
      <c r="U181" s="6"/>
      <c r="V181" s="6">
        <f t="shared" si="118"/>
        <v>0</v>
      </c>
      <c r="W181" s="70">
        <f t="shared" si="119"/>
        <v>0</v>
      </c>
    </row>
    <row r="182" spans="1:23" ht="38.25" x14ac:dyDescent="0.2">
      <c r="A182" s="4" t="s">
        <v>1248</v>
      </c>
      <c r="B182" s="34" t="s">
        <v>3104</v>
      </c>
      <c r="C182" s="5" t="s">
        <v>3105</v>
      </c>
      <c r="D182" s="4" t="s">
        <v>15</v>
      </c>
      <c r="E182" s="6">
        <f>ROUND('3'!E182*'1,2'!$E$28,0)</f>
        <v>1911</v>
      </c>
      <c r="F182" s="70">
        <f t="shared" si="111"/>
        <v>621.07500000000005</v>
      </c>
      <c r="G182" s="6">
        <f>ROUND('3'!F182*'1,2'!$E$28,0)</f>
        <v>2145</v>
      </c>
      <c r="H182" s="6">
        <f t="shared" si="112"/>
        <v>1787.5</v>
      </c>
      <c r="I182" s="70">
        <f t="shared" si="113"/>
        <v>580.9375</v>
      </c>
      <c r="J182" s="6"/>
      <c r="K182" s="6"/>
      <c r="L182" s="6"/>
      <c r="M182" s="6"/>
      <c r="N182" s="6"/>
      <c r="O182" s="70">
        <f t="shared" si="114"/>
        <v>0</v>
      </c>
      <c r="P182" s="6"/>
      <c r="Q182" s="6">
        <f t="shared" si="115"/>
        <v>0</v>
      </c>
      <c r="R182" s="70">
        <f t="shared" si="116"/>
        <v>0</v>
      </c>
      <c r="S182" s="6"/>
      <c r="T182" s="70">
        <f t="shared" si="117"/>
        <v>0</v>
      </c>
      <c r="U182" s="6"/>
      <c r="V182" s="6">
        <f t="shared" si="118"/>
        <v>0</v>
      </c>
      <c r="W182" s="70">
        <f t="shared" si="119"/>
        <v>0</v>
      </c>
    </row>
    <row r="183" spans="1:23" ht="38.25" x14ac:dyDescent="0.2">
      <c r="A183" s="4" t="s">
        <v>1251</v>
      </c>
      <c r="B183" s="34" t="s">
        <v>3106</v>
      </c>
      <c r="C183" s="5" t="s">
        <v>3107</v>
      </c>
      <c r="D183" s="4" t="s">
        <v>15</v>
      </c>
      <c r="E183" s="6">
        <f>ROUND('3'!E183*'1,2'!$E$28,0)</f>
        <v>2868</v>
      </c>
      <c r="F183" s="70">
        <f t="shared" si="111"/>
        <v>932.1</v>
      </c>
      <c r="G183" s="6">
        <f>ROUND('3'!F183*'1,2'!$E$28,0)</f>
        <v>3218</v>
      </c>
      <c r="H183" s="6">
        <f t="shared" si="112"/>
        <v>2681.666666666667</v>
      </c>
      <c r="I183" s="70">
        <f t="shared" si="113"/>
        <v>871.54166666666674</v>
      </c>
      <c r="J183" s="6"/>
      <c r="K183" s="6"/>
      <c r="L183" s="6"/>
      <c r="M183" s="6"/>
      <c r="N183" s="6"/>
      <c r="O183" s="70">
        <f t="shared" si="114"/>
        <v>0</v>
      </c>
      <c r="P183" s="6"/>
      <c r="Q183" s="6">
        <f t="shared" si="115"/>
        <v>0</v>
      </c>
      <c r="R183" s="70">
        <f t="shared" si="116"/>
        <v>0</v>
      </c>
      <c r="S183" s="6"/>
      <c r="T183" s="70">
        <f t="shared" si="117"/>
        <v>0</v>
      </c>
      <c r="U183" s="6"/>
      <c r="V183" s="6">
        <f t="shared" si="118"/>
        <v>0</v>
      </c>
      <c r="W183" s="70">
        <f t="shared" si="119"/>
        <v>0</v>
      </c>
    </row>
    <row r="184" spans="1:23" ht="38.25" x14ac:dyDescent="0.2">
      <c r="A184" s="4" t="s">
        <v>1254</v>
      </c>
      <c r="B184" s="34" t="s">
        <v>3108</v>
      </c>
      <c r="C184" s="5" t="s">
        <v>3109</v>
      </c>
      <c r="D184" s="4" t="s">
        <v>15</v>
      </c>
      <c r="E184" s="6">
        <f>ROUND('3'!E184*'1,2'!$E$28,0)</f>
        <v>3571</v>
      </c>
      <c r="F184" s="70">
        <f t="shared" si="111"/>
        <v>1160.575</v>
      </c>
      <c r="G184" s="6">
        <f>ROUND('3'!F184*'1,2'!$E$28,0)</f>
        <v>4012</v>
      </c>
      <c r="H184" s="6">
        <f t="shared" si="112"/>
        <v>3343.3333333333335</v>
      </c>
      <c r="I184" s="70">
        <f t="shared" si="113"/>
        <v>1086.5833333333335</v>
      </c>
      <c r="J184" s="6"/>
      <c r="K184" s="6"/>
      <c r="L184" s="6"/>
      <c r="M184" s="6"/>
      <c r="N184" s="6"/>
      <c r="O184" s="70">
        <f t="shared" si="114"/>
        <v>0</v>
      </c>
      <c r="P184" s="6"/>
      <c r="Q184" s="6">
        <f t="shared" si="115"/>
        <v>0</v>
      </c>
      <c r="R184" s="70">
        <f t="shared" si="116"/>
        <v>0</v>
      </c>
      <c r="S184" s="6"/>
      <c r="T184" s="70">
        <f t="shared" si="117"/>
        <v>0</v>
      </c>
      <c r="U184" s="6"/>
      <c r="V184" s="6">
        <f t="shared" si="118"/>
        <v>0</v>
      </c>
      <c r="W184" s="70">
        <f t="shared" si="119"/>
        <v>0</v>
      </c>
    </row>
    <row r="185" spans="1:23" ht="38.25" x14ac:dyDescent="0.2">
      <c r="A185" s="4" t="s">
        <v>1257</v>
      </c>
      <c r="B185" s="34" t="s">
        <v>3110</v>
      </c>
      <c r="C185" s="5" t="s">
        <v>3111</v>
      </c>
      <c r="D185" s="4" t="s">
        <v>15</v>
      </c>
      <c r="E185" s="6">
        <f>ROUND('3'!E185*'1,2'!$E$28,0)</f>
        <v>3713</v>
      </c>
      <c r="F185" s="70">
        <f t="shared" si="111"/>
        <v>1206.7250000000001</v>
      </c>
      <c r="G185" s="6">
        <f>ROUND('3'!F185*'1,2'!$E$28,0)</f>
        <v>4172</v>
      </c>
      <c r="H185" s="6">
        <f t="shared" si="112"/>
        <v>3476.666666666667</v>
      </c>
      <c r="I185" s="70">
        <f t="shared" si="113"/>
        <v>1129.9166666666667</v>
      </c>
      <c r="J185" s="6"/>
      <c r="K185" s="6"/>
      <c r="L185" s="6"/>
      <c r="M185" s="6"/>
      <c r="N185" s="6"/>
      <c r="O185" s="70">
        <f t="shared" si="114"/>
        <v>0</v>
      </c>
      <c r="P185" s="6"/>
      <c r="Q185" s="6">
        <f t="shared" si="115"/>
        <v>0</v>
      </c>
      <c r="R185" s="70">
        <f t="shared" si="116"/>
        <v>0</v>
      </c>
      <c r="S185" s="6"/>
      <c r="T185" s="70">
        <f t="shared" si="117"/>
        <v>0</v>
      </c>
      <c r="U185" s="6"/>
      <c r="V185" s="6">
        <f t="shared" si="118"/>
        <v>0</v>
      </c>
      <c r="W185" s="70">
        <f t="shared" si="119"/>
        <v>0</v>
      </c>
    </row>
    <row r="186" spans="1:23" ht="38.25" x14ac:dyDescent="0.2">
      <c r="A186" s="4" t="s">
        <v>1260</v>
      </c>
      <c r="B186" s="34" t="s">
        <v>3112</v>
      </c>
      <c r="C186" s="5" t="s">
        <v>3113</v>
      </c>
      <c r="D186" s="4" t="s">
        <v>15</v>
      </c>
      <c r="E186" s="6">
        <f>ROUND('3'!E186*'1,2'!$E$28,0)</f>
        <v>3857</v>
      </c>
      <c r="F186" s="70">
        <f t="shared" si="111"/>
        <v>1253.5250000000001</v>
      </c>
      <c r="G186" s="6">
        <f>ROUND('3'!F186*'1,2'!$E$28,0)</f>
        <v>4332</v>
      </c>
      <c r="H186" s="6">
        <f t="shared" si="112"/>
        <v>3610</v>
      </c>
      <c r="I186" s="70">
        <f t="shared" si="113"/>
        <v>1173.25</v>
      </c>
      <c r="J186" s="6"/>
      <c r="K186" s="6"/>
      <c r="L186" s="6"/>
      <c r="M186" s="6"/>
      <c r="N186" s="6"/>
      <c r="O186" s="70">
        <f t="shared" si="114"/>
        <v>0</v>
      </c>
      <c r="P186" s="6"/>
      <c r="Q186" s="6">
        <f t="shared" si="115"/>
        <v>0</v>
      </c>
      <c r="R186" s="70">
        <f t="shared" si="116"/>
        <v>0</v>
      </c>
      <c r="S186" s="6"/>
      <c r="T186" s="70">
        <f t="shared" si="117"/>
        <v>0</v>
      </c>
      <c r="U186" s="6"/>
      <c r="V186" s="6">
        <f t="shared" si="118"/>
        <v>0</v>
      </c>
      <c r="W186" s="70">
        <f t="shared" si="119"/>
        <v>0</v>
      </c>
    </row>
    <row r="187" spans="1:23" ht="38.25" x14ac:dyDescent="0.2">
      <c r="A187" s="4" t="s">
        <v>1263</v>
      </c>
      <c r="B187" s="34" t="s">
        <v>3114</v>
      </c>
      <c r="C187" s="5" t="s">
        <v>3115</v>
      </c>
      <c r="D187" s="4" t="s">
        <v>15</v>
      </c>
      <c r="E187" s="6">
        <f>ROUND('3'!E187*'1,2'!$E$28,0)</f>
        <v>2936</v>
      </c>
      <c r="F187" s="70">
        <f t="shared" si="111"/>
        <v>954.2</v>
      </c>
      <c r="G187" s="6">
        <f>ROUND('3'!F187*'1,2'!$E$28,0)</f>
        <v>3300</v>
      </c>
      <c r="H187" s="6">
        <f t="shared" si="112"/>
        <v>2750</v>
      </c>
      <c r="I187" s="70">
        <f t="shared" si="113"/>
        <v>893.75</v>
      </c>
      <c r="J187" s="6"/>
      <c r="K187" s="6"/>
      <c r="L187" s="6"/>
      <c r="M187" s="6"/>
      <c r="N187" s="6"/>
      <c r="O187" s="70">
        <f t="shared" si="114"/>
        <v>0</v>
      </c>
      <c r="P187" s="6"/>
      <c r="Q187" s="6">
        <f t="shared" si="115"/>
        <v>0</v>
      </c>
      <c r="R187" s="70">
        <f t="shared" si="116"/>
        <v>0</v>
      </c>
      <c r="S187" s="6"/>
      <c r="T187" s="70">
        <f t="shared" si="117"/>
        <v>0</v>
      </c>
      <c r="U187" s="6"/>
      <c r="V187" s="6">
        <f t="shared" si="118"/>
        <v>0</v>
      </c>
      <c r="W187" s="70">
        <f t="shared" si="119"/>
        <v>0</v>
      </c>
    </row>
    <row r="188" spans="1:23" ht="38.25" x14ac:dyDescent="0.2">
      <c r="A188" s="4" t="s">
        <v>1266</v>
      </c>
      <c r="B188" s="34" t="s">
        <v>3116</v>
      </c>
      <c r="C188" s="5" t="s">
        <v>3117</v>
      </c>
      <c r="D188" s="4" t="s">
        <v>15</v>
      </c>
      <c r="E188" s="6">
        <f>ROUND('3'!E188*'1,2'!$E$28,0)</f>
        <v>3024</v>
      </c>
      <c r="F188" s="70">
        <f t="shared" si="111"/>
        <v>982.80000000000007</v>
      </c>
      <c r="G188" s="6">
        <f>ROUND('3'!F188*'1,2'!$E$28,0)</f>
        <v>3398</v>
      </c>
      <c r="H188" s="6">
        <f t="shared" si="112"/>
        <v>2831.666666666667</v>
      </c>
      <c r="I188" s="70">
        <f t="shared" si="113"/>
        <v>920.29166666666674</v>
      </c>
      <c r="J188" s="6"/>
      <c r="K188" s="6"/>
      <c r="L188" s="6"/>
      <c r="M188" s="6"/>
      <c r="N188" s="6"/>
      <c r="O188" s="70">
        <f t="shared" si="114"/>
        <v>0</v>
      </c>
      <c r="P188" s="6"/>
      <c r="Q188" s="6">
        <f t="shared" si="115"/>
        <v>0</v>
      </c>
      <c r="R188" s="70">
        <f t="shared" si="116"/>
        <v>0</v>
      </c>
      <c r="S188" s="6"/>
      <c r="T188" s="70">
        <f t="shared" si="117"/>
        <v>0</v>
      </c>
      <c r="U188" s="6"/>
      <c r="V188" s="6">
        <f t="shared" si="118"/>
        <v>0</v>
      </c>
      <c r="W188" s="70">
        <f t="shared" si="119"/>
        <v>0</v>
      </c>
    </row>
    <row r="189" spans="1:23" ht="38.25" x14ac:dyDescent="0.2">
      <c r="A189" s="4" t="s">
        <v>1270</v>
      </c>
      <c r="B189" s="34" t="s">
        <v>3118</v>
      </c>
      <c r="C189" s="5" t="s">
        <v>3119</v>
      </c>
      <c r="D189" s="4" t="s">
        <v>15</v>
      </c>
      <c r="E189" s="6">
        <f>ROUND('3'!E189*'1,2'!$E$28,0)</f>
        <v>4088</v>
      </c>
      <c r="F189" s="70">
        <f t="shared" si="111"/>
        <v>1328.6000000000001</v>
      </c>
      <c r="G189" s="6">
        <f>ROUND('3'!F189*'1,2'!$E$28,0)</f>
        <v>4593</v>
      </c>
      <c r="H189" s="6">
        <f t="shared" si="112"/>
        <v>3827.5</v>
      </c>
      <c r="I189" s="70">
        <f t="shared" si="113"/>
        <v>1243.9375</v>
      </c>
      <c r="J189" s="6"/>
      <c r="K189" s="6"/>
      <c r="L189" s="6"/>
      <c r="M189" s="6"/>
      <c r="N189" s="6"/>
      <c r="O189" s="70">
        <f t="shared" si="114"/>
        <v>0</v>
      </c>
      <c r="P189" s="6"/>
      <c r="Q189" s="6">
        <f t="shared" si="115"/>
        <v>0</v>
      </c>
      <c r="R189" s="70">
        <f t="shared" si="116"/>
        <v>0</v>
      </c>
      <c r="S189" s="6"/>
      <c r="T189" s="70">
        <f t="shared" si="117"/>
        <v>0</v>
      </c>
      <c r="U189" s="6"/>
      <c r="V189" s="6">
        <f t="shared" si="118"/>
        <v>0</v>
      </c>
      <c r="W189" s="70">
        <f t="shared" si="119"/>
        <v>0</v>
      </c>
    </row>
    <row r="190" spans="1:23" ht="38.25" x14ac:dyDescent="0.2">
      <c r="A190" s="4" t="s">
        <v>1273</v>
      </c>
      <c r="B190" s="34" t="s">
        <v>3120</v>
      </c>
      <c r="C190" s="5" t="s">
        <v>3121</v>
      </c>
      <c r="D190" s="4" t="s">
        <v>15</v>
      </c>
      <c r="E190" s="6">
        <f>ROUND('3'!E190*'1,2'!$E$28,0)</f>
        <v>4497</v>
      </c>
      <c r="F190" s="70">
        <f t="shared" si="111"/>
        <v>1461.5250000000001</v>
      </c>
      <c r="G190" s="6">
        <f>ROUND('3'!F190*'1,2'!$E$28,0)</f>
        <v>5052</v>
      </c>
      <c r="H190" s="6">
        <f t="shared" si="112"/>
        <v>4210</v>
      </c>
      <c r="I190" s="70">
        <f t="shared" si="113"/>
        <v>1368.25</v>
      </c>
      <c r="J190" s="6"/>
      <c r="K190" s="6"/>
      <c r="L190" s="6"/>
      <c r="M190" s="6"/>
      <c r="N190" s="6"/>
      <c r="O190" s="70">
        <f t="shared" si="114"/>
        <v>0</v>
      </c>
      <c r="P190" s="6"/>
      <c r="Q190" s="6">
        <f t="shared" si="115"/>
        <v>0</v>
      </c>
      <c r="R190" s="70">
        <f t="shared" si="116"/>
        <v>0</v>
      </c>
      <c r="S190" s="6"/>
      <c r="T190" s="70">
        <f t="shared" si="117"/>
        <v>0</v>
      </c>
      <c r="U190" s="6"/>
      <c r="V190" s="6">
        <f t="shared" si="118"/>
        <v>0</v>
      </c>
      <c r="W190" s="70">
        <f t="shared" si="119"/>
        <v>0</v>
      </c>
    </row>
    <row r="191" spans="1:23" ht="38.25" x14ac:dyDescent="0.2">
      <c r="A191" s="4" t="s">
        <v>1276</v>
      </c>
      <c r="B191" s="34" t="s">
        <v>3122</v>
      </c>
      <c r="C191" s="5" t="s">
        <v>3131</v>
      </c>
      <c r="D191" s="4" t="s">
        <v>15</v>
      </c>
      <c r="E191" s="6">
        <f>ROUND('3'!E191*'1,2'!$E$28,0)</f>
        <v>4209</v>
      </c>
      <c r="F191" s="70">
        <f t="shared" si="111"/>
        <v>1367.925</v>
      </c>
      <c r="G191" s="6">
        <f>ROUND('3'!F191*'1,2'!$E$28,0)</f>
        <v>4732</v>
      </c>
      <c r="H191" s="6">
        <f t="shared" si="112"/>
        <v>3943.3333333333335</v>
      </c>
      <c r="I191" s="70">
        <f t="shared" si="113"/>
        <v>1281.5833333333335</v>
      </c>
      <c r="J191" s="6"/>
      <c r="K191" s="6"/>
      <c r="L191" s="6"/>
      <c r="M191" s="6"/>
      <c r="N191" s="6"/>
      <c r="O191" s="70">
        <f t="shared" si="114"/>
        <v>0</v>
      </c>
      <c r="P191" s="6"/>
      <c r="Q191" s="6">
        <f t="shared" si="115"/>
        <v>0</v>
      </c>
      <c r="R191" s="70">
        <f t="shared" si="116"/>
        <v>0</v>
      </c>
      <c r="S191" s="6"/>
      <c r="T191" s="70">
        <f t="shared" si="117"/>
        <v>0</v>
      </c>
      <c r="U191" s="6"/>
      <c r="V191" s="6">
        <f t="shared" si="118"/>
        <v>0</v>
      </c>
      <c r="W191" s="70">
        <f t="shared" si="119"/>
        <v>0</v>
      </c>
    </row>
    <row r="192" spans="1:23" ht="38.25" x14ac:dyDescent="0.2">
      <c r="A192" s="4" t="s">
        <v>1279</v>
      </c>
      <c r="B192" s="34" t="s">
        <v>3123</v>
      </c>
      <c r="C192" s="5" t="s">
        <v>3124</v>
      </c>
      <c r="D192" s="4" t="s">
        <v>15</v>
      </c>
      <c r="E192" s="6">
        <f>ROUND('3'!E192*'1,2'!$E$28,0)</f>
        <v>4767</v>
      </c>
      <c r="F192" s="70">
        <f t="shared" si="111"/>
        <v>1549.2750000000001</v>
      </c>
      <c r="G192" s="6">
        <f>ROUND('3'!F192*'1,2'!$E$28,0)</f>
        <v>5356</v>
      </c>
      <c r="H192" s="6">
        <f t="shared" si="112"/>
        <v>4463.3333333333339</v>
      </c>
      <c r="I192" s="70">
        <f t="shared" si="113"/>
        <v>1450.5833333333335</v>
      </c>
      <c r="J192" s="6"/>
      <c r="K192" s="6"/>
      <c r="L192" s="6"/>
      <c r="M192" s="6"/>
      <c r="N192" s="6"/>
      <c r="O192" s="70">
        <f t="shared" si="114"/>
        <v>0</v>
      </c>
      <c r="P192" s="6"/>
      <c r="Q192" s="6">
        <f t="shared" si="115"/>
        <v>0</v>
      </c>
      <c r="R192" s="70">
        <f t="shared" si="116"/>
        <v>0</v>
      </c>
      <c r="S192" s="6"/>
      <c r="T192" s="70">
        <f t="shared" si="117"/>
        <v>0</v>
      </c>
      <c r="U192" s="6"/>
      <c r="V192" s="6">
        <f t="shared" si="118"/>
        <v>0</v>
      </c>
      <c r="W192" s="70">
        <f t="shared" si="119"/>
        <v>0</v>
      </c>
    </row>
    <row r="193" spans="1:23" ht="38.25" x14ac:dyDescent="0.2">
      <c r="A193" s="4" t="s">
        <v>1282</v>
      </c>
      <c r="B193" s="34" t="s">
        <v>3125</v>
      </c>
      <c r="C193" s="5" t="s">
        <v>3126</v>
      </c>
      <c r="D193" s="4" t="s">
        <v>15</v>
      </c>
      <c r="E193" s="6">
        <f>ROUND('3'!E193*'1,2'!$E$28,0)</f>
        <v>4334</v>
      </c>
      <c r="F193" s="70">
        <f t="shared" si="111"/>
        <v>1408.55</v>
      </c>
      <c r="G193" s="6">
        <f>ROUND('3'!F193*'1,2'!$E$28,0)</f>
        <v>4868</v>
      </c>
      <c r="H193" s="6">
        <f t="shared" si="112"/>
        <v>4056.666666666667</v>
      </c>
      <c r="I193" s="70">
        <f t="shared" si="113"/>
        <v>1318.4166666666667</v>
      </c>
      <c r="J193" s="6"/>
      <c r="K193" s="6"/>
      <c r="L193" s="6"/>
      <c r="M193" s="6"/>
      <c r="N193" s="6"/>
      <c r="O193" s="70">
        <f t="shared" si="114"/>
        <v>0</v>
      </c>
      <c r="P193" s="6"/>
      <c r="Q193" s="6">
        <f t="shared" si="115"/>
        <v>0</v>
      </c>
      <c r="R193" s="70">
        <f t="shared" si="116"/>
        <v>0</v>
      </c>
      <c r="S193" s="6"/>
      <c r="T193" s="70">
        <f t="shared" si="117"/>
        <v>0</v>
      </c>
      <c r="U193" s="6"/>
      <c r="V193" s="6">
        <f t="shared" si="118"/>
        <v>0</v>
      </c>
      <c r="W193" s="70">
        <f t="shared" si="119"/>
        <v>0</v>
      </c>
    </row>
    <row r="194" spans="1:23" ht="38.25" x14ac:dyDescent="0.2">
      <c r="A194" s="4" t="s">
        <v>1285</v>
      </c>
      <c r="B194" s="34" t="s">
        <v>3127</v>
      </c>
      <c r="C194" s="5" t="s">
        <v>3128</v>
      </c>
      <c r="D194" s="4" t="s">
        <v>15</v>
      </c>
      <c r="E194" s="6">
        <f>ROUND('3'!E194*'1,2'!$E$28,0)</f>
        <v>5872</v>
      </c>
      <c r="F194" s="70">
        <f t="shared" si="111"/>
        <v>1908.4</v>
      </c>
      <c r="G194" s="6">
        <f>ROUND('3'!F194*'1,2'!$E$28,0)</f>
        <v>6600</v>
      </c>
      <c r="H194" s="6">
        <f t="shared" si="112"/>
        <v>5500</v>
      </c>
      <c r="I194" s="70">
        <f t="shared" si="113"/>
        <v>1787.5</v>
      </c>
      <c r="J194" s="6"/>
      <c r="K194" s="6"/>
      <c r="L194" s="6"/>
      <c r="M194" s="6"/>
      <c r="N194" s="6"/>
      <c r="O194" s="70">
        <f t="shared" si="114"/>
        <v>0</v>
      </c>
      <c r="P194" s="6"/>
      <c r="Q194" s="6">
        <f t="shared" si="115"/>
        <v>0</v>
      </c>
      <c r="R194" s="70">
        <f t="shared" si="116"/>
        <v>0</v>
      </c>
      <c r="S194" s="6"/>
      <c r="T194" s="70">
        <f t="shared" si="117"/>
        <v>0</v>
      </c>
      <c r="U194" s="6"/>
      <c r="V194" s="6">
        <f t="shared" si="118"/>
        <v>0</v>
      </c>
      <c r="W194" s="70">
        <f t="shared" si="119"/>
        <v>0</v>
      </c>
    </row>
    <row r="195" spans="1:23" ht="38.25" x14ac:dyDescent="0.2">
      <c r="A195" s="4" t="s">
        <v>1288</v>
      </c>
      <c r="B195" s="34" t="s">
        <v>3129</v>
      </c>
      <c r="C195" s="5" t="s">
        <v>3132</v>
      </c>
      <c r="D195" s="4" t="s">
        <v>15</v>
      </c>
      <c r="E195" s="6">
        <f>ROUND('3'!E195*'1,2'!$E$28,0)</f>
        <v>6049</v>
      </c>
      <c r="F195" s="70">
        <f t="shared" si="111"/>
        <v>1965.925</v>
      </c>
      <c r="G195" s="6">
        <f>ROUND('3'!F195*'1,2'!$E$28,0)</f>
        <v>6797</v>
      </c>
      <c r="H195" s="6">
        <f t="shared" si="112"/>
        <v>5664.166666666667</v>
      </c>
      <c r="I195" s="70">
        <f t="shared" si="113"/>
        <v>1840.8541666666667</v>
      </c>
      <c r="J195" s="6"/>
      <c r="K195" s="6"/>
      <c r="L195" s="6"/>
      <c r="M195" s="6"/>
      <c r="N195" s="6"/>
      <c r="O195" s="70">
        <f t="shared" si="114"/>
        <v>0</v>
      </c>
      <c r="P195" s="6"/>
      <c r="Q195" s="6">
        <f t="shared" si="115"/>
        <v>0</v>
      </c>
      <c r="R195" s="70">
        <f t="shared" si="116"/>
        <v>0</v>
      </c>
      <c r="S195" s="6"/>
      <c r="T195" s="70">
        <f t="shared" si="117"/>
        <v>0</v>
      </c>
      <c r="U195" s="6"/>
      <c r="V195" s="6">
        <f t="shared" si="118"/>
        <v>0</v>
      </c>
      <c r="W195" s="70">
        <f t="shared" si="119"/>
        <v>0</v>
      </c>
    </row>
    <row r="196" spans="1:23" ht="38.25" x14ac:dyDescent="0.2">
      <c r="A196" s="4" t="s">
        <v>1291</v>
      </c>
      <c r="B196" s="34" t="s">
        <v>3130</v>
      </c>
      <c r="C196" s="5" t="s">
        <v>3133</v>
      </c>
      <c r="D196" s="4" t="s">
        <v>15</v>
      </c>
      <c r="E196" s="6">
        <f>ROUND('3'!E196*'1,2'!$E$28,0)</f>
        <v>6225</v>
      </c>
      <c r="F196" s="70">
        <f t="shared" si="111"/>
        <v>2023.125</v>
      </c>
      <c r="G196" s="6">
        <f>ROUND('3'!F196*'1,2'!$E$28,0)</f>
        <v>6995</v>
      </c>
      <c r="H196" s="6">
        <f t="shared" si="112"/>
        <v>5829.166666666667</v>
      </c>
      <c r="I196" s="70">
        <f t="shared" si="113"/>
        <v>1894.4791666666667</v>
      </c>
      <c r="J196" s="6"/>
      <c r="K196" s="6"/>
      <c r="L196" s="6"/>
      <c r="M196" s="6"/>
      <c r="N196" s="6"/>
      <c r="O196" s="70">
        <f t="shared" si="114"/>
        <v>0</v>
      </c>
      <c r="P196" s="6"/>
      <c r="Q196" s="6">
        <f t="shared" si="115"/>
        <v>0</v>
      </c>
      <c r="R196" s="70">
        <f t="shared" si="116"/>
        <v>0</v>
      </c>
      <c r="S196" s="6"/>
      <c r="T196" s="70">
        <f t="shared" si="117"/>
        <v>0</v>
      </c>
      <c r="U196" s="6"/>
      <c r="V196" s="6">
        <f t="shared" si="118"/>
        <v>0</v>
      </c>
      <c r="W196" s="70">
        <f t="shared" si="119"/>
        <v>0</v>
      </c>
    </row>
  </sheetData>
  <autoFilter ref="A1:WVU156">
    <filterColumn colId="0" showButton="0"/>
    <filterColumn colId="1" showButton="0"/>
    <filterColumn colId="2" showButton="0"/>
    <filterColumn colId="3" showButton="0"/>
    <filterColumn colId="4" showButton="0"/>
    <filterColumn colId="5" showButton="0"/>
    <filterColumn colId="7" showButton="0"/>
    <filterColumn colId="8" showButton="0"/>
    <filterColumn colId="14" showButton="0"/>
    <filterColumn colId="16" showButton="0"/>
    <filterColumn colId="17" showButton="0"/>
    <filterColumn colId="19" showButton="0"/>
  </autoFilter>
  <mergeCells count="15">
    <mergeCell ref="A1:U1"/>
    <mergeCell ref="A4:G4"/>
    <mergeCell ref="A6:G6"/>
    <mergeCell ref="A8:A9"/>
    <mergeCell ref="B8:B9"/>
    <mergeCell ref="C8:C9"/>
    <mergeCell ref="D8:D9"/>
    <mergeCell ref="J8:K8"/>
    <mergeCell ref="L8:M8"/>
    <mergeCell ref="E7:I7"/>
    <mergeCell ref="N7:R7"/>
    <mergeCell ref="S7:W7"/>
    <mergeCell ref="E8:I8"/>
    <mergeCell ref="N8:R8"/>
    <mergeCell ref="S8:W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15"/>
  <sheetViews>
    <sheetView zoomScale="75" zoomScaleNormal="75" workbookViewId="0">
      <selection activeCell="M9" sqref="M9"/>
    </sheetView>
  </sheetViews>
  <sheetFormatPr defaultColWidth="9.140625" defaultRowHeight="11.25" outlineLevelRow="1" x14ac:dyDescent="0.2"/>
  <cols>
    <col min="1" max="1" width="5" style="1" customWidth="1"/>
    <col min="2" max="2" width="4" style="1" customWidth="1"/>
    <col min="3" max="3" width="3.5703125" style="1" customWidth="1"/>
    <col min="4" max="4" width="6.5703125" style="1" customWidth="1"/>
    <col min="5" max="5" width="53.5703125" style="1" customWidth="1"/>
    <col min="6" max="6" width="10.5703125" style="1" customWidth="1"/>
    <col min="7" max="7" width="11.5703125" style="1" customWidth="1"/>
    <col min="8" max="8" width="14" style="1" customWidth="1"/>
    <col min="9" max="9" width="13.28515625" style="1" customWidth="1"/>
    <col min="10" max="256" width="9.140625" style="1"/>
    <col min="257" max="257" width="5" style="1" customWidth="1"/>
    <col min="258" max="258" width="4" style="1" customWidth="1"/>
    <col min="259" max="259" width="3.5703125" style="1" customWidth="1"/>
    <col min="260" max="260" width="6.5703125" style="1" customWidth="1"/>
    <col min="261" max="261" width="53.5703125" style="1" customWidth="1"/>
    <col min="262" max="262" width="10.5703125" style="1" customWidth="1"/>
    <col min="263" max="263" width="11.5703125" style="1" customWidth="1"/>
    <col min="264" max="264" width="14" style="1" customWidth="1"/>
    <col min="265" max="265" width="13.28515625" style="1" customWidth="1"/>
    <col min="266" max="512" width="9.140625" style="1"/>
    <col min="513" max="513" width="5" style="1" customWidth="1"/>
    <col min="514" max="514" width="4" style="1" customWidth="1"/>
    <col min="515" max="515" width="3.5703125" style="1" customWidth="1"/>
    <col min="516" max="516" width="6.5703125" style="1" customWidth="1"/>
    <col min="517" max="517" width="53.5703125" style="1" customWidth="1"/>
    <col min="518" max="518" width="10.5703125" style="1" customWidth="1"/>
    <col min="519" max="519" width="11.5703125" style="1" customWidth="1"/>
    <col min="520" max="520" width="14" style="1" customWidth="1"/>
    <col min="521" max="521" width="13.28515625" style="1" customWidth="1"/>
    <col min="522" max="768" width="9.140625" style="1"/>
    <col min="769" max="769" width="5" style="1" customWidth="1"/>
    <col min="770" max="770" width="4" style="1" customWidth="1"/>
    <col min="771" max="771" width="3.5703125" style="1" customWidth="1"/>
    <col min="772" max="772" width="6.5703125" style="1" customWidth="1"/>
    <col min="773" max="773" width="53.5703125" style="1" customWidth="1"/>
    <col min="774" max="774" width="10.5703125" style="1" customWidth="1"/>
    <col min="775" max="775" width="11.5703125" style="1" customWidth="1"/>
    <col min="776" max="776" width="14" style="1" customWidth="1"/>
    <col min="777" max="777" width="13.28515625" style="1" customWidth="1"/>
    <col min="778" max="1024" width="9.140625" style="1"/>
    <col min="1025" max="1025" width="5" style="1" customWidth="1"/>
    <col min="1026" max="1026" width="4" style="1" customWidth="1"/>
    <col min="1027" max="1027" width="3.5703125" style="1" customWidth="1"/>
    <col min="1028" max="1028" width="6.5703125" style="1" customWidth="1"/>
    <col min="1029" max="1029" width="53.5703125" style="1" customWidth="1"/>
    <col min="1030" max="1030" width="10.5703125" style="1" customWidth="1"/>
    <col min="1031" max="1031" width="11.5703125" style="1" customWidth="1"/>
    <col min="1032" max="1032" width="14" style="1" customWidth="1"/>
    <col min="1033" max="1033" width="13.28515625" style="1" customWidth="1"/>
    <col min="1034" max="1280" width="9.140625" style="1"/>
    <col min="1281" max="1281" width="5" style="1" customWidth="1"/>
    <col min="1282" max="1282" width="4" style="1" customWidth="1"/>
    <col min="1283" max="1283" width="3.5703125" style="1" customWidth="1"/>
    <col min="1284" max="1284" width="6.5703125" style="1" customWidth="1"/>
    <col min="1285" max="1285" width="53.5703125" style="1" customWidth="1"/>
    <col min="1286" max="1286" width="10.5703125" style="1" customWidth="1"/>
    <col min="1287" max="1287" width="11.5703125" style="1" customWidth="1"/>
    <col min="1288" max="1288" width="14" style="1" customWidth="1"/>
    <col min="1289" max="1289" width="13.28515625" style="1" customWidth="1"/>
    <col min="1290" max="1536" width="9.140625" style="1"/>
    <col min="1537" max="1537" width="5" style="1" customWidth="1"/>
    <col min="1538" max="1538" width="4" style="1" customWidth="1"/>
    <col min="1539" max="1539" width="3.5703125" style="1" customWidth="1"/>
    <col min="1540" max="1540" width="6.5703125" style="1" customWidth="1"/>
    <col min="1541" max="1541" width="53.5703125" style="1" customWidth="1"/>
    <col min="1542" max="1542" width="10.5703125" style="1" customWidth="1"/>
    <col min="1543" max="1543" width="11.5703125" style="1" customWidth="1"/>
    <col min="1544" max="1544" width="14" style="1" customWidth="1"/>
    <col min="1545" max="1545" width="13.28515625" style="1" customWidth="1"/>
    <col min="1546" max="1792" width="9.140625" style="1"/>
    <col min="1793" max="1793" width="5" style="1" customWidth="1"/>
    <col min="1794" max="1794" width="4" style="1" customWidth="1"/>
    <col min="1795" max="1795" width="3.5703125" style="1" customWidth="1"/>
    <col min="1796" max="1796" width="6.5703125" style="1" customWidth="1"/>
    <col min="1797" max="1797" width="53.5703125" style="1" customWidth="1"/>
    <col min="1798" max="1798" width="10.5703125" style="1" customWidth="1"/>
    <col min="1799" max="1799" width="11.5703125" style="1" customWidth="1"/>
    <col min="1800" max="1800" width="14" style="1" customWidth="1"/>
    <col min="1801" max="1801" width="13.28515625" style="1" customWidth="1"/>
    <col min="1802" max="2048" width="9.140625" style="1"/>
    <col min="2049" max="2049" width="5" style="1" customWidth="1"/>
    <col min="2050" max="2050" width="4" style="1" customWidth="1"/>
    <col min="2051" max="2051" width="3.5703125" style="1" customWidth="1"/>
    <col min="2052" max="2052" width="6.5703125" style="1" customWidth="1"/>
    <col min="2053" max="2053" width="53.5703125" style="1" customWidth="1"/>
    <col min="2054" max="2054" width="10.5703125" style="1" customWidth="1"/>
    <col min="2055" max="2055" width="11.5703125" style="1" customWidth="1"/>
    <col min="2056" max="2056" width="14" style="1" customWidth="1"/>
    <col min="2057" max="2057" width="13.28515625" style="1" customWidth="1"/>
    <col min="2058" max="2304" width="9.140625" style="1"/>
    <col min="2305" max="2305" width="5" style="1" customWidth="1"/>
    <col min="2306" max="2306" width="4" style="1" customWidth="1"/>
    <col min="2307" max="2307" width="3.5703125" style="1" customWidth="1"/>
    <col min="2308" max="2308" width="6.5703125" style="1" customWidth="1"/>
    <col min="2309" max="2309" width="53.5703125" style="1" customWidth="1"/>
    <col min="2310" max="2310" width="10.5703125" style="1" customWidth="1"/>
    <col min="2311" max="2311" width="11.5703125" style="1" customWidth="1"/>
    <col min="2312" max="2312" width="14" style="1" customWidth="1"/>
    <col min="2313" max="2313" width="13.28515625" style="1" customWidth="1"/>
    <col min="2314" max="2560" width="9.140625" style="1"/>
    <col min="2561" max="2561" width="5" style="1" customWidth="1"/>
    <col min="2562" max="2562" width="4" style="1" customWidth="1"/>
    <col min="2563" max="2563" width="3.5703125" style="1" customWidth="1"/>
    <col min="2564" max="2564" width="6.5703125" style="1" customWidth="1"/>
    <col min="2565" max="2565" width="53.5703125" style="1" customWidth="1"/>
    <col min="2566" max="2566" width="10.5703125" style="1" customWidth="1"/>
    <col min="2567" max="2567" width="11.5703125" style="1" customWidth="1"/>
    <col min="2568" max="2568" width="14" style="1" customWidth="1"/>
    <col min="2569" max="2569" width="13.28515625" style="1" customWidth="1"/>
    <col min="2570" max="2816" width="9.140625" style="1"/>
    <col min="2817" max="2817" width="5" style="1" customWidth="1"/>
    <col min="2818" max="2818" width="4" style="1" customWidth="1"/>
    <col min="2819" max="2819" width="3.5703125" style="1" customWidth="1"/>
    <col min="2820" max="2820" width="6.5703125" style="1" customWidth="1"/>
    <col min="2821" max="2821" width="53.5703125" style="1" customWidth="1"/>
    <col min="2822" max="2822" width="10.5703125" style="1" customWidth="1"/>
    <col min="2823" max="2823" width="11.5703125" style="1" customWidth="1"/>
    <col min="2824" max="2824" width="14" style="1" customWidth="1"/>
    <col min="2825" max="2825" width="13.28515625" style="1" customWidth="1"/>
    <col min="2826" max="3072" width="9.140625" style="1"/>
    <col min="3073" max="3073" width="5" style="1" customWidth="1"/>
    <col min="3074" max="3074" width="4" style="1" customWidth="1"/>
    <col min="3075" max="3075" width="3.5703125" style="1" customWidth="1"/>
    <col min="3076" max="3076" width="6.5703125" style="1" customWidth="1"/>
    <col min="3077" max="3077" width="53.5703125" style="1" customWidth="1"/>
    <col min="3078" max="3078" width="10.5703125" style="1" customWidth="1"/>
    <col min="3079" max="3079" width="11.5703125" style="1" customWidth="1"/>
    <col min="3080" max="3080" width="14" style="1" customWidth="1"/>
    <col min="3081" max="3081" width="13.28515625" style="1" customWidth="1"/>
    <col min="3082" max="3328" width="9.140625" style="1"/>
    <col min="3329" max="3329" width="5" style="1" customWidth="1"/>
    <col min="3330" max="3330" width="4" style="1" customWidth="1"/>
    <col min="3331" max="3331" width="3.5703125" style="1" customWidth="1"/>
    <col min="3332" max="3332" width="6.5703125" style="1" customWidth="1"/>
    <col min="3333" max="3333" width="53.5703125" style="1" customWidth="1"/>
    <col min="3334" max="3334" width="10.5703125" style="1" customWidth="1"/>
    <col min="3335" max="3335" width="11.5703125" style="1" customWidth="1"/>
    <col min="3336" max="3336" width="14" style="1" customWidth="1"/>
    <col min="3337" max="3337" width="13.28515625" style="1" customWidth="1"/>
    <col min="3338" max="3584" width="9.140625" style="1"/>
    <col min="3585" max="3585" width="5" style="1" customWidth="1"/>
    <col min="3586" max="3586" width="4" style="1" customWidth="1"/>
    <col min="3587" max="3587" width="3.5703125" style="1" customWidth="1"/>
    <col min="3588" max="3588" width="6.5703125" style="1" customWidth="1"/>
    <col min="3589" max="3589" width="53.5703125" style="1" customWidth="1"/>
    <col min="3590" max="3590" width="10.5703125" style="1" customWidth="1"/>
    <col min="3591" max="3591" width="11.5703125" style="1" customWidth="1"/>
    <col min="3592" max="3592" width="14" style="1" customWidth="1"/>
    <col min="3593" max="3593" width="13.28515625" style="1" customWidth="1"/>
    <col min="3594" max="3840" width="9.140625" style="1"/>
    <col min="3841" max="3841" width="5" style="1" customWidth="1"/>
    <col min="3842" max="3842" width="4" style="1" customWidth="1"/>
    <col min="3843" max="3843" width="3.5703125" style="1" customWidth="1"/>
    <col min="3844" max="3844" width="6.5703125" style="1" customWidth="1"/>
    <col min="3845" max="3845" width="53.5703125" style="1" customWidth="1"/>
    <col min="3846" max="3846" width="10.5703125" style="1" customWidth="1"/>
    <col min="3847" max="3847" width="11.5703125" style="1" customWidth="1"/>
    <col min="3848" max="3848" width="14" style="1" customWidth="1"/>
    <col min="3849" max="3849" width="13.28515625" style="1" customWidth="1"/>
    <col min="3850" max="4096" width="9.140625" style="1"/>
    <col min="4097" max="4097" width="5" style="1" customWidth="1"/>
    <col min="4098" max="4098" width="4" style="1" customWidth="1"/>
    <col min="4099" max="4099" width="3.5703125" style="1" customWidth="1"/>
    <col min="4100" max="4100" width="6.5703125" style="1" customWidth="1"/>
    <col min="4101" max="4101" width="53.5703125" style="1" customWidth="1"/>
    <col min="4102" max="4102" width="10.5703125" style="1" customWidth="1"/>
    <col min="4103" max="4103" width="11.5703125" style="1" customWidth="1"/>
    <col min="4104" max="4104" width="14" style="1" customWidth="1"/>
    <col min="4105" max="4105" width="13.28515625" style="1" customWidth="1"/>
    <col min="4106" max="4352" width="9.140625" style="1"/>
    <col min="4353" max="4353" width="5" style="1" customWidth="1"/>
    <col min="4354" max="4354" width="4" style="1" customWidth="1"/>
    <col min="4355" max="4355" width="3.5703125" style="1" customWidth="1"/>
    <col min="4356" max="4356" width="6.5703125" style="1" customWidth="1"/>
    <col min="4357" max="4357" width="53.5703125" style="1" customWidth="1"/>
    <col min="4358" max="4358" width="10.5703125" style="1" customWidth="1"/>
    <col min="4359" max="4359" width="11.5703125" style="1" customWidth="1"/>
    <col min="4360" max="4360" width="14" style="1" customWidth="1"/>
    <col min="4361" max="4361" width="13.28515625" style="1" customWidth="1"/>
    <col min="4362" max="4608" width="9.140625" style="1"/>
    <col min="4609" max="4609" width="5" style="1" customWidth="1"/>
    <col min="4610" max="4610" width="4" style="1" customWidth="1"/>
    <col min="4611" max="4611" width="3.5703125" style="1" customWidth="1"/>
    <col min="4612" max="4612" width="6.5703125" style="1" customWidth="1"/>
    <col min="4613" max="4613" width="53.5703125" style="1" customWidth="1"/>
    <col min="4614" max="4614" width="10.5703125" style="1" customWidth="1"/>
    <col min="4615" max="4615" width="11.5703125" style="1" customWidth="1"/>
    <col min="4616" max="4616" width="14" style="1" customWidth="1"/>
    <col min="4617" max="4617" width="13.28515625" style="1" customWidth="1"/>
    <col min="4618" max="4864" width="9.140625" style="1"/>
    <col min="4865" max="4865" width="5" style="1" customWidth="1"/>
    <col min="4866" max="4866" width="4" style="1" customWidth="1"/>
    <col min="4867" max="4867" width="3.5703125" style="1" customWidth="1"/>
    <col min="4868" max="4868" width="6.5703125" style="1" customWidth="1"/>
    <col min="4869" max="4869" width="53.5703125" style="1" customWidth="1"/>
    <col min="4870" max="4870" width="10.5703125" style="1" customWidth="1"/>
    <col min="4871" max="4871" width="11.5703125" style="1" customWidth="1"/>
    <col min="4872" max="4872" width="14" style="1" customWidth="1"/>
    <col min="4873" max="4873" width="13.28515625" style="1" customWidth="1"/>
    <col min="4874" max="5120" width="9.140625" style="1"/>
    <col min="5121" max="5121" width="5" style="1" customWidth="1"/>
    <col min="5122" max="5122" width="4" style="1" customWidth="1"/>
    <col min="5123" max="5123" width="3.5703125" style="1" customWidth="1"/>
    <col min="5124" max="5124" width="6.5703125" style="1" customWidth="1"/>
    <col min="5125" max="5125" width="53.5703125" style="1" customWidth="1"/>
    <col min="5126" max="5126" width="10.5703125" style="1" customWidth="1"/>
    <col min="5127" max="5127" width="11.5703125" style="1" customWidth="1"/>
    <col min="5128" max="5128" width="14" style="1" customWidth="1"/>
    <col min="5129" max="5129" width="13.28515625" style="1" customWidth="1"/>
    <col min="5130" max="5376" width="9.140625" style="1"/>
    <col min="5377" max="5377" width="5" style="1" customWidth="1"/>
    <col min="5378" max="5378" width="4" style="1" customWidth="1"/>
    <col min="5379" max="5379" width="3.5703125" style="1" customWidth="1"/>
    <col min="5380" max="5380" width="6.5703125" style="1" customWidth="1"/>
    <col min="5381" max="5381" width="53.5703125" style="1" customWidth="1"/>
    <col min="5382" max="5382" width="10.5703125" style="1" customWidth="1"/>
    <col min="5383" max="5383" width="11.5703125" style="1" customWidth="1"/>
    <col min="5384" max="5384" width="14" style="1" customWidth="1"/>
    <col min="5385" max="5385" width="13.28515625" style="1" customWidth="1"/>
    <col min="5386" max="5632" width="9.140625" style="1"/>
    <col min="5633" max="5633" width="5" style="1" customWidth="1"/>
    <col min="5634" max="5634" width="4" style="1" customWidth="1"/>
    <col min="5635" max="5635" width="3.5703125" style="1" customWidth="1"/>
    <col min="5636" max="5636" width="6.5703125" style="1" customWidth="1"/>
    <col min="5637" max="5637" width="53.5703125" style="1" customWidth="1"/>
    <col min="5638" max="5638" width="10.5703125" style="1" customWidth="1"/>
    <col min="5639" max="5639" width="11.5703125" style="1" customWidth="1"/>
    <col min="5640" max="5640" width="14" style="1" customWidth="1"/>
    <col min="5641" max="5641" width="13.28515625" style="1" customWidth="1"/>
    <col min="5642" max="5888" width="9.140625" style="1"/>
    <col min="5889" max="5889" width="5" style="1" customWidth="1"/>
    <col min="5890" max="5890" width="4" style="1" customWidth="1"/>
    <col min="5891" max="5891" width="3.5703125" style="1" customWidth="1"/>
    <col min="5892" max="5892" width="6.5703125" style="1" customWidth="1"/>
    <col min="5893" max="5893" width="53.5703125" style="1" customWidth="1"/>
    <col min="5894" max="5894" width="10.5703125" style="1" customWidth="1"/>
    <col min="5895" max="5895" width="11.5703125" style="1" customWidth="1"/>
    <col min="5896" max="5896" width="14" style="1" customWidth="1"/>
    <col min="5897" max="5897" width="13.28515625" style="1" customWidth="1"/>
    <col min="5898" max="6144" width="9.140625" style="1"/>
    <col min="6145" max="6145" width="5" style="1" customWidth="1"/>
    <col min="6146" max="6146" width="4" style="1" customWidth="1"/>
    <col min="6147" max="6147" width="3.5703125" style="1" customWidth="1"/>
    <col min="6148" max="6148" width="6.5703125" style="1" customWidth="1"/>
    <col min="6149" max="6149" width="53.5703125" style="1" customWidth="1"/>
    <col min="6150" max="6150" width="10.5703125" style="1" customWidth="1"/>
    <col min="6151" max="6151" width="11.5703125" style="1" customWidth="1"/>
    <col min="6152" max="6152" width="14" style="1" customWidth="1"/>
    <col min="6153" max="6153" width="13.28515625" style="1" customWidth="1"/>
    <col min="6154" max="6400" width="9.140625" style="1"/>
    <col min="6401" max="6401" width="5" style="1" customWidth="1"/>
    <col min="6402" max="6402" width="4" style="1" customWidth="1"/>
    <col min="6403" max="6403" width="3.5703125" style="1" customWidth="1"/>
    <col min="6404" max="6404" width="6.5703125" style="1" customWidth="1"/>
    <col min="6405" max="6405" width="53.5703125" style="1" customWidth="1"/>
    <col min="6406" max="6406" width="10.5703125" style="1" customWidth="1"/>
    <col min="6407" max="6407" width="11.5703125" style="1" customWidth="1"/>
    <col min="6408" max="6408" width="14" style="1" customWidth="1"/>
    <col min="6409" max="6409" width="13.28515625" style="1" customWidth="1"/>
    <col min="6410" max="6656" width="9.140625" style="1"/>
    <col min="6657" max="6657" width="5" style="1" customWidth="1"/>
    <col min="6658" max="6658" width="4" style="1" customWidth="1"/>
    <col min="6659" max="6659" width="3.5703125" style="1" customWidth="1"/>
    <col min="6660" max="6660" width="6.5703125" style="1" customWidth="1"/>
    <col min="6661" max="6661" width="53.5703125" style="1" customWidth="1"/>
    <col min="6662" max="6662" width="10.5703125" style="1" customWidth="1"/>
    <col min="6663" max="6663" width="11.5703125" style="1" customWidth="1"/>
    <col min="6664" max="6664" width="14" style="1" customWidth="1"/>
    <col min="6665" max="6665" width="13.28515625" style="1" customWidth="1"/>
    <col min="6666" max="6912" width="9.140625" style="1"/>
    <col min="6913" max="6913" width="5" style="1" customWidth="1"/>
    <col min="6914" max="6914" width="4" style="1" customWidth="1"/>
    <col min="6915" max="6915" width="3.5703125" style="1" customWidth="1"/>
    <col min="6916" max="6916" width="6.5703125" style="1" customWidth="1"/>
    <col min="6917" max="6917" width="53.5703125" style="1" customWidth="1"/>
    <col min="6918" max="6918" width="10.5703125" style="1" customWidth="1"/>
    <col min="6919" max="6919" width="11.5703125" style="1" customWidth="1"/>
    <col min="6920" max="6920" width="14" style="1" customWidth="1"/>
    <col min="6921" max="6921" width="13.28515625" style="1" customWidth="1"/>
    <col min="6922" max="7168" width="9.140625" style="1"/>
    <col min="7169" max="7169" width="5" style="1" customWidth="1"/>
    <col min="7170" max="7170" width="4" style="1" customWidth="1"/>
    <col min="7171" max="7171" width="3.5703125" style="1" customWidth="1"/>
    <col min="7172" max="7172" width="6.5703125" style="1" customWidth="1"/>
    <col min="7173" max="7173" width="53.5703125" style="1" customWidth="1"/>
    <col min="7174" max="7174" width="10.5703125" style="1" customWidth="1"/>
    <col min="7175" max="7175" width="11.5703125" style="1" customWidth="1"/>
    <col min="7176" max="7176" width="14" style="1" customWidth="1"/>
    <col min="7177" max="7177" width="13.28515625" style="1" customWidth="1"/>
    <col min="7178" max="7424" width="9.140625" style="1"/>
    <col min="7425" max="7425" width="5" style="1" customWidth="1"/>
    <col min="7426" max="7426" width="4" style="1" customWidth="1"/>
    <col min="7427" max="7427" width="3.5703125" style="1" customWidth="1"/>
    <col min="7428" max="7428" width="6.5703125" style="1" customWidth="1"/>
    <col min="7429" max="7429" width="53.5703125" style="1" customWidth="1"/>
    <col min="7430" max="7430" width="10.5703125" style="1" customWidth="1"/>
    <col min="7431" max="7431" width="11.5703125" style="1" customWidth="1"/>
    <col min="7432" max="7432" width="14" style="1" customWidth="1"/>
    <col min="7433" max="7433" width="13.28515625" style="1" customWidth="1"/>
    <col min="7434" max="7680" width="9.140625" style="1"/>
    <col min="7681" max="7681" width="5" style="1" customWidth="1"/>
    <col min="7682" max="7682" width="4" style="1" customWidth="1"/>
    <col min="7683" max="7683" width="3.5703125" style="1" customWidth="1"/>
    <col min="7684" max="7684" width="6.5703125" style="1" customWidth="1"/>
    <col min="7685" max="7685" width="53.5703125" style="1" customWidth="1"/>
    <col min="7686" max="7686" width="10.5703125" style="1" customWidth="1"/>
    <col min="7687" max="7687" width="11.5703125" style="1" customWidth="1"/>
    <col min="7688" max="7688" width="14" style="1" customWidth="1"/>
    <col min="7689" max="7689" width="13.28515625" style="1" customWidth="1"/>
    <col min="7690" max="7936" width="9.140625" style="1"/>
    <col min="7937" max="7937" width="5" style="1" customWidth="1"/>
    <col min="7938" max="7938" width="4" style="1" customWidth="1"/>
    <col min="7939" max="7939" width="3.5703125" style="1" customWidth="1"/>
    <col min="7940" max="7940" width="6.5703125" style="1" customWidth="1"/>
    <col min="7941" max="7941" width="53.5703125" style="1" customWidth="1"/>
    <col min="7942" max="7942" width="10.5703125" style="1" customWidth="1"/>
    <col min="7943" max="7943" width="11.5703125" style="1" customWidth="1"/>
    <col min="7944" max="7944" width="14" style="1" customWidth="1"/>
    <col min="7945" max="7945" width="13.28515625" style="1" customWidth="1"/>
    <col min="7946" max="8192" width="9.140625" style="1"/>
    <col min="8193" max="8193" width="5" style="1" customWidth="1"/>
    <col min="8194" max="8194" width="4" style="1" customWidth="1"/>
    <col min="8195" max="8195" width="3.5703125" style="1" customWidth="1"/>
    <col min="8196" max="8196" width="6.5703125" style="1" customWidth="1"/>
    <col min="8197" max="8197" width="53.5703125" style="1" customWidth="1"/>
    <col min="8198" max="8198" width="10.5703125" style="1" customWidth="1"/>
    <col min="8199" max="8199" width="11.5703125" style="1" customWidth="1"/>
    <col min="8200" max="8200" width="14" style="1" customWidth="1"/>
    <col min="8201" max="8201" width="13.28515625" style="1" customWidth="1"/>
    <col min="8202" max="8448" width="9.140625" style="1"/>
    <col min="8449" max="8449" width="5" style="1" customWidth="1"/>
    <col min="8450" max="8450" width="4" style="1" customWidth="1"/>
    <col min="8451" max="8451" width="3.5703125" style="1" customWidth="1"/>
    <col min="8452" max="8452" width="6.5703125" style="1" customWidth="1"/>
    <col min="8453" max="8453" width="53.5703125" style="1" customWidth="1"/>
    <col min="8454" max="8454" width="10.5703125" style="1" customWidth="1"/>
    <col min="8455" max="8455" width="11.5703125" style="1" customWidth="1"/>
    <col min="8456" max="8456" width="14" style="1" customWidth="1"/>
    <col min="8457" max="8457" width="13.28515625" style="1" customWidth="1"/>
    <col min="8458" max="8704" width="9.140625" style="1"/>
    <col min="8705" max="8705" width="5" style="1" customWidth="1"/>
    <col min="8706" max="8706" width="4" style="1" customWidth="1"/>
    <col min="8707" max="8707" width="3.5703125" style="1" customWidth="1"/>
    <col min="8708" max="8708" width="6.5703125" style="1" customWidth="1"/>
    <col min="8709" max="8709" width="53.5703125" style="1" customWidth="1"/>
    <col min="8710" max="8710" width="10.5703125" style="1" customWidth="1"/>
    <col min="8711" max="8711" width="11.5703125" style="1" customWidth="1"/>
    <col min="8712" max="8712" width="14" style="1" customWidth="1"/>
    <col min="8713" max="8713" width="13.28515625" style="1" customWidth="1"/>
    <col min="8714" max="8960" width="9.140625" style="1"/>
    <col min="8961" max="8961" width="5" style="1" customWidth="1"/>
    <col min="8962" max="8962" width="4" style="1" customWidth="1"/>
    <col min="8963" max="8963" width="3.5703125" style="1" customWidth="1"/>
    <col min="8964" max="8964" width="6.5703125" style="1" customWidth="1"/>
    <col min="8965" max="8965" width="53.5703125" style="1" customWidth="1"/>
    <col min="8966" max="8966" width="10.5703125" style="1" customWidth="1"/>
    <col min="8967" max="8967" width="11.5703125" style="1" customWidth="1"/>
    <col min="8968" max="8968" width="14" style="1" customWidth="1"/>
    <col min="8969" max="8969" width="13.28515625" style="1" customWidth="1"/>
    <col min="8970" max="9216" width="9.140625" style="1"/>
    <col min="9217" max="9217" width="5" style="1" customWidth="1"/>
    <col min="9218" max="9218" width="4" style="1" customWidth="1"/>
    <col min="9219" max="9219" width="3.5703125" style="1" customWidth="1"/>
    <col min="9220" max="9220" width="6.5703125" style="1" customWidth="1"/>
    <col min="9221" max="9221" width="53.5703125" style="1" customWidth="1"/>
    <col min="9222" max="9222" width="10.5703125" style="1" customWidth="1"/>
    <col min="9223" max="9223" width="11.5703125" style="1" customWidth="1"/>
    <col min="9224" max="9224" width="14" style="1" customWidth="1"/>
    <col min="9225" max="9225" width="13.28515625" style="1" customWidth="1"/>
    <col min="9226" max="9472" width="9.140625" style="1"/>
    <col min="9473" max="9473" width="5" style="1" customWidth="1"/>
    <col min="9474" max="9474" width="4" style="1" customWidth="1"/>
    <col min="9475" max="9475" width="3.5703125" style="1" customWidth="1"/>
    <col min="9476" max="9476" width="6.5703125" style="1" customWidth="1"/>
    <col min="9477" max="9477" width="53.5703125" style="1" customWidth="1"/>
    <col min="9478" max="9478" width="10.5703125" style="1" customWidth="1"/>
    <col min="9479" max="9479" width="11.5703125" style="1" customWidth="1"/>
    <col min="9480" max="9480" width="14" style="1" customWidth="1"/>
    <col min="9481" max="9481" width="13.28515625" style="1" customWidth="1"/>
    <col min="9482" max="9728" width="9.140625" style="1"/>
    <col min="9729" max="9729" width="5" style="1" customWidth="1"/>
    <col min="9730" max="9730" width="4" style="1" customWidth="1"/>
    <col min="9731" max="9731" width="3.5703125" style="1" customWidth="1"/>
    <col min="9732" max="9732" width="6.5703125" style="1" customWidth="1"/>
    <col min="9733" max="9733" width="53.5703125" style="1" customWidth="1"/>
    <col min="9734" max="9734" width="10.5703125" style="1" customWidth="1"/>
    <col min="9735" max="9735" width="11.5703125" style="1" customWidth="1"/>
    <col min="9736" max="9736" width="14" style="1" customWidth="1"/>
    <col min="9737" max="9737" width="13.28515625" style="1" customWidth="1"/>
    <col min="9738" max="9984" width="9.140625" style="1"/>
    <col min="9985" max="9985" width="5" style="1" customWidth="1"/>
    <col min="9986" max="9986" width="4" style="1" customWidth="1"/>
    <col min="9987" max="9987" width="3.5703125" style="1" customWidth="1"/>
    <col min="9988" max="9988" width="6.5703125" style="1" customWidth="1"/>
    <col min="9989" max="9989" width="53.5703125" style="1" customWidth="1"/>
    <col min="9990" max="9990" width="10.5703125" style="1" customWidth="1"/>
    <col min="9991" max="9991" width="11.5703125" style="1" customWidth="1"/>
    <col min="9992" max="9992" width="14" style="1" customWidth="1"/>
    <col min="9993" max="9993" width="13.28515625" style="1" customWidth="1"/>
    <col min="9994" max="10240" width="9.140625" style="1"/>
    <col min="10241" max="10241" width="5" style="1" customWidth="1"/>
    <col min="10242" max="10242" width="4" style="1" customWidth="1"/>
    <col min="10243" max="10243" width="3.5703125" style="1" customWidth="1"/>
    <col min="10244" max="10244" width="6.5703125" style="1" customWidth="1"/>
    <col min="10245" max="10245" width="53.5703125" style="1" customWidth="1"/>
    <col min="10246" max="10246" width="10.5703125" style="1" customWidth="1"/>
    <col min="10247" max="10247" width="11.5703125" style="1" customWidth="1"/>
    <col min="10248" max="10248" width="14" style="1" customWidth="1"/>
    <col min="10249" max="10249" width="13.28515625" style="1" customWidth="1"/>
    <col min="10250" max="10496" width="9.140625" style="1"/>
    <col min="10497" max="10497" width="5" style="1" customWidth="1"/>
    <col min="10498" max="10498" width="4" style="1" customWidth="1"/>
    <col min="10499" max="10499" width="3.5703125" style="1" customWidth="1"/>
    <col min="10500" max="10500" width="6.5703125" style="1" customWidth="1"/>
    <col min="10501" max="10501" width="53.5703125" style="1" customWidth="1"/>
    <col min="10502" max="10502" width="10.5703125" style="1" customWidth="1"/>
    <col min="10503" max="10503" width="11.5703125" style="1" customWidth="1"/>
    <col min="10504" max="10504" width="14" style="1" customWidth="1"/>
    <col min="10505" max="10505" width="13.28515625" style="1" customWidth="1"/>
    <col min="10506" max="10752" width="9.140625" style="1"/>
    <col min="10753" max="10753" width="5" style="1" customWidth="1"/>
    <col min="10754" max="10754" width="4" style="1" customWidth="1"/>
    <col min="10755" max="10755" width="3.5703125" style="1" customWidth="1"/>
    <col min="10756" max="10756" width="6.5703125" style="1" customWidth="1"/>
    <col min="10757" max="10757" width="53.5703125" style="1" customWidth="1"/>
    <col min="10758" max="10758" width="10.5703125" style="1" customWidth="1"/>
    <col min="10759" max="10759" width="11.5703125" style="1" customWidth="1"/>
    <col min="10760" max="10760" width="14" style="1" customWidth="1"/>
    <col min="10761" max="10761" width="13.28515625" style="1" customWidth="1"/>
    <col min="10762" max="11008" width="9.140625" style="1"/>
    <col min="11009" max="11009" width="5" style="1" customWidth="1"/>
    <col min="11010" max="11010" width="4" style="1" customWidth="1"/>
    <col min="11011" max="11011" width="3.5703125" style="1" customWidth="1"/>
    <col min="11012" max="11012" width="6.5703125" style="1" customWidth="1"/>
    <col min="11013" max="11013" width="53.5703125" style="1" customWidth="1"/>
    <col min="11014" max="11014" width="10.5703125" style="1" customWidth="1"/>
    <col min="11015" max="11015" width="11.5703125" style="1" customWidth="1"/>
    <col min="11016" max="11016" width="14" style="1" customWidth="1"/>
    <col min="11017" max="11017" width="13.28515625" style="1" customWidth="1"/>
    <col min="11018" max="11264" width="9.140625" style="1"/>
    <col min="11265" max="11265" width="5" style="1" customWidth="1"/>
    <col min="11266" max="11266" width="4" style="1" customWidth="1"/>
    <col min="11267" max="11267" width="3.5703125" style="1" customWidth="1"/>
    <col min="11268" max="11268" width="6.5703125" style="1" customWidth="1"/>
    <col min="11269" max="11269" width="53.5703125" style="1" customWidth="1"/>
    <col min="11270" max="11270" width="10.5703125" style="1" customWidth="1"/>
    <col min="11271" max="11271" width="11.5703125" style="1" customWidth="1"/>
    <col min="11272" max="11272" width="14" style="1" customWidth="1"/>
    <col min="11273" max="11273" width="13.28515625" style="1" customWidth="1"/>
    <col min="11274" max="11520" width="9.140625" style="1"/>
    <col min="11521" max="11521" width="5" style="1" customWidth="1"/>
    <col min="11522" max="11522" width="4" style="1" customWidth="1"/>
    <col min="11523" max="11523" width="3.5703125" style="1" customWidth="1"/>
    <col min="11524" max="11524" width="6.5703125" style="1" customWidth="1"/>
    <col min="11525" max="11525" width="53.5703125" style="1" customWidth="1"/>
    <col min="11526" max="11526" width="10.5703125" style="1" customWidth="1"/>
    <col min="11527" max="11527" width="11.5703125" style="1" customWidth="1"/>
    <col min="11528" max="11528" width="14" style="1" customWidth="1"/>
    <col min="11529" max="11529" width="13.28515625" style="1" customWidth="1"/>
    <col min="11530" max="11776" width="9.140625" style="1"/>
    <col min="11777" max="11777" width="5" style="1" customWidth="1"/>
    <col min="11778" max="11778" width="4" style="1" customWidth="1"/>
    <col min="11779" max="11779" width="3.5703125" style="1" customWidth="1"/>
    <col min="11780" max="11780" width="6.5703125" style="1" customWidth="1"/>
    <col min="11781" max="11781" width="53.5703125" style="1" customWidth="1"/>
    <col min="11782" max="11782" width="10.5703125" style="1" customWidth="1"/>
    <col min="11783" max="11783" width="11.5703125" style="1" customWidth="1"/>
    <col min="11784" max="11784" width="14" style="1" customWidth="1"/>
    <col min="11785" max="11785" width="13.28515625" style="1" customWidth="1"/>
    <col min="11786" max="12032" width="9.140625" style="1"/>
    <col min="12033" max="12033" width="5" style="1" customWidth="1"/>
    <col min="12034" max="12034" width="4" style="1" customWidth="1"/>
    <col min="12035" max="12035" width="3.5703125" style="1" customWidth="1"/>
    <col min="12036" max="12036" width="6.5703125" style="1" customWidth="1"/>
    <col min="12037" max="12037" width="53.5703125" style="1" customWidth="1"/>
    <col min="12038" max="12038" width="10.5703125" style="1" customWidth="1"/>
    <col min="12039" max="12039" width="11.5703125" style="1" customWidth="1"/>
    <col min="12040" max="12040" width="14" style="1" customWidth="1"/>
    <col min="12041" max="12041" width="13.28515625" style="1" customWidth="1"/>
    <col min="12042" max="12288" width="9.140625" style="1"/>
    <col min="12289" max="12289" width="5" style="1" customWidth="1"/>
    <col min="12290" max="12290" width="4" style="1" customWidth="1"/>
    <col min="12291" max="12291" width="3.5703125" style="1" customWidth="1"/>
    <col min="12292" max="12292" width="6.5703125" style="1" customWidth="1"/>
    <col min="12293" max="12293" width="53.5703125" style="1" customWidth="1"/>
    <col min="12294" max="12294" width="10.5703125" style="1" customWidth="1"/>
    <col min="12295" max="12295" width="11.5703125" style="1" customWidth="1"/>
    <col min="12296" max="12296" width="14" style="1" customWidth="1"/>
    <col min="12297" max="12297" width="13.28515625" style="1" customWidth="1"/>
    <col min="12298" max="12544" width="9.140625" style="1"/>
    <col min="12545" max="12545" width="5" style="1" customWidth="1"/>
    <col min="12546" max="12546" width="4" style="1" customWidth="1"/>
    <col min="12547" max="12547" width="3.5703125" style="1" customWidth="1"/>
    <col min="12548" max="12548" width="6.5703125" style="1" customWidth="1"/>
    <col min="12549" max="12549" width="53.5703125" style="1" customWidth="1"/>
    <col min="12550" max="12550" width="10.5703125" style="1" customWidth="1"/>
    <col min="12551" max="12551" width="11.5703125" style="1" customWidth="1"/>
    <col min="12552" max="12552" width="14" style="1" customWidth="1"/>
    <col min="12553" max="12553" width="13.28515625" style="1" customWidth="1"/>
    <col min="12554" max="12800" width="9.140625" style="1"/>
    <col min="12801" max="12801" width="5" style="1" customWidth="1"/>
    <col min="12802" max="12802" width="4" style="1" customWidth="1"/>
    <col min="12803" max="12803" width="3.5703125" style="1" customWidth="1"/>
    <col min="12804" max="12804" width="6.5703125" style="1" customWidth="1"/>
    <col min="12805" max="12805" width="53.5703125" style="1" customWidth="1"/>
    <col min="12806" max="12806" width="10.5703125" style="1" customWidth="1"/>
    <col min="12807" max="12807" width="11.5703125" style="1" customWidth="1"/>
    <col min="12808" max="12808" width="14" style="1" customWidth="1"/>
    <col min="12809" max="12809" width="13.28515625" style="1" customWidth="1"/>
    <col min="12810" max="13056" width="9.140625" style="1"/>
    <col min="13057" max="13057" width="5" style="1" customWidth="1"/>
    <col min="13058" max="13058" width="4" style="1" customWidth="1"/>
    <col min="13059" max="13059" width="3.5703125" style="1" customWidth="1"/>
    <col min="13060" max="13060" width="6.5703125" style="1" customWidth="1"/>
    <col min="13061" max="13061" width="53.5703125" style="1" customWidth="1"/>
    <col min="13062" max="13062" width="10.5703125" style="1" customWidth="1"/>
    <col min="13063" max="13063" width="11.5703125" style="1" customWidth="1"/>
    <col min="13064" max="13064" width="14" style="1" customWidth="1"/>
    <col min="13065" max="13065" width="13.28515625" style="1" customWidth="1"/>
    <col min="13066" max="13312" width="9.140625" style="1"/>
    <col min="13313" max="13313" width="5" style="1" customWidth="1"/>
    <col min="13314" max="13314" width="4" style="1" customWidth="1"/>
    <col min="13315" max="13315" width="3.5703125" style="1" customWidth="1"/>
    <col min="13316" max="13316" width="6.5703125" style="1" customWidth="1"/>
    <col min="13317" max="13317" width="53.5703125" style="1" customWidth="1"/>
    <col min="13318" max="13318" width="10.5703125" style="1" customWidth="1"/>
    <col min="13319" max="13319" width="11.5703125" style="1" customWidth="1"/>
    <col min="13320" max="13320" width="14" style="1" customWidth="1"/>
    <col min="13321" max="13321" width="13.28515625" style="1" customWidth="1"/>
    <col min="13322" max="13568" width="9.140625" style="1"/>
    <col min="13569" max="13569" width="5" style="1" customWidth="1"/>
    <col min="13570" max="13570" width="4" style="1" customWidth="1"/>
    <col min="13571" max="13571" width="3.5703125" style="1" customWidth="1"/>
    <col min="13572" max="13572" width="6.5703125" style="1" customWidth="1"/>
    <col min="13573" max="13573" width="53.5703125" style="1" customWidth="1"/>
    <col min="13574" max="13574" width="10.5703125" style="1" customWidth="1"/>
    <col min="13575" max="13575" width="11.5703125" style="1" customWidth="1"/>
    <col min="13576" max="13576" width="14" style="1" customWidth="1"/>
    <col min="13577" max="13577" width="13.28515625" style="1" customWidth="1"/>
    <col min="13578" max="13824" width="9.140625" style="1"/>
    <col min="13825" max="13825" width="5" style="1" customWidth="1"/>
    <col min="13826" max="13826" width="4" style="1" customWidth="1"/>
    <col min="13827" max="13827" width="3.5703125" style="1" customWidth="1"/>
    <col min="13828" max="13828" width="6.5703125" style="1" customWidth="1"/>
    <col min="13829" max="13829" width="53.5703125" style="1" customWidth="1"/>
    <col min="13830" max="13830" width="10.5703125" style="1" customWidth="1"/>
    <col min="13831" max="13831" width="11.5703125" style="1" customWidth="1"/>
    <col min="13832" max="13832" width="14" style="1" customWidth="1"/>
    <col min="13833" max="13833" width="13.28515625" style="1" customWidth="1"/>
    <col min="13834" max="14080" width="9.140625" style="1"/>
    <col min="14081" max="14081" width="5" style="1" customWidth="1"/>
    <col min="14082" max="14082" width="4" style="1" customWidth="1"/>
    <col min="14083" max="14083" width="3.5703125" style="1" customWidth="1"/>
    <col min="14084" max="14084" width="6.5703125" style="1" customWidth="1"/>
    <col min="14085" max="14085" width="53.5703125" style="1" customWidth="1"/>
    <col min="14086" max="14086" width="10.5703125" style="1" customWidth="1"/>
    <col min="14087" max="14087" width="11.5703125" style="1" customWidth="1"/>
    <col min="14088" max="14088" width="14" style="1" customWidth="1"/>
    <col min="14089" max="14089" width="13.28515625" style="1" customWidth="1"/>
    <col min="14090" max="14336" width="9.140625" style="1"/>
    <col min="14337" max="14337" width="5" style="1" customWidth="1"/>
    <col min="14338" max="14338" width="4" style="1" customWidth="1"/>
    <col min="14339" max="14339" width="3.5703125" style="1" customWidth="1"/>
    <col min="14340" max="14340" width="6.5703125" style="1" customWidth="1"/>
    <col min="14341" max="14341" width="53.5703125" style="1" customWidth="1"/>
    <col min="14342" max="14342" width="10.5703125" style="1" customWidth="1"/>
    <col min="14343" max="14343" width="11.5703125" style="1" customWidth="1"/>
    <col min="14344" max="14344" width="14" style="1" customWidth="1"/>
    <col min="14345" max="14345" width="13.28515625" style="1" customWidth="1"/>
    <col min="14346" max="14592" width="9.140625" style="1"/>
    <col min="14593" max="14593" width="5" style="1" customWidth="1"/>
    <col min="14594" max="14594" width="4" style="1" customWidth="1"/>
    <col min="14595" max="14595" width="3.5703125" style="1" customWidth="1"/>
    <col min="14596" max="14596" width="6.5703125" style="1" customWidth="1"/>
    <col min="14597" max="14597" width="53.5703125" style="1" customWidth="1"/>
    <col min="14598" max="14598" width="10.5703125" style="1" customWidth="1"/>
    <col min="14599" max="14599" width="11.5703125" style="1" customWidth="1"/>
    <col min="14600" max="14600" width="14" style="1" customWidth="1"/>
    <col min="14601" max="14601" width="13.28515625" style="1" customWidth="1"/>
    <col min="14602" max="14848" width="9.140625" style="1"/>
    <col min="14849" max="14849" width="5" style="1" customWidth="1"/>
    <col min="14850" max="14850" width="4" style="1" customWidth="1"/>
    <col min="14851" max="14851" width="3.5703125" style="1" customWidth="1"/>
    <col min="14852" max="14852" width="6.5703125" style="1" customWidth="1"/>
    <col min="14853" max="14853" width="53.5703125" style="1" customWidth="1"/>
    <col min="14854" max="14854" width="10.5703125" style="1" customWidth="1"/>
    <col min="14855" max="14855" width="11.5703125" style="1" customWidth="1"/>
    <col min="14856" max="14856" width="14" style="1" customWidth="1"/>
    <col min="14857" max="14857" width="13.28515625" style="1" customWidth="1"/>
    <col min="14858" max="15104" width="9.140625" style="1"/>
    <col min="15105" max="15105" width="5" style="1" customWidth="1"/>
    <col min="15106" max="15106" width="4" style="1" customWidth="1"/>
    <col min="15107" max="15107" width="3.5703125" style="1" customWidth="1"/>
    <col min="15108" max="15108" width="6.5703125" style="1" customWidth="1"/>
    <col min="15109" max="15109" width="53.5703125" style="1" customWidth="1"/>
    <col min="15110" max="15110" width="10.5703125" style="1" customWidth="1"/>
    <col min="15111" max="15111" width="11.5703125" style="1" customWidth="1"/>
    <col min="15112" max="15112" width="14" style="1" customWidth="1"/>
    <col min="15113" max="15113" width="13.28515625" style="1" customWidth="1"/>
    <col min="15114" max="15360" width="9.140625" style="1"/>
    <col min="15361" max="15361" width="5" style="1" customWidth="1"/>
    <col min="15362" max="15362" width="4" style="1" customWidth="1"/>
    <col min="15363" max="15363" width="3.5703125" style="1" customWidth="1"/>
    <col min="15364" max="15364" width="6.5703125" style="1" customWidth="1"/>
    <col min="15365" max="15365" width="53.5703125" style="1" customWidth="1"/>
    <col min="15366" max="15366" width="10.5703125" style="1" customWidth="1"/>
    <col min="15367" max="15367" width="11.5703125" style="1" customWidth="1"/>
    <col min="15368" max="15368" width="14" style="1" customWidth="1"/>
    <col min="15369" max="15369" width="13.28515625" style="1" customWidth="1"/>
    <col min="15370" max="15616" width="9.140625" style="1"/>
    <col min="15617" max="15617" width="5" style="1" customWidth="1"/>
    <col min="15618" max="15618" width="4" style="1" customWidth="1"/>
    <col min="15619" max="15619" width="3.5703125" style="1" customWidth="1"/>
    <col min="15620" max="15620" width="6.5703125" style="1" customWidth="1"/>
    <col min="15621" max="15621" width="53.5703125" style="1" customWidth="1"/>
    <col min="15622" max="15622" width="10.5703125" style="1" customWidth="1"/>
    <col min="15623" max="15623" width="11.5703125" style="1" customWidth="1"/>
    <col min="15624" max="15624" width="14" style="1" customWidth="1"/>
    <col min="15625" max="15625" width="13.28515625" style="1" customWidth="1"/>
    <col min="15626" max="15872" width="9.140625" style="1"/>
    <col min="15873" max="15873" width="5" style="1" customWidth="1"/>
    <col min="15874" max="15874" width="4" style="1" customWidth="1"/>
    <col min="15875" max="15875" width="3.5703125" style="1" customWidth="1"/>
    <col min="15876" max="15876" width="6.5703125" style="1" customWidth="1"/>
    <col min="15877" max="15877" width="53.5703125" style="1" customWidth="1"/>
    <col min="15878" max="15878" width="10.5703125" style="1" customWidth="1"/>
    <col min="15879" max="15879" width="11.5703125" style="1" customWidth="1"/>
    <col min="15880" max="15880" width="14" style="1" customWidth="1"/>
    <col min="15881" max="15881" width="13.28515625" style="1" customWidth="1"/>
    <col min="15882" max="16128" width="9.140625" style="1"/>
    <col min="16129" max="16129" width="5" style="1" customWidth="1"/>
    <col min="16130" max="16130" width="4" style="1" customWidth="1"/>
    <col min="16131" max="16131" width="3.5703125" style="1" customWidth="1"/>
    <col min="16132" max="16132" width="6.5703125" style="1" customWidth="1"/>
    <col min="16133" max="16133" width="53.5703125" style="1" customWidth="1"/>
    <col min="16134" max="16134" width="10.5703125" style="1" customWidth="1"/>
    <col min="16135" max="16135" width="11.5703125" style="1" customWidth="1"/>
    <col min="16136" max="16136" width="14" style="1" customWidth="1"/>
    <col min="16137" max="16137" width="13.28515625" style="1" customWidth="1"/>
    <col min="16138" max="16384" width="9.140625" style="1"/>
  </cols>
  <sheetData>
    <row r="1" spans="1:30" ht="9.9499999999999993" customHeight="1" x14ac:dyDescent="0.2"/>
    <row r="2" spans="1:30" ht="12.75" customHeight="1" outlineLevel="1" x14ac:dyDescent="0.2">
      <c r="A2" s="51"/>
      <c r="B2" s="51"/>
      <c r="C2" s="51"/>
      <c r="D2" s="51"/>
      <c r="E2" s="51"/>
    </row>
    <row r="3" spans="1:30" ht="12.75" customHeight="1" outlineLevel="1" x14ac:dyDescent="0.2">
      <c r="D3" s="51"/>
      <c r="E3" s="51"/>
    </row>
    <row r="4" spans="1:30" ht="12.75" customHeight="1" outlineLevel="1" x14ac:dyDescent="0.2">
      <c r="D4" s="51"/>
      <c r="E4" s="51"/>
    </row>
    <row r="5" spans="1:30" ht="9.9499999999999993" customHeight="1" x14ac:dyDescent="0.2">
      <c r="H5" s="1" t="s">
        <v>2949</v>
      </c>
      <c r="J5" s="1" t="s">
        <v>2951</v>
      </c>
      <c r="L5" s="1" t="s">
        <v>2952</v>
      </c>
      <c r="N5" s="1">
        <v>1.22</v>
      </c>
    </row>
    <row r="6" spans="1:30" ht="12.75" customHeight="1" x14ac:dyDescent="0.2">
      <c r="A6" s="295" t="s">
        <v>2</v>
      </c>
      <c r="B6" s="301" t="s">
        <v>3215</v>
      </c>
      <c r="C6" s="302"/>
      <c r="D6" s="303"/>
      <c r="E6" s="295" t="s">
        <v>4</v>
      </c>
      <c r="F6" s="295"/>
      <c r="G6" s="295" t="s">
        <v>5</v>
      </c>
      <c r="H6" s="52"/>
      <c r="I6" s="52" t="s">
        <v>3216</v>
      </c>
      <c r="J6" s="52"/>
      <c r="K6" s="52" t="s">
        <v>3216</v>
      </c>
      <c r="L6" s="52"/>
      <c r="M6" s="52" t="s">
        <v>3216</v>
      </c>
    </row>
    <row r="7" spans="1:30" ht="36.75" customHeight="1" x14ac:dyDescent="0.2">
      <c r="A7" s="296"/>
      <c r="B7" s="304"/>
      <c r="C7" s="305"/>
      <c r="D7" s="306"/>
      <c r="E7" s="304"/>
      <c r="F7" s="306"/>
      <c r="G7" s="296"/>
      <c r="H7" s="52" t="s">
        <v>3217</v>
      </c>
      <c r="I7" s="52" t="s">
        <v>3218</v>
      </c>
      <c r="J7" s="52" t="s">
        <v>3217</v>
      </c>
      <c r="K7" s="52" t="s">
        <v>3218</v>
      </c>
      <c r="L7" s="52" t="s">
        <v>3217</v>
      </c>
      <c r="M7" s="52" t="s">
        <v>3218</v>
      </c>
      <c r="W7" s="275" t="s">
        <v>3322</v>
      </c>
      <c r="X7" s="275"/>
      <c r="Z7" s="275" t="s">
        <v>2951</v>
      </c>
      <c r="AA7" s="275"/>
      <c r="AC7" s="275" t="s">
        <v>2952</v>
      </c>
      <c r="AD7" s="275"/>
    </row>
    <row r="8" spans="1:30" ht="21.75" customHeight="1" x14ac:dyDescent="0.2">
      <c r="A8" s="53">
        <v>1</v>
      </c>
      <c r="B8" s="297" t="s">
        <v>3219</v>
      </c>
      <c r="C8" s="298"/>
      <c r="D8" s="299"/>
      <c r="E8" s="300" t="s">
        <v>3227</v>
      </c>
      <c r="F8" s="300"/>
      <c r="G8" s="54" t="s">
        <v>749</v>
      </c>
      <c r="H8" s="55">
        <v>10888</v>
      </c>
      <c r="I8" s="55">
        <f>X8*$N$5</f>
        <v>11991.583333333334</v>
      </c>
      <c r="J8" s="55">
        <v>20966</v>
      </c>
      <c r="K8" s="55">
        <f>AA8*$N$5</f>
        <v>23097.649999999998</v>
      </c>
      <c r="L8" s="55">
        <v>23509</v>
      </c>
      <c r="M8" s="55">
        <f>AD8*$N$5</f>
        <v>25903.649999999998</v>
      </c>
      <c r="P8" s="25">
        <f>р4гл1!E10/'4,1'!H8</f>
        <v>1.1129684055841293</v>
      </c>
      <c r="Q8" s="25">
        <f>р4гл1!F10/'4,1'!I8</f>
        <v>1.113030667343067</v>
      </c>
      <c r="R8" s="25">
        <f>р4гл1!G10/'4,1'!J8</f>
        <v>1.1129924639893161</v>
      </c>
      <c r="S8" s="25">
        <f>р4гл1!H10/'4,1'!K8</f>
        <v>1.1130136615629729</v>
      </c>
      <c r="T8" s="25">
        <f>р4гл1!I10/'4,1'!L8</f>
        <v>1.1130205453230677</v>
      </c>
      <c r="U8" s="25">
        <f>р4гл1!J10/'4,1'!M8</f>
        <v>1.1130091705223011</v>
      </c>
      <c r="V8" s="25"/>
      <c r="W8" s="209">
        <v>11795</v>
      </c>
      <c r="X8" s="210">
        <f>W8/1.2</f>
        <v>9829.1666666666679</v>
      </c>
      <c r="Z8" s="209">
        <v>22719</v>
      </c>
      <c r="AA8" s="210">
        <f>Z8/1.2</f>
        <v>18932.5</v>
      </c>
      <c r="AC8" s="209">
        <v>25479</v>
      </c>
      <c r="AD8" s="210">
        <f>AC8/1.2</f>
        <v>21232.5</v>
      </c>
    </row>
    <row r="9" spans="1:30" ht="21.75" customHeight="1" x14ac:dyDescent="0.2">
      <c r="A9" s="53">
        <v>2</v>
      </c>
      <c r="B9" s="297" t="s">
        <v>3220</v>
      </c>
      <c r="C9" s="298"/>
      <c r="D9" s="299"/>
      <c r="E9" s="300" t="s">
        <v>3228</v>
      </c>
      <c r="F9" s="300"/>
      <c r="G9" s="54" t="s">
        <v>749</v>
      </c>
      <c r="H9" s="55">
        <v>7621.5999999999995</v>
      </c>
      <c r="I9" s="55">
        <f t="shared" ref="I9:I12" si="0">X9*$N$5</f>
        <v>8394.1083333333336</v>
      </c>
      <c r="J9" s="55">
        <v>14676.199999999999</v>
      </c>
      <c r="K9" s="55">
        <f t="shared" ref="K9:K12" si="1">AA9*$N$5</f>
        <v>16168.355</v>
      </c>
      <c r="L9" s="55">
        <v>16456.3</v>
      </c>
      <c r="M9" s="55">
        <f t="shared" ref="M9:M12" si="2">AD9*$N$5</f>
        <v>18132.555</v>
      </c>
      <c r="P9" s="25">
        <f>р4гл1!E11/'4,1'!H9</f>
        <v>1.1129684055841293</v>
      </c>
      <c r="Q9" s="25">
        <f>р4гл1!F11/'4,1'!I9</f>
        <v>1.113030667343067</v>
      </c>
      <c r="R9" s="25">
        <f>р4гл1!G11/'4,1'!J9</f>
        <v>1.1129924639893161</v>
      </c>
      <c r="S9" s="25">
        <f>р4гл1!H11/'4,1'!K9</f>
        <v>1.1130136615629729</v>
      </c>
      <c r="T9" s="25">
        <f>р4гл1!I11/'4,1'!L9</f>
        <v>1.1130205453230677</v>
      </c>
      <c r="U9" s="25">
        <f>р4гл1!J11/'4,1'!M9</f>
        <v>1.1130091705223006</v>
      </c>
      <c r="W9" s="209">
        <v>8256.5</v>
      </c>
      <c r="X9" s="210">
        <f t="shared" ref="X9:X12" si="3">W9/1.2</f>
        <v>6880.416666666667</v>
      </c>
      <c r="Z9" s="209">
        <v>15903.3</v>
      </c>
      <c r="AA9" s="210">
        <f t="shared" ref="AA9:AA12" si="4">Z9/1.2</f>
        <v>13252.75</v>
      </c>
      <c r="AC9" s="209">
        <v>17835.3</v>
      </c>
      <c r="AD9" s="210">
        <f t="shared" ref="AD9:AD12" si="5">AC9/1.2</f>
        <v>14862.75</v>
      </c>
    </row>
    <row r="10" spans="1:30" ht="21.75" customHeight="1" x14ac:dyDescent="0.2">
      <c r="A10" s="53">
        <v>15</v>
      </c>
      <c r="B10" s="297" t="s">
        <v>3221</v>
      </c>
      <c r="C10" s="298"/>
      <c r="D10" s="299"/>
      <c r="E10" s="300" t="s">
        <v>3222</v>
      </c>
      <c r="F10" s="300"/>
      <c r="G10" s="54" t="s">
        <v>762</v>
      </c>
      <c r="H10" s="55">
        <v>2177</v>
      </c>
      <c r="I10" s="55">
        <f t="shared" si="0"/>
        <v>2397.2999999999997</v>
      </c>
      <c r="J10" s="55">
        <v>4194</v>
      </c>
      <c r="K10" s="55">
        <f t="shared" si="1"/>
        <v>4619.7333333333336</v>
      </c>
      <c r="L10" s="55">
        <v>4702</v>
      </c>
      <c r="M10" s="55">
        <f t="shared" si="2"/>
        <v>5181.95</v>
      </c>
      <c r="P10" s="25">
        <f>р4гл1!E12/'4,1'!H10</f>
        <v>1.1129995406522737</v>
      </c>
      <c r="Q10" s="25">
        <f>р4гл1!F12/'4,1'!I10</f>
        <v>1.1129187002043968</v>
      </c>
      <c r="R10" s="25">
        <f>р4гл1!G12/'4,1'!J10</f>
        <v>1.1130185979971388</v>
      </c>
      <c r="S10" s="25">
        <f>р4гл1!H12/'4,1'!K10</f>
        <v>1.1130512583698915</v>
      </c>
      <c r="T10" s="25">
        <f>р4гл1!I12/'4,1'!L10</f>
        <v>1.1129306678009359</v>
      </c>
      <c r="U10" s="25">
        <f>р4гл1!J12/'4,1'!M10</f>
        <v>1.1130944914559191</v>
      </c>
      <c r="W10" s="209">
        <v>2358</v>
      </c>
      <c r="X10" s="210">
        <f t="shared" si="3"/>
        <v>1965</v>
      </c>
      <c r="Z10" s="209">
        <v>4544</v>
      </c>
      <c r="AA10" s="210">
        <f t="shared" si="4"/>
        <v>3786.666666666667</v>
      </c>
      <c r="AC10" s="209">
        <v>5097</v>
      </c>
      <c r="AD10" s="210">
        <f t="shared" si="5"/>
        <v>4247.5</v>
      </c>
    </row>
    <row r="11" spans="1:30" ht="21.75" customHeight="1" x14ac:dyDescent="0.2">
      <c r="A11" s="53">
        <v>16</v>
      </c>
      <c r="B11" s="297" t="s">
        <v>3223</v>
      </c>
      <c r="C11" s="298"/>
      <c r="D11" s="299"/>
      <c r="E11" s="300" t="s">
        <v>3224</v>
      </c>
      <c r="F11" s="300"/>
      <c r="G11" s="54" t="s">
        <v>762</v>
      </c>
      <c r="H11" s="55">
        <v>1523.8999999999999</v>
      </c>
      <c r="I11" s="55">
        <f t="shared" si="0"/>
        <v>1678.11</v>
      </c>
      <c r="J11" s="55">
        <v>2935.7999999999997</v>
      </c>
      <c r="K11" s="55">
        <f t="shared" si="1"/>
        <v>3233.813333333333</v>
      </c>
      <c r="L11" s="55">
        <v>3291.3999999999996</v>
      </c>
      <c r="M11" s="55">
        <f t="shared" si="2"/>
        <v>3627.3649999999998</v>
      </c>
      <c r="P11" s="25">
        <f>р4гл1!E13/'4,1'!H11</f>
        <v>1.1129995406522739</v>
      </c>
      <c r="Q11" s="25">
        <f>р4гл1!F13/'4,1'!I11</f>
        <v>1.1129187002043965</v>
      </c>
      <c r="R11" s="25">
        <f>р4гл1!G13/'4,1'!J11</f>
        <v>1.1130185979971388</v>
      </c>
      <c r="S11" s="25">
        <f>р4гл1!H13/'4,1'!K11</f>
        <v>1.1130512583698915</v>
      </c>
      <c r="T11" s="25">
        <f>р4гл1!I13/'4,1'!L11</f>
        <v>1.1129306678009359</v>
      </c>
      <c r="U11" s="25">
        <f>р4гл1!J13/'4,1'!M11</f>
        <v>1.1130944914559191</v>
      </c>
      <c r="W11" s="209">
        <v>1650.6</v>
      </c>
      <c r="X11" s="210">
        <f t="shared" si="3"/>
        <v>1375.5</v>
      </c>
      <c r="Z11" s="209">
        <v>3180.7999999999997</v>
      </c>
      <c r="AA11" s="210">
        <f t="shared" si="4"/>
        <v>2650.6666666666665</v>
      </c>
      <c r="AC11" s="209">
        <v>3567.8999999999996</v>
      </c>
      <c r="AD11" s="210">
        <f t="shared" si="5"/>
        <v>2973.25</v>
      </c>
    </row>
    <row r="12" spans="1:30" ht="21.75" customHeight="1" x14ac:dyDescent="0.2">
      <c r="A12" s="53">
        <v>35</v>
      </c>
      <c r="B12" s="297" t="s">
        <v>3225</v>
      </c>
      <c r="C12" s="298"/>
      <c r="D12" s="299"/>
      <c r="E12" s="300" t="s">
        <v>3226</v>
      </c>
      <c r="F12" s="300"/>
      <c r="G12" s="54" t="s">
        <v>749</v>
      </c>
      <c r="H12" s="55">
        <v>1090</v>
      </c>
      <c r="I12" s="55">
        <f t="shared" si="0"/>
        <v>1198.6499999999999</v>
      </c>
      <c r="J12" s="55">
        <v>2096</v>
      </c>
      <c r="K12" s="55">
        <f t="shared" si="1"/>
        <v>2309.8666666666668</v>
      </c>
      <c r="L12" s="55">
        <v>2352</v>
      </c>
      <c r="M12" s="55">
        <f t="shared" si="2"/>
        <v>2591.4833333333336</v>
      </c>
      <c r="P12" s="25">
        <f>р4гл1!E14/'4,1'!H12</f>
        <v>1.1128440366972476</v>
      </c>
      <c r="Q12" s="25">
        <f>р4гл1!F14/'4,1'!I12</f>
        <v>1.1129187002043968</v>
      </c>
      <c r="R12" s="25">
        <f>р4гл1!G14/'4,1'!J12</f>
        <v>1.1130725190839694</v>
      </c>
      <c r="S12" s="25">
        <f>р4гл1!H14/'4,1'!K12</f>
        <v>1.1130512583698915</v>
      </c>
      <c r="T12" s="25">
        <f>р4гл1!I14/'4,1'!L12</f>
        <v>1.1130952380952381</v>
      </c>
      <c r="U12" s="25">
        <f>р4гл1!J14/'4,1'!M12</f>
        <v>1.1128761520107531</v>
      </c>
      <c r="W12" s="209">
        <v>1179</v>
      </c>
      <c r="X12" s="210">
        <f t="shared" si="3"/>
        <v>982.5</v>
      </c>
      <c r="Z12" s="209">
        <v>2272</v>
      </c>
      <c r="AA12" s="210">
        <f t="shared" si="4"/>
        <v>1893.3333333333335</v>
      </c>
      <c r="AC12" s="209">
        <v>2549</v>
      </c>
      <c r="AD12" s="210">
        <f t="shared" si="5"/>
        <v>2124.166666666667</v>
      </c>
    </row>
    <row r="13" spans="1:30" x14ac:dyDescent="0.2">
      <c r="N13" s="14">
        <f>SUM(H8:M12)</f>
        <v>249005.37333333329</v>
      </c>
      <c r="V13" s="124"/>
    </row>
    <row r="14" spans="1:30" x14ac:dyDescent="0.2">
      <c r="N14" s="14">
        <f>SUM(р4гл1!E10:J14)</f>
        <v>277144.90000000002</v>
      </c>
      <c r="V14" s="124"/>
    </row>
    <row r="15" spans="1:30" x14ac:dyDescent="0.2">
      <c r="N15" s="25">
        <f>N14/N13</f>
        <v>1.1130077085886716</v>
      </c>
      <c r="V15" s="124"/>
    </row>
  </sheetData>
  <mergeCells count="17">
    <mergeCell ref="B12:D12"/>
    <mergeCell ref="E12:F12"/>
    <mergeCell ref="B10:D10"/>
    <mergeCell ref="E10:F10"/>
    <mergeCell ref="B11:D11"/>
    <mergeCell ref="E11:F11"/>
    <mergeCell ref="B9:D9"/>
    <mergeCell ref="E9:F9"/>
    <mergeCell ref="A6:A7"/>
    <mergeCell ref="B6:D7"/>
    <mergeCell ref="E6:F7"/>
    <mergeCell ref="W7:X7"/>
    <mergeCell ref="Z7:AA7"/>
    <mergeCell ref="AC7:AD7"/>
    <mergeCell ref="G6:G7"/>
    <mergeCell ref="B8:D8"/>
    <mergeCell ref="E8:F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Q29"/>
  <sheetViews>
    <sheetView view="pageBreakPreview" zoomScale="70" zoomScaleNormal="100" zoomScaleSheetLayoutView="70" workbookViewId="0">
      <selection activeCell="E11" sqref="E11"/>
    </sheetView>
  </sheetViews>
  <sheetFormatPr defaultColWidth="9.140625" defaultRowHeight="12.75" outlineLevelRow="1" x14ac:dyDescent="0.2"/>
  <cols>
    <col min="1" max="1" width="3.7109375" style="81" customWidth="1"/>
    <col min="2" max="2" width="10.85546875" style="81" customWidth="1"/>
    <col min="3" max="3" width="48.28515625" style="81" customWidth="1"/>
    <col min="4" max="4" width="10" style="81" customWidth="1"/>
    <col min="5" max="10" width="13.7109375" style="81" customWidth="1"/>
    <col min="11" max="253" width="9.140625" style="81"/>
    <col min="254" max="254" width="5" style="81" customWidth="1"/>
    <col min="255" max="255" width="4" style="81" customWidth="1"/>
    <col min="256" max="256" width="3.5703125" style="81" customWidth="1"/>
    <col min="257" max="257" width="6.5703125" style="81" customWidth="1"/>
    <col min="258" max="258" width="53.5703125" style="81" customWidth="1"/>
    <col min="259" max="259" width="10.5703125" style="81" customWidth="1"/>
    <col min="260" max="260" width="11.5703125" style="81" customWidth="1"/>
    <col min="261" max="261" width="14" style="81" customWidth="1"/>
    <col min="262" max="262" width="13.28515625" style="81" customWidth="1"/>
    <col min="263" max="509" width="9.140625" style="81"/>
    <col min="510" max="510" width="5" style="81" customWidth="1"/>
    <col min="511" max="511" width="4" style="81" customWidth="1"/>
    <col min="512" max="512" width="3.5703125" style="81" customWidth="1"/>
    <col min="513" max="513" width="6.5703125" style="81" customWidth="1"/>
    <col min="514" max="514" width="53.5703125" style="81" customWidth="1"/>
    <col min="515" max="515" width="10.5703125" style="81" customWidth="1"/>
    <col min="516" max="516" width="11.5703125" style="81" customWidth="1"/>
    <col min="517" max="517" width="14" style="81" customWidth="1"/>
    <col min="518" max="518" width="13.28515625" style="81" customWidth="1"/>
    <col min="519" max="765" width="9.140625" style="81"/>
    <col min="766" max="766" width="5" style="81" customWidth="1"/>
    <col min="767" max="767" width="4" style="81" customWidth="1"/>
    <col min="768" max="768" width="3.5703125" style="81" customWidth="1"/>
    <col min="769" max="769" width="6.5703125" style="81" customWidth="1"/>
    <col min="770" max="770" width="53.5703125" style="81" customWidth="1"/>
    <col min="771" max="771" width="10.5703125" style="81" customWidth="1"/>
    <col min="772" max="772" width="11.5703125" style="81" customWidth="1"/>
    <col min="773" max="773" width="14" style="81" customWidth="1"/>
    <col min="774" max="774" width="13.28515625" style="81" customWidth="1"/>
    <col min="775" max="1021" width="9.140625" style="81"/>
    <col min="1022" max="1022" width="5" style="81" customWidth="1"/>
    <col min="1023" max="1023" width="4" style="81" customWidth="1"/>
    <col min="1024" max="1024" width="3.5703125" style="81" customWidth="1"/>
    <col min="1025" max="1025" width="6.5703125" style="81" customWidth="1"/>
    <col min="1026" max="1026" width="53.5703125" style="81" customWidth="1"/>
    <col min="1027" max="1027" width="10.5703125" style="81" customWidth="1"/>
    <col min="1028" max="1028" width="11.5703125" style="81" customWidth="1"/>
    <col min="1029" max="1029" width="14" style="81" customWidth="1"/>
    <col min="1030" max="1030" width="13.28515625" style="81" customWidth="1"/>
    <col min="1031" max="1277" width="9.140625" style="81"/>
    <col min="1278" max="1278" width="5" style="81" customWidth="1"/>
    <col min="1279" max="1279" width="4" style="81" customWidth="1"/>
    <col min="1280" max="1280" width="3.5703125" style="81" customWidth="1"/>
    <col min="1281" max="1281" width="6.5703125" style="81" customWidth="1"/>
    <col min="1282" max="1282" width="53.5703125" style="81" customWidth="1"/>
    <col min="1283" max="1283" width="10.5703125" style="81" customWidth="1"/>
    <col min="1284" max="1284" width="11.5703125" style="81" customWidth="1"/>
    <col min="1285" max="1285" width="14" style="81" customWidth="1"/>
    <col min="1286" max="1286" width="13.28515625" style="81" customWidth="1"/>
    <col min="1287" max="1533" width="9.140625" style="81"/>
    <col min="1534" max="1534" width="5" style="81" customWidth="1"/>
    <col min="1535" max="1535" width="4" style="81" customWidth="1"/>
    <col min="1536" max="1536" width="3.5703125" style="81" customWidth="1"/>
    <col min="1537" max="1537" width="6.5703125" style="81" customWidth="1"/>
    <col min="1538" max="1538" width="53.5703125" style="81" customWidth="1"/>
    <col min="1539" max="1539" width="10.5703125" style="81" customWidth="1"/>
    <col min="1540" max="1540" width="11.5703125" style="81" customWidth="1"/>
    <col min="1541" max="1541" width="14" style="81" customWidth="1"/>
    <col min="1542" max="1542" width="13.28515625" style="81" customWidth="1"/>
    <col min="1543" max="1789" width="9.140625" style="81"/>
    <col min="1790" max="1790" width="5" style="81" customWidth="1"/>
    <col min="1791" max="1791" width="4" style="81" customWidth="1"/>
    <col min="1792" max="1792" width="3.5703125" style="81" customWidth="1"/>
    <col min="1793" max="1793" width="6.5703125" style="81" customWidth="1"/>
    <col min="1794" max="1794" width="53.5703125" style="81" customWidth="1"/>
    <col min="1795" max="1795" width="10.5703125" style="81" customWidth="1"/>
    <col min="1796" max="1796" width="11.5703125" style="81" customWidth="1"/>
    <col min="1797" max="1797" width="14" style="81" customWidth="1"/>
    <col min="1798" max="1798" width="13.28515625" style="81" customWidth="1"/>
    <col min="1799" max="2045" width="9.140625" style="81"/>
    <col min="2046" max="2046" width="5" style="81" customWidth="1"/>
    <col min="2047" max="2047" width="4" style="81" customWidth="1"/>
    <col min="2048" max="2048" width="3.5703125" style="81" customWidth="1"/>
    <col min="2049" max="2049" width="6.5703125" style="81" customWidth="1"/>
    <col min="2050" max="2050" width="53.5703125" style="81" customWidth="1"/>
    <col min="2051" max="2051" width="10.5703125" style="81" customWidth="1"/>
    <col min="2052" max="2052" width="11.5703125" style="81" customWidth="1"/>
    <col min="2053" max="2053" width="14" style="81" customWidth="1"/>
    <col min="2054" max="2054" width="13.28515625" style="81" customWidth="1"/>
    <col min="2055" max="2301" width="9.140625" style="81"/>
    <col min="2302" max="2302" width="5" style="81" customWidth="1"/>
    <col min="2303" max="2303" width="4" style="81" customWidth="1"/>
    <col min="2304" max="2304" width="3.5703125" style="81" customWidth="1"/>
    <col min="2305" max="2305" width="6.5703125" style="81" customWidth="1"/>
    <col min="2306" max="2306" width="53.5703125" style="81" customWidth="1"/>
    <col min="2307" max="2307" width="10.5703125" style="81" customWidth="1"/>
    <col min="2308" max="2308" width="11.5703125" style="81" customWidth="1"/>
    <col min="2309" max="2309" width="14" style="81" customWidth="1"/>
    <col min="2310" max="2310" width="13.28515625" style="81" customWidth="1"/>
    <col min="2311" max="2557" width="9.140625" style="81"/>
    <col min="2558" max="2558" width="5" style="81" customWidth="1"/>
    <col min="2559" max="2559" width="4" style="81" customWidth="1"/>
    <col min="2560" max="2560" width="3.5703125" style="81" customWidth="1"/>
    <col min="2561" max="2561" width="6.5703125" style="81" customWidth="1"/>
    <col min="2562" max="2562" width="53.5703125" style="81" customWidth="1"/>
    <col min="2563" max="2563" width="10.5703125" style="81" customWidth="1"/>
    <col min="2564" max="2564" width="11.5703125" style="81" customWidth="1"/>
    <col min="2565" max="2565" width="14" style="81" customWidth="1"/>
    <col min="2566" max="2566" width="13.28515625" style="81" customWidth="1"/>
    <col min="2567" max="2813" width="9.140625" style="81"/>
    <col min="2814" max="2814" width="5" style="81" customWidth="1"/>
    <col min="2815" max="2815" width="4" style="81" customWidth="1"/>
    <col min="2816" max="2816" width="3.5703125" style="81" customWidth="1"/>
    <col min="2817" max="2817" width="6.5703125" style="81" customWidth="1"/>
    <col min="2818" max="2818" width="53.5703125" style="81" customWidth="1"/>
    <col min="2819" max="2819" width="10.5703125" style="81" customWidth="1"/>
    <col min="2820" max="2820" width="11.5703125" style="81" customWidth="1"/>
    <col min="2821" max="2821" width="14" style="81" customWidth="1"/>
    <col min="2822" max="2822" width="13.28515625" style="81" customWidth="1"/>
    <col min="2823" max="3069" width="9.140625" style="81"/>
    <col min="3070" max="3070" width="5" style="81" customWidth="1"/>
    <col min="3071" max="3071" width="4" style="81" customWidth="1"/>
    <col min="3072" max="3072" width="3.5703125" style="81" customWidth="1"/>
    <col min="3073" max="3073" width="6.5703125" style="81" customWidth="1"/>
    <col min="3074" max="3074" width="53.5703125" style="81" customWidth="1"/>
    <col min="3075" max="3075" width="10.5703125" style="81" customWidth="1"/>
    <col min="3076" max="3076" width="11.5703125" style="81" customWidth="1"/>
    <col min="3077" max="3077" width="14" style="81" customWidth="1"/>
    <col min="3078" max="3078" width="13.28515625" style="81" customWidth="1"/>
    <col min="3079" max="3325" width="9.140625" style="81"/>
    <col min="3326" max="3326" width="5" style="81" customWidth="1"/>
    <col min="3327" max="3327" width="4" style="81" customWidth="1"/>
    <col min="3328" max="3328" width="3.5703125" style="81" customWidth="1"/>
    <col min="3329" max="3329" width="6.5703125" style="81" customWidth="1"/>
    <col min="3330" max="3330" width="53.5703125" style="81" customWidth="1"/>
    <col min="3331" max="3331" width="10.5703125" style="81" customWidth="1"/>
    <col min="3332" max="3332" width="11.5703125" style="81" customWidth="1"/>
    <col min="3333" max="3333" width="14" style="81" customWidth="1"/>
    <col min="3334" max="3334" width="13.28515625" style="81" customWidth="1"/>
    <col min="3335" max="3581" width="9.140625" style="81"/>
    <col min="3582" max="3582" width="5" style="81" customWidth="1"/>
    <col min="3583" max="3583" width="4" style="81" customWidth="1"/>
    <col min="3584" max="3584" width="3.5703125" style="81" customWidth="1"/>
    <col min="3585" max="3585" width="6.5703125" style="81" customWidth="1"/>
    <col min="3586" max="3586" width="53.5703125" style="81" customWidth="1"/>
    <col min="3587" max="3587" width="10.5703125" style="81" customWidth="1"/>
    <col min="3588" max="3588" width="11.5703125" style="81" customWidth="1"/>
    <col min="3589" max="3589" width="14" style="81" customWidth="1"/>
    <col min="3590" max="3590" width="13.28515625" style="81" customWidth="1"/>
    <col min="3591" max="3837" width="9.140625" style="81"/>
    <col min="3838" max="3838" width="5" style="81" customWidth="1"/>
    <col min="3839" max="3839" width="4" style="81" customWidth="1"/>
    <col min="3840" max="3840" width="3.5703125" style="81" customWidth="1"/>
    <col min="3841" max="3841" width="6.5703125" style="81" customWidth="1"/>
    <col min="3842" max="3842" width="53.5703125" style="81" customWidth="1"/>
    <col min="3843" max="3843" width="10.5703125" style="81" customWidth="1"/>
    <col min="3844" max="3844" width="11.5703125" style="81" customWidth="1"/>
    <col min="3845" max="3845" width="14" style="81" customWidth="1"/>
    <col min="3846" max="3846" width="13.28515625" style="81" customWidth="1"/>
    <col min="3847" max="4093" width="9.140625" style="81"/>
    <col min="4094" max="4094" width="5" style="81" customWidth="1"/>
    <col min="4095" max="4095" width="4" style="81" customWidth="1"/>
    <col min="4096" max="4096" width="3.5703125" style="81" customWidth="1"/>
    <col min="4097" max="4097" width="6.5703125" style="81" customWidth="1"/>
    <col min="4098" max="4098" width="53.5703125" style="81" customWidth="1"/>
    <col min="4099" max="4099" width="10.5703125" style="81" customWidth="1"/>
    <col min="4100" max="4100" width="11.5703125" style="81" customWidth="1"/>
    <col min="4101" max="4101" width="14" style="81" customWidth="1"/>
    <col min="4102" max="4102" width="13.28515625" style="81" customWidth="1"/>
    <col min="4103" max="4349" width="9.140625" style="81"/>
    <col min="4350" max="4350" width="5" style="81" customWidth="1"/>
    <col min="4351" max="4351" width="4" style="81" customWidth="1"/>
    <col min="4352" max="4352" width="3.5703125" style="81" customWidth="1"/>
    <col min="4353" max="4353" width="6.5703125" style="81" customWidth="1"/>
    <col min="4354" max="4354" width="53.5703125" style="81" customWidth="1"/>
    <col min="4355" max="4355" width="10.5703125" style="81" customWidth="1"/>
    <col min="4356" max="4356" width="11.5703125" style="81" customWidth="1"/>
    <col min="4357" max="4357" width="14" style="81" customWidth="1"/>
    <col min="4358" max="4358" width="13.28515625" style="81" customWidth="1"/>
    <col min="4359" max="4605" width="9.140625" style="81"/>
    <col min="4606" max="4606" width="5" style="81" customWidth="1"/>
    <col min="4607" max="4607" width="4" style="81" customWidth="1"/>
    <col min="4608" max="4608" width="3.5703125" style="81" customWidth="1"/>
    <col min="4609" max="4609" width="6.5703125" style="81" customWidth="1"/>
    <col min="4610" max="4610" width="53.5703125" style="81" customWidth="1"/>
    <col min="4611" max="4611" width="10.5703125" style="81" customWidth="1"/>
    <col min="4612" max="4612" width="11.5703125" style="81" customWidth="1"/>
    <col min="4613" max="4613" width="14" style="81" customWidth="1"/>
    <col min="4614" max="4614" width="13.28515625" style="81" customWidth="1"/>
    <col min="4615" max="4861" width="9.140625" style="81"/>
    <col min="4862" max="4862" width="5" style="81" customWidth="1"/>
    <col min="4863" max="4863" width="4" style="81" customWidth="1"/>
    <col min="4864" max="4864" width="3.5703125" style="81" customWidth="1"/>
    <col min="4865" max="4865" width="6.5703125" style="81" customWidth="1"/>
    <col min="4866" max="4866" width="53.5703125" style="81" customWidth="1"/>
    <col min="4867" max="4867" width="10.5703125" style="81" customWidth="1"/>
    <col min="4868" max="4868" width="11.5703125" style="81" customWidth="1"/>
    <col min="4869" max="4869" width="14" style="81" customWidth="1"/>
    <col min="4870" max="4870" width="13.28515625" style="81" customWidth="1"/>
    <col min="4871" max="5117" width="9.140625" style="81"/>
    <col min="5118" max="5118" width="5" style="81" customWidth="1"/>
    <col min="5119" max="5119" width="4" style="81" customWidth="1"/>
    <col min="5120" max="5120" width="3.5703125" style="81" customWidth="1"/>
    <col min="5121" max="5121" width="6.5703125" style="81" customWidth="1"/>
    <col min="5122" max="5122" width="53.5703125" style="81" customWidth="1"/>
    <col min="5123" max="5123" width="10.5703125" style="81" customWidth="1"/>
    <col min="5124" max="5124" width="11.5703125" style="81" customWidth="1"/>
    <col min="5125" max="5125" width="14" style="81" customWidth="1"/>
    <col min="5126" max="5126" width="13.28515625" style="81" customWidth="1"/>
    <col min="5127" max="5373" width="9.140625" style="81"/>
    <col min="5374" max="5374" width="5" style="81" customWidth="1"/>
    <col min="5375" max="5375" width="4" style="81" customWidth="1"/>
    <col min="5376" max="5376" width="3.5703125" style="81" customWidth="1"/>
    <col min="5377" max="5377" width="6.5703125" style="81" customWidth="1"/>
    <col min="5378" max="5378" width="53.5703125" style="81" customWidth="1"/>
    <col min="5379" max="5379" width="10.5703125" style="81" customWidth="1"/>
    <col min="5380" max="5380" width="11.5703125" style="81" customWidth="1"/>
    <col min="5381" max="5381" width="14" style="81" customWidth="1"/>
    <col min="5382" max="5382" width="13.28515625" style="81" customWidth="1"/>
    <col min="5383" max="5629" width="9.140625" style="81"/>
    <col min="5630" max="5630" width="5" style="81" customWidth="1"/>
    <col min="5631" max="5631" width="4" style="81" customWidth="1"/>
    <col min="5632" max="5632" width="3.5703125" style="81" customWidth="1"/>
    <col min="5633" max="5633" width="6.5703125" style="81" customWidth="1"/>
    <col min="5634" max="5634" width="53.5703125" style="81" customWidth="1"/>
    <col min="5635" max="5635" width="10.5703125" style="81" customWidth="1"/>
    <col min="5636" max="5636" width="11.5703125" style="81" customWidth="1"/>
    <col min="5637" max="5637" width="14" style="81" customWidth="1"/>
    <col min="5638" max="5638" width="13.28515625" style="81" customWidth="1"/>
    <col min="5639" max="5885" width="9.140625" style="81"/>
    <col min="5886" max="5886" width="5" style="81" customWidth="1"/>
    <col min="5887" max="5887" width="4" style="81" customWidth="1"/>
    <col min="5888" max="5888" width="3.5703125" style="81" customWidth="1"/>
    <col min="5889" max="5889" width="6.5703125" style="81" customWidth="1"/>
    <col min="5890" max="5890" width="53.5703125" style="81" customWidth="1"/>
    <col min="5891" max="5891" width="10.5703125" style="81" customWidth="1"/>
    <col min="5892" max="5892" width="11.5703125" style="81" customWidth="1"/>
    <col min="5893" max="5893" width="14" style="81" customWidth="1"/>
    <col min="5894" max="5894" width="13.28515625" style="81" customWidth="1"/>
    <col min="5895" max="6141" width="9.140625" style="81"/>
    <col min="6142" max="6142" width="5" style="81" customWidth="1"/>
    <col min="6143" max="6143" width="4" style="81" customWidth="1"/>
    <col min="6144" max="6144" width="3.5703125" style="81" customWidth="1"/>
    <col min="6145" max="6145" width="6.5703125" style="81" customWidth="1"/>
    <col min="6146" max="6146" width="53.5703125" style="81" customWidth="1"/>
    <col min="6147" max="6147" width="10.5703125" style="81" customWidth="1"/>
    <col min="6148" max="6148" width="11.5703125" style="81" customWidth="1"/>
    <col min="6149" max="6149" width="14" style="81" customWidth="1"/>
    <col min="6150" max="6150" width="13.28515625" style="81" customWidth="1"/>
    <col min="6151" max="6397" width="9.140625" style="81"/>
    <col min="6398" max="6398" width="5" style="81" customWidth="1"/>
    <col min="6399" max="6399" width="4" style="81" customWidth="1"/>
    <col min="6400" max="6400" width="3.5703125" style="81" customWidth="1"/>
    <col min="6401" max="6401" width="6.5703125" style="81" customWidth="1"/>
    <col min="6402" max="6402" width="53.5703125" style="81" customWidth="1"/>
    <col min="6403" max="6403" width="10.5703125" style="81" customWidth="1"/>
    <col min="6404" max="6404" width="11.5703125" style="81" customWidth="1"/>
    <col min="6405" max="6405" width="14" style="81" customWidth="1"/>
    <col min="6406" max="6406" width="13.28515625" style="81" customWidth="1"/>
    <col min="6407" max="6653" width="9.140625" style="81"/>
    <col min="6654" max="6654" width="5" style="81" customWidth="1"/>
    <col min="6655" max="6655" width="4" style="81" customWidth="1"/>
    <col min="6656" max="6656" width="3.5703125" style="81" customWidth="1"/>
    <col min="6657" max="6657" width="6.5703125" style="81" customWidth="1"/>
    <col min="6658" max="6658" width="53.5703125" style="81" customWidth="1"/>
    <col min="6659" max="6659" width="10.5703125" style="81" customWidth="1"/>
    <col min="6660" max="6660" width="11.5703125" style="81" customWidth="1"/>
    <col min="6661" max="6661" width="14" style="81" customWidth="1"/>
    <col min="6662" max="6662" width="13.28515625" style="81" customWidth="1"/>
    <col min="6663" max="6909" width="9.140625" style="81"/>
    <col min="6910" max="6910" width="5" style="81" customWidth="1"/>
    <col min="6911" max="6911" width="4" style="81" customWidth="1"/>
    <col min="6912" max="6912" width="3.5703125" style="81" customWidth="1"/>
    <col min="6913" max="6913" width="6.5703125" style="81" customWidth="1"/>
    <col min="6914" max="6914" width="53.5703125" style="81" customWidth="1"/>
    <col min="6915" max="6915" width="10.5703125" style="81" customWidth="1"/>
    <col min="6916" max="6916" width="11.5703125" style="81" customWidth="1"/>
    <col min="6917" max="6917" width="14" style="81" customWidth="1"/>
    <col min="6918" max="6918" width="13.28515625" style="81" customWidth="1"/>
    <col min="6919" max="7165" width="9.140625" style="81"/>
    <col min="7166" max="7166" width="5" style="81" customWidth="1"/>
    <col min="7167" max="7167" width="4" style="81" customWidth="1"/>
    <col min="7168" max="7168" width="3.5703125" style="81" customWidth="1"/>
    <col min="7169" max="7169" width="6.5703125" style="81" customWidth="1"/>
    <col min="7170" max="7170" width="53.5703125" style="81" customWidth="1"/>
    <col min="7171" max="7171" width="10.5703125" style="81" customWidth="1"/>
    <col min="7172" max="7172" width="11.5703125" style="81" customWidth="1"/>
    <col min="7173" max="7173" width="14" style="81" customWidth="1"/>
    <col min="7174" max="7174" width="13.28515625" style="81" customWidth="1"/>
    <col min="7175" max="7421" width="9.140625" style="81"/>
    <col min="7422" max="7422" width="5" style="81" customWidth="1"/>
    <col min="7423" max="7423" width="4" style="81" customWidth="1"/>
    <col min="7424" max="7424" width="3.5703125" style="81" customWidth="1"/>
    <col min="7425" max="7425" width="6.5703125" style="81" customWidth="1"/>
    <col min="7426" max="7426" width="53.5703125" style="81" customWidth="1"/>
    <col min="7427" max="7427" width="10.5703125" style="81" customWidth="1"/>
    <col min="7428" max="7428" width="11.5703125" style="81" customWidth="1"/>
    <col min="7429" max="7429" width="14" style="81" customWidth="1"/>
    <col min="7430" max="7430" width="13.28515625" style="81" customWidth="1"/>
    <col min="7431" max="7677" width="9.140625" style="81"/>
    <col min="7678" max="7678" width="5" style="81" customWidth="1"/>
    <col min="7679" max="7679" width="4" style="81" customWidth="1"/>
    <col min="7680" max="7680" width="3.5703125" style="81" customWidth="1"/>
    <col min="7681" max="7681" width="6.5703125" style="81" customWidth="1"/>
    <col min="7682" max="7682" width="53.5703125" style="81" customWidth="1"/>
    <col min="7683" max="7683" width="10.5703125" style="81" customWidth="1"/>
    <col min="7684" max="7684" width="11.5703125" style="81" customWidth="1"/>
    <col min="7685" max="7685" width="14" style="81" customWidth="1"/>
    <col min="7686" max="7686" width="13.28515625" style="81" customWidth="1"/>
    <col min="7687" max="7933" width="9.140625" style="81"/>
    <col min="7934" max="7934" width="5" style="81" customWidth="1"/>
    <col min="7935" max="7935" width="4" style="81" customWidth="1"/>
    <col min="7936" max="7936" width="3.5703125" style="81" customWidth="1"/>
    <col min="7937" max="7937" width="6.5703125" style="81" customWidth="1"/>
    <col min="7938" max="7938" width="53.5703125" style="81" customWidth="1"/>
    <col min="7939" max="7939" width="10.5703125" style="81" customWidth="1"/>
    <col min="7940" max="7940" width="11.5703125" style="81" customWidth="1"/>
    <col min="7941" max="7941" width="14" style="81" customWidth="1"/>
    <col min="7942" max="7942" width="13.28515625" style="81" customWidth="1"/>
    <col min="7943" max="8189" width="9.140625" style="81"/>
    <col min="8190" max="8190" width="5" style="81" customWidth="1"/>
    <col min="8191" max="8191" width="4" style="81" customWidth="1"/>
    <col min="8192" max="8192" width="3.5703125" style="81" customWidth="1"/>
    <col min="8193" max="8193" width="6.5703125" style="81" customWidth="1"/>
    <col min="8194" max="8194" width="53.5703125" style="81" customWidth="1"/>
    <col min="8195" max="8195" width="10.5703125" style="81" customWidth="1"/>
    <col min="8196" max="8196" width="11.5703125" style="81" customWidth="1"/>
    <col min="8197" max="8197" width="14" style="81" customWidth="1"/>
    <col min="8198" max="8198" width="13.28515625" style="81" customWidth="1"/>
    <col min="8199" max="8445" width="9.140625" style="81"/>
    <col min="8446" max="8446" width="5" style="81" customWidth="1"/>
    <col min="8447" max="8447" width="4" style="81" customWidth="1"/>
    <col min="8448" max="8448" width="3.5703125" style="81" customWidth="1"/>
    <col min="8449" max="8449" width="6.5703125" style="81" customWidth="1"/>
    <col min="8450" max="8450" width="53.5703125" style="81" customWidth="1"/>
    <col min="8451" max="8451" width="10.5703125" style="81" customWidth="1"/>
    <col min="8452" max="8452" width="11.5703125" style="81" customWidth="1"/>
    <col min="8453" max="8453" width="14" style="81" customWidth="1"/>
    <col min="8454" max="8454" width="13.28515625" style="81" customWidth="1"/>
    <col min="8455" max="8701" width="9.140625" style="81"/>
    <col min="8702" max="8702" width="5" style="81" customWidth="1"/>
    <col min="8703" max="8703" width="4" style="81" customWidth="1"/>
    <col min="8704" max="8704" width="3.5703125" style="81" customWidth="1"/>
    <col min="8705" max="8705" width="6.5703125" style="81" customWidth="1"/>
    <col min="8706" max="8706" width="53.5703125" style="81" customWidth="1"/>
    <col min="8707" max="8707" width="10.5703125" style="81" customWidth="1"/>
    <col min="8708" max="8708" width="11.5703125" style="81" customWidth="1"/>
    <col min="8709" max="8709" width="14" style="81" customWidth="1"/>
    <col min="8710" max="8710" width="13.28515625" style="81" customWidth="1"/>
    <col min="8711" max="8957" width="9.140625" style="81"/>
    <col min="8958" max="8958" width="5" style="81" customWidth="1"/>
    <col min="8959" max="8959" width="4" style="81" customWidth="1"/>
    <col min="8960" max="8960" width="3.5703125" style="81" customWidth="1"/>
    <col min="8961" max="8961" width="6.5703125" style="81" customWidth="1"/>
    <col min="8962" max="8962" width="53.5703125" style="81" customWidth="1"/>
    <col min="8963" max="8963" width="10.5703125" style="81" customWidth="1"/>
    <col min="8964" max="8964" width="11.5703125" style="81" customWidth="1"/>
    <col min="8965" max="8965" width="14" style="81" customWidth="1"/>
    <col min="8966" max="8966" width="13.28515625" style="81" customWidth="1"/>
    <col min="8967" max="9213" width="9.140625" style="81"/>
    <col min="9214" max="9214" width="5" style="81" customWidth="1"/>
    <col min="9215" max="9215" width="4" style="81" customWidth="1"/>
    <col min="9216" max="9216" width="3.5703125" style="81" customWidth="1"/>
    <col min="9217" max="9217" width="6.5703125" style="81" customWidth="1"/>
    <col min="9218" max="9218" width="53.5703125" style="81" customWidth="1"/>
    <col min="9219" max="9219" width="10.5703125" style="81" customWidth="1"/>
    <col min="9220" max="9220" width="11.5703125" style="81" customWidth="1"/>
    <col min="9221" max="9221" width="14" style="81" customWidth="1"/>
    <col min="9222" max="9222" width="13.28515625" style="81" customWidth="1"/>
    <col min="9223" max="9469" width="9.140625" style="81"/>
    <col min="9470" max="9470" width="5" style="81" customWidth="1"/>
    <col min="9471" max="9471" width="4" style="81" customWidth="1"/>
    <col min="9472" max="9472" width="3.5703125" style="81" customWidth="1"/>
    <col min="9473" max="9473" width="6.5703125" style="81" customWidth="1"/>
    <col min="9474" max="9474" width="53.5703125" style="81" customWidth="1"/>
    <col min="9475" max="9475" width="10.5703125" style="81" customWidth="1"/>
    <col min="9476" max="9476" width="11.5703125" style="81" customWidth="1"/>
    <col min="9477" max="9477" width="14" style="81" customWidth="1"/>
    <col min="9478" max="9478" width="13.28515625" style="81" customWidth="1"/>
    <col min="9479" max="9725" width="9.140625" style="81"/>
    <col min="9726" max="9726" width="5" style="81" customWidth="1"/>
    <col min="9727" max="9727" width="4" style="81" customWidth="1"/>
    <col min="9728" max="9728" width="3.5703125" style="81" customWidth="1"/>
    <col min="9729" max="9729" width="6.5703125" style="81" customWidth="1"/>
    <col min="9730" max="9730" width="53.5703125" style="81" customWidth="1"/>
    <col min="9731" max="9731" width="10.5703125" style="81" customWidth="1"/>
    <col min="9732" max="9732" width="11.5703125" style="81" customWidth="1"/>
    <col min="9733" max="9733" width="14" style="81" customWidth="1"/>
    <col min="9734" max="9734" width="13.28515625" style="81" customWidth="1"/>
    <col min="9735" max="9981" width="9.140625" style="81"/>
    <col min="9982" max="9982" width="5" style="81" customWidth="1"/>
    <col min="9983" max="9983" width="4" style="81" customWidth="1"/>
    <col min="9984" max="9984" width="3.5703125" style="81" customWidth="1"/>
    <col min="9985" max="9985" width="6.5703125" style="81" customWidth="1"/>
    <col min="9986" max="9986" width="53.5703125" style="81" customWidth="1"/>
    <col min="9987" max="9987" width="10.5703125" style="81" customWidth="1"/>
    <col min="9988" max="9988" width="11.5703125" style="81" customWidth="1"/>
    <col min="9989" max="9989" width="14" style="81" customWidth="1"/>
    <col min="9990" max="9990" width="13.28515625" style="81" customWidth="1"/>
    <col min="9991" max="10237" width="9.140625" style="81"/>
    <col min="10238" max="10238" width="5" style="81" customWidth="1"/>
    <col min="10239" max="10239" width="4" style="81" customWidth="1"/>
    <col min="10240" max="10240" width="3.5703125" style="81" customWidth="1"/>
    <col min="10241" max="10241" width="6.5703125" style="81" customWidth="1"/>
    <col min="10242" max="10242" width="53.5703125" style="81" customWidth="1"/>
    <col min="10243" max="10243" width="10.5703125" style="81" customWidth="1"/>
    <col min="10244" max="10244" width="11.5703125" style="81" customWidth="1"/>
    <col min="10245" max="10245" width="14" style="81" customWidth="1"/>
    <col min="10246" max="10246" width="13.28515625" style="81" customWidth="1"/>
    <col min="10247" max="10493" width="9.140625" style="81"/>
    <col min="10494" max="10494" width="5" style="81" customWidth="1"/>
    <col min="10495" max="10495" width="4" style="81" customWidth="1"/>
    <col min="10496" max="10496" width="3.5703125" style="81" customWidth="1"/>
    <col min="10497" max="10497" width="6.5703125" style="81" customWidth="1"/>
    <col min="10498" max="10498" width="53.5703125" style="81" customWidth="1"/>
    <col min="10499" max="10499" width="10.5703125" style="81" customWidth="1"/>
    <col min="10500" max="10500" width="11.5703125" style="81" customWidth="1"/>
    <col min="10501" max="10501" width="14" style="81" customWidth="1"/>
    <col min="10502" max="10502" width="13.28515625" style="81" customWidth="1"/>
    <col min="10503" max="10749" width="9.140625" style="81"/>
    <col min="10750" max="10750" width="5" style="81" customWidth="1"/>
    <col min="10751" max="10751" width="4" style="81" customWidth="1"/>
    <col min="10752" max="10752" width="3.5703125" style="81" customWidth="1"/>
    <col min="10753" max="10753" width="6.5703125" style="81" customWidth="1"/>
    <col min="10754" max="10754" width="53.5703125" style="81" customWidth="1"/>
    <col min="10755" max="10755" width="10.5703125" style="81" customWidth="1"/>
    <col min="10756" max="10756" width="11.5703125" style="81" customWidth="1"/>
    <col min="10757" max="10757" width="14" style="81" customWidth="1"/>
    <col min="10758" max="10758" width="13.28515625" style="81" customWidth="1"/>
    <col min="10759" max="11005" width="9.140625" style="81"/>
    <col min="11006" max="11006" width="5" style="81" customWidth="1"/>
    <col min="11007" max="11007" width="4" style="81" customWidth="1"/>
    <col min="11008" max="11008" width="3.5703125" style="81" customWidth="1"/>
    <col min="11009" max="11009" width="6.5703125" style="81" customWidth="1"/>
    <col min="11010" max="11010" width="53.5703125" style="81" customWidth="1"/>
    <col min="11011" max="11011" width="10.5703125" style="81" customWidth="1"/>
    <col min="11012" max="11012" width="11.5703125" style="81" customWidth="1"/>
    <col min="11013" max="11013" width="14" style="81" customWidth="1"/>
    <col min="11014" max="11014" width="13.28515625" style="81" customWidth="1"/>
    <col min="11015" max="11261" width="9.140625" style="81"/>
    <col min="11262" max="11262" width="5" style="81" customWidth="1"/>
    <col min="11263" max="11263" width="4" style="81" customWidth="1"/>
    <col min="11264" max="11264" width="3.5703125" style="81" customWidth="1"/>
    <col min="11265" max="11265" width="6.5703125" style="81" customWidth="1"/>
    <col min="11266" max="11266" width="53.5703125" style="81" customWidth="1"/>
    <col min="11267" max="11267" width="10.5703125" style="81" customWidth="1"/>
    <col min="11268" max="11268" width="11.5703125" style="81" customWidth="1"/>
    <col min="11269" max="11269" width="14" style="81" customWidth="1"/>
    <col min="11270" max="11270" width="13.28515625" style="81" customWidth="1"/>
    <col min="11271" max="11517" width="9.140625" style="81"/>
    <col min="11518" max="11518" width="5" style="81" customWidth="1"/>
    <col min="11519" max="11519" width="4" style="81" customWidth="1"/>
    <col min="11520" max="11520" width="3.5703125" style="81" customWidth="1"/>
    <col min="11521" max="11521" width="6.5703125" style="81" customWidth="1"/>
    <col min="11522" max="11522" width="53.5703125" style="81" customWidth="1"/>
    <col min="11523" max="11523" width="10.5703125" style="81" customWidth="1"/>
    <col min="11524" max="11524" width="11.5703125" style="81" customWidth="1"/>
    <col min="11525" max="11525" width="14" style="81" customWidth="1"/>
    <col min="11526" max="11526" width="13.28515625" style="81" customWidth="1"/>
    <col min="11527" max="11773" width="9.140625" style="81"/>
    <col min="11774" max="11774" width="5" style="81" customWidth="1"/>
    <col min="11775" max="11775" width="4" style="81" customWidth="1"/>
    <col min="11776" max="11776" width="3.5703125" style="81" customWidth="1"/>
    <col min="11777" max="11777" width="6.5703125" style="81" customWidth="1"/>
    <col min="11778" max="11778" width="53.5703125" style="81" customWidth="1"/>
    <col min="11779" max="11779" width="10.5703125" style="81" customWidth="1"/>
    <col min="11780" max="11780" width="11.5703125" style="81" customWidth="1"/>
    <col min="11781" max="11781" width="14" style="81" customWidth="1"/>
    <col min="11782" max="11782" width="13.28515625" style="81" customWidth="1"/>
    <col min="11783" max="12029" width="9.140625" style="81"/>
    <col min="12030" max="12030" width="5" style="81" customWidth="1"/>
    <col min="12031" max="12031" width="4" style="81" customWidth="1"/>
    <col min="12032" max="12032" width="3.5703125" style="81" customWidth="1"/>
    <col min="12033" max="12033" width="6.5703125" style="81" customWidth="1"/>
    <col min="12034" max="12034" width="53.5703125" style="81" customWidth="1"/>
    <col min="12035" max="12035" width="10.5703125" style="81" customWidth="1"/>
    <col min="12036" max="12036" width="11.5703125" style="81" customWidth="1"/>
    <col min="12037" max="12037" width="14" style="81" customWidth="1"/>
    <col min="12038" max="12038" width="13.28515625" style="81" customWidth="1"/>
    <col min="12039" max="12285" width="9.140625" style="81"/>
    <col min="12286" max="12286" width="5" style="81" customWidth="1"/>
    <col min="12287" max="12287" width="4" style="81" customWidth="1"/>
    <col min="12288" max="12288" width="3.5703125" style="81" customWidth="1"/>
    <col min="12289" max="12289" width="6.5703125" style="81" customWidth="1"/>
    <col min="12290" max="12290" width="53.5703125" style="81" customWidth="1"/>
    <col min="12291" max="12291" width="10.5703125" style="81" customWidth="1"/>
    <col min="12292" max="12292" width="11.5703125" style="81" customWidth="1"/>
    <col min="12293" max="12293" width="14" style="81" customWidth="1"/>
    <col min="12294" max="12294" width="13.28515625" style="81" customWidth="1"/>
    <col min="12295" max="12541" width="9.140625" style="81"/>
    <col min="12542" max="12542" width="5" style="81" customWidth="1"/>
    <col min="12543" max="12543" width="4" style="81" customWidth="1"/>
    <col min="12544" max="12544" width="3.5703125" style="81" customWidth="1"/>
    <col min="12545" max="12545" width="6.5703125" style="81" customWidth="1"/>
    <col min="12546" max="12546" width="53.5703125" style="81" customWidth="1"/>
    <col min="12547" max="12547" width="10.5703125" style="81" customWidth="1"/>
    <col min="12548" max="12548" width="11.5703125" style="81" customWidth="1"/>
    <col min="12549" max="12549" width="14" style="81" customWidth="1"/>
    <col min="12550" max="12550" width="13.28515625" style="81" customWidth="1"/>
    <col min="12551" max="12797" width="9.140625" style="81"/>
    <col min="12798" max="12798" width="5" style="81" customWidth="1"/>
    <col min="12799" max="12799" width="4" style="81" customWidth="1"/>
    <col min="12800" max="12800" width="3.5703125" style="81" customWidth="1"/>
    <col min="12801" max="12801" width="6.5703125" style="81" customWidth="1"/>
    <col min="12802" max="12802" width="53.5703125" style="81" customWidth="1"/>
    <col min="12803" max="12803" width="10.5703125" style="81" customWidth="1"/>
    <col min="12804" max="12804" width="11.5703125" style="81" customWidth="1"/>
    <col min="12805" max="12805" width="14" style="81" customWidth="1"/>
    <col min="12806" max="12806" width="13.28515625" style="81" customWidth="1"/>
    <col min="12807" max="13053" width="9.140625" style="81"/>
    <col min="13054" max="13054" width="5" style="81" customWidth="1"/>
    <col min="13055" max="13055" width="4" style="81" customWidth="1"/>
    <col min="13056" max="13056" width="3.5703125" style="81" customWidth="1"/>
    <col min="13057" max="13057" width="6.5703125" style="81" customWidth="1"/>
    <col min="13058" max="13058" width="53.5703125" style="81" customWidth="1"/>
    <col min="13059" max="13059" width="10.5703125" style="81" customWidth="1"/>
    <col min="13060" max="13060" width="11.5703125" style="81" customWidth="1"/>
    <col min="13061" max="13061" width="14" style="81" customWidth="1"/>
    <col min="13062" max="13062" width="13.28515625" style="81" customWidth="1"/>
    <col min="13063" max="13309" width="9.140625" style="81"/>
    <col min="13310" max="13310" width="5" style="81" customWidth="1"/>
    <col min="13311" max="13311" width="4" style="81" customWidth="1"/>
    <col min="13312" max="13312" width="3.5703125" style="81" customWidth="1"/>
    <col min="13313" max="13313" width="6.5703125" style="81" customWidth="1"/>
    <col min="13314" max="13314" width="53.5703125" style="81" customWidth="1"/>
    <col min="13315" max="13315" width="10.5703125" style="81" customWidth="1"/>
    <col min="13316" max="13316" width="11.5703125" style="81" customWidth="1"/>
    <col min="13317" max="13317" width="14" style="81" customWidth="1"/>
    <col min="13318" max="13318" width="13.28515625" style="81" customWidth="1"/>
    <col min="13319" max="13565" width="9.140625" style="81"/>
    <col min="13566" max="13566" width="5" style="81" customWidth="1"/>
    <col min="13567" max="13567" width="4" style="81" customWidth="1"/>
    <col min="13568" max="13568" width="3.5703125" style="81" customWidth="1"/>
    <col min="13569" max="13569" width="6.5703125" style="81" customWidth="1"/>
    <col min="13570" max="13570" width="53.5703125" style="81" customWidth="1"/>
    <col min="13571" max="13571" width="10.5703125" style="81" customWidth="1"/>
    <col min="13572" max="13572" width="11.5703125" style="81" customWidth="1"/>
    <col min="13573" max="13573" width="14" style="81" customWidth="1"/>
    <col min="13574" max="13574" width="13.28515625" style="81" customWidth="1"/>
    <col min="13575" max="13821" width="9.140625" style="81"/>
    <col min="13822" max="13822" width="5" style="81" customWidth="1"/>
    <col min="13823" max="13823" width="4" style="81" customWidth="1"/>
    <col min="13824" max="13824" width="3.5703125" style="81" customWidth="1"/>
    <col min="13825" max="13825" width="6.5703125" style="81" customWidth="1"/>
    <col min="13826" max="13826" width="53.5703125" style="81" customWidth="1"/>
    <col min="13827" max="13827" width="10.5703125" style="81" customWidth="1"/>
    <col min="13828" max="13828" width="11.5703125" style="81" customWidth="1"/>
    <col min="13829" max="13829" width="14" style="81" customWidth="1"/>
    <col min="13830" max="13830" width="13.28515625" style="81" customWidth="1"/>
    <col min="13831" max="14077" width="9.140625" style="81"/>
    <col min="14078" max="14078" width="5" style="81" customWidth="1"/>
    <col min="14079" max="14079" width="4" style="81" customWidth="1"/>
    <col min="14080" max="14080" width="3.5703125" style="81" customWidth="1"/>
    <col min="14081" max="14081" width="6.5703125" style="81" customWidth="1"/>
    <col min="14082" max="14082" width="53.5703125" style="81" customWidth="1"/>
    <col min="14083" max="14083" width="10.5703125" style="81" customWidth="1"/>
    <col min="14084" max="14084" width="11.5703125" style="81" customWidth="1"/>
    <col min="14085" max="14085" width="14" style="81" customWidth="1"/>
    <col min="14086" max="14086" width="13.28515625" style="81" customWidth="1"/>
    <col min="14087" max="14333" width="9.140625" style="81"/>
    <col min="14334" max="14334" width="5" style="81" customWidth="1"/>
    <col min="14335" max="14335" width="4" style="81" customWidth="1"/>
    <col min="14336" max="14336" width="3.5703125" style="81" customWidth="1"/>
    <col min="14337" max="14337" width="6.5703125" style="81" customWidth="1"/>
    <col min="14338" max="14338" width="53.5703125" style="81" customWidth="1"/>
    <col min="14339" max="14339" width="10.5703125" style="81" customWidth="1"/>
    <col min="14340" max="14340" width="11.5703125" style="81" customWidth="1"/>
    <col min="14341" max="14341" width="14" style="81" customWidth="1"/>
    <col min="14342" max="14342" width="13.28515625" style="81" customWidth="1"/>
    <col min="14343" max="14589" width="9.140625" style="81"/>
    <col min="14590" max="14590" width="5" style="81" customWidth="1"/>
    <col min="14591" max="14591" width="4" style="81" customWidth="1"/>
    <col min="14592" max="14592" width="3.5703125" style="81" customWidth="1"/>
    <col min="14593" max="14593" width="6.5703125" style="81" customWidth="1"/>
    <col min="14594" max="14594" width="53.5703125" style="81" customWidth="1"/>
    <col min="14595" max="14595" width="10.5703125" style="81" customWidth="1"/>
    <col min="14596" max="14596" width="11.5703125" style="81" customWidth="1"/>
    <col min="14597" max="14597" width="14" style="81" customWidth="1"/>
    <col min="14598" max="14598" width="13.28515625" style="81" customWidth="1"/>
    <col min="14599" max="14845" width="9.140625" style="81"/>
    <col min="14846" max="14846" width="5" style="81" customWidth="1"/>
    <col min="14847" max="14847" width="4" style="81" customWidth="1"/>
    <col min="14848" max="14848" width="3.5703125" style="81" customWidth="1"/>
    <col min="14849" max="14849" width="6.5703125" style="81" customWidth="1"/>
    <col min="14850" max="14850" width="53.5703125" style="81" customWidth="1"/>
    <col min="14851" max="14851" width="10.5703125" style="81" customWidth="1"/>
    <col min="14852" max="14852" width="11.5703125" style="81" customWidth="1"/>
    <col min="14853" max="14853" width="14" style="81" customWidth="1"/>
    <col min="14854" max="14854" width="13.28515625" style="81" customWidth="1"/>
    <col min="14855" max="15101" width="9.140625" style="81"/>
    <col min="15102" max="15102" width="5" style="81" customWidth="1"/>
    <col min="15103" max="15103" width="4" style="81" customWidth="1"/>
    <col min="15104" max="15104" width="3.5703125" style="81" customWidth="1"/>
    <col min="15105" max="15105" width="6.5703125" style="81" customWidth="1"/>
    <col min="15106" max="15106" width="53.5703125" style="81" customWidth="1"/>
    <col min="15107" max="15107" width="10.5703125" style="81" customWidth="1"/>
    <col min="15108" max="15108" width="11.5703125" style="81" customWidth="1"/>
    <col min="15109" max="15109" width="14" style="81" customWidth="1"/>
    <col min="15110" max="15110" width="13.28515625" style="81" customWidth="1"/>
    <col min="15111" max="15357" width="9.140625" style="81"/>
    <col min="15358" max="15358" width="5" style="81" customWidth="1"/>
    <col min="15359" max="15359" width="4" style="81" customWidth="1"/>
    <col min="15360" max="15360" width="3.5703125" style="81" customWidth="1"/>
    <col min="15361" max="15361" width="6.5703125" style="81" customWidth="1"/>
    <col min="15362" max="15362" width="53.5703125" style="81" customWidth="1"/>
    <col min="15363" max="15363" width="10.5703125" style="81" customWidth="1"/>
    <col min="15364" max="15364" width="11.5703125" style="81" customWidth="1"/>
    <col min="15365" max="15365" width="14" style="81" customWidth="1"/>
    <col min="15366" max="15366" width="13.28515625" style="81" customWidth="1"/>
    <col min="15367" max="15613" width="9.140625" style="81"/>
    <col min="15614" max="15614" width="5" style="81" customWidth="1"/>
    <col min="15615" max="15615" width="4" style="81" customWidth="1"/>
    <col min="15616" max="15616" width="3.5703125" style="81" customWidth="1"/>
    <col min="15617" max="15617" width="6.5703125" style="81" customWidth="1"/>
    <col min="15618" max="15618" width="53.5703125" style="81" customWidth="1"/>
    <col min="15619" max="15619" width="10.5703125" style="81" customWidth="1"/>
    <col min="15620" max="15620" width="11.5703125" style="81" customWidth="1"/>
    <col min="15621" max="15621" width="14" style="81" customWidth="1"/>
    <col min="15622" max="15622" width="13.28515625" style="81" customWidth="1"/>
    <col min="15623" max="15869" width="9.140625" style="81"/>
    <col min="15870" max="15870" width="5" style="81" customWidth="1"/>
    <col min="15871" max="15871" width="4" style="81" customWidth="1"/>
    <col min="15872" max="15872" width="3.5703125" style="81" customWidth="1"/>
    <col min="15873" max="15873" width="6.5703125" style="81" customWidth="1"/>
    <col min="15874" max="15874" width="53.5703125" style="81" customWidth="1"/>
    <col min="15875" max="15875" width="10.5703125" style="81" customWidth="1"/>
    <col min="15876" max="15876" width="11.5703125" style="81" customWidth="1"/>
    <col min="15877" max="15877" width="14" style="81" customWidth="1"/>
    <col min="15878" max="15878" width="13.28515625" style="81" customWidth="1"/>
    <col min="15879" max="16125" width="9.140625" style="81"/>
    <col min="16126" max="16126" width="5" style="81" customWidth="1"/>
    <col min="16127" max="16127" width="4" style="81" customWidth="1"/>
    <col min="16128" max="16128" width="3.5703125" style="81" customWidth="1"/>
    <col min="16129" max="16129" width="6.5703125" style="81" customWidth="1"/>
    <col min="16130" max="16130" width="53.5703125" style="81" customWidth="1"/>
    <col min="16131" max="16131" width="10.5703125" style="81" customWidth="1"/>
    <col min="16132" max="16132" width="11.5703125" style="81" customWidth="1"/>
    <col min="16133" max="16133" width="14" style="81" customWidth="1"/>
    <col min="16134" max="16134" width="13.28515625" style="81" customWidth="1"/>
    <col min="16135" max="16384" width="9.140625" style="81"/>
  </cols>
  <sheetData>
    <row r="1" spans="1:17" ht="18.75" x14ac:dyDescent="0.2">
      <c r="A1" s="263" t="s">
        <v>734</v>
      </c>
      <c r="B1" s="263"/>
      <c r="C1" s="263"/>
      <c r="D1" s="263"/>
      <c r="E1" s="263"/>
      <c r="F1" s="263"/>
      <c r="G1" s="263"/>
      <c r="H1" s="263"/>
      <c r="I1" s="263"/>
      <c r="J1" s="263"/>
      <c r="K1" s="263"/>
    </row>
    <row r="2" spans="1:17" ht="12.75" customHeight="1" outlineLevel="1" x14ac:dyDescent="0.2">
      <c r="A2" s="27"/>
      <c r="B2" s="27"/>
      <c r="C2" s="27"/>
    </row>
    <row r="3" spans="1:17" ht="12.75" customHeight="1" outlineLevel="1" x14ac:dyDescent="0.2"/>
    <row r="4" spans="1:17" ht="18.75" outlineLevel="1" x14ac:dyDescent="0.2">
      <c r="A4" s="264" t="s">
        <v>3229</v>
      </c>
      <c r="B4" s="264"/>
      <c r="C4" s="264"/>
      <c r="D4" s="264"/>
      <c r="E4" s="264"/>
      <c r="F4" s="264"/>
      <c r="G4" s="264"/>
      <c r="H4" s="264"/>
      <c r="I4" s="264"/>
      <c r="J4" s="264"/>
      <c r="K4" s="264"/>
    </row>
    <row r="5" spans="1:17" ht="12.75" customHeight="1" outlineLevel="1" x14ac:dyDescent="0.2">
      <c r="A5" s="75"/>
      <c r="B5" s="75"/>
      <c r="C5" s="75"/>
      <c r="D5" s="75"/>
      <c r="E5" s="75"/>
      <c r="F5" s="75"/>
      <c r="G5" s="75"/>
      <c r="H5" s="75"/>
      <c r="I5" s="75"/>
      <c r="J5" s="75"/>
      <c r="K5" s="75"/>
    </row>
    <row r="6" spans="1:17" ht="12.75" customHeight="1" outlineLevel="1" thickBot="1" x14ac:dyDescent="0.25">
      <c r="A6" s="75"/>
      <c r="B6" s="75"/>
      <c r="C6" s="75"/>
      <c r="D6" s="75"/>
      <c r="E6" s="75"/>
      <c r="F6" s="75"/>
      <c r="G6" s="75"/>
      <c r="H6" s="75"/>
      <c r="I6" s="75"/>
      <c r="J6" s="75"/>
      <c r="K6" s="75"/>
    </row>
    <row r="7" spans="1:17" ht="13.5" thickBot="1" x14ac:dyDescent="0.25">
      <c r="A7" s="92"/>
      <c r="B7" s="92"/>
      <c r="C7" s="92"/>
      <c r="D7" s="92"/>
      <c r="E7" s="312" t="s">
        <v>2968</v>
      </c>
      <c r="F7" s="313"/>
      <c r="G7" s="312" t="s">
        <v>2969</v>
      </c>
      <c r="H7" s="313"/>
      <c r="I7" s="314" t="s">
        <v>2970</v>
      </c>
      <c r="J7" s="313"/>
    </row>
    <row r="8" spans="1:17" ht="12.75" customHeight="1" x14ac:dyDescent="0.2">
      <c r="A8" s="308" t="s">
        <v>2</v>
      </c>
      <c r="B8" s="310" t="s">
        <v>3</v>
      </c>
      <c r="C8" s="310" t="s">
        <v>4</v>
      </c>
      <c r="D8" s="310" t="s">
        <v>5</v>
      </c>
      <c r="E8" s="307" t="s">
        <v>6</v>
      </c>
      <c r="F8" s="307"/>
      <c r="G8" s="307" t="s">
        <v>6</v>
      </c>
      <c r="H8" s="307"/>
      <c r="I8" s="307" t="s">
        <v>6</v>
      </c>
      <c r="J8" s="307"/>
    </row>
    <row r="9" spans="1:17" ht="36.75" customHeight="1" thickBot="1" x14ac:dyDescent="0.25">
      <c r="A9" s="309"/>
      <c r="B9" s="311"/>
      <c r="C9" s="311"/>
      <c r="D9" s="311"/>
      <c r="E9" s="93" t="s">
        <v>7</v>
      </c>
      <c r="F9" s="3" t="s">
        <v>8</v>
      </c>
      <c r="G9" s="93" t="s">
        <v>7</v>
      </c>
      <c r="H9" s="3" t="s">
        <v>8</v>
      </c>
      <c r="I9" s="94" t="s">
        <v>7</v>
      </c>
      <c r="J9" s="10" t="s">
        <v>8</v>
      </c>
    </row>
    <row r="10" spans="1:17" ht="38.25" x14ac:dyDescent="0.2">
      <c r="A10" s="4">
        <v>1</v>
      </c>
      <c r="B10" s="4" t="s">
        <v>3219</v>
      </c>
      <c r="C10" s="89" t="s">
        <v>3227</v>
      </c>
      <c r="D10" s="97" t="s">
        <v>749</v>
      </c>
      <c r="E10" s="95">
        <f>ROUND('4,1'!H8*'1,2'!$E$28,0)</f>
        <v>12118</v>
      </c>
      <c r="F10" s="95">
        <f>ROUND('4,1'!I8*'1,2'!$E$28,0)</f>
        <v>13347</v>
      </c>
      <c r="G10" s="95">
        <f>ROUND('4,1'!J8*'1,2'!$E$28,0)</f>
        <v>23335</v>
      </c>
      <c r="H10" s="95">
        <f>ROUND('4,1'!K8*'1,2'!$E$28,0)</f>
        <v>25708</v>
      </c>
      <c r="I10" s="95">
        <f>ROUND('4,1'!L8*'1,2'!$E$28,0)</f>
        <v>26166</v>
      </c>
      <c r="J10" s="95">
        <f>ROUND('4,1'!M8*'1,2'!$E$28,0)</f>
        <v>28831</v>
      </c>
      <c r="L10" s="108"/>
      <c r="M10" s="108"/>
      <c r="N10" s="108"/>
      <c r="O10" s="108"/>
      <c r="P10" s="108"/>
      <c r="Q10" s="108"/>
    </row>
    <row r="11" spans="1:17" ht="38.25" x14ac:dyDescent="0.2">
      <c r="A11" s="4">
        <v>2</v>
      </c>
      <c r="B11" s="4" t="s">
        <v>3220</v>
      </c>
      <c r="C11" s="91" t="s">
        <v>3228</v>
      </c>
      <c r="D11" s="98" t="s">
        <v>749</v>
      </c>
      <c r="E11" s="96">
        <f>E10*0.7</f>
        <v>8482.6</v>
      </c>
      <c r="F11" s="96">
        <f>F10*0.7</f>
        <v>9342.9</v>
      </c>
      <c r="G11" s="96">
        <f t="shared" ref="G11:J11" si="0">G10*0.7</f>
        <v>16334.499999999998</v>
      </c>
      <c r="H11" s="96">
        <f t="shared" si="0"/>
        <v>17995.599999999999</v>
      </c>
      <c r="I11" s="96">
        <f t="shared" si="0"/>
        <v>18316.199999999997</v>
      </c>
      <c r="J11" s="96">
        <f t="shared" si="0"/>
        <v>20181.699999999997</v>
      </c>
      <c r="L11" s="90"/>
      <c r="M11" s="108"/>
      <c r="N11" s="108"/>
      <c r="O11" s="108"/>
      <c r="P11" s="108"/>
      <c r="Q11" s="108"/>
    </row>
    <row r="12" spans="1:17" ht="25.5" x14ac:dyDescent="0.2">
      <c r="A12" s="4">
        <v>3</v>
      </c>
      <c r="B12" s="4" t="s">
        <v>3221</v>
      </c>
      <c r="C12" s="91" t="s">
        <v>3222</v>
      </c>
      <c r="D12" s="98" t="s">
        <v>762</v>
      </c>
      <c r="E12" s="95">
        <f>ROUND('4,1'!H10*'1,2'!$E$28,0)</f>
        <v>2423</v>
      </c>
      <c r="F12" s="95">
        <f>ROUND('4,1'!I10*'1,2'!$E$28,0)</f>
        <v>2668</v>
      </c>
      <c r="G12" s="95">
        <f>ROUND('4,1'!J10*'1,2'!$E$28,0)</f>
        <v>4668</v>
      </c>
      <c r="H12" s="95">
        <f>ROUND('4,1'!K10*'1,2'!$E$28,0)</f>
        <v>5142</v>
      </c>
      <c r="I12" s="95">
        <f>ROUND('4,1'!L10*'1,2'!$E$28,0)</f>
        <v>5233</v>
      </c>
      <c r="J12" s="95">
        <f>ROUND('4,1'!M10*'1,2'!$E$28,0)</f>
        <v>5768</v>
      </c>
      <c r="L12" s="90"/>
      <c r="M12" s="108"/>
      <c r="N12" s="108"/>
      <c r="O12" s="108"/>
      <c r="P12" s="108"/>
      <c r="Q12" s="108"/>
    </row>
    <row r="13" spans="1:17" ht="25.5" x14ac:dyDescent="0.2">
      <c r="A13" s="4">
        <v>4</v>
      </c>
      <c r="B13" s="4" t="s">
        <v>3223</v>
      </c>
      <c r="C13" s="91" t="s">
        <v>3224</v>
      </c>
      <c r="D13" s="98" t="s">
        <v>762</v>
      </c>
      <c r="E13" s="96">
        <f>E12*0.7</f>
        <v>1696.1</v>
      </c>
      <c r="F13" s="96">
        <f>F12*0.7</f>
        <v>1867.6</v>
      </c>
      <c r="G13" s="96">
        <f t="shared" ref="G13:J13" si="1">G12*0.7</f>
        <v>3267.6</v>
      </c>
      <c r="H13" s="96">
        <f t="shared" si="1"/>
        <v>3599.3999999999996</v>
      </c>
      <c r="I13" s="96">
        <f t="shared" si="1"/>
        <v>3663.1</v>
      </c>
      <c r="J13" s="96">
        <f t="shared" si="1"/>
        <v>4037.6</v>
      </c>
      <c r="L13" s="90"/>
      <c r="M13" s="108"/>
      <c r="N13" s="108"/>
      <c r="O13" s="108"/>
      <c r="P13" s="108"/>
      <c r="Q13" s="108"/>
    </row>
    <row r="14" spans="1:17" ht="25.5" x14ac:dyDescent="0.2">
      <c r="A14" s="4">
        <v>5</v>
      </c>
      <c r="B14" s="4" t="s">
        <v>3225</v>
      </c>
      <c r="C14" s="91" t="s">
        <v>3226</v>
      </c>
      <c r="D14" s="98" t="s">
        <v>749</v>
      </c>
      <c r="E14" s="95">
        <f>ROUND('4,1'!H12*'1,2'!$E$28,0)</f>
        <v>1213</v>
      </c>
      <c r="F14" s="95">
        <f>ROUND('4,1'!I12*'1,2'!$E$28,0)</f>
        <v>1334</v>
      </c>
      <c r="G14" s="95">
        <f>ROUND('4,1'!J12*'1,2'!$E$28,0)</f>
        <v>2333</v>
      </c>
      <c r="H14" s="95">
        <f>ROUND('4,1'!K12*'1,2'!$E$28,0)</f>
        <v>2571</v>
      </c>
      <c r="I14" s="95">
        <f>ROUND('4,1'!L12*'1,2'!$E$28,0)</f>
        <v>2618</v>
      </c>
      <c r="J14" s="95">
        <f>ROUND('4,1'!M12*'1,2'!$E$28,0)</f>
        <v>2884</v>
      </c>
      <c r="L14" s="90"/>
      <c r="M14" s="108"/>
      <c r="N14" s="108"/>
      <c r="O14" s="108"/>
      <c r="P14" s="108"/>
      <c r="Q14" s="108"/>
    </row>
    <row r="15" spans="1:17" x14ac:dyDescent="0.2">
      <c r="G15" s="83"/>
      <c r="I15" s="83"/>
      <c r="K15" s="82"/>
    </row>
    <row r="16" spans="1:17" x14ac:dyDescent="0.2">
      <c r="J16" s="82"/>
      <c r="K16" s="99"/>
    </row>
    <row r="18" spans="10:10" x14ac:dyDescent="0.2">
      <c r="J18" s="82"/>
    </row>
    <row r="19" spans="10:10" x14ac:dyDescent="0.2">
      <c r="J19" s="82"/>
    </row>
    <row r="20" spans="10:10" x14ac:dyDescent="0.2">
      <c r="J20" s="113"/>
    </row>
    <row r="21" spans="10:10" x14ac:dyDescent="0.2">
      <c r="J21" s="82"/>
    </row>
    <row r="22" spans="10:10" x14ac:dyDescent="0.2">
      <c r="J22" s="82"/>
    </row>
    <row r="23" spans="10:10" x14ac:dyDescent="0.2">
      <c r="J23" s="201"/>
    </row>
    <row r="27" spans="10:10" x14ac:dyDescent="0.2">
      <c r="J27" s="82"/>
    </row>
    <row r="28" spans="10:10" x14ac:dyDescent="0.2">
      <c r="J28" s="82"/>
    </row>
    <row r="29" spans="10:10" x14ac:dyDescent="0.2">
      <c r="J29" s="113"/>
    </row>
  </sheetData>
  <sheetProtection sheet="1" objects="1" scenarios="1"/>
  <mergeCells count="12">
    <mergeCell ref="A1:K1"/>
    <mergeCell ref="A4:K4"/>
    <mergeCell ref="E7:F7"/>
    <mergeCell ref="G7:H7"/>
    <mergeCell ref="I7:J7"/>
    <mergeCell ref="E8:F8"/>
    <mergeCell ref="G8:H8"/>
    <mergeCell ref="I8:J8"/>
    <mergeCell ref="A8:A9"/>
    <mergeCell ref="B8:B9"/>
    <mergeCell ref="C8:C9"/>
    <mergeCell ref="D8:D9"/>
  </mergeCells>
  <pageMargins left="0.98425196850393704" right="0.59055118110236227" top="0.78740157480314965" bottom="0.78740157480314965" header="0.39370078740157483" footer="0.39370078740157483"/>
  <pageSetup paperSize="9" scale="51" pageOrder="overThenDown"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S14"/>
  <sheetViews>
    <sheetView workbookViewId="0">
      <pane ySplit="9" topLeftCell="A10" activePane="bottomLeft" state="frozen"/>
      <selection activeCell="I203" sqref="I203"/>
      <selection pane="bottomLeft" activeCell="K12" sqref="K12"/>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11" width="10.28515625" style="1" bestFit="1" customWidth="1"/>
    <col min="12" max="248" width="9.140625" style="1"/>
    <col min="249" max="249" width="11.5703125" style="1" customWidth="1"/>
    <col min="250" max="250" width="13.140625" style="1" customWidth="1"/>
    <col min="251" max="251" width="48.42578125" style="1" customWidth="1"/>
    <col min="252" max="252" width="13.85546875" style="1" customWidth="1"/>
    <col min="253" max="253" width="11.42578125" style="1" customWidth="1"/>
    <col min="254" max="254" width="11.85546875" style="1" customWidth="1"/>
    <col min="255" max="504" width="9.140625" style="1"/>
    <col min="505" max="505" width="11.5703125" style="1" customWidth="1"/>
    <col min="506" max="506" width="13.140625" style="1" customWidth="1"/>
    <col min="507" max="507" width="48.42578125" style="1" customWidth="1"/>
    <col min="508" max="508" width="13.85546875" style="1" customWidth="1"/>
    <col min="509" max="509" width="11.42578125" style="1" customWidth="1"/>
    <col min="510" max="510" width="11.85546875" style="1" customWidth="1"/>
    <col min="511" max="760" width="9.140625" style="1"/>
    <col min="761" max="761" width="11.5703125" style="1" customWidth="1"/>
    <col min="762" max="762" width="13.140625" style="1" customWidth="1"/>
    <col min="763" max="763" width="48.42578125" style="1" customWidth="1"/>
    <col min="764" max="764" width="13.85546875" style="1" customWidth="1"/>
    <col min="765" max="765" width="11.42578125" style="1" customWidth="1"/>
    <col min="766" max="766" width="11.85546875" style="1" customWidth="1"/>
    <col min="767" max="1016" width="9.140625" style="1"/>
    <col min="1017" max="1017" width="11.5703125" style="1" customWidth="1"/>
    <col min="1018" max="1018" width="13.140625" style="1" customWidth="1"/>
    <col min="1019" max="1019" width="48.42578125" style="1" customWidth="1"/>
    <col min="1020" max="1020" width="13.85546875" style="1" customWidth="1"/>
    <col min="1021" max="1021" width="11.42578125" style="1" customWidth="1"/>
    <col min="1022" max="1022" width="11.85546875" style="1" customWidth="1"/>
    <col min="1023" max="1272" width="9.140625" style="1"/>
    <col min="1273" max="1273" width="11.5703125" style="1" customWidth="1"/>
    <col min="1274" max="1274" width="13.140625" style="1" customWidth="1"/>
    <col min="1275" max="1275" width="48.42578125" style="1" customWidth="1"/>
    <col min="1276" max="1276" width="13.85546875" style="1" customWidth="1"/>
    <col min="1277" max="1277" width="11.42578125" style="1" customWidth="1"/>
    <col min="1278" max="1278" width="11.85546875" style="1" customWidth="1"/>
    <col min="1279" max="1528" width="9.140625" style="1"/>
    <col min="1529" max="1529" width="11.5703125" style="1" customWidth="1"/>
    <col min="1530" max="1530" width="13.140625" style="1" customWidth="1"/>
    <col min="1531" max="1531" width="48.42578125" style="1" customWidth="1"/>
    <col min="1532" max="1532" width="13.85546875" style="1" customWidth="1"/>
    <col min="1533" max="1533" width="11.42578125" style="1" customWidth="1"/>
    <col min="1534" max="1534" width="11.85546875" style="1" customWidth="1"/>
    <col min="1535" max="1784" width="9.140625" style="1"/>
    <col min="1785" max="1785" width="11.5703125" style="1" customWidth="1"/>
    <col min="1786" max="1786" width="13.140625" style="1" customWidth="1"/>
    <col min="1787" max="1787" width="48.42578125" style="1" customWidth="1"/>
    <col min="1788" max="1788" width="13.85546875" style="1" customWidth="1"/>
    <col min="1789" max="1789" width="11.42578125" style="1" customWidth="1"/>
    <col min="1790" max="1790" width="11.85546875" style="1" customWidth="1"/>
    <col min="1791" max="2040" width="9.140625" style="1"/>
    <col min="2041" max="2041" width="11.5703125" style="1" customWidth="1"/>
    <col min="2042" max="2042" width="13.140625" style="1" customWidth="1"/>
    <col min="2043" max="2043" width="48.42578125" style="1" customWidth="1"/>
    <col min="2044" max="2044" width="13.85546875" style="1" customWidth="1"/>
    <col min="2045" max="2045" width="11.42578125" style="1" customWidth="1"/>
    <col min="2046" max="2046" width="11.85546875" style="1" customWidth="1"/>
    <col min="2047" max="2296" width="9.140625" style="1"/>
    <col min="2297" max="2297" width="11.5703125" style="1" customWidth="1"/>
    <col min="2298" max="2298" width="13.140625" style="1" customWidth="1"/>
    <col min="2299" max="2299" width="48.42578125" style="1" customWidth="1"/>
    <col min="2300" max="2300" width="13.85546875" style="1" customWidth="1"/>
    <col min="2301" max="2301" width="11.42578125" style="1" customWidth="1"/>
    <col min="2302" max="2302" width="11.85546875" style="1" customWidth="1"/>
    <col min="2303" max="2552" width="9.140625" style="1"/>
    <col min="2553" max="2553" width="11.5703125" style="1" customWidth="1"/>
    <col min="2554" max="2554" width="13.140625" style="1" customWidth="1"/>
    <col min="2555" max="2555" width="48.42578125" style="1" customWidth="1"/>
    <col min="2556" max="2556" width="13.85546875" style="1" customWidth="1"/>
    <col min="2557" max="2557" width="11.42578125" style="1" customWidth="1"/>
    <col min="2558" max="2558" width="11.85546875" style="1" customWidth="1"/>
    <col min="2559" max="2808" width="9.140625" style="1"/>
    <col min="2809" max="2809" width="11.5703125" style="1" customWidth="1"/>
    <col min="2810" max="2810" width="13.140625" style="1" customWidth="1"/>
    <col min="2811" max="2811" width="48.42578125" style="1" customWidth="1"/>
    <col min="2812" max="2812" width="13.85546875" style="1" customWidth="1"/>
    <col min="2813" max="2813" width="11.42578125" style="1" customWidth="1"/>
    <col min="2814" max="2814" width="11.85546875" style="1" customWidth="1"/>
    <col min="2815" max="3064" width="9.140625" style="1"/>
    <col min="3065" max="3065" width="11.5703125" style="1" customWidth="1"/>
    <col min="3066" max="3066" width="13.140625" style="1" customWidth="1"/>
    <col min="3067" max="3067" width="48.42578125" style="1" customWidth="1"/>
    <col min="3068" max="3068" width="13.85546875" style="1" customWidth="1"/>
    <col min="3069" max="3069" width="11.42578125" style="1" customWidth="1"/>
    <col min="3070" max="3070" width="11.85546875" style="1" customWidth="1"/>
    <col min="3071" max="3320" width="9.140625" style="1"/>
    <col min="3321" max="3321" width="11.5703125" style="1" customWidth="1"/>
    <col min="3322" max="3322" width="13.140625" style="1" customWidth="1"/>
    <col min="3323" max="3323" width="48.42578125" style="1" customWidth="1"/>
    <col min="3324" max="3324" width="13.85546875" style="1" customWidth="1"/>
    <col min="3325" max="3325" width="11.42578125" style="1" customWidth="1"/>
    <col min="3326" max="3326" width="11.85546875" style="1" customWidth="1"/>
    <col min="3327" max="3576" width="9.140625" style="1"/>
    <col min="3577" max="3577" width="11.5703125" style="1" customWidth="1"/>
    <col min="3578" max="3578" width="13.140625" style="1" customWidth="1"/>
    <col min="3579" max="3579" width="48.42578125" style="1" customWidth="1"/>
    <col min="3580" max="3580" width="13.85546875" style="1" customWidth="1"/>
    <col min="3581" max="3581" width="11.42578125" style="1" customWidth="1"/>
    <col min="3582" max="3582" width="11.85546875" style="1" customWidth="1"/>
    <col min="3583" max="3832" width="9.140625" style="1"/>
    <col min="3833" max="3833" width="11.5703125" style="1" customWidth="1"/>
    <col min="3834" max="3834" width="13.140625" style="1" customWidth="1"/>
    <col min="3835" max="3835" width="48.42578125" style="1" customWidth="1"/>
    <col min="3836" max="3836" width="13.85546875" style="1" customWidth="1"/>
    <col min="3837" max="3837" width="11.42578125" style="1" customWidth="1"/>
    <col min="3838" max="3838" width="11.85546875" style="1" customWidth="1"/>
    <col min="3839" max="4088" width="9.140625" style="1"/>
    <col min="4089" max="4089" width="11.5703125" style="1" customWidth="1"/>
    <col min="4090" max="4090" width="13.140625" style="1" customWidth="1"/>
    <col min="4091" max="4091" width="48.42578125" style="1" customWidth="1"/>
    <col min="4092" max="4092" width="13.85546875" style="1" customWidth="1"/>
    <col min="4093" max="4093" width="11.42578125" style="1" customWidth="1"/>
    <col min="4094" max="4094" width="11.85546875" style="1" customWidth="1"/>
    <col min="4095" max="4344" width="9.140625" style="1"/>
    <col min="4345" max="4345" width="11.5703125" style="1" customWidth="1"/>
    <col min="4346" max="4346" width="13.140625" style="1" customWidth="1"/>
    <col min="4347" max="4347" width="48.42578125" style="1" customWidth="1"/>
    <col min="4348" max="4348" width="13.85546875" style="1" customWidth="1"/>
    <col min="4349" max="4349" width="11.42578125" style="1" customWidth="1"/>
    <col min="4350" max="4350" width="11.85546875" style="1" customWidth="1"/>
    <col min="4351" max="4600" width="9.140625" style="1"/>
    <col min="4601" max="4601" width="11.5703125" style="1" customWidth="1"/>
    <col min="4602" max="4602" width="13.140625" style="1" customWidth="1"/>
    <col min="4603" max="4603" width="48.42578125" style="1" customWidth="1"/>
    <col min="4604" max="4604" width="13.85546875" style="1" customWidth="1"/>
    <col min="4605" max="4605" width="11.42578125" style="1" customWidth="1"/>
    <col min="4606" max="4606" width="11.85546875" style="1" customWidth="1"/>
    <col min="4607" max="4856" width="9.140625" style="1"/>
    <col min="4857" max="4857" width="11.5703125" style="1" customWidth="1"/>
    <col min="4858" max="4858" width="13.140625" style="1" customWidth="1"/>
    <col min="4859" max="4859" width="48.42578125" style="1" customWidth="1"/>
    <col min="4860" max="4860" width="13.85546875" style="1" customWidth="1"/>
    <col min="4861" max="4861" width="11.42578125" style="1" customWidth="1"/>
    <col min="4862" max="4862" width="11.85546875" style="1" customWidth="1"/>
    <col min="4863" max="5112" width="9.140625" style="1"/>
    <col min="5113" max="5113" width="11.5703125" style="1" customWidth="1"/>
    <col min="5114" max="5114" width="13.140625" style="1" customWidth="1"/>
    <col min="5115" max="5115" width="48.42578125" style="1" customWidth="1"/>
    <col min="5116" max="5116" width="13.85546875" style="1" customWidth="1"/>
    <col min="5117" max="5117" width="11.42578125" style="1" customWidth="1"/>
    <col min="5118" max="5118" width="11.85546875" style="1" customWidth="1"/>
    <col min="5119" max="5368" width="9.140625" style="1"/>
    <col min="5369" max="5369" width="11.5703125" style="1" customWidth="1"/>
    <col min="5370" max="5370" width="13.140625" style="1" customWidth="1"/>
    <col min="5371" max="5371" width="48.42578125" style="1" customWidth="1"/>
    <col min="5372" max="5372" width="13.85546875" style="1" customWidth="1"/>
    <col min="5373" max="5373" width="11.42578125" style="1" customWidth="1"/>
    <col min="5374" max="5374" width="11.85546875" style="1" customWidth="1"/>
    <col min="5375" max="5624" width="9.140625" style="1"/>
    <col min="5625" max="5625" width="11.5703125" style="1" customWidth="1"/>
    <col min="5626" max="5626" width="13.140625" style="1" customWidth="1"/>
    <col min="5627" max="5627" width="48.42578125" style="1" customWidth="1"/>
    <col min="5628" max="5628" width="13.85546875" style="1" customWidth="1"/>
    <col min="5629" max="5629" width="11.42578125" style="1" customWidth="1"/>
    <col min="5630" max="5630" width="11.85546875" style="1" customWidth="1"/>
    <col min="5631" max="5880" width="9.140625" style="1"/>
    <col min="5881" max="5881" width="11.5703125" style="1" customWidth="1"/>
    <col min="5882" max="5882" width="13.140625" style="1" customWidth="1"/>
    <col min="5883" max="5883" width="48.42578125" style="1" customWidth="1"/>
    <col min="5884" max="5884" width="13.85546875" style="1" customWidth="1"/>
    <col min="5885" max="5885" width="11.42578125" style="1" customWidth="1"/>
    <col min="5886" max="5886" width="11.85546875" style="1" customWidth="1"/>
    <col min="5887" max="6136" width="9.140625" style="1"/>
    <col min="6137" max="6137" width="11.5703125" style="1" customWidth="1"/>
    <col min="6138" max="6138" width="13.140625" style="1" customWidth="1"/>
    <col min="6139" max="6139" width="48.42578125" style="1" customWidth="1"/>
    <col min="6140" max="6140" width="13.85546875" style="1" customWidth="1"/>
    <col min="6141" max="6141" width="11.42578125" style="1" customWidth="1"/>
    <col min="6142" max="6142" width="11.85546875" style="1" customWidth="1"/>
    <col min="6143" max="6392" width="9.140625" style="1"/>
    <col min="6393" max="6393" width="11.5703125" style="1" customWidth="1"/>
    <col min="6394" max="6394" width="13.140625" style="1" customWidth="1"/>
    <col min="6395" max="6395" width="48.42578125" style="1" customWidth="1"/>
    <col min="6396" max="6396" width="13.85546875" style="1" customWidth="1"/>
    <col min="6397" max="6397" width="11.42578125" style="1" customWidth="1"/>
    <col min="6398" max="6398" width="11.85546875" style="1" customWidth="1"/>
    <col min="6399" max="6648" width="9.140625" style="1"/>
    <col min="6649" max="6649" width="11.5703125" style="1" customWidth="1"/>
    <col min="6650" max="6650" width="13.140625" style="1" customWidth="1"/>
    <col min="6651" max="6651" width="48.42578125" style="1" customWidth="1"/>
    <col min="6652" max="6652" width="13.85546875" style="1" customWidth="1"/>
    <col min="6653" max="6653" width="11.42578125" style="1" customWidth="1"/>
    <col min="6654" max="6654" width="11.85546875" style="1" customWidth="1"/>
    <col min="6655" max="6904" width="9.140625" style="1"/>
    <col min="6905" max="6905" width="11.5703125" style="1" customWidth="1"/>
    <col min="6906" max="6906" width="13.140625" style="1" customWidth="1"/>
    <col min="6907" max="6907" width="48.42578125" style="1" customWidth="1"/>
    <col min="6908" max="6908" width="13.85546875" style="1" customWidth="1"/>
    <col min="6909" max="6909" width="11.42578125" style="1" customWidth="1"/>
    <col min="6910" max="6910" width="11.85546875" style="1" customWidth="1"/>
    <col min="6911" max="7160" width="9.140625" style="1"/>
    <col min="7161" max="7161" width="11.5703125" style="1" customWidth="1"/>
    <col min="7162" max="7162" width="13.140625" style="1" customWidth="1"/>
    <col min="7163" max="7163" width="48.42578125" style="1" customWidth="1"/>
    <col min="7164" max="7164" width="13.85546875" style="1" customWidth="1"/>
    <col min="7165" max="7165" width="11.42578125" style="1" customWidth="1"/>
    <col min="7166" max="7166" width="11.85546875" style="1" customWidth="1"/>
    <col min="7167" max="7416" width="9.140625" style="1"/>
    <col min="7417" max="7417" width="11.5703125" style="1" customWidth="1"/>
    <col min="7418" max="7418" width="13.140625" style="1" customWidth="1"/>
    <col min="7419" max="7419" width="48.42578125" style="1" customWidth="1"/>
    <col min="7420" max="7420" width="13.85546875" style="1" customWidth="1"/>
    <col min="7421" max="7421" width="11.42578125" style="1" customWidth="1"/>
    <col min="7422" max="7422" width="11.85546875" style="1" customWidth="1"/>
    <col min="7423" max="7672" width="9.140625" style="1"/>
    <col min="7673" max="7673" width="11.5703125" style="1" customWidth="1"/>
    <col min="7674" max="7674" width="13.140625" style="1" customWidth="1"/>
    <col min="7675" max="7675" width="48.42578125" style="1" customWidth="1"/>
    <col min="7676" max="7676" width="13.85546875" style="1" customWidth="1"/>
    <col min="7677" max="7677" width="11.42578125" style="1" customWidth="1"/>
    <col min="7678" max="7678" width="11.85546875" style="1" customWidth="1"/>
    <col min="7679" max="7928" width="9.140625" style="1"/>
    <col min="7929" max="7929" width="11.5703125" style="1" customWidth="1"/>
    <col min="7930" max="7930" width="13.140625" style="1" customWidth="1"/>
    <col min="7931" max="7931" width="48.42578125" style="1" customWidth="1"/>
    <col min="7932" max="7932" width="13.85546875" style="1" customWidth="1"/>
    <col min="7933" max="7933" width="11.42578125" style="1" customWidth="1"/>
    <col min="7934" max="7934" width="11.85546875" style="1" customWidth="1"/>
    <col min="7935" max="8184" width="9.140625" style="1"/>
    <col min="8185" max="8185" width="11.5703125" style="1" customWidth="1"/>
    <col min="8186" max="8186" width="13.140625" style="1" customWidth="1"/>
    <col min="8187" max="8187" width="48.42578125" style="1" customWidth="1"/>
    <col min="8188" max="8188" width="13.85546875" style="1" customWidth="1"/>
    <col min="8189" max="8189" width="11.42578125" style="1" customWidth="1"/>
    <col min="8190" max="8190" width="11.85546875" style="1" customWidth="1"/>
    <col min="8191" max="8440" width="9.140625" style="1"/>
    <col min="8441" max="8441" width="11.5703125" style="1" customWidth="1"/>
    <col min="8442" max="8442" width="13.140625" style="1" customWidth="1"/>
    <col min="8443" max="8443" width="48.42578125" style="1" customWidth="1"/>
    <col min="8444" max="8444" width="13.85546875" style="1" customWidth="1"/>
    <col min="8445" max="8445" width="11.42578125" style="1" customWidth="1"/>
    <col min="8446" max="8446" width="11.85546875" style="1" customWidth="1"/>
    <col min="8447" max="8696" width="9.140625" style="1"/>
    <col min="8697" max="8697" width="11.5703125" style="1" customWidth="1"/>
    <col min="8698" max="8698" width="13.140625" style="1" customWidth="1"/>
    <col min="8699" max="8699" width="48.42578125" style="1" customWidth="1"/>
    <col min="8700" max="8700" width="13.85546875" style="1" customWidth="1"/>
    <col min="8701" max="8701" width="11.42578125" style="1" customWidth="1"/>
    <col min="8702" max="8702" width="11.85546875" style="1" customWidth="1"/>
    <col min="8703" max="8952" width="9.140625" style="1"/>
    <col min="8953" max="8953" width="11.5703125" style="1" customWidth="1"/>
    <col min="8954" max="8954" width="13.140625" style="1" customWidth="1"/>
    <col min="8955" max="8955" width="48.42578125" style="1" customWidth="1"/>
    <col min="8956" max="8956" width="13.85546875" style="1" customWidth="1"/>
    <col min="8957" max="8957" width="11.42578125" style="1" customWidth="1"/>
    <col min="8958" max="8958" width="11.85546875" style="1" customWidth="1"/>
    <col min="8959" max="9208" width="9.140625" style="1"/>
    <col min="9209" max="9209" width="11.5703125" style="1" customWidth="1"/>
    <col min="9210" max="9210" width="13.140625" style="1" customWidth="1"/>
    <col min="9211" max="9211" width="48.42578125" style="1" customWidth="1"/>
    <col min="9212" max="9212" width="13.85546875" style="1" customWidth="1"/>
    <col min="9213" max="9213" width="11.42578125" style="1" customWidth="1"/>
    <col min="9214" max="9214" width="11.85546875" style="1" customWidth="1"/>
    <col min="9215" max="9464" width="9.140625" style="1"/>
    <col min="9465" max="9465" width="11.5703125" style="1" customWidth="1"/>
    <col min="9466" max="9466" width="13.140625" style="1" customWidth="1"/>
    <col min="9467" max="9467" width="48.42578125" style="1" customWidth="1"/>
    <col min="9468" max="9468" width="13.85546875" style="1" customWidth="1"/>
    <col min="9469" max="9469" width="11.42578125" style="1" customWidth="1"/>
    <col min="9470" max="9470" width="11.85546875" style="1" customWidth="1"/>
    <col min="9471" max="9720" width="9.140625" style="1"/>
    <col min="9721" max="9721" width="11.5703125" style="1" customWidth="1"/>
    <col min="9722" max="9722" width="13.140625" style="1" customWidth="1"/>
    <col min="9723" max="9723" width="48.42578125" style="1" customWidth="1"/>
    <col min="9724" max="9724" width="13.85546875" style="1" customWidth="1"/>
    <col min="9725" max="9725" width="11.42578125" style="1" customWidth="1"/>
    <col min="9726" max="9726" width="11.85546875" style="1" customWidth="1"/>
    <col min="9727" max="9976" width="9.140625" style="1"/>
    <col min="9977" max="9977" width="11.5703125" style="1" customWidth="1"/>
    <col min="9978" max="9978" width="13.140625" style="1" customWidth="1"/>
    <col min="9979" max="9979" width="48.42578125" style="1" customWidth="1"/>
    <col min="9980" max="9980" width="13.85546875" style="1" customWidth="1"/>
    <col min="9981" max="9981" width="11.42578125" style="1" customWidth="1"/>
    <col min="9982" max="9982" width="11.85546875" style="1" customWidth="1"/>
    <col min="9983" max="10232" width="9.140625" style="1"/>
    <col min="10233" max="10233" width="11.5703125" style="1" customWidth="1"/>
    <col min="10234" max="10234" width="13.140625" style="1" customWidth="1"/>
    <col min="10235" max="10235" width="48.42578125" style="1" customWidth="1"/>
    <col min="10236" max="10236" width="13.85546875" style="1" customWidth="1"/>
    <col min="10237" max="10237" width="11.42578125" style="1" customWidth="1"/>
    <col min="10238" max="10238" width="11.85546875" style="1" customWidth="1"/>
    <col min="10239" max="10488" width="9.140625" style="1"/>
    <col min="10489" max="10489" width="11.5703125" style="1" customWidth="1"/>
    <col min="10490" max="10490" width="13.140625" style="1" customWidth="1"/>
    <col min="10491" max="10491" width="48.42578125" style="1" customWidth="1"/>
    <col min="10492" max="10492" width="13.85546875" style="1" customWidth="1"/>
    <col min="10493" max="10493" width="11.42578125" style="1" customWidth="1"/>
    <col min="10494" max="10494" width="11.85546875" style="1" customWidth="1"/>
    <col min="10495" max="10744" width="9.140625" style="1"/>
    <col min="10745" max="10745" width="11.5703125" style="1" customWidth="1"/>
    <col min="10746" max="10746" width="13.140625" style="1" customWidth="1"/>
    <col min="10747" max="10747" width="48.42578125" style="1" customWidth="1"/>
    <col min="10748" max="10748" width="13.85546875" style="1" customWidth="1"/>
    <col min="10749" max="10749" width="11.42578125" style="1" customWidth="1"/>
    <col min="10750" max="10750" width="11.85546875" style="1" customWidth="1"/>
    <col min="10751" max="11000" width="9.140625" style="1"/>
    <col min="11001" max="11001" width="11.5703125" style="1" customWidth="1"/>
    <col min="11002" max="11002" width="13.140625" style="1" customWidth="1"/>
    <col min="11003" max="11003" width="48.42578125" style="1" customWidth="1"/>
    <col min="11004" max="11004" width="13.85546875" style="1" customWidth="1"/>
    <col min="11005" max="11005" width="11.42578125" style="1" customWidth="1"/>
    <col min="11006" max="11006" width="11.85546875" style="1" customWidth="1"/>
    <col min="11007" max="11256" width="9.140625" style="1"/>
    <col min="11257" max="11257" width="11.5703125" style="1" customWidth="1"/>
    <col min="11258" max="11258" width="13.140625" style="1" customWidth="1"/>
    <col min="11259" max="11259" width="48.42578125" style="1" customWidth="1"/>
    <col min="11260" max="11260" width="13.85546875" style="1" customWidth="1"/>
    <col min="11261" max="11261" width="11.42578125" style="1" customWidth="1"/>
    <col min="11262" max="11262" width="11.85546875" style="1" customWidth="1"/>
    <col min="11263" max="11512" width="9.140625" style="1"/>
    <col min="11513" max="11513" width="11.5703125" style="1" customWidth="1"/>
    <col min="11514" max="11514" width="13.140625" style="1" customWidth="1"/>
    <col min="11515" max="11515" width="48.42578125" style="1" customWidth="1"/>
    <col min="11516" max="11516" width="13.85546875" style="1" customWidth="1"/>
    <col min="11517" max="11517" width="11.42578125" style="1" customWidth="1"/>
    <col min="11518" max="11518" width="11.85546875" style="1" customWidth="1"/>
    <col min="11519" max="11768" width="9.140625" style="1"/>
    <col min="11769" max="11769" width="11.5703125" style="1" customWidth="1"/>
    <col min="11770" max="11770" width="13.140625" style="1" customWidth="1"/>
    <col min="11771" max="11771" width="48.42578125" style="1" customWidth="1"/>
    <col min="11772" max="11772" width="13.85546875" style="1" customWidth="1"/>
    <col min="11773" max="11773" width="11.42578125" style="1" customWidth="1"/>
    <col min="11774" max="11774" width="11.85546875" style="1" customWidth="1"/>
    <col min="11775" max="12024" width="9.140625" style="1"/>
    <col min="12025" max="12025" width="11.5703125" style="1" customWidth="1"/>
    <col min="12026" max="12026" width="13.140625" style="1" customWidth="1"/>
    <col min="12027" max="12027" width="48.42578125" style="1" customWidth="1"/>
    <col min="12028" max="12028" width="13.85546875" style="1" customWidth="1"/>
    <col min="12029" max="12029" width="11.42578125" style="1" customWidth="1"/>
    <col min="12030" max="12030" width="11.85546875" style="1" customWidth="1"/>
    <col min="12031" max="12280" width="9.140625" style="1"/>
    <col min="12281" max="12281" width="11.5703125" style="1" customWidth="1"/>
    <col min="12282" max="12282" width="13.140625" style="1" customWidth="1"/>
    <col min="12283" max="12283" width="48.42578125" style="1" customWidth="1"/>
    <col min="12284" max="12284" width="13.85546875" style="1" customWidth="1"/>
    <col min="12285" max="12285" width="11.42578125" style="1" customWidth="1"/>
    <col min="12286" max="12286" width="11.85546875" style="1" customWidth="1"/>
    <col min="12287" max="12536" width="9.140625" style="1"/>
    <col min="12537" max="12537" width="11.5703125" style="1" customWidth="1"/>
    <col min="12538" max="12538" width="13.140625" style="1" customWidth="1"/>
    <col min="12539" max="12539" width="48.42578125" style="1" customWidth="1"/>
    <col min="12540" max="12540" width="13.85546875" style="1" customWidth="1"/>
    <col min="12541" max="12541" width="11.42578125" style="1" customWidth="1"/>
    <col min="12542" max="12542" width="11.85546875" style="1" customWidth="1"/>
    <col min="12543" max="12792" width="9.140625" style="1"/>
    <col min="12793" max="12793" width="11.5703125" style="1" customWidth="1"/>
    <col min="12794" max="12794" width="13.140625" style="1" customWidth="1"/>
    <col min="12795" max="12795" width="48.42578125" style="1" customWidth="1"/>
    <col min="12796" max="12796" width="13.85546875" style="1" customWidth="1"/>
    <col min="12797" max="12797" width="11.42578125" style="1" customWidth="1"/>
    <col min="12798" max="12798" width="11.85546875" style="1" customWidth="1"/>
    <col min="12799" max="13048" width="9.140625" style="1"/>
    <col min="13049" max="13049" width="11.5703125" style="1" customWidth="1"/>
    <col min="13050" max="13050" width="13.140625" style="1" customWidth="1"/>
    <col min="13051" max="13051" width="48.42578125" style="1" customWidth="1"/>
    <col min="13052" max="13052" width="13.85546875" style="1" customWidth="1"/>
    <col min="13053" max="13053" width="11.42578125" style="1" customWidth="1"/>
    <col min="13054" max="13054" width="11.85546875" style="1" customWidth="1"/>
    <col min="13055" max="13304" width="9.140625" style="1"/>
    <col min="13305" max="13305" width="11.5703125" style="1" customWidth="1"/>
    <col min="13306" max="13306" width="13.140625" style="1" customWidth="1"/>
    <col min="13307" max="13307" width="48.42578125" style="1" customWidth="1"/>
    <col min="13308" max="13308" width="13.85546875" style="1" customWidth="1"/>
    <col min="13309" max="13309" width="11.42578125" style="1" customWidth="1"/>
    <col min="13310" max="13310" width="11.85546875" style="1" customWidth="1"/>
    <col min="13311" max="13560" width="9.140625" style="1"/>
    <col min="13561" max="13561" width="11.5703125" style="1" customWidth="1"/>
    <col min="13562" max="13562" width="13.140625" style="1" customWidth="1"/>
    <col min="13563" max="13563" width="48.42578125" style="1" customWidth="1"/>
    <col min="13564" max="13564" width="13.85546875" style="1" customWidth="1"/>
    <col min="13565" max="13565" width="11.42578125" style="1" customWidth="1"/>
    <col min="13566" max="13566" width="11.85546875" style="1" customWidth="1"/>
    <col min="13567" max="13816" width="9.140625" style="1"/>
    <col min="13817" max="13817" width="11.5703125" style="1" customWidth="1"/>
    <col min="13818" max="13818" width="13.140625" style="1" customWidth="1"/>
    <col min="13819" max="13819" width="48.42578125" style="1" customWidth="1"/>
    <col min="13820" max="13820" width="13.85546875" style="1" customWidth="1"/>
    <col min="13821" max="13821" width="11.42578125" style="1" customWidth="1"/>
    <col min="13822" max="13822" width="11.85546875" style="1" customWidth="1"/>
    <col min="13823" max="14072" width="9.140625" style="1"/>
    <col min="14073" max="14073" width="11.5703125" style="1" customWidth="1"/>
    <col min="14074" max="14074" width="13.140625" style="1" customWidth="1"/>
    <col min="14075" max="14075" width="48.42578125" style="1" customWidth="1"/>
    <col min="14076" max="14076" width="13.85546875" style="1" customWidth="1"/>
    <col min="14077" max="14077" width="11.42578125" style="1" customWidth="1"/>
    <col min="14078" max="14078" width="11.85546875" style="1" customWidth="1"/>
    <col min="14079" max="14328" width="9.140625" style="1"/>
    <col min="14329" max="14329" width="11.5703125" style="1" customWidth="1"/>
    <col min="14330" max="14330" width="13.140625" style="1" customWidth="1"/>
    <col min="14331" max="14331" width="48.42578125" style="1" customWidth="1"/>
    <col min="14332" max="14332" width="13.85546875" style="1" customWidth="1"/>
    <col min="14333" max="14333" width="11.42578125" style="1" customWidth="1"/>
    <col min="14334" max="14334" width="11.85546875" style="1" customWidth="1"/>
    <col min="14335" max="14584" width="9.140625" style="1"/>
    <col min="14585" max="14585" width="11.5703125" style="1" customWidth="1"/>
    <col min="14586" max="14586" width="13.140625" style="1" customWidth="1"/>
    <col min="14587" max="14587" width="48.42578125" style="1" customWidth="1"/>
    <col min="14588" max="14588" width="13.85546875" style="1" customWidth="1"/>
    <col min="14589" max="14589" width="11.42578125" style="1" customWidth="1"/>
    <col min="14590" max="14590" width="11.85546875" style="1" customWidth="1"/>
    <col min="14591" max="14840" width="9.140625" style="1"/>
    <col min="14841" max="14841" width="11.5703125" style="1" customWidth="1"/>
    <col min="14842" max="14842" width="13.140625" style="1" customWidth="1"/>
    <col min="14843" max="14843" width="48.42578125" style="1" customWidth="1"/>
    <col min="14844" max="14844" width="13.85546875" style="1" customWidth="1"/>
    <col min="14845" max="14845" width="11.42578125" style="1" customWidth="1"/>
    <col min="14846" max="14846" width="11.85546875" style="1" customWidth="1"/>
    <col min="14847" max="15096" width="9.140625" style="1"/>
    <col min="15097" max="15097" width="11.5703125" style="1" customWidth="1"/>
    <col min="15098" max="15098" width="13.140625" style="1" customWidth="1"/>
    <col min="15099" max="15099" width="48.42578125" style="1" customWidth="1"/>
    <col min="15100" max="15100" width="13.85546875" style="1" customWidth="1"/>
    <col min="15101" max="15101" width="11.42578125" style="1" customWidth="1"/>
    <col min="15102" max="15102" width="11.85546875" style="1" customWidth="1"/>
    <col min="15103" max="15352" width="9.140625" style="1"/>
    <col min="15353" max="15353" width="11.5703125" style="1" customWidth="1"/>
    <col min="15354" max="15354" width="13.140625" style="1" customWidth="1"/>
    <col min="15355" max="15355" width="48.42578125" style="1" customWidth="1"/>
    <col min="15356" max="15356" width="13.85546875" style="1" customWidth="1"/>
    <col min="15357" max="15357" width="11.42578125" style="1" customWidth="1"/>
    <col min="15358" max="15358" width="11.85546875" style="1" customWidth="1"/>
    <col min="15359" max="15608" width="9.140625" style="1"/>
    <col min="15609" max="15609" width="11.5703125" style="1" customWidth="1"/>
    <col min="15610" max="15610" width="13.140625" style="1" customWidth="1"/>
    <col min="15611" max="15611" width="48.42578125" style="1" customWidth="1"/>
    <col min="15612" max="15612" width="13.85546875" style="1" customWidth="1"/>
    <col min="15613" max="15613" width="11.42578125" style="1" customWidth="1"/>
    <col min="15614" max="15614" width="11.85546875" style="1" customWidth="1"/>
    <col min="15615" max="15864" width="9.140625" style="1"/>
    <col min="15865" max="15865" width="11.5703125" style="1" customWidth="1"/>
    <col min="15866" max="15866" width="13.140625" style="1" customWidth="1"/>
    <col min="15867" max="15867" width="48.42578125" style="1" customWidth="1"/>
    <col min="15868" max="15868" width="13.85546875" style="1" customWidth="1"/>
    <col min="15869" max="15869" width="11.42578125" style="1" customWidth="1"/>
    <col min="15870" max="15870" width="11.85546875" style="1" customWidth="1"/>
    <col min="15871" max="16120" width="9.140625" style="1"/>
    <col min="16121" max="16121" width="11.5703125" style="1" customWidth="1"/>
    <col min="16122" max="16122" width="13.140625" style="1" customWidth="1"/>
    <col min="16123" max="16123" width="48.42578125" style="1" customWidth="1"/>
    <col min="16124" max="16124" width="13.85546875" style="1" customWidth="1"/>
    <col min="16125" max="16125" width="11.42578125" style="1" customWidth="1"/>
    <col min="16126" max="16126" width="11.85546875" style="1" customWidth="1"/>
    <col min="16127" max="16384" width="9.140625" style="1"/>
  </cols>
  <sheetData>
    <row r="1" spans="1:19" ht="11.25" customHeight="1" x14ac:dyDescent="0.2">
      <c r="A1" s="276" t="s">
        <v>734</v>
      </c>
      <c r="B1" s="276"/>
      <c r="C1" s="276"/>
      <c r="D1" s="276"/>
      <c r="E1" s="276"/>
      <c r="F1" s="276"/>
    </row>
    <row r="2" spans="1:19" ht="11.25" customHeight="1" x14ac:dyDescent="0.2">
      <c r="A2" s="276"/>
      <c r="B2" s="276"/>
      <c r="C2" s="276"/>
      <c r="D2" s="276"/>
      <c r="E2" s="276"/>
      <c r="F2" s="276"/>
    </row>
    <row r="3" spans="1:19" ht="11.25" customHeight="1" x14ac:dyDescent="0.2"/>
    <row r="4" spans="1:19" ht="12.75" customHeight="1" x14ac:dyDescent="0.2">
      <c r="A4" s="254" t="s">
        <v>735</v>
      </c>
      <c r="B4" s="254"/>
      <c r="C4" s="254"/>
      <c r="D4" s="254"/>
      <c r="E4" s="254"/>
      <c r="F4" s="254"/>
    </row>
    <row r="5" spans="1:19" ht="12.75" customHeight="1" x14ac:dyDescent="0.2"/>
    <row r="6" spans="1:19" ht="12.75" customHeight="1" x14ac:dyDescent="0.2">
      <c r="A6" s="265"/>
      <c r="B6" s="265"/>
      <c r="C6" s="265"/>
      <c r="D6" s="265"/>
      <c r="E6" s="265"/>
      <c r="F6" s="265"/>
    </row>
    <row r="7" spans="1:19" ht="12.75" customHeight="1" thickBot="1" x14ac:dyDescent="0.25">
      <c r="E7" s="1" t="s">
        <v>2949</v>
      </c>
      <c r="G7" s="1" t="s">
        <v>2951</v>
      </c>
      <c r="I7" s="1" t="s">
        <v>2952</v>
      </c>
    </row>
    <row r="8" spans="1:19" ht="12.75" customHeight="1" x14ac:dyDescent="0.2">
      <c r="A8" s="273" t="s">
        <v>2</v>
      </c>
      <c r="B8" s="273" t="s">
        <v>3</v>
      </c>
      <c r="C8" s="268" t="s">
        <v>4</v>
      </c>
      <c r="D8" s="268" t="s">
        <v>5</v>
      </c>
      <c r="E8" s="252" t="s">
        <v>6</v>
      </c>
      <c r="F8" s="252"/>
      <c r="G8" s="252" t="s">
        <v>6</v>
      </c>
      <c r="H8" s="252"/>
      <c r="I8" s="252" t="s">
        <v>6</v>
      </c>
      <c r="J8" s="252"/>
    </row>
    <row r="9" spans="1:19" ht="36.75" customHeight="1" thickBot="1" x14ac:dyDescent="0.25">
      <c r="A9" s="274"/>
      <c r="B9" s="274"/>
      <c r="C9" s="269"/>
      <c r="D9" s="269"/>
      <c r="E9" s="2" t="s">
        <v>7</v>
      </c>
      <c r="F9" s="3" t="s">
        <v>8</v>
      </c>
      <c r="G9" s="2" t="s">
        <v>7</v>
      </c>
      <c r="H9" s="3" t="s">
        <v>8</v>
      </c>
      <c r="I9" s="9" t="s">
        <v>7</v>
      </c>
      <c r="J9" s="10" t="s">
        <v>8</v>
      </c>
    </row>
    <row r="10" spans="1:19" ht="24.75" customHeight="1" x14ac:dyDescent="0.2">
      <c r="A10" s="4" t="s">
        <v>9</v>
      </c>
      <c r="B10" s="4" t="s">
        <v>736</v>
      </c>
      <c r="C10" s="5" t="s">
        <v>737</v>
      </c>
      <c r="D10" s="4" t="s">
        <v>303</v>
      </c>
      <c r="E10" s="8">
        <v>285</v>
      </c>
      <c r="F10" s="7"/>
      <c r="G10" s="8">
        <v>518</v>
      </c>
      <c r="H10" s="7"/>
      <c r="I10" s="13">
        <v>672</v>
      </c>
      <c r="J10" s="12"/>
      <c r="L10" s="14" t="str">
        <f>IF(F10&gt;0,E10-F10,"")</f>
        <v/>
      </c>
      <c r="M10" s="25">
        <f>р4гл2!E10/'4,2'!E10</f>
        <v>1.1122807017543859</v>
      </c>
      <c r="N10" s="25"/>
      <c r="O10" s="25">
        <f>р4гл2!G10/'4,2'!G10</f>
        <v>1.113899613899614</v>
      </c>
      <c r="P10" s="25"/>
      <c r="Q10" s="25">
        <f>р4гл2!I10/'4,2'!I10</f>
        <v>1.1130952380952381</v>
      </c>
      <c r="R10" s="25"/>
      <c r="S10" s="25"/>
    </row>
    <row r="11" spans="1:19" ht="36.75" customHeight="1" x14ac:dyDescent="0.2">
      <c r="A11" s="4" t="s">
        <v>194</v>
      </c>
      <c r="B11" s="4" t="s">
        <v>738</v>
      </c>
      <c r="C11" s="5" t="s">
        <v>739</v>
      </c>
      <c r="D11" s="4" t="s">
        <v>740</v>
      </c>
      <c r="E11" s="6">
        <v>6159</v>
      </c>
      <c r="F11" s="7"/>
      <c r="G11" s="6">
        <v>11042</v>
      </c>
      <c r="H11" s="7"/>
      <c r="I11" s="11">
        <v>14626</v>
      </c>
      <c r="J11" s="12"/>
      <c r="L11" s="14" t="str">
        <f>IF(F11&gt;0,E11-F11,"")</f>
        <v/>
      </c>
      <c r="M11" s="25">
        <f>р4гл2!E11/'4,2'!E11</f>
        <v>1.1130053580126644</v>
      </c>
      <c r="N11" s="25"/>
      <c r="O11" s="25">
        <f>р4гл2!G11/'4,2'!G11</f>
        <v>1.1130230030791524</v>
      </c>
      <c r="P11" s="25"/>
      <c r="Q11" s="25">
        <f>р4гл2!I11/'4,2'!I11</f>
        <v>1.113017913305073</v>
      </c>
    </row>
    <row r="12" spans="1:19" x14ac:dyDescent="0.2">
      <c r="K12" s="80">
        <f>SUM(E10:J11)</f>
        <v>33302</v>
      </c>
      <c r="R12" s="124"/>
    </row>
    <row r="13" spans="1:19" x14ac:dyDescent="0.2">
      <c r="K13" s="80">
        <f>SUM(р4гл2!E10:J11)</f>
        <v>37066</v>
      </c>
      <c r="R13" s="124"/>
    </row>
    <row r="14" spans="1:19" x14ac:dyDescent="0.2">
      <c r="K14" s="25">
        <f>K13/K12</f>
        <v>1.1130262446699899</v>
      </c>
      <c r="R14" s="124"/>
    </row>
  </sheetData>
  <mergeCells count="10">
    <mergeCell ref="G8:H8"/>
    <mergeCell ref="I8:J8"/>
    <mergeCell ref="A1:F2"/>
    <mergeCell ref="A4:F4"/>
    <mergeCell ref="A6:F6"/>
    <mergeCell ref="A8:A9"/>
    <mergeCell ref="B8:B9"/>
    <mergeCell ref="C8:C9"/>
    <mergeCell ref="D8:D9"/>
    <mergeCell ref="E8:F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S36"/>
  <sheetViews>
    <sheetView view="pageBreakPreview" zoomScale="93" zoomScaleNormal="100" zoomScaleSheetLayoutView="93" workbookViewId="0">
      <selection activeCell="G25" sqref="G25"/>
    </sheetView>
  </sheetViews>
  <sheetFormatPr defaultColWidth="9.140625" defaultRowHeight="12.75" x14ac:dyDescent="0.2"/>
  <cols>
    <col min="1" max="1" width="4.140625" style="81" customWidth="1"/>
    <col min="2" max="2" width="6.7109375" style="81" customWidth="1"/>
    <col min="3" max="3" width="37.28515625" style="81" customWidth="1"/>
    <col min="4" max="4" width="14" style="81" customWidth="1"/>
    <col min="5" max="10" width="12.85546875" style="81" customWidth="1"/>
    <col min="11" max="11" width="0" style="81" hidden="1" customWidth="1"/>
    <col min="12" max="12" width="9.140625" style="81"/>
    <col min="13" max="13" width="11.42578125" style="131" customWidth="1"/>
    <col min="14" max="252" width="9.140625" style="81"/>
    <col min="253" max="253" width="11.5703125" style="81" customWidth="1"/>
    <col min="254" max="254" width="13.140625" style="81" customWidth="1"/>
    <col min="255" max="255" width="48.42578125" style="81" customWidth="1"/>
    <col min="256" max="256" width="13.85546875" style="81" customWidth="1"/>
    <col min="257" max="257" width="11.42578125" style="81" customWidth="1"/>
    <col min="258" max="258" width="11.85546875" style="81" customWidth="1"/>
    <col min="259" max="508" width="9.140625" style="81"/>
    <col min="509" max="509" width="11.5703125" style="81" customWidth="1"/>
    <col min="510" max="510" width="13.140625" style="81" customWidth="1"/>
    <col min="511" max="511" width="48.42578125" style="81" customWidth="1"/>
    <col min="512" max="512" width="13.85546875" style="81" customWidth="1"/>
    <col min="513" max="513" width="11.42578125" style="81" customWidth="1"/>
    <col min="514" max="514" width="11.85546875" style="81" customWidth="1"/>
    <col min="515" max="764" width="9.140625" style="81"/>
    <col min="765" max="765" width="11.5703125" style="81" customWidth="1"/>
    <col min="766" max="766" width="13.140625" style="81" customWidth="1"/>
    <col min="767" max="767" width="48.42578125" style="81" customWidth="1"/>
    <col min="768" max="768" width="13.85546875" style="81" customWidth="1"/>
    <col min="769" max="769" width="11.42578125" style="81" customWidth="1"/>
    <col min="770" max="770" width="11.85546875" style="81" customWidth="1"/>
    <col min="771" max="1020" width="9.140625" style="81"/>
    <col min="1021" max="1021" width="11.5703125" style="81" customWidth="1"/>
    <col min="1022" max="1022" width="13.140625" style="81" customWidth="1"/>
    <col min="1023" max="1023" width="48.42578125" style="81" customWidth="1"/>
    <col min="1024" max="1024" width="13.85546875" style="81" customWidth="1"/>
    <col min="1025" max="1025" width="11.42578125" style="81" customWidth="1"/>
    <col min="1026" max="1026" width="11.85546875" style="81" customWidth="1"/>
    <col min="1027" max="1276" width="9.140625" style="81"/>
    <col min="1277" max="1277" width="11.5703125" style="81" customWidth="1"/>
    <col min="1278" max="1278" width="13.140625" style="81" customWidth="1"/>
    <col min="1279" max="1279" width="48.42578125" style="81" customWidth="1"/>
    <col min="1280" max="1280" width="13.85546875" style="81" customWidth="1"/>
    <col min="1281" max="1281" width="11.42578125" style="81" customWidth="1"/>
    <col min="1282" max="1282" width="11.85546875" style="81" customWidth="1"/>
    <col min="1283" max="1532" width="9.140625" style="81"/>
    <col min="1533" max="1533" width="11.5703125" style="81" customWidth="1"/>
    <col min="1534" max="1534" width="13.140625" style="81" customWidth="1"/>
    <col min="1535" max="1535" width="48.42578125" style="81" customWidth="1"/>
    <col min="1536" max="1536" width="13.85546875" style="81" customWidth="1"/>
    <col min="1537" max="1537" width="11.42578125" style="81" customWidth="1"/>
    <col min="1538" max="1538" width="11.85546875" style="81" customWidth="1"/>
    <col min="1539" max="1788" width="9.140625" style="81"/>
    <col min="1789" max="1789" width="11.5703125" style="81" customWidth="1"/>
    <col min="1790" max="1790" width="13.140625" style="81" customWidth="1"/>
    <col min="1791" max="1791" width="48.42578125" style="81" customWidth="1"/>
    <col min="1792" max="1792" width="13.85546875" style="81" customWidth="1"/>
    <col min="1793" max="1793" width="11.42578125" style="81" customWidth="1"/>
    <col min="1794" max="1794" width="11.85546875" style="81" customWidth="1"/>
    <col min="1795" max="2044" width="9.140625" style="81"/>
    <col min="2045" max="2045" width="11.5703125" style="81" customWidth="1"/>
    <col min="2046" max="2046" width="13.140625" style="81" customWidth="1"/>
    <col min="2047" max="2047" width="48.42578125" style="81" customWidth="1"/>
    <col min="2048" max="2048" width="13.85546875" style="81" customWidth="1"/>
    <col min="2049" max="2049" width="11.42578125" style="81" customWidth="1"/>
    <col min="2050" max="2050" width="11.85546875" style="81" customWidth="1"/>
    <col min="2051" max="2300" width="9.140625" style="81"/>
    <col min="2301" max="2301" width="11.5703125" style="81" customWidth="1"/>
    <col min="2302" max="2302" width="13.140625" style="81" customWidth="1"/>
    <col min="2303" max="2303" width="48.42578125" style="81" customWidth="1"/>
    <col min="2304" max="2304" width="13.85546875" style="81" customWidth="1"/>
    <col min="2305" max="2305" width="11.42578125" style="81" customWidth="1"/>
    <col min="2306" max="2306" width="11.85546875" style="81" customWidth="1"/>
    <col min="2307" max="2556" width="9.140625" style="81"/>
    <col min="2557" max="2557" width="11.5703125" style="81" customWidth="1"/>
    <col min="2558" max="2558" width="13.140625" style="81" customWidth="1"/>
    <col min="2559" max="2559" width="48.42578125" style="81" customWidth="1"/>
    <col min="2560" max="2560" width="13.85546875" style="81" customWidth="1"/>
    <col min="2561" max="2561" width="11.42578125" style="81" customWidth="1"/>
    <col min="2562" max="2562" width="11.85546875" style="81" customWidth="1"/>
    <col min="2563" max="2812" width="9.140625" style="81"/>
    <col min="2813" max="2813" width="11.5703125" style="81" customWidth="1"/>
    <col min="2814" max="2814" width="13.140625" style="81" customWidth="1"/>
    <col min="2815" max="2815" width="48.42578125" style="81" customWidth="1"/>
    <col min="2816" max="2816" width="13.85546875" style="81" customWidth="1"/>
    <col min="2817" max="2817" width="11.42578125" style="81" customWidth="1"/>
    <col min="2818" max="2818" width="11.85546875" style="81" customWidth="1"/>
    <col min="2819" max="3068" width="9.140625" style="81"/>
    <col min="3069" max="3069" width="11.5703125" style="81" customWidth="1"/>
    <col min="3070" max="3070" width="13.140625" style="81" customWidth="1"/>
    <col min="3071" max="3071" width="48.42578125" style="81" customWidth="1"/>
    <col min="3072" max="3072" width="13.85546875" style="81" customWidth="1"/>
    <col min="3073" max="3073" width="11.42578125" style="81" customWidth="1"/>
    <col min="3074" max="3074" width="11.85546875" style="81" customWidth="1"/>
    <col min="3075" max="3324" width="9.140625" style="81"/>
    <col min="3325" max="3325" width="11.5703125" style="81" customWidth="1"/>
    <col min="3326" max="3326" width="13.140625" style="81" customWidth="1"/>
    <col min="3327" max="3327" width="48.42578125" style="81" customWidth="1"/>
    <col min="3328" max="3328" width="13.85546875" style="81" customWidth="1"/>
    <col min="3329" max="3329" width="11.42578125" style="81" customWidth="1"/>
    <col min="3330" max="3330" width="11.85546875" style="81" customWidth="1"/>
    <col min="3331" max="3580" width="9.140625" style="81"/>
    <col min="3581" max="3581" width="11.5703125" style="81" customWidth="1"/>
    <col min="3582" max="3582" width="13.140625" style="81" customWidth="1"/>
    <col min="3583" max="3583" width="48.42578125" style="81" customWidth="1"/>
    <col min="3584" max="3584" width="13.85546875" style="81" customWidth="1"/>
    <col min="3585" max="3585" width="11.42578125" style="81" customWidth="1"/>
    <col min="3586" max="3586" width="11.85546875" style="81" customWidth="1"/>
    <col min="3587" max="3836" width="9.140625" style="81"/>
    <col min="3837" max="3837" width="11.5703125" style="81" customWidth="1"/>
    <col min="3838" max="3838" width="13.140625" style="81" customWidth="1"/>
    <col min="3839" max="3839" width="48.42578125" style="81" customWidth="1"/>
    <col min="3840" max="3840" width="13.85546875" style="81" customWidth="1"/>
    <col min="3841" max="3841" width="11.42578125" style="81" customWidth="1"/>
    <col min="3842" max="3842" width="11.85546875" style="81" customWidth="1"/>
    <col min="3843" max="4092" width="9.140625" style="81"/>
    <col min="4093" max="4093" width="11.5703125" style="81" customWidth="1"/>
    <col min="4094" max="4094" width="13.140625" style="81" customWidth="1"/>
    <col min="4095" max="4095" width="48.42578125" style="81" customWidth="1"/>
    <col min="4096" max="4096" width="13.85546875" style="81" customWidth="1"/>
    <col min="4097" max="4097" width="11.42578125" style="81" customWidth="1"/>
    <col min="4098" max="4098" width="11.85546875" style="81" customWidth="1"/>
    <col min="4099" max="4348" width="9.140625" style="81"/>
    <col min="4349" max="4349" width="11.5703125" style="81" customWidth="1"/>
    <col min="4350" max="4350" width="13.140625" style="81" customWidth="1"/>
    <col min="4351" max="4351" width="48.42578125" style="81" customWidth="1"/>
    <col min="4352" max="4352" width="13.85546875" style="81" customWidth="1"/>
    <col min="4353" max="4353" width="11.42578125" style="81" customWidth="1"/>
    <col min="4354" max="4354" width="11.85546875" style="81" customWidth="1"/>
    <col min="4355" max="4604" width="9.140625" style="81"/>
    <col min="4605" max="4605" width="11.5703125" style="81" customWidth="1"/>
    <col min="4606" max="4606" width="13.140625" style="81" customWidth="1"/>
    <col min="4607" max="4607" width="48.42578125" style="81" customWidth="1"/>
    <col min="4608" max="4608" width="13.85546875" style="81" customWidth="1"/>
    <col min="4609" max="4609" width="11.42578125" style="81" customWidth="1"/>
    <col min="4610" max="4610" width="11.85546875" style="81" customWidth="1"/>
    <col min="4611" max="4860" width="9.140625" style="81"/>
    <col min="4861" max="4861" width="11.5703125" style="81" customWidth="1"/>
    <col min="4862" max="4862" width="13.140625" style="81" customWidth="1"/>
    <col min="4863" max="4863" width="48.42578125" style="81" customWidth="1"/>
    <col min="4864" max="4864" width="13.85546875" style="81" customWidth="1"/>
    <col min="4865" max="4865" width="11.42578125" style="81" customWidth="1"/>
    <col min="4866" max="4866" width="11.85546875" style="81" customWidth="1"/>
    <col min="4867" max="5116" width="9.140625" style="81"/>
    <col min="5117" max="5117" width="11.5703125" style="81" customWidth="1"/>
    <col min="5118" max="5118" width="13.140625" style="81" customWidth="1"/>
    <col min="5119" max="5119" width="48.42578125" style="81" customWidth="1"/>
    <col min="5120" max="5120" width="13.85546875" style="81" customWidth="1"/>
    <col min="5121" max="5121" width="11.42578125" style="81" customWidth="1"/>
    <col min="5122" max="5122" width="11.85546875" style="81" customWidth="1"/>
    <col min="5123" max="5372" width="9.140625" style="81"/>
    <col min="5373" max="5373" width="11.5703125" style="81" customWidth="1"/>
    <col min="5374" max="5374" width="13.140625" style="81" customWidth="1"/>
    <col min="5375" max="5375" width="48.42578125" style="81" customWidth="1"/>
    <col min="5376" max="5376" width="13.85546875" style="81" customWidth="1"/>
    <col min="5377" max="5377" width="11.42578125" style="81" customWidth="1"/>
    <col min="5378" max="5378" width="11.85546875" style="81" customWidth="1"/>
    <col min="5379" max="5628" width="9.140625" style="81"/>
    <col min="5629" max="5629" width="11.5703125" style="81" customWidth="1"/>
    <col min="5630" max="5630" width="13.140625" style="81" customWidth="1"/>
    <col min="5631" max="5631" width="48.42578125" style="81" customWidth="1"/>
    <col min="5632" max="5632" width="13.85546875" style="81" customWidth="1"/>
    <col min="5633" max="5633" width="11.42578125" style="81" customWidth="1"/>
    <col min="5634" max="5634" width="11.85546875" style="81" customWidth="1"/>
    <col min="5635" max="5884" width="9.140625" style="81"/>
    <col min="5885" max="5885" width="11.5703125" style="81" customWidth="1"/>
    <col min="5886" max="5886" width="13.140625" style="81" customWidth="1"/>
    <col min="5887" max="5887" width="48.42578125" style="81" customWidth="1"/>
    <col min="5888" max="5888" width="13.85546875" style="81" customWidth="1"/>
    <col min="5889" max="5889" width="11.42578125" style="81" customWidth="1"/>
    <col min="5890" max="5890" width="11.85546875" style="81" customWidth="1"/>
    <col min="5891" max="6140" width="9.140625" style="81"/>
    <col min="6141" max="6141" width="11.5703125" style="81" customWidth="1"/>
    <col min="6142" max="6142" width="13.140625" style="81" customWidth="1"/>
    <col min="6143" max="6143" width="48.42578125" style="81" customWidth="1"/>
    <col min="6144" max="6144" width="13.85546875" style="81" customWidth="1"/>
    <col min="6145" max="6145" width="11.42578125" style="81" customWidth="1"/>
    <col min="6146" max="6146" width="11.85546875" style="81" customWidth="1"/>
    <col min="6147" max="6396" width="9.140625" style="81"/>
    <col min="6397" max="6397" width="11.5703125" style="81" customWidth="1"/>
    <col min="6398" max="6398" width="13.140625" style="81" customWidth="1"/>
    <col min="6399" max="6399" width="48.42578125" style="81" customWidth="1"/>
    <col min="6400" max="6400" width="13.85546875" style="81" customWidth="1"/>
    <col min="6401" max="6401" width="11.42578125" style="81" customWidth="1"/>
    <col min="6402" max="6402" width="11.85546875" style="81" customWidth="1"/>
    <col min="6403" max="6652" width="9.140625" style="81"/>
    <col min="6653" max="6653" width="11.5703125" style="81" customWidth="1"/>
    <col min="6654" max="6654" width="13.140625" style="81" customWidth="1"/>
    <col min="6655" max="6655" width="48.42578125" style="81" customWidth="1"/>
    <col min="6656" max="6656" width="13.85546875" style="81" customWidth="1"/>
    <col min="6657" max="6657" width="11.42578125" style="81" customWidth="1"/>
    <col min="6658" max="6658" width="11.85546875" style="81" customWidth="1"/>
    <col min="6659" max="6908" width="9.140625" style="81"/>
    <col min="6909" max="6909" width="11.5703125" style="81" customWidth="1"/>
    <col min="6910" max="6910" width="13.140625" style="81" customWidth="1"/>
    <col min="6911" max="6911" width="48.42578125" style="81" customWidth="1"/>
    <col min="6912" max="6912" width="13.85546875" style="81" customWidth="1"/>
    <col min="6913" max="6913" width="11.42578125" style="81" customWidth="1"/>
    <col min="6914" max="6914" width="11.85546875" style="81" customWidth="1"/>
    <col min="6915" max="7164" width="9.140625" style="81"/>
    <col min="7165" max="7165" width="11.5703125" style="81" customWidth="1"/>
    <col min="7166" max="7166" width="13.140625" style="81" customWidth="1"/>
    <col min="7167" max="7167" width="48.42578125" style="81" customWidth="1"/>
    <col min="7168" max="7168" width="13.85546875" style="81" customWidth="1"/>
    <col min="7169" max="7169" width="11.42578125" style="81" customWidth="1"/>
    <col min="7170" max="7170" width="11.85546875" style="81" customWidth="1"/>
    <col min="7171" max="7420" width="9.140625" style="81"/>
    <col min="7421" max="7421" width="11.5703125" style="81" customWidth="1"/>
    <col min="7422" max="7422" width="13.140625" style="81" customWidth="1"/>
    <col min="7423" max="7423" width="48.42578125" style="81" customWidth="1"/>
    <col min="7424" max="7424" width="13.85546875" style="81" customWidth="1"/>
    <col min="7425" max="7425" width="11.42578125" style="81" customWidth="1"/>
    <col min="7426" max="7426" width="11.85546875" style="81" customWidth="1"/>
    <col min="7427" max="7676" width="9.140625" style="81"/>
    <col min="7677" max="7677" width="11.5703125" style="81" customWidth="1"/>
    <col min="7678" max="7678" width="13.140625" style="81" customWidth="1"/>
    <col min="7679" max="7679" width="48.42578125" style="81" customWidth="1"/>
    <col min="7680" max="7680" width="13.85546875" style="81" customWidth="1"/>
    <col min="7681" max="7681" width="11.42578125" style="81" customWidth="1"/>
    <col min="7682" max="7682" width="11.85546875" style="81" customWidth="1"/>
    <col min="7683" max="7932" width="9.140625" style="81"/>
    <col min="7933" max="7933" width="11.5703125" style="81" customWidth="1"/>
    <col min="7934" max="7934" width="13.140625" style="81" customWidth="1"/>
    <col min="7935" max="7935" width="48.42578125" style="81" customWidth="1"/>
    <col min="7936" max="7936" width="13.85546875" style="81" customWidth="1"/>
    <col min="7937" max="7937" width="11.42578125" style="81" customWidth="1"/>
    <col min="7938" max="7938" width="11.85546875" style="81" customWidth="1"/>
    <col min="7939" max="8188" width="9.140625" style="81"/>
    <col min="8189" max="8189" width="11.5703125" style="81" customWidth="1"/>
    <col min="8190" max="8190" width="13.140625" style="81" customWidth="1"/>
    <col min="8191" max="8191" width="48.42578125" style="81" customWidth="1"/>
    <col min="8192" max="8192" width="13.85546875" style="81" customWidth="1"/>
    <col min="8193" max="8193" width="11.42578125" style="81" customWidth="1"/>
    <col min="8194" max="8194" width="11.85546875" style="81" customWidth="1"/>
    <col min="8195" max="8444" width="9.140625" style="81"/>
    <col min="8445" max="8445" width="11.5703125" style="81" customWidth="1"/>
    <col min="8446" max="8446" width="13.140625" style="81" customWidth="1"/>
    <col min="8447" max="8447" width="48.42578125" style="81" customWidth="1"/>
    <col min="8448" max="8448" width="13.85546875" style="81" customWidth="1"/>
    <col min="8449" max="8449" width="11.42578125" style="81" customWidth="1"/>
    <col min="8450" max="8450" width="11.85546875" style="81" customWidth="1"/>
    <col min="8451" max="8700" width="9.140625" style="81"/>
    <col min="8701" max="8701" width="11.5703125" style="81" customWidth="1"/>
    <col min="8702" max="8702" width="13.140625" style="81" customWidth="1"/>
    <col min="8703" max="8703" width="48.42578125" style="81" customWidth="1"/>
    <col min="8704" max="8704" width="13.85546875" style="81" customWidth="1"/>
    <col min="8705" max="8705" width="11.42578125" style="81" customWidth="1"/>
    <col min="8706" max="8706" width="11.85546875" style="81" customWidth="1"/>
    <col min="8707" max="8956" width="9.140625" style="81"/>
    <col min="8957" max="8957" width="11.5703125" style="81" customWidth="1"/>
    <col min="8958" max="8958" width="13.140625" style="81" customWidth="1"/>
    <col min="8959" max="8959" width="48.42578125" style="81" customWidth="1"/>
    <col min="8960" max="8960" width="13.85546875" style="81" customWidth="1"/>
    <col min="8961" max="8961" width="11.42578125" style="81" customWidth="1"/>
    <col min="8962" max="8962" width="11.85546875" style="81" customWidth="1"/>
    <col min="8963" max="9212" width="9.140625" style="81"/>
    <col min="9213" max="9213" width="11.5703125" style="81" customWidth="1"/>
    <col min="9214" max="9214" width="13.140625" style="81" customWidth="1"/>
    <col min="9215" max="9215" width="48.42578125" style="81" customWidth="1"/>
    <col min="9216" max="9216" width="13.85546875" style="81" customWidth="1"/>
    <col min="9217" max="9217" width="11.42578125" style="81" customWidth="1"/>
    <col min="9218" max="9218" width="11.85546875" style="81" customWidth="1"/>
    <col min="9219" max="9468" width="9.140625" style="81"/>
    <col min="9469" max="9469" width="11.5703125" style="81" customWidth="1"/>
    <col min="9470" max="9470" width="13.140625" style="81" customWidth="1"/>
    <col min="9471" max="9471" width="48.42578125" style="81" customWidth="1"/>
    <col min="9472" max="9472" width="13.85546875" style="81" customWidth="1"/>
    <col min="9473" max="9473" width="11.42578125" style="81" customWidth="1"/>
    <col min="9474" max="9474" width="11.85546875" style="81" customWidth="1"/>
    <col min="9475" max="9724" width="9.140625" style="81"/>
    <col min="9725" max="9725" width="11.5703125" style="81" customWidth="1"/>
    <col min="9726" max="9726" width="13.140625" style="81" customWidth="1"/>
    <col min="9727" max="9727" width="48.42578125" style="81" customWidth="1"/>
    <col min="9728" max="9728" width="13.85546875" style="81" customWidth="1"/>
    <col min="9729" max="9729" width="11.42578125" style="81" customWidth="1"/>
    <col min="9730" max="9730" width="11.85546875" style="81" customWidth="1"/>
    <col min="9731" max="9980" width="9.140625" style="81"/>
    <col min="9981" max="9981" width="11.5703125" style="81" customWidth="1"/>
    <col min="9982" max="9982" width="13.140625" style="81" customWidth="1"/>
    <col min="9983" max="9983" width="48.42578125" style="81" customWidth="1"/>
    <col min="9984" max="9984" width="13.85546875" style="81" customWidth="1"/>
    <col min="9985" max="9985" width="11.42578125" style="81" customWidth="1"/>
    <col min="9986" max="9986" width="11.85546875" style="81" customWidth="1"/>
    <col min="9987" max="10236" width="9.140625" style="81"/>
    <col min="10237" max="10237" width="11.5703125" style="81" customWidth="1"/>
    <col min="10238" max="10238" width="13.140625" style="81" customWidth="1"/>
    <col min="10239" max="10239" width="48.42578125" style="81" customWidth="1"/>
    <col min="10240" max="10240" width="13.85546875" style="81" customWidth="1"/>
    <col min="10241" max="10241" width="11.42578125" style="81" customWidth="1"/>
    <col min="10242" max="10242" width="11.85546875" style="81" customWidth="1"/>
    <col min="10243" max="10492" width="9.140625" style="81"/>
    <col min="10493" max="10493" width="11.5703125" style="81" customWidth="1"/>
    <col min="10494" max="10494" width="13.140625" style="81" customWidth="1"/>
    <col min="10495" max="10495" width="48.42578125" style="81" customWidth="1"/>
    <col min="10496" max="10496" width="13.85546875" style="81" customWidth="1"/>
    <col min="10497" max="10497" width="11.42578125" style="81" customWidth="1"/>
    <col min="10498" max="10498" width="11.85546875" style="81" customWidth="1"/>
    <col min="10499" max="10748" width="9.140625" style="81"/>
    <col min="10749" max="10749" width="11.5703125" style="81" customWidth="1"/>
    <col min="10750" max="10750" width="13.140625" style="81" customWidth="1"/>
    <col min="10751" max="10751" width="48.42578125" style="81" customWidth="1"/>
    <col min="10752" max="10752" width="13.85546875" style="81" customWidth="1"/>
    <col min="10753" max="10753" width="11.42578125" style="81" customWidth="1"/>
    <col min="10754" max="10754" width="11.85546875" style="81" customWidth="1"/>
    <col min="10755" max="11004" width="9.140625" style="81"/>
    <col min="11005" max="11005" width="11.5703125" style="81" customWidth="1"/>
    <col min="11006" max="11006" width="13.140625" style="81" customWidth="1"/>
    <col min="11007" max="11007" width="48.42578125" style="81" customWidth="1"/>
    <col min="11008" max="11008" width="13.85546875" style="81" customWidth="1"/>
    <col min="11009" max="11009" width="11.42578125" style="81" customWidth="1"/>
    <col min="11010" max="11010" width="11.85546875" style="81" customWidth="1"/>
    <col min="11011" max="11260" width="9.140625" style="81"/>
    <col min="11261" max="11261" width="11.5703125" style="81" customWidth="1"/>
    <col min="11262" max="11262" width="13.140625" style="81" customWidth="1"/>
    <col min="11263" max="11263" width="48.42578125" style="81" customWidth="1"/>
    <col min="11264" max="11264" width="13.85546875" style="81" customWidth="1"/>
    <col min="11265" max="11265" width="11.42578125" style="81" customWidth="1"/>
    <col min="11266" max="11266" width="11.85546875" style="81" customWidth="1"/>
    <col min="11267" max="11516" width="9.140625" style="81"/>
    <col min="11517" max="11517" width="11.5703125" style="81" customWidth="1"/>
    <col min="11518" max="11518" width="13.140625" style="81" customWidth="1"/>
    <col min="11519" max="11519" width="48.42578125" style="81" customWidth="1"/>
    <col min="11520" max="11520" width="13.85546875" style="81" customWidth="1"/>
    <col min="11521" max="11521" width="11.42578125" style="81" customWidth="1"/>
    <col min="11522" max="11522" width="11.85546875" style="81" customWidth="1"/>
    <col min="11523" max="11772" width="9.140625" style="81"/>
    <col min="11773" max="11773" width="11.5703125" style="81" customWidth="1"/>
    <col min="11774" max="11774" width="13.140625" style="81" customWidth="1"/>
    <col min="11775" max="11775" width="48.42578125" style="81" customWidth="1"/>
    <col min="11776" max="11776" width="13.85546875" style="81" customWidth="1"/>
    <col min="11777" max="11777" width="11.42578125" style="81" customWidth="1"/>
    <col min="11778" max="11778" width="11.85546875" style="81" customWidth="1"/>
    <col min="11779" max="12028" width="9.140625" style="81"/>
    <col min="12029" max="12029" width="11.5703125" style="81" customWidth="1"/>
    <col min="12030" max="12030" width="13.140625" style="81" customWidth="1"/>
    <col min="12031" max="12031" width="48.42578125" style="81" customWidth="1"/>
    <col min="12032" max="12032" width="13.85546875" style="81" customWidth="1"/>
    <col min="12033" max="12033" width="11.42578125" style="81" customWidth="1"/>
    <col min="12034" max="12034" width="11.85546875" style="81" customWidth="1"/>
    <col min="12035" max="12284" width="9.140625" style="81"/>
    <col min="12285" max="12285" width="11.5703125" style="81" customWidth="1"/>
    <col min="12286" max="12286" width="13.140625" style="81" customWidth="1"/>
    <col min="12287" max="12287" width="48.42578125" style="81" customWidth="1"/>
    <col min="12288" max="12288" width="13.85546875" style="81" customWidth="1"/>
    <col min="12289" max="12289" width="11.42578125" style="81" customWidth="1"/>
    <col min="12290" max="12290" width="11.85546875" style="81" customWidth="1"/>
    <col min="12291" max="12540" width="9.140625" style="81"/>
    <col min="12541" max="12541" width="11.5703125" style="81" customWidth="1"/>
    <col min="12542" max="12542" width="13.140625" style="81" customWidth="1"/>
    <col min="12543" max="12543" width="48.42578125" style="81" customWidth="1"/>
    <col min="12544" max="12544" width="13.85546875" style="81" customWidth="1"/>
    <col min="12545" max="12545" width="11.42578125" style="81" customWidth="1"/>
    <col min="12546" max="12546" width="11.85546875" style="81" customWidth="1"/>
    <col min="12547" max="12796" width="9.140625" style="81"/>
    <col min="12797" max="12797" width="11.5703125" style="81" customWidth="1"/>
    <col min="12798" max="12798" width="13.140625" style="81" customWidth="1"/>
    <col min="12799" max="12799" width="48.42578125" style="81" customWidth="1"/>
    <col min="12800" max="12800" width="13.85546875" style="81" customWidth="1"/>
    <col min="12801" max="12801" width="11.42578125" style="81" customWidth="1"/>
    <col min="12802" max="12802" width="11.85546875" style="81" customWidth="1"/>
    <col min="12803" max="13052" width="9.140625" style="81"/>
    <col min="13053" max="13053" width="11.5703125" style="81" customWidth="1"/>
    <col min="13054" max="13054" width="13.140625" style="81" customWidth="1"/>
    <col min="13055" max="13055" width="48.42578125" style="81" customWidth="1"/>
    <col min="13056" max="13056" width="13.85546875" style="81" customWidth="1"/>
    <col min="13057" max="13057" width="11.42578125" style="81" customWidth="1"/>
    <col min="13058" max="13058" width="11.85546875" style="81" customWidth="1"/>
    <col min="13059" max="13308" width="9.140625" style="81"/>
    <col min="13309" max="13309" width="11.5703125" style="81" customWidth="1"/>
    <col min="13310" max="13310" width="13.140625" style="81" customWidth="1"/>
    <col min="13311" max="13311" width="48.42578125" style="81" customWidth="1"/>
    <col min="13312" max="13312" width="13.85546875" style="81" customWidth="1"/>
    <col min="13313" max="13313" width="11.42578125" style="81" customWidth="1"/>
    <col min="13314" max="13314" width="11.85546875" style="81" customWidth="1"/>
    <col min="13315" max="13564" width="9.140625" style="81"/>
    <col min="13565" max="13565" width="11.5703125" style="81" customWidth="1"/>
    <col min="13566" max="13566" width="13.140625" style="81" customWidth="1"/>
    <col min="13567" max="13567" width="48.42578125" style="81" customWidth="1"/>
    <col min="13568" max="13568" width="13.85546875" style="81" customWidth="1"/>
    <col min="13569" max="13569" width="11.42578125" style="81" customWidth="1"/>
    <col min="13570" max="13570" width="11.85546875" style="81" customWidth="1"/>
    <col min="13571" max="13820" width="9.140625" style="81"/>
    <col min="13821" max="13821" width="11.5703125" style="81" customWidth="1"/>
    <col min="13822" max="13822" width="13.140625" style="81" customWidth="1"/>
    <col min="13823" max="13823" width="48.42578125" style="81" customWidth="1"/>
    <col min="13824" max="13824" width="13.85546875" style="81" customWidth="1"/>
    <col min="13825" max="13825" width="11.42578125" style="81" customWidth="1"/>
    <col min="13826" max="13826" width="11.85546875" style="81" customWidth="1"/>
    <col min="13827" max="14076" width="9.140625" style="81"/>
    <col min="14077" max="14077" width="11.5703125" style="81" customWidth="1"/>
    <col min="14078" max="14078" width="13.140625" style="81" customWidth="1"/>
    <col min="14079" max="14079" width="48.42578125" style="81" customWidth="1"/>
    <col min="14080" max="14080" width="13.85546875" style="81" customWidth="1"/>
    <col min="14081" max="14081" width="11.42578125" style="81" customWidth="1"/>
    <col min="14082" max="14082" width="11.85546875" style="81" customWidth="1"/>
    <col min="14083" max="14332" width="9.140625" style="81"/>
    <col min="14333" max="14333" width="11.5703125" style="81" customWidth="1"/>
    <col min="14334" max="14334" width="13.140625" style="81" customWidth="1"/>
    <col min="14335" max="14335" width="48.42578125" style="81" customWidth="1"/>
    <col min="14336" max="14336" width="13.85546875" style="81" customWidth="1"/>
    <col min="14337" max="14337" width="11.42578125" style="81" customWidth="1"/>
    <col min="14338" max="14338" width="11.85546875" style="81" customWidth="1"/>
    <col min="14339" max="14588" width="9.140625" style="81"/>
    <col min="14589" max="14589" width="11.5703125" style="81" customWidth="1"/>
    <col min="14590" max="14590" width="13.140625" style="81" customWidth="1"/>
    <col min="14591" max="14591" width="48.42578125" style="81" customWidth="1"/>
    <col min="14592" max="14592" width="13.85546875" style="81" customWidth="1"/>
    <col min="14593" max="14593" width="11.42578125" style="81" customWidth="1"/>
    <col min="14594" max="14594" width="11.85546875" style="81" customWidth="1"/>
    <col min="14595" max="14844" width="9.140625" style="81"/>
    <col min="14845" max="14845" width="11.5703125" style="81" customWidth="1"/>
    <col min="14846" max="14846" width="13.140625" style="81" customWidth="1"/>
    <col min="14847" max="14847" width="48.42578125" style="81" customWidth="1"/>
    <col min="14848" max="14848" width="13.85546875" style="81" customWidth="1"/>
    <col min="14849" max="14849" width="11.42578125" style="81" customWidth="1"/>
    <col min="14850" max="14850" width="11.85546875" style="81" customWidth="1"/>
    <col min="14851" max="15100" width="9.140625" style="81"/>
    <col min="15101" max="15101" width="11.5703125" style="81" customWidth="1"/>
    <col min="15102" max="15102" width="13.140625" style="81" customWidth="1"/>
    <col min="15103" max="15103" width="48.42578125" style="81" customWidth="1"/>
    <col min="15104" max="15104" width="13.85546875" style="81" customWidth="1"/>
    <col min="15105" max="15105" width="11.42578125" style="81" customWidth="1"/>
    <col min="15106" max="15106" width="11.85546875" style="81" customWidth="1"/>
    <col min="15107" max="15356" width="9.140625" style="81"/>
    <col min="15357" max="15357" width="11.5703125" style="81" customWidth="1"/>
    <col min="15358" max="15358" width="13.140625" style="81" customWidth="1"/>
    <col min="15359" max="15359" width="48.42578125" style="81" customWidth="1"/>
    <col min="15360" max="15360" width="13.85546875" style="81" customWidth="1"/>
    <col min="15361" max="15361" width="11.42578125" style="81" customWidth="1"/>
    <col min="15362" max="15362" width="11.85546875" style="81" customWidth="1"/>
    <col min="15363" max="15612" width="9.140625" style="81"/>
    <col min="15613" max="15613" width="11.5703125" style="81" customWidth="1"/>
    <col min="15614" max="15614" width="13.140625" style="81" customWidth="1"/>
    <col min="15615" max="15615" width="48.42578125" style="81" customWidth="1"/>
    <col min="15616" max="15616" width="13.85546875" style="81" customWidth="1"/>
    <col min="15617" max="15617" width="11.42578125" style="81" customWidth="1"/>
    <col min="15618" max="15618" width="11.85546875" style="81" customWidth="1"/>
    <col min="15619" max="15868" width="9.140625" style="81"/>
    <col min="15869" max="15869" width="11.5703125" style="81" customWidth="1"/>
    <col min="15870" max="15870" width="13.140625" style="81" customWidth="1"/>
    <col min="15871" max="15871" width="48.42578125" style="81" customWidth="1"/>
    <col min="15872" max="15872" width="13.85546875" style="81" customWidth="1"/>
    <col min="15873" max="15873" width="11.42578125" style="81" customWidth="1"/>
    <col min="15874" max="15874" width="11.85546875" style="81" customWidth="1"/>
    <col min="15875" max="16124" width="9.140625" style="81"/>
    <col min="16125" max="16125" width="11.5703125" style="81" customWidth="1"/>
    <col min="16126" max="16126" width="13.140625" style="81" customWidth="1"/>
    <col min="16127" max="16127" width="48.42578125" style="81" customWidth="1"/>
    <col min="16128" max="16128" width="13.85546875" style="81" customWidth="1"/>
    <col min="16129" max="16129" width="11.42578125" style="81" customWidth="1"/>
    <col min="16130" max="16130" width="11.85546875" style="81" customWidth="1"/>
    <col min="16131" max="16384" width="9.140625" style="81"/>
  </cols>
  <sheetData>
    <row r="1" spans="1:19" ht="18.75" x14ac:dyDescent="0.2">
      <c r="A1" s="263" t="s">
        <v>2962</v>
      </c>
      <c r="B1" s="263"/>
      <c r="C1" s="263"/>
      <c r="D1" s="263"/>
      <c r="E1" s="263"/>
      <c r="F1" s="263"/>
      <c r="G1" s="263"/>
      <c r="H1" s="263"/>
      <c r="I1" s="263"/>
      <c r="J1" s="263"/>
    </row>
    <row r="2" spans="1:19" ht="11.25" customHeight="1" x14ac:dyDescent="0.2">
      <c r="A2" s="27"/>
      <c r="B2" s="27"/>
      <c r="C2" s="27"/>
      <c r="D2" s="27"/>
      <c r="E2" s="27"/>
      <c r="F2" s="27"/>
    </row>
    <row r="3" spans="1:19" ht="11.25" customHeight="1" x14ac:dyDescent="0.2"/>
    <row r="4" spans="1:19" ht="18.75" x14ac:dyDescent="0.2">
      <c r="A4" s="264" t="s">
        <v>2975</v>
      </c>
      <c r="B4" s="264"/>
      <c r="C4" s="264"/>
      <c r="D4" s="264"/>
      <c r="E4" s="264"/>
      <c r="F4" s="264"/>
      <c r="G4" s="264"/>
      <c r="H4" s="264"/>
      <c r="I4" s="264"/>
      <c r="J4" s="264"/>
    </row>
    <row r="5" spans="1:19" ht="12.75" customHeight="1" x14ac:dyDescent="0.2"/>
    <row r="6" spans="1:19" ht="12.75" customHeight="1" thickBot="1" x14ac:dyDescent="0.25">
      <c r="A6" s="265"/>
      <c r="B6" s="265"/>
      <c r="C6" s="265"/>
      <c r="D6" s="265"/>
      <c r="E6" s="265"/>
      <c r="F6" s="265"/>
    </row>
    <row r="7" spans="1:19" ht="12.75" customHeight="1" thickBot="1" x14ac:dyDescent="0.25">
      <c r="E7" s="270" t="s">
        <v>2968</v>
      </c>
      <c r="F7" s="271"/>
      <c r="G7" s="270" t="s">
        <v>2969</v>
      </c>
      <c r="H7" s="271"/>
      <c r="I7" s="272" t="s">
        <v>2970</v>
      </c>
      <c r="J7" s="271"/>
    </row>
    <row r="8" spans="1:19" ht="12.75" customHeight="1" x14ac:dyDescent="0.2">
      <c r="A8" s="266" t="s">
        <v>2</v>
      </c>
      <c r="B8" s="266" t="s">
        <v>3</v>
      </c>
      <c r="C8" s="268" t="s">
        <v>4</v>
      </c>
      <c r="D8" s="268" t="s">
        <v>5</v>
      </c>
      <c r="E8" s="252" t="s">
        <v>6</v>
      </c>
      <c r="F8" s="252"/>
      <c r="G8" s="252" t="s">
        <v>6</v>
      </c>
      <c r="H8" s="252"/>
      <c r="I8" s="252" t="s">
        <v>6</v>
      </c>
      <c r="J8" s="252"/>
      <c r="K8" s="261" t="s">
        <v>3230</v>
      </c>
    </row>
    <row r="9" spans="1:19" ht="39" thickBot="1" x14ac:dyDescent="0.25">
      <c r="A9" s="267"/>
      <c r="B9" s="267"/>
      <c r="C9" s="269"/>
      <c r="D9" s="269"/>
      <c r="E9" s="2" t="s">
        <v>7</v>
      </c>
      <c r="F9" s="3" t="s">
        <v>8</v>
      </c>
      <c r="G9" s="2" t="s">
        <v>7</v>
      </c>
      <c r="H9" s="3" t="s">
        <v>8</v>
      </c>
      <c r="I9" s="9" t="s">
        <v>7</v>
      </c>
      <c r="J9" s="10" t="s">
        <v>8</v>
      </c>
      <c r="K9" s="262"/>
    </row>
    <row r="10" spans="1:19" ht="38.25" x14ac:dyDescent="0.2">
      <c r="A10" s="132" t="s">
        <v>9</v>
      </c>
      <c r="B10" s="132" t="s">
        <v>2963</v>
      </c>
      <c r="C10" s="133" t="s">
        <v>2964</v>
      </c>
      <c r="D10" s="134" t="s">
        <v>3242</v>
      </c>
      <c r="E10" s="135"/>
      <c r="F10" s="135"/>
      <c r="G10" s="135"/>
      <c r="H10" s="135"/>
      <c r="I10" s="135"/>
      <c r="J10" s="136"/>
      <c r="K10" s="137" t="str">
        <f>VLOOKUP(B10,[1]TDSheet!$B$1:$G$65536,6,)</f>
        <v>01.2.027.0</v>
      </c>
      <c r="L10" s="82"/>
    </row>
    <row r="11" spans="1:19" ht="12.75" customHeight="1" x14ac:dyDescent="0.2">
      <c r="A11" s="4"/>
      <c r="B11" s="4"/>
      <c r="C11" s="128" t="s">
        <v>3238</v>
      </c>
      <c r="D11" s="4"/>
      <c r="E11" s="6">
        <f>ROUND('1,2'!E11*'1,2'!$E$28,0)</f>
        <v>2278</v>
      </c>
      <c r="F11" s="6"/>
      <c r="G11" s="6">
        <f>ROUND('1,2'!G11*'1,2'!$E$28,0)</f>
        <v>4333</v>
      </c>
      <c r="H11" s="6"/>
      <c r="I11" s="6">
        <f>ROUND('1,2'!I11*'1,2'!$E$28,0)</f>
        <v>4830</v>
      </c>
      <c r="J11" s="12"/>
      <c r="K11" s="12"/>
      <c r="M11" s="157"/>
      <c r="N11" s="157"/>
      <c r="O11" s="157"/>
      <c r="P11" s="157"/>
      <c r="Q11" s="157"/>
      <c r="R11" s="157"/>
      <c r="S11" s="157"/>
    </row>
    <row r="12" spans="1:19" ht="12.75" customHeight="1" x14ac:dyDescent="0.2">
      <c r="A12" s="4"/>
      <c r="B12" s="4"/>
      <c r="C12" s="128" t="s">
        <v>3239</v>
      </c>
      <c r="D12" s="4"/>
      <c r="E12" s="6">
        <f>ROUND('1,2'!E12*'1,2'!$E$28,0)</f>
        <v>6835</v>
      </c>
      <c r="F12" s="6"/>
      <c r="G12" s="6">
        <f>ROUND('1,2'!G12*'1,2'!$E$28,0)</f>
        <v>12997</v>
      </c>
      <c r="H12" s="6"/>
      <c r="I12" s="6">
        <f>ROUND('1,2'!I12*'1,2'!$E$28,0)</f>
        <v>14491</v>
      </c>
      <c r="J12" s="12"/>
      <c r="K12" s="12"/>
      <c r="M12" s="157"/>
      <c r="N12" s="157"/>
      <c r="O12" s="157"/>
      <c r="P12" s="157"/>
      <c r="Q12" s="157"/>
      <c r="R12" s="157"/>
      <c r="S12" s="157"/>
    </row>
    <row r="13" spans="1:19" ht="12.75" customHeight="1" x14ac:dyDescent="0.2">
      <c r="A13" s="4"/>
      <c r="B13" s="4"/>
      <c r="C13" s="128" t="s">
        <v>3240</v>
      </c>
      <c r="D13" s="4"/>
      <c r="E13" s="6">
        <f>ROUND('1,2'!E13*'1,2'!$E$28,0)</f>
        <v>11393</v>
      </c>
      <c r="F13" s="6"/>
      <c r="G13" s="6">
        <f>ROUND('1,2'!G13*'1,2'!$E$28,0)</f>
        <v>21660</v>
      </c>
      <c r="H13" s="6"/>
      <c r="I13" s="6">
        <f>ROUND('1,2'!I13*'1,2'!$E$28,0)</f>
        <v>24152</v>
      </c>
      <c r="J13" s="12"/>
      <c r="K13" s="12"/>
      <c r="M13" s="157"/>
      <c r="N13" s="157"/>
      <c r="O13" s="157"/>
      <c r="P13" s="157"/>
      <c r="Q13" s="157"/>
      <c r="R13" s="157"/>
      <c r="S13" s="157"/>
    </row>
    <row r="14" spans="1:19" ht="12.75" customHeight="1" x14ac:dyDescent="0.2">
      <c r="A14" s="4"/>
      <c r="B14" s="4"/>
      <c r="C14" s="128" t="s">
        <v>3241</v>
      </c>
      <c r="D14" s="4"/>
      <c r="E14" s="6">
        <f>ROUND('1,2'!E14*'1,2'!$E$28,0)</f>
        <v>13671</v>
      </c>
      <c r="F14" s="6"/>
      <c r="G14" s="6">
        <f>ROUND('1,2'!G14*'1,2'!$E$28,0)</f>
        <v>25992</v>
      </c>
      <c r="H14" s="6"/>
      <c r="I14" s="6">
        <f>ROUND('1,2'!I14*'1,2'!$E$28,0)</f>
        <v>28980</v>
      </c>
      <c r="J14" s="12"/>
      <c r="K14" s="12"/>
      <c r="M14" s="157"/>
      <c r="N14" s="157"/>
      <c r="O14" s="157"/>
      <c r="P14" s="157"/>
      <c r="Q14" s="157"/>
      <c r="R14" s="157"/>
      <c r="S14" s="157"/>
    </row>
    <row r="15" spans="1:19" ht="38.25" x14ac:dyDescent="0.2">
      <c r="A15" s="4" t="s">
        <v>194</v>
      </c>
      <c r="B15" s="4" t="s">
        <v>2965</v>
      </c>
      <c r="C15" s="5" t="s">
        <v>2966</v>
      </c>
      <c r="D15" s="129" t="s">
        <v>3242</v>
      </c>
      <c r="E15" s="130"/>
      <c r="F15" s="130"/>
      <c r="G15" s="130"/>
      <c r="H15" s="130"/>
      <c r="I15" s="130"/>
      <c r="J15" s="12"/>
      <c r="K15" s="12" t="str">
        <f>VLOOKUP(B15,[1]TDSheet!$B$1:$G$65536,6,)</f>
        <v>01.2.055.0</v>
      </c>
      <c r="M15" s="157"/>
      <c r="N15" s="157"/>
      <c r="O15" s="157"/>
      <c r="P15" s="157"/>
      <c r="Q15" s="157"/>
      <c r="R15" s="157"/>
      <c r="S15" s="157"/>
    </row>
    <row r="16" spans="1:19" ht="12.75" customHeight="1" x14ac:dyDescent="0.2">
      <c r="A16" s="4"/>
      <c r="B16" s="4"/>
      <c r="C16" s="128" t="s">
        <v>3238</v>
      </c>
      <c r="D16" s="4"/>
      <c r="E16" s="6">
        <f>ROUND('1,2'!E16*'1,2'!$E$28,0)</f>
        <v>1140</v>
      </c>
      <c r="F16" s="6"/>
      <c r="G16" s="6">
        <f>ROUND('1,2'!G16*'1,2'!$E$28,0)</f>
        <v>2166</v>
      </c>
      <c r="H16" s="6"/>
      <c r="I16" s="6">
        <f>ROUND('1,2'!I16*'1,2'!$E$28,0)</f>
        <v>2415</v>
      </c>
      <c r="J16" s="12"/>
      <c r="K16" s="12"/>
      <c r="M16" s="157"/>
      <c r="N16" s="157"/>
      <c r="O16" s="157"/>
      <c r="P16" s="157"/>
      <c r="Q16" s="157"/>
      <c r="R16" s="157"/>
      <c r="S16" s="157"/>
    </row>
    <row r="17" spans="1:19" ht="12.75" customHeight="1" x14ac:dyDescent="0.2">
      <c r="A17" s="4"/>
      <c r="B17" s="4"/>
      <c r="C17" s="128" t="s">
        <v>3239</v>
      </c>
      <c r="D17" s="4"/>
      <c r="E17" s="6">
        <f>ROUND('1,2'!E17*'1,2'!$E$28,0)</f>
        <v>3418</v>
      </c>
      <c r="F17" s="6"/>
      <c r="G17" s="6">
        <f>ROUND('1,2'!G17*'1,2'!$E$28,0)</f>
        <v>6498</v>
      </c>
      <c r="H17" s="6"/>
      <c r="I17" s="6">
        <f>ROUND('1,2'!I17*'1,2'!$E$28,0)</f>
        <v>7246</v>
      </c>
      <c r="J17" s="12"/>
      <c r="K17" s="12"/>
      <c r="M17" s="157"/>
      <c r="N17" s="157"/>
      <c r="O17" s="157"/>
      <c r="P17" s="157"/>
      <c r="Q17" s="157"/>
      <c r="R17" s="157"/>
      <c r="S17" s="157"/>
    </row>
    <row r="18" spans="1:19" ht="12.75" customHeight="1" x14ac:dyDescent="0.2">
      <c r="A18" s="4"/>
      <c r="B18" s="4"/>
      <c r="C18" s="128" t="s">
        <v>3240</v>
      </c>
      <c r="D18" s="4"/>
      <c r="E18" s="6">
        <f>ROUND('1,2'!E18*'1,2'!$E$28,0)</f>
        <v>5696</v>
      </c>
      <c r="F18" s="6"/>
      <c r="G18" s="6">
        <f>ROUND('1,2'!G18*'1,2'!$E$28,0)</f>
        <v>10831</v>
      </c>
      <c r="H18" s="6"/>
      <c r="I18" s="6">
        <f>ROUND('1,2'!I18*'1,2'!$E$28,0)</f>
        <v>12075</v>
      </c>
      <c r="J18" s="12"/>
      <c r="K18" s="12"/>
      <c r="M18" s="157"/>
      <c r="N18" s="157"/>
      <c r="O18" s="157"/>
      <c r="P18" s="157"/>
      <c r="Q18" s="157"/>
      <c r="R18" s="157"/>
      <c r="S18" s="157"/>
    </row>
    <row r="19" spans="1:19" ht="12.75" customHeight="1" x14ac:dyDescent="0.2">
      <c r="A19" s="4"/>
      <c r="B19" s="4"/>
      <c r="C19" s="128" t="s">
        <v>3241</v>
      </c>
      <c r="D19" s="4"/>
      <c r="E19" s="6">
        <f>ROUND('1,2'!E19*'1,2'!$E$28,0)</f>
        <v>6835</v>
      </c>
      <c r="F19" s="6"/>
      <c r="G19" s="6">
        <f>ROUND('1,2'!G19*'1,2'!$E$28,0)</f>
        <v>12997</v>
      </c>
      <c r="H19" s="6"/>
      <c r="I19" s="6">
        <f>ROUND('1,2'!I19*'1,2'!$E$28,0)</f>
        <v>14491</v>
      </c>
      <c r="J19" s="12"/>
      <c r="K19" s="12"/>
      <c r="M19" s="157"/>
      <c r="N19" s="157"/>
      <c r="O19" s="157"/>
      <c r="P19" s="157"/>
      <c r="Q19" s="157"/>
      <c r="R19" s="157"/>
      <c r="S19" s="157"/>
    </row>
    <row r="20" spans="1:19" ht="38.25" x14ac:dyDescent="0.2">
      <c r="A20" s="4">
        <v>3</v>
      </c>
      <c r="B20" s="4"/>
      <c r="C20" s="5" t="s">
        <v>3237</v>
      </c>
      <c r="D20" s="129" t="s">
        <v>3242</v>
      </c>
      <c r="E20" s="6"/>
      <c r="F20" s="6"/>
      <c r="G20" s="6"/>
      <c r="H20" s="6"/>
      <c r="I20" s="6"/>
      <c r="J20" s="12"/>
      <c r="K20" s="12"/>
      <c r="M20" s="157"/>
      <c r="N20" s="157"/>
      <c r="O20" s="157"/>
      <c r="P20" s="157"/>
      <c r="Q20" s="157"/>
      <c r="R20" s="157"/>
      <c r="S20" s="157"/>
    </row>
    <row r="21" spans="1:19" ht="12.75" customHeight="1" x14ac:dyDescent="0.2">
      <c r="A21" s="4"/>
      <c r="B21" s="4"/>
      <c r="C21" s="128" t="s">
        <v>3238</v>
      </c>
      <c r="D21" s="4"/>
      <c r="E21" s="6">
        <f>ROUND('1,2'!E21*'1,2'!$E$28,0)</f>
        <v>2278</v>
      </c>
      <c r="F21" s="6"/>
      <c r="G21" s="6">
        <f>ROUND('1,2'!G21*'1,2'!$E$28,0)</f>
        <v>4333</v>
      </c>
      <c r="H21" s="6"/>
      <c r="I21" s="6">
        <f>ROUND('1,2'!I21*'1,2'!$E$28,0)</f>
        <v>4830</v>
      </c>
      <c r="J21" s="12"/>
      <c r="K21" s="12"/>
      <c r="M21" s="157"/>
      <c r="N21" s="157"/>
      <c r="O21" s="157"/>
      <c r="P21" s="157"/>
      <c r="Q21" s="157"/>
      <c r="R21" s="157"/>
      <c r="S21" s="157"/>
    </row>
    <row r="22" spans="1:19" ht="12.75" customHeight="1" x14ac:dyDescent="0.2">
      <c r="A22" s="4"/>
      <c r="B22" s="4"/>
      <c r="C22" s="128" t="s">
        <v>3239</v>
      </c>
      <c r="D22" s="4"/>
      <c r="E22" s="6">
        <f>ROUND('1,2'!E22*'1,2'!$E$28,0)</f>
        <v>6835</v>
      </c>
      <c r="F22" s="6"/>
      <c r="G22" s="6">
        <f>ROUND('1,2'!G22*'1,2'!$E$28,0)</f>
        <v>12997</v>
      </c>
      <c r="H22" s="6"/>
      <c r="I22" s="6">
        <f>ROUND('1,2'!I22*'1,2'!$E$28,0)</f>
        <v>14491</v>
      </c>
      <c r="J22" s="12"/>
      <c r="K22" s="12"/>
      <c r="M22" s="157"/>
      <c r="N22" s="157"/>
      <c r="O22" s="157"/>
      <c r="P22" s="157"/>
      <c r="Q22" s="157"/>
      <c r="R22" s="157"/>
      <c r="S22" s="157"/>
    </row>
    <row r="23" spans="1:19" ht="12.75" customHeight="1" x14ac:dyDescent="0.2">
      <c r="A23" s="4"/>
      <c r="B23" s="4"/>
      <c r="C23" s="128" t="s">
        <v>3240</v>
      </c>
      <c r="D23" s="4"/>
      <c r="E23" s="6">
        <f>ROUND('1,2'!E23*'1,2'!$E$28,0)</f>
        <v>11393</v>
      </c>
      <c r="F23" s="6"/>
      <c r="G23" s="6">
        <f>ROUND('1,2'!G23*'1,2'!$E$28,0)</f>
        <v>21660</v>
      </c>
      <c r="H23" s="6"/>
      <c r="I23" s="6">
        <f>ROUND('1,2'!I23*'1,2'!$E$28,0)</f>
        <v>24152</v>
      </c>
      <c r="J23" s="12"/>
      <c r="K23" s="12"/>
      <c r="M23" s="157"/>
      <c r="N23" s="157"/>
      <c r="O23" s="157"/>
      <c r="P23" s="157"/>
      <c r="Q23" s="157"/>
      <c r="R23" s="157"/>
      <c r="S23" s="157"/>
    </row>
    <row r="24" spans="1:19" ht="12.75" customHeight="1" x14ac:dyDescent="0.2">
      <c r="A24" s="4"/>
      <c r="B24" s="4"/>
      <c r="C24" s="128" t="s">
        <v>3241</v>
      </c>
      <c r="D24" s="4"/>
      <c r="E24" s="6">
        <f>ROUND('1,2'!E24*'1,2'!$E$28,0)</f>
        <v>13671</v>
      </c>
      <c r="F24" s="6"/>
      <c r="G24" s="6">
        <f>ROUND('1,2'!G24*'1,2'!$E$28,0)</f>
        <v>25992</v>
      </c>
      <c r="H24" s="6"/>
      <c r="I24" s="6">
        <f>ROUND('1,2'!I24*'1,2'!$E$28,0)</f>
        <v>28980</v>
      </c>
      <c r="J24" s="12"/>
      <c r="K24" s="12"/>
      <c r="M24" s="157"/>
      <c r="N24" s="157"/>
      <c r="O24" s="157"/>
      <c r="P24" s="157"/>
      <c r="Q24" s="157"/>
      <c r="R24" s="157"/>
      <c r="S24" s="157"/>
    </row>
    <row r="25" spans="1:19" x14ac:dyDescent="0.2">
      <c r="G25" s="83"/>
      <c r="I25" s="83"/>
      <c r="M25" s="162"/>
    </row>
    <row r="26" spans="1:19" x14ac:dyDescent="0.2">
      <c r="G26" s="83"/>
      <c r="I26" s="83"/>
    </row>
    <row r="27" spans="1:19" x14ac:dyDescent="0.2">
      <c r="G27" s="83"/>
      <c r="I27" s="83"/>
    </row>
    <row r="28" spans="1:19" x14ac:dyDescent="0.2">
      <c r="G28" s="83"/>
      <c r="I28" s="82"/>
    </row>
    <row r="29" spans="1:19" x14ac:dyDescent="0.2">
      <c r="I29" s="82"/>
      <c r="K29" s="82"/>
    </row>
    <row r="30" spans="1:19" x14ac:dyDescent="0.2">
      <c r="I30" s="113"/>
      <c r="K30" s="99"/>
    </row>
    <row r="32" spans="1:19" x14ac:dyDescent="0.2">
      <c r="I32" s="82"/>
    </row>
    <row r="33" spans="9:9" x14ac:dyDescent="0.2">
      <c r="I33" s="82"/>
    </row>
    <row r="35" spans="9:9" x14ac:dyDescent="0.2">
      <c r="I35" s="82"/>
    </row>
    <row r="36" spans="9:9" x14ac:dyDescent="0.2">
      <c r="I36" s="82"/>
    </row>
  </sheetData>
  <sheetProtection sheet="1" objects="1" scenarios="1"/>
  <mergeCells count="14">
    <mergeCell ref="K8:K9"/>
    <mergeCell ref="A1:J1"/>
    <mergeCell ref="A4:J4"/>
    <mergeCell ref="A6:F6"/>
    <mergeCell ref="A8:A9"/>
    <mergeCell ref="B8:B9"/>
    <mergeCell ref="C8:C9"/>
    <mergeCell ref="D8:D9"/>
    <mergeCell ref="E8:F8"/>
    <mergeCell ref="G8:H8"/>
    <mergeCell ref="I8:J8"/>
    <mergeCell ref="E7:F7"/>
    <mergeCell ref="G7:H7"/>
    <mergeCell ref="I7:J7"/>
  </mergeCells>
  <pageMargins left="0.98425196850393704" right="0.59055118110236227" top="0.78740157480314965" bottom="0.78740157480314965" header="0" footer="0"/>
  <pageSetup paperSize="9" scale="61" pageOrder="overThenDown"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T21"/>
  <sheetViews>
    <sheetView view="pageBreakPreview" zoomScale="70" zoomScaleNormal="100" zoomScaleSheetLayoutView="70" workbookViewId="0">
      <pane ySplit="9" topLeftCell="A10" activePane="bottomLeft" state="frozen"/>
      <selection activeCell="D42" sqref="D42"/>
      <selection pane="bottomLeft" activeCell="N19" sqref="M19:N19"/>
    </sheetView>
  </sheetViews>
  <sheetFormatPr defaultColWidth="9.140625" defaultRowHeight="12.75" x14ac:dyDescent="0.2"/>
  <cols>
    <col min="1" max="1" width="4.5703125" style="81" customWidth="1"/>
    <col min="2" max="2" width="9.140625" style="81" customWidth="1"/>
    <col min="3" max="3" width="48.42578125" style="81" customWidth="1"/>
    <col min="4" max="4" width="10.85546875" style="81" customWidth="1"/>
    <col min="5" max="10" width="13.140625" style="81" customWidth="1"/>
    <col min="11" max="252" width="9.140625" style="81"/>
    <col min="253" max="253" width="11.5703125" style="81" customWidth="1"/>
    <col min="254" max="254" width="13.140625" style="81" customWidth="1"/>
    <col min="255" max="255" width="48.42578125" style="81" customWidth="1"/>
    <col min="256" max="256" width="13.85546875" style="81" customWidth="1"/>
    <col min="257" max="257" width="11.42578125" style="81" customWidth="1"/>
    <col min="258" max="258" width="11.85546875" style="81" customWidth="1"/>
    <col min="259" max="508" width="9.140625" style="81"/>
    <col min="509" max="509" width="11.5703125" style="81" customWidth="1"/>
    <col min="510" max="510" width="13.140625" style="81" customWidth="1"/>
    <col min="511" max="511" width="48.42578125" style="81" customWidth="1"/>
    <col min="512" max="512" width="13.85546875" style="81" customWidth="1"/>
    <col min="513" max="513" width="11.42578125" style="81" customWidth="1"/>
    <col min="514" max="514" width="11.85546875" style="81" customWidth="1"/>
    <col min="515" max="764" width="9.140625" style="81"/>
    <col min="765" max="765" width="11.5703125" style="81" customWidth="1"/>
    <col min="766" max="766" width="13.140625" style="81" customWidth="1"/>
    <col min="767" max="767" width="48.42578125" style="81" customWidth="1"/>
    <col min="768" max="768" width="13.85546875" style="81" customWidth="1"/>
    <col min="769" max="769" width="11.42578125" style="81" customWidth="1"/>
    <col min="770" max="770" width="11.85546875" style="81" customWidth="1"/>
    <col min="771" max="1020" width="9.140625" style="81"/>
    <col min="1021" max="1021" width="11.5703125" style="81" customWidth="1"/>
    <col min="1022" max="1022" width="13.140625" style="81" customWidth="1"/>
    <col min="1023" max="1023" width="48.42578125" style="81" customWidth="1"/>
    <col min="1024" max="1024" width="13.85546875" style="81" customWidth="1"/>
    <col min="1025" max="1025" width="11.42578125" style="81" customWidth="1"/>
    <col min="1026" max="1026" width="11.85546875" style="81" customWidth="1"/>
    <col min="1027" max="1276" width="9.140625" style="81"/>
    <col min="1277" max="1277" width="11.5703125" style="81" customWidth="1"/>
    <col min="1278" max="1278" width="13.140625" style="81" customWidth="1"/>
    <col min="1279" max="1279" width="48.42578125" style="81" customWidth="1"/>
    <col min="1280" max="1280" width="13.85546875" style="81" customWidth="1"/>
    <col min="1281" max="1281" width="11.42578125" style="81" customWidth="1"/>
    <col min="1282" max="1282" width="11.85546875" style="81" customWidth="1"/>
    <col min="1283" max="1532" width="9.140625" style="81"/>
    <col min="1533" max="1533" width="11.5703125" style="81" customWidth="1"/>
    <col min="1534" max="1534" width="13.140625" style="81" customWidth="1"/>
    <col min="1535" max="1535" width="48.42578125" style="81" customWidth="1"/>
    <col min="1536" max="1536" width="13.85546875" style="81" customWidth="1"/>
    <col min="1537" max="1537" width="11.42578125" style="81" customWidth="1"/>
    <col min="1538" max="1538" width="11.85546875" style="81" customWidth="1"/>
    <col min="1539" max="1788" width="9.140625" style="81"/>
    <col min="1789" max="1789" width="11.5703125" style="81" customWidth="1"/>
    <col min="1790" max="1790" width="13.140625" style="81" customWidth="1"/>
    <col min="1791" max="1791" width="48.42578125" style="81" customWidth="1"/>
    <col min="1792" max="1792" width="13.85546875" style="81" customWidth="1"/>
    <col min="1793" max="1793" width="11.42578125" style="81" customWidth="1"/>
    <col min="1794" max="1794" width="11.85546875" style="81" customWidth="1"/>
    <col min="1795" max="2044" width="9.140625" style="81"/>
    <col min="2045" max="2045" width="11.5703125" style="81" customWidth="1"/>
    <col min="2046" max="2046" width="13.140625" style="81" customWidth="1"/>
    <col min="2047" max="2047" width="48.42578125" style="81" customWidth="1"/>
    <col min="2048" max="2048" width="13.85546875" style="81" customWidth="1"/>
    <col min="2049" max="2049" width="11.42578125" style="81" customWidth="1"/>
    <col min="2050" max="2050" width="11.85546875" style="81" customWidth="1"/>
    <col min="2051" max="2300" width="9.140625" style="81"/>
    <col min="2301" max="2301" width="11.5703125" style="81" customWidth="1"/>
    <col min="2302" max="2302" width="13.140625" style="81" customWidth="1"/>
    <col min="2303" max="2303" width="48.42578125" style="81" customWidth="1"/>
    <col min="2304" max="2304" width="13.85546875" style="81" customWidth="1"/>
    <col min="2305" max="2305" width="11.42578125" style="81" customWidth="1"/>
    <col min="2306" max="2306" width="11.85546875" style="81" customWidth="1"/>
    <col min="2307" max="2556" width="9.140625" style="81"/>
    <col min="2557" max="2557" width="11.5703125" style="81" customWidth="1"/>
    <col min="2558" max="2558" width="13.140625" style="81" customWidth="1"/>
    <col min="2559" max="2559" width="48.42578125" style="81" customWidth="1"/>
    <col min="2560" max="2560" width="13.85546875" style="81" customWidth="1"/>
    <col min="2561" max="2561" width="11.42578125" style="81" customWidth="1"/>
    <col min="2562" max="2562" width="11.85546875" style="81" customWidth="1"/>
    <col min="2563" max="2812" width="9.140625" style="81"/>
    <col min="2813" max="2813" width="11.5703125" style="81" customWidth="1"/>
    <col min="2814" max="2814" width="13.140625" style="81" customWidth="1"/>
    <col min="2815" max="2815" width="48.42578125" style="81" customWidth="1"/>
    <col min="2816" max="2816" width="13.85546875" style="81" customWidth="1"/>
    <col min="2817" max="2817" width="11.42578125" style="81" customWidth="1"/>
    <col min="2818" max="2818" width="11.85546875" style="81" customWidth="1"/>
    <col min="2819" max="3068" width="9.140625" style="81"/>
    <col min="3069" max="3069" width="11.5703125" style="81" customWidth="1"/>
    <col min="3070" max="3070" width="13.140625" style="81" customWidth="1"/>
    <col min="3071" max="3071" width="48.42578125" style="81" customWidth="1"/>
    <col min="3072" max="3072" width="13.85546875" style="81" customWidth="1"/>
    <col min="3073" max="3073" width="11.42578125" style="81" customWidth="1"/>
    <col min="3074" max="3074" width="11.85546875" style="81" customWidth="1"/>
    <col min="3075" max="3324" width="9.140625" style="81"/>
    <col min="3325" max="3325" width="11.5703125" style="81" customWidth="1"/>
    <col min="3326" max="3326" width="13.140625" style="81" customWidth="1"/>
    <col min="3327" max="3327" width="48.42578125" style="81" customWidth="1"/>
    <col min="3328" max="3328" width="13.85546875" style="81" customWidth="1"/>
    <col min="3329" max="3329" width="11.42578125" style="81" customWidth="1"/>
    <col min="3330" max="3330" width="11.85546875" style="81" customWidth="1"/>
    <col min="3331" max="3580" width="9.140625" style="81"/>
    <col min="3581" max="3581" width="11.5703125" style="81" customWidth="1"/>
    <col min="3582" max="3582" width="13.140625" style="81" customWidth="1"/>
    <col min="3583" max="3583" width="48.42578125" style="81" customWidth="1"/>
    <col min="3584" max="3584" width="13.85546875" style="81" customWidth="1"/>
    <col min="3585" max="3585" width="11.42578125" style="81" customWidth="1"/>
    <col min="3586" max="3586" width="11.85546875" style="81" customWidth="1"/>
    <col min="3587" max="3836" width="9.140625" style="81"/>
    <col min="3837" max="3837" width="11.5703125" style="81" customWidth="1"/>
    <col min="3838" max="3838" width="13.140625" style="81" customWidth="1"/>
    <col min="3839" max="3839" width="48.42578125" style="81" customWidth="1"/>
    <col min="3840" max="3840" width="13.85546875" style="81" customWidth="1"/>
    <col min="3841" max="3841" width="11.42578125" style="81" customWidth="1"/>
    <col min="3842" max="3842" width="11.85546875" style="81" customWidth="1"/>
    <col min="3843" max="4092" width="9.140625" style="81"/>
    <col min="4093" max="4093" width="11.5703125" style="81" customWidth="1"/>
    <col min="4094" max="4094" width="13.140625" style="81" customWidth="1"/>
    <col min="4095" max="4095" width="48.42578125" style="81" customWidth="1"/>
    <col min="4096" max="4096" width="13.85546875" style="81" customWidth="1"/>
    <col min="4097" max="4097" width="11.42578125" style="81" customWidth="1"/>
    <col min="4098" max="4098" width="11.85546875" style="81" customWidth="1"/>
    <col min="4099" max="4348" width="9.140625" style="81"/>
    <col min="4349" max="4349" width="11.5703125" style="81" customWidth="1"/>
    <col min="4350" max="4350" width="13.140625" style="81" customWidth="1"/>
    <col min="4351" max="4351" width="48.42578125" style="81" customWidth="1"/>
    <col min="4352" max="4352" width="13.85546875" style="81" customWidth="1"/>
    <col min="4353" max="4353" width="11.42578125" style="81" customWidth="1"/>
    <col min="4354" max="4354" width="11.85546875" style="81" customWidth="1"/>
    <col min="4355" max="4604" width="9.140625" style="81"/>
    <col min="4605" max="4605" width="11.5703125" style="81" customWidth="1"/>
    <col min="4606" max="4606" width="13.140625" style="81" customWidth="1"/>
    <col min="4607" max="4607" width="48.42578125" style="81" customWidth="1"/>
    <col min="4608" max="4608" width="13.85546875" style="81" customWidth="1"/>
    <col min="4609" max="4609" width="11.42578125" style="81" customWidth="1"/>
    <col min="4610" max="4610" width="11.85546875" style="81" customWidth="1"/>
    <col min="4611" max="4860" width="9.140625" style="81"/>
    <col min="4861" max="4861" width="11.5703125" style="81" customWidth="1"/>
    <col min="4862" max="4862" width="13.140625" style="81" customWidth="1"/>
    <col min="4863" max="4863" width="48.42578125" style="81" customWidth="1"/>
    <col min="4864" max="4864" width="13.85546875" style="81" customWidth="1"/>
    <col min="4865" max="4865" width="11.42578125" style="81" customWidth="1"/>
    <col min="4866" max="4866" width="11.85546875" style="81" customWidth="1"/>
    <col min="4867" max="5116" width="9.140625" style="81"/>
    <col min="5117" max="5117" width="11.5703125" style="81" customWidth="1"/>
    <col min="5118" max="5118" width="13.140625" style="81" customWidth="1"/>
    <col min="5119" max="5119" width="48.42578125" style="81" customWidth="1"/>
    <col min="5120" max="5120" width="13.85546875" style="81" customWidth="1"/>
    <col min="5121" max="5121" width="11.42578125" style="81" customWidth="1"/>
    <col min="5122" max="5122" width="11.85546875" style="81" customWidth="1"/>
    <col min="5123" max="5372" width="9.140625" style="81"/>
    <col min="5373" max="5373" width="11.5703125" style="81" customWidth="1"/>
    <col min="5374" max="5374" width="13.140625" style="81" customWidth="1"/>
    <col min="5375" max="5375" width="48.42578125" style="81" customWidth="1"/>
    <col min="5376" max="5376" width="13.85546875" style="81" customWidth="1"/>
    <col min="5377" max="5377" width="11.42578125" style="81" customWidth="1"/>
    <col min="5378" max="5378" width="11.85546875" style="81" customWidth="1"/>
    <col min="5379" max="5628" width="9.140625" style="81"/>
    <col min="5629" max="5629" width="11.5703125" style="81" customWidth="1"/>
    <col min="5630" max="5630" width="13.140625" style="81" customWidth="1"/>
    <col min="5631" max="5631" width="48.42578125" style="81" customWidth="1"/>
    <col min="5632" max="5632" width="13.85546875" style="81" customWidth="1"/>
    <col min="5633" max="5633" width="11.42578125" style="81" customWidth="1"/>
    <col min="5634" max="5634" width="11.85546875" style="81" customWidth="1"/>
    <col min="5635" max="5884" width="9.140625" style="81"/>
    <col min="5885" max="5885" width="11.5703125" style="81" customWidth="1"/>
    <col min="5886" max="5886" width="13.140625" style="81" customWidth="1"/>
    <col min="5887" max="5887" width="48.42578125" style="81" customWidth="1"/>
    <col min="5888" max="5888" width="13.85546875" style="81" customWidth="1"/>
    <col min="5889" max="5889" width="11.42578125" style="81" customWidth="1"/>
    <col min="5890" max="5890" width="11.85546875" style="81" customWidth="1"/>
    <col min="5891" max="6140" width="9.140625" style="81"/>
    <col min="6141" max="6141" width="11.5703125" style="81" customWidth="1"/>
    <col min="6142" max="6142" width="13.140625" style="81" customWidth="1"/>
    <col min="6143" max="6143" width="48.42578125" style="81" customWidth="1"/>
    <col min="6144" max="6144" width="13.85546875" style="81" customWidth="1"/>
    <col min="6145" max="6145" width="11.42578125" style="81" customWidth="1"/>
    <col min="6146" max="6146" width="11.85546875" style="81" customWidth="1"/>
    <col min="6147" max="6396" width="9.140625" style="81"/>
    <col min="6397" max="6397" width="11.5703125" style="81" customWidth="1"/>
    <col min="6398" max="6398" width="13.140625" style="81" customWidth="1"/>
    <col min="6399" max="6399" width="48.42578125" style="81" customWidth="1"/>
    <col min="6400" max="6400" width="13.85546875" style="81" customWidth="1"/>
    <col min="6401" max="6401" width="11.42578125" style="81" customWidth="1"/>
    <col min="6402" max="6402" width="11.85546875" style="81" customWidth="1"/>
    <col min="6403" max="6652" width="9.140625" style="81"/>
    <col min="6653" max="6653" width="11.5703125" style="81" customWidth="1"/>
    <col min="6654" max="6654" width="13.140625" style="81" customWidth="1"/>
    <col min="6655" max="6655" width="48.42578125" style="81" customWidth="1"/>
    <col min="6656" max="6656" width="13.85546875" style="81" customWidth="1"/>
    <col min="6657" max="6657" width="11.42578125" style="81" customWidth="1"/>
    <col min="6658" max="6658" width="11.85546875" style="81" customWidth="1"/>
    <col min="6659" max="6908" width="9.140625" style="81"/>
    <col min="6909" max="6909" width="11.5703125" style="81" customWidth="1"/>
    <col min="6910" max="6910" width="13.140625" style="81" customWidth="1"/>
    <col min="6911" max="6911" width="48.42578125" style="81" customWidth="1"/>
    <col min="6912" max="6912" width="13.85546875" style="81" customWidth="1"/>
    <col min="6913" max="6913" width="11.42578125" style="81" customWidth="1"/>
    <col min="6914" max="6914" width="11.85546875" style="81" customWidth="1"/>
    <col min="6915" max="7164" width="9.140625" style="81"/>
    <col min="7165" max="7165" width="11.5703125" style="81" customWidth="1"/>
    <col min="7166" max="7166" width="13.140625" style="81" customWidth="1"/>
    <col min="7167" max="7167" width="48.42578125" style="81" customWidth="1"/>
    <col min="7168" max="7168" width="13.85546875" style="81" customWidth="1"/>
    <col min="7169" max="7169" width="11.42578125" style="81" customWidth="1"/>
    <col min="7170" max="7170" width="11.85546875" style="81" customWidth="1"/>
    <col min="7171" max="7420" width="9.140625" style="81"/>
    <col min="7421" max="7421" width="11.5703125" style="81" customWidth="1"/>
    <col min="7422" max="7422" width="13.140625" style="81" customWidth="1"/>
    <col min="7423" max="7423" width="48.42578125" style="81" customWidth="1"/>
    <col min="7424" max="7424" width="13.85546875" style="81" customWidth="1"/>
    <col min="7425" max="7425" width="11.42578125" style="81" customWidth="1"/>
    <col min="7426" max="7426" width="11.85546875" style="81" customWidth="1"/>
    <col min="7427" max="7676" width="9.140625" style="81"/>
    <col min="7677" max="7677" width="11.5703125" style="81" customWidth="1"/>
    <col min="7678" max="7678" width="13.140625" style="81" customWidth="1"/>
    <col min="7679" max="7679" width="48.42578125" style="81" customWidth="1"/>
    <col min="7680" max="7680" width="13.85546875" style="81" customWidth="1"/>
    <col min="7681" max="7681" width="11.42578125" style="81" customWidth="1"/>
    <col min="7682" max="7682" width="11.85546875" style="81" customWidth="1"/>
    <col min="7683" max="7932" width="9.140625" style="81"/>
    <col min="7933" max="7933" width="11.5703125" style="81" customWidth="1"/>
    <col min="7934" max="7934" width="13.140625" style="81" customWidth="1"/>
    <col min="7935" max="7935" width="48.42578125" style="81" customWidth="1"/>
    <col min="7936" max="7936" width="13.85546875" style="81" customWidth="1"/>
    <col min="7937" max="7937" width="11.42578125" style="81" customWidth="1"/>
    <col min="7938" max="7938" width="11.85546875" style="81" customWidth="1"/>
    <col min="7939" max="8188" width="9.140625" style="81"/>
    <col min="8189" max="8189" width="11.5703125" style="81" customWidth="1"/>
    <col min="8190" max="8190" width="13.140625" style="81" customWidth="1"/>
    <col min="8191" max="8191" width="48.42578125" style="81" customWidth="1"/>
    <col min="8192" max="8192" width="13.85546875" style="81" customWidth="1"/>
    <col min="8193" max="8193" width="11.42578125" style="81" customWidth="1"/>
    <col min="8194" max="8194" width="11.85546875" style="81" customWidth="1"/>
    <col min="8195" max="8444" width="9.140625" style="81"/>
    <col min="8445" max="8445" width="11.5703125" style="81" customWidth="1"/>
    <col min="8446" max="8446" width="13.140625" style="81" customWidth="1"/>
    <col min="8447" max="8447" width="48.42578125" style="81" customWidth="1"/>
    <col min="8448" max="8448" width="13.85546875" style="81" customWidth="1"/>
    <col min="8449" max="8449" width="11.42578125" style="81" customWidth="1"/>
    <col min="8450" max="8450" width="11.85546875" style="81" customWidth="1"/>
    <col min="8451" max="8700" width="9.140625" style="81"/>
    <col min="8701" max="8701" width="11.5703125" style="81" customWidth="1"/>
    <col min="8702" max="8702" width="13.140625" style="81" customWidth="1"/>
    <col min="8703" max="8703" width="48.42578125" style="81" customWidth="1"/>
    <col min="8704" max="8704" width="13.85546875" style="81" customWidth="1"/>
    <col min="8705" max="8705" width="11.42578125" style="81" customWidth="1"/>
    <col min="8706" max="8706" width="11.85546875" style="81" customWidth="1"/>
    <col min="8707" max="8956" width="9.140625" style="81"/>
    <col min="8957" max="8957" width="11.5703125" style="81" customWidth="1"/>
    <col min="8958" max="8958" width="13.140625" style="81" customWidth="1"/>
    <col min="8959" max="8959" width="48.42578125" style="81" customWidth="1"/>
    <col min="8960" max="8960" width="13.85546875" style="81" customWidth="1"/>
    <col min="8961" max="8961" width="11.42578125" style="81" customWidth="1"/>
    <col min="8962" max="8962" width="11.85546875" style="81" customWidth="1"/>
    <col min="8963" max="9212" width="9.140625" style="81"/>
    <col min="9213" max="9213" width="11.5703125" style="81" customWidth="1"/>
    <col min="9214" max="9214" width="13.140625" style="81" customWidth="1"/>
    <col min="9215" max="9215" width="48.42578125" style="81" customWidth="1"/>
    <col min="9216" max="9216" width="13.85546875" style="81" customWidth="1"/>
    <col min="9217" max="9217" width="11.42578125" style="81" customWidth="1"/>
    <col min="9218" max="9218" width="11.85546875" style="81" customWidth="1"/>
    <col min="9219" max="9468" width="9.140625" style="81"/>
    <col min="9469" max="9469" width="11.5703125" style="81" customWidth="1"/>
    <col min="9470" max="9470" width="13.140625" style="81" customWidth="1"/>
    <col min="9471" max="9471" width="48.42578125" style="81" customWidth="1"/>
    <col min="9472" max="9472" width="13.85546875" style="81" customWidth="1"/>
    <col min="9473" max="9473" width="11.42578125" style="81" customWidth="1"/>
    <col min="9474" max="9474" width="11.85546875" style="81" customWidth="1"/>
    <col min="9475" max="9724" width="9.140625" style="81"/>
    <col min="9725" max="9725" width="11.5703125" style="81" customWidth="1"/>
    <col min="9726" max="9726" width="13.140625" style="81" customWidth="1"/>
    <col min="9727" max="9727" width="48.42578125" style="81" customWidth="1"/>
    <col min="9728" max="9728" width="13.85546875" style="81" customWidth="1"/>
    <col min="9729" max="9729" width="11.42578125" style="81" customWidth="1"/>
    <col min="9730" max="9730" width="11.85546875" style="81" customWidth="1"/>
    <col min="9731" max="9980" width="9.140625" style="81"/>
    <col min="9981" max="9981" width="11.5703125" style="81" customWidth="1"/>
    <col min="9982" max="9982" width="13.140625" style="81" customWidth="1"/>
    <col min="9983" max="9983" width="48.42578125" style="81" customWidth="1"/>
    <col min="9984" max="9984" width="13.85546875" style="81" customWidth="1"/>
    <col min="9985" max="9985" width="11.42578125" style="81" customWidth="1"/>
    <col min="9986" max="9986" width="11.85546875" style="81" customWidth="1"/>
    <col min="9987" max="10236" width="9.140625" style="81"/>
    <col min="10237" max="10237" width="11.5703125" style="81" customWidth="1"/>
    <col min="10238" max="10238" width="13.140625" style="81" customWidth="1"/>
    <col min="10239" max="10239" width="48.42578125" style="81" customWidth="1"/>
    <col min="10240" max="10240" width="13.85546875" style="81" customWidth="1"/>
    <col min="10241" max="10241" width="11.42578125" style="81" customWidth="1"/>
    <col min="10242" max="10242" width="11.85546875" style="81" customWidth="1"/>
    <col min="10243" max="10492" width="9.140625" style="81"/>
    <col min="10493" max="10493" width="11.5703125" style="81" customWidth="1"/>
    <col min="10494" max="10494" width="13.140625" style="81" customWidth="1"/>
    <col min="10495" max="10495" width="48.42578125" style="81" customWidth="1"/>
    <col min="10496" max="10496" width="13.85546875" style="81" customWidth="1"/>
    <col min="10497" max="10497" width="11.42578125" style="81" customWidth="1"/>
    <col min="10498" max="10498" width="11.85546875" style="81" customWidth="1"/>
    <col min="10499" max="10748" width="9.140625" style="81"/>
    <col min="10749" max="10749" width="11.5703125" style="81" customWidth="1"/>
    <col min="10750" max="10750" width="13.140625" style="81" customWidth="1"/>
    <col min="10751" max="10751" width="48.42578125" style="81" customWidth="1"/>
    <col min="10752" max="10752" width="13.85546875" style="81" customWidth="1"/>
    <col min="10753" max="10753" width="11.42578125" style="81" customWidth="1"/>
    <col min="10754" max="10754" width="11.85546875" style="81" customWidth="1"/>
    <col min="10755" max="11004" width="9.140625" style="81"/>
    <col min="11005" max="11005" width="11.5703125" style="81" customWidth="1"/>
    <col min="11006" max="11006" width="13.140625" style="81" customWidth="1"/>
    <col min="11007" max="11007" width="48.42578125" style="81" customWidth="1"/>
    <col min="11008" max="11008" width="13.85546875" style="81" customWidth="1"/>
    <col min="11009" max="11009" width="11.42578125" style="81" customWidth="1"/>
    <col min="11010" max="11010" width="11.85546875" style="81" customWidth="1"/>
    <col min="11011" max="11260" width="9.140625" style="81"/>
    <col min="11261" max="11261" width="11.5703125" style="81" customWidth="1"/>
    <col min="11262" max="11262" width="13.140625" style="81" customWidth="1"/>
    <col min="11263" max="11263" width="48.42578125" style="81" customWidth="1"/>
    <col min="11264" max="11264" width="13.85546875" style="81" customWidth="1"/>
    <col min="11265" max="11265" width="11.42578125" style="81" customWidth="1"/>
    <col min="11266" max="11266" width="11.85546875" style="81" customWidth="1"/>
    <col min="11267" max="11516" width="9.140625" style="81"/>
    <col min="11517" max="11517" width="11.5703125" style="81" customWidth="1"/>
    <col min="11518" max="11518" width="13.140625" style="81" customWidth="1"/>
    <col min="11519" max="11519" width="48.42578125" style="81" customWidth="1"/>
    <col min="11520" max="11520" width="13.85546875" style="81" customWidth="1"/>
    <col min="11521" max="11521" width="11.42578125" style="81" customWidth="1"/>
    <col min="11522" max="11522" width="11.85546875" style="81" customWidth="1"/>
    <col min="11523" max="11772" width="9.140625" style="81"/>
    <col min="11773" max="11773" width="11.5703125" style="81" customWidth="1"/>
    <col min="11774" max="11774" width="13.140625" style="81" customWidth="1"/>
    <col min="11775" max="11775" width="48.42578125" style="81" customWidth="1"/>
    <col min="11776" max="11776" width="13.85546875" style="81" customWidth="1"/>
    <col min="11777" max="11777" width="11.42578125" style="81" customWidth="1"/>
    <col min="11778" max="11778" width="11.85546875" style="81" customWidth="1"/>
    <col min="11779" max="12028" width="9.140625" style="81"/>
    <col min="12029" max="12029" width="11.5703125" style="81" customWidth="1"/>
    <col min="12030" max="12030" width="13.140625" style="81" customWidth="1"/>
    <col min="12031" max="12031" width="48.42578125" style="81" customWidth="1"/>
    <col min="12032" max="12032" width="13.85546875" style="81" customWidth="1"/>
    <col min="12033" max="12033" width="11.42578125" style="81" customWidth="1"/>
    <col min="12034" max="12034" width="11.85546875" style="81" customWidth="1"/>
    <col min="12035" max="12284" width="9.140625" style="81"/>
    <col min="12285" max="12285" width="11.5703125" style="81" customWidth="1"/>
    <col min="12286" max="12286" width="13.140625" style="81" customWidth="1"/>
    <col min="12287" max="12287" width="48.42578125" style="81" customWidth="1"/>
    <col min="12288" max="12288" width="13.85546875" style="81" customWidth="1"/>
    <col min="12289" max="12289" width="11.42578125" style="81" customWidth="1"/>
    <col min="12290" max="12290" width="11.85546875" style="81" customWidth="1"/>
    <col min="12291" max="12540" width="9.140625" style="81"/>
    <col min="12541" max="12541" width="11.5703125" style="81" customWidth="1"/>
    <col min="12542" max="12542" width="13.140625" style="81" customWidth="1"/>
    <col min="12543" max="12543" width="48.42578125" style="81" customWidth="1"/>
    <col min="12544" max="12544" width="13.85546875" style="81" customWidth="1"/>
    <col min="12545" max="12545" width="11.42578125" style="81" customWidth="1"/>
    <col min="12546" max="12546" width="11.85546875" style="81" customWidth="1"/>
    <col min="12547" max="12796" width="9.140625" style="81"/>
    <col min="12797" max="12797" width="11.5703125" style="81" customWidth="1"/>
    <col min="12798" max="12798" width="13.140625" style="81" customWidth="1"/>
    <col min="12799" max="12799" width="48.42578125" style="81" customWidth="1"/>
    <col min="12800" max="12800" width="13.85546875" style="81" customWidth="1"/>
    <col min="12801" max="12801" width="11.42578125" style="81" customWidth="1"/>
    <col min="12802" max="12802" width="11.85546875" style="81" customWidth="1"/>
    <col min="12803" max="13052" width="9.140625" style="81"/>
    <col min="13053" max="13053" width="11.5703125" style="81" customWidth="1"/>
    <col min="13054" max="13054" width="13.140625" style="81" customWidth="1"/>
    <col min="13055" max="13055" width="48.42578125" style="81" customWidth="1"/>
    <col min="13056" max="13056" width="13.85546875" style="81" customWidth="1"/>
    <col min="13057" max="13057" width="11.42578125" style="81" customWidth="1"/>
    <col min="13058" max="13058" width="11.85546875" style="81" customWidth="1"/>
    <col min="13059" max="13308" width="9.140625" style="81"/>
    <col min="13309" max="13309" width="11.5703125" style="81" customWidth="1"/>
    <col min="13310" max="13310" width="13.140625" style="81" customWidth="1"/>
    <col min="13311" max="13311" width="48.42578125" style="81" customWidth="1"/>
    <col min="13312" max="13312" width="13.85546875" style="81" customWidth="1"/>
    <col min="13313" max="13313" width="11.42578125" style="81" customWidth="1"/>
    <col min="13314" max="13314" width="11.85546875" style="81" customWidth="1"/>
    <col min="13315" max="13564" width="9.140625" style="81"/>
    <col min="13565" max="13565" width="11.5703125" style="81" customWidth="1"/>
    <col min="13566" max="13566" width="13.140625" style="81" customWidth="1"/>
    <col min="13567" max="13567" width="48.42578125" style="81" customWidth="1"/>
    <col min="13568" max="13568" width="13.85546875" style="81" customWidth="1"/>
    <col min="13569" max="13569" width="11.42578125" style="81" customWidth="1"/>
    <col min="13570" max="13570" width="11.85546875" style="81" customWidth="1"/>
    <col min="13571" max="13820" width="9.140625" style="81"/>
    <col min="13821" max="13821" width="11.5703125" style="81" customWidth="1"/>
    <col min="13822" max="13822" width="13.140625" style="81" customWidth="1"/>
    <col min="13823" max="13823" width="48.42578125" style="81" customWidth="1"/>
    <col min="13824" max="13824" width="13.85546875" style="81" customWidth="1"/>
    <col min="13825" max="13825" width="11.42578125" style="81" customWidth="1"/>
    <col min="13826" max="13826" width="11.85546875" style="81" customWidth="1"/>
    <col min="13827" max="14076" width="9.140625" style="81"/>
    <col min="14077" max="14077" width="11.5703125" style="81" customWidth="1"/>
    <col min="14078" max="14078" width="13.140625" style="81" customWidth="1"/>
    <col min="14079" max="14079" width="48.42578125" style="81" customWidth="1"/>
    <col min="14080" max="14080" width="13.85546875" style="81" customWidth="1"/>
    <col min="14081" max="14081" width="11.42578125" style="81" customWidth="1"/>
    <col min="14082" max="14082" width="11.85546875" style="81" customWidth="1"/>
    <col min="14083" max="14332" width="9.140625" style="81"/>
    <col min="14333" max="14333" width="11.5703125" style="81" customWidth="1"/>
    <col min="14334" max="14334" width="13.140625" style="81" customWidth="1"/>
    <col min="14335" max="14335" width="48.42578125" style="81" customWidth="1"/>
    <col min="14336" max="14336" width="13.85546875" style="81" customWidth="1"/>
    <col min="14337" max="14337" width="11.42578125" style="81" customWidth="1"/>
    <col min="14338" max="14338" width="11.85546875" style="81" customWidth="1"/>
    <col min="14339" max="14588" width="9.140625" style="81"/>
    <col min="14589" max="14589" width="11.5703125" style="81" customWidth="1"/>
    <col min="14590" max="14590" width="13.140625" style="81" customWidth="1"/>
    <col min="14591" max="14591" width="48.42578125" style="81" customWidth="1"/>
    <col min="14592" max="14592" width="13.85546875" style="81" customWidth="1"/>
    <col min="14593" max="14593" width="11.42578125" style="81" customWidth="1"/>
    <col min="14594" max="14594" width="11.85546875" style="81" customWidth="1"/>
    <col min="14595" max="14844" width="9.140625" style="81"/>
    <col min="14845" max="14845" width="11.5703125" style="81" customWidth="1"/>
    <col min="14846" max="14846" width="13.140625" style="81" customWidth="1"/>
    <col min="14847" max="14847" width="48.42578125" style="81" customWidth="1"/>
    <col min="14848" max="14848" width="13.85546875" style="81" customWidth="1"/>
    <col min="14849" max="14849" width="11.42578125" style="81" customWidth="1"/>
    <col min="14850" max="14850" width="11.85546875" style="81" customWidth="1"/>
    <col min="14851" max="15100" width="9.140625" style="81"/>
    <col min="15101" max="15101" width="11.5703125" style="81" customWidth="1"/>
    <col min="15102" max="15102" width="13.140625" style="81" customWidth="1"/>
    <col min="15103" max="15103" width="48.42578125" style="81" customWidth="1"/>
    <col min="15104" max="15104" width="13.85546875" style="81" customWidth="1"/>
    <col min="15105" max="15105" width="11.42578125" style="81" customWidth="1"/>
    <col min="15106" max="15106" width="11.85546875" style="81" customWidth="1"/>
    <col min="15107" max="15356" width="9.140625" style="81"/>
    <col min="15357" max="15357" width="11.5703125" style="81" customWidth="1"/>
    <col min="15358" max="15358" width="13.140625" style="81" customWidth="1"/>
    <col min="15359" max="15359" width="48.42578125" style="81" customWidth="1"/>
    <col min="15360" max="15360" width="13.85546875" style="81" customWidth="1"/>
    <col min="15361" max="15361" width="11.42578125" style="81" customWidth="1"/>
    <col min="15362" max="15362" width="11.85546875" style="81" customWidth="1"/>
    <col min="15363" max="15612" width="9.140625" style="81"/>
    <col min="15613" max="15613" width="11.5703125" style="81" customWidth="1"/>
    <col min="15614" max="15614" width="13.140625" style="81" customWidth="1"/>
    <col min="15615" max="15615" width="48.42578125" style="81" customWidth="1"/>
    <col min="15616" max="15616" width="13.85546875" style="81" customWidth="1"/>
    <col min="15617" max="15617" width="11.42578125" style="81" customWidth="1"/>
    <col min="15618" max="15618" width="11.85546875" style="81" customWidth="1"/>
    <col min="15619" max="15868" width="9.140625" style="81"/>
    <col min="15869" max="15869" width="11.5703125" style="81" customWidth="1"/>
    <col min="15870" max="15870" width="13.140625" style="81" customWidth="1"/>
    <col min="15871" max="15871" width="48.42578125" style="81" customWidth="1"/>
    <col min="15872" max="15872" width="13.85546875" style="81" customWidth="1"/>
    <col min="15873" max="15873" width="11.42578125" style="81" customWidth="1"/>
    <col min="15874" max="15874" width="11.85546875" style="81" customWidth="1"/>
    <col min="15875" max="16124" width="9.140625" style="81"/>
    <col min="16125" max="16125" width="11.5703125" style="81" customWidth="1"/>
    <col min="16126" max="16126" width="13.140625" style="81" customWidth="1"/>
    <col min="16127" max="16127" width="48.42578125" style="81" customWidth="1"/>
    <col min="16128" max="16128" width="13.85546875" style="81" customWidth="1"/>
    <col min="16129" max="16129" width="11.42578125" style="81" customWidth="1"/>
    <col min="16130" max="16130" width="11.85546875" style="81" customWidth="1"/>
    <col min="16131" max="16384" width="9.140625" style="81"/>
  </cols>
  <sheetData>
    <row r="1" spans="1:20" ht="18.75" x14ac:dyDescent="0.2">
      <c r="A1" s="263" t="s">
        <v>734</v>
      </c>
      <c r="B1" s="263"/>
      <c r="C1" s="263"/>
      <c r="D1" s="263"/>
      <c r="E1" s="263"/>
      <c r="F1" s="263"/>
      <c r="G1" s="263"/>
      <c r="H1" s="263"/>
      <c r="I1" s="263"/>
      <c r="J1" s="263"/>
    </row>
    <row r="2" spans="1:20" ht="11.25" customHeight="1" x14ac:dyDescent="0.2">
      <c r="A2" s="27"/>
      <c r="B2" s="27"/>
      <c r="C2" s="27"/>
      <c r="D2" s="27"/>
      <c r="E2" s="27"/>
      <c r="F2" s="27"/>
    </row>
    <row r="3" spans="1:20" ht="11.25" customHeight="1" x14ac:dyDescent="0.2"/>
    <row r="4" spans="1:20" ht="18.75" x14ac:dyDescent="0.2">
      <c r="A4" s="264" t="s">
        <v>735</v>
      </c>
      <c r="B4" s="264"/>
      <c r="C4" s="264"/>
      <c r="D4" s="264"/>
      <c r="E4" s="264"/>
      <c r="F4" s="264"/>
      <c r="G4" s="264"/>
      <c r="H4" s="264"/>
      <c r="I4" s="264"/>
      <c r="J4" s="264"/>
    </row>
    <row r="5" spans="1:20" ht="12.75" customHeight="1" x14ac:dyDescent="0.2"/>
    <row r="6" spans="1:20" ht="12.75" customHeight="1" thickBot="1" x14ac:dyDescent="0.25">
      <c r="A6" s="265"/>
      <c r="B6" s="265"/>
      <c r="C6" s="265"/>
      <c r="D6" s="265"/>
      <c r="E6" s="265"/>
      <c r="F6" s="265"/>
    </row>
    <row r="7" spans="1:20" ht="12.75" customHeight="1" thickBot="1" x14ac:dyDescent="0.25">
      <c r="E7" s="270" t="s">
        <v>2968</v>
      </c>
      <c r="F7" s="271"/>
      <c r="G7" s="270" t="s">
        <v>2969</v>
      </c>
      <c r="H7" s="271"/>
      <c r="I7" s="272" t="s">
        <v>2970</v>
      </c>
      <c r="J7" s="271"/>
    </row>
    <row r="8" spans="1:20" ht="12.75" customHeight="1" x14ac:dyDescent="0.2">
      <c r="A8" s="266" t="s">
        <v>2</v>
      </c>
      <c r="B8" s="266" t="s">
        <v>3</v>
      </c>
      <c r="C8" s="268" t="s">
        <v>4</v>
      </c>
      <c r="D8" s="268" t="s">
        <v>5</v>
      </c>
      <c r="E8" s="252" t="s">
        <v>6</v>
      </c>
      <c r="F8" s="252"/>
      <c r="G8" s="252" t="s">
        <v>6</v>
      </c>
      <c r="H8" s="252"/>
      <c r="I8" s="252" t="s">
        <v>6</v>
      </c>
      <c r="J8" s="252"/>
    </row>
    <row r="9" spans="1:20" ht="36.75" customHeight="1" thickBot="1" x14ac:dyDescent="0.25">
      <c r="A9" s="267"/>
      <c r="B9" s="267"/>
      <c r="C9" s="269"/>
      <c r="D9" s="269"/>
      <c r="E9" s="2" t="s">
        <v>7</v>
      </c>
      <c r="F9" s="3" t="s">
        <v>8</v>
      </c>
      <c r="G9" s="2" t="s">
        <v>7</v>
      </c>
      <c r="H9" s="3" t="s">
        <v>8</v>
      </c>
      <c r="I9" s="9" t="s">
        <v>7</v>
      </c>
      <c r="J9" s="10" t="s">
        <v>8</v>
      </c>
    </row>
    <row r="10" spans="1:20" ht="24.75" customHeight="1" x14ac:dyDescent="0.2">
      <c r="A10" s="4" t="s">
        <v>9</v>
      </c>
      <c r="B10" s="4" t="s">
        <v>736</v>
      </c>
      <c r="C10" s="5" t="s">
        <v>737</v>
      </c>
      <c r="D10" s="4" t="s">
        <v>303</v>
      </c>
      <c r="E10" s="6">
        <f>ROUND('4,2'!E10*'1,2'!$E$28,0)</f>
        <v>317</v>
      </c>
      <c r="F10" s="6"/>
      <c r="G10" s="6">
        <f>ROUND('4,2'!G10*'1,2'!$E$28,0)</f>
        <v>577</v>
      </c>
      <c r="H10" s="6"/>
      <c r="I10" s="6">
        <f>ROUND('4,2'!I10*'1,2'!$E$28,0)</f>
        <v>748</v>
      </c>
      <c r="J10" s="11"/>
      <c r="L10" s="86"/>
      <c r="M10" s="86"/>
      <c r="N10" s="86"/>
      <c r="O10" s="86"/>
      <c r="P10" s="86"/>
      <c r="Q10" s="86"/>
      <c r="R10" s="82"/>
      <c r="T10" s="82" t="str">
        <f>IF(J10&gt;0,I10-J10,"")</f>
        <v/>
      </c>
    </row>
    <row r="11" spans="1:20" ht="36.75" customHeight="1" x14ac:dyDescent="0.2">
      <c r="A11" s="4" t="s">
        <v>194</v>
      </c>
      <c r="B11" s="4" t="s">
        <v>738</v>
      </c>
      <c r="C11" s="5" t="s">
        <v>739</v>
      </c>
      <c r="D11" s="4" t="s">
        <v>740</v>
      </c>
      <c r="E11" s="6">
        <f>ROUND('4,2'!E11*'1,2'!$E$28,0)</f>
        <v>6855</v>
      </c>
      <c r="F11" s="6"/>
      <c r="G11" s="6">
        <f>ROUND('4,2'!G11*'1,2'!$E$28,0)</f>
        <v>12290</v>
      </c>
      <c r="H11" s="6"/>
      <c r="I11" s="6">
        <f>ROUND('4,2'!I11*'1,2'!$E$28,0)</f>
        <v>16279</v>
      </c>
      <c r="J11" s="11"/>
      <c r="L11" s="86"/>
      <c r="M11" s="86"/>
      <c r="N11" s="86"/>
      <c r="O11" s="86"/>
      <c r="P11" s="86"/>
      <c r="Q11" s="86"/>
      <c r="R11" s="82"/>
      <c r="T11" s="82" t="str">
        <f>IF(J11&gt;0,I11-J11,"")</f>
        <v/>
      </c>
    </row>
    <row r="12" spans="1:20" x14ac:dyDescent="0.2">
      <c r="G12" s="83"/>
      <c r="I12" s="83"/>
      <c r="K12" s="82"/>
    </row>
    <row r="13" spans="1:20" x14ac:dyDescent="0.2">
      <c r="J13" s="82"/>
      <c r="K13" s="124"/>
    </row>
    <row r="14" spans="1:20" ht="26.25" customHeight="1" x14ac:dyDescent="0.2">
      <c r="C14" s="315" t="s">
        <v>2996</v>
      </c>
      <c r="D14" s="315"/>
    </row>
    <row r="17" spans="9:10" x14ac:dyDescent="0.2">
      <c r="J17" s="82"/>
    </row>
    <row r="18" spans="9:10" x14ac:dyDescent="0.2">
      <c r="J18" s="82"/>
    </row>
    <row r="19" spans="9:10" x14ac:dyDescent="0.2">
      <c r="I19" s="82"/>
      <c r="J19" s="113"/>
    </row>
    <row r="20" spans="9:10" x14ac:dyDescent="0.2">
      <c r="I20" s="82"/>
    </row>
    <row r="21" spans="9:10" x14ac:dyDescent="0.2">
      <c r="I21" s="201"/>
    </row>
  </sheetData>
  <sheetProtection sheet="1" objects="1" scenarios="1"/>
  <mergeCells count="14">
    <mergeCell ref="C14:D14"/>
    <mergeCell ref="A1:J1"/>
    <mergeCell ref="A4:J4"/>
    <mergeCell ref="G8:H8"/>
    <mergeCell ref="I8:J8"/>
    <mergeCell ref="E7:F7"/>
    <mergeCell ref="G7:H7"/>
    <mergeCell ref="I7:J7"/>
    <mergeCell ref="A6:F6"/>
    <mergeCell ref="A8:A9"/>
    <mergeCell ref="B8:B9"/>
    <mergeCell ref="C8:C9"/>
    <mergeCell ref="D8:D9"/>
    <mergeCell ref="E8:F8"/>
  </mergeCells>
  <pageMargins left="0.98425196850393704" right="0.59055118110236227" top="0.78740157480314965" bottom="0.78740157480314965" header="0.39370078740157483" footer="0.39370078740157483"/>
  <pageSetup paperSize="9" scale="34" pageOrder="overThenDown"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A76"/>
  <sheetViews>
    <sheetView topLeftCell="B1" zoomScale="87" zoomScaleNormal="87" workbookViewId="0">
      <pane ySplit="9" topLeftCell="A10" activePane="bottomLeft" state="frozen"/>
      <selection activeCell="I203" sqref="I203"/>
      <selection pane="bottomLeft" activeCell="J11" sqref="J11"/>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20" width="9.140625" style="1"/>
    <col min="21" max="21" width="9.85546875" style="1" customWidth="1"/>
    <col min="22" max="26" width="9.140625" style="1"/>
    <col min="27" max="27" width="8" style="1" customWidth="1"/>
    <col min="28" max="247" width="9.140625" style="1"/>
    <col min="248" max="248" width="11.5703125" style="1" customWidth="1"/>
    <col min="249" max="249" width="13.140625" style="1" customWidth="1"/>
    <col min="250" max="250" width="48.42578125" style="1" customWidth="1"/>
    <col min="251" max="251" width="13.85546875" style="1" customWidth="1"/>
    <col min="252" max="252" width="11.42578125" style="1" customWidth="1"/>
    <col min="253" max="253" width="11.85546875" style="1" customWidth="1"/>
    <col min="254" max="503" width="9.140625" style="1"/>
    <col min="504" max="504" width="11.5703125" style="1" customWidth="1"/>
    <col min="505" max="505" width="13.140625" style="1" customWidth="1"/>
    <col min="506" max="506" width="48.42578125" style="1" customWidth="1"/>
    <col min="507" max="507" width="13.85546875" style="1" customWidth="1"/>
    <col min="508" max="508" width="11.42578125" style="1" customWidth="1"/>
    <col min="509" max="509" width="11.85546875" style="1" customWidth="1"/>
    <col min="510" max="759" width="9.140625" style="1"/>
    <col min="760" max="760" width="11.5703125" style="1" customWidth="1"/>
    <col min="761" max="761" width="13.140625" style="1" customWidth="1"/>
    <col min="762" max="762" width="48.42578125" style="1" customWidth="1"/>
    <col min="763" max="763" width="13.85546875" style="1" customWidth="1"/>
    <col min="764" max="764" width="11.42578125" style="1" customWidth="1"/>
    <col min="765" max="765" width="11.85546875" style="1" customWidth="1"/>
    <col min="766" max="1015" width="9.140625" style="1"/>
    <col min="1016" max="1016" width="11.5703125" style="1" customWidth="1"/>
    <col min="1017" max="1017" width="13.140625" style="1" customWidth="1"/>
    <col min="1018" max="1018" width="48.42578125" style="1" customWidth="1"/>
    <col min="1019" max="1019" width="13.85546875" style="1" customWidth="1"/>
    <col min="1020" max="1020" width="11.42578125" style="1" customWidth="1"/>
    <col min="1021" max="1021" width="11.85546875" style="1" customWidth="1"/>
    <col min="1022" max="1271" width="9.140625" style="1"/>
    <col min="1272" max="1272" width="11.5703125" style="1" customWidth="1"/>
    <col min="1273" max="1273" width="13.140625" style="1" customWidth="1"/>
    <col min="1274" max="1274" width="48.42578125" style="1" customWidth="1"/>
    <col min="1275" max="1275" width="13.85546875" style="1" customWidth="1"/>
    <col min="1276" max="1276" width="11.42578125" style="1" customWidth="1"/>
    <col min="1277" max="1277" width="11.85546875" style="1" customWidth="1"/>
    <col min="1278" max="1527" width="9.140625" style="1"/>
    <col min="1528" max="1528" width="11.5703125" style="1" customWidth="1"/>
    <col min="1529" max="1529" width="13.140625" style="1" customWidth="1"/>
    <col min="1530" max="1530" width="48.42578125" style="1" customWidth="1"/>
    <col min="1531" max="1531" width="13.85546875" style="1" customWidth="1"/>
    <col min="1532" max="1532" width="11.42578125" style="1" customWidth="1"/>
    <col min="1533" max="1533" width="11.85546875" style="1" customWidth="1"/>
    <col min="1534" max="1783" width="9.140625" style="1"/>
    <col min="1784" max="1784" width="11.5703125" style="1" customWidth="1"/>
    <col min="1785" max="1785" width="13.140625" style="1" customWidth="1"/>
    <col min="1786" max="1786" width="48.42578125" style="1" customWidth="1"/>
    <col min="1787" max="1787" width="13.85546875" style="1" customWidth="1"/>
    <col min="1788" max="1788" width="11.42578125" style="1" customWidth="1"/>
    <col min="1789" max="1789" width="11.85546875" style="1" customWidth="1"/>
    <col min="1790" max="2039" width="9.140625" style="1"/>
    <col min="2040" max="2040" width="11.5703125" style="1" customWidth="1"/>
    <col min="2041" max="2041" width="13.140625" style="1" customWidth="1"/>
    <col min="2042" max="2042" width="48.42578125" style="1" customWidth="1"/>
    <col min="2043" max="2043" width="13.85546875" style="1" customWidth="1"/>
    <col min="2044" max="2044" width="11.42578125" style="1" customWidth="1"/>
    <col min="2045" max="2045" width="11.85546875" style="1" customWidth="1"/>
    <col min="2046" max="2295" width="9.140625" style="1"/>
    <col min="2296" max="2296" width="11.5703125" style="1" customWidth="1"/>
    <col min="2297" max="2297" width="13.140625" style="1" customWidth="1"/>
    <col min="2298" max="2298" width="48.42578125" style="1" customWidth="1"/>
    <col min="2299" max="2299" width="13.85546875" style="1" customWidth="1"/>
    <col min="2300" max="2300" width="11.42578125" style="1" customWidth="1"/>
    <col min="2301" max="2301" width="11.85546875" style="1" customWidth="1"/>
    <col min="2302" max="2551" width="9.140625" style="1"/>
    <col min="2552" max="2552" width="11.5703125" style="1" customWidth="1"/>
    <col min="2553" max="2553" width="13.140625" style="1" customWidth="1"/>
    <col min="2554" max="2554" width="48.42578125" style="1" customWidth="1"/>
    <col min="2555" max="2555" width="13.85546875" style="1" customWidth="1"/>
    <col min="2556" max="2556" width="11.42578125" style="1" customWidth="1"/>
    <col min="2557" max="2557" width="11.85546875" style="1" customWidth="1"/>
    <col min="2558" max="2807" width="9.140625" style="1"/>
    <col min="2808" max="2808" width="11.5703125" style="1" customWidth="1"/>
    <col min="2809" max="2809" width="13.140625" style="1" customWidth="1"/>
    <col min="2810" max="2810" width="48.42578125" style="1" customWidth="1"/>
    <col min="2811" max="2811" width="13.85546875" style="1" customWidth="1"/>
    <col min="2812" max="2812" width="11.42578125" style="1" customWidth="1"/>
    <col min="2813" max="2813" width="11.85546875" style="1" customWidth="1"/>
    <col min="2814" max="3063" width="9.140625" style="1"/>
    <col min="3064" max="3064" width="11.5703125" style="1" customWidth="1"/>
    <col min="3065" max="3065" width="13.140625" style="1" customWidth="1"/>
    <col min="3066" max="3066" width="48.42578125" style="1" customWidth="1"/>
    <col min="3067" max="3067" width="13.85546875" style="1" customWidth="1"/>
    <col min="3068" max="3068" width="11.42578125" style="1" customWidth="1"/>
    <col min="3069" max="3069" width="11.85546875" style="1" customWidth="1"/>
    <col min="3070" max="3319" width="9.140625" style="1"/>
    <col min="3320" max="3320" width="11.5703125" style="1" customWidth="1"/>
    <col min="3321" max="3321" width="13.140625" style="1" customWidth="1"/>
    <col min="3322" max="3322" width="48.42578125" style="1" customWidth="1"/>
    <col min="3323" max="3323" width="13.85546875" style="1" customWidth="1"/>
    <col min="3324" max="3324" width="11.42578125" style="1" customWidth="1"/>
    <col min="3325" max="3325" width="11.85546875" style="1" customWidth="1"/>
    <col min="3326" max="3575" width="9.140625" style="1"/>
    <col min="3576" max="3576" width="11.5703125" style="1" customWidth="1"/>
    <col min="3577" max="3577" width="13.140625" style="1" customWidth="1"/>
    <col min="3578" max="3578" width="48.42578125" style="1" customWidth="1"/>
    <col min="3579" max="3579" width="13.85546875" style="1" customWidth="1"/>
    <col min="3580" max="3580" width="11.42578125" style="1" customWidth="1"/>
    <col min="3581" max="3581" width="11.85546875" style="1" customWidth="1"/>
    <col min="3582" max="3831" width="9.140625" style="1"/>
    <col min="3832" max="3832" width="11.5703125" style="1" customWidth="1"/>
    <col min="3833" max="3833" width="13.140625" style="1" customWidth="1"/>
    <col min="3834" max="3834" width="48.42578125" style="1" customWidth="1"/>
    <col min="3835" max="3835" width="13.85546875" style="1" customWidth="1"/>
    <col min="3836" max="3836" width="11.42578125" style="1" customWidth="1"/>
    <col min="3837" max="3837" width="11.85546875" style="1" customWidth="1"/>
    <col min="3838" max="4087" width="9.140625" style="1"/>
    <col min="4088" max="4088" width="11.5703125" style="1" customWidth="1"/>
    <col min="4089" max="4089" width="13.140625" style="1" customWidth="1"/>
    <col min="4090" max="4090" width="48.42578125" style="1" customWidth="1"/>
    <col min="4091" max="4091" width="13.85546875" style="1" customWidth="1"/>
    <col min="4092" max="4092" width="11.42578125" style="1" customWidth="1"/>
    <col min="4093" max="4093" width="11.85546875" style="1" customWidth="1"/>
    <col min="4094" max="4343" width="9.140625" style="1"/>
    <col min="4344" max="4344" width="11.5703125" style="1" customWidth="1"/>
    <col min="4345" max="4345" width="13.140625" style="1" customWidth="1"/>
    <col min="4346" max="4346" width="48.42578125" style="1" customWidth="1"/>
    <col min="4347" max="4347" width="13.85546875" style="1" customWidth="1"/>
    <col min="4348" max="4348" width="11.42578125" style="1" customWidth="1"/>
    <col min="4349" max="4349" width="11.85546875" style="1" customWidth="1"/>
    <col min="4350" max="4599" width="9.140625" style="1"/>
    <col min="4600" max="4600" width="11.5703125" style="1" customWidth="1"/>
    <col min="4601" max="4601" width="13.140625" style="1" customWidth="1"/>
    <col min="4602" max="4602" width="48.42578125" style="1" customWidth="1"/>
    <col min="4603" max="4603" width="13.85546875" style="1" customWidth="1"/>
    <col min="4604" max="4604" width="11.42578125" style="1" customWidth="1"/>
    <col min="4605" max="4605" width="11.85546875" style="1" customWidth="1"/>
    <col min="4606" max="4855" width="9.140625" style="1"/>
    <col min="4856" max="4856" width="11.5703125" style="1" customWidth="1"/>
    <col min="4857" max="4857" width="13.140625" style="1" customWidth="1"/>
    <col min="4858" max="4858" width="48.42578125" style="1" customWidth="1"/>
    <col min="4859" max="4859" width="13.85546875" style="1" customWidth="1"/>
    <col min="4860" max="4860" width="11.42578125" style="1" customWidth="1"/>
    <col min="4861" max="4861" width="11.85546875" style="1" customWidth="1"/>
    <col min="4862" max="5111" width="9.140625" style="1"/>
    <col min="5112" max="5112" width="11.5703125" style="1" customWidth="1"/>
    <col min="5113" max="5113" width="13.140625" style="1" customWidth="1"/>
    <col min="5114" max="5114" width="48.42578125" style="1" customWidth="1"/>
    <col min="5115" max="5115" width="13.85546875" style="1" customWidth="1"/>
    <col min="5116" max="5116" width="11.42578125" style="1" customWidth="1"/>
    <col min="5117" max="5117" width="11.85546875" style="1" customWidth="1"/>
    <col min="5118" max="5367" width="9.140625" style="1"/>
    <col min="5368" max="5368" width="11.5703125" style="1" customWidth="1"/>
    <col min="5369" max="5369" width="13.140625" style="1" customWidth="1"/>
    <col min="5370" max="5370" width="48.42578125" style="1" customWidth="1"/>
    <col min="5371" max="5371" width="13.85546875" style="1" customWidth="1"/>
    <col min="5372" max="5372" width="11.42578125" style="1" customWidth="1"/>
    <col min="5373" max="5373" width="11.85546875" style="1" customWidth="1"/>
    <col min="5374" max="5623" width="9.140625" style="1"/>
    <col min="5624" max="5624" width="11.5703125" style="1" customWidth="1"/>
    <col min="5625" max="5625" width="13.140625" style="1" customWidth="1"/>
    <col min="5626" max="5626" width="48.42578125" style="1" customWidth="1"/>
    <col min="5627" max="5627" width="13.85546875" style="1" customWidth="1"/>
    <col min="5628" max="5628" width="11.42578125" style="1" customWidth="1"/>
    <col min="5629" max="5629" width="11.85546875" style="1" customWidth="1"/>
    <col min="5630" max="5879" width="9.140625" style="1"/>
    <col min="5880" max="5880" width="11.5703125" style="1" customWidth="1"/>
    <col min="5881" max="5881" width="13.140625" style="1" customWidth="1"/>
    <col min="5882" max="5882" width="48.42578125" style="1" customWidth="1"/>
    <col min="5883" max="5883" width="13.85546875" style="1" customWidth="1"/>
    <col min="5884" max="5884" width="11.42578125" style="1" customWidth="1"/>
    <col min="5885" max="5885" width="11.85546875" style="1" customWidth="1"/>
    <col min="5886" max="6135" width="9.140625" style="1"/>
    <col min="6136" max="6136" width="11.5703125" style="1" customWidth="1"/>
    <col min="6137" max="6137" width="13.140625" style="1" customWidth="1"/>
    <col min="6138" max="6138" width="48.42578125" style="1" customWidth="1"/>
    <col min="6139" max="6139" width="13.85546875" style="1" customWidth="1"/>
    <col min="6140" max="6140" width="11.42578125" style="1" customWidth="1"/>
    <col min="6141" max="6141" width="11.85546875" style="1" customWidth="1"/>
    <col min="6142" max="6391" width="9.140625" style="1"/>
    <col min="6392" max="6392" width="11.5703125" style="1" customWidth="1"/>
    <col min="6393" max="6393" width="13.140625" style="1" customWidth="1"/>
    <col min="6394" max="6394" width="48.42578125" style="1" customWidth="1"/>
    <col min="6395" max="6395" width="13.85546875" style="1" customWidth="1"/>
    <col min="6396" max="6396" width="11.42578125" style="1" customWidth="1"/>
    <col min="6397" max="6397" width="11.85546875" style="1" customWidth="1"/>
    <col min="6398" max="6647" width="9.140625" style="1"/>
    <col min="6648" max="6648" width="11.5703125" style="1" customWidth="1"/>
    <col min="6649" max="6649" width="13.140625" style="1" customWidth="1"/>
    <col min="6650" max="6650" width="48.42578125" style="1" customWidth="1"/>
    <col min="6651" max="6651" width="13.85546875" style="1" customWidth="1"/>
    <col min="6652" max="6652" width="11.42578125" style="1" customWidth="1"/>
    <col min="6653" max="6653" width="11.85546875" style="1" customWidth="1"/>
    <col min="6654" max="6903" width="9.140625" style="1"/>
    <col min="6904" max="6904" width="11.5703125" style="1" customWidth="1"/>
    <col min="6905" max="6905" width="13.140625" style="1" customWidth="1"/>
    <col min="6906" max="6906" width="48.42578125" style="1" customWidth="1"/>
    <col min="6907" max="6907" width="13.85546875" style="1" customWidth="1"/>
    <col min="6908" max="6908" width="11.42578125" style="1" customWidth="1"/>
    <col min="6909" max="6909" width="11.85546875" style="1" customWidth="1"/>
    <col min="6910" max="7159" width="9.140625" style="1"/>
    <col min="7160" max="7160" width="11.5703125" style="1" customWidth="1"/>
    <col min="7161" max="7161" width="13.140625" style="1" customWidth="1"/>
    <col min="7162" max="7162" width="48.42578125" style="1" customWidth="1"/>
    <col min="7163" max="7163" width="13.85546875" style="1" customWidth="1"/>
    <col min="7164" max="7164" width="11.42578125" style="1" customWidth="1"/>
    <col min="7165" max="7165" width="11.85546875" style="1" customWidth="1"/>
    <col min="7166" max="7415" width="9.140625" style="1"/>
    <col min="7416" max="7416" width="11.5703125" style="1" customWidth="1"/>
    <col min="7417" max="7417" width="13.140625" style="1" customWidth="1"/>
    <col min="7418" max="7418" width="48.42578125" style="1" customWidth="1"/>
    <col min="7419" max="7419" width="13.85546875" style="1" customWidth="1"/>
    <col min="7420" max="7420" width="11.42578125" style="1" customWidth="1"/>
    <col min="7421" max="7421" width="11.85546875" style="1" customWidth="1"/>
    <col min="7422" max="7671" width="9.140625" style="1"/>
    <col min="7672" max="7672" width="11.5703125" style="1" customWidth="1"/>
    <col min="7673" max="7673" width="13.140625" style="1" customWidth="1"/>
    <col min="7674" max="7674" width="48.42578125" style="1" customWidth="1"/>
    <col min="7675" max="7675" width="13.85546875" style="1" customWidth="1"/>
    <col min="7676" max="7676" width="11.42578125" style="1" customWidth="1"/>
    <col min="7677" max="7677" width="11.85546875" style="1" customWidth="1"/>
    <col min="7678" max="7927" width="9.140625" style="1"/>
    <col min="7928" max="7928" width="11.5703125" style="1" customWidth="1"/>
    <col min="7929" max="7929" width="13.140625" style="1" customWidth="1"/>
    <col min="7930" max="7930" width="48.42578125" style="1" customWidth="1"/>
    <col min="7931" max="7931" width="13.85546875" style="1" customWidth="1"/>
    <col min="7932" max="7932" width="11.42578125" style="1" customWidth="1"/>
    <col min="7933" max="7933" width="11.85546875" style="1" customWidth="1"/>
    <col min="7934" max="8183" width="9.140625" style="1"/>
    <col min="8184" max="8184" width="11.5703125" style="1" customWidth="1"/>
    <col min="8185" max="8185" width="13.140625" style="1" customWidth="1"/>
    <col min="8186" max="8186" width="48.42578125" style="1" customWidth="1"/>
    <col min="8187" max="8187" width="13.85546875" style="1" customWidth="1"/>
    <col min="8188" max="8188" width="11.42578125" style="1" customWidth="1"/>
    <col min="8189" max="8189" width="11.85546875" style="1" customWidth="1"/>
    <col min="8190" max="8439" width="9.140625" style="1"/>
    <col min="8440" max="8440" width="11.5703125" style="1" customWidth="1"/>
    <col min="8441" max="8441" width="13.140625" style="1" customWidth="1"/>
    <col min="8442" max="8442" width="48.42578125" style="1" customWidth="1"/>
    <col min="8443" max="8443" width="13.85546875" style="1" customWidth="1"/>
    <col min="8444" max="8444" width="11.42578125" style="1" customWidth="1"/>
    <col min="8445" max="8445" width="11.85546875" style="1" customWidth="1"/>
    <col min="8446" max="8695" width="9.140625" style="1"/>
    <col min="8696" max="8696" width="11.5703125" style="1" customWidth="1"/>
    <col min="8697" max="8697" width="13.140625" style="1" customWidth="1"/>
    <col min="8698" max="8698" width="48.42578125" style="1" customWidth="1"/>
    <col min="8699" max="8699" width="13.85546875" style="1" customWidth="1"/>
    <col min="8700" max="8700" width="11.42578125" style="1" customWidth="1"/>
    <col min="8701" max="8701" width="11.85546875" style="1" customWidth="1"/>
    <col min="8702" max="8951" width="9.140625" style="1"/>
    <col min="8952" max="8952" width="11.5703125" style="1" customWidth="1"/>
    <col min="8953" max="8953" width="13.140625" style="1" customWidth="1"/>
    <col min="8954" max="8954" width="48.42578125" style="1" customWidth="1"/>
    <col min="8955" max="8955" width="13.85546875" style="1" customWidth="1"/>
    <col min="8956" max="8956" width="11.42578125" style="1" customWidth="1"/>
    <col min="8957" max="8957" width="11.85546875" style="1" customWidth="1"/>
    <col min="8958" max="9207" width="9.140625" style="1"/>
    <col min="9208" max="9208" width="11.5703125" style="1" customWidth="1"/>
    <col min="9209" max="9209" width="13.140625" style="1" customWidth="1"/>
    <col min="9210" max="9210" width="48.42578125" style="1" customWidth="1"/>
    <col min="9211" max="9211" width="13.85546875" style="1" customWidth="1"/>
    <col min="9212" max="9212" width="11.42578125" style="1" customWidth="1"/>
    <col min="9213" max="9213" width="11.85546875" style="1" customWidth="1"/>
    <col min="9214" max="9463" width="9.140625" style="1"/>
    <col min="9464" max="9464" width="11.5703125" style="1" customWidth="1"/>
    <col min="9465" max="9465" width="13.140625" style="1" customWidth="1"/>
    <col min="9466" max="9466" width="48.42578125" style="1" customWidth="1"/>
    <col min="9467" max="9467" width="13.85546875" style="1" customWidth="1"/>
    <col min="9468" max="9468" width="11.42578125" style="1" customWidth="1"/>
    <col min="9469" max="9469" width="11.85546875" style="1" customWidth="1"/>
    <col min="9470" max="9719" width="9.140625" style="1"/>
    <col min="9720" max="9720" width="11.5703125" style="1" customWidth="1"/>
    <col min="9721" max="9721" width="13.140625" style="1" customWidth="1"/>
    <col min="9722" max="9722" width="48.42578125" style="1" customWidth="1"/>
    <col min="9723" max="9723" width="13.85546875" style="1" customWidth="1"/>
    <col min="9724" max="9724" width="11.42578125" style="1" customWidth="1"/>
    <col min="9725" max="9725" width="11.85546875" style="1" customWidth="1"/>
    <col min="9726" max="9975" width="9.140625" style="1"/>
    <col min="9976" max="9976" width="11.5703125" style="1" customWidth="1"/>
    <col min="9977" max="9977" width="13.140625" style="1" customWidth="1"/>
    <col min="9978" max="9978" width="48.42578125" style="1" customWidth="1"/>
    <col min="9979" max="9979" width="13.85546875" style="1" customWidth="1"/>
    <col min="9980" max="9980" width="11.42578125" style="1" customWidth="1"/>
    <col min="9981" max="9981" width="11.85546875" style="1" customWidth="1"/>
    <col min="9982" max="10231" width="9.140625" style="1"/>
    <col min="10232" max="10232" width="11.5703125" style="1" customWidth="1"/>
    <col min="10233" max="10233" width="13.140625" style="1" customWidth="1"/>
    <col min="10234" max="10234" width="48.42578125" style="1" customWidth="1"/>
    <col min="10235" max="10235" width="13.85546875" style="1" customWidth="1"/>
    <col min="10236" max="10236" width="11.42578125" style="1" customWidth="1"/>
    <col min="10237" max="10237" width="11.85546875" style="1" customWidth="1"/>
    <col min="10238" max="10487" width="9.140625" style="1"/>
    <col min="10488" max="10488" width="11.5703125" style="1" customWidth="1"/>
    <col min="10489" max="10489" width="13.140625" style="1" customWidth="1"/>
    <col min="10490" max="10490" width="48.42578125" style="1" customWidth="1"/>
    <col min="10491" max="10491" width="13.85546875" style="1" customWidth="1"/>
    <col min="10492" max="10492" width="11.42578125" style="1" customWidth="1"/>
    <col min="10493" max="10493" width="11.85546875" style="1" customWidth="1"/>
    <col min="10494" max="10743" width="9.140625" style="1"/>
    <col min="10744" max="10744" width="11.5703125" style="1" customWidth="1"/>
    <col min="10745" max="10745" width="13.140625" style="1" customWidth="1"/>
    <col min="10746" max="10746" width="48.42578125" style="1" customWidth="1"/>
    <col min="10747" max="10747" width="13.85546875" style="1" customWidth="1"/>
    <col min="10748" max="10748" width="11.42578125" style="1" customWidth="1"/>
    <col min="10749" max="10749" width="11.85546875" style="1" customWidth="1"/>
    <col min="10750" max="10999" width="9.140625" style="1"/>
    <col min="11000" max="11000" width="11.5703125" style="1" customWidth="1"/>
    <col min="11001" max="11001" width="13.140625" style="1" customWidth="1"/>
    <col min="11002" max="11002" width="48.42578125" style="1" customWidth="1"/>
    <col min="11003" max="11003" width="13.85546875" style="1" customWidth="1"/>
    <col min="11004" max="11004" width="11.42578125" style="1" customWidth="1"/>
    <col min="11005" max="11005" width="11.85546875" style="1" customWidth="1"/>
    <col min="11006" max="11255" width="9.140625" style="1"/>
    <col min="11256" max="11256" width="11.5703125" style="1" customWidth="1"/>
    <col min="11257" max="11257" width="13.140625" style="1" customWidth="1"/>
    <col min="11258" max="11258" width="48.42578125" style="1" customWidth="1"/>
    <col min="11259" max="11259" width="13.85546875" style="1" customWidth="1"/>
    <col min="11260" max="11260" width="11.42578125" style="1" customWidth="1"/>
    <col min="11261" max="11261" width="11.85546875" style="1" customWidth="1"/>
    <col min="11262" max="11511" width="9.140625" style="1"/>
    <col min="11512" max="11512" width="11.5703125" style="1" customWidth="1"/>
    <col min="11513" max="11513" width="13.140625" style="1" customWidth="1"/>
    <col min="11514" max="11514" width="48.42578125" style="1" customWidth="1"/>
    <col min="11515" max="11515" width="13.85546875" style="1" customWidth="1"/>
    <col min="11516" max="11516" width="11.42578125" style="1" customWidth="1"/>
    <col min="11517" max="11517" width="11.85546875" style="1" customWidth="1"/>
    <col min="11518" max="11767" width="9.140625" style="1"/>
    <col min="11768" max="11768" width="11.5703125" style="1" customWidth="1"/>
    <col min="11769" max="11769" width="13.140625" style="1" customWidth="1"/>
    <col min="11770" max="11770" width="48.42578125" style="1" customWidth="1"/>
    <col min="11771" max="11771" width="13.85546875" style="1" customWidth="1"/>
    <col min="11772" max="11772" width="11.42578125" style="1" customWidth="1"/>
    <col min="11773" max="11773" width="11.85546875" style="1" customWidth="1"/>
    <col min="11774" max="12023" width="9.140625" style="1"/>
    <col min="12024" max="12024" width="11.5703125" style="1" customWidth="1"/>
    <col min="12025" max="12025" width="13.140625" style="1" customWidth="1"/>
    <col min="12026" max="12026" width="48.42578125" style="1" customWidth="1"/>
    <col min="12027" max="12027" width="13.85546875" style="1" customWidth="1"/>
    <col min="12028" max="12028" width="11.42578125" style="1" customWidth="1"/>
    <col min="12029" max="12029" width="11.85546875" style="1" customWidth="1"/>
    <col min="12030" max="12279" width="9.140625" style="1"/>
    <col min="12280" max="12280" width="11.5703125" style="1" customWidth="1"/>
    <col min="12281" max="12281" width="13.140625" style="1" customWidth="1"/>
    <col min="12282" max="12282" width="48.42578125" style="1" customWidth="1"/>
    <col min="12283" max="12283" width="13.85546875" style="1" customWidth="1"/>
    <col min="12284" max="12284" width="11.42578125" style="1" customWidth="1"/>
    <col min="12285" max="12285" width="11.85546875" style="1" customWidth="1"/>
    <col min="12286" max="12535" width="9.140625" style="1"/>
    <col min="12536" max="12536" width="11.5703125" style="1" customWidth="1"/>
    <col min="12537" max="12537" width="13.140625" style="1" customWidth="1"/>
    <col min="12538" max="12538" width="48.42578125" style="1" customWidth="1"/>
    <col min="12539" max="12539" width="13.85546875" style="1" customWidth="1"/>
    <col min="12540" max="12540" width="11.42578125" style="1" customWidth="1"/>
    <col min="12541" max="12541" width="11.85546875" style="1" customWidth="1"/>
    <col min="12542" max="12791" width="9.140625" style="1"/>
    <col min="12792" max="12792" width="11.5703125" style="1" customWidth="1"/>
    <col min="12793" max="12793" width="13.140625" style="1" customWidth="1"/>
    <col min="12794" max="12794" width="48.42578125" style="1" customWidth="1"/>
    <col min="12795" max="12795" width="13.85546875" style="1" customWidth="1"/>
    <col min="12796" max="12796" width="11.42578125" style="1" customWidth="1"/>
    <col min="12797" max="12797" width="11.85546875" style="1" customWidth="1"/>
    <col min="12798" max="13047" width="9.140625" style="1"/>
    <col min="13048" max="13048" width="11.5703125" style="1" customWidth="1"/>
    <col min="13049" max="13049" width="13.140625" style="1" customWidth="1"/>
    <col min="13050" max="13050" width="48.42578125" style="1" customWidth="1"/>
    <col min="13051" max="13051" width="13.85546875" style="1" customWidth="1"/>
    <col min="13052" max="13052" width="11.42578125" style="1" customWidth="1"/>
    <col min="13053" max="13053" width="11.85546875" style="1" customWidth="1"/>
    <col min="13054" max="13303" width="9.140625" style="1"/>
    <col min="13304" max="13304" width="11.5703125" style="1" customWidth="1"/>
    <col min="13305" max="13305" width="13.140625" style="1" customWidth="1"/>
    <col min="13306" max="13306" width="48.42578125" style="1" customWidth="1"/>
    <col min="13307" max="13307" width="13.85546875" style="1" customWidth="1"/>
    <col min="13308" max="13308" width="11.42578125" style="1" customWidth="1"/>
    <col min="13309" max="13309" width="11.85546875" style="1" customWidth="1"/>
    <col min="13310" max="13559" width="9.140625" style="1"/>
    <col min="13560" max="13560" width="11.5703125" style="1" customWidth="1"/>
    <col min="13561" max="13561" width="13.140625" style="1" customWidth="1"/>
    <col min="13562" max="13562" width="48.42578125" style="1" customWidth="1"/>
    <col min="13563" max="13563" width="13.85546875" style="1" customWidth="1"/>
    <col min="13564" max="13564" width="11.42578125" style="1" customWidth="1"/>
    <col min="13565" max="13565" width="11.85546875" style="1" customWidth="1"/>
    <col min="13566" max="13815" width="9.140625" style="1"/>
    <col min="13816" max="13816" width="11.5703125" style="1" customWidth="1"/>
    <col min="13817" max="13817" width="13.140625" style="1" customWidth="1"/>
    <col min="13818" max="13818" width="48.42578125" style="1" customWidth="1"/>
    <col min="13819" max="13819" width="13.85546875" style="1" customWidth="1"/>
    <col min="13820" max="13820" width="11.42578125" style="1" customWidth="1"/>
    <col min="13821" max="13821" width="11.85546875" style="1" customWidth="1"/>
    <col min="13822" max="14071" width="9.140625" style="1"/>
    <col min="14072" max="14072" width="11.5703125" style="1" customWidth="1"/>
    <col min="14073" max="14073" width="13.140625" style="1" customWidth="1"/>
    <col min="14074" max="14074" width="48.42578125" style="1" customWidth="1"/>
    <col min="14075" max="14075" width="13.85546875" style="1" customWidth="1"/>
    <col min="14076" max="14076" width="11.42578125" style="1" customWidth="1"/>
    <col min="14077" max="14077" width="11.85546875" style="1" customWidth="1"/>
    <col min="14078" max="14327" width="9.140625" style="1"/>
    <col min="14328" max="14328" width="11.5703125" style="1" customWidth="1"/>
    <col min="14329" max="14329" width="13.140625" style="1" customWidth="1"/>
    <col min="14330" max="14330" width="48.42578125" style="1" customWidth="1"/>
    <col min="14331" max="14331" width="13.85546875" style="1" customWidth="1"/>
    <col min="14332" max="14332" width="11.42578125" style="1" customWidth="1"/>
    <col min="14333" max="14333" width="11.85546875" style="1" customWidth="1"/>
    <col min="14334" max="14583" width="9.140625" style="1"/>
    <col min="14584" max="14584" width="11.5703125" style="1" customWidth="1"/>
    <col min="14585" max="14585" width="13.140625" style="1" customWidth="1"/>
    <col min="14586" max="14586" width="48.42578125" style="1" customWidth="1"/>
    <col min="14587" max="14587" width="13.85546875" style="1" customWidth="1"/>
    <col min="14588" max="14588" width="11.42578125" style="1" customWidth="1"/>
    <col min="14589" max="14589" width="11.85546875" style="1" customWidth="1"/>
    <col min="14590" max="14839" width="9.140625" style="1"/>
    <col min="14840" max="14840" width="11.5703125" style="1" customWidth="1"/>
    <col min="14841" max="14841" width="13.140625" style="1" customWidth="1"/>
    <col min="14842" max="14842" width="48.42578125" style="1" customWidth="1"/>
    <col min="14843" max="14843" width="13.85546875" style="1" customWidth="1"/>
    <col min="14844" max="14844" width="11.42578125" style="1" customWidth="1"/>
    <col min="14845" max="14845" width="11.85546875" style="1" customWidth="1"/>
    <col min="14846" max="15095" width="9.140625" style="1"/>
    <col min="15096" max="15096" width="11.5703125" style="1" customWidth="1"/>
    <col min="15097" max="15097" width="13.140625" style="1" customWidth="1"/>
    <col min="15098" max="15098" width="48.42578125" style="1" customWidth="1"/>
    <col min="15099" max="15099" width="13.85546875" style="1" customWidth="1"/>
    <col min="15100" max="15100" width="11.42578125" style="1" customWidth="1"/>
    <col min="15101" max="15101" width="11.85546875" style="1" customWidth="1"/>
    <col min="15102" max="15351" width="9.140625" style="1"/>
    <col min="15352" max="15352" width="11.5703125" style="1" customWidth="1"/>
    <col min="15353" max="15353" width="13.140625" style="1" customWidth="1"/>
    <col min="15354" max="15354" width="48.42578125" style="1" customWidth="1"/>
    <col min="15355" max="15355" width="13.85546875" style="1" customWidth="1"/>
    <col min="15356" max="15356" width="11.42578125" style="1" customWidth="1"/>
    <col min="15357" max="15357" width="11.85546875" style="1" customWidth="1"/>
    <col min="15358" max="15607" width="9.140625" style="1"/>
    <col min="15608" max="15608" width="11.5703125" style="1" customWidth="1"/>
    <col min="15609" max="15609" width="13.140625" style="1" customWidth="1"/>
    <col min="15610" max="15610" width="48.42578125" style="1" customWidth="1"/>
    <col min="15611" max="15611" width="13.85546875" style="1" customWidth="1"/>
    <col min="15612" max="15612" width="11.42578125" style="1" customWidth="1"/>
    <col min="15613" max="15613" width="11.85546875" style="1" customWidth="1"/>
    <col min="15614" max="15863" width="9.140625" style="1"/>
    <col min="15864" max="15864" width="11.5703125" style="1" customWidth="1"/>
    <col min="15865" max="15865" width="13.140625" style="1" customWidth="1"/>
    <col min="15866" max="15866" width="48.42578125" style="1" customWidth="1"/>
    <col min="15867" max="15867" width="13.85546875" style="1" customWidth="1"/>
    <col min="15868" max="15868" width="11.42578125" style="1" customWidth="1"/>
    <col min="15869" max="15869" width="11.85546875" style="1" customWidth="1"/>
    <col min="15870" max="16119" width="9.140625" style="1"/>
    <col min="16120" max="16120" width="11.5703125" style="1" customWidth="1"/>
    <col min="16121" max="16121" width="13.140625" style="1" customWidth="1"/>
    <col min="16122" max="16122" width="48.42578125" style="1" customWidth="1"/>
    <col min="16123" max="16123" width="13.85546875" style="1" customWidth="1"/>
    <col min="16124" max="16124" width="11.42578125" style="1" customWidth="1"/>
    <col min="16125" max="16125" width="11.85546875" style="1" customWidth="1"/>
    <col min="16126" max="16384" width="9.140625" style="1"/>
  </cols>
  <sheetData>
    <row r="1" spans="1:27" ht="11.25" customHeight="1" x14ac:dyDescent="0.2">
      <c r="A1" s="276" t="s">
        <v>741</v>
      </c>
      <c r="B1" s="276"/>
      <c r="C1" s="276"/>
      <c r="D1" s="276"/>
      <c r="E1" s="276"/>
      <c r="F1" s="276"/>
    </row>
    <row r="2" spans="1:27" ht="11.25" customHeight="1" x14ac:dyDescent="0.2">
      <c r="A2" s="276"/>
      <c r="B2" s="276"/>
      <c r="C2" s="276"/>
      <c r="D2" s="276"/>
      <c r="E2" s="276"/>
      <c r="F2" s="276"/>
    </row>
    <row r="3" spans="1:27" ht="11.25" customHeight="1" x14ac:dyDescent="0.2"/>
    <row r="4" spans="1:27" ht="12.75" customHeight="1" x14ac:dyDescent="0.2">
      <c r="A4" s="254" t="s">
        <v>742</v>
      </c>
      <c r="B4" s="254"/>
      <c r="C4" s="254"/>
      <c r="D4" s="254"/>
      <c r="E4" s="254"/>
      <c r="F4" s="254"/>
    </row>
    <row r="5" spans="1:27" ht="12.75" customHeight="1" x14ac:dyDescent="0.2"/>
    <row r="6" spans="1:27" ht="12.75" customHeight="1" x14ac:dyDescent="0.2">
      <c r="A6" s="265"/>
      <c r="B6" s="265"/>
      <c r="C6" s="265"/>
      <c r="D6" s="265"/>
      <c r="E6" s="265"/>
      <c r="F6" s="265"/>
    </row>
    <row r="7" spans="1:27" ht="12.75" customHeight="1" thickBot="1" x14ac:dyDescent="0.25">
      <c r="E7" s="1" t="s">
        <v>2949</v>
      </c>
      <c r="G7" s="1" t="s">
        <v>2951</v>
      </c>
      <c r="I7" s="1" t="s">
        <v>2952</v>
      </c>
      <c r="K7" s="1">
        <v>1.22</v>
      </c>
    </row>
    <row r="8" spans="1:27" ht="12.75" customHeight="1" x14ac:dyDescent="0.2">
      <c r="A8" s="273" t="s">
        <v>2</v>
      </c>
      <c r="B8" s="273" t="s">
        <v>3</v>
      </c>
      <c r="C8" s="268" t="s">
        <v>4</v>
      </c>
      <c r="D8" s="268" t="s">
        <v>5</v>
      </c>
      <c r="E8" s="252" t="s">
        <v>6</v>
      </c>
      <c r="F8" s="252"/>
      <c r="G8" s="252" t="s">
        <v>6</v>
      </c>
      <c r="H8" s="252"/>
      <c r="I8" s="252" t="s">
        <v>6</v>
      </c>
      <c r="J8" s="252"/>
    </row>
    <row r="9" spans="1:27" ht="36.75" customHeight="1" thickBot="1" x14ac:dyDescent="0.25">
      <c r="A9" s="274"/>
      <c r="B9" s="274"/>
      <c r="C9" s="269"/>
      <c r="D9" s="269"/>
      <c r="E9" s="2" t="s">
        <v>7</v>
      </c>
      <c r="F9" s="3" t="s">
        <v>8</v>
      </c>
      <c r="G9" s="2" t="s">
        <v>7</v>
      </c>
      <c r="H9" s="3" t="s">
        <v>8</v>
      </c>
      <c r="I9" s="9" t="s">
        <v>7</v>
      </c>
      <c r="J9" s="10" t="s">
        <v>8</v>
      </c>
      <c r="T9" s="275" t="s">
        <v>3322</v>
      </c>
      <c r="U9" s="275"/>
      <c r="W9" s="275" t="s">
        <v>2951</v>
      </c>
      <c r="X9" s="275"/>
      <c r="Z9" s="275" t="s">
        <v>2952</v>
      </c>
      <c r="AA9" s="275"/>
    </row>
    <row r="10" spans="1:27" ht="12.75" customHeight="1" x14ac:dyDescent="0.2">
      <c r="A10" s="4" t="s">
        <v>9</v>
      </c>
      <c r="B10" s="4" t="s">
        <v>743</v>
      </c>
      <c r="C10" s="5" t="s">
        <v>744</v>
      </c>
      <c r="D10" s="4" t="s">
        <v>740</v>
      </c>
      <c r="E10" s="8">
        <v>419</v>
      </c>
      <c r="F10" s="8">
        <f>U10*$K$7</f>
        <v>459.53333333333336</v>
      </c>
      <c r="G10" s="8">
        <v>763</v>
      </c>
      <c r="H10" s="8">
        <f>X10*$K$7</f>
        <v>838.75</v>
      </c>
      <c r="I10" s="13">
        <v>899</v>
      </c>
      <c r="J10" s="13">
        <f>AA10*$K$7</f>
        <v>983.11666666666667</v>
      </c>
      <c r="L10" s="14"/>
      <c r="M10" s="25">
        <f>р5гл1!E10/'5,1'!E10</f>
        <v>1.1121718377088305</v>
      </c>
      <c r="N10" s="25">
        <f>р5гл1!F10/'5,1'!F10</f>
        <v>1.1119976788045842</v>
      </c>
      <c r="O10" s="25">
        <f>р5гл1!G10/'5,1'!G10</f>
        <v>1.1127129750982963</v>
      </c>
      <c r="P10" s="25">
        <f>р5гл1!H10/'5,1'!H10</f>
        <v>1.1135618479880776</v>
      </c>
      <c r="Q10" s="25">
        <f>р5гл1!I10/'5,1'!I10</f>
        <v>1.1134593993325919</v>
      </c>
      <c r="R10" s="25">
        <f>р5гл1!J10/'5,1'!J10</f>
        <v>1.1127875633614186</v>
      </c>
      <c r="S10" s="25"/>
      <c r="T10" s="209">
        <v>452</v>
      </c>
      <c r="U10" s="210">
        <f>T10/1.2</f>
        <v>376.66666666666669</v>
      </c>
      <c r="W10" s="209">
        <v>825</v>
      </c>
      <c r="X10" s="25">
        <f>W10/1.2</f>
        <v>687.5</v>
      </c>
      <c r="Z10" s="209">
        <v>967</v>
      </c>
      <c r="AA10" s="25">
        <f>Z10/1.2</f>
        <v>805.83333333333337</v>
      </c>
    </row>
    <row r="11" spans="1:27" ht="12.75" customHeight="1" x14ac:dyDescent="0.2">
      <c r="A11" s="4" t="s">
        <v>194</v>
      </c>
      <c r="B11" s="4" t="s">
        <v>745</v>
      </c>
      <c r="C11" s="5" t="s">
        <v>746</v>
      </c>
      <c r="D11" s="4" t="s">
        <v>740</v>
      </c>
      <c r="E11" s="8">
        <v>565</v>
      </c>
      <c r="F11" s="8">
        <f t="shared" ref="F11:F73" si="0">U11*$K$7</f>
        <v>620.16666666666674</v>
      </c>
      <c r="G11" s="8">
        <v>1029</v>
      </c>
      <c r="H11" s="8">
        <f t="shared" ref="H11:H73" si="1">X11*$K$7</f>
        <v>1132.5666666666666</v>
      </c>
      <c r="I11" s="13">
        <v>1212</v>
      </c>
      <c r="J11" s="13">
        <f t="shared" ref="J11:J73" si="2">AA11*$K$7</f>
        <v>1325.7333333333333</v>
      </c>
      <c r="L11" s="14"/>
      <c r="M11" s="25">
        <f>р5гл1!E11/'5,1'!E11</f>
        <v>1.1132743362831858</v>
      </c>
      <c r="N11" s="25">
        <f>р5гл1!F11/'5,1'!F11</f>
        <v>1.1126041386723997</v>
      </c>
      <c r="O11" s="25">
        <f>р5гл1!G11/'5,1'!G11</f>
        <v>1.1127308066083577</v>
      </c>
      <c r="P11" s="25">
        <f>р5гл1!H11/'5,1'!H11</f>
        <v>1.1134002413397299</v>
      </c>
      <c r="Q11" s="25">
        <f>р5гл1!I11/'5,1'!I11</f>
        <v>1.113036303630363</v>
      </c>
      <c r="R11" s="25">
        <f>р5гл1!J11/'5,1'!J11</f>
        <v>1.1133460726138993</v>
      </c>
      <c r="T11" s="209">
        <v>610</v>
      </c>
      <c r="U11" s="210">
        <f t="shared" ref="U11:U73" si="3">T11/1.2</f>
        <v>508.33333333333337</v>
      </c>
      <c r="W11" s="209">
        <v>1114</v>
      </c>
      <c r="X11" s="25">
        <f t="shared" ref="X11:X73" si="4">W11/1.2</f>
        <v>928.33333333333337</v>
      </c>
      <c r="Z11" s="209">
        <v>1304</v>
      </c>
      <c r="AA11" s="25">
        <f>Z11/1.2</f>
        <v>1086.6666666666667</v>
      </c>
    </row>
    <row r="12" spans="1:27" ht="24.75" customHeight="1" x14ac:dyDescent="0.2">
      <c r="A12" s="4" t="s">
        <v>197</v>
      </c>
      <c r="B12" s="4" t="s">
        <v>747</v>
      </c>
      <c r="C12" s="5" t="s">
        <v>748</v>
      </c>
      <c r="D12" s="4" t="s">
        <v>749</v>
      </c>
      <c r="E12" s="8">
        <v>30</v>
      </c>
      <c r="F12" s="8">
        <f t="shared" si="0"/>
        <v>32.533333333333331</v>
      </c>
      <c r="G12" s="8">
        <v>52</v>
      </c>
      <c r="H12" s="8">
        <f t="shared" si="1"/>
        <v>58.966666666666669</v>
      </c>
      <c r="I12" s="13">
        <v>64</v>
      </c>
      <c r="J12" s="13">
        <f t="shared" si="2"/>
        <v>69.13333333333334</v>
      </c>
      <c r="L12" s="14"/>
      <c r="M12" s="25">
        <f>р5гл1!E12/'5,1'!E12</f>
        <v>1.1000000000000001</v>
      </c>
      <c r="N12" s="25">
        <f>р5гл1!F12/'5,1'!F12</f>
        <v>1.1065573770491803</v>
      </c>
      <c r="O12" s="25">
        <f>р5гл1!G12/'5,1'!G12</f>
        <v>1.1153846153846154</v>
      </c>
      <c r="P12" s="25">
        <f>р5гл1!H12/'5,1'!H12</f>
        <v>1.1192764273600904</v>
      </c>
      <c r="Q12" s="25">
        <f>р5гл1!I12/'5,1'!I12</f>
        <v>1.109375</v>
      </c>
      <c r="R12" s="25">
        <f>р5гл1!J12/'5,1'!J12</f>
        <v>1.1137897782063644</v>
      </c>
      <c r="T12" s="209">
        <v>32</v>
      </c>
      <c r="U12" s="210">
        <f t="shared" si="3"/>
        <v>26.666666666666668</v>
      </c>
      <c r="W12" s="209">
        <v>58</v>
      </c>
      <c r="X12" s="25">
        <f t="shared" si="4"/>
        <v>48.333333333333336</v>
      </c>
      <c r="Z12" s="209">
        <v>68</v>
      </c>
      <c r="AA12" s="25">
        <f t="shared" ref="AA12:AA73" si="5">Z12/1.2</f>
        <v>56.666666666666671</v>
      </c>
    </row>
    <row r="13" spans="1:27" ht="24.75" customHeight="1" x14ac:dyDescent="0.2">
      <c r="A13" s="4" t="s">
        <v>200</v>
      </c>
      <c r="B13" s="4" t="s">
        <v>750</v>
      </c>
      <c r="C13" s="5" t="s">
        <v>751</v>
      </c>
      <c r="D13" s="4" t="s">
        <v>15</v>
      </c>
      <c r="E13" s="8">
        <v>27</v>
      </c>
      <c r="F13" s="8">
        <f t="shared" si="0"/>
        <v>28.466666666666669</v>
      </c>
      <c r="G13" s="8">
        <v>45</v>
      </c>
      <c r="H13" s="8">
        <f t="shared" si="1"/>
        <v>48.8</v>
      </c>
      <c r="I13" s="13">
        <v>51</v>
      </c>
      <c r="J13" s="13">
        <f t="shared" si="2"/>
        <v>56.933333333333337</v>
      </c>
      <c r="L13" s="14"/>
      <c r="M13" s="25">
        <f>р5гл1!E13/'5,1'!E13</f>
        <v>1.1111111111111112</v>
      </c>
      <c r="N13" s="25">
        <f>р5гл1!F13/'5,1'!F13</f>
        <v>1.1241217798594847</v>
      </c>
      <c r="O13" s="25">
        <f>р5гл1!G13/'5,1'!G13</f>
        <v>1.1111111111111112</v>
      </c>
      <c r="P13" s="25">
        <f>р5гл1!H13/'5,1'!H13</f>
        <v>1.1065573770491803</v>
      </c>
      <c r="Q13" s="25">
        <f>р5гл1!I13/'5,1'!I13</f>
        <v>1.1176470588235294</v>
      </c>
      <c r="R13" s="25">
        <f>р5гл1!J13/'5,1'!J13</f>
        <v>1.1065573770491803</v>
      </c>
      <c r="T13" s="209">
        <v>28</v>
      </c>
      <c r="U13" s="210">
        <f t="shared" si="3"/>
        <v>23.333333333333336</v>
      </c>
      <c r="W13" s="209">
        <v>48</v>
      </c>
      <c r="X13" s="25">
        <f t="shared" si="4"/>
        <v>40</v>
      </c>
      <c r="Z13" s="209">
        <v>56</v>
      </c>
      <c r="AA13" s="25">
        <f t="shared" si="5"/>
        <v>46.666666666666671</v>
      </c>
    </row>
    <row r="14" spans="1:27" ht="24.75" customHeight="1" x14ac:dyDescent="0.2">
      <c r="A14" s="4" t="s">
        <v>203</v>
      </c>
      <c r="B14" s="4" t="s">
        <v>752</v>
      </c>
      <c r="C14" s="5" t="s">
        <v>753</v>
      </c>
      <c r="D14" s="4" t="s">
        <v>15</v>
      </c>
      <c r="E14" s="8">
        <v>54</v>
      </c>
      <c r="F14" s="8">
        <f t="shared" si="0"/>
        <v>61</v>
      </c>
      <c r="G14" s="8">
        <v>97</v>
      </c>
      <c r="H14" s="8">
        <f t="shared" si="1"/>
        <v>108.78333333333333</v>
      </c>
      <c r="I14" s="13">
        <v>116</v>
      </c>
      <c r="J14" s="13">
        <f t="shared" si="2"/>
        <v>126.06666666666668</v>
      </c>
      <c r="L14" s="14"/>
      <c r="M14" s="25">
        <f>р5гл1!E14/'5,1'!E14</f>
        <v>1.1111111111111112</v>
      </c>
      <c r="N14" s="25">
        <f>р5гл1!F14/'5,1'!F14</f>
        <v>1.1147540983606556</v>
      </c>
      <c r="O14" s="25">
        <f>р5гл1!G14/'5,1'!G14</f>
        <v>1.1134020618556701</v>
      </c>
      <c r="P14" s="25">
        <f>р5гл1!H14/'5,1'!H14</f>
        <v>1.1123027424544201</v>
      </c>
      <c r="Q14" s="25">
        <f>р5гл1!I14/'5,1'!I14</f>
        <v>1.1120689655172413</v>
      </c>
      <c r="R14" s="25">
        <f>р5гл1!J14/'5,1'!J14</f>
        <v>1.1105235325224747</v>
      </c>
      <c r="T14" s="209">
        <v>60</v>
      </c>
      <c r="U14" s="210">
        <f t="shared" si="3"/>
        <v>50</v>
      </c>
      <c r="W14" s="209">
        <v>107</v>
      </c>
      <c r="X14" s="25">
        <f t="shared" si="4"/>
        <v>89.166666666666671</v>
      </c>
      <c r="Z14" s="209">
        <v>124</v>
      </c>
      <c r="AA14" s="25">
        <f t="shared" si="5"/>
        <v>103.33333333333334</v>
      </c>
    </row>
    <row r="15" spans="1:27" ht="36.75" customHeight="1" x14ac:dyDescent="0.2">
      <c r="A15" s="4" t="s">
        <v>206</v>
      </c>
      <c r="B15" s="4" t="s">
        <v>754</v>
      </c>
      <c r="C15" s="5" t="s">
        <v>755</v>
      </c>
      <c r="D15" s="4" t="s">
        <v>15</v>
      </c>
      <c r="E15" s="20">
        <v>64.8</v>
      </c>
      <c r="F15" s="8">
        <f t="shared" si="0"/>
        <v>73.2</v>
      </c>
      <c r="G15" s="20">
        <v>116.39999999999999</v>
      </c>
      <c r="H15" s="8">
        <f t="shared" si="1"/>
        <v>130.54000000000002</v>
      </c>
      <c r="I15" s="194">
        <v>139.19999999999999</v>
      </c>
      <c r="J15" s="13">
        <f t="shared" si="2"/>
        <v>151.27999999999997</v>
      </c>
      <c r="L15" s="14"/>
      <c r="M15" s="25">
        <f>р5гл1!E15/'5,1'!E15</f>
        <v>1.1111111111111112</v>
      </c>
      <c r="N15" s="25">
        <f>р5гл1!F15/'5,1'!F15</f>
        <v>1.1147540983606556</v>
      </c>
      <c r="O15" s="25">
        <f>р5гл1!G15/'5,1'!G15</f>
        <v>1.1134020618556701</v>
      </c>
      <c r="P15" s="25">
        <f>р5гл1!H15/'5,1'!H15</f>
        <v>1.1123027424544198</v>
      </c>
      <c r="Q15" s="25">
        <f>р5гл1!I15/'5,1'!I15</f>
        <v>1.1120689655172413</v>
      </c>
      <c r="R15" s="25">
        <f>р5гл1!J15/'5,1'!J15</f>
        <v>1.1105235325224752</v>
      </c>
      <c r="T15" s="209">
        <v>72</v>
      </c>
      <c r="U15" s="210">
        <f t="shared" si="3"/>
        <v>60</v>
      </c>
      <c r="W15" s="209">
        <v>128.4</v>
      </c>
      <c r="X15" s="25">
        <f t="shared" si="4"/>
        <v>107.00000000000001</v>
      </c>
      <c r="Z15" s="209">
        <v>148.79999999999998</v>
      </c>
      <c r="AA15" s="25">
        <f t="shared" si="5"/>
        <v>123.99999999999999</v>
      </c>
    </row>
    <row r="16" spans="1:27" ht="36.75" customHeight="1" x14ac:dyDescent="0.2">
      <c r="A16" s="4" t="s">
        <v>209</v>
      </c>
      <c r="B16" s="4" t="s">
        <v>756</v>
      </c>
      <c r="C16" s="5" t="s">
        <v>757</v>
      </c>
      <c r="D16" s="4" t="s">
        <v>15</v>
      </c>
      <c r="E16" s="20">
        <v>43.2</v>
      </c>
      <c r="F16" s="8">
        <f t="shared" si="0"/>
        <v>48.8</v>
      </c>
      <c r="G16" s="20">
        <v>77.600000000000009</v>
      </c>
      <c r="H16" s="8">
        <f t="shared" si="1"/>
        <v>87.026666666666671</v>
      </c>
      <c r="I16" s="194">
        <v>92.800000000000011</v>
      </c>
      <c r="J16" s="13">
        <f t="shared" si="2"/>
        <v>100.85333333333334</v>
      </c>
      <c r="L16" s="14"/>
      <c r="M16" s="25">
        <f>р5гл1!E16/'5,1'!E16</f>
        <v>1.1111111111111109</v>
      </c>
      <c r="N16" s="25">
        <f>р5гл1!F16/'5,1'!F16</f>
        <v>1.1147540983606559</v>
      </c>
      <c r="O16" s="25">
        <f>р5гл1!G16/'5,1'!G16</f>
        <v>1.1134020618556701</v>
      </c>
      <c r="P16" s="25">
        <f>р5гл1!H16/'5,1'!H16</f>
        <v>1.1123027424544201</v>
      </c>
      <c r="Q16" s="25">
        <f>р5гл1!I16/'5,1'!I16</f>
        <v>1.1120689655172413</v>
      </c>
      <c r="R16" s="25">
        <f>р5гл1!J16/'5,1'!J16</f>
        <v>1.1105235325224747</v>
      </c>
      <c r="T16" s="209">
        <v>48</v>
      </c>
      <c r="U16" s="210">
        <f t="shared" si="3"/>
        <v>40</v>
      </c>
      <c r="W16" s="209">
        <v>85.600000000000009</v>
      </c>
      <c r="X16" s="25">
        <f t="shared" si="4"/>
        <v>71.333333333333343</v>
      </c>
      <c r="Z16" s="209">
        <v>99.2</v>
      </c>
      <c r="AA16" s="25">
        <f t="shared" si="5"/>
        <v>82.666666666666671</v>
      </c>
    </row>
    <row r="17" spans="1:27" ht="36.75" customHeight="1" x14ac:dyDescent="0.2">
      <c r="A17" s="4" t="s">
        <v>212</v>
      </c>
      <c r="B17" s="4" t="s">
        <v>758</v>
      </c>
      <c r="C17" s="5" t="s">
        <v>759</v>
      </c>
      <c r="D17" s="4" t="s">
        <v>15</v>
      </c>
      <c r="E17" s="20">
        <v>51.84</v>
      </c>
      <c r="F17" s="8">
        <f t="shared" si="0"/>
        <v>58.56</v>
      </c>
      <c r="G17" s="20">
        <v>93.12</v>
      </c>
      <c r="H17" s="8">
        <f t="shared" si="1"/>
        <v>104.432</v>
      </c>
      <c r="I17" s="194">
        <v>111.36000000000001</v>
      </c>
      <c r="J17" s="13">
        <f t="shared" si="2"/>
        <v>121.024</v>
      </c>
      <c r="L17" s="14"/>
      <c r="M17" s="25">
        <f>р5гл1!E17/'5,1'!E17</f>
        <v>1.1111111111111109</v>
      </c>
      <c r="N17" s="25">
        <f>р5гл1!F17/'5,1'!F17</f>
        <v>1.1147540983606556</v>
      </c>
      <c r="O17" s="25">
        <f>р5гл1!G17/'5,1'!G17</f>
        <v>1.1134020618556701</v>
      </c>
      <c r="P17" s="25">
        <f>р5гл1!H17/'5,1'!H17</f>
        <v>1.1123027424544203</v>
      </c>
      <c r="Q17" s="25">
        <f>р5гл1!I17/'5,1'!I17</f>
        <v>1.1120689655172413</v>
      </c>
      <c r="R17" s="25">
        <f>р5гл1!J17/'5,1'!J17</f>
        <v>1.1105235325224749</v>
      </c>
      <c r="T17" s="209">
        <v>57.599999999999994</v>
      </c>
      <c r="U17" s="210">
        <f t="shared" si="3"/>
        <v>48</v>
      </c>
      <c r="W17" s="209">
        <v>102.72000000000001</v>
      </c>
      <c r="X17" s="25">
        <f t="shared" si="4"/>
        <v>85.600000000000009</v>
      </c>
      <c r="Z17" s="209">
        <v>119.03999999999999</v>
      </c>
      <c r="AA17" s="25">
        <f t="shared" si="5"/>
        <v>99.2</v>
      </c>
    </row>
    <row r="18" spans="1:27" ht="36.75" customHeight="1" x14ac:dyDescent="0.2">
      <c r="A18" s="4" t="s">
        <v>215</v>
      </c>
      <c r="B18" s="4" t="s">
        <v>760</v>
      </c>
      <c r="C18" s="5" t="s">
        <v>761</v>
      </c>
      <c r="D18" s="4" t="s">
        <v>762</v>
      </c>
      <c r="E18" s="20">
        <v>143</v>
      </c>
      <c r="F18" s="8">
        <f t="shared" si="0"/>
        <v>155.54999999999998</v>
      </c>
      <c r="G18" s="20">
        <v>258</v>
      </c>
      <c r="H18" s="8">
        <f t="shared" si="1"/>
        <v>283.64999999999998</v>
      </c>
      <c r="I18" s="194">
        <v>305</v>
      </c>
      <c r="J18" s="13">
        <f t="shared" si="2"/>
        <v>330.41666666666669</v>
      </c>
      <c r="L18" s="14"/>
      <c r="M18" s="25">
        <f>р5гл1!E18/'5,1'!E18</f>
        <v>1.1118881118881119</v>
      </c>
      <c r="N18" s="25">
        <f>р5гл1!F18/'5,1'!F18</f>
        <v>1.1121825779492125</v>
      </c>
      <c r="O18" s="25">
        <f>р5гл1!G18/'5,1'!G18</f>
        <v>1.1124031007751938</v>
      </c>
      <c r="P18" s="25">
        <f>р5гл1!H18/'5,1'!H18</f>
        <v>1.1140490040542923</v>
      </c>
      <c r="Q18" s="25">
        <f>р5гл1!I18/'5,1'!I18</f>
        <v>1.1114754098360655</v>
      </c>
      <c r="R18" s="25">
        <f>р5гл1!J18/'5,1'!J18</f>
        <v>1.1137452711223201</v>
      </c>
      <c r="T18" s="209">
        <v>153</v>
      </c>
      <c r="U18" s="210">
        <f t="shared" si="3"/>
        <v>127.5</v>
      </c>
      <c r="W18" s="209">
        <v>279</v>
      </c>
      <c r="X18" s="25">
        <f t="shared" si="4"/>
        <v>232.5</v>
      </c>
      <c r="Z18" s="209">
        <v>325</v>
      </c>
      <c r="AA18" s="25">
        <f t="shared" si="5"/>
        <v>270.83333333333337</v>
      </c>
    </row>
    <row r="19" spans="1:27" ht="36.75" customHeight="1" x14ac:dyDescent="0.2">
      <c r="A19" s="4" t="s">
        <v>218</v>
      </c>
      <c r="B19" s="4" t="s">
        <v>763</v>
      </c>
      <c r="C19" s="5" t="s">
        <v>764</v>
      </c>
      <c r="D19" s="4" t="s">
        <v>762</v>
      </c>
      <c r="E19" s="20">
        <v>35.75</v>
      </c>
      <c r="F19" s="8">
        <f t="shared" si="0"/>
        <v>38.887499999999996</v>
      </c>
      <c r="G19" s="20">
        <v>64.5</v>
      </c>
      <c r="H19" s="8">
        <f t="shared" si="1"/>
        <v>70.912499999999994</v>
      </c>
      <c r="I19" s="194">
        <v>76.25</v>
      </c>
      <c r="J19" s="13">
        <f t="shared" si="2"/>
        <v>82.604166666666671</v>
      </c>
      <c r="L19" s="14"/>
      <c r="M19" s="25">
        <f>р5гл1!E19/'5,1'!E19</f>
        <v>1.1118881118881119</v>
      </c>
      <c r="N19" s="25">
        <f>р5гл1!F19/'5,1'!F19</f>
        <v>1.1121825779492125</v>
      </c>
      <c r="O19" s="25">
        <f>р5гл1!G19/'5,1'!G19</f>
        <v>1.1124031007751938</v>
      </c>
      <c r="P19" s="25">
        <f>р5гл1!H19/'5,1'!H19</f>
        <v>1.1140490040542923</v>
      </c>
      <c r="Q19" s="25">
        <f>р5гл1!I19/'5,1'!I19</f>
        <v>1.1114754098360655</v>
      </c>
      <c r="R19" s="25">
        <f>р5гл1!J19/'5,1'!J19</f>
        <v>1.1137452711223201</v>
      </c>
      <c r="T19" s="209">
        <v>38.25</v>
      </c>
      <c r="U19" s="210">
        <f t="shared" si="3"/>
        <v>31.875</v>
      </c>
      <c r="W19" s="209">
        <v>69.75</v>
      </c>
      <c r="X19" s="25">
        <f t="shared" si="4"/>
        <v>58.125</v>
      </c>
      <c r="Z19" s="209">
        <v>81.25</v>
      </c>
      <c r="AA19" s="25">
        <f t="shared" si="5"/>
        <v>67.708333333333343</v>
      </c>
    </row>
    <row r="20" spans="1:27" ht="12.75" customHeight="1" x14ac:dyDescent="0.2">
      <c r="A20" s="4" t="s">
        <v>221</v>
      </c>
      <c r="B20" s="4" t="s">
        <v>765</v>
      </c>
      <c r="C20" s="5" t="s">
        <v>766</v>
      </c>
      <c r="D20" s="4" t="s">
        <v>15</v>
      </c>
      <c r="E20" s="20">
        <v>48</v>
      </c>
      <c r="F20" s="8">
        <f t="shared" si="0"/>
        <v>52.866666666666667</v>
      </c>
      <c r="G20" s="20">
        <v>89</v>
      </c>
      <c r="H20" s="8">
        <f t="shared" si="1"/>
        <v>96.583333333333343</v>
      </c>
      <c r="I20" s="194">
        <v>105</v>
      </c>
      <c r="J20" s="13">
        <f t="shared" si="2"/>
        <v>114.88333333333334</v>
      </c>
      <c r="L20" s="14"/>
      <c r="M20" s="25">
        <f>р5гл1!E20/'5,1'!E20</f>
        <v>1.1041666666666667</v>
      </c>
      <c r="N20" s="25">
        <f>р5гл1!F20/'5,1'!F20</f>
        <v>1.116015132408575</v>
      </c>
      <c r="O20" s="25">
        <f>р5гл1!G20/'5,1'!G20</f>
        <v>1.1123595505617978</v>
      </c>
      <c r="P20" s="25">
        <f>р5гл1!H20/'5,1'!H20</f>
        <v>1.1078515962036237</v>
      </c>
      <c r="Q20" s="25">
        <f>р5гл1!I20/'5,1'!I20</f>
        <v>1.1142857142857143</v>
      </c>
      <c r="R20" s="25">
        <f>р5гл1!J20/'5,1'!J20</f>
        <v>1.114173799506746</v>
      </c>
      <c r="T20" s="209">
        <v>52</v>
      </c>
      <c r="U20" s="210">
        <f t="shared" si="3"/>
        <v>43.333333333333336</v>
      </c>
      <c r="W20" s="209">
        <v>95</v>
      </c>
      <c r="X20" s="25">
        <f t="shared" si="4"/>
        <v>79.166666666666671</v>
      </c>
      <c r="Z20" s="209">
        <v>113</v>
      </c>
      <c r="AA20" s="25">
        <f t="shared" si="5"/>
        <v>94.166666666666671</v>
      </c>
    </row>
    <row r="21" spans="1:27" ht="24.75" customHeight="1" x14ac:dyDescent="0.2">
      <c r="A21" s="4" t="s">
        <v>224</v>
      </c>
      <c r="B21" s="4" t="s">
        <v>767</v>
      </c>
      <c r="C21" s="5" t="s">
        <v>768</v>
      </c>
      <c r="D21" s="4" t="s">
        <v>15</v>
      </c>
      <c r="E21" s="20">
        <v>57.599999999999994</v>
      </c>
      <c r="F21" s="8">
        <f t="shared" si="0"/>
        <v>63.44</v>
      </c>
      <c r="G21" s="20">
        <v>106.8</v>
      </c>
      <c r="H21" s="8">
        <f t="shared" si="1"/>
        <v>115.89999999999999</v>
      </c>
      <c r="I21" s="194">
        <v>126</v>
      </c>
      <c r="J21" s="13">
        <f t="shared" si="2"/>
        <v>137.85999999999999</v>
      </c>
      <c r="L21" s="14"/>
      <c r="M21" s="25">
        <f>р5гл1!E21/'5,1'!E21</f>
        <v>1.1041666666666667</v>
      </c>
      <c r="N21" s="25">
        <f>р5гл1!F21/'5,1'!F21</f>
        <v>1.116015132408575</v>
      </c>
      <c r="O21" s="25">
        <f>р5гл1!G21/'5,1'!G21</f>
        <v>1.1123595505617978</v>
      </c>
      <c r="P21" s="25">
        <f>р5гл1!H21/'5,1'!H21</f>
        <v>1.1078515962036239</v>
      </c>
      <c r="Q21" s="25">
        <f>р5гл1!I21/'5,1'!I21</f>
        <v>1.1142857142857143</v>
      </c>
      <c r="R21" s="25">
        <f>р5гл1!J21/'5,1'!J21</f>
        <v>1.114173799506746</v>
      </c>
      <c r="T21" s="209">
        <v>62.4</v>
      </c>
      <c r="U21" s="210">
        <f t="shared" si="3"/>
        <v>52</v>
      </c>
      <c r="W21" s="209">
        <v>114</v>
      </c>
      <c r="X21" s="25">
        <f t="shared" si="4"/>
        <v>95</v>
      </c>
      <c r="Z21" s="209">
        <v>135.6</v>
      </c>
      <c r="AA21" s="25">
        <f t="shared" si="5"/>
        <v>113</v>
      </c>
    </row>
    <row r="22" spans="1:27" ht="24.75" customHeight="1" x14ac:dyDescent="0.2">
      <c r="A22" s="4" t="s">
        <v>227</v>
      </c>
      <c r="B22" s="4" t="s">
        <v>769</v>
      </c>
      <c r="C22" s="5" t="s">
        <v>770</v>
      </c>
      <c r="D22" s="4" t="s">
        <v>15</v>
      </c>
      <c r="E22" s="20">
        <v>44</v>
      </c>
      <c r="F22" s="8">
        <f t="shared" si="0"/>
        <v>48.8</v>
      </c>
      <c r="G22" s="20">
        <v>80</v>
      </c>
      <c r="H22" s="8">
        <f t="shared" si="1"/>
        <v>87.433333333333337</v>
      </c>
      <c r="I22" s="194">
        <v>94</v>
      </c>
      <c r="J22" s="13">
        <f t="shared" si="2"/>
        <v>102.68333333333334</v>
      </c>
      <c r="L22" s="14"/>
      <c r="M22" s="25">
        <f>р5гл1!E22/'5,1'!E22</f>
        <v>1.1136363636363635</v>
      </c>
      <c r="N22" s="25">
        <f>р5гл1!F22/'5,1'!F22</f>
        <v>1.1065573770491803</v>
      </c>
      <c r="O22" s="25">
        <f>р5гл1!G22/'5,1'!G22</f>
        <v>1.1125</v>
      </c>
      <c r="P22" s="25">
        <f>р5гл1!H22/'5,1'!H22</f>
        <v>1.1094166984369043</v>
      </c>
      <c r="Q22" s="25">
        <f>р5гл1!I22/'5,1'!I22</f>
        <v>1.1170212765957446</v>
      </c>
      <c r="R22" s="25">
        <f>р5гл1!J22/'5,1'!J22</f>
        <v>1.1102093815938971</v>
      </c>
      <c r="T22" s="209">
        <v>48</v>
      </c>
      <c r="U22" s="210">
        <f t="shared" si="3"/>
        <v>40</v>
      </c>
      <c r="W22" s="209">
        <v>86</v>
      </c>
      <c r="X22" s="25">
        <f t="shared" si="4"/>
        <v>71.666666666666671</v>
      </c>
      <c r="Z22" s="209">
        <v>101</v>
      </c>
      <c r="AA22" s="25">
        <f t="shared" si="5"/>
        <v>84.166666666666671</v>
      </c>
    </row>
    <row r="23" spans="1:27" ht="24.75" customHeight="1" x14ac:dyDescent="0.2">
      <c r="A23" s="4" t="s">
        <v>230</v>
      </c>
      <c r="B23" s="4" t="s">
        <v>771</v>
      </c>
      <c r="C23" s="5" t="s">
        <v>772</v>
      </c>
      <c r="D23" s="4" t="s">
        <v>15</v>
      </c>
      <c r="E23" s="20">
        <v>52.8</v>
      </c>
      <c r="F23" s="8">
        <f t="shared" si="0"/>
        <v>58.56</v>
      </c>
      <c r="G23" s="20">
        <v>96</v>
      </c>
      <c r="H23" s="8">
        <f t="shared" si="1"/>
        <v>104.92</v>
      </c>
      <c r="I23" s="194">
        <v>112.8</v>
      </c>
      <c r="J23" s="13">
        <f t="shared" si="2"/>
        <v>123.22</v>
      </c>
      <c r="L23" s="14"/>
      <c r="M23" s="25">
        <f>р5гл1!E23/'5,1'!E23</f>
        <v>1.1136363636363635</v>
      </c>
      <c r="N23" s="25">
        <f>р5гл1!F23/'5,1'!F23</f>
        <v>1.1065573770491803</v>
      </c>
      <c r="O23" s="25">
        <f>р5гл1!G23/'5,1'!G23</f>
        <v>1.1125</v>
      </c>
      <c r="P23" s="25">
        <f>р5гл1!H23/'5,1'!H23</f>
        <v>1.1094166984369043</v>
      </c>
      <c r="Q23" s="25">
        <f>р5гл1!I23/'5,1'!I23</f>
        <v>1.1170212765957448</v>
      </c>
      <c r="R23" s="25">
        <f>р5гл1!J23/'5,1'!J23</f>
        <v>1.1102093815938969</v>
      </c>
      <c r="T23" s="209">
        <v>57.599999999999994</v>
      </c>
      <c r="U23" s="210">
        <f t="shared" si="3"/>
        <v>48</v>
      </c>
      <c r="W23" s="209">
        <v>103.2</v>
      </c>
      <c r="X23" s="25">
        <f t="shared" si="4"/>
        <v>86</v>
      </c>
      <c r="Z23" s="209">
        <v>121.19999999999999</v>
      </c>
      <c r="AA23" s="25">
        <f t="shared" si="5"/>
        <v>101</v>
      </c>
    </row>
    <row r="24" spans="1:27" ht="12.75" customHeight="1" x14ac:dyDescent="0.2">
      <c r="A24" s="4" t="s">
        <v>233</v>
      </c>
      <c r="B24" s="4" t="s">
        <v>773</v>
      </c>
      <c r="C24" s="5" t="s">
        <v>774</v>
      </c>
      <c r="D24" s="4" t="s">
        <v>15</v>
      </c>
      <c r="E24" s="20">
        <v>58</v>
      </c>
      <c r="F24" s="8">
        <f t="shared" si="0"/>
        <v>65.066666666666663</v>
      </c>
      <c r="G24" s="20">
        <v>108</v>
      </c>
      <c r="H24" s="8">
        <f t="shared" si="1"/>
        <v>117.93333333333334</v>
      </c>
      <c r="I24" s="194">
        <v>126</v>
      </c>
      <c r="J24" s="13">
        <f t="shared" si="2"/>
        <v>136.23333333333335</v>
      </c>
      <c r="L24" s="14"/>
      <c r="M24" s="25">
        <f>р5гл1!E24/'5,1'!E24</f>
        <v>1.1206896551724137</v>
      </c>
      <c r="N24" s="25">
        <f>р5гл1!F24/'5,1'!F24</f>
        <v>1.1065573770491803</v>
      </c>
      <c r="O24" s="25">
        <f>р5гл1!G24/'5,1'!G24</f>
        <v>1.1111111111111112</v>
      </c>
      <c r="P24" s="25">
        <f>р5гл1!H24/'5,1'!H24</f>
        <v>1.1107970604861503</v>
      </c>
      <c r="Q24" s="25">
        <f>р5гл1!I24/'5,1'!I24</f>
        <v>1.1111111111111112</v>
      </c>
      <c r="R24" s="25">
        <f>р5гл1!J24/'5,1'!J24</f>
        <v>1.1157328113530707</v>
      </c>
      <c r="T24" s="209">
        <v>64</v>
      </c>
      <c r="U24" s="210">
        <f t="shared" si="3"/>
        <v>53.333333333333336</v>
      </c>
      <c r="W24" s="209">
        <v>116</v>
      </c>
      <c r="X24" s="25">
        <f t="shared" si="4"/>
        <v>96.666666666666671</v>
      </c>
      <c r="Z24" s="209">
        <v>134</v>
      </c>
      <c r="AA24" s="25">
        <f t="shared" si="5"/>
        <v>111.66666666666667</v>
      </c>
    </row>
    <row r="25" spans="1:27" ht="24.75" customHeight="1" x14ac:dyDescent="0.2">
      <c r="A25" s="4" t="s">
        <v>236</v>
      </c>
      <c r="B25" s="4" t="s">
        <v>775</v>
      </c>
      <c r="C25" s="5" t="s">
        <v>776</v>
      </c>
      <c r="D25" s="4" t="s">
        <v>15</v>
      </c>
      <c r="E25" s="20">
        <v>69.599999999999994</v>
      </c>
      <c r="F25" s="8">
        <f t="shared" si="0"/>
        <v>78.08</v>
      </c>
      <c r="G25" s="20">
        <v>129.6</v>
      </c>
      <c r="H25" s="8">
        <f t="shared" si="1"/>
        <v>141.52000000000001</v>
      </c>
      <c r="I25" s="194">
        <v>151.19999999999999</v>
      </c>
      <c r="J25" s="13">
        <f>AA25*$K$7</f>
        <v>163.47999999999999</v>
      </c>
      <c r="L25" s="14"/>
      <c r="M25" s="25">
        <f>р5гл1!E25/'5,1'!E25</f>
        <v>1.1206896551724139</v>
      </c>
      <c r="N25" s="25">
        <f>р5гл1!F25/'5,1'!F25</f>
        <v>1.1065573770491803</v>
      </c>
      <c r="O25" s="25">
        <f>р5гл1!G25/'5,1'!G25</f>
        <v>1.1111111111111112</v>
      </c>
      <c r="P25" s="25">
        <f>р5гл1!H25/'5,1'!H25</f>
        <v>1.1107970604861501</v>
      </c>
      <c r="Q25" s="25">
        <f>р5гл1!I25/'5,1'!I25</f>
        <v>1.1111111111111112</v>
      </c>
      <c r="R25" s="25">
        <f>р5гл1!J25/'5,1'!J25</f>
        <v>1.1157328113530709</v>
      </c>
      <c r="T25" s="209">
        <v>76.8</v>
      </c>
      <c r="U25" s="210">
        <f t="shared" si="3"/>
        <v>64</v>
      </c>
      <c r="W25" s="209">
        <v>139.19999999999999</v>
      </c>
      <c r="X25" s="25">
        <f t="shared" si="4"/>
        <v>116</v>
      </c>
      <c r="Z25" s="209">
        <v>160.79999999999998</v>
      </c>
      <c r="AA25" s="25">
        <f t="shared" si="5"/>
        <v>134</v>
      </c>
    </row>
    <row r="26" spans="1:27" ht="24.75" customHeight="1" x14ac:dyDescent="0.2">
      <c r="A26" s="4" t="s">
        <v>239</v>
      </c>
      <c r="B26" s="4" t="s">
        <v>777</v>
      </c>
      <c r="C26" s="5" t="s">
        <v>778</v>
      </c>
      <c r="D26" s="4" t="s">
        <v>15</v>
      </c>
      <c r="E26" s="20">
        <v>48</v>
      </c>
      <c r="F26" s="8">
        <f t="shared" si="0"/>
        <v>52.866666666666667</v>
      </c>
      <c r="G26" s="20">
        <v>89</v>
      </c>
      <c r="H26" s="8">
        <f t="shared" si="1"/>
        <v>96.583333333333343</v>
      </c>
      <c r="I26" s="194">
        <v>105</v>
      </c>
      <c r="J26" s="13">
        <f t="shared" si="2"/>
        <v>114.88333333333334</v>
      </c>
      <c r="L26" s="14"/>
      <c r="M26" s="25">
        <f>р5гл1!E26/'5,1'!E26</f>
        <v>1.1041666666666667</v>
      </c>
      <c r="N26" s="25">
        <f>р5гл1!F26/'5,1'!F26</f>
        <v>1.116015132408575</v>
      </c>
      <c r="O26" s="25">
        <f>р5гл1!G26/'5,1'!G26</f>
        <v>1.1123595505617978</v>
      </c>
      <c r="P26" s="25">
        <f>р5гл1!H26/'5,1'!H26</f>
        <v>1.1078515962036237</v>
      </c>
      <c r="Q26" s="25">
        <f>р5гл1!I26/'5,1'!I26</f>
        <v>1.1142857142857143</v>
      </c>
      <c r="R26" s="25">
        <f>р5гл1!J26/'5,1'!J26</f>
        <v>1.114173799506746</v>
      </c>
      <c r="T26" s="209">
        <v>52</v>
      </c>
      <c r="U26" s="210">
        <f>T26/1.2</f>
        <v>43.333333333333336</v>
      </c>
      <c r="W26" s="209">
        <v>95</v>
      </c>
      <c r="X26" s="25">
        <f t="shared" si="4"/>
        <v>79.166666666666671</v>
      </c>
      <c r="Z26" s="209">
        <v>113</v>
      </c>
      <c r="AA26" s="25">
        <f t="shared" si="5"/>
        <v>94.166666666666671</v>
      </c>
    </row>
    <row r="27" spans="1:27" ht="36.75" customHeight="1" x14ac:dyDescent="0.2">
      <c r="A27" s="4" t="s">
        <v>242</v>
      </c>
      <c r="B27" s="4" t="s">
        <v>779</v>
      </c>
      <c r="C27" s="5" t="s">
        <v>780</v>
      </c>
      <c r="D27" s="4" t="s">
        <v>15</v>
      </c>
      <c r="E27" s="20">
        <v>57.599999999999994</v>
      </c>
      <c r="F27" s="8">
        <f t="shared" si="0"/>
        <v>63.44</v>
      </c>
      <c r="G27" s="20">
        <v>106.8</v>
      </c>
      <c r="H27" s="8">
        <f t="shared" si="1"/>
        <v>115.89999999999999</v>
      </c>
      <c r="I27" s="194">
        <v>126</v>
      </c>
      <c r="J27" s="13">
        <f t="shared" si="2"/>
        <v>137.85999999999999</v>
      </c>
      <c r="L27" s="14"/>
      <c r="M27" s="25">
        <f>р5гл1!E27/'5,1'!E27</f>
        <v>1.1041666666666667</v>
      </c>
      <c r="N27" s="25">
        <f>р5гл1!F27/'5,1'!F27</f>
        <v>1.116015132408575</v>
      </c>
      <c r="O27" s="25">
        <f>р5гл1!G27/'5,1'!G27</f>
        <v>1.1123595505617978</v>
      </c>
      <c r="P27" s="25">
        <f>р5гл1!H27/'5,1'!H27</f>
        <v>1.1078515962036239</v>
      </c>
      <c r="Q27" s="25">
        <f>р5гл1!I27/'5,1'!I27</f>
        <v>1.1142857142857143</v>
      </c>
      <c r="R27" s="25">
        <f>р5гл1!J27/'5,1'!J27</f>
        <v>1.114173799506746</v>
      </c>
      <c r="T27" s="209">
        <v>62.4</v>
      </c>
      <c r="U27" s="210">
        <f t="shared" si="3"/>
        <v>52</v>
      </c>
      <c r="W27" s="209">
        <v>114</v>
      </c>
      <c r="X27" s="25">
        <f>W27/1.2</f>
        <v>95</v>
      </c>
      <c r="Z27" s="209">
        <v>135.6</v>
      </c>
      <c r="AA27" s="25">
        <f t="shared" si="5"/>
        <v>113</v>
      </c>
    </row>
    <row r="28" spans="1:27" ht="24.75" customHeight="1" x14ac:dyDescent="0.2">
      <c r="A28" s="4" t="s">
        <v>245</v>
      </c>
      <c r="B28" s="4" t="s">
        <v>781</v>
      </c>
      <c r="C28" s="5" t="s">
        <v>782</v>
      </c>
      <c r="D28" s="4" t="s">
        <v>15</v>
      </c>
      <c r="E28" s="20">
        <v>195</v>
      </c>
      <c r="F28" s="8">
        <f t="shared" si="0"/>
        <v>213.5</v>
      </c>
      <c r="G28" s="20">
        <v>355</v>
      </c>
      <c r="H28" s="8">
        <f t="shared" si="1"/>
        <v>389.38333333333333</v>
      </c>
      <c r="I28" s="194">
        <v>419</v>
      </c>
      <c r="J28" s="13">
        <f t="shared" si="2"/>
        <v>455.4666666666667</v>
      </c>
      <c r="L28" s="14"/>
      <c r="M28" s="25">
        <f>р5гл1!E28/'5,1'!E28</f>
        <v>1.1128205128205129</v>
      </c>
      <c r="N28" s="25">
        <f>р5гл1!F28/'5,1'!F28</f>
        <v>1.1147540983606556</v>
      </c>
      <c r="O28" s="25">
        <f>р5гл1!G28/'5,1'!G28</f>
        <v>1.1126760563380282</v>
      </c>
      <c r="P28" s="25">
        <f>р5гл1!H28/'5,1'!H28</f>
        <v>1.1120147241364551</v>
      </c>
      <c r="Q28" s="25">
        <f>р5гл1!I28/'5,1'!I28</f>
        <v>1.1121718377088305</v>
      </c>
      <c r="R28" s="25">
        <f>р5гл1!J28/'5,1'!J28</f>
        <v>1.1131440281030445</v>
      </c>
      <c r="T28" s="209">
        <v>210</v>
      </c>
      <c r="U28" s="210">
        <f t="shared" si="3"/>
        <v>175</v>
      </c>
      <c r="W28" s="209">
        <v>383</v>
      </c>
      <c r="X28" s="25">
        <f t="shared" si="4"/>
        <v>319.16666666666669</v>
      </c>
      <c r="Z28" s="209">
        <v>448</v>
      </c>
      <c r="AA28" s="25">
        <f t="shared" si="5"/>
        <v>373.33333333333337</v>
      </c>
    </row>
    <row r="29" spans="1:27" ht="36.75" customHeight="1" x14ac:dyDescent="0.2">
      <c r="A29" s="4" t="s">
        <v>248</v>
      </c>
      <c r="B29" s="4" t="s">
        <v>783</v>
      </c>
      <c r="C29" s="5" t="s">
        <v>784</v>
      </c>
      <c r="D29" s="4" t="s">
        <v>15</v>
      </c>
      <c r="E29" s="20">
        <v>234</v>
      </c>
      <c r="F29" s="8">
        <f t="shared" si="0"/>
        <v>256.2</v>
      </c>
      <c r="G29" s="20">
        <v>426</v>
      </c>
      <c r="H29" s="8">
        <f t="shared" si="1"/>
        <v>467.26</v>
      </c>
      <c r="I29" s="194">
        <v>502.79999999999995</v>
      </c>
      <c r="J29" s="13">
        <f t="shared" si="2"/>
        <v>546.56000000000006</v>
      </c>
      <c r="L29" s="14"/>
      <c r="M29" s="25">
        <f>р5гл1!E29/'5,1'!E29</f>
        <v>1.1128205128205126</v>
      </c>
      <c r="N29" s="25">
        <f>р5гл1!F29/'5,1'!F29</f>
        <v>1.1147540983606556</v>
      </c>
      <c r="O29" s="25">
        <f>р5гл1!G29/'5,1'!G29</f>
        <v>1.1126760563380282</v>
      </c>
      <c r="P29" s="25">
        <f>р5гл1!H29/'5,1'!H29</f>
        <v>1.1120147241364551</v>
      </c>
      <c r="Q29" s="25">
        <f>р5гл1!I29/'5,1'!I29</f>
        <v>1.1121718377088305</v>
      </c>
      <c r="R29" s="25">
        <f>р5гл1!J29/'5,1'!J29</f>
        <v>1.1131440281030442</v>
      </c>
      <c r="T29" s="209">
        <v>252</v>
      </c>
      <c r="U29" s="210">
        <f t="shared" si="3"/>
        <v>210</v>
      </c>
      <c r="W29" s="209">
        <v>459.59999999999997</v>
      </c>
      <c r="X29" s="25">
        <f t="shared" si="4"/>
        <v>383</v>
      </c>
      <c r="Z29" s="209">
        <v>537.6</v>
      </c>
      <c r="AA29" s="25">
        <f t="shared" si="5"/>
        <v>448.00000000000006</v>
      </c>
    </row>
    <row r="30" spans="1:27" ht="24.75" customHeight="1" x14ac:dyDescent="0.2">
      <c r="A30" s="4" t="s">
        <v>251</v>
      </c>
      <c r="B30" s="4" t="s">
        <v>785</v>
      </c>
      <c r="C30" s="5" t="s">
        <v>786</v>
      </c>
      <c r="D30" s="4" t="s">
        <v>15</v>
      </c>
      <c r="E30" s="20">
        <v>312</v>
      </c>
      <c r="F30" s="8">
        <f t="shared" si="0"/>
        <v>343.63333333333333</v>
      </c>
      <c r="G30" s="20">
        <v>567</v>
      </c>
      <c r="H30" s="8">
        <f t="shared" si="1"/>
        <v>625.25</v>
      </c>
      <c r="I30" s="194">
        <v>670</v>
      </c>
      <c r="J30" s="13">
        <f t="shared" si="2"/>
        <v>732</v>
      </c>
      <c r="L30" s="14"/>
      <c r="M30" s="25">
        <f>р5гл1!E30/'5,1'!E30</f>
        <v>1.1121794871794872</v>
      </c>
      <c r="N30" s="25">
        <f>р5гл1!F30/'5,1'!F30</f>
        <v>1.1116500145503929</v>
      </c>
      <c r="O30" s="25">
        <f>р5гл1!G30/'5,1'!G30</f>
        <v>1.1128747795414462</v>
      </c>
      <c r="P30" s="25">
        <f>р5гл1!H30/'5,1'!H30</f>
        <v>1.1131547381047582</v>
      </c>
      <c r="Q30" s="25">
        <f>р5гл1!I30/'5,1'!I30</f>
        <v>1.1134328358208956</v>
      </c>
      <c r="R30" s="25">
        <f>р5гл1!J30/'5,1'!J30</f>
        <v>1.1133879781420766</v>
      </c>
      <c r="T30" s="209">
        <v>338</v>
      </c>
      <c r="U30" s="210">
        <f t="shared" si="3"/>
        <v>281.66666666666669</v>
      </c>
      <c r="W30" s="209">
        <v>615</v>
      </c>
      <c r="X30" s="25">
        <f t="shared" si="4"/>
        <v>512.5</v>
      </c>
      <c r="Z30" s="209">
        <v>720</v>
      </c>
      <c r="AA30" s="25">
        <f t="shared" si="5"/>
        <v>600</v>
      </c>
    </row>
    <row r="31" spans="1:27" ht="36.75" customHeight="1" x14ac:dyDescent="0.2">
      <c r="A31" s="4" t="s">
        <v>254</v>
      </c>
      <c r="B31" s="4" t="s">
        <v>787</v>
      </c>
      <c r="C31" s="5" t="s">
        <v>788</v>
      </c>
      <c r="D31" s="4" t="s">
        <v>15</v>
      </c>
      <c r="E31" s="20">
        <v>374.4</v>
      </c>
      <c r="F31" s="8">
        <f t="shared" si="0"/>
        <v>412.36</v>
      </c>
      <c r="G31" s="20">
        <v>680.4</v>
      </c>
      <c r="H31" s="8">
        <f t="shared" si="1"/>
        <v>750.3</v>
      </c>
      <c r="I31" s="194">
        <v>804</v>
      </c>
      <c r="J31" s="13">
        <f t="shared" si="2"/>
        <v>878.4</v>
      </c>
      <c r="L31" s="14"/>
      <c r="M31" s="25">
        <f>р5гл1!E31/'5,1'!E31</f>
        <v>1.1121794871794872</v>
      </c>
      <c r="N31" s="25">
        <f>р5гл1!F31/'5,1'!F31</f>
        <v>1.1116500145503927</v>
      </c>
      <c r="O31" s="25">
        <f>р5гл1!G31/'5,1'!G31</f>
        <v>1.1128747795414462</v>
      </c>
      <c r="P31" s="25">
        <f>р5гл1!H31/'5,1'!H31</f>
        <v>1.1131547381047582</v>
      </c>
      <c r="Q31" s="25">
        <f>р5гл1!I31/'5,1'!I31</f>
        <v>1.1134328358208954</v>
      </c>
      <c r="R31" s="25">
        <f>р5гл1!J31/'5,1'!J31</f>
        <v>1.1133879781420766</v>
      </c>
      <c r="T31" s="209">
        <v>405.59999999999997</v>
      </c>
      <c r="U31" s="210">
        <f t="shared" si="3"/>
        <v>338</v>
      </c>
      <c r="W31" s="209">
        <v>738</v>
      </c>
      <c r="X31" s="25">
        <f t="shared" si="4"/>
        <v>615</v>
      </c>
      <c r="Z31" s="209">
        <v>864</v>
      </c>
      <c r="AA31" s="25">
        <f t="shared" si="5"/>
        <v>720</v>
      </c>
    </row>
    <row r="32" spans="1:27" ht="24.75" customHeight="1" x14ac:dyDescent="0.2">
      <c r="A32" s="4" t="s">
        <v>257</v>
      </c>
      <c r="B32" s="4" t="s">
        <v>789</v>
      </c>
      <c r="C32" s="5" t="s">
        <v>790</v>
      </c>
      <c r="D32" s="4" t="s">
        <v>15</v>
      </c>
      <c r="E32" s="20">
        <v>154</v>
      </c>
      <c r="F32" s="8">
        <f t="shared" si="0"/>
        <v>168.76666666666668</v>
      </c>
      <c r="G32" s="20">
        <v>277</v>
      </c>
      <c r="H32" s="8">
        <f t="shared" si="1"/>
        <v>305</v>
      </c>
      <c r="I32" s="194">
        <v>314</v>
      </c>
      <c r="J32" s="13">
        <f t="shared" si="2"/>
        <v>343.63333333333333</v>
      </c>
      <c r="L32" s="14"/>
      <c r="M32" s="25">
        <f>р5гл1!E32/'5,1'!E32</f>
        <v>1.1103896103896105</v>
      </c>
      <c r="N32" s="25">
        <f>р5гл1!F32/'5,1'!F32</f>
        <v>1.1139640529330435</v>
      </c>
      <c r="O32" s="25">
        <f>р5гл1!G32/'5,1'!G32</f>
        <v>1.1119133574007221</v>
      </c>
      <c r="P32" s="25">
        <f>р5гл1!H32/'5,1'!H32</f>
        <v>1.1114754098360655</v>
      </c>
      <c r="Q32" s="25">
        <f>р5гл1!I32/'5,1'!I32</f>
        <v>1.1114649681528663</v>
      </c>
      <c r="R32" s="25">
        <f>р5гл1!J32/'5,1'!J32</f>
        <v>1.1116500145503929</v>
      </c>
      <c r="T32" s="209">
        <v>166</v>
      </c>
      <c r="U32" s="210">
        <f t="shared" si="3"/>
        <v>138.33333333333334</v>
      </c>
      <c r="W32" s="209">
        <v>300</v>
      </c>
      <c r="X32" s="25">
        <f t="shared" si="4"/>
        <v>250</v>
      </c>
      <c r="Z32" s="209">
        <v>338</v>
      </c>
      <c r="AA32" s="25">
        <f t="shared" si="5"/>
        <v>281.66666666666669</v>
      </c>
    </row>
    <row r="33" spans="1:27" ht="24.75" customHeight="1" x14ac:dyDescent="0.2">
      <c r="A33" s="4" t="s">
        <v>260</v>
      </c>
      <c r="B33" s="4" t="s">
        <v>791</v>
      </c>
      <c r="C33" s="5" t="s">
        <v>792</v>
      </c>
      <c r="D33" s="4" t="s">
        <v>15</v>
      </c>
      <c r="E33" s="20">
        <v>116</v>
      </c>
      <c r="F33" s="8">
        <f t="shared" si="0"/>
        <v>127.08333333333334</v>
      </c>
      <c r="G33" s="20">
        <v>213</v>
      </c>
      <c r="H33" s="8">
        <f t="shared" si="1"/>
        <v>234.85</v>
      </c>
      <c r="I33" s="194">
        <v>261</v>
      </c>
      <c r="J33" s="13">
        <f t="shared" si="2"/>
        <v>285.68333333333334</v>
      </c>
      <c r="L33" s="14"/>
      <c r="M33" s="25">
        <f>р5гл1!E33/'5,1'!E33</f>
        <v>1.1120689655172413</v>
      </c>
      <c r="N33" s="25">
        <f>р5гл1!F33/'5,1'!F33</f>
        <v>1.1095081967213114</v>
      </c>
      <c r="O33" s="25">
        <f>р5гл1!G33/'5,1'!G33</f>
        <v>1.1126760563380282</v>
      </c>
      <c r="P33" s="25">
        <f>р5гл1!H33/'5,1'!H33</f>
        <v>1.1113476687247179</v>
      </c>
      <c r="Q33" s="25">
        <f>р5гл1!I33/'5,1'!I33</f>
        <v>1.1111111111111112</v>
      </c>
      <c r="R33" s="25">
        <f>р5гл1!J33/'5,1'!J33</f>
        <v>1.113120588063707</v>
      </c>
      <c r="T33" s="209">
        <v>125</v>
      </c>
      <c r="U33" s="210">
        <f t="shared" si="3"/>
        <v>104.16666666666667</v>
      </c>
      <c r="W33" s="209">
        <v>231</v>
      </c>
      <c r="X33" s="25">
        <f t="shared" si="4"/>
        <v>192.5</v>
      </c>
      <c r="Z33" s="209">
        <v>281</v>
      </c>
      <c r="AA33" s="25">
        <f t="shared" si="5"/>
        <v>234.16666666666669</v>
      </c>
    </row>
    <row r="34" spans="1:27" ht="36.75" customHeight="1" x14ac:dyDescent="0.2">
      <c r="A34" s="4" t="s">
        <v>263</v>
      </c>
      <c r="B34" s="4" t="s">
        <v>793</v>
      </c>
      <c r="C34" s="5" t="s">
        <v>794</v>
      </c>
      <c r="D34" s="4" t="s">
        <v>15</v>
      </c>
      <c r="E34" s="20">
        <v>232</v>
      </c>
      <c r="F34" s="8">
        <f t="shared" si="0"/>
        <v>254.16666666666669</v>
      </c>
      <c r="G34" s="20">
        <v>426</v>
      </c>
      <c r="H34" s="8">
        <f t="shared" si="1"/>
        <v>469.7</v>
      </c>
      <c r="I34" s="194">
        <v>522</v>
      </c>
      <c r="J34" s="13">
        <f t="shared" si="2"/>
        <v>571.36666666666667</v>
      </c>
      <c r="L34" s="14"/>
      <c r="M34" s="25">
        <f>р5гл1!E34/'5,1'!E34</f>
        <v>1.1120689655172413</v>
      </c>
      <c r="N34" s="25">
        <f>р5гл1!F34/'5,1'!F34</f>
        <v>1.1095081967213114</v>
      </c>
      <c r="O34" s="25">
        <f>р5гл1!G34/'5,1'!G34</f>
        <v>1.1126760563380282</v>
      </c>
      <c r="P34" s="25">
        <f>р5гл1!H34/'5,1'!H34</f>
        <v>1.1113476687247179</v>
      </c>
      <c r="Q34" s="25">
        <f>р5гл1!I34/'5,1'!I34</f>
        <v>1.1111111111111112</v>
      </c>
      <c r="R34" s="25">
        <f>р5гл1!J34/'5,1'!J34</f>
        <v>1.113120588063707</v>
      </c>
      <c r="T34" s="209">
        <v>250</v>
      </c>
      <c r="U34" s="210">
        <f>T34/1.2</f>
        <v>208.33333333333334</v>
      </c>
      <c r="W34" s="209">
        <v>462</v>
      </c>
      <c r="X34" s="25">
        <f t="shared" si="4"/>
        <v>385</v>
      </c>
      <c r="Z34" s="209">
        <v>562</v>
      </c>
      <c r="AA34" s="25">
        <f t="shared" si="5"/>
        <v>468.33333333333337</v>
      </c>
    </row>
    <row r="35" spans="1:27" ht="12.75" customHeight="1" x14ac:dyDescent="0.2">
      <c r="A35" s="4" t="s">
        <v>266</v>
      </c>
      <c r="B35" s="4" t="s">
        <v>795</v>
      </c>
      <c r="C35" s="5" t="s">
        <v>796</v>
      </c>
      <c r="D35" s="4" t="s">
        <v>15</v>
      </c>
      <c r="E35" s="20">
        <v>162</v>
      </c>
      <c r="F35" s="8">
        <f t="shared" si="0"/>
        <v>176.9</v>
      </c>
      <c r="G35" s="20">
        <v>299</v>
      </c>
      <c r="H35" s="8">
        <f t="shared" si="1"/>
        <v>328.38333333333333</v>
      </c>
      <c r="I35" s="194">
        <v>365</v>
      </c>
      <c r="J35" s="13">
        <f t="shared" si="2"/>
        <v>400.56666666666672</v>
      </c>
      <c r="L35" s="14"/>
      <c r="M35" s="25">
        <f>р5гл1!E35/'5,1'!E35</f>
        <v>1.1111111111111112</v>
      </c>
      <c r="N35" s="25">
        <f>р5гл1!F35/'5,1'!F35</f>
        <v>1.113623516110797</v>
      </c>
      <c r="O35" s="25">
        <f>р5гл1!G35/'5,1'!G35</f>
        <v>1.1137123745819397</v>
      </c>
      <c r="P35" s="25">
        <f>р5гл1!H35/'5,1'!H35</f>
        <v>1.1115058620514642</v>
      </c>
      <c r="Q35" s="25">
        <f>р5гл1!I35/'5,1'!I35</f>
        <v>1.1123287671232878</v>
      </c>
      <c r="R35" s="25">
        <f>р5гл1!J35/'5,1'!J35</f>
        <v>1.1134226512440708</v>
      </c>
      <c r="T35" s="209">
        <v>174</v>
      </c>
      <c r="U35" s="210">
        <f t="shared" si="3"/>
        <v>145</v>
      </c>
      <c r="W35" s="209">
        <v>323</v>
      </c>
      <c r="X35" s="25">
        <f t="shared" si="4"/>
        <v>269.16666666666669</v>
      </c>
      <c r="Z35" s="209">
        <v>394</v>
      </c>
      <c r="AA35" s="25">
        <f t="shared" si="5"/>
        <v>328.33333333333337</v>
      </c>
    </row>
    <row r="36" spans="1:27" ht="12.75" customHeight="1" x14ac:dyDescent="0.2">
      <c r="A36" s="4" t="s">
        <v>269</v>
      </c>
      <c r="B36" s="4" t="s">
        <v>797</v>
      </c>
      <c r="C36" s="5" t="s">
        <v>798</v>
      </c>
      <c r="D36" s="4" t="s">
        <v>15</v>
      </c>
      <c r="E36" s="20">
        <v>70</v>
      </c>
      <c r="F36" s="8">
        <f t="shared" si="0"/>
        <v>77.266666666666666</v>
      </c>
      <c r="G36" s="20">
        <v>127</v>
      </c>
      <c r="H36" s="8">
        <f t="shared" si="1"/>
        <v>140.29999999999998</v>
      </c>
      <c r="I36" s="194">
        <v>157</v>
      </c>
      <c r="J36" s="13">
        <f t="shared" si="2"/>
        <v>170.79999999999998</v>
      </c>
      <c r="L36" s="14"/>
      <c r="M36" s="25">
        <f>р5гл1!E36/'5,1'!E36</f>
        <v>1.1142857142857143</v>
      </c>
      <c r="N36" s="25">
        <f>р5гл1!F36/'5,1'!F36</f>
        <v>1.1130284728213977</v>
      </c>
      <c r="O36" s="25">
        <f>р5гл1!G36/'5,1'!G36</f>
        <v>1.110236220472441</v>
      </c>
      <c r="P36" s="25">
        <f>р5гл1!H36/'5,1'!H36</f>
        <v>1.1119030648610122</v>
      </c>
      <c r="Q36" s="25">
        <f>р5гл1!I36/'5,1'!I36</f>
        <v>1.1146496815286624</v>
      </c>
      <c r="R36" s="25">
        <f>р5гл1!J36/'5,1'!J36</f>
        <v>1.1124121779859486</v>
      </c>
      <c r="T36" s="209">
        <v>76</v>
      </c>
      <c r="U36" s="210">
        <f t="shared" si="3"/>
        <v>63.333333333333336</v>
      </c>
      <c r="W36" s="209">
        <v>138</v>
      </c>
      <c r="X36" s="25">
        <f t="shared" si="4"/>
        <v>115</v>
      </c>
      <c r="Z36" s="209">
        <v>168</v>
      </c>
      <c r="AA36" s="25">
        <f t="shared" si="5"/>
        <v>140</v>
      </c>
    </row>
    <row r="37" spans="1:27" ht="24.75" customHeight="1" x14ac:dyDescent="0.2">
      <c r="A37" s="4" t="s">
        <v>272</v>
      </c>
      <c r="B37" s="4" t="s">
        <v>799</v>
      </c>
      <c r="C37" s="5" t="s">
        <v>800</v>
      </c>
      <c r="D37" s="4" t="s">
        <v>15</v>
      </c>
      <c r="E37" s="20">
        <v>156</v>
      </c>
      <c r="F37" s="8">
        <f t="shared" si="0"/>
        <v>0</v>
      </c>
      <c r="G37" s="20">
        <v>284</v>
      </c>
      <c r="H37" s="8">
        <f t="shared" si="1"/>
        <v>0</v>
      </c>
      <c r="I37" s="194">
        <v>333</v>
      </c>
      <c r="J37" s="13">
        <f t="shared" si="2"/>
        <v>0</v>
      </c>
      <c r="L37" s="14"/>
      <c r="M37" s="25">
        <f>р5гл1!E37/'5,1'!E37</f>
        <v>1.1153846153846154</v>
      </c>
      <c r="N37" s="25"/>
      <c r="O37" s="25">
        <f>р5гл1!G37/'5,1'!G37</f>
        <v>1.1126760563380282</v>
      </c>
      <c r="P37" s="25"/>
      <c r="Q37" s="25">
        <f>р5гл1!I37/'5,1'!I37</f>
        <v>1.1141141141141142</v>
      </c>
      <c r="R37" s="25"/>
      <c r="T37" s="209">
        <v>0</v>
      </c>
      <c r="U37" s="210">
        <f t="shared" si="3"/>
        <v>0</v>
      </c>
      <c r="W37" s="209">
        <v>0</v>
      </c>
      <c r="X37" s="25">
        <f t="shared" si="4"/>
        <v>0</v>
      </c>
      <c r="Z37" s="209">
        <v>0</v>
      </c>
      <c r="AA37" s="25">
        <f t="shared" si="5"/>
        <v>0</v>
      </c>
    </row>
    <row r="38" spans="1:27" ht="24.75" customHeight="1" x14ac:dyDescent="0.2">
      <c r="A38" s="4" t="s">
        <v>275</v>
      </c>
      <c r="B38" s="4" t="s">
        <v>801</v>
      </c>
      <c r="C38" s="5" t="s">
        <v>802</v>
      </c>
      <c r="D38" s="4" t="s">
        <v>15</v>
      </c>
      <c r="E38" s="20">
        <v>203</v>
      </c>
      <c r="F38" s="8">
        <f t="shared" si="0"/>
        <v>224.68333333333337</v>
      </c>
      <c r="G38" s="20">
        <v>372</v>
      </c>
      <c r="H38" s="8">
        <f t="shared" si="1"/>
        <v>410.73333333333335</v>
      </c>
      <c r="I38" s="194">
        <v>439</v>
      </c>
      <c r="J38" s="13">
        <f>AA38*$K$7</f>
        <v>479.86666666666667</v>
      </c>
      <c r="L38" s="14"/>
      <c r="M38" s="25">
        <f>р5гл1!E38/'5,1'!E38</f>
        <v>1.1133004926108374</v>
      </c>
      <c r="N38" s="25">
        <f>р5гл1!F38/'5,1'!F38</f>
        <v>1.1126771011052592</v>
      </c>
      <c r="O38" s="25">
        <f>р5гл1!G38/'5,1'!G38</f>
        <v>1.1129032258064515</v>
      </c>
      <c r="P38" s="25">
        <f>р5гл1!H38/'5,1'!H38</f>
        <v>1.1126440512903748</v>
      </c>
      <c r="Q38" s="25">
        <f>р5гл1!I38/'5,1'!I38</f>
        <v>1.1138952164009113</v>
      </c>
      <c r="R38" s="25">
        <f>р5гл1!J38/'5,1'!J38</f>
        <v>1.1128091136426785</v>
      </c>
      <c r="T38" s="209">
        <v>221</v>
      </c>
      <c r="U38" s="210">
        <f t="shared" si="3"/>
        <v>184.16666666666669</v>
      </c>
      <c r="W38" s="209">
        <v>404</v>
      </c>
      <c r="X38" s="25">
        <f t="shared" si="4"/>
        <v>336.66666666666669</v>
      </c>
      <c r="Z38" s="209">
        <v>472</v>
      </c>
      <c r="AA38" s="25">
        <f t="shared" si="5"/>
        <v>393.33333333333337</v>
      </c>
    </row>
    <row r="39" spans="1:27" ht="24.75" customHeight="1" x14ac:dyDescent="0.2">
      <c r="A39" s="4" t="s">
        <v>278</v>
      </c>
      <c r="B39" s="4" t="s">
        <v>803</v>
      </c>
      <c r="C39" s="5" t="s">
        <v>804</v>
      </c>
      <c r="D39" s="4" t="s">
        <v>15</v>
      </c>
      <c r="E39" s="20">
        <v>174</v>
      </c>
      <c r="F39" s="8">
        <f t="shared" si="0"/>
        <v>0</v>
      </c>
      <c r="G39" s="20">
        <v>320</v>
      </c>
      <c r="H39" s="8">
        <f t="shared" si="1"/>
        <v>0</v>
      </c>
      <c r="I39" s="194">
        <v>377</v>
      </c>
      <c r="J39" s="13">
        <f t="shared" si="2"/>
        <v>0</v>
      </c>
      <c r="L39" s="14"/>
      <c r="M39" s="25">
        <f>р5гл1!E39/'5,1'!E39</f>
        <v>1.1149425287356323</v>
      </c>
      <c r="N39" s="25"/>
      <c r="O39" s="25">
        <f>р5гл1!G39/'5,1'!G39</f>
        <v>1.1125</v>
      </c>
      <c r="P39" s="25"/>
      <c r="Q39" s="25">
        <f>р5гл1!I39/'5,1'!I39</f>
        <v>1.1140583554376657</v>
      </c>
      <c r="R39" s="25"/>
      <c r="T39" s="209">
        <v>0</v>
      </c>
      <c r="U39" s="210">
        <f t="shared" si="3"/>
        <v>0</v>
      </c>
      <c r="W39" s="209">
        <v>0</v>
      </c>
      <c r="X39" s="25">
        <f t="shared" si="4"/>
        <v>0</v>
      </c>
      <c r="Z39" s="209">
        <v>0</v>
      </c>
      <c r="AA39" s="25">
        <f t="shared" si="5"/>
        <v>0</v>
      </c>
    </row>
    <row r="40" spans="1:27" ht="24.75" customHeight="1" x14ac:dyDescent="0.2">
      <c r="A40" s="4" t="s">
        <v>281</v>
      </c>
      <c r="B40" s="4" t="s">
        <v>805</v>
      </c>
      <c r="C40" s="5" t="s">
        <v>806</v>
      </c>
      <c r="D40" s="4" t="s">
        <v>15</v>
      </c>
      <c r="E40" s="123">
        <v>3364</v>
      </c>
      <c r="F40" s="8">
        <f t="shared" si="0"/>
        <v>0</v>
      </c>
      <c r="G40" s="123">
        <v>5993</v>
      </c>
      <c r="H40" s="8">
        <f t="shared" si="1"/>
        <v>0</v>
      </c>
      <c r="I40" s="18">
        <v>6911</v>
      </c>
      <c r="J40" s="13">
        <f t="shared" si="2"/>
        <v>0</v>
      </c>
      <c r="L40" s="14"/>
      <c r="M40" s="25">
        <f>р5гл1!E40/'5,1'!E40</f>
        <v>1.112960760998811</v>
      </c>
      <c r="N40" s="25"/>
      <c r="O40" s="25">
        <f>р5гл1!G40/'5,1'!G40</f>
        <v>1.1129651259803104</v>
      </c>
      <c r="P40" s="25"/>
      <c r="Q40" s="25">
        <f>р5гл1!I40/'5,1'!I40</f>
        <v>1.1130082477210244</v>
      </c>
      <c r="R40" s="25"/>
      <c r="T40" s="209">
        <v>0</v>
      </c>
      <c r="U40" s="210">
        <f t="shared" si="3"/>
        <v>0</v>
      </c>
      <c r="W40" s="209">
        <v>0</v>
      </c>
      <c r="X40" s="25">
        <f t="shared" si="4"/>
        <v>0</v>
      </c>
      <c r="Z40" s="209">
        <v>0</v>
      </c>
      <c r="AA40" s="25">
        <f t="shared" si="5"/>
        <v>0</v>
      </c>
    </row>
    <row r="41" spans="1:27" ht="24.75" customHeight="1" x14ac:dyDescent="0.2">
      <c r="A41" s="4" t="s">
        <v>284</v>
      </c>
      <c r="B41" s="4" t="s">
        <v>807</v>
      </c>
      <c r="C41" s="5" t="s">
        <v>808</v>
      </c>
      <c r="D41" s="4" t="s">
        <v>15</v>
      </c>
      <c r="E41" s="20">
        <v>521</v>
      </c>
      <c r="F41" s="8">
        <f t="shared" si="0"/>
        <v>0</v>
      </c>
      <c r="G41" s="20">
        <v>929</v>
      </c>
      <c r="H41" s="8">
        <f>X41*$K$7</f>
        <v>0</v>
      </c>
      <c r="I41" s="194">
        <v>1069</v>
      </c>
      <c r="J41" s="13">
        <f t="shared" si="2"/>
        <v>0</v>
      </c>
      <c r="L41" s="14"/>
      <c r="M41" s="25">
        <f>р5гл1!E41/'5,1'!E41</f>
        <v>1.1132437619961613</v>
      </c>
      <c r="N41" s="25"/>
      <c r="O41" s="25">
        <f>р5гл1!G41/'5,1'!G41</f>
        <v>1.1130247578040904</v>
      </c>
      <c r="P41" s="25"/>
      <c r="Q41" s="25">
        <f>р5гл1!I41/'5,1'!I41</f>
        <v>1.1131898971000935</v>
      </c>
      <c r="R41" s="25"/>
      <c r="T41" s="209">
        <v>0</v>
      </c>
      <c r="U41" s="210">
        <f t="shared" si="3"/>
        <v>0</v>
      </c>
      <c r="W41" s="209">
        <v>0</v>
      </c>
      <c r="X41" s="25">
        <f>W41/1.2</f>
        <v>0</v>
      </c>
      <c r="Z41" s="209">
        <v>0</v>
      </c>
      <c r="AA41" s="25">
        <f t="shared" si="5"/>
        <v>0</v>
      </c>
    </row>
    <row r="42" spans="1:27" ht="36.75" customHeight="1" x14ac:dyDescent="0.2">
      <c r="A42" s="4" t="s">
        <v>287</v>
      </c>
      <c r="B42" s="4" t="s">
        <v>809</v>
      </c>
      <c r="C42" s="5" t="s">
        <v>810</v>
      </c>
      <c r="D42" s="4" t="s">
        <v>15</v>
      </c>
      <c r="E42" s="20">
        <v>450</v>
      </c>
      <c r="F42" s="8">
        <f t="shared" si="0"/>
        <v>496.13333333333333</v>
      </c>
      <c r="G42" s="20">
        <v>813</v>
      </c>
      <c r="H42" s="8">
        <f t="shared" si="1"/>
        <v>894.66666666666674</v>
      </c>
      <c r="I42" s="194">
        <v>920</v>
      </c>
      <c r="J42" s="13">
        <f t="shared" si="2"/>
        <v>1005.4833333333333</v>
      </c>
      <c r="L42" s="14"/>
      <c r="M42" s="25">
        <f>р5гл1!E42/'5,1'!E42</f>
        <v>1.1133333333333333</v>
      </c>
      <c r="N42" s="25">
        <f>р5гл1!F42/'5,1'!F42</f>
        <v>1.1126041386723999</v>
      </c>
      <c r="O42" s="25">
        <f>р5гл1!G42/'5,1'!G42</f>
        <v>1.1131611316113161</v>
      </c>
      <c r="P42" s="25">
        <f>р5гл1!H42/'5,1'!H42</f>
        <v>1.1132637853949328</v>
      </c>
      <c r="Q42" s="25">
        <f>р5гл1!I42/'5,1'!I42</f>
        <v>1.1130434782608696</v>
      </c>
      <c r="R42" s="25">
        <f>р5гл1!J42/'5,1'!J42</f>
        <v>1.1128976114306552</v>
      </c>
      <c r="T42" s="209">
        <v>488</v>
      </c>
      <c r="U42" s="210">
        <f t="shared" si="3"/>
        <v>406.66666666666669</v>
      </c>
      <c r="W42" s="209">
        <v>880</v>
      </c>
      <c r="X42" s="25">
        <f t="shared" si="4"/>
        <v>733.33333333333337</v>
      </c>
      <c r="Z42" s="209">
        <v>989</v>
      </c>
      <c r="AA42" s="25">
        <f>Z42/1.2</f>
        <v>824.16666666666674</v>
      </c>
    </row>
    <row r="43" spans="1:27" ht="36.75" customHeight="1" x14ac:dyDescent="0.2">
      <c r="A43" s="4" t="s">
        <v>291</v>
      </c>
      <c r="B43" s="4" t="s">
        <v>811</v>
      </c>
      <c r="C43" s="5" t="s">
        <v>812</v>
      </c>
      <c r="D43" s="4" t="s">
        <v>15</v>
      </c>
      <c r="E43" s="20">
        <v>1091</v>
      </c>
      <c r="F43" s="8">
        <f t="shared" si="0"/>
        <v>0</v>
      </c>
      <c r="G43" s="123">
        <v>1966</v>
      </c>
      <c r="H43" s="8">
        <f t="shared" si="1"/>
        <v>0</v>
      </c>
      <c r="I43" s="18">
        <v>2227</v>
      </c>
      <c r="J43" s="13">
        <f t="shared" si="2"/>
        <v>0</v>
      </c>
      <c r="L43" s="14"/>
      <c r="M43" s="25">
        <f>р5гл1!E43/'5,1'!E43</f>
        <v>1.1127406049495876</v>
      </c>
      <c r="N43" s="25"/>
      <c r="O43" s="25">
        <f>р5гл1!G43/'5,1'!G43</f>
        <v>1.1129196337741607</v>
      </c>
      <c r="P43" s="25"/>
      <c r="Q43" s="25">
        <f>р5гл1!I43/'5,1'!I43</f>
        <v>1.1131567130669062</v>
      </c>
      <c r="R43" s="25"/>
      <c r="T43" s="209">
        <v>0</v>
      </c>
      <c r="U43" s="210">
        <f t="shared" si="3"/>
        <v>0</v>
      </c>
      <c r="W43" s="209">
        <v>0</v>
      </c>
      <c r="X43" s="25">
        <f t="shared" si="4"/>
        <v>0</v>
      </c>
      <c r="Z43" s="209">
        <v>0</v>
      </c>
      <c r="AA43" s="25">
        <f t="shared" si="5"/>
        <v>0</v>
      </c>
    </row>
    <row r="44" spans="1:27" ht="36.75" customHeight="1" x14ac:dyDescent="0.2">
      <c r="A44" s="4" t="s">
        <v>294</v>
      </c>
      <c r="B44" s="4" t="s">
        <v>813</v>
      </c>
      <c r="C44" s="5" t="s">
        <v>814</v>
      </c>
      <c r="D44" s="4" t="s">
        <v>15</v>
      </c>
      <c r="E44" s="20">
        <v>559</v>
      </c>
      <c r="F44" s="8">
        <f t="shared" si="0"/>
        <v>0</v>
      </c>
      <c r="G44" s="20">
        <v>1007</v>
      </c>
      <c r="H44" s="8">
        <f t="shared" si="1"/>
        <v>0</v>
      </c>
      <c r="I44" s="194">
        <v>1140</v>
      </c>
      <c r="J44" s="13">
        <f t="shared" si="2"/>
        <v>0</v>
      </c>
      <c r="L44" s="14"/>
      <c r="M44" s="25">
        <f>р5гл1!E44/'5,1'!E44</f>
        <v>1.1127012522361359</v>
      </c>
      <c r="N44" s="25"/>
      <c r="O44" s="25">
        <f>р5гл1!G44/'5,1'!G44</f>
        <v>1.1132075471698113</v>
      </c>
      <c r="P44" s="25"/>
      <c r="Q44" s="25">
        <f>р5гл1!I44/'5,1'!I44</f>
        <v>1.1131578947368421</v>
      </c>
      <c r="R44" s="25"/>
      <c r="T44" s="209">
        <v>0</v>
      </c>
      <c r="U44" s="210">
        <f t="shared" si="3"/>
        <v>0</v>
      </c>
      <c r="W44" s="209">
        <v>0</v>
      </c>
      <c r="X44" s="25">
        <f t="shared" si="4"/>
        <v>0</v>
      </c>
      <c r="Z44" s="209">
        <v>0</v>
      </c>
      <c r="AA44" s="25">
        <f t="shared" si="5"/>
        <v>0</v>
      </c>
    </row>
    <row r="45" spans="1:27" ht="36.75" customHeight="1" x14ac:dyDescent="0.2">
      <c r="A45" s="4" t="s">
        <v>297</v>
      </c>
      <c r="B45" s="4" t="s">
        <v>815</v>
      </c>
      <c r="C45" s="5" t="s">
        <v>816</v>
      </c>
      <c r="D45" s="4" t="s">
        <v>15</v>
      </c>
      <c r="E45" s="20">
        <v>672</v>
      </c>
      <c r="F45" s="8">
        <f t="shared" si="0"/>
        <v>0</v>
      </c>
      <c r="G45" s="20">
        <v>1209</v>
      </c>
      <c r="H45" s="8">
        <f t="shared" si="1"/>
        <v>0</v>
      </c>
      <c r="I45" s="18">
        <v>1370</v>
      </c>
      <c r="J45" s="13">
        <f t="shared" si="2"/>
        <v>0</v>
      </c>
      <c r="L45" s="14"/>
      <c r="M45" s="25">
        <f>р5гл1!E45/'5,1'!E45</f>
        <v>1.1130952380952381</v>
      </c>
      <c r="N45" s="25"/>
      <c r="O45" s="25">
        <f>р5гл1!G45/'5,1'!G45</f>
        <v>1.1133167907361456</v>
      </c>
      <c r="P45" s="25"/>
      <c r="Q45" s="25">
        <f>р5гл1!I45/'5,1'!I45</f>
        <v>1.1131386861313868</v>
      </c>
      <c r="R45" s="25"/>
      <c r="T45" s="209">
        <v>0</v>
      </c>
      <c r="U45" s="210">
        <f>T45/1.2</f>
        <v>0</v>
      </c>
      <c r="W45" s="209">
        <v>0</v>
      </c>
      <c r="X45" s="25">
        <f t="shared" si="4"/>
        <v>0</v>
      </c>
      <c r="Z45" s="209">
        <v>0</v>
      </c>
      <c r="AA45" s="25">
        <f t="shared" si="5"/>
        <v>0</v>
      </c>
    </row>
    <row r="46" spans="1:27" ht="36.75" customHeight="1" x14ac:dyDescent="0.2">
      <c r="A46" s="4" t="s">
        <v>300</v>
      </c>
      <c r="B46" s="4" t="s">
        <v>817</v>
      </c>
      <c r="C46" s="5" t="s">
        <v>818</v>
      </c>
      <c r="D46" s="4" t="s">
        <v>15</v>
      </c>
      <c r="E46" s="123">
        <v>1277</v>
      </c>
      <c r="F46" s="8">
        <f t="shared" si="0"/>
        <v>0</v>
      </c>
      <c r="G46" s="123">
        <v>2297</v>
      </c>
      <c r="H46" s="8">
        <f t="shared" si="1"/>
        <v>0</v>
      </c>
      <c r="I46" s="18">
        <v>2602</v>
      </c>
      <c r="J46" s="13">
        <f>AA46*$K$7</f>
        <v>0</v>
      </c>
      <c r="L46" s="14"/>
      <c r="M46" s="25">
        <f>р5гл1!E46/'5,1'!E46</f>
        <v>1.1127642913077525</v>
      </c>
      <c r="N46" s="25"/>
      <c r="O46" s="25">
        <f>р5гл1!G46/'5,1'!G46</f>
        <v>1.1131911188506749</v>
      </c>
      <c r="P46" s="25"/>
      <c r="Q46" s="25">
        <f>р5гл1!I46/'5,1'!I46</f>
        <v>1.112990007686395</v>
      </c>
      <c r="R46" s="25"/>
      <c r="T46" s="209">
        <v>0</v>
      </c>
      <c r="U46" s="210">
        <f t="shared" si="3"/>
        <v>0</v>
      </c>
      <c r="W46" s="209">
        <v>0</v>
      </c>
      <c r="X46" s="25">
        <f t="shared" si="4"/>
        <v>0</v>
      </c>
      <c r="Z46" s="209">
        <v>0</v>
      </c>
      <c r="AA46" s="25">
        <f t="shared" si="5"/>
        <v>0</v>
      </c>
    </row>
    <row r="47" spans="1:27" ht="36.75" customHeight="1" x14ac:dyDescent="0.2">
      <c r="A47" s="4" t="s">
        <v>304</v>
      </c>
      <c r="B47" s="4" t="s">
        <v>819</v>
      </c>
      <c r="C47" s="5" t="s">
        <v>820</v>
      </c>
      <c r="D47" s="4" t="s">
        <v>15</v>
      </c>
      <c r="E47" s="123">
        <v>1459</v>
      </c>
      <c r="F47" s="8">
        <f t="shared" si="0"/>
        <v>0</v>
      </c>
      <c r="G47" s="123">
        <v>2630</v>
      </c>
      <c r="H47" s="8">
        <f t="shared" si="1"/>
        <v>0</v>
      </c>
      <c r="I47" s="18">
        <v>2979</v>
      </c>
      <c r="J47" s="13">
        <f t="shared" si="2"/>
        <v>0</v>
      </c>
      <c r="L47" s="14"/>
      <c r="M47" s="25">
        <f>р5гл1!E47/'5,1'!E47</f>
        <v>1.1130911583276217</v>
      </c>
      <c r="N47" s="25"/>
      <c r="O47" s="25">
        <f>р5гл1!G47/'5,1'!G47</f>
        <v>1.1129277566539924</v>
      </c>
      <c r="P47" s="25"/>
      <c r="Q47" s="25">
        <f>р5гл1!I47/'5,1'!I47</f>
        <v>1.1131252098019471</v>
      </c>
      <c r="R47" s="25"/>
      <c r="T47" s="209">
        <v>0</v>
      </c>
      <c r="U47" s="210">
        <f t="shared" si="3"/>
        <v>0</v>
      </c>
      <c r="W47" s="209">
        <v>0</v>
      </c>
      <c r="X47" s="25">
        <f t="shared" si="4"/>
        <v>0</v>
      </c>
      <c r="Z47" s="209">
        <v>0</v>
      </c>
      <c r="AA47" s="25">
        <f t="shared" si="5"/>
        <v>0</v>
      </c>
    </row>
    <row r="48" spans="1:27" ht="36.75" customHeight="1" x14ac:dyDescent="0.2">
      <c r="A48" s="4" t="s">
        <v>307</v>
      </c>
      <c r="B48" s="4" t="s">
        <v>821</v>
      </c>
      <c r="C48" s="5" t="s">
        <v>822</v>
      </c>
      <c r="D48" s="4" t="s">
        <v>15</v>
      </c>
      <c r="E48" s="123">
        <v>1646</v>
      </c>
      <c r="F48" s="8">
        <f t="shared" si="0"/>
        <v>0</v>
      </c>
      <c r="G48" s="123">
        <v>2961</v>
      </c>
      <c r="H48" s="8">
        <f t="shared" si="1"/>
        <v>0</v>
      </c>
      <c r="I48" s="18">
        <v>3354</v>
      </c>
      <c r="J48" s="13">
        <f t="shared" si="2"/>
        <v>0</v>
      </c>
      <c r="L48" s="14"/>
      <c r="M48" s="25">
        <f>р5гл1!E48/'5,1'!E48</f>
        <v>1.1130012150668287</v>
      </c>
      <c r="N48" s="25"/>
      <c r="O48" s="25">
        <f>р5гл1!G48/'5,1'!G48</f>
        <v>1.1131374535629854</v>
      </c>
      <c r="P48" s="25"/>
      <c r="Q48" s="25">
        <f>р5гл1!I48/'5,1'!I48</f>
        <v>1.1129994036970781</v>
      </c>
      <c r="R48" s="25"/>
      <c r="T48" s="209">
        <v>0</v>
      </c>
      <c r="U48" s="210">
        <f t="shared" si="3"/>
        <v>0</v>
      </c>
      <c r="W48" s="209">
        <v>0</v>
      </c>
      <c r="X48" s="25">
        <f t="shared" si="4"/>
        <v>0</v>
      </c>
      <c r="Z48" s="209">
        <v>0</v>
      </c>
      <c r="AA48" s="25">
        <f t="shared" si="5"/>
        <v>0</v>
      </c>
    </row>
    <row r="49" spans="1:27" ht="24.75" customHeight="1" x14ac:dyDescent="0.2">
      <c r="A49" s="4" t="s">
        <v>310</v>
      </c>
      <c r="B49" s="4" t="s">
        <v>823</v>
      </c>
      <c r="C49" s="5" t="s">
        <v>824</v>
      </c>
      <c r="D49" s="4" t="s">
        <v>15</v>
      </c>
      <c r="E49" s="20">
        <v>492</v>
      </c>
      <c r="F49" s="8">
        <f t="shared" si="0"/>
        <v>541.88333333333333</v>
      </c>
      <c r="G49" s="20">
        <v>887</v>
      </c>
      <c r="H49" s="8">
        <f t="shared" si="1"/>
        <v>976</v>
      </c>
      <c r="I49" s="194">
        <v>1004</v>
      </c>
      <c r="J49" s="13">
        <f t="shared" si="2"/>
        <v>1098</v>
      </c>
      <c r="L49" s="14"/>
      <c r="M49" s="25">
        <f>р5гл1!E49/'5,1'!E49</f>
        <v>1.1138211382113821</v>
      </c>
      <c r="N49" s="25">
        <f>р5гл1!F49/'5,1'!F49</f>
        <v>1.1127856549687818</v>
      </c>
      <c r="O49" s="25">
        <f>р5гл1!G49/'5,1'!G49</f>
        <v>1.112739571589628</v>
      </c>
      <c r="P49" s="25">
        <f>р5гл1!H49/'5,1'!H49</f>
        <v>1.1127049180327868</v>
      </c>
      <c r="Q49" s="25">
        <f>р5гл1!I49/'5,1'!I49</f>
        <v>1.1125498007968126</v>
      </c>
      <c r="R49" s="25">
        <f>р5гл1!J49/'5,1'!J49</f>
        <v>1.1129326047358834</v>
      </c>
      <c r="T49" s="209">
        <v>533</v>
      </c>
      <c r="U49" s="210">
        <f t="shared" si="3"/>
        <v>444.16666666666669</v>
      </c>
      <c r="W49" s="209">
        <v>960</v>
      </c>
      <c r="X49" s="25">
        <f t="shared" si="4"/>
        <v>800</v>
      </c>
      <c r="Z49" s="209">
        <v>1080</v>
      </c>
      <c r="AA49" s="25">
        <f t="shared" si="5"/>
        <v>900</v>
      </c>
    </row>
    <row r="50" spans="1:27" ht="24.75" customHeight="1" x14ac:dyDescent="0.2">
      <c r="A50" s="4" t="s">
        <v>313</v>
      </c>
      <c r="B50" s="4" t="s">
        <v>825</v>
      </c>
      <c r="C50" s="5" t="s">
        <v>826</v>
      </c>
      <c r="D50" s="4" t="s">
        <v>15</v>
      </c>
      <c r="E50" s="20">
        <v>615</v>
      </c>
      <c r="F50" s="8">
        <f t="shared" si="0"/>
        <v>677.1</v>
      </c>
      <c r="G50" s="20">
        <v>1107</v>
      </c>
      <c r="H50" s="8">
        <f t="shared" si="1"/>
        <v>1218.9833333333333</v>
      </c>
      <c r="I50" s="18">
        <v>1255</v>
      </c>
      <c r="J50" s="13">
        <f t="shared" si="2"/>
        <v>1372.5</v>
      </c>
      <c r="L50" s="14"/>
      <c r="M50" s="25">
        <f>р5гл1!E50/'5,1'!E50</f>
        <v>1.1121951219512196</v>
      </c>
      <c r="N50" s="25">
        <f>р5гл1!F50/'5,1'!F50</f>
        <v>1.1135725889824251</v>
      </c>
      <c r="O50" s="25">
        <f>р5гл1!G50/'5,1'!G50</f>
        <v>1.112917795844625</v>
      </c>
      <c r="P50" s="25">
        <f>р5гл1!H50/'5,1'!H50</f>
        <v>1.1132227676068855</v>
      </c>
      <c r="Q50" s="25">
        <f>р5гл1!I50/'5,1'!I50</f>
        <v>1.1131474103585657</v>
      </c>
      <c r="R50" s="25">
        <f>р5гл1!J50/'5,1'!J50</f>
        <v>1.113296903460838</v>
      </c>
      <c r="T50" s="209">
        <v>666</v>
      </c>
      <c r="U50" s="210">
        <f t="shared" si="3"/>
        <v>555</v>
      </c>
      <c r="W50" s="209">
        <v>1199</v>
      </c>
      <c r="X50" s="25">
        <f t="shared" si="4"/>
        <v>999.16666666666674</v>
      </c>
      <c r="Z50" s="209">
        <v>1350</v>
      </c>
      <c r="AA50" s="25">
        <f t="shared" si="5"/>
        <v>1125</v>
      </c>
    </row>
    <row r="51" spans="1:27" ht="24.75" customHeight="1" x14ac:dyDescent="0.2">
      <c r="A51" s="4" t="s">
        <v>316</v>
      </c>
      <c r="B51" s="4" t="s">
        <v>827</v>
      </c>
      <c r="C51" s="5" t="s">
        <v>828</v>
      </c>
      <c r="D51" s="4" t="s">
        <v>15</v>
      </c>
      <c r="E51" s="20">
        <v>273</v>
      </c>
      <c r="F51" s="8">
        <f t="shared" si="0"/>
        <v>297.88333333333333</v>
      </c>
      <c r="G51" s="20">
        <v>489</v>
      </c>
      <c r="H51" s="8">
        <f t="shared" si="1"/>
        <v>537.81666666666672</v>
      </c>
      <c r="I51" s="194">
        <v>555</v>
      </c>
      <c r="J51" s="13">
        <f t="shared" si="2"/>
        <v>605.93333333333339</v>
      </c>
      <c r="L51" s="14"/>
      <c r="M51" s="25">
        <f>р5гл1!E51/'5,1'!E51</f>
        <v>1.1135531135531136</v>
      </c>
      <c r="N51" s="25">
        <f>р5гл1!F51/'5,1'!F51</f>
        <v>1.1145302970961786</v>
      </c>
      <c r="O51" s="25">
        <f>р5гл1!G51/'5,1'!G51</f>
        <v>1.112474437627812</v>
      </c>
      <c r="P51" s="25">
        <f>р5гл1!H51/'5,1'!H51</f>
        <v>1.1137624345346926</v>
      </c>
      <c r="Q51" s="25">
        <f>р5гл1!I51/'5,1'!I51</f>
        <v>1.1135135135135135</v>
      </c>
      <c r="R51" s="25">
        <f>р5гл1!J51/'5,1'!J51</f>
        <v>1.1123335900539113</v>
      </c>
      <c r="T51" s="209">
        <v>293</v>
      </c>
      <c r="U51" s="210">
        <f t="shared" si="3"/>
        <v>244.16666666666669</v>
      </c>
      <c r="W51" s="209">
        <v>529</v>
      </c>
      <c r="X51" s="25">
        <f t="shared" si="4"/>
        <v>440.83333333333337</v>
      </c>
      <c r="Z51" s="209">
        <v>596</v>
      </c>
      <c r="AA51" s="25">
        <f t="shared" si="5"/>
        <v>496.66666666666669</v>
      </c>
    </row>
    <row r="52" spans="1:27" ht="36.75" customHeight="1" x14ac:dyDescent="0.2">
      <c r="A52" s="4" t="s">
        <v>319</v>
      </c>
      <c r="B52" s="4" t="s">
        <v>829</v>
      </c>
      <c r="C52" s="5" t="s">
        <v>830</v>
      </c>
      <c r="D52" s="4" t="s">
        <v>15</v>
      </c>
      <c r="E52" s="20">
        <v>409.5</v>
      </c>
      <c r="F52" s="8">
        <f t="shared" si="0"/>
        <v>446.82499999999999</v>
      </c>
      <c r="G52" s="20">
        <v>733.5</v>
      </c>
      <c r="H52" s="8">
        <f t="shared" si="1"/>
        <v>806.72500000000002</v>
      </c>
      <c r="I52" s="194">
        <v>832.5</v>
      </c>
      <c r="J52" s="13">
        <f t="shared" si="2"/>
        <v>908.9</v>
      </c>
      <c r="L52" s="14"/>
      <c r="M52" s="25">
        <f>р5гл1!E52/'5,1'!E52</f>
        <v>1.1135531135531136</v>
      </c>
      <c r="N52" s="25">
        <f>р5гл1!F52/'5,1'!F52</f>
        <v>1.1145302970961786</v>
      </c>
      <c r="O52" s="25">
        <f>р5гл1!G52/'5,1'!G52</f>
        <v>1.112474437627812</v>
      </c>
      <c r="P52" s="25">
        <f>р5гл1!H52/'5,1'!H52</f>
        <v>1.1137624345346928</v>
      </c>
      <c r="Q52" s="25">
        <f>р5гл1!I52/'5,1'!I52</f>
        <v>1.1135135135135135</v>
      </c>
      <c r="R52" s="25">
        <f>р5гл1!J52/'5,1'!J52</f>
        <v>1.1123335900539113</v>
      </c>
      <c r="T52" s="209">
        <v>439.5</v>
      </c>
      <c r="U52" s="210">
        <f t="shared" si="3"/>
        <v>366.25</v>
      </c>
      <c r="W52" s="209">
        <v>793.5</v>
      </c>
      <c r="X52" s="25">
        <f t="shared" si="4"/>
        <v>661.25</v>
      </c>
      <c r="Z52" s="209">
        <v>894</v>
      </c>
      <c r="AA52" s="25">
        <f t="shared" si="5"/>
        <v>745</v>
      </c>
    </row>
    <row r="53" spans="1:27" ht="36.75" customHeight="1" x14ac:dyDescent="0.2">
      <c r="A53" s="4" t="s">
        <v>322</v>
      </c>
      <c r="B53" s="4" t="s">
        <v>831</v>
      </c>
      <c r="C53" s="5" t="s">
        <v>832</v>
      </c>
      <c r="D53" s="4" t="s">
        <v>15</v>
      </c>
      <c r="E53" s="20">
        <v>1025</v>
      </c>
      <c r="F53" s="8">
        <f t="shared" si="0"/>
        <v>1125.45</v>
      </c>
      <c r="G53" s="123">
        <v>1846</v>
      </c>
      <c r="H53" s="8">
        <f t="shared" si="1"/>
        <v>2031.3</v>
      </c>
      <c r="I53" s="18">
        <v>2091</v>
      </c>
      <c r="J53" s="13">
        <f t="shared" si="2"/>
        <v>2287.5</v>
      </c>
      <c r="L53" s="14"/>
      <c r="M53" s="25">
        <f>р5гл1!E53/'5,1'!E53</f>
        <v>1.1131707317073172</v>
      </c>
      <c r="N53" s="25">
        <f>р5гл1!F53/'5,1'!F53</f>
        <v>1.1133324447998578</v>
      </c>
      <c r="O53" s="25">
        <f>р5гл1!G53/'5,1'!G53</f>
        <v>1.1132177681473456</v>
      </c>
      <c r="P53" s="25">
        <f>р5гл1!H53/'5,1'!H53</f>
        <v>1.1130802934081623</v>
      </c>
      <c r="Q53" s="25">
        <f>р5гл1!I53/'5,1'!I53</f>
        <v>1.1128646580583452</v>
      </c>
      <c r="R53" s="25">
        <f>р5гл1!J53/'5,1'!J53</f>
        <v>1.1130054644808742</v>
      </c>
      <c r="T53" s="209">
        <v>1107</v>
      </c>
      <c r="U53" s="210">
        <f t="shared" si="3"/>
        <v>922.5</v>
      </c>
      <c r="W53" s="209">
        <v>1998</v>
      </c>
      <c r="X53" s="25">
        <f>W53/1.2</f>
        <v>1665</v>
      </c>
      <c r="Z53" s="209">
        <v>2250</v>
      </c>
      <c r="AA53" s="25">
        <f t="shared" si="5"/>
        <v>1875</v>
      </c>
    </row>
    <row r="54" spans="1:27" ht="36.75" customHeight="1" x14ac:dyDescent="0.2">
      <c r="A54" s="4" t="s">
        <v>325</v>
      </c>
      <c r="B54" s="4" t="s">
        <v>833</v>
      </c>
      <c r="C54" s="5" t="s">
        <v>834</v>
      </c>
      <c r="D54" s="4" t="s">
        <v>15</v>
      </c>
      <c r="E54" s="123">
        <v>1537.5</v>
      </c>
      <c r="F54" s="8">
        <f t="shared" si="0"/>
        <v>1688.175</v>
      </c>
      <c r="G54" s="123">
        <v>2769</v>
      </c>
      <c r="H54" s="8">
        <f t="shared" si="1"/>
        <v>3046.95</v>
      </c>
      <c r="I54" s="18">
        <v>3136.5</v>
      </c>
      <c r="J54" s="13">
        <f t="shared" si="2"/>
        <v>3431.25</v>
      </c>
      <c r="L54" s="14"/>
      <c r="M54" s="25">
        <f>р5гл1!E54/'5,1'!E54</f>
        <v>1.1131707317073172</v>
      </c>
      <c r="N54" s="25">
        <f>р5гл1!F54/'5,1'!F54</f>
        <v>1.1133324447998578</v>
      </c>
      <c r="O54" s="25">
        <f>р5гл1!G54/'5,1'!G54</f>
        <v>1.1132177681473456</v>
      </c>
      <c r="P54" s="25">
        <f>р5гл1!H54/'5,1'!H54</f>
        <v>1.1130802934081623</v>
      </c>
      <c r="Q54" s="25">
        <f>р5гл1!I54/'5,1'!I54</f>
        <v>1.1128646580583452</v>
      </c>
      <c r="R54" s="25">
        <f>р5гл1!J54/'5,1'!J54</f>
        <v>1.1130054644808742</v>
      </c>
      <c r="T54" s="209">
        <v>1660.5</v>
      </c>
      <c r="U54" s="210">
        <f t="shared" si="3"/>
        <v>1383.75</v>
      </c>
      <c r="W54" s="209">
        <v>2997</v>
      </c>
      <c r="X54" s="25">
        <f t="shared" si="4"/>
        <v>2497.5</v>
      </c>
      <c r="Z54" s="209">
        <v>3375</v>
      </c>
      <c r="AA54" s="25">
        <f t="shared" si="5"/>
        <v>2812.5</v>
      </c>
    </row>
    <row r="55" spans="1:27" ht="24.75" customHeight="1" x14ac:dyDescent="0.2">
      <c r="A55" s="4" t="s">
        <v>328</v>
      </c>
      <c r="B55" s="4" t="s">
        <v>835</v>
      </c>
      <c r="C55" s="5" t="s">
        <v>836</v>
      </c>
      <c r="D55" s="4" t="s">
        <v>15</v>
      </c>
      <c r="E55" s="20">
        <v>369</v>
      </c>
      <c r="F55" s="8">
        <f t="shared" si="0"/>
        <v>404.63333333333333</v>
      </c>
      <c r="G55" s="20">
        <v>664</v>
      </c>
      <c r="H55" s="8">
        <f t="shared" si="1"/>
        <v>732</v>
      </c>
      <c r="I55" s="194">
        <v>753</v>
      </c>
      <c r="J55" s="13">
        <f t="shared" si="2"/>
        <v>824.51666666666665</v>
      </c>
      <c r="L55" s="14"/>
      <c r="M55" s="25">
        <f>р5гл1!E55/'5,1'!E55</f>
        <v>1.1138211382113821</v>
      </c>
      <c r="N55" s="25">
        <f>р5гл1!F55/'5,1'!F55</f>
        <v>1.1121179668835983</v>
      </c>
      <c r="O55" s="25">
        <f>р5гл1!G55/'5,1'!G55</f>
        <v>1.1129518072289157</v>
      </c>
      <c r="P55" s="25">
        <f>р5гл1!H55/'5,1'!H55</f>
        <v>1.1133879781420766</v>
      </c>
      <c r="Q55" s="25">
        <f>р5гл1!I55/'5,1'!I55</f>
        <v>1.1128818061088976</v>
      </c>
      <c r="R55" s="25">
        <f>р5гл1!J55/'5,1'!J55</f>
        <v>1.1133795556992987</v>
      </c>
      <c r="T55" s="209">
        <v>398</v>
      </c>
      <c r="U55" s="210">
        <f t="shared" si="3"/>
        <v>331.66666666666669</v>
      </c>
      <c r="W55" s="209">
        <v>720</v>
      </c>
      <c r="X55" s="25">
        <f t="shared" si="4"/>
        <v>600</v>
      </c>
      <c r="Z55" s="209">
        <v>811</v>
      </c>
      <c r="AA55" s="25">
        <f t="shared" si="5"/>
        <v>675.83333333333337</v>
      </c>
    </row>
    <row r="56" spans="1:27" ht="36.75" customHeight="1" x14ac:dyDescent="0.2">
      <c r="A56" s="4" t="s">
        <v>331</v>
      </c>
      <c r="B56" s="4" t="s">
        <v>837</v>
      </c>
      <c r="C56" s="5" t="s">
        <v>838</v>
      </c>
      <c r="D56" s="4" t="s">
        <v>15</v>
      </c>
      <c r="E56" s="20">
        <v>553.5</v>
      </c>
      <c r="F56" s="8">
        <f t="shared" si="0"/>
        <v>606.94999999999993</v>
      </c>
      <c r="G56" s="20">
        <v>996</v>
      </c>
      <c r="H56" s="8">
        <f>X56*$K$7</f>
        <v>1098</v>
      </c>
      <c r="I56" s="194">
        <v>1129.5</v>
      </c>
      <c r="J56" s="13">
        <f>AA56*$K$7</f>
        <v>1236.7749999999999</v>
      </c>
      <c r="L56" s="14"/>
      <c r="M56" s="25">
        <f>р5гл1!E56/'5,1'!E56</f>
        <v>1.1138211382113821</v>
      </c>
      <c r="N56" s="25">
        <f>р5гл1!F56/'5,1'!F56</f>
        <v>1.1121179668835985</v>
      </c>
      <c r="O56" s="25">
        <f>р5гл1!G56/'5,1'!G56</f>
        <v>1.1129518072289157</v>
      </c>
      <c r="P56" s="25">
        <f>р5гл1!H56/'5,1'!H56</f>
        <v>1.1133879781420766</v>
      </c>
      <c r="Q56" s="25">
        <f>р5гл1!I56/'5,1'!I56</f>
        <v>1.1128818061088976</v>
      </c>
      <c r="R56" s="25">
        <f>р5гл1!J56/'5,1'!J56</f>
        <v>1.1133795556992987</v>
      </c>
      <c r="T56" s="209">
        <v>597</v>
      </c>
      <c r="U56" s="210">
        <f>T56/1.2</f>
        <v>497.5</v>
      </c>
      <c r="W56" s="209">
        <v>1080</v>
      </c>
      <c r="X56" s="25">
        <f t="shared" si="4"/>
        <v>900</v>
      </c>
      <c r="Z56" s="209">
        <v>1216.5</v>
      </c>
      <c r="AA56" s="25">
        <f t="shared" si="5"/>
        <v>1013.75</v>
      </c>
    </row>
    <row r="57" spans="1:27" ht="36.75" customHeight="1" x14ac:dyDescent="0.2">
      <c r="A57" s="4" t="s">
        <v>334</v>
      </c>
      <c r="B57" s="4" t="s">
        <v>839</v>
      </c>
      <c r="C57" s="5" t="s">
        <v>840</v>
      </c>
      <c r="D57" s="4" t="s">
        <v>15</v>
      </c>
      <c r="E57" s="123">
        <v>1384</v>
      </c>
      <c r="F57" s="8">
        <f t="shared" si="0"/>
        <v>1520.9333333333334</v>
      </c>
      <c r="G57" s="123">
        <v>2491</v>
      </c>
      <c r="H57" s="8">
        <f t="shared" si="1"/>
        <v>2743.9833333333336</v>
      </c>
      <c r="I57" s="18">
        <v>2823</v>
      </c>
      <c r="J57" s="13">
        <f t="shared" si="2"/>
        <v>3087.6166666666668</v>
      </c>
      <c r="L57" s="14"/>
      <c r="M57" s="25">
        <f>р5гл1!E57/'5,1'!E57</f>
        <v>1.1127167630057804</v>
      </c>
      <c r="N57" s="25">
        <f>р5гл1!F57/'5,1'!F57</f>
        <v>1.113132287192075</v>
      </c>
      <c r="O57" s="25">
        <f>р5гл1!G57/'5,1'!G57</f>
        <v>1.1128061019670814</v>
      </c>
      <c r="P57" s="25">
        <f>р5гл1!H57/'5,1'!H57</f>
        <v>1.1129805210187136</v>
      </c>
      <c r="Q57" s="25">
        <f>р5гл1!I57/'5,1'!I57</f>
        <v>1.1130003542330853</v>
      </c>
      <c r="R57" s="25">
        <f>р5гл1!J57/'5,1'!J57</f>
        <v>1.1131563179798873</v>
      </c>
      <c r="T57" s="209">
        <v>1496</v>
      </c>
      <c r="U57" s="210">
        <f t="shared" si="3"/>
        <v>1246.6666666666667</v>
      </c>
      <c r="W57" s="209">
        <v>2699</v>
      </c>
      <c r="X57" s="25">
        <f t="shared" si="4"/>
        <v>2249.166666666667</v>
      </c>
      <c r="Z57" s="209">
        <v>3037</v>
      </c>
      <c r="AA57" s="25">
        <f t="shared" si="5"/>
        <v>2530.8333333333335</v>
      </c>
    </row>
    <row r="58" spans="1:27" ht="36.75" customHeight="1" x14ac:dyDescent="0.2">
      <c r="A58" s="4" t="s">
        <v>337</v>
      </c>
      <c r="B58" s="4" t="s">
        <v>841</v>
      </c>
      <c r="C58" s="5" t="s">
        <v>842</v>
      </c>
      <c r="D58" s="4" t="s">
        <v>15</v>
      </c>
      <c r="E58" s="123">
        <v>2076</v>
      </c>
      <c r="F58" s="8">
        <f t="shared" si="0"/>
        <v>2281.4</v>
      </c>
      <c r="G58" s="123">
        <v>3736.5</v>
      </c>
      <c r="H58" s="8">
        <f t="shared" si="1"/>
        <v>4115.9750000000004</v>
      </c>
      <c r="I58" s="18">
        <v>4234.5</v>
      </c>
      <c r="J58" s="13">
        <f t="shared" si="2"/>
        <v>4631.4250000000002</v>
      </c>
      <c r="L58" s="14"/>
      <c r="M58" s="25">
        <f>р5гл1!E58/'5,1'!E58</f>
        <v>1.1127167630057804</v>
      </c>
      <c r="N58" s="25">
        <f>р5гл1!F58/'5,1'!F58</f>
        <v>1.113132287192075</v>
      </c>
      <c r="O58" s="25">
        <f>р5гл1!G58/'5,1'!G58</f>
        <v>1.1128061019670814</v>
      </c>
      <c r="P58" s="25">
        <f>р5гл1!H58/'5,1'!H58</f>
        <v>1.1129805210187136</v>
      </c>
      <c r="Q58" s="25">
        <f>р5гл1!I58/'5,1'!I58</f>
        <v>1.1130003542330853</v>
      </c>
      <c r="R58" s="25">
        <f>р5гл1!J58/'5,1'!J58</f>
        <v>1.1131563179798873</v>
      </c>
      <c r="T58" s="209">
        <v>2244</v>
      </c>
      <c r="U58" s="210">
        <f t="shared" si="3"/>
        <v>1870</v>
      </c>
      <c r="W58" s="209">
        <v>4048.5</v>
      </c>
      <c r="X58" s="25">
        <f t="shared" si="4"/>
        <v>3373.75</v>
      </c>
      <c r="Z58" s="209">
        <v>4555.5</v>
      </c>
      <c r="AA58" s="25">
        <f t="shared" si="5"/>
        <v>3796.25</v>
      </c>
    </row>
    <row r="59" spans="1:27" ht="24.75" customHeight="1" x14ac:dyDescent="0.2">
      <c r="A59" s="4" t="s">
        <v>340</v>
      </c>
      <c r="B59" s="4" t="s">
        <v>843</v>
      </c>
      <c r="C59" s="5" t="s">
        <v>844</v>
      </c>
      <c r="D59" s="4" t="s">
        <v>15</v>
      </c>
      <c r="E59" s="8">
        <v>332</v>
      </c>
      <c r="F59" s="8">
        <f t="shared" si="0"/>
        <v>367.01666666666671</v>
      </c>
      <c r="G59" s="8">
        <v>600</v>
      </c>
      <c r="H59" s="8">
        <f t="shared" si="1"/>
        <v>661.85</v>
      </c>
      <c r="I59" s="13">
        <v>681</v>
      </c>
      <c r="J59" s="13">
        <f t="shared" si="2"/>
        <v>744.19999999999993</v>
      </c>
      <c r="L59" s="14"/>
      <c r="M59" s="25">
        <f>р5гл1!E59/'5,1'!E59</f>
        <v>1.1144578313253013</v>
      </c>
      <c r="N59" s="25">
        <f>р5гл1!F59/'5,1'!F59</f>
        <v>1.1116661368693519</v>
      </c>
      <c r="O59" s="25">
        <f>р5гл1!G59/'5,1'!G59</f>
        <v>1.1133333333333333</v>
      </c>
      <c r="P59" s="25">
        <f>р5гл1!H59/'5,1'!H59</f>
        <v>1.1135453652640326</v>
      </c>
      <c r="Q59" s="25">
        <f>р5гл1!I59/'5,1'!I59</f>
        <v>1.1130690161527166</v>
      </c>
      <c r="R59" s="25">
        <f>р5гл1!J59/'5,1'!J59</f>
        <v>1.1126041386723999</v>
      </c>
      <c r="T59" s="209">
        <v>361</v>
      </c>
      <c r="U59" s="210">
        <f t="shared" si="3"/>
        <v>300.83333333333337</v>
      </c>
      <c r="W59" s="209">
        <v>651</v>
      </c>
      <c r="X59" s="25">
        <f t="shared" si="4"/>
        <v>542.5</v>
      </c>
      <c r="Z59" s="209">
        <v>732</v>
      </c>
      <c r="AA59" s="25">
        <f t="shared" si="5"/>
        <v>610</v>
      </c>
    </row>
    <row r="60" spans="1:27" ht="24.75" customHeight="1" x14ac:dyDescent="0.2">
      <c r="A60" s="4" t="s">
        <v>343</v>
      </c>
      <c r="B60" s="4" t="s">
        <v>845</v>
      </c>
      <c r="C60" s="5" t="s">
        <v>846</v>
      </c>
      <c r="D60" s="4" t="s">
        <v>15</v>
      </c>
      <c r="E60" s="8">
        <v>415</v>
      </c>
      <c r="F60" s="8">
        <f t="shared" si="0"/>
        <v>454.45</v>
      </c>
      <c r="G60" s="8">
        <v>748</v>
      </c>
      <c r="H60" s="8">
        <f t="shared" si="1"/>
        <v>822.48333333333346</v>
      </c>
      <c r="I60" s="13">
        <v>847</v>
      </c>
      <c r="J60" s="13">
        <f t="shared" si="2"/>
        <v>928.2166666666667</v>
      </c>
      <c r="L60" s="14"/>
      <c r="M60" s="25">
        <f>р5гл1!E60/'5,1'!E60</f>
        <v>1.1132530120481927</v>
      </c>
      <c r="N60" s="25">
        <f>р5гл1!F60/'5,1'!F60</f>
        <v>1.1134338211024315</v>
      </c>
      <c r="O60" s="25">
        <f>р5гл1!G60/'5,1'!G60</f>
        <v>1.1136363636363635</v>
      </c>
      <c r="P60" s="25">
        <f>р5гл1!H60/'5,1'!H60</f>
        <v>1.1124845488257107</v>
      </c>
      <c r="Q60" s="25">
        <f>р5гл1!I60/'5,1'!I60</f>
        <v>1.1133412042502953</v>
      </c>
      <c r="R60" s="25">
        <f>р5гл1!J60/'5,1'!J60</f>
        <v>1.1128867182590272</v>
      </c>
      <c r="T60" s="209">
        <v>447</v>
      </c>
      <c r="U60" s="210">
        <f t="shared" si="3"/>
        <v>372.5</v>
      </c>
      <c r="W60" s="209">
        <v>809</v>
      </c>
      <c r="X60" s="25">
        <f t="shared" si="4"/>
        <v>674.16666666666674</v>
      </c>
      <c r="Z60" s="209">
        <v>913</v>
      </c>
      <c r="AA60" s="25">
        <f t="shared" si="5"/>
        <v>760.83333333333337</v>
      </c>
    </row>
    <row r="61" spans="1:27" ht="24.75" customHeight="1" x14ac:dyDescent="0.2">
      <c r="A61" s="4" t="s">
        <v>346</v>
      </c>
      <c r="B61" s="4" t="s">
        <v>847</v>
      </c>
      <c r="C61" s="5" t="s">
        <v>848</v>
      </c>
      <c r="D61" s="4" t="s">
        <v>15</v>
      </c>
      <c r="E61" s="8">
        <v>513</v>
      </c>
      <c r="F61" s="8">
        <f t="shared" si="0"/>
        <v>564.25</v>
      </c>
      <c r="G61" s="8">
        <v>922</v>
      </c>
      <c r="H61" s="8">
        <f t="shared" si="1"/>
        <v>1015.65</v>
      </c>
      <c r="I61" s="13">
        <v>1046</v>
      </c>
      <c r="J61" s="13">
        <f t="shared" si="2"/>
        <v>1144.7666666666667</v>
      </c>
      <c r="L61" s="14"/>
      <c r="M61" s="25">
        <f>р5гл1!E61/'5,1'!E61</f>
        <v>1.1130604288499026</v>
      </c>
      <c r="N61" s="25">
        <f>р5гл1!F61/'5,1'!F61</f>
        <v>1.1129818342933098</v>
      </c>
      <c r="O61" s="25">
        <f>р5гл1!G61/'5,1'!G61</f>
        <v>1.1127982646420824</v>
      </c>
      <c r="P61" s="25">
        <f>р5гл1!H61/'5,1'!H61</f>
        <v>1.1125879978338995</v>
      </c>
      <c r="Q61" s="25">
        <f>р5гл1!I61/'5,1'!I61</f>
        <v>1.1128107074569791</v>
      </c>
      <c r="R61" s="25">
        <f>р5гл1!J61/'5,1'!J61</f>
        <v>1.112890545380427</v>
      </c>
      <c r="T61" s="209">
        <v>555</v>
      </c>
      <c r="U61" s="210">
        <f t="shared" si="3"/>
        <v>462.5</v>
      </c>
      <c r="W61" s="209">
        <v>999</v>
      </c>
      <c r="X61" s="25">
        <f t="shared" si="4"/>
        <v>832.5</v>
      </c>
      <c r="Z61" s="209">
        <v>1126</v>
      </c>
      <c r="AA61" s="25">
        <f t="shared" si="5"/>
        <v>938.33333333333337</v>
      </c>
    </row>
    <row r="62" spans="1:27" ht="24.75" customHeight="1" x14ac:dyDescent="0.2">
      <c r="A62" s="4" t="s">
        <v>350</v>
      </c>
      <c r="B62" s="4" t="s">
        <v>849</v>
      </c>
      <c r="C62" s="5" t="s">
        <v>850</v>
      </c>
      <c r="D62" s="4" t="s">
        <v>15</v>
      </c>
      <c r="E62" s="8">
        <v>1026</v>
      </c>
      <c r="F62" s="8">
        <f t="shared" si="0"/>
        <v>1128.5</v>
      </c>
      <c r="G62" s="6">
        <v>1844</v>
      </c>
      <c r="H62" s="8">
        <f t="shared" si="1"/>
        <v>2031.3</v>
      </c>
      <c r="I62" s="11">
        <v>2092</v>
      </c>
      <c r="J62" s="13">
        <f t="shared" si="2"/>
        <v>2289.5333333333333</v>
      </c>
      <c r="L62" s="14"/>
      <c r="M62" s="25">
        <f>р5гл1!E62/'5,1'!E62</f>
        <v>1.1130604288499026</v>
      </c>
      <c r="N62" s="25">
        <f>р5гл1!F62/'5,1'!F62</f>
        <v>1.1129818342933098</v>
      </c>
      <c r="O62" s="25">
        <f>р5гл1!G62/'5,1'!G62</f>
        <v>1.1127982646420824</v>
      </c>
      <c r="P62" s="25">
        <f>р5гл1!H62/'5,1'!H62</f>
        <v>1.1125879978338995</v>
      </c>
      <c r="Q62" s="25">
        <f>р5гл1!I62/'5,1'!I62</f>
        <v>1.1128107074569791</v>
      </c>
      <c r="R62" s="25">
        <f>р5гл1!J62/'5,1'!J62</f>
        <v>1.112890545380427</v>
      </c>
      <c r="T62" s="209">
        <v>1110</v>
      </c>
      <c r="U62" s="210">
        <f t="shared" si="3"/>
        <v>925</v>
      </c>
      <c r="W62" s="209">
        <v>1998</v>
      </c>
      <c r="X62" s="25">
        <f t="shared" si="4"/>
        <v>1665</v>
      </c>
      <c r="Z62" s="209">
        <v>2252</v>
      </c>
      <c r="AA62" s="25">
        <f t="shared" si="5"/>
        <v>1876.6666666666667</v>
      </c>
    </row>
    <row r="63" spans="1:27" ht="36.75" customHeight="1" x14ac:dyDescent="0.2">
      <c r="A63" s="4" t="s">
        <v>460</v>
      </c>
      <c r="B63" s="4" t="s">
        <v>851</v>
      </c>
      <c r="C63" s="5" t="s">
        <v>852</v>
      </c>
      <c r="D63" s="4" t="s">
        <v>15</v>
      </c>
      <c r="E63" s="8">
        <v>291</v>
      </c>
      <c r="F63" s="8">
        <f t="shared" si="0"/>
        <v>321.26666666666671</v>
      </c>
      <c r="G63" s="8">
        <v>533</v>
      </c>
      <c r="H63" s="8">
        <f t="shared" si="1"/>
        <v>586.61666666666667</v>
      </c>
      <c r="I63" s="13">
        <v>628</v>
      </c>
      <c r="J63" s="13">
        <f t="shared" si="2"/>
        <v>685.23333333333346</v>
      </c>
      <c r="L63" s="14"/>
      <c r="M63" s="25">
        <f>р5гл1!E63/'5,1'!E63</f>
        <v>1.1134020618556701</v>
      </c>
      <c r="N63" s="25">
        <f>р5гл1!F63/'5,1'!F63</f>
        <v>1.1143390744967834</v>
      </c>
      <c r="O63" s="25">
        <f>р5гл1!G63/'5,1'!G63</f>
        <v>1.1125703564727956</v>
      </c>
      <c r="P63" s="25">
        <f>р5гл1!H63/'5,1'!H63</f>
        <v>1.1131630536693469</v>
      </c>
      <c r="Q63" s="25">
        <f>р5гл1!I63/'5,1'!I63</f>
        <v>1.1130573248407643</v>
      </c>
      <c r="R63" s="25">
        <f>р5гл1!J63/'5,1'!J63</f>
        <v>1.1134893223719413</v>
      </c>
      <c r="T63" s="209">
        <v>316</v>
      </c>
      <c r="U63" s="210">
        <f t="shared" si="3"/>
        <v>263.33333333333337</v>
      </c>
      <c r="W63" s="209">
        <v>577</v>
      </c>
      <c r="X63" s="25">
        <f t="shared" si="4"/>
        <v>480.83333333333337</v>
      </c>
      <c r="Z63" s="209">
        <v>674</v>
      </c>
      <c r="AA63" s="25">
        <f t="shared" si="5"/>
        <v>561.66666666666674</v>
      </c>
    </row>
    <row r="64" spans="1:27" ht="24.75" customHeight="1" x14ac:dyDescent="0.2">
      <c r="A64" s="4" t="s">
        <v>463</v>
      </c>
      <c r="B64" s="4" t="s">
        <v>853</v>
      </c>
      <c r="C64" s="5" t="s">
        <v>854</v>
      </c>
      <c r="D64" s="4" t="s">
        <v>15</v>
      </c>
      <c r="E64" s="8"/>
      <c r="F64" s="8">
        <f t="shared" si="0"/>
        <v>0</v>
      </c>
      <c r="G64" s="8"/>
      <c r="H64" s="8">
        <f t="shared" si="1"/>
        <v>0</v>
      </c>
      <c r="I64" s="13"/>
      <c r="J64" s="13">
        <f t="shared" si="2"/>
        <v>0</v>
      </c>
      <c r="L64" s="14"/>
      <c r="M64" s="25"/>
      <c r="N64" s="25"/>
      <c r="O64" s="25"/>
      <c r="P64" s="25"/>
      <c r="Q64" s="25"/>
      <c r="R64" s="25"/>
      <c r="T64" s="209"/>
      <c r="U64" s="210">
        <f t="shared" si="3"/>
        <v>0</v>
      </c>
      <c r="W64" s="209"/>
      <c r="X64" s="25">
        <f t="shared" si="4"/>
        <v>0</v>
      </c>
      <c r="Z64" s="209"/>
      <c r="AA64" s="25">
        <f t="shared" si="5"/>
        <v>0</v>
      </c>
    </row>
    <row r="65" spans="1:27" s="81" customFormat="1" ht="12.75" customHeight="1" x14ac:dyDescent="0.2">
      <c r="A65" s="4"/>
      <c r="B65" s="4"/>
      <c r="C65" s="128" t="s">
        <v>3238</v>
      </c>
      <c r="D65" s="4"/>
      <c r="E65" s="6">
        <v>475</v>
      </c>
      <c r="F65" s="8">
        <f t="shared" si="0"/>
        <v>525.61666666666667</v>
      </c>
      <c r="G65" s="6">
        <v>829</v>
      </c>
      <c r="H65" s="8">
        <f t="shared" si="1"/>
        <v>916.01666666666665</v>
      </c>
      <c r="I65" s="6">
        <v>1135</v>
      </c>
      <c r="J65" s="13">
        <f>AA65*$K$7</f>
        <v>1254.5666666666668</v>
      </c>
      <c r="L65" s="82"/>
      <c r="M65" s="25">
        <f>р5гл1!E65/'5,1'!E65</f>
        <v>1.1136842105263158</v>
      </c>
      <c r="N65" s="25">
        <f>р5гл1!F65/'5,1'!F65</f>
        <v>1.1129784063163903</v>
      </c>
      <c r="O65" s="25">
        <f>р5гл1!G65/'5,1'!G65</f>
        <v>1.1133896260554885</v>
      </c>
      <c r="P65" s="25">
        <f>р5гл1!H65/'5,1'!H65</f>
        <v>1.1135168574079801</v>
      </c>
      <c r="Q65" s="25">
        <f>р5гл1!I65/'5,1'!I65</f>
        <v>1.1127753303964758</v>
      </c>
      <c r="R65" s="25">
        <f>р5гл1!J65/'5,1'!J65</f>
        <v>1.1127348088317346</v>
      </c>
      <c r="T65" s="92">
        <v>517</v>
      </c>
      <c r="U65" s="210">
        <f t="shared" si="3"/>
        <v>430.83333333333337</v>
      </c>
      <c r="W65" s="92">
        <v>901</v>
      </c>
      <c r="X65" s="25">
        <f t="shared" si="4"/>
        <v>750.83333333333337</v>
      </c>
      <c r="Z65" s="92">
        <v>1234</v>
      </c>
      <c r="AA65" s="25">
        <f t="shared" si="5"/>
        <v>1028.3333333333335</v>
      </c>
    </row>
    <row r="66" spans="1:27" s="81" customFormat="1" ht="12.75" customHeight="1" x14ac:dyDescent="0.2">
      <c r="A66" s="4"/>
      <c r="B66" s="4"/>
      <c r="C66" s="128" t="s">
        <v>3239</v>
      </c>
      <c r="D66" s="4"/>
      <c r="E66" s="6">
        <v>3327</v>
      </c>
      <c r="F66" s="8">
        <f t="shared" si="0"/>
        <v>3676.2666666666669</v>
      </c>
      <c r="G66" s="6">
        <v>5805</v>
      </c>
      <c r="H66" s="8">
        <f t="shared" si="1"/>
        <v>6415.166666666667</v>
      </c>
      <c r="I66" s="6">
        <v>7950</v>
      </c>
      <c r="J66" s="13">
        <f t="shared" si="2"/>
        <v>8784</v>
      </c>
      <c r="L66" s="82"/>
      <c r="M66" s="25">
        <f>р5гл1!E66/'5,1'!E66</f>
        <v>1.1130147279831679</v>
      </c>
      <c r="N66" s="25">
        <f>р5гл1!F66/'5,1'!F66</f>
        <v>1.113085739155665</v>
      </c>
      <c r="O66" s="25">
        <f>р5гл1!G66/'5,1'!G66</f>
        <v>1.113006029285099</v>
      </c>
      <c r="P66" s="25">
        <f>р5гл1!H66/'5,1'!H66</f>
        <v>1.112987451612065</v>
      </c>
      <c r="Q66" s="25">
        <f>р5гл1!I66/'5,1'!I66</f>
        <v>1.1129559748427673</v>
      </c>
      <c r="R66" s="25">
        <f>р5гл1!J66/'5,1'!J66</f>
        <v>1.1130464480874316</v>
      </c>
      <c r="T66" s="92">
        <v>3616</v>
      </c>
      <c r="U66" s="210">
        <f t="shared" si="3"/>
        <v>3013.3333333333335</v>
      </c>
      <c r="W66" s="92">
        <v>6310</v>
      </c>
      <c r="X66" s="25">
        <f>W66/1.2</f>
        <v>5258.3333333333339</v>
      </c>
      <c r="Z66" s="92">
        <v>8640</v>
      </c>
      <c r="AA66" s="25">
        <f t="shared" si="5"/>
        <v>7200</v>
      </c>
    </row>
    <row r="67" spans="1:27" s="81" customFormat="1" ht="12.75" customHeight="1" x14ac:dyDescent="0.2">
      <c r="A67" s="4"/>
      <c r="B67" s="4"/>
      <c r="C67" s="128" t="s">
        <v>3240</v>
      </c>
      <c r="D67" s="4"/>
      <c r="E67" s="6">
        <v>5703</v>
      </c>
      <c r="F67" s="8">
        <f t="shared" si="0"/>
        <v>6302.3166666666675</v>
      </c>
      <c r="G67" s="6">
        <v>9951</v>
      </c>
      <c r="H67" s="8">
        <f t="shared" si="1"/>
        <v>10996.266666666666</v>
      </c>
      <c r="I67" s="6">
        <v>13630</v>
      </c>
      <c r="J67" s="13">
        <f t="shared" si="2"/>
        <v>15060.9</v>
      </c>
      <c r="L67" s="82"/>
      <c r="M67" s="25">
        <f>р5гл1!E67/'5,1'!E67</f>
        <v>1.1129230229703664</v>
      </c>
      <c r="N67" s="25">
        <f>р5гл1!F67/'5,1'!F67</f>
        <v>1.1129240834719507</v>
      </c>
      <c r="O67" s="25">
        <f>р5гл1!G67/'5,1'!G67</f>
        <v>1.1129534720128631</v>
      </c>
      <c r="P67" s="25">
        <f>р5гл1!H67/'5,1'!H67</f>
        <v>1.1130141138810747</v>
      </c>
      <c r="Q67" s="25">
        <f>р5гл1!I67/'5,1'!I67</f>
        <v>1.1129860601614086</v>
      </c>
      <c r="R67" s="25">
        <f>р5гл1!J67/'5,1'!J67</f>
        <v>1.1130144944857214</v>
      </c>
      <c r="T67" s="92">
        <v>6199</v>
      </c>
      <c r="U67" s="210">
        <f t="shared" si="3"/>
        <v>5165.8333333333339</v>
      </c>
      <c r="W67" s="92">
        <v>10816</v>
      </c>
      <c r="X67" s="25">
        <f t="shared" si="4"/>
        <v>9013.3333333333339</v>
      </c>
      <c r="Z67" s="92">
        <v>14814</v>
      </c>
      <c r="AA67" s="25">
        <f t="shared" si="5"/>
        <v>12345</v>
      </c>
    </row>
    <row r="68" spans="1:27" s="81" customFormat="1" ht="12.75" customHeight="1" x14ac:dyDescent="0.2">
      <c r="A68" s="4"/>
      <c r="B68" s="4"/>
      <c r="C68" s="128" t="s">
        <v>3241</v>
      </c>
      <c r="D68" s="4"/>
      <c r="E68" s="6">
        <v>7603</v>
      </c>
      <c r="F68" s="8">
        <f t="shared" si="0"/>
        <v>8401.7333333333336</v>
      </c>
      <c r="G68" s="6">
        <v>13268</v>
      </c>
      <c r="H68" s="8">
        <f t="shared" si="1"/>
        <v>14661.35</v>
      </c>
      <c r="I68" s="6">
        <v>18173</v>
      </c>
      <c r="J68" s="13">
        <f t="shared" si="2"/>
        <v>20080.183333333334</v>
      </c>
      <c r="L68" s="82"/>
      <c r="M68" s="25">
        <f>р5гл1!E68/'5,1'!E68</f>
        <v>1.1129817177429961</v>
      </c>
      <c r="N68" s="25">
        <f>р5гл1!F68/'5,1'!F68</f>
        <v>1.1129846222208115</v>
      </c>
      <c r="O68" s="25">
        <f>р5гл1!G68/'5,1'!G68</f>
        <v>1.1129785951160687</v>
      </c>
      <c r="P68" s="25">
        <f>р5гл1!H68/'5,1'!H68</f>
        <v>1.112994369549871</v>
      </c>
      <c r="Q68" s="25">
        <f>р5гл1!I68/'5,1'!I68</f>
        <v>1.1130248170362627</v>
      </c>
      <c r="R68" s="25">
        <f>р5гл1!J68/'5,1'!J68</f>
        <v>1.1129878462265035</v>
      </c>
      <c r="T68" s="92">
        <v>8264</v>
      </c>
      <c r="U68" s="210">
        <f t="shared" si="3"/>
        <v>6886.666666666667</v>
      </c>
      <c r="W68" s="92">
        <v>14421</v>
      </c>
      <c r="X68" s="25">
        <f t="shared" si="4"/>
        <v>12017.5</v>
      </c>
      <c r="Z68" s="92">
        <v>19751</v>
      </c>
      <c r="AA68" s="25">
        <f t="shared" si="5"/>
        <v>16459.166666666668</v>
      </c>
    </row>
    <row r="69" spans="1:27" ht="24.75" customHeight="1" x14ac:dyDescent="0.2">
      <c r="A69" s="4" t="s">
        <v>466</v>
      </c>
      <c r="B69" s="4" t="s">
        <v>855</v>
      </c>
      <c r="C69" s="5" t="s">
        <v>856</v>
      </c>
      <c r="D69" s="4" t="s">
        <v>15</v>
      </c>
      <c r="E69" s="6"/>
      <c r="F69" s="8">
        <f t="shared" si="0"/>
        <v>0</v>
      </c>
      <c r="G69" s="6"/>
      <c r="H69" s="8">
        <f t="shared" si="1"/>
        <v>0</v>
      </c>
      <c r="I69" s="11"/>
      <c r="J69" s="13">
        <f t="shared" si="2"/>
        <v>0</v>
      </c>
      <c r="L69" s="14"/>
      <c r="M69" s="25"/>
      <c r="N69" s="25"/>
      <c r="O69" s="25"/>
      <c r="P69" s="25"/>
      <c r="Q69" s="25"/>
      <c r="R69" s="25"/>
      <c r="T69" s="209"/>
      <c r="U69" s="210">
        <f t="shared" si="3"/>
        <v>0</v>
      </c>
      <c r="W69" s="209"/>
      <c r="X69" s="25">
        <f t="shared" si="4"/>
        <v>0</v>
      </c>
      <c r="Z69" s="209"/>
      <c r="AA69" s="25">
        <f t="shared" si="5"/>
        <v>0</v>
      </c>
    </row>
    <row r="70" spans="1:27" s="81" customFormat="1" ht="12.75" customHeight="1" x14ac:dyDescent="0.2">
      <c r="A70" s="4"/>
      <c r="B70" s="4"/>
      <c r="C70" s="128" t="s">
        <v>3238</v>
      </c>
      <c r="D70" s="4"/>
      <c r="E70" s="6">
        <v>1425</v>
      </c>
      <c r="F70" s="8">
        <f t="shared" si="0"/>
        <v>1574.8166666666668</v>
      </c>
      <c r="G70" s="6">
        <v>2488</v>
      </c>
      <c r="H70" s="8">
        <f t="shared" si="1"/>
        <v>2749.0666666666666</v>
      </c>
      <c r="I70" s="6">
        <v>3407</v>
      </c>
      <c r="J70" s="13">
        <f t="shared" si="2"/>
        <v>3764.7166666666667</v>
      </c>
      <c r="L70" s="82"/>
      <c r="M70" s="25">
        <f>р5гл1!E70/'5,1'!E70</f>
        <v>1.112982456140351</v>
      </c>
      <c r="N70" s="25">
        <f>р5гл1!F70/'5,1'!F70</f>
        <v>1.1131454455015926</v>
      </c>
      <c r="O70" s="25">
        <f>р5гл1!G70/'5,1'!G70</f>
        <v>1.1129421221864952</v>
      </c>
      <c r="P70" s="25">
        <f>р5гл1!H70/'5,1'!H70</f>
        <v>1.1131050538364535</v>
      </c>
      <c r="Q70" s="25">
        <f>р5гл1!I70/'5,1'!I70</f>
        <v>1.1130026416201937</v>
      </c>
      <c r="R70" s="25">
        <f>р5гл1!J70/'5,1'!J70</f>
        <v>1.112965561817401</v>
      </c>
      <c r="T70" s="92">
        <v>1549</v>
      </c>
      <c r="U70" s="210">
        <f t="shared" si="3"/>
        <v>1290.8333333333335</v>
      </c>
      <c r="W70" s="92">
        <v>2704</v>
      </c>
      <c r="X70" s="25">
        <f t="shared" si="4"/>
        <v>2253.3333333333335</v>
      </c>
      <c r="Z70" s="92">
        <v>3703</v>
      </c>
      <c r="AA70" s="25">
        <f t="shared" si="5"/>
        <v>3085.8333333333335</v>
      </c>
    </row>
    <row r="71" spans="1:27" s="81" customFormat="1" ht="12.75" customHeight="1" x14ac:dyDescent="0.2">
      <c r="A71" s="4"/>
      <c r="B71" s="4"/>
      <c r="C71" s="128" t="s">
        <v>3239</v>
      </c>
      <c r="D71" s="4"/>
      <c r="E71" s="6">
        <v>6653</v>
      </c>
      <c r="F71" s="8">
        <f t="shared" si="0"/>
        <v>7351.5166666666673</v>
      </c>
      <c r="G71" s="6">
        <v>11611</v>
      </c>
      <c r="H71" s="8">
        <f t="shared" si="1"/>
        <v>12827.283333333335</v>
      </c>
      <c r="I71" s="6">
        <v>15901</v>
      </c>
      <c r="J71" s="13">
        <f t="shared" si="2"/>
        <v>17571.05</v>
      </c>
      <c r="L71" s="82"/>
      <c r="M71" s="25">
        <f>р5гл1!E71/'5,1'!E71</f>
        <v>1.1130317150157825</v>
      </c>
      <c r="N71" s="25">
        <f>р5гл1!F71/'5,1'!F71</f>
        <v>1.1129676189267066</v>
      </c>
      <c r="O71" s="25">
        <f>р5гл1!G71/'5,1'!G71</f>
        <v>1.1129962966152787</v>
      </c>
      <c r="P71" s="25">
        <f>р5гл1!H71/'5,1'!H71</f>
        <v>1.1130182150806158</v>
      </c>
      <c r="Q71" s="25">
        <f>р5гл1!I71/'5,1'!I71</f>
        <v>1.1130117602666498</v>
      </c>
      <c r="R71" s="25">
        <f>р5гл1!J71/'5,1'!J71</f>
        <v>1.1130239797849304</v>
      </c>
      <c r="T71" s="92">
        <v>7231</v>
      </c>
      <c r="U71" s="210">
        <f t="shared" si="3"/>
        <v>6025.8333333333339</v>
      </c>
      <c r="W71" s="92">
        <v>12617</v>
      </c>
      <c r="X71" s="25">
        <f t="shared" si="4"/>
        <v>10514.166666666668</v>
      </c>
      <c r="Z71" s="92">
        <v>17283</v>
      </c>
      <c r="AA71" s="25">
        <f t="shared" si="5"/>
        <v>14402.5</v>
      </c>
    </row>
    <row r="72" spans="1:27" s="81" customFormat="1" ht="12.75" customHeight="1" x14ac:dyDescent="0.2">
      <c r="A72" s="4"/>
      <c r="B72" s="4"/>
      <c r="C72" s="128" t="s">
        <v>3240</v>
      </c>
      <c r="D72" s="4"/>
      <c r="E72" s="6">
        <v>11405</v>
      </c>
      <c r="F72" s="8">
        <f t="shared" si="0"/>
        <v>12602.6</v>
      </c>
      <c r="G72" s="6">
        <v>19903</v>
      </c>
      <c r="H72" s="8">
        <f t="shared" si="1"/>
        <v>21992.533333333333</v>
      </c>
      <c r="I72" s="6">
        <v>27259</v>
      </c>
      <c r="J72" s="13">
        <f t="shared" si="2"/>
        <v>30119.76666666667</v>
      </c>
      <c r="L72" s="82"/>
      <c r="M72" s="25">
        <f>р5гл1!E72/'5,1'!E72</f>
        <v>1.113020604997808</v>
      </c>
      <c r="N72" s="25">
        <f>р5гл1!F72/'5,1'!F72</f>
        <v>1.1130242965737229</v>
      </c>
      <c r="O72" s="25">
        <f>р5гл1!G72/'5,1'!G72</f>
        <v>1.1129980404964075</v>
      </c>
      <c r="P72" s="25">
        <f>р5гл1!H72/'5,1'!H72</f>
        <v>1.1130141138810747</v>
      </c>
      <c r="Q72" s="25">
        <f>р5гл1!I72/'5,1'!I72</f>
        <v>1.1129902050698852</v>
      </c>
      <c r="R72" s="25">
        <f>р5гл1!J72/'5,1'!J72</f>
        <v>1.1129900298032409</v>
      </c>
      <c r="T72" s="92">
        <v>12396</v>
      </c>
      <c r="U72" s="210">
        <f>T72/1.2</f>
        <v>10330</v>
      </c>
      <c r="W72" s="92">
        <v>21632</v>
      </c>
      <c r="X72" s="25">
        <f t="shared" si="4"/>
        <v>18026.666666666668</v>
      </c>
      <c r="Z72" s="92">
        <v>29626</v>
      </c>
      <c r="AA72" s="25">
        <f t="shared" si="5"/>
        <v>24688.333333333336</v>
      </c>
    </row>
    <row r="73" spans="1:27" s="81" customFormat="1" ht="12.75" customHeight="1" x14ac:dyDescent="0.2">
      <c r="A73" s="4"/>
      <c r="B73" s="4"/>
      <c r="C73" s="128" t="s">
        <v>3241</v>
      </c>
      <c r="D73" s="4"/>
      <c r="E73" s="6">
        <v>15208</v>
      </c>
      <c r="F73" s="8">
        <f t="shared" si="0"/>
        <v>16803.466666666667</v>
      </c>
      <c r="G73" s="6">
        <v>26538</v>
      </c>
      <c r="H73" s="8">
        <f t="shared" si="1"/>
        <v>29321.683333333334</v>
      </c>
      <c r="I73" s="6">
        <v>36346</v>
      </c>
      <c r="J73" s="13">
        <f t="shared" si="2"/>
        <v>40160.366666666669</v>
      </c>
      <c r="L73" s="82"/>
      <c r="M73" s="25">
        <f>р5гл1!E73/'5,1'!E73</f>
        <v>1.1130326144134666</v>
      </c>
      <c r="N73" s="25">
        <f>р5гл1!F73/'5,1'!F73</f>
        <v>1.1129846222208115</v>
      </c>
      <c r="O73" s="25">
        <f>р5гл1!G73/'5,1'!G73</f>
        <v>1.1130077624538397</v>
      </c>
      <c r="P73" s="25">
        <f>р5гл1!H73/'5,1'!H73</f>
        <v>1.1129988557955688</v>
      </c>
      <c r="Q73" s="25">
        <f>р5гл1!I73/'5,1'!I73</f>
        <v>1.1129973036922907</v>
      </c>
      <c r="R73" s="25">
        <f>р5гл1!J73/'5,1'!J73</f>
        <v>1.1129878462265035</v>
      </c>
      <c r="T73" s="92">
        <v>16528</v>
      </c>
      <c r="U73" s="210">
        <f t="shared" si="3"/>
        <v>13773.333333333334</v>
      </c>
      <c r="W73" s="92">
        <v>28841</v>
      </c>
      <c r="X73" s="25">
        <f t="shared" si="4"/>
        <v>24034.166666666668</v>
      </c>
      <c r="Z73" s="92">
        <v>39502</v>
      </c>
      <c r="AA73" s="25">
        <f t="shared" si="5"/>
        <v>32918.333333333336</v>
      </c>
    </row>
    <row r="74" spans="1:27" x14ac:dyDescent="0.2">
      <c r="K74" s="147">
        <f>SUM(E10:J73)</f>
        <v>773227.31683333346</v>
      </c>
      <c r="S74" s="124"/>
    </row>
    <row r="75" spans="1:27" x14ac:dyDescent="0.2">
      <c r="K75" s="14">
        <f>SUM(р5гл1!E10:J73)</f>
        <v>860593.36</v>
      </c>
      <c r="S75" s="124"/>
    </row>
    <row r="76" spans="1:27" x14ac:dyDescent="0.2">
      <c r="K76" s="25">
        <f>K75/K74</f>
        <v>1.1129888213526449</v>
      </c>
      <c r="S76" s="124"/>
    </row>
  </sheetData>
  <mergeCells count="13">
    <mergeCell ref="A1:F2"/>
    <mergeCell ref="A4:F4"/>
    <mergeCell ref="A6:F6"/>
    <mergeCell ref="A8:A9"/>
    <mergeCell ref="B8:B9"/>
    <mergeCell ref="C8:C9"/>
    <mergeCell ref="D8:D9"/>
    <mergeCell ref="E8:F8"/>
    <mergeCell ref="T9:U9"/>
    <mergeCell ref="W9:X9"/>
    <mergeCell ref="Z9:AA9"/>
    <mergeCell ref="G8:H8"/>
    <mergeCell ref="I8:J8"/>
  </mergeCells>
  <pageMargins left="0.39370078740157477" right="0.39370078740157477" top="0.39370078740157477" bottom="0.39370078740157477" header="0" footer="0"/>
  <pageSetup paperSize="9" fitToWidth="0" fitToHeight="0" pageOrder="overThenDown"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Q90"/>
  <sheetViews>
    <sheetView showZeros="0" view="pageBreakPreview" zoomScale="70" zoomScaleNormal="100" zoomScaleSheetLayoutView="70" workbookViewId="0">
      <pane ySplit="9" topLeftCell="A25" activePane="bottomLeft" state="frozen"/>
      <selection activeCell="D42" sqref="D42"/>
      <selection pane="bottomLeft" activeCell="G89" sqref="G89"/>
    </sheetView>
  </sheetViews>
  <sheetFormatPr defaultColWidth="9.140625" defaultRowHeight="12.75" x14ac:dyDescent="0.2"/>
  <cols>
    <col min="1" max="1" width="4.140625" style="81" customWidth="1"/>
    <col min="2" max="2" width="9.7109375" style="81" customWidth="1"/>
    <col min="3" max="3" width="48.42578125" style="81" customWidth="1"/>
    <col min="4" max="4" width="14.85546875" style="81" customWidth="1"/>
    <col min="5" max="10" width="13.28515625" style="81" customWidth="1"/>
    <col min="11" max="247" width="9.140625" style="81"/>
    <col min="248" max="248" width="11.5703125" style="81" customWidth="1"/>
    <col min="249" max="249" width="13.140625" style="81" customWidth="1"/>
    <col min="250" max="250" width="48.42578125" style="81" customWidth="1"/>
    <col min="251" max="251" width="13.85546875" style="81" customWidth="1"/>
    <col min="252" max="252" width="11.42578125" style="81" customWidth="1"/>
    <col min="253" max="253" width="11.85546875" style="81" customWidth="1"/>
    <col min="254" max="503" width="9.140625" style="81"/>
    <col min="504" max="504" width="11.5703125" style="81" customWidth="1"/>
    <col min="505" max="505" width="13.140625" style="81" customWidth="1"/>
    <col min="506" max="506" width="48.42578125" style="81" customWidth="1"/>
    <col min="507" max="507" width="13.85546875" style="81" customWidth="1"/>
    <col min="508" max="508" width="11.42578125" style="81" customWidth="1"/>
    <col min="509" max="509" width="11.85546875" style="81" customWidth="1"/>
    <col min="510" max="759" width="9.140625" style="81"/>
    <col min="760" max="760" width="11.5703125" style="81" customWidth="1"/>
    <col min="761" max="761" width="13.140625" style="81" customWidth="1"/>
    <col min="762" max="762" width="48.42578125" style="81" customWidth="1"/>
    <col min="763" max="763" width="13.85546875" style="81" customWidth="1"/>
    <col min="764" max="764" width="11.42578125" style="81" customWidth="1"/>
    <col min="765" max="765" width="11.85546875" style="81" customWidth="1"/>
    <col min="766" max="1015" width="9.140625" style="81"/>
    <col min="1016" max="1016" width="11.5703125" style="81" customWidth="1"/>
    <col min="1017" max="1017" width="13.140625" style="81" customWidth="1"/>
    <col min="1018" max="1018" width="48.42578125" style="81" customWidth="1"/>
    <col min="1019" max="1019" width="13.85546875" style="81" customWidth="1"/>
    <col min="1020" max="1020" width="11.42578125" style="81" customWidth="1"/>
    <col min="1021" max="1021" width="11.85546875" style="81" customWidth="1"/>
    <col min="1022" max="1271" width="9.140625" style="81"/>
    <col min="1272" max="1272" width="11.5703125" style="81" customWidth="1"/>
    <col min="1273" max="1273" width="13.140625" style="81" customWidth="1"/>
    <col min="1274" max="1274" width="48.42578125" style="81" customWidth="1"/>
    <col min="1275" max="1275" width="13.85546875" style="81" customWidth="1"/>
    <col min="1276" max="1276" width="11.42578125" style="81" customWidth="1"/>
    <col min="1277" max="1277" width="11.85546875" style="81" customWidth="1"/>
    <col min="1278" max="1527" width="9.140625" style="81"/>
    <col min="1528" max="1528" width="11.5703125" style="81" customWidth="1"/>
    <col min="1529" max="1529" width="13.140625" style="81" customWidth="1"/>
    <col min="1530" max="1530" width="48.42578125" style="81" customWidth="1"/>
    <col min="1531" max="1531" width="13.85546875" style="81" customWidth="1"/>
    <col min="1532" max="1532" width="11.42578125" style="81" customWidth="1"/>
    <col min="1533" max="1533" width="11.85546875" style="81" customWidth="1"/>
    <col min="1534" max="1783" width="9.140625" style="81"/>
    <col min="1784" max="1784" width="11.5703125" style="81" customWidth="1"/>
    <col min="1785" max="1785" width="13.140625" style="81" customWidth="1"/>
    <col min="1786" max="1786" width="48.42578125" style="81" customWidth="1"/>
    <col min="1787" max="1787" width="13.85546875" style="81" customWidth="1"/>
    <col min="1788" max="1788" width="11.42578125" style="81" customWidth="1"/>
    <col min="1789" max="1789" width="11.85546875" style="81" customWidth="1"/>
    <col min="1790" max="2039" width="9.140625" style="81"/>
    <col min="2040" max="2040" width="11.5703125" style="81" customWidth="1"/>
    <col min="2041" max="2041" width="13.140625" style="81" customWidth="1"/>
    <col min="2042" max="2042" width="48.42578125" style="81" customWidth="1"/>
    <col min="2043" max="2043" width="13.85546875" style="81" customWidth="1"/>
    <col min="2044" max="2044" width="11.42578125" style="81" customWidth="1"/>
    <col min="2045" max="2045" width="11.85546875" style="81" customWidth="1"/>
    <col min="2046" max="2295" width="9.140625" style="81"/>
    <col min="2296" max="2296" width="11.5703125" style="81" customWidth="1"/>
    <col min="2297" max="2297" width="13.140625" style="81" customWidth="1"/>
    <col min="2298" max="2298" width="48.42578125" style="81" customWidth="1"/>
    <col min="2299" max="2299" width="13.85546875" style="81" customWidth="1"/>
    <col min="2300" max="2300" width="11.42578125" style="81" customWidth="1"/>
    <col min="2301" max="2301" width="11.85546875" style="81" customWidth="1"/>
    <col min="2302" max="2551" width="9.140625" style="81"/>
    <col min="2552" max="2552" width="11.5703125" style="81" customWidth="1"/>
    <col min="2553" max="2553" width="13.140625" style="81" customWidth="1"/>
    <col min="2554" max="2554" width="48.42578125" style="81" customWidth="1"/>
    <col min="2555" max="2555" width="13.85546875" style="81" customWidth="1"/>
    <col min="2556" max="2556" width="11.42578125" style="81" customWidth="1"/>
    <col min="2557" max="2557" width="11.85546875" style="81" customWidth="1"/>
    <col min="2558" max="2807" width="9.140625" style="81"/>
    <col min="2808" max="2808" width="11.5703125" style="81" customWidth="1"/>
    <col min="2809" max="2809" width="13.140625" style="81" customWidth="1"/>
    <col min="2810" max="2810" width="48.42578125" style="81" customWidth="1"/>
    <col min="2811" max="2811" width="13.85546875" style="81" customWidth="1"/>
    <col min="2812" max="2812" width="11.42578125" style="81" customWidth="1"/>
    <col min="2813" max="2813" width="11.85546875" style="81" customWidth="1"/>
    <col min="2814" max="3063" width="9.140625" style="81"/>
    <col min="3064" max="3064" width="11.5703125" style="81" customWidth="1"/>
    <col min="3065" max="3065" width="13.140625" style="81" customWidth="1"/>
    <col min="3066" max="3066" width="48.42578125" style="81" customWidth="1"/>
    <col min="3067" max="3067" width="13.85546875" style="81" customWidth="1"/>
    <col min="3068" max="3068" width="11.42578125" style="81" customWidth="1"/>
    <col min="3069" max="3069" width="11.85546875" style="81" customWidth="1"/>
    <col min="3070" max="3319" width="9.140625" style="81"/>
    <col min="3320" max="3320" width="11.5703125" style="81" customWidth="1"/>
    <col min="3321" max="3321" width="13.140625" style="81" customWidth="1"/>
    <col min="3322" max="3322" width="48.42578125" style="81" customWidth="1"/>
    <col min="3323" max="3323" width="13.85546875" style="81" customWidth="1"/>
    <col min="3324" max="3324" width="11.42578125" style="81" customWidth="1"/>
    <col min="3325" max="3325" width="11.85546875" style="81" customWidth="1"/>
    <col min="3326" max="3575" width="9.140625" style="81"/>
    <col min="3576" max="3576" width="11.5703125" style="81" customWidth="1"/>
    <col min="3577" max="3577" width="13.140625" style="81" customWidth="1"/>
    <col min="3578" max="3578" width="48.42578125" style="81" customWidth="1"/>
    <col min="3579" max="3579" width="13.85546875" style="81" customWidth="1"/>
    <col min="3580" max="3580" width="11.42578125" style="81" customWidth="1"/>
    <col min="3581" max="3581" width="11.85546875" style="81" customWidth="1"/>
    <col min="3582" max="3831" width="9.140625" style="81"/>
    <col min="3832" max="3832" width="11.5703125" style="81" customWidth="1"/>
    <col min="3833" max="3833" width="13.140625" style="81" customWidth="1"/>
    <col min="3834" max="3834" width="48.42578125" style="81" customWidth="1"/>
    <col min="3835" max="3835" width="13.85546875" style="81" customWidth="1"/>
    <col min="3836" max="3836" width="11.42578125" style="81" customWidth="1"/>
    <col min="3837" max="3837" width="11.85546875" style="81" customWidth="1"/>
    <col min="3838" max="4087" width="9.140625" style="81"/>
    <col min="4088" max="4088" width="11.5703125" style="81" customWidth="1"/>
    <col min="4089" max="4089" width="13.140625" style="81" customWidth="1"/>
    <col min="4090" max="4090" width="48.42578125" style="81" customWidth="1"/>
    <col min="4091" max="4091" width="13.85546875" style="81" customWidth="1"/>
    <col min="4092" max="4092" width="11.42578125" style="81" customWidth="1"/>
    <col min="4093" max="4093" width="11.85546875" style="81" customWidth="1"/>
    <col min="4094" max="4343" width="9.140625" style="81"/>
    <col min="4344" max="4344" width="11.5703125" style="81" customWidth="1"/>
    <col min="4345" max="4345" width="13.140625" style="81" customWidth="1"/>
    <col min="4346" max="4346" width="48.42578125" style="81" customWidth="1"/>
    <col min="4347" max="4347" width="13.85546875" style="81" customWidth="1"/>
    <col min="4348" max="4348" width="11.42578125" style="81" customWidth="1"/>
    <col min="4349" max="4349" width="11.85546875" style="81" customWidth="1"/>
    <col min="4350" max="4599" width="9.140625" style="81"/>
    <col min="4600" max="4600" width="11.5703125" style="81" customWidth="1"/>
    <col min="4601" max="4601" width="13.140625" style="81" customWidth="1"/>
    <col min="4602" max="4602" width="48.42578125" style="81" customWidth="1"/>
    <col min="4603" max="4603" width="13.85546875" style="81" customWidth="1"/>
    <col min="4604" max="4604" width="11.42578125" style="81" customWidth="1"/>
    <col min="4605" max="4605" width="11.85546875" style="81" customWidth="1"/>
    <col min="4606" max="4855" width="9.140625" style="81"/>
    <col min="4856" max="4856" width="11.5703125" style="81" customWidth="1"/>
    <col min="4857" max="4857" width="13.140625" style="81" customWidth="1"/>
    <col min="4858" max="4858" width="48.42578125" style="81" customWidth="1"/>
    <col min="4859" max="4859" width="13.85546875" style="81" customWidth="1"/>
    <col min="4860" max="4860" width="11.42578125" style="81" customWidth="1"/>
    <col min="4861" max="4861" width="11.85546875" style="81" customWidth="1"/>
    <col min="4862" max="5111" width="9.140625" style="81"/>
    <col min="5112" max="5112" width="11.5703125" style="81" customWidth="1"/>
    <col min="5113" max="5113" width="13.140625" style="81" customWidth="1"/>
    <col min="5114" max="5114" width="48.42578125" style="81" customWidth="1"/>
    <col min="5115" max="5115" width="13.85546875" style="81" customWidth="1"/>
    <col min="5116" max="5116" width="11.42578125" style="81" customWidth="1"/>
    <col min="5117" max="5117" width="11.85546875" style="81" customWidth="1"/>
    <col min="5118" max="5367" width="9.140625" style="81"/>
    <col min="5368" max="5368" width="11.5703125" style="81" customWidth="1"/>
    <col min="5369" max="5369" width="13.140625" style="81" customWidth="1"/>
    <col min="5370" max="5370" width="48.42578125" style="81" customWidth="1"/>
    <col min="5371" max="5371" width="13.85546875" style="81" customWidth="1"/>
    <col min="5372" max="5372" width="11.42578125" style="81" customWidth="1"/>
    <col min="5373" max="5373" width="11.85546875" style="81" customWidth="1"/>
    <col min="5374" max="5623" width="9.140625" style="81"/>
    <col min="5624" max="5624" width="11.5703125" style="81" customWidth="1"/>
    <col min="5625" max="5625" width="13.140625" style="81" customWidth="1"/>
    <col min="5626" max="5626" width="48.42578125" style="81" customWidth="1"/>
    <col min="5627" max="5627" width="13.85546875" style="81" customWidth="1"/>
    <col min="5628" max="5628" width="11.42578125" style="81" customWidth="1"/>
    <col min="5629" max="5629" width="11.85546875" style="81" customWidth="1"/>
    <col min="5630" max="5879" width="9.140625" style="81"/>
    <col min="5880" max="5880" width="11.5703125" style="81" customWidth="1"/>
    <col min="5881" max="5881" width="13.140625" style="81" customWidth="1"/>
    <col min="5882" max="5882" width="48.42578125" style="81" customWidth="1"/>
    <col min="5883" max="5883" width="13.85546875" style="81" customWidth="1"/>
    <col min="5884" max="5884" width="11.42578125" style="81" customWidth="1"/>
    <col min="5885" max="5885" width="11.85546875" style="81" customWidth="1"/>
    <col min="5886" max="6135" width="9.140625" style="81"/>
    <col min="6136" max="6136" width="11.5703125" style="81" customWidth="1"/>
    <col min="6137" max="6137" width="13.140625" style="81" customWidth="1"/>
    <col min="6138" max="6138" width="48.42578125" style="81" customWidth="1"/>
    <col min="6139" max="6139" width="13.85546875" style="81" customWidth="1"/>
    <col min="6140" max="6140" width="11.42578125" style="81" customWidth="1"/>
    <col min="6141" max="6141" width="11.85546875" style="81" customWidth="1"/>
    <col min="6142" max="6391" width="9.140625" style="81"/>
    <col min="6392" max="6392" width="11.5703125" style="81" customWidth="1"/>
    <col min="6393" max="6393" width="13.140625" style="81" customWidth="1"/>
    <col min="6394" max="6394" width="48.42578125" style="81" customWidth="1"/>
    <col min="6395" max="6395" width="13.85546875" style="81" customWidth="1"/>
    <col min="6396" max="6396" width="11.42578125" style="81" customWidth="1"/>
    <col min="6397" max="6397" width="11.85546875" style="81" customWidth="1"/>
    <col min="6398" max="6647" width="9.140625" style="81"/>
    <col min="6648" max="6648" width="11.5703125" style="81" customWidth="1"/>
    <col min="6649" max="6649" width="13.140625" style="81" customWidth="1"/>
    <col min="6650" max="6650" width="48.42578125" style="81" customWidth="1"/>
    <col min="6651" max="6651" width="13.85546875" style="81" customWidth="1"/>
    <col min="6652" max="6652" width="11.42578125" style="81" customWidth="1"/>
    <col min="6653" max="6653" width="11.85546875" style="81" customWidth="1"/>
    <col min="6654" max="6903" width="9.140625" style="81"/>
    <col min="6904" max="6904" width="11.5703125" style="81" customWidth="1"/>
    <col min="6905" max="6905" width="13.140625" style="81" customWidth="1"/>
    <col min="6906" max="6906" width="48.42578125" style="81" customWidth="1"/>
    <col min="6907" max="6907" width="13.85546875" style="81" customWidth="1"/>
    <col min="6908" max="6908" width="11.42578125" style="81" customWidth="1"/>
    <col min="6909" max="6909" width="11.85546875" style="81" customWidth="1"/>
    <col min="6910" max="7159" width="9.140625" style="81"/>
    <col min="7160" max="7160" width="11.5703125" style="81" customWidth="1"/>
    <col min="7161" max="7161" width="13.140625" style="81" customWidth="1"/>
    <col min="7162" max="7162" width="48.42578125" style="81" customWidth="1"/>
    <col min="7163" max="7163" width="13.85546875" style="81" customWidth="1"/>
    <col min="7164" max="7164" width="11.42578125" style="81" customWidth="1"/>
    <col min="7165" max="7165" width="11.85546875" style="81" customWidth="1"/>
    <col min="7166" max="7415" width="9.140625" style="81"/>
    <col min="7416" max="7416" width="11.5703125" style="81" customWidth="1"/>
    <col min="7417" max="7417" width="13.140625" style="81" customWidth="1"/>
    <col min="7418" max="7418" width="48.42578125" style="81" customWidth="1"/>
    <col min="7419" max="7419" width="13.85546875" style="81" customWidth="1"/>
    <col min="7420" max="7420" width="11.42578125" style="81" customWidth="1"/>
    <col min="7421" max="7421" width="11.85546875" style="81" customWidth="1"/>
    <col min="7422" max="7671" width="9.140625" style="81"/>
    <col min="7672" max="7672" width="11.5703125" style="81" customWidth="1"/>
    <col min="7673" max="7673" width="13.140625" style="81" customWidth="1"/>
    <col min="7674" max="7674" width="48.42578125" style="81" customWidth="1"/>
    <col min="7675" max="7675" width="13.85546875" style="81" customWidth="1"/>
    <col min="7676" max="7676" width="11.42578125" style="81" customWidth="1"/>
    <col min="7677" max="7677" width="11.85546875" style="81" customWidth="1"/>
    <col min="7678" max="7927" width="9.140625" style="81"/>
    <col min="7928" max="7928" width="11.5703125" style="81" customWidth="1"/>
    <col min="7929" max="7929" width="13.140625" style="81" customWidth="1"/>
    <col min="7930" max="7930" width="48.42578125" style="81" customWidth="1"/>
    <col min="7931" max="7931" width="13.85546875" style="81" customWidth="1"/>
    <col min="7932" max="7932" width="11.42578125" style="81" customWidth="1"/>
    <col min="7933" max="7933" width="11.85546875" style="81" customWidth="1"/>
    <col min="7934" max="8183" width="9.140625" style="81"/>
    <col min="8184" max="8184" width="11.5703125" style="81" customWidth="1"/>
    <col min="8185" max="8185" width="13.140625" style="81" customWidth="1"/>
    <col min="8186" max="8186" width="48.42578125" style="81" customWidth="1"/>
    <col min="8187" max="8187" width="13.85546875" style="81" customWidth="1"/>
    <col min="8188" max="8188" width="11.42578125" style="81" customWidth="1"/>
    <col min="8189" max="8189" width="11.85546875" style="81" customWidth="1"/>
    <col min="8190" max="8439" width="9.140625" style="81"/>
    <col min="8440" max="8440" width="11.5703125" style="81" customWidth="1"/>
    <col min="8441" max="8441" width="13.140625" style="81" customWidth="1"/>
    <col min="8442" max="8442" width="48.42578125" style="81" customWidth="1"/>
    <col min="8443" max="8443" width="13.85546875" style="81" customWidth="1"/>
    <col min="8444" max="8444" width="11.42578125" style="81" customWidth="1"/>
    <col min="8445" max="8445" width="11.85546875" style="81" customWidth="1"/>
    <col min="8446" max="8695" width="9.140625" style="81"/>
    <col min="8696" max="8696" width="11.5703125" style="81" customWidth="1"/>
    <col min="8697" max="8697" width="13.140625" style="81" customWidth="1"/>
    <col min="8698" max="8698" width="48.42578125" style="81" customWidth="1"/>
    <col min="8699" max="8699" width="13.85546875" style="81" customWidth="1"/>
    <col min="8700" max="8700" width="11.42578125" style="81" customWidth="1"/>
    <col min="8701" max="8701" width="11.85546875" style="81" customWidth="1"/>
    <col min="8702" max="8951" width="9.140625" style="81"/>
    <col min="8952" max="8952" width="11.5703125" style="81" customWidth="1"/>
    <col min="8953" max="8953" width="13.140625" style="81" customWidth="1"/>
    <col min="8954" max="8954" width="48.42578125" style="81" customWidth="1"/>
    <col min="8955" max="8955" width="13.85546875" style="81" customWidth="1"/>
    <col min="8956" max="8956" width="11.42578125" style="81" customWidth="1"/>
    <col min="8957" max="8957" width="11.85546875" style="81" customWidth="1"/>
    <col min="8958" max="9207" width="9.140625" style="81"/>
    <col min="9208" max="9208" width="11.5703125" style="81" customWidth="1"/>
    <col min="9209" max="9209" width="13.140625" style="81" customWidth="1"/>
    <col min="9210" max="9210" width="48.42578125" style="81" customWidth="1"/>
    <col min="9211" max="9211" width="13.85546875" style="81" customWidth="1"/>
    <col min="9212" max="9212" width="11.42578125" style="81" customWidth="1"/>
    <col min="9213" max="9213" width="11.85546875" style="81" customWidth="1"/>
    <col min="9214" max="9463" width="9.140625" style="81"/>
    <col min="9464" max="9464" width="11.5703125" style="81" customWidth="1"/>
    <col min="9465" max="9465" width="13.140625" style="81" customWidth="1"/>
    <col min="9466" max="9466" width="48.42578125" style="81" customWidth="1"/>
    <col min="9467" max="9467" width="13.85546875" style="81" customWidth="1"/>
    <col min="9468" max="9468" width="11.42578125" style="81" customWidth="1"/>
    <col min="9469" max="9469" width="11.85546875" style="81" customWidth="1"/>
    <col min="9470" max="9719" width="9.140625" style="81"/>
    <col min="9720" max="9720" width="11.5703125" style="81" customWidth="1"/>
    <col min="9721" max="9721" width="13.140625" style="81" customWidth="1"/>
    <col min="9722" max="9722" width="48.42578125" style="81" customWidth="1"/>
    <col min="9723" max="9723" width="13.85546875" style="81" customWidth="1"/>
    <col min="9724" max="9724" width="11.42578125" style="81" customWidth="1"/>
    <col min="9725" max="9725" width="11.85546875" style="81" customWidth="1"/>
    <col min="9726" max="9975" width="9.140625" style="81"/>
    <col min="9976" max="9976" width="11.5703125" style="81" customWidth="1"/>
    <col min="9977" max="9977" width="13.140625" style="81" customWidth="1"/>
    <col min="9978" max="9978" width="48.42578125" style="81" customWidth="1"/>
    <col min="9979" max="9979" width="13.85546875" style="81" customWidth="1"/>
    <col min="9980" max="9980" width="11.42578125" style="81" customWidth="1"/>
    <col min="9981" max="9981" width="11.85546875" style="81" customWidth="1"/>
    <col min="9982" max="10231" width="9.140625" style="81"/>
    <col min="10232" max="10232" width="11.5703125" style="81" customWidth="1"/>
    <col min="10233" max="10233" width="13.140625" style="81" customWidth="1"/>
    <col min="10234" max="10234" width="48.42578125" style="81" customWidth="1"/>
    <col min="10235" max="10235" width="13.85546875" style="81" customWidth="1"/>
    <col min="10236" max="10236" width="11.42578125" style="81" customWidth="1"/>
    <col min="10237" max="10237" width="11.85546875" style="81" customWidth="1"/>
    <col min="10238" max="10487" width="9.140625" style="81"/>
    <col min="10488" max="10488" width="11.5703125" style="81" customWidth="1"/>
    <col min="10489" max="10489" width="13.140625" style="81" customWidth="1"/>
    <col min="10490" max="10490" width="48.42578125" style="81" customWidth="1"/>
    <col min="10491" max="10491" width="13.85546875" style="81" customWidth="1"/>
    <col min="10492" max="10492" width="11.42578125" style="81" customWidth="1"/>
    <col min="10493" max="10493" width="11.85546875" style="81" customWidth="1"/>
    <col min="10494" max="10743" width="9.140625" style="81"/>
    <col min="10744" max="10744" width="11.5703125" style="81" customWidth="1"/>
    <col min="10745" max="10745" width="13.140625" style="81" customWidth="1"/>
    <col min="10746" max="10746" width="48.42578125" style="81" customWidth="1"/>
    <col min="10747" max="10747" width="13.85546875" style="81" customWidth="1"/>
    <col min="10748" max="10748" width="11.42578125" style="81" customWidth="1"/>
    <col min="10749" max="10749" width="11.85546875" style="81" customWidth="1"/>
    <col min="10750" max="10999" width="9.140625" style="81"/>
    <col min="11000" max="11000" width="11.5703125" style="81" customWidth="1"/>
    <col min="11001" max="11001" width="13.140625" style="81" customWidth="1"/>
    <col min="11002" max="11002" width="48.42578125" style="81" customWidth="1"/>
    <col min="11003" max="11003" width="13.85546875" style="81" customWidth="1"/>
    <col min="11004" max="11004" width="11.42578125" style="81" customWidth="1"/>
    <col min="11005" max="11005" width="11.85546875" style="81" customWidth="1"/>
    <col min="11006" max="11255" width="9.140625" style="81"/>
    <col min="11256" max="11256" width="11.5703125" style="81" customWidth="1"/>
    <col min="11257" max="11257" width="13.140625" style="81" customWidth="1"/>
    <col min="11258" max="11258" width="48.42578125" style="81" customWidth="1"/>
    <col min="11259" max="11259" width="13.85546875" style="81" customWidth="1"/>
    <col min="11260" max="11260" width="11.42578125" style="81" customWidth="1"/>
    <col min="11261" max="11261" width="11.85546875" style="81" customWidth="1"/>
    <col min="11262" max="11511" width="9.140625" style="81"/>
    <col min="11512" max="11512" width="11.5703125" style="81" customWidth="1"/>
    <col min="11513" max="11513" width="13.140625" style="81" customWidth="1"/>
    <col min="11514" max="11514" width="48.42578125" style="81" customWidth="1"/>
    <col min="11515" max="11515" width="13.85546875" style="81" customWidth="1"/>
    <col min="11516" max="11516" width="11.42578125" style="81" customWidth="1"/>
    <col min="11517" max="11517" width="11.85546875" style="81" customWidth="1"/>
    <col min="11518" max="11767" width="9.140625" style="81"/>
    <col min="11768" max="11768" width="11.5703125" style="81" customWidth="1"/>
    <col min="11769" max="11769" width="13.140625" style="81" customWidth="1"/>
    <col min="11770" max="11770" width="48.42578125" style="81" customWidth="1"/>
    <col min="11771" max="11771" width="13.85546875" style="81" customWidth="1"/>
    <col min="11772" max="11772" width="11.42578125" style="81" customWidth="1"/>
    <col min="11773" max="11773" width="11.85546875" style="81" customWidth="1"/>
    <col min="11774" max="12023" width="9.140625" style="81"/>
    <col min="12024" max="12024" width="11.5703125" style="81" customWidth="1"/>
    <col min="12025" max="12025" width="13.140625" style="81" customWidth="1"/>
    <col min="12026" max="12026" width="48.42578125" style="81" customWidth="1"/>
    <col min="12027" max="12027" width="13.85546875" style="81" customWidth="1"/>
    <col min="12028" max="12028" width="11.42578125" style="81" customWidth="1"/>
    <col min="12029" max="12029" width="11.85546875" style="81" customWidth="1"/>
    <col min="12030" max="12279" width="9.140625" style="81"/>
    <col min="12280" max="12280" width="11.5703125" style="81" customWidth="1"/>
    <col min="12281" max="12281" width="13.140625" style="81" customWidth="1"/>
    <col min="12282" max="12282" width="48.42578125" style="81" customWidth="1"/>
    <col min="12283" max="12283" width="13.85546875" style="81" customWidth="1"/>
    <col min="12284" max="12284" width="11.42578125" style="81" customWidth="1"/>
    <col min="12285" max="12285" width="11.85546875" style="81" customWidth="1"/>
    <col min="12286" max="12535" width="9.140625" style="81"/>
    <col min="12536" max="12536" width="11.5703125" style="81" customWidth="1"/>
    <col min="12537" max="12537" width="13.140625" style="81" customWidth="1"/>
    <col min="12538" max="12538" width="48.42578125" style="81" customWidth="1"/>
    <col min="12539" max="12539" width="13.85546875" style="81" customWidth="1"/>
    <col min="12540" max="12540" width="11.42578125" style="81" customWidth="1"/>
    <col min="12541" max="12541" width="11.85546875" style="81" customWidth="1"/>
    <col min="12542" max="12791" width="9.140625" style="81"/>
    <col min="12792" max="12792" width="11.5703125" style="81" customWidth="1"/>
    <col min="12793" max="12793" width="13.140625" style="81" customWidth="1"/>
    <col min="12794" max="12794" width="48.42578125" style="81" customWidth="1"/>
    <col min="12795" max="12795" width="13.85546875" style="81" customWidth="1"/>
    <col min="12796" max="12796" width="11.42578125" style="81" customWidth="1"/>
    <col min="12797" max="12797" width="11.85546875" style="81" customWidth="1"/>
    <col min="12798" max="13047" width="9.140625" style="81"/>
    <col min="13048" max="13048" width="11.5703125" style="81" customWidth="1"/>
    <col min="13049" max="13049" width="13.140625" style="81" customWidth="1"/>
    <col min="13050" max="13050" width="48.42578125" style="81" customWidth="1"/>
    <col min="13051" max="13051" width="13.85546875" style="81" customWidth="1"/>
    <col min="13052" max="13052" width="11.42578125" style="81" customWidth="1"/>
    <col min="13053" max="13053" width="11.85546875" style="81" customWidth="1"/>
    <col min="13054" max="13303" width="9.140625" style="81"/>
    <col min="13304" max="13304" width="11.5703125" style="81" customWidth="1"/>
    <col min="13305" max="13305" width="13.140625" style="81" customWidth="1"/>
    <col min="13306" max="13306" width="48.42578125" style="81" customWidth="1"/>
    <col min="13307" max="13307" width="13.85546875" style="81" customWidth="1"/>
    <col min="13308" max="13308" width="11.42578125" style="81" customWidth="1"/>
    <col min="13309" max="13309" width="11.85546875" style="81" customWidth="1"/>
    <col min="13310" max="13559" width="9.140625" style="81"/>
    <col min="13560" max="13560" width="11.5703125" style="81" customWidth="1"/>
    <col min="13561" max="13561" width="13.140625" style="81" customWidth="1"/>
    <col min="13562" max="13562" width="48.42578125" style="81" customWidth="1"/>
    <col min="13563" max="13563" width="13.85546875" style="81" customWidth="1"/>
    <col min="13564" max="13564" width="11.42578125" style="81" customWidth="1"/>
    <col min="13565" max="13565" width="11.85546875" style="81" customWidth="1"/>
    <col min="13566" max="13815" width="9.140625" style="81"/>
    <col min="13816" max="13816" width="11.5703125" style="81" customWidth="1"/>
    <col min="13817" max="13817" width="13.140625" style="81" customWidth="1"/>
    <col min="13818" max="13818" width="48.42578125" style="81" customWidth="1"/>
    <col min="13819" max="13819" width="13.85546875" style="81" customWidth="1"/>
    <col min="13820" max="13820" width="11.42578125" style="81" customWidth="1"/>
    <col min="13821" max="13821" width="11.85546875" style="81" customWidth="1"/>
    <col min="13822" max="14071" width="9.140625" style="81"/>
    <col min="14072" max="14072" width="11.5703125" style="81" customWidth="1"/>
    <col min="14073" max="14073" width="13.140625" style="81" customWidth="1"/>
    <col min="14074" max="14074" width="48.42578125" style="81" customWidth="1"/>
    <col min="14075" max="14075" width="13.85546875" style="81" customWidth="1"/>
    <col min="14076" max="14076" width="11.42578125" style="81" customWidth="1"/>
    <col min="14077" max="14077" width="11.85546875" style="81" customWidth="1"/>
    <col min="14078" max="14327" width="9.140625" style="81"/>
    <col min="14328" max="14328" width="11.5703125" style="81" customWidth="1"/>
    <col min="14329" max="14329" width="13.140625" style="81" customWidth="1"/>
    <col min="14330" max="14330" width="48.42578125" style="81" customWidth="1"/>
    <col min="14331" max="14331" width="13.85546875" style="81" customWidth="1"/>
    <col min="14332" max="14332" width="11.42578125" style="81" customWidth="1"/>
    <col min="14333" max="14333" width="11.85546875" style="81" customWidth="1"/>
    <col min="14334" max="14583" width="9.140625" style="81"/>
    <col min="14584" max="14584" width="11.5703125" style="81" customWidth="1"/>
    <col min="14585" max="14585" width="13.140625" style="81" customWidth="1"/>
    <col min="14586" max="14586" width="48.42578125" style="81" customWidth="1"/>
    <col min="14587" max="14587" width="13.85546875" style="81" customWidth="1"/>
    <col min="14588" max="14588" width="11.42578125" style="81" customWidth="1"/>
    <col min="14589" max="14589" width="11.85546875" style="81" customWidth="1"/>
    <col min="14590" max="14839" width="9.140625" style="81"/>
    <col min="14840" max="14840" width="11.5703125" style="81" customWidth="1"/>
    <col min="14841" max="14841" width="13.140625" style="81" customWidth="1"/>
    <col min="14842" max="14842" width="48.42578125" style="81" customWidth="1"/>
    <col min="14843" max="14843" width="13.85546875" style="81" customWidth="1"/>
    <col min="14844" max="14844" width="11.42578125" style="81" customWidth="1"/>
    <col min="14845" max="14845" width="11.85546875" style="81" customWidth="1"/>
    <col min="14846" max="15095" width="9.140625" style="81"/>
    <col min="15096" max="15096" width="11.5703125" style="81" customWidth="1"/>
    <col min="15097" max="15097" width="13.140625" style="81" customWidth="1"/>
    <col min="15098" max="15098" width="48.42578125" style="81" customWidth="1"/>
    <col min="15099" max="15099" width="13.85546875" style="81" customWidth="1"/>
    <col min="15100" max="15100" width="11.42578125" style="81" customWidth="1"/>
    <col min="15101" max="15101" width="11.85546875" style="81" customWidth="1"/>
    <col min="15102" max="15351" width="9.140625" style="81"/>
    <col min="15352" max="15352" width="11.5703125" style="81" customWidth="1"/>
    <col min="15353" max="15353" width="13.140625" style="81" customWidth="1"/>
    <col min="15354" max="15354" width="48.42578125" style="81" customWidth="1"/>
    <col min="15355" max="15355" width="13.85546875" style="81" customWidth="1"/>
    <col min="15356" max="15356" width="11.42578125" style="81" customWidth="1"/>
    <col min="15357" max="15357" width="11.85546875" style="81" customWidth="1"/>
    <col min="15358" max="15607" width="9.140625" style="81"/>
    <col min="15608" max="15608" width="11.5703125" style="81" customWidth="1"/>
    <col min="15609" max="15609" width="13.140625" style="81" customWidth="1"/>
    <col min="15610" max="15610" width="48.42578125" style="81" customWidth="1"/>
    <col min="15611" max="15611" width="13.85546875" style="81" customWidth="1"/>
    <col min="15612" max="15612" width="11.42578125" style="81" customWidth="1"/>
    <col min="15613" max="15613" width="11.85546875" style="81" customWidth="1"/>
    <col min="15614" max="15863" width="9.140625" style="81"/>
    <col min="15864" max="15864" width="11.5703125" style="81" customWidth="1"/>
    <col min="15865" max="15865" width="13.140625" style="81" customWidth="1"/>
    <col min="15866" max="15866" width="48.42578125" style="81" customWidth="1"/>
    <col min="15867" max="15867" width="13.85546875" style="81" customWidth="1"/>
    <col min="15868" max="15868" width="11.42578125" style="81" customWidth="1"/>
    <col min="15869" max="15869" width="11.85546875" style="81" customWidth="1"/>
    <col min="15870" max="16119" width="9.140625" style="81"/>
    <col min="16120" max="16120" width="11.5703125" style="81" customWidth="1"/>
    <col min="16121" max="16121" width="13.140625" style="81" customWidth="1"/>
    <col min="16122" max="16122" width="48.42578125" style="81" customWidth="1"/>
    <col min="16123" max="16123" width="13.85546875" style="81" customWidth="1"/>
    <col min="16124" max="16124" width="11.42578125" style="81" customWidth="1"/>
    <col min="16125" max="16125" width="11.85546875" style="81" customWidth="1"/>
    <col min="16126" max="16384" width="9.140625" style="81"/>
  </cols>
  <sheetData>
    <row r="1" spans="1:17" ht="18.75" x14ac:dyDescent="0.2">
      <c r="A1" s="263" t="s">
        <v>741</v>
      </c>
      <c r="B1" s="263"/>
      <c r="C1" s="263"/>
      <c r="D1" s="263"/>
      <c r="E1" s="263"/>
      <c r="F1" s="263"/>
      <c r="G1" s="263"/>
      <c r="H1" s="263"/>
      <c r="I1" s="263"/>
      <c r="J1" s="263"/>
    </row>
    <row r="2" spans="1:17" ht="11.25" customHeight="1" x14ac:dyDescent="0.2">
      <c r="A2" s="27"/>
      <c r="B2" s="27"/>
      <c r="C2" s="27"/>
      <c r="D2" s="27"/>
      <c r="E2" s="27"/>
      <c r="F2" s="27"/>
    </row>
    <row r="3" spans="1:17" ht="11.25" customHeight="1" x14ac:dyDescent="0.2"/>
    <row r="4" spans="1:17" ht="18.75" x14ac:dyDescent="0.2">
      <c r="A4" s="264" t="s">
        <v>742</v>
      </c>
      <c r="B4" s="264"/>
      <c r="C4" s="264"/>
      <c r="D4" s="264"/>
      <c r="E4" s="264"/>
      <c r="F4" s="264"/>
      <c r="G4" s="264"/>
      <c r="H4" s="264"/>
      <c r="I4" s="264"/>
      <c r="J4" s="264"/>
    </row>
    <row r="5" spans="1:17" ht="12.75" customHeight="1" x14ac:dyDescent="0.2"/>
    <row r="6" spans="1:17" ht="12.75" customHeight="1" thickBot="1" x14ac:dyDescent="0.25">
      <c r="A6" s="265"/>
      <c r="B6" s="265"/>
      <c r="C6" s="265"/>
      <c r="D6" s="265"/>
      <c r="E6" s="265"/>
      <c r="F6" s="265"/>
    </row>
    <row r="7" spans="1:17" ht="12.75" customHeight="1" thickBot="1" x14ac:dyDescent="0.25">
      <c r="E7" s="270" t="s">
        <v>2968</v>
      </c>
      <c r="F7" s="271"/>
      <c r="G7" s="270" t="s">
        <v>2969</v>
      </c>
      <c r="H7" s="271"/>
      <c r="I7" s="272" t="s">
        <v>2970</v>
      </c>
      <c r="J7" s="271"/>
    </row>
    <row r="8" spans="1:17" ht="12.75" customHeight="1" x14ac:dyDescent="0.2">
      <c r="A8" s="266" t="s">
        <v>2</v>
      </c>
      <c r="B8" s="266" t="s">
        <v>3</v>
      </c>
      <c r="C8" s="268" t="s">
        <v>4</v>
      </c>
      <c r="D8" s="268" t="s">
        <v>5</v>
      </c>
      <c r="E8" s="252" t="s">
        <v>6</v>
      </c>
      <c r="F8" s="252"/>
      <c r="G8" s="252" t="s">
        <v>6</v>
      </c>
      <c r="H8" s="252"/>
      <c r="I8" s="252" t="s">
        <v>6</v>
      </c>
      <c r="J8" s="252"/>
    </row>
    <row r="9" spans="1:17" ht="43.5" customHeight="1" thickBot="1" x14ac:dyDescent="0.25">
      <c r="A9" s="267"/>
      <c r="B9" s="267"/>
      <c r="C9" s="269"/>
      <c r="D9" s="269"/>
      <c r="E9" s="2" t="s">
        <v>7</v>
      </c>
      <c r="F9" s="3" t="s">
        <v>8</v>
      </c>
      <c r="G9" s="2" t="s">
        <v>7</v>
      </c>
      <c r="H9" s="3" t="s">
        <v>8</v>
      </c>
      <c r="I9" s="9" t="s">
        <v>7</v>
      </c>
      <c r="J9" s="10" t="s">
        <v>8</v>
      </c>
    </row>
    <row r="10" spans="1:17" ht="25.5" x14ac:dyDescent="0.2">
      <c r="A10" s="4" t="s">
        <v>9</v>
      </c>
      <c r="B10" s="4" t="s">
        <v>743</v>
      </c>
      <c r="C10" s="5" t="s">
        <v>744</v>
      </c>
      <c r="D10" s="4" t="s">
        <v>740</v>
      </c>
      <c r="E10" s="6">
        <f>ROUND('5,1'!E10*'1,2'!$E$28,0)</f>
        <v>466</v>
      </c>
      <c r="F10" s="6">
        <f>ROUND('5,1'!F10*'1,2'!$E$28,0)</f>
        <v>511</v>
      </c>
      <c r="G10" s="6">
        <f>ROUND('5,1'!G10*'1,2'!$E$28,0)</f>
        <v>849</v>
      </c>
      <c r="H10" s="6">
        <f>ROUND('5,1'!H10*'1,2'!$E$28,0)</f>
        <v>934</v>
      </c>
      <c r="I10" s="6">
        <f>ROUND('5,1'!I10*'1,2'!$E$28,0)</f>
        <v>1001</v>
      </c>
      <c r="J10" s="6">
        <f>ROUND('5,1'!J10*'1,2'!$E$28,0)</f>
        <v>1094</v>
      </c>
      <c r="L10" s="86"/>
      <c r="M10" s="86"/>
      <c r="N10" s="86"/>
      <c r="O10" s="86"/>
      <c r="P10" s="86"/>
      <c r="Q10" s="86"/>
    </row>
    <row r="11" spans="1:17" ht="25.5" x14ac:dyDescent="0.2">
      <c r="A11" s="4" t="s">
        <v>194</v>
      </c>
      <c r="B11" s="4" t="s">
        <v>745</v>
      </c>
      <c r="C11" s="5" t="s">
        <v>746</v>
      </c>
      <c r="D11" s="4" t="s">
        <v>740</v>
      </c>
      <c r="E11" s="6">
        <f>ROUND('5,1'!E11*'1,2'!$E$28,0)</f>
        <v>629</v>
      </c>
      <c r="F11" s="6">
        <f>ROUND('5,1'!F11*'1,2'!$E$28,0)</f>
        <v>690</v>
      </c>
      <c r="G11" s="6">
        <f>ROUND('5,1'!G11*'1,2'!$E$28,0)</f>
        <v>1145</v>
      </c>
      <c r="H11" s="6">
        <f>ROUND('5,1'!H11*'1,2'!$E$28,0)</f>
        <v>1261</v>
      </c>
      <c r="I11" s="6">
        <f>ROUND('5,1'!I11*'1,2'!$E$28,0)</f>
        <v>1349</v>
      </c>
      <c r="J11" s="6">
        <f>ROUND('5,1'!J11*'1,2'!$E$28,0)</f>
        <v>1476</v>
      </c>
      <c r="L11" s="86"/>
      <c r="M11" s="86"/>
      <c r="N11" s="86"/>
      <c r="O11" s="86"/>
      <c r="P11" s="86"/>
      <c r="Q11" s="86"/>
    </row>
    <row r="12" spans="1:17" ht="25.5" x14ac:dyDescent="0.2">
      <c r="A12" s="4" t="s">
        <v>197</v>
      </c>
      <c r="B12" s="4" t="s">
        <v>747</v>
      </c>
      <c r="C12" s="5" t="s">
        <v>748</v>
      </c>
      <c r="D12" s="4" t="s">
        <v>749</v>
      </c>
      <c r="E12" s="6">
        <f>ROUND('5,1'!E12*'1,2'!$E$28,0)</f>
        <v>33</v>
      </c>
      <c r="F12" s="6">
        <f>ROUND('5,1'!F12*'1,2'!$E$28,0)</f>
        <v>36</v>
      </c>
      <c r="G12" s="6">
        <f>ROUND('5,1'!G12*'1,2'!$E$28,0)</f>
        <v>58</v>
      </c>
      <c r="H12" s="6">
        <f>ROUND('5,1'!H12*'1,2'!$E$28,0)</f>
        <v>66</v>
      </c>
      <c r="I12" s="6">
        <f>ROUND('5,1'!I12*'1,2'!$E$28,0)</f>
        <v>71</v>
      </c>
      <c r="J12" s="6">
        <f>ROUND('5,1'!J12*'1,2'!$E$28,0)</f>
        <v>77</v>
      </c>
      <c r="L12" s="86"/>
      <c r="M12" s="86"/>
      <c r="N12" s="86"/>
      <c r="O12" s="86"/>
      <c r="P12" s="86"/>
      <c r="Q12" s="86"/>
    </row>
    <row r="13" spans="1:17" ht="25.5" x14ac:dyDescent="0.2">
      <c r="A13" s="4" t="s">
        <v>200</v>
      </c>
      <c r="B13" s="4" t="s">
        <v>750</v>
      </c>
      <c r="C13" s="5" t="s">
        <v>751</v>
      </c>
      <c r="D13" s="4" t="s">
        <v>15</v>
      </c>
      <c r="E13" s="6">
        <f>ROUND('5,1'!E13*'1,2'!$E$28,0)</f>
        <v>30</v>
      </c>
      <c r="F13" s="6">
        <f>ROUND('5,1'!F13*'1,2'!$E$28,0)</f>
        <v>32</v>
      </c>
      <c r="G13" s="6">
        <f>ROUND('5,1'!G13*'1,2'!$E$28,0)</f>
        <v>50</v>
      </c>
      <c r="H13" s="6">
        <f>ROUND('5,1'!H13*'1,2'!$E$28,0)</f>
        <v>54</v>
      </c>
      <c r="I13" s="6">
        <f>ROUND('5,1'!I13*'1,2'!$E$28,0)</f>
        <v>57</v>
      </c>
      <c r="J13" s="6">
        <f>ROUND('5,1'!J13*'1,2'!$E$28,0)</f>
        <v>63</v>
      </c>
      <c r="L13" s="86"/>
      <c r="M13" s="86"/>
      <c r="N13" s="86"/>
      <c r="O13" s="86"/>
      <c r="P13" s="86"/>
      <c r="Q13" s="86"/>
    </row>
    <row r="14" spans="1:17" ht="25.5" x14ac:dyDescent="0.2">
      <c r="A14" s="4" t="s">
        <v>203</v>
      </c>
      <c r="B14" s="4" t="s">
        <v>752</v>
      </c>
      <c r="C14" s="5" t="s">
        <v>753</v>
      </c>
      <c r="D14" s="4" t="s">
        <v>15</v>
      </c>
      <c r="E14" s="6">
        <f>ROUND('5,1'!E14*'1,2'!$E$28,0)</f>
        <v>60</v>
      </c>
      <c r="F14" s="6">
        <f>ROUND('5,1'!F14*'1,2'!$E$28,0)</f>
        <v>68</v>
      </c>
      <c r="G14" s="6">
        <f>ROUND('5,1'!G14*'1,2'!$E$28,0)</f>
        <v>108</v>
      </c>
      <c r="H14" s="6">
        <f>ROUND('5,1'!H14*'1,2'!$E$28,0)</f>
        <v>121</v>
      </c>
      <c r="I14" s="6">
        <f>ROUND('5,1'!I14*'1,2'!$E$28,0)</f>
        <v>129</v>
      </c>
      <c r="J14" s="6">
        <f>ROUND('5,1'!J14*'1,2'!$E$28,0)</f>
        <v>140</v>
      </c>
      <c r="L14" s="86"/>
      <c r="M14" s="86"/>
      <c r="N14" s="86"/>
      <c r="O14" s="86"/>
      <c r="P14" s="86"/>
      <c r="Q14" s="86"/>
    </row>
    <row r="15" spans="1:17" ht="38.25" x14ac:dyDescent="0.2">
      <c r="A15" s="4" t="s">
        <v>206</v>
      </c>
      <c r="B15" s="4" t="s">
        <v>754</v>
      </c>
      <c r="C15" s="5" t="s">
        <v>755</v>
      </c>
      <c r="D15" s="4" t="s">
        <v>15</v>
      </c>
      <c r="E15" s="6">
        <f>E14*1.2</f>
        <v>72</v>
      </c>
      <c r="F15" s="6">
        <f t="shared" ref="F15" si="0">F14*1.2</f>
        <v>81.599999999999994</v>
      </c>
      <c r="G15" s="6">
        <f t="shared" ref="G15" si="1">G14*1.2</f>
        <v>129.6</v>
      </c>
      <c r="H15" s="6">
        <f t="shared" ref="H15" si="2">H14*1.2</f>
        <v>145.19999999999999</v>
      </c>
      <c r="I15" s="6">
        <f t="shared" ref="I15" si="3">I14*1.2</f>
        <v>154.79999999999998</v>
      </c>
      <c r="J15" s="6">
        <f t="shared" ref="J15" si="4">J14*1.2</f>
        <v>168</v>
      </c>
      <c r="L15" s="86"/>
      <c r="M15" s="86"/>
      <c r="N15" s="86"/>
      <c r="O15" s="86"/>
      <c r="P15" s="86"/>
      <c r="Q15" s="86"/>
    </row>
    <row r="16" spans="1:17" ht="38.25" x14ac:dyDescent="0.2">
      <c r="A16" s="4" t="s">
        <v>209</v>
      </c>
      <c r="B16" s="4" t="s">
        <v>756</v>
      </c>
      <c r="C16" s="5" t="s">
        <v>757</v>
      </c>
      <c r="D16" s="4" t="s">
        <v>15</v>
      </c>
      <c r="E16" s="6">
        <f>E14*0.8</f>
        <v>48</v>
      </c>
      <c r="F16" s="6">
        <f t="shared" ref="F16:J16" si="5">F14*0.8</f>
        <v>54.400000000000006</v>
      </c>
      <c r="G16" s="6">
        <f t="shared" si="5"/>
        <v>86.4</v>
      </c>
      <c r="H16" s="6">
        <f t="shared" si="5"/>
        <v>96.800000000000011</v>
      </c>
      <c r="I16" s="6">
        <f t="shared" si="5"/>
        <v>103.2</v>
      </c>
      <c r="J16" s="6">
        <f t="shared" si="5"/>
        <v>112</v>
      </c>
      <c r="L16" s="86"/>
      <c r="M16" s="86"/>
      <c r="N16" s="86"/>
      <c r="O16" s="86"/>
      <c r="P16" s="86"/>
      <c r="Q16" s="86"/>
    </row>
    <row r="17" spans="1:17" ht="38.25" x14ac:dyDescent="0.2">
      <c r="A17" s="4" t="s">
        <v>212</v>
      </c>
      <c r="B17" s="4" t="s">
        <v>758</v>
      </c>
      <c r="C17" s="5" t="s">
        <v>759</v>
      </c>
      <c r="D17" s="4" t="s">
        <v>15</v>
      </c>
      <c r="E17" s="6">
        <f>E16*1.2</f>
        <v>57.599999999999994</v>
      </c>
      <c r="F17" s="6">
        <f t="shared" ref="F17" si="6">F16*1.2</f>
        <v>65.28</v>
      </c>
      <c r="G17" s="6">
        <f t="shared" ref="G17" si="7">G16*1.2</f>
        <v>103.68</v>
      </c>
      <c r="H17" s="6">
        <f t="shared" ref="H17" si="8">H16*1.2</f>
        <v>116.16000000000001</v>
      </c>
      <c r="I17" s="6">
        <f t="shared" ref="I17" si="9">I16*1.2</f>
        <v>123.84</v>
      </c>
      <c r="J17" s="6">
        <f t="shared" ref="J17" si="10">J16*1.2</f>
        <v>134.4</v>
      </c>
      <c r="L17" s="86"/>
      <c r="M17" s="86"/>
      <c r="N17" s="86"/>
      <c r="O17" s="86"/>
      <c r="P17" s="86"/>
      <c r="Q17" s="86"/>
    </row>
    <row r="18" spans="1:17" ht="38.25" x14ac:dyDescent="0.2">
      <c r="A18" s="4" t="s">
        <v>215</v>
      </c>
      <c r="B18" s="4" t="s">
        <v>760</v>
      </c>
      <c r="C18" s="5" t="s">
        <v>761</v>
      </c>
      <c r="D18" s="4" t="s">
        <v>762</v>
      </c>
      <c r="E18" s="123">
        <f>ROUND('5,1'!E18*'1,2'!$E$28,0)</f>
        <v>159</v>
      </c>
      <c r="F18" s="123">
        <f>ROUND('5,1'!F18*'1,2'!$E$28,0)</f>
        <v>173</v>
      </c>
      <c r="G18" s="123">
        <f>ROUND('5,1'!G18*'1,2'!$E$28,0)</f>
        <v>287</v>
      </c>
      <c r="H18" s="123">
        <f>ROUND('5,1'!H18*'1,2'!$E$28,0)</f>
        <v>316</v>
      </c>
      <c r="I18" s="123">
        <f>ROUND('5,1'!I18*'1,2'!$E$28,0)</f>
        <v>339</v>
      </c>
      <c r="J18" s="123">
        <f>ROUND('5,1'!J18*'1,2'!$E$28,0)</f>
        <v>368</v>
      </c>
      <c r="L18" s="86"/>
      <c r="M18" s="86"/>
      <c r="N18" s="86"/>
      <c r="O18" s="86"/>
      <c r="P18" s="86"/>
      <c r="Q18" s="86"/>
    </row>
    <row r="19" spans="1:17" ht="38.25" x14ac:dyDescent="0.2">
      <c r="A19" s="4" t="s">
        <v>218</v>
      </c>
      <c r="B19" s="4" t="s">
        <v>763</v>
      </c>
      <c r="C19" s="5" t="s">
        <v>764</v>
      </c>
      <c r="D19" s="4" t="s">
        <v>762</v>
      </c>
      <c r="E19" s="6">
        <f>E18*0.25</f>
        <v>39.75</v>
      </c>
      <c r="F19" s="6">
        <f t="shared" ref="F19:J19" si="11">F18*0.25</f>
        <v>43.25</v>
      </c>
      <c r="G19" s="6">
        <f t="shared" si="11"/>
        <v>71.75</v>
      </c>
      <c r="H19" s="6">
        <f t="shared" si="11"/>
        <v>79</v>
      </c>
      <c r="I19" s="6">
        <f t="shared" si="11"/>
        <v>84.75</v>
      </c>
      <c r="J19" s="6">
        <f t="shared" si="11"/>
        <v>92</v>
      </c>
      <c r="L19" s="86"/>
      <c r="M19" s="86"/>
      <c r="N19" s="86"/>
      <c r="O19" s="86"/>
      <c r="P19" s="86"/>
      <c r="Q19" s="86"/>
    </row>
    <row r="20" spans="1:17" x14ac:dyDescent="0.2">
      <c r="A20" s="4" t="s">
        <v>221</v>
      </c>
      <c r="B20" s="4" t="s">
        <v>765</v>
      </c>
      <c r="C20" s="5" t="s">
        <v>766</v>
      </c>
      <c r="D20" s="4" t="s">
        <v>15</v>
      </c>
      <c r="E20" s="6">
        <f>ROUND('5,1'!E20*'1,2'!$E$28,0)</f>
        <v>53</v>
      </c>
      <c r="F20" s="6">
        <f>ROUND('5,1'!F20*'1,2'!$E$28,0)</f>
        <v>59</v>
      </c>
      <c r="G20" s="6">
        <f>ROUND('5,1'!G20*'1,2'!$E$28,0)</f>
        <v>99</v>
      </c>
      <c r="H20" s="6">
        <f>ROUND('5,1'!H20*'1,2'!$E$28,0)</f>
        <v>107</v>
      </c>
      <c r="I20" s="6">
        <f>ROUND('5,1'!I20*'1,2'!$E$28,0)</f>
        <v>117</v>
      </c>
      <c r="J20" s="6">
        <f>ROUND('5,1'!J20*'1,2'!$E$28,0)</f>
        <v>128</v>
      </c>
      <c r="L20" s="86"/>
      <c r="M20" s="86"/>
      <c r="N20" s="86"/>
      <c r="O20" s="86"/>
      <c r="P20" s="86"/>
      <c r="Q20" s="86"/>
    </row>
    <row r="21" spans="1:17" ht="25.5" x14ac:dyDescent="0.2">
      <c r="A21" s="4" t="s">
        <v>224</v>
      </c>
      <c r="B21" s="4" t="s">
        <v>767</v>
      </c>
      <c r="C21" s="5" t="s">
        <v>768</v>
      </c>
      <c r="D21" s="4" t="s">
        <v>15</v>
      </c>
      <c r="E21" s="6">
        <f>E20*1.2</f>
        <v>63.599999999999994</v>
      </c>
      <c r="F21" s="6">
        <f t="shared" ref="F21:J21" si="12">F20*1.2</f>
        <v>70.8</v>
      </c>
      <c r="G21" s="6">
        <f t="shared" si="12"/>
        <v>118.8</v>
      </c>
      <c r="H21" s="6">
        <f t="shared" si="12"/>
        <v>128.4</v>
      </c>
      <c r="I21" s="6">
        <f t="shared" si="12"/>
        <v>140.4</v>
      </c>
      <c r="J21" s="6">
        <f t="shared" si="12"/>
        <v>153.6</v>
      </c>
      <c r="L21" s="86"/>
      <c r="M21" s="86"/>
      <c r="N21" s="86"/>
      <c r="O21" s="86"/>
      <c r="P21" s="86"/>
      <c r="Q21" s="86"/>
    </row>
    <row r="22" spans="1:17" ht="25.5" x14ac:dyDescent="0.2">
      <c r="A22" s="4" t="s">
        <v>227</v>
      </c>
      <c r="B22" s="4" t="s">
        <v>769</v>
      </c>
      <c r="C22" s="5" t="s">
        <v>770</v>
      </c>
      <c r="D22" s="4" t="s">
        <v>15</v>
      </c>
      <c r="E22" s="6">
        <f>ROUND('5,1'!E22*'1,2'!$E$28,0)</f>
        <v>49</v>
      </c>
      <c r="F22" s="6">
        <f>ROUND('5,1'!F22*'1,2'!$E$28,0)</f>
        <v>54</v>
      </c>
      <c r="G22" s="6">
        <f>ROUND('5,1'!G22*'1,2'!$E$28,0)</f>
        <v>89</v>
      </c>
      <c r="H22" s="6">
        <f>ROUND('5,1'!H22*'1,2'!$E$28,0)</f>
        <v>97</v>
      </c>
      <c r="I22" s="6">
        <f>ROUND('5,1'!I22*'1,2'!$E$28,0)</f>
        <v>105</v>
      </c>
      <c r="J22" s="6">
        <f>ROUND('5,1'!J22*'1,2'!$E$28,0)</f>
        <v>114</v>
      </c>
      <c r="L22" s="86"/>
      <c r="M22" s="86"/>
      <c r="N22" s="86"/>
      <c r="O22" s="86"/>
      <c r="P22" s="86"/>
      <c r="Q22" s="86"/>
    </row>
    <row r="23" spans="1:17" ht="25.5" x14ac:dyDescent="0.2">
      <c r="A23" s="4" t="s">
        <v>230</v>
      </c>
      <c r="B23" s="4" t="s">
        <v>771</v>
      </c>
      <c r="C23" s="5" t="s">
        <v>772</v>
      </c>
      <c r="D23" s="4" t="s">
        <v>15</v>
      </c>
      <c r="E23" s="6">
        <f>E22*1.2</f>
        <v>58.8</v>
      </c>
      <c r="F23" s="6">
        <f t="shared" ref="F23" si="13">F22*1.2</f>
        <v>64.8</v>
      </c>
      <c r="G23" s="6">
        <f t="shared" ref="G23" si="14">G22*1.2</f>
        <v>106.8</v>
      </c>
      <c r="H23" s="6">
        <f t="shared" ref="H23" si="15">H22*1.2</f>
        <v>116.39999999999999</v>
      </c>
      <c r="I23" s="6">
        <f t="shared" ref="I23" si="16">I22*1.2</f>
        <v>126</v>
      </c>
      <c r="J23" s="6">
        <f t="shared" ref="J23" si="17">J22*1.2</f>
        <v>136.79999999999998</v>
      </c>
      <c r="L23" s="86"/>
      <c r="M23" s="86"/>
      <c r="N23" s="86"/>
      <c r="O23" s="86"/>
      <c r="P23" s="86"/>
      <c r="Q23" s="86"/>
    </row>
    <row r="24" spans="1:17" x14ac:dyDescent="0.2">
      <c r="A24" s="4" t="s">
        <v>233</v>
      </c>
      <c r="B24" s="4" t="s">
        <v>773</v>
      </c>
      <c r="C24" s="5" t="s">
        <v>774</v>
      </c>
      <c r="D24" s="4" t="s">
        <v>15</v>
      </c>
      <c r="E24" s="6">
        <f>ROUND('5,1'!E24*'1,2'!$E$28,0)</f>
        <v>65</v>
      </c>
      <c r="F24" s="6">
        <f>ROUND('5,1'!F24*'1,2'!$E$28,0)</f>
        <v>72</v>
      </c>
      <c r="G24" s="6">
        <f>ROUND('5,1'!G24*'1,2'!$E$28,0)</f>
        <v>120</v>
      </c>
      <c r="H24" s="6">
        <f>ROUND('5,1'!H24*'1,2'!$E$28,0)</f>
        <v>131</v>
      </c>
      <c r="I24" s="6">
        <f>ROUND('5,1'!I24*'1,2'!$E$28,0)</f>
        <v>140</v>
      </c>
      <c r="J24" s="6">
        <f>ROUND('5,1'!J24*'1,2'!$E$28,0)</f>
        <v>152</v>
      </c>
      <c r="L24" s="86"/>
      <c r="M24" s="86"/>
      <c r="N24" s="86"/>
      <c r="O24" s="86"/>
      <c r="P24" s="86"/>
      <c r="Q24" s="86"/>
    </row>
    <row r="25" spans="1:17" ht="25.5" x14ac:dyDescent="0.2">
      <c r="A25" s="4" t="s">
        <v>236</v>
      </c>
      <c r="B25" s="4" t="s">
        <v>775</v>
      </c>
      <c r="C25" s="5" t="s">
        <v>776</v>
      </c>
      <c r="D25" s="4" t="s">
        <v>15</v>
      </c>
      <c r="E25" s="6">
        <f>E24*1.2</f>
        <v>78</v>
      </c>
      <c r="F25" s="6">
        <f t="shared" ref="F25" si="18">F24*1.2</f>
        <v>86.399999999999991</v>
      </c>
      <c r="G25" s="6">
        <f t="shared" ref="G25" si="19">G24*1.2</f>
        <v>144</v>
      </c>
      <c r="H25" s="6">
        <f t="shared" ref="H25" si="20">H24*1.2</f>
        <v>157.19999999999999</v>
      </c>
      <c r="I25" s="6">
        <f t="shared" ref="I25" si="21">I24*1.2</f>
        <v>168</v>
      </c>
      <c r="J25" s="6">
        <f t="shared" ref="J25" si="22">J24*1.2</f>
        <v>182.4</v>
      </c>
      <c r="L25" s="86"/>
      <c r="M25" s="86"/>
      <c r="N25" s="86"/>
      <c r="O25" s="86"/>
      <c r="P25" s="86"/>
      <c r="Q25" s="86"/>
    </row>
    <row r="26" spans="1:17" ht="25.5" x14ac:dyDescent="0.2">
      <c r="A26" s="4" t="s">
        <v>239</v>
      </c>
      <c r="B26" s="4" t="s">
        <v>777</v>
      </c>
      <c r="C26" s="5" t="s">
        <v>778</v>
      </c>
      <c r="D26" s="4" t="s">
        <v>15</v>
      </c>
      <c r="E26" s="6">
        <f>ROUND('5,1'!E26*'1,2'!$E$28,0)</f>
        <v>53</v>
      </c>
      <c r="F26" s="6">
        <f>ROUND('5,1'!F26*'1,2'!$E$28,0)</f>
        <v>59</v>
      </c>
      <c r="G26" s="6">
        <f>ROUND('5,1'!G26*'1,2'!$E$28,0)</f>
        <v>99</v>
      </c>
      <c r="H26" s="6">
        <f>ROUND('5,1'!H26*'1,2'!$E$28,0)</f>
        <v>107</v>
      </c>
      <c r="I26" s="6">
        <f>ROUND('5,1'!I26*'1,2'!$E$28,0)</f>
        <v>117</v>
      </c>
      <c r="J26" s="6">
        <f>ROUND('5,1'!J26*'1,2'!$E$28,0)</f>
        <v>128</v>
      </c>
      <c r="L26" s="86"/>
      <c r="M26" s="86"/>
      <c r="N26" s="86"/>
      <c r="O26" s="86"/>
      <c r="P26" s="86"/>
      <c r="Q26" s="86"/>
    </row>
    <row r="27" spans="1:17" ht="38.25" x14ac:dyDescent="0.2">
      <c r="A27" s="4" t="s">
        <v>242</v>
      </c>
      <c r="B27" s="4" t="s">
        <v>779</v>
      </c>
      <c r="C27" s="5" t="s">
        <v>780</v>
      </c>
      <c r="D27" s="4" t="s">
        <v>15</v>
      </c>
      <c r="E27" s="6">
        <f>E26*1.2</f>
        <v>63.599999999999994</v>
      </c>
      <c r="F27" s="6">
        <f t="shared" ref="F27" si="23">F26*1.2</f>
        <v>70.8</v>
      </c>
      <c r="G27" s="6">
        <f t="shared" ref="G27" si="24">G26*1.2</f>
        <v>118.8</v>
      </c>
      <c r="H27" s="6">
        <f t="shared" ref="H27" si="25">H26*1.2</f>
        <v>128.4</v>
      </c>
      <c r="I27" s="6">
        <f t="shared" ref="I27" si="26">I26*1.2</f>
        <v>140.4</v>
      </c>
      <c r="J27" s="6">
        <f t="shared" ref="J27" si="27">J26*1.2</f>
        <v>153.6</v>
      </c>
      <c r="L27" s="86"/>
      <c r="M27" s="86"/>
      <c r="N27" s="86"/>
      <c r="O27" s="86"/>
      <c r="P27" s="86"/>
      <c r="Q27" s="86"/>
    </row>
    <row r="28" spans="1:17" ht="25.5" x14ac:dyDescent="0.2">
      <c r="A28" s="4" t="s">
        <v>245</v>
      </c>
      <c r="B28" s="4" t="s">
        <v>781</v>
      </c>
      <c r="C28" s="5" t="s">
        <v>782</v>
      </c>
      <c r="D28" s="4" t="s">
        <v>15</v>
      </c>
      <c r="E28" s="6">
        <f>ROUND('5,1'!E28*'1,2'!$E$28,0)</f>
        <v>217</v>
      </c>
      <c r="F28" s="6">
        <f>ROUND('5,1'!F28*'1,2'!$E$28,0)</f>
        <v>238</v>
      </c>
      <c r="G28" s="6">
        <f>ROUND('5,1'!G28*'1,2'!$E$28,0)</f>
        <v>395</v>
      </c>
      <c r="H28" s="6">
        <f>ROUND('5,1'!H28*'1,2'!$E$28,0)</f>
        <v>433</v>
      </c>
      <c r="I28" s="6">
        <f>ROUND('5,1'!I28*'1,2'!$E$28,0)</f>
        <v>466</v>
      </c>
      <c r="J28" s="6">
        <f>ROUND('5,1'!J28*'1,2'!$E$28,0)</f>
        <v>507</v>
      </c>
      <c r="L28" s="86"/>
      <c r="M28" s="86"/>
      <c r="N28" s="86"/>
      <c r="O28" s="86"/>
      <c r="P28" s="86"/>
      <c r="Q28" s="86"/>
    </row>
    <row r="29" spans="1:17" ht="38.25" x14ac:dyDescent="0.2">
      <c r="A29" s="4" t="s">
        <v>248</v>
      </c>
      <c r="B29" s="4" t="s">
        <v>783</v>
      </c>
      <c r="C29" s="5" t="s">
        <v>784</v>
      </c>
      <c r="D29" s="4" t="s">
        <v>15</v>
      </c>
      <c r="E29" s="6">
        <f>E28*1.2</f>
        <v>260.39999999999998</v>
      </c>
      <c r="F29" s="6">
        <f t="shared" ref="F29" si="28">F28*1.2</f>
        <v>285.59999999999997</v>
      </c>
      <c r="G29" s="6">
        <f t="shared" ref="G29" si="29">G28*1.2</f>
        <v>474</v>
      </c>
      <c r="H29" s="6">
        <f t="shared" ref="H29" si="30">H28*1.2</f>
        <v>519.6</v>
      </c>
      <c r="I29" s="6">
        <f t="shared" ref="I29" si="31">I28*1.2</f>
        <v>559.19999999999993</v>
      </c>
      <c r="J29" s="6">
        <f t="shared" ref="J29" si="32">J28*1.2</f>
        <v>608.4</v>
      </c>
      <c r="L29" s="86"/>
      <c r="M29" s="86"/>
      <c r="N29" s="86"/>
      <c r="O29" s="86"/>
      <c r="P29" s="86"/>
      <c r="Q29" s="86"/>
    </row>
    <row r="30" spans="1:17" ht="25.5" x14ac:dyDescent="0.2">
      <c r="A30" s="4" t="s">
        <v>251</v>
      </c>
      <c r="B30" s="4" t="s">
        <v>785</v>
      </c>
      <c r="C30" s="5" t="s">
        <v>786</v>
      </c>
      <c r="D30" s="4" t="s">
        <v>15</v>
      </c>
      <c r="E30" s="6">
        <f>ROUND('5,1'!E30*'1,2'!$E$28,0)</f>
        <v>347</v>
      </c>
      <c r="F30" s="6">
        <f>ROUND('5,1'!F30*'1,2'!$E$28,0)</f>
        <v>382</v>
      </c>
      <c r="G30" s="6">
        <f>ROUND('5,1'!G30*'1,2'!$E$28,0)</f>
        <v>631</v>
      </c>
      <c r="H30" s="6">
        <f>ROUND('5,1'!H30*'1,2'!$E$28,0)</f>
        <v>696</v>
      </c>
      <c r="I30" s="6">
        <f>ROUND('5,1'!I30*'1,2'!$E$28,0)</f>
        <v>746</v>
      </c>
      <c r="J30" s="6">
        <f>ROUND('5,1'!J30*'1,2'!$E$28,0)</f>
        <v>815</v>
      </c>
      <c r="L30" s="86"/>
      <c r="M30" s="86"/>
      <c r="N30" s="86"/>
      <c r="O30" s="86"/>
      <c r="P30" s="86"/>
      <c r="Q30" s="86"/>
    </row>
    <row r="31" spans="1:17" ht="38.25" x14ac:dyDescent="0.2">
      <c r="A31" s="4" t="s">
        <v>254</v>
      </c>
      <c r="B31" s="4" t="s">
        <v>787</v>
      </c>
      <c r="C31" s="5" t="s">
        <v>788</v>
      </c>
      <c r="D31" s="4" t="s">
        <v>15</v>
      </c>
      <c r="E31" s="6">
        <f>E30*1.2</f>
        <v>416.4</v>
      </c>
      <c r="F31" s="6">
        <f t="shared" ref="F31" si="33">F30*1.2</f>
        <v>458.4</v>
      </c>
      <c r="G31" s="6">
        <f t="shared" ref="G31" si="34">G30*1.2</f>
        <v>757.19999999999993</v>
      </c>
      <c r="H31" s="6">
        <f t="shared" ref="H31" si="35">H30*1.2</f>
        <v>835.19999999999993</v>
      </c>
      <c r="I31" s="6">
        <f t="shared" ref="I31" si="36">I30*1.2</f>
        <v>895.19999999999993</v>
      </c>
      <c r="J31" s="6">
        <f t="shared" ref="J31" si="37">J30*1.2</f>
        <v>978</v>
      </c>
      <c r="L31" s="86"/>
      <c r="M31" s="86"/>
      <c r="N31" s="86"/>
      <c r="O31" s="86"/>
      <c r="P31" s="86"/>
      <c r="Q31" s="86"/>
    </row>
    <row r="32" spans="1:17" ht="25.5" x14ac:dyDescent="0.2">
      <c r="A32" s="4" t="s">
        <v>257</v>
      </c>
      <c r="B32" s="4" t="s">
        <v>789</v>
      </c>
      <c r="C32" s="5" t="s">
        <v>790</v>
      </c>
      <c r="D32" s="4" t="s">
        <v>15</v>
      </c>
      <c r="E32" s="6">
        <f>ROUND('5,1'!E32*'1,2'!$E$28,0)</f>
        <v>171</v>
      </c>
      <c r="F32" s="6">
        <f>ROUND('5,1'!F32*'1,2'!$E$28,0)</f>
        <v>188</v>
      </c>
      <c r="G32" s="6">
        <f>ROUND('5,1'!G32*'1,2'!$E$28,0)</f>
        <v>308</v>
      </c>
      <c r="H32" s="6">
        <f>ROUND('5,1'!H32*'1,2'!$E$28,0)</f>
        <v>339</v>
      </c>
      <c r="I32" s="6">
        <f>ROUND('5,1'!I32*'1,2'!$E$28,0)</f>
        <v>349</v>
      </c>
      <c r="J32" s="6">
        <f>ROUND('5,1'!J32*'1,2'!$E$28,0)</f>
        <v>382</v>
      </c>
      <c r="L32" s="86"/>
      <c r="M32" s="86"/>
      <c r="N32" s="86"/>
      <c r="O32" s="86"/>
      <c r="P32" s="86"/>
      <c r="Q32" s="86"/>
    </row>
    <row r="33" spans="1:17" ht="25.5" x14ac:dyDescent="0.2">
      <c r="A33" s="4" t="s">
        <v>260</v>
      </c>
      <c r="B33" s="4" t="s">
        <v>791</v>
      </c>
      <c r="C33" s="5" t="s">
        <v>792</v>
      </c>
      <c r="D33" s="4" t="s">
        <v>15</v>
      </c>
      <c r="E33" s="6">
        <f>ROUND('5,1'!E33*'1,2'!$E$28,0)</f>
        <v>129</v>
      </c>
      <c r="F33" s="6">
        <f>ROUND('5,1'!F33*'1,2'!$E$28,0)</f>
        <v>141</v>
      </c>
      <c r="G33" s="6">
        <f>ROUND('5,1'!G33*'1,2'!$E$28,0)</f>
        <v>237</v>
      </c>
      <c r="H33" s="6">
        <f>ROUND('5,1'!H33*'1,2'!$E$28,0)</f>
        <v>261</v>
      </c>
      <c r="I33" s="6">
        <f>ROUND('5,1'!I33*'1,2'!$E$28,0)</f>
        <v>290</v>
      </c>
      <c r="J33" s="6">
        <f>ROUND('5,1'!J33*'1,2'!$E$28,0)</f>
        <v>318</v>
      </c>
      <c r="L33" s="86"/>
      <c r="M33" s="86"/>
      <c r="N33" s="86"/>
      <c r="O33" s="86"/>
      <c r="P33" s="86"/>
      <c r="Q33" s="86"/>
    </row>
    <row r="34" spans="1:17" ht="38.25" x14ac:dyDescent="0.2">
      <c r="A34" s="4" t="s">
        <v>263</v>
      </c>
      <c r="B34" s="4" t="s">
        <v>793</v>
      </c>
      <c r="C34" s="5" t="s">
        <v>794</v>
      </c>
      <c r="D34" s="4" t="s">
        <v>15</v>
      </c>
      <c r="E34" s="6">
        <f>E33*2</f>
        <v>258</v>
      </c>
      <c r="F34" s="6">
        <f t="shared" ref="F34:J34" si="38">F33*2</f>
        <v>282</v>
      </c>
      <c r="G34" s="6">
        <f t="shared" si="38"/>
        <v>474</v>
      </c>
      <c r="H34" s="6">
        <f t="shared" si="38"/>
        <v>522</v>
      </c>
      <c r="I34" s="6">
        <f t="shared" si="38"/>
        <v>580</v>
      </c>
      <c r="J34" s="6">
        <f t="shared" si="38"/>
        <v>636</v>
      </c>
      <c r="L34" s="86"/>
      <c r="M34" s="86"/>
      <c r="N34" s="86"/>
      <c r="O34" s="86"/>
      <c r="P34" s="86"/>
      <c r="Q34" s="86"/>
    </row>
    <row r="35" spans="1:17" x14ac:dyDescent="0.2">
      <c r="A35" s="4" t="s">
        <v>266</v>
      </c>
      <c r="B35" s="4" t="s">
        <v>795</v>
      </c>
      <c r="C35" s="5" t="s">
        <v>796</v>
      </c>
      <c r="D35" s="4" t="s">
        <v>15</v>
      </c>
      <c r="E35" s="6">
        <f>ROUND('5,1'!E35*'1,2'!$E$28,0)</f>
        <v>180</v>
      </c>
      <c r="F35" s="6">
        <f>ROUND('5,1'!F35*'1,2'!$E$28,0)</f>
        <v>197</v>
      </c>
      <c r="G35" s="6">
        <f>ROUND('5,1'!G35*'1,2'!$E$28,0)</f>
        <v>333</v>
      </c>
      <c r="H35" s="6">
        <f>ROUND('5,1'!H35*'1,2'!$E$28,0)</f>
        <v>365</v>
      </c>
      <c r="I35" s="6">
        <f>ROUND('5,1'!I35*'1,2'!$E$28,0)</f>
        <v>406</v>
      </c>
      <c r="J35" s="6">
        <f>ROUND('5,1'!J35*'1,2'!$E$28,0)</f>
        <v>446</v>
      </c>
      <c r="L35" s="86"/>
      <c r="M35" s="86"/>
      <c r="N35" s="86"/>
      <c r="O35" s="86"/>
      <c r="P35" s="86"/>
      <c r="Q35" s="86"/>
    </row>
    <row r="36" spans="1:17" x14ac:dyDescent="0.2">
      <c r="A36" s="4" t="s">
        <v>269</v>
      </c>
      <c r="B36" s="4" t="s">
        <v>797</v>
      </c>
      <c r="C36" s="5" t="s">
        <v>798</v>
      </c>
      <c r="D36" s="4" t="s">
        <v>15</v>
      </c>
      <c r="E36" s="6">
        <f>ROUND('5,1'!E36*'1,2'!$E$28,0)</f>
        <v>78</v>
      </c>
      <c r="F36" s="6">
        <f>ROUND('5,1'!F36*'1,2'!$E$28,0)</f>
        <v>86</v>
      </c>
      <c r="G36" s="6">
        <f>ROUND('5,1'!G36*'1,2'!$E$28,0)</f>
        <v>141</v>
      </c>
      <c r="H36" s="6">
        <f>ROUND('5,1'!H36*'1,2'!$E$28,0)</f>
        <v>156</v>
      </c>
      <c r="I36" s="6">
        <f>ROUND('5,1'!I36*'1,2'!$E$28,0)</f>
        <v>175</v>
      </c>
      <c r="J36" s="6">
        <f>ROUND('5,1'!J36*'1,2'!$E$28,0)</f>
        <v>190</v>
      </c>
      <c r="L36" s="86"/>
      <c r="M36" s="86"/>
      <c r="N36" s="86"/>
      <c r="O36" s="86"/>
      <c r="P36" s="86"/>
      <c r="Q36" s="86"/>
    </row>
    <row r="37" spans="1:17" ht="25.5" x14ac:dyDescent="0.2">
      <c r="A37" s="4" t="s">
        <v>272</v>
      </c>
      <c r="B37" s="4" t="s">
        <v>799</v>
      </c>
      <c r="C37" s="5" t="s">
        <v>800</v>
      </c>
      <c r="D37" s="4" t="s">
        <v>15</v>
      </c>
      <c r="E37" s="6">
        <f>ROUND('5,1'!E37*'1,2'!$E$28,0)</f>
        <v>174</v>
      </c>
      <c r="F37" s="6">
        <f>ROUND('5,1'!F37*'1,2'!$E$28,0)</f>
        <v>0</v>
      </c>
      <c r="G37" s="6">
        <f>ROUND('5,1'!G37*'1,2'!$E$28,0)</f>
        <v>316</v>
      </c>
      <c r="H37" s="6">
        <f>ROUND('5,1'!H37*'1,2'!$E$28,0)</f>
        <v>0</v>
      </c>
      <c r="I37" s="6">
        <f>ROUND('5,1'!I37*'1,2'!$E$28,0)</f>
        <v>371</v>
      </c>
      <c r="J37" s="6">
        <f>ROUND('5,1'!J37*'1,2'!$E$28,0)</f>
        <v>0</v>
      </c>
      <c r="L37" s="86"/>
      <c r="M37" s="86"/>
      <c r="N37" s="86"/>
      <c r="O37" s="86"/>
      <c r="P37" s="86"/>
      <c r="Q37" s="86"/>
    </row>
    <row r="38" spans="1:17" ht="25.5" x14ac:dyDescent="0.2">
      <c r="A38" s="4" t="s">
        <v>275</v>
      </c>
      <c r="B38" s="4" t="s">
        <v>801</v>
      </c>
      <c r="C38" s="5" t="s">
        <v>802</v>
      </c>
      <c r="D38" s="4" t="s">
        <v>15</v>
      </c>
      <c r="E38" s="6">
        <f>ROUND('5,1'!E38*'1,2'!$E$28,0)</f>
        <v>226</v>
      </c>
      <c r="F38" s="6">
        <f>ROUND('5,1'!F38*'1,2'!$E$28,0)</f>
        <v>250</v>
      </c>
      <c r="G38" s="6">
        <f>ROUND('5,1'!G38*'1,2'!$E$28,0)</f>
        <v>414</v>
      </c>
      <c r="H38" s="6">
        <f>ROUND('5,1'!H38*'1,2'!$E$28,0)</f>
        <v>457</v>
      </c>
      <c r="I38" s="6">
        <f>ROUND('5,1'!I38*'1,2'!$E$28,0)</f>
        <v>489</v>
      </c>
      <c r="J38" s="6">
        <f>ROUND('5,1'!J38*'1,2'!$E$28,0)</f>
        <v>534</v>
      </c>
      <c r="L38" s="86"/>
      <c r="M38" s="86"/>
      <c r="N38" s="86"/>
      <c r="O38" s="86"/>
      <c r="P38" s="86"/>
      <c r="Q38" s="86"/>
    </row>
    <row r="39" spans="1:17" ht="25.5" x14ac:dyDescent="0.2">
      <c r="A39" s="4" t="s">
        <v>278</v>
      </c>
      <c r="B39" s="4" t="s">
        <v>803</v>
      </c>
      <c r="C39" s="5" t="s">
        <v>804</v>
      </c>
      <c r="D39" s="4" t="s">
        <v>15</v>
      </c>
      <c r="E39" s="6">
        <f>ROUND('5,1'!E39*'1,2'!$E$28,0)</f>
        <v>194</v>
      </c>
      <c r="F39" s="6">
        <f>ROUND('5,1'!F39*'1,2'!$E$28,0)</f>
        <v>0</v>
      </c>
      <c r="G39" s="6">
        <f>ROUND('5,1'!G39*'1,2'!$E$28,0)</f>
        <v>356</v>
      </c>
      <c r="H39" s="6">
        <f>ROUND('5,1'!H39*'1,2'!$E$28,0)</f>
        <v>0</v>
      </c>
      <c r="I39" s="6">
        <f>ROUND('5,1'!I39*'1,2'!$E$28,0)</f>
        <v>420</v>
      </c>
      <c r="J39" s="6">
        <f>ROUND('5,1'!J39*'1,2'!$E$28,0)</f>
        <v>0</v>
      </c>
      <c r="L39" s="86"/>
      <c r="M39" s="86"/>
      <c r="N39" s="86"/>
      <c r="O39" s="86"/>
      <c r="P39" s="86"/>
      <c r="Q39" s="86"/>
    </row>
    <row r="40" spans="1:17" ht="25.5" x14ac:dyDescent="0.2">
      <c r="A40" s="4" t="s">
        <v>281</v>
      </c>
      <c r="B40" s="4" t="s">
        <v>805</v>
      </c>
      <c r="C40" s="5" t="s">
        <v>806</v>
      </c>
      <c r="D40" s="4" t="s">
        <v>15</v>
      </c>
      <c r="E40" s="6">
        <f>ROUND('5,1'!E40*'1,2'!$E$28,0)</f>
        <v>3744</v>
      </c>
      <c r="F40" s="6">
        <f>ROUND('5,1'!F40*'1,2'!$E$28,0)</f>
        <v>0</v>
      </c>
      <c r="G40" s="6">
        <f>ROUND('5,1'!G40*'1,2'!$E$28,0)</f>
        <v>6670</v>
      </c>
      <c r="H40" s="6">
        <f>ROUND('5,1'!H40*'1,2'!$E$28,0)</f>
        <v>0</v>
      </c>
      <c r="I40" s="6">
        <f>ROUND('5,1'!I40*'1,2'!$E$28,0)</f>
        <v>7692</v>
      </c>
      <c r="J40" s="6">
        <f>ROUND('5,1'!J40*'1,2'!$E$28,0)</f>
        <v>0</v>
      </c>
      <c r="L40" s="86"/>
      <c r="M40" s="86"/>
      <c r="N40" s="86"/>
      <c r="O40" s="86"/>
      <c r="P40" s="86"/>
      <c r="Q40" s="86"/>
    </row>
    <row r="41" spans="1:17" ht="25.5" x14ac:dyDescent="0.2">
      <c r="A41" s="4" t="s">
        <v>284</v>
      </c>
      <c r="B41" s="4" t="s">
        <v>807</v>
      </c>
      <c r="C41" s="5" t="s">
        <v>808</v>
      </c>
      <c r="D41" s="4" t="s">
        <v>15</v>
      </c>
      <c r="E41" s="6">
        <f>ROUND('5,1'!E41*'1,2'!$E$28,0)</f>
        <v>580</v>
      </c>
      <c r="F41" s="6">
        <f>ROUND('5,1'!F41*'1,2'!$E$28,0)</f>
        <v>0</v>
      </c>
      <c r="G41" s="6">
        <f>ROUND('5,1'!G41*'1,2'!$E$28,0)</f>
        <v>1034</v>
      </c>
      <c r="H41" s="6">
        <f>ROUND('5,1'!H41*'1,2'!$E$28,0)</f>
        <v>0</v>
      </c>
      <c r="I41" s="6">
        <f>ROUND('5,1'!I41*'1,2'!$E$28,0)</f>
        <v>1190</v>
      </c>
      <c r="J41" s="6">
        <f>ROUND('5,1'!J41*'1,2'!$E$28,0)</f>
        <v>0</v>
      </c>
      <c r="L41" s="86"/>
      <c r="M41" s="86"/>
      <c r="N41" s="86"/>
      <c r="O41" s="86"/>
      <c r="P41" s="86"/>
      <c r="Q41" s="86"/>
    </row>
    <row r="42" spans="1:17" ht="38.25" x14ac:dyDescent="0.2">
      <c r="A42" s="4" t="s">
        <v>287</v>
      </c>
      <c r="B42" s="4" t="s">
        <v>809</v>
      </c>
      <c r="C42" s="5" t="s">
        <v>810</v>
      </c>
      <c r="D42" s="4" t="s">
        <v>15</v>
      </c>
      <c r="E42" s="6">
        <f>ROUND('5,1'!E42*'1,2'!$E$28,0)</f>
        <v>501</v>
      </c>
      <c r="F42" s="6">
        <f>ROUND('5,1'!F42*'1,2'!$E$28,0)</f>
        <v>552</v>
      </c>
      <c r="G42" s="6">
        <f>ROUND('5,1'!G42*'1,2'!$E$28,0)</f>
        <v>905</v>
      </c>
      <c r="H42" s="6">
        <f>ROUND('5,1'!H42*'1,2'!$E$28,0)</f>
        <v>996</v>
      </c>
      <c r="I42" s="6">
        <f>ROUND('5,1'!I42*'1,2'!$E$28,0)</f>
        <v>1024</v>
      </c>
      <c r="J42" s="6">
        <f>ROUND('5,1'!J42*'1,2'!$E$28,0)</f>
        <v>1119</v>
      </c>
      <c r="L42" s="86"/>
      <c r="M42" s="86"/>
      <c r="N42" s="86"/>
      <c r="O42" s="86"/>
      <c r="P42" s="86"/>
      <c r="Q42" s="86"/>
    </row>
    <row r="43" spans="1:17" ht="38.25" x14ac:dyDescent="0.2">
      <c r="A43" s="4" t="s">
        <v>291</v>
      </c>
      <c r="B43" s="4" t="s">
        <v>811</v>
      </c>
      <c r="C43" s="5" t="s">
        <v>812</v>
      </c>
      <c r="D43" s="4" t="s">
        <v>15</v>
      </c>
      <c r="E43" s="6">
        <f>ROUND('5,1'!E43*'1,2'!$E$28,0)</f>
        <v>1214</v>
      </c>
      <c r="F43" s="6">
        <f>ROUND('5,1'!F43*'1,2'!$E$28,0)</f>
        <v>0</v>
      </c>
      <c r="G43" s="6">
        <f>ROUND('5,1'!G43*'1,2'!$E$28,0)</f>
        <v>2188</v>
      </c>
      <c r="H43" s="6">
        <f>ROUND('5,1'!H43*'1,2'!$E$28,0)</f>
        <v>0</v>
      </c>
      <c r="I43" s="6">
        <f>ROUND('5,1'!I43*'1,2'!$E$28,0)</f>
        <v>2479</v>
      </c>
      <c r="J43" s="6">
        <f>ROUND('5,1'!J43*'1,2'!$E$28,0)</f>
        <v>0</v>
      </c>
      <c r="L43" s="86"/>
      <c r="M43" s="86"/>
      <c r="N43" s="86"/>
      <c r="O43" s="86"/>
      <c r="P43" s="86"/>
      <c r="Q43" s="86"/>
    </row>
    <row r="44" spans="1:17" ht="38.25" x14ac:dyDescent="0.2">
      <c r="A44" s="4" t="s">
        <v>294</v>
      </c>
      <c r="B44" s="4" t="s">
        <v>813</v>
      </c>
      <c r="C44" s="5" t="s">
        <v>814</v>
      </c>
      <c r="D44" s="4" t="s">
        <v>15</v>
      </c>
      <c r="E44" s="6">
        <f>ROUND('5,1'!E44*'1,2'!$E$28,0)</f>
        <v>622</v>
      </c>
      <c r="F44" s="6">
        <f>ROUND('5,1'!F44*'1,2'!$E$28,0)</f>
        <v>0</v>
      </c>
      <c r="G44" s="6">
        <f>ROUND('5,1'!G44*'1,2'!$E$28,0)</f>
        <v>1121</v>
      </c>
      <c r="H44" s="6">
        <f>ROUND('5,1'!H44*'1,2'!$E$28,0)</f>
        <v>0</v>
      </c>
      <c r="I44" s="6">
        <f>ROUND('5,1'!I44*'1,2'!$E$28,0)</f>
        <v>1269</v>
      </c>
      <c r="J44" s="6">
        <f>ROUND('5,1'!J44*'1,2'!$E$28,0)</f>
        <v>0</v>
      </c>
      <c r="L44" s="86"/>
      <c r="M44" s="86"/>
      <c r="N44" s="86"/>
      <c r="O44" s="86"/>
      <c r="P44" s="86"/>
      <c r="Q44" s="86"/>
    </row>
    <row r="45" spans="1:17" ht="38.25" x14ac:dyDescent="0.2">
      <c r="A45" s="4" t="s">
        <v>297</v>
      </c>
      <c r="B45" s="4" t="s">
        <v>815</v>
      </c>
      <c r="C45" s="5" t="s">
        <v>816</v>
      </c>
      <c r="D45" s="4" t="s">
        <v>15</v>
      </c>
      <c r="E45" s="6">
        <f>ROUND('5,1'!E45*'1,2'!$E$28,0)</f>
        <v>748</v>
      </c>
      <c r="F45" s="6">
        <f>ROUND('5,1'!F45*'1,2'!$E$28,0)</f>
        <v>0</v>
      </c>
      <c r="G45" s="6">
        <f>ROUND('5,1'!G45*'1,2'!$E$28,0)</f>
        <v>1346</v>
      </c>
      <c r="H45" s="6">
        <f>ROUND('5,1'!H45*'1,2'!$E$28,0)</f>
        <v>0</v>
      </c>
      <c r="I45" s="6">
        <f>ROUND('5,1'!I45*'1,2'!$E$28,0)</f>
        <v>1525</v>
      </c>
      <c r="J45" s="6">
        <f>ROUND('5,1'!J45*'1,2'!$E$28,0)</f>
        <v>0</v>
      </c>
      <c r="L45" s="86"/>
      <c r="M45" s="86"/>
      <c r="N45" s="86"/>
      <c r="O45" s="86"/>
      <c r="P45" s="86"/>
      <c r="Q45" s="86"/>
    </row>
    <row r="46" spans="1:17" ht="38.25" x14ac:dyDescent="0.2">
      <c r="A46" s="4" t="s">
        <v>300</v>
      </c>
      <c r="B46" s="4" t="s">
        <v>817</v>
      </c>
      <c r="C46" s="5" t="s">
        <v>818</v>
      </c>
      <c r="D46" s="4" t="s">
        <v>15</v>
      </c>
      <c r="E46" s="6">
        <f>ROUND('5,1'!E46*'1,2'!$E$28,0)</f>
        <v>1421</v>
      </c>
      <c r="F46" s="6">
        <f>ROUND('5,1'!F46*'1,2'!$E$28,0)</f>
        <v>0</v>
      </c>
      <c r="G46" s="6">
        <f>ROUND('5,1'!G46*'1,2'!$E$28,0)</f>
        <v>2557</v>
      </c>
      <c r="H46" s="6">
        <f>ROUND('5,1'!H46*'1,2'!$E$28,0)</f>
        <v>0</v>
      </c>
      <c r="I46" s="6">
        <f>ROUND('5,1'!I46*'1,2'!$E$28,0)</f>
        <v>2896</v>
      </c>
      <c r="J46" s="6">
        <f>ROUND('5,1'!J46*'1,2'!$E$28,0)</f>
        <v>0</v>
      </c>
      <c r="L46" s="86"/>
      <c r="M46" s="86"/>
      <c r="N46" s="86"/>
      <c r="O46" s="86"/>
      <c r="P46" s="86"/>
      <c r="Q46" s="86"/>
    </row>
    <row r="47" spans="1:17" ht="38.25" x14ac:dyDescent="0.2">
      <c r="A47" s="4" t="s">
        <v>304</v>
      </c>
      <c r="B47" s="4" t="s">
        <v>819</v>
      </c>
      <c r="C47" s="5" t="s">
        <v>820</v>
      </c>
      <c r="D47" s="4" t="s">
        <v>15</v>
      </c>
      <c r="E47" s="6">
        <f>ROUND('5,1'!E47*'1,2'!$E$28,0)</f>
        <v>1624</v>
      </c>
      <c r="F47" s="6">
        <f>ROUND('5,1'!F47*'1,2'!$E$28,0)</f>
        <v>0</v>
      </c>
      <c r="G47" s="6">
        <f>ROUND('5,1'!G47*'1,2'!$E$28,0)</f>
        <v>2927</v>
      </c>
      <c r="H47" s="6">
        <f>ROUND('5,1'!H47*'1,2'!$E$28,0)</f>
        <v>0</v>
      </c>
      <c r="I47" s="6">
        <f>ROUND('5,1'!I47*'1,2'!$E$28,0)</f>
        <v>3316</v>
      </c>
      <c r="J47" s="6">
        <f>ROUND('5,1'!J47*'1,2'!$E$28,0)</f>
        <v>0</v>
      </c>
      <c r="L47" s="86"/>
      <c r="M47" s="86"/>
      <c r="N47" s="86"/>
      <c r="O47" s="86"/>
      <c r="P47" s="86"/>
      <c r="Q47" s="86"/>
    </row>
    <row r="48" spans="1:17" ht="38.25" x14ac:dyDescent="0.2">
      <c r="A48" s="4" t="s">
        <v>307</v>
      </c>
      <c r="B48" s="4" t="s">
        <v>821</v>
      </c>
      <c r="C48" s="5" t="s">
        <v>822</v>
      </c>
      <c r="D48" s="4" t="s">
        <v>15</v>
      </c>
      <c r="E48" s="6">
        <f>ROUND('5,1'!E48*'1,2'!$E$28,0)</f>
        <v>1832</v>
      </c>
      <c r="F48" s="6">
        <f>ROUND('5,1'!F48*'1,2'!$E$28,0)</f>
        <v>0</v>
      </c>
      <c r="G48" s="6">
        <f>ROUND('5,1'!G48*'1,2'!$E$28,0)</f>
        <v>3296</v>
      </c>
      <c r="H48" s="6">
        <f>ROUND('5,1'!H48*'1,2'!$E$28,0)</f>
        <v>0</v>
      </c>
      <c r="I48" s="6">
        <f>ROUND('5,1'!I48*'1,2'!$E$28,0)</f>
        <v>3733</v>
      </c>
      <c r="J48" s="6">
        <f>ROUND('5,1'!J48*'1,2'!$E$28,0)</f>
        <v>0</v>
      </c>
      <c r="L48" s="86"/>
      <c r="M48" s="86"/>
      <c r="N48" s="86"/>
      <c r="O48" s="86"/>
      <c r="P48" s="86"/>
      <c r="Q48" s="86"/>
    </row>
    <row r="49" spans="1:17" ht="25.5" x14ac:dyDescent="0.2">
      <c r="A49" s="4" t="s">
        <v>310</v>
      </c>
      <c r="B49" s="4" t="s">
        <v>823</v>
      </c>
      <c r="C49" s="5" t="s">
        <v>824</v>
      </c>
      <c r="D49" s="4" t="s">
        <v>15</v>
      </c>
      <c r="E49" s="6">
        <f>ROUND('5,1'!E49*'1,2'!$E$28,0)</f>
        <v>548</v>
      </c>
      <c r="F49" s="6">
        <f>ROUND('5,1'!F49*'1,2'!$E$28,0)</f>
        <v>603</v>
      </c>
      <c r="G49" s="6">
        <f>ROUND('5,1'!G49*'1,2'!$E$28,0)</f>
        <v>987</v>
      </c>
      <c r="H49" s="6">
        <f>ROUND('5,1'!H49*'1,2'!$E$28,0)</f>
        <v>1086</v>
      </c>
      <c r="I49" s="6">
        <f>ROUND('5,1'!I49*'1,2'!$E$28,0)</f>
        <v>1117</v>
      </c>
      <c r="J49" s="6">
        <f>ROUND('5,1'!J49*'1,2'!$E$28,0)</f>
        <v>1222</v>
      </c>
      <c r="L49" s="86"/>
      <c r="M49" s="86"/>
      <c r="N49" s="86"/>
      <c r="O49" s="86"/>
      <c r="P49" s="86"/>
      <c r="Q49" s="86"/>
    </row>
    <row r="50" spans="1:17" ht="25.5" x14ac:dyDescent="0.2">
      <c r="A50" s="4" t="s">
        <v>313</v>
      </c>
      <c r="B50" s="4" t="s">
        <v>825</v>
      </c>
      <c r="C50" s="5" t="s">
        <v>826</v>
      </c>
      <c r="D50" s="4" t="s">
        <v>15</v>
      </c>
      <c r="E50" s="6">
        <f>ROUND('5,1'!E50*'1,2'!$E$28,0)</f>
        <v>684</v>
      </c>
      <c r="F50" s="6">
        <f>ROUND('5,1'!F50*'1,2'!$E$28,0)</f>
        <v>754</v>
      </c>
      <c r="G50" s="6">
        <f>ROUND('5,1'!G50*'1,2'!$E$28,0)</f>
        <v>1232</v>
      </c>
      <c r="H50" s="6">
        <f>ROUND('5,1'!H50*'1,2'!$E$28,0)</f>
        <v>1357</v>
      </c>
      <c r="I50" s="6">
        <f>ROUND('5,1'!I50*'1,2'!$E$28,0)</f>
        <v>1397</v>
      </c>
      <c r="J50" s="6">
        <f>ROUND('5,1'!J50*'1,2'!$E$28,0)</f>
        <v>1528</v>
      </c>
      <c r="L50" s="86"/>
      <c r="M50" s="86"/>
      <c r="N50" s="86"/>
      <c r="O50" s="86"/>
      <c r="P50" s="86"/>
      <c r="Q50" s="86"/>
    </row>
    <row r="51" spans="1:17" ht="25.5" x14ac:dyDescent="0.2">
      <c r="A51" s="4" t="s">
        <v>316</v>
      </c>
      <c r="B51" s="4" t="s">
        <v>827</v>
      </c>
      <c r="C51" s="5" t="s">
        <v>828</v>
      </c>
      <c r="D51" s="4" t="s">
        <v>15</v>
      </c>
      <c r="E51" s="6">
        <f>ROUND('5,1'!E51*'1,2'!$E$28,0)</f>
        <v>304</v>
      </c>
      <c r="F51" s="6">
        <f>ROUND('5,1'!F51*'1,2'!$E$28,0)</f>
        <v>332</v>
      </c>
      <c r="G51" s="6">
        <f>ROUND('5,1'!G51*'1,2'!$E$28,0)</f>
        <v>544</v>
      </c>
      <c r="H51" s="6">
        <f>ROUND('5,1'!H51*'1,2'!$E$28,0)</f>
        <v>599</v>
      </c>
      <c r="I51" s="6">
        <f>ROUND('5,1'!I51*'1,2'!$E$28,0)</f>
        <v>618</v>
      </c>
      <c r="J51" s="6">
        <f>ROUND('5,1'!J51*'1,2'!$E$28,0)</f>
        <v>674</v>
      </c>
      <c r="L51" s="86"/>
      <c r="M51" s="86"/>
      <c r="N51" s="86"/>
      <c r="O51" s="86"/>
      <c r="P51" s="86"/>
      <c r="Q51" s="86"/>
    </row>
    <row r="52" spans="1:17" ht="38.25" x14ac:dyDescent="0.2">
      <c r="A52" s="4" t="s">
        <v>319</v>
      </c>
      <c r="B52" s="4" t="s">
        <v>829</v>
      </c>
      <c r="C52" s="5" t="s">
        <v>830</v>
      </c>
      <c r="D52" s="4" t="s">
        <v>15</v>
      </c>
      <c r="E52" s="6">
        <f>E51*1.5</f>
        <v>456</v>
      </c>
      <c r="F52" s="6">
        <f t="shared" ref="F52:J52" si="39">F51*1.5</f>
        <v>498</v>
      </c>
      <c r="G52" s="6">
        <f t="shared" si="39"/>
        <v>816</v>
      </c>
      <c r="H52" s="6">
        <f t="shared" si="39"/>
        <v>898.5</v>
      </c>
      <c r="I52" s="6">
        <f t="shared" si="39"/>
        <v>927</v>
      </c>
      <c r="J52" s="6">
        <f t="shared" si="39"/>
        <v>1011</v>
      </c>
      <c r="L52" s="86"/>
      <c r="M52" s="86"/>
      <c r="N52" s="86"/>
      <c r="O52" s="86"/>
      <c r="P52" s="86"/>
      <c r="Q52" s="86"/>
    </row>
    <row r="53" spans="1:17" ht="38.25" x14ac:dyDescent="0.2">
      <c r="A53" s="4" t="s">
        <v>322</v>
      </c>
      <c r="B53" s="4" t="s">
        <v>831</v>
      </c>
      <c r="C53" s="5" t="s">
        <v>832</v>
      </c>
      <c r="D53" s="4" t="s">
        <v>15</v>
      </c>
      <c r="E53" s="6">
        <f>ROUND('5,1'!E53*'1,2'!$E$28,0)</f>
        <v>1141</v>
      </c>
      <c r="F53" s="6">
        <f>ROUND('5,1'!F53*'1,2'!$E$28,0)</f>
        <v>1253</v>
      </c>
      <c r="G53" s="6">
        <f>ROUND('5,1'!G53*'1,2'!$E$28,0)</f>
        <v>2055</v>
      </c>
      <c r="H53" s="6">
        <f>ROUND('5,1'!H53*'1,2'!$E$28,0)</f>
        <v>2261</v>
      </c>
      <c r="I53" s="6">
        <f>ROUND('5,1'!I53*'1,2'!$E$28,0)</f>
        <v>2327</v>
      </c>
      <c r="J53" s="6">
        <f>ROUND('5,1'!J53*'1,2'!$E$28,0)</f>
        <v>2546</v>
      </c>
      <c r="L53" s="86"/>
      <c r="M53" s="86"/>
      <c r="N53" s="86"/>
      <c r="O53" s="86"/>
      <c r="P53" s="86"/>
      <c r="Q53" s="86"/>
    </row>
    <row r="54" spans="1:17" ht="38.25" x14ac:dyDescent="0.2">
      <c r="A54" s="4" t="s">
        <v>325</v>
      </c>
      <c r="B54" s="4" t="s">
        <v>833</v>
      </c>
      <c r="C54" s="5" t="s">
        <v>834</v>
      </c>
      <c r="D54" s="4" t="s">
        <v>15</v>
      </c>
      <c r="E54" s="6">
        <f>E53*1.5</f>
        <v>1711.5</v>
      </c>
      <c r="F54" s="6">
        <f t="shared" ref="F54" si="40">F53*1.5</f>
        <v>1879.5</v>
      </c>
      <c r="G54" s="6">
        <f t="shared" ref="G54" si="41">G53*1.5</f>
        <v>3082.5</v>
      </c>
      <c r="H54" s="6">
        <f t="shared" ref="H54" si="42">H53*1.5</f>
        <v>3391.5</v>
      </c>
      <c r="I54" s="6">
        <f t="shared" ref="I54" si="43">I53*1.5</f>
        <v>3490.5</v>
      </c>
      <c r="J54" s="6">
        <f t="shared" ref="J54" si="44">J53*1.5</f>
        <v>3819</v>
      </c>
      <c r="L54" s="86"/>
      <c r="M54" s="86"/>
      <c r="N54" s="86"/>
      <c r="O54" s="86"/>
      <c r="P54" s="86"/>
      <c r="Q54" s="86"/>
    </row>
    <row r="55" spans="1:17" ht="25.5" x14ac:dyDescent="0.2">
      <c r="A55" s="4" t="s">
        <v>328</v>
      </c>
      <c r="B55" s="4" t="s">
        <v>835</v>
      </c>
      <c r="C55" s="5" t="s">
        <v>836</v>
      </c>
      <c r="D55" s="4" t="s">
        <v>15</v>
      </c>
      <c r="E55" s="6">
        <f>ROUND('5,1'!E55*'1,2'!$E$28,0)</f>
        <v>411</v>
      </c>
      <c r="F55" s="6">
        <f>ROUND('5,1'!F55*'1,2'!$E$28,0)</f>
        <v>450</v>
      </c>
      <c r="G55" s="6">
        <f>ROUND('5,1'!G55*'1,2'!$E$28,0)</f>
        <v>739</v>
      </c>
      <c r="H55" s="6">
        <f>ROUND('5,1'!H55*'1,2'!$E$28,0)</f>
        <v>815</v>
      </c>
      <c r="I55" s="6">
        <f>ROUND('5,1'!I55*'1,2'!$E$28,0)</f>
        <v>838</v>
      </c>
      <c r="J55" s="6">
        <f>ROUND('5,1'!J55*'1,2'!$E$28,0)</f>
        <v>918</v>
      </c>
      <c r="L55" s="86"/>
      <c r="M55" s="86"/>
      <c r="N55" s="86"/>
      <c r="O55" s="86"/>
      <c r="P55" s="86"/>
      <c r="Q55" s="86"/>
    </row>
    <row r="56" spans="1:17" ht="38.25" x14ac:dyDescent="0.2">
      <c r="A56" s="4" t="s">
        <v>331</v>
      </c>
      <c r="B56" s="4" t="s">
        <v>837</v>
      </c>
      <c r="C56" s="5" t="s">
        <v>838</v>
      </c>
      <c r="D56" s="4" t="s">
        <v>15</v>
      </c>
      <c r="E56" s="6">
        <f>E55*1.5</f>
        <v>616.5</v>
      </c>
      <c r="F56" s="6">
        <f t="shared" ref="F56" si="45">F55*1.5</f>
        <v>675</v>
      </c>
      <c r="G56" s="6">
        <f t="shared" ref="G56" si="46">G55*1.5</f>
        <v>1108.5</v>
      </c>
      <c r="H56" s="6">
        <f t="shared" ref="H56" si="47">H55*1.5</f>
        <v>1222.5</v>
      </c>
      <c r="I56" s="6">
        <f t="shared" ref="I56" si="48">I55*1.5</f>
        <v>1257</v>
      </c>
      <c r="J56" s="6">
        <f t="shared" ref="J56" si="49">J55*1.5</f>
        <v>1377</v>
      </c>
      <c r="L56" s="86"/>
      <c r="M56" s="86"/>
      <c r="N56" s="86"/>
      <c r="O56" s="86"/>
      <c r="P56" s="86"/>
      <c r="Q56" s="86"/>
    </row>
    <row r="57" spans="1:17" ht="38.25" x14ac:dyDescent="0.2">
      <c r="A57" s="4" t="s">
        <v>334</v>
      </c>
      <c r="B57" s="4" t="s">
        <v>839</v>
      </c>
      <c r="C57" s="5" t="s">
        <v>840</v>
      </c>
      <c r="D57" s="4" t="s">
        <v>15</v>
      </c>
      <c r="E57" s="6">
        <f>ROUND('5,1'!E57*'1,2'!$E$28,0)</f>
        <v>1540</v>
      </c>
      <c r="F57" s="6">
        <f>ROUND('5,1'!F57*'1,2'!$E$28,0)</f>
        <v>1693</v>
      </c>
      <c r="G57" s="6">
        <f>ROUND('5,1'!G57*'1,2'!$E$28,0)</f>
        <v>2772</v>
      </c>
      <c r="H57" s="6">
        <f>ROUND('5,1'!H57*'1,2'!$E$28,0)</f>
        <v>3054</v>
      </c>
      <c r="I57" s="6">
        <f>ROUND('5,1'!I57*'1,2'!$E$28,0)</f>
        <v>3142</v>
      </c>
      <c r="J57" s="6">
        <f>ROUND('5,1'!J57*'1,2'!$E$28,0)</f>
        <v>3437</v>
      </c>
      <c r="L57" s="86"/>
      <c r="M57" s="86"/>
      <c r="N57" s="86"/>
      <c r="O57" s="86"/>
      <c r="P57" s="86"/>
      <c r="Q57" s="86"/>
    </row>
    <row r="58" spans="1:17" ht="38.25" x14ac:dyDescent="0.2">
      <c r="A58" s="4" t="s">
        <v>337</v>
      </c>
      <c r="B58" s="4" t="s">
        <v>841</v>
      </c>
      <c r="C58" s="5" t="s">
        <v>842</v>
      </c>
      <c r="D58" s="4" t="s">
        <v>15</v>
      </c>
      <c r="E58" s="6">
        <f>E57*1.5</f>
        <v>2310</v>
      </c>
      <c r="F58" s="6">
        <f t="shared" ref="F58" si="50">F57*1.5</f>
        <v>2539.5</v>
      </c>
      <c r="G58" s="6">
        <f t="shared" ref="G58" si="51">G57*1.5</f>
        <v>4158</v>
      </c>
      <c r="H58" s="6">
        <f t="shared" ref="H58" si="52">H57*1.5</f>
        <v>4581</v>
      </c>
      <c r="I58" s="6">
        <f t="shared" ref="I58" si="53">I57*1.5</f>
        <v>4713</v>
      </c>
      <c r="J58" s="6">
        <f t="shared" ref="J58" si="54">J57*1.5</f>
        <v>5155.5</v>
      </c>
      <c r="L58" s="86"/>
      <c r="M58" s="86"/>
      <c r="N58" s="86"/>
      <c r="O58" s="86"/>
      <c r="P58" s="86"/>
      <c r="Q58" s="86"/>
    </row>
    <row r="59" spans="1:17" ht="25.5" x14ac:dyDescent="0.2">
      <c r="A59" s="4" t="s">
        <v>340</v>
      </c>
      <c r="B59" s="4" t="s">
        <v>843</v>
      </c>
      <c r="C59" s="5" t="s">
        <v>844</v>
      </c>
      <c r="D59" s="4" t="s">
        <v>15</v>
      </c>
      <c r="E59" s="6">
        <f>ROUND('5,1'!E59*'1,2'!$E$28,0)</f>
        <v>370</v>
      </c>
      <c r="F59" s="6">
        <f>ROUND('5,1'!F59*'1,2'!$E$28,0)</f>
        <v>408</v>
      </c>
      <c r="G59" s="6">
        <f>ROUND('5,1'!G59*'1,2'!$E$28,0)</f>
        <v>668</v>
      </c>
      <c r="H59" s="6">
        <f>ROUND('5,1'!H59*'1,2'!$E$28,0)</f>
        <v>737</v>
      </c>
      <c r="I59" s="6">
        <f>ROUND('5,1'!I59*'1,2'!$E$28,0)</f>
        <v>758</v>
      </c>
      <c r="J59" s="6">
        <f>ROUND('5,1'!J59*'1,2'!$E$28,0)</f>
        <v>828</v>
      </c>
      <c r="L59" s="86"/>
      <c r="M59" s="86"/>
      <c r="N59" s="86"/>
      <c r="O59" s="86"/>
      <c r="P59" s="86"/>
      <c r="Q59" s="86"/>
    </row>
    <row r="60" spans="1:17" ht="25.5" x14ac:dyDescent="0.2">
      <c r="A60" s="4" t="s">
        <v>343</v>
      </c>
      <c r="B60" s="4" t="s">
        <v>845</v>
      </c>
      <c r="C60" s="5" t="s">
        <v>846</v>
      </c>
      <c r="D60" s="4" t="s">
        <v>15</v>
      </c>
      <c r="E60" s="6">
        <f>ROUND('5,1'!E60*'1,2'!$E$28,0)</f>
        <v>462</v>
      </c>
      <c r="F60" s="6">
        <f>ROUND('5,1'!F60*'1,2'!$E$28,0)</f>
        <v>506</v>
      </c>
      <c r="G60" s="6">
        <f>ROUND('5,1'!G60*'1,2'!$E$28,0)</f>
        <v>833</v>
      </c>
      <c r="H60" s="6">
        <f>ROUND('5,1'!H60*'1,2'!$E$28,0)</f>
        <v>915</v>
      </c>
      <c r="I60" s="6">
        <f>ROUND('5,1'!I60*'1,2'!$E$28,0)</f>
        <v>943</v>
      </c>
      <c r="J60" s="6">
        <f>ROUND('5,1'!J60*'1,2'!$E$28,0)</f>
        <v>1033</v>
      </c>
      <c r="L60" s="86"/>
      <c r="M60" s="86"/>
      <c r="N60" s="86"/>
      <c r="O60" s="86"/>
      <c r="P60" s="86"/>
      <c r="Q60" s="86"/>
    </row>
    <row r="61" spans="1:17" ht="25.5" x14ac:dyDescent="0.2">
      <c r="A61" s="4" t="s">
        <v>346</v>
      </c>
      <c r="B61" s="4" t="s">
        <v>847</v>
      </c>
      <c r="C61" s="5" t="s">
        <v>848</v>
      </c>
      <c r="D61" s="4" t="s">
        <v>15</v>
      </c>
      <c r="E61" s="6">
        <f>ROUND('5,1'!E61*'1,2'!$E$28,0)</f>
        <v>571</v>
      </c>
      <c r="F61" s="6">
        <f>ROUND('5,1'!F61*'1,2'!$E$28,0)</f>
        <v>628</v>
      </c>
      <c r="G61" s="6">
        <f>ROUND('5,1'!G61*'1,2'!$E$28,0)</f>
        <v>1026</v>
      </c>
      <c r="H61" s="6">
        <f>ROUND('5,1'!H61*'1,2'!$E$28,0)</f>
        <v>1130</v>
      </c>
      <c r="I61" s="6">
        <f>ROUND('5,1'!I61*'1,2'!$E$28,0)</f>
        <v>1164</v>
      </c>
      <c r="J61" s="6">
        <f>ROUND('5,1'!J61*'1,2'!$E$28,0)</f>
        <v>1274</v>
      </c>
      <c r="L61" s="86"/>
      <c r="M61" s="86"/>
      <c r="N61" s="86"/>
      <c r="O61" s="86"/>
      <c r="P61" s="86"/>
      <c r="Q61" s="86"/>
    </row>
    <row r="62" spans="1:17" ht="25.5" x14ac:dyDescent="0.2">
      <c r="A62" s="4" t="s">
        <v>350</v>
      </c>
      <c r="B62" s="4" t="s">
        <v>849</v>
      </c>
      <c r="C62" s="5" t="s">
        <v>850</v>
      </c>
      <c r="D62" s="4" t="s">
        <v>15</v>
      </c>
      <c r="E62" s="6">
        <f>E61*2</f>
        <v>1142</v>
      </c>
      <c r="F62" s="6">
        <f t="shared" ref="F62:J62" si="55">F61*2</f>
        <v>1256</v>
      </c>
      <c r="G62" s="6">
        <f t="shared" si="55"/>
        <v>2052</v>
      </c>
      <c r="H62" s="6">
        <f t="shared" si="55"/>
        <v>2260</v>
      </c>
      <c r="I62" s="6">
        <f t="shared" si="55"/>
        <v>2328</v>
      </c>
      <c r="J62" s="6">
        <f t="shared" si="55"/>
        <v>2548</v>
      </c>
      <c r="L62" s="86"/>
      <c r="M62" s="86"/>
      <c r="N62" s="86"/>
      <c r="O62" s="86"/>
      <c r="P62" s="86"/>
      <c r="Q62" s="86"/>
    </row>
    <row r="63" spans="1:17" ht="38.25" x14ac:dyDescent="0.2">
      <c r="A63" s="4" t="s">
        <v>460</v>
      </c>
      <c r="B63" s="4" t="s">
        <v>851</v>
      </c>
      <c r="C63" s="5" t="s">
        <v>852</v>
      </c>
      <c r="D63" s="4" t="s">
        <v>15</v>
      </c>
      <c r="E63" s="6">
        <f>ROUND('5,1'!E63*'1,2'!$E$28,0)</f>
        <v>324</v>
      </c>
      <c r="F63" s="6">
        <f>ROUND('5,1'!F63*'1,2'!$E$28,0)</f>
        <v>358</v>
      </c>
      <c r="G63" s="6">
        <f>ROUND('5,1'!G63*'1,2'!$E$28,0)</f>
        <v>593</v>
      </c>
      <c r="H63" s="6">
        <f>ROUND('5,1'!H63*'1,2'!$E$28,0)</f>
        <v>653</v>
      </c>
      <c r="I63" s="6">
        <f>ROUND('5,1'!I63*'1,2'!$E$28,0)</f>
        <v>699</v>
      </c>
      <c r="J63" s="6">
        <f>ROUND('5,1'!J63*'1,2'!$E$28,0)</f>
        <v>763</v>
      </c>
      <c r="L63" s="86"/>
      <c r="M63" s="86"/>
      <c r="N63" s="86"/>
      <c r="O63" s="86"/>
      <c r="P63" s="86"/>
      <c r="Q63" s="86"/>
    </row>
    <row r="64" spans="1:17" ht="38.25" x14ac:dyDescent="0.2">
      <c r="A64" s="4" t="s">
        <v>463</v>
      </c>
      <c r="B64" s="4" t="s">
        <v>853</v>
      </c>
      <c r="C64" s="5" t="s">
        <v>854</v>
      </c>
      <c r="D64" s="129" t="s">
        <v>3243</v>
      </c>
      <c r="E64" s="130"/>
      <c r="F64" s="130"/>
      <c r="G64" s="130"/>
      <c r="H64" s="130"/>
      <c r="I64" s="130"/>
      <c r="J64" s="130"/>
      <c r="L64" s="86"/>
      <c r="M64" s="86"/>
      <c r="N64" s="86"/>
      <c r="O64" s="86"/>
      <c r="P64" s="86"/>
      <c r="Q64" s="86"/>
    </row>
    <row r="65" spans="1:17" x14ac:dyDescent="0.2">
      <c r="A65" s="4"/>
      <c r="B65" s="4"/>
      <c r="C65" s="128" t="s">
        <v>3238</v>
      </c>
      <c r="D65" s="4"/>
      <c r="E65" s="6">
        <f>ROUND('5,1'!E65*'1,2'!$E$28,0)</f>
        <v>529</v>
      </c>
      <c r="F65" s="6">
        <f>ROUND('5,1'!F65*'1,2'!$E$28,0)</f>
        <v>585</v>
      </c>
      <c r="G65" s="6">
        <f>ROUND('5,1'!G65*'1,2'!$E$28,0)</f>
        <v>923</v>
      </c>
      <c r="H65" s="6">
        <f>ROUND('5,1'!H65*'1,2'!$E$28,0)</f>
        <v>1020</v>
      </c>
      <c r="I65" s="6">
        <f>ROUND('5,1'!I65*'1,2'!$E$28,0)</f>
        <v>1263</v>
      </c>
      <c r="J65" s="6">
        <f>ROUND('5,1'!J65*'1,2'!$E$28,0)</f>
        <v>1396</v>
      </c>
      <c r="L65" s="86"/>
      <c r="M65" s="86"/>
      <c r="N65" s="86"/>
      <c r="O65" s="86"/>
      <c r="P65" s="86"/>
      <c r="Q65" s="86"/>
    </row>
    <row r="66" spans="1:17" x14ac:dyDescent="0.2">
      <c r="A66" s="4"/>
      <c r="B66" s="4"/>
      <c r="C66" s="128" t="s">
        <v>3239</v>
      </c>
      <c r="D66" s="4"/>
      <c r="E66" s="6">
        <f>ROUND('5,1'!E66*'1,2'!$E$28,0)</f>
        <v>3703</v>
      </c>
      <c r="F66" s="6">
        <f>ROUND('5,1'!F66*'1,2'!$E$28,0)</f>
        <v>4092</v>
      </c>
      <c r="G66" s="6">
        <f>ROUND('5,1'!G66*'1,2'!$E$28,0)</f>
        <v>6461</v>
      </c>
      <c r="H66" s="6">
        <f>ROUND('5,1'!H66*'1,2'!$E$28,0)</f>
        <v>7140</v>
      </c>
      <c r="I66" s="6">
        <f>ROUND('5,1'!I66*'1,2'!$E$28,0)</f>
        <v>8848</v>
      </c>
      <c r="J66" s="6">
        <f>ROUND('5,1'!J66*'1,2'!$E$28,0)</f>
        <v>9777</v>
      </c>
      <c r="L66" s="86"/>
      <c r="M66" s="86"/>
      <c r="N66" s="86"/>
      <c r="O66" s="86"/>
      <c r="P66" s="86"/>
      <c r="Q66" s="86"/>
    </row>
    <row r="67" spans="1:17" x14ac:dyDescent="0.2">
      <c r="A67" s="4"/>
      <c r="B67" s="4"/>
      <c r="C67" s="128" t="s">
        <v>3240</v>
      </c>
      <c r="D67" s="4"/>
      <c r="E67" s="6">
        <f>ROUND('5,1'!E67*'1,2'!$E$28,0)</f>
        <v>6347</v>
      </c>
      <c r="F67" s="6">
        <f>ROUND('5,1'!F67*'1,2'!$E$28,0)</f>
        <v>7014</v>
      </c>
      <c r="G67" s="6">
        <f>ROUND('5,1'!G67*'1,2'!$E$28,0)</f>
        <v>11075</v>
      </c>
      <c r="H67" s="6">
        <f>ROUND('5,1'!H67*'1,2'!$E$28,0)</f>
        <v>12239</v>
      </c>
      <c r="I67" s="6">
        <f>ROUND('5,1'!I67*'1,2'!$E$28,0)</f>
        <v>15170</v>
      </c>
      <c r="J67" s="6">
        <f>ROUND('5,1'!J67*'1,2'!$E$28,0)</f>
        <v>16763</v>
      </c>
      <c r="L67" s="86"/>
      <c r="M67" s="86"/>
      <c r="N67" s="86"/>
      <c r="O67" s="86"/>
      <c r="P67" s="86"/>
      <c r="Q67" s="86"/>
    </row>
    <row r="68" spans="1:17" x14ac:dyDescent="0.2">
      <c r="A68" s="4"/>
      <c r="B68" s="4"/>
      <c r="C68" s="128" t="s">
        <v>3241</v>
      </c>
      <c r="D68" s="4"/>
      <c r="E68" s="6">
        <f>ROUND('5,1'!E68*'1,2'!$E$28,0)</f>
        <v>8462</v>
      </c>
      <c r="F68" s="6">
        <f>ROUND('5,1'!F68*'1,2'!$E$28,0)</f>
        <v>9351</v>
      </c>
      <c r="G68" s="6">
        <f>ROUND('5,1'!G68*'1,2'!$E$28,0)</f>
        <v>14767</v>
      </c>
      <c r="H68" s="6">
        <f>ROUND('5,1'!H68*'1,2'!$E$28,0)</f>
        <v>16318</v>
      </c>
      <c r="I68" s="6">
        <f>ROUND('5,1'!I68*'1,2'!$E$28,0)</f>
        <v>20227</v>
      </c>
      <c r="J68" s="6">
        <f>ROUND('5,1'!J68*'1,2'!$E$28,0)</f>
        <v>22349</v>
      </c>
      <c r="L68" s="86"/>
      <c r="M68" s="86"/>
      <c r="N68" s="86"/>
      <c r="O68" s="86"/>
      <c r="P68" s="86"/>
      <c r="Q68" s="86"/>
    </row>
    <row r="69" spans="1:17" ht="38.25" x14ac:dyDescent="0.2">
      <c r="A69" s="4" t="s">
        <v>466</v>
      </c>
      <c r="B69" s="4" t="s">
        <v>855</v>
      </c>
      <c r="C69" s="5" t="s">
        <v>856</v>
      </c>
      <c r="D69" s="129" t="s">
        <v>3243</v>
      </c>
      <c r="E69" s="130"/>
      <c r="F69" s="130"/>
      <c r="G69" s="130"/>
      <c r="H69" s="130"/>
      <c r="I69" s="130"/>
      <c r="J69" s="130"/>
      <c r="L69" s="86"/>
      <c r="M69" s="86"/>
      <c r="N69" s="86"/>
      <c r="O69" s="86"/>
      <c r="P69" s="86"/>
      <c r="Q69" s="86"/>
    </row>
    <row r="70" spans="1:17" x14ac:dyDescent="0.2">
      <c r="A70" s="4"/>
      <c r="B70" s="4"/>
      <c r="C70" s="128" t="s">
        <v>3238</v>
      </c>
      <c r="D70" s="4"/>
      <c r="E70" s="6">
        <f>ROUND('5,1'!E70*'1,2'!$E$28,0)</f>
        <v>1586</v>
      </c>
      <c r="F70" s="6">
        <f>ROUND('5,1'!F70*'1,2'!$E$28,0)</f>
        <v>1753</v>
      </c>
      <c r="G70" s="6">
        <f>ROUND('5,1'!G70*'1,2'!$E$28,0)</f>
        <v>2769</v>
      </c>
      <c r="H70" s="6">
        <f>ROUND('5,1'!H70*'1,2'!$E$28,0)</f>
        <v>3060</v>
      </c>
      <c r="I70" s="6">
        <f>ROUND('5,1'!I70*'1,2'!$E$28,0)</f>
        <v>3792</v>
      </c>
      <c r="J70" s="6">
        <f>ROUND('5,1'!J70*'1,2'!$E$28,0)</f>
        <v>4190</v>
      </c>
      <c r="L70" s="86"/>
      <c r="M70" s="86"/>
      <c r="N70" s="86"/>
      <c r="O70" s="86"/>
      <c r="P70" s="86"/>
      <c r="Q70" s="86"/>
    </row>
    <row r="71" spans="1:17" x14ac:dyDescent="0.2">
      <c r="A71" s="4"/>
      <c r="B71" s="4"/>
      <c r="C71" s="128" t="s">
        <v>3239</v>
      </c>
      <c r="D71" s="4"/>
      <c r="E71" s="6">
        <f>ROUND('5,1'!E71*'1,2'!$E$28,0)</f>
        <v>7405</v>
      </c>
      <c r="F71" s="6">
        <f>ROUND('5,1'!F71*'1,2'!$E$28,0)</f>
        <v>8182</v>
      </c>
      <c r="G71" s="6">
        <f>ROUND('5,1'!G71*'1,2'!$E$28,0)</f>
        <v>12923</v>
      </c>
      <c r="H71" s="6">
        <f>ROUND('5,1'!H71*'1,2'!$E$28,0)</f>
        <v>14277</v>
      </c>
      <c r="I71" s="6">
        <f>ROUND('5,1'!I71*'1,2'!$E$28,0)</f>
        <v>17698</v>
      </c>
      <c r="J71" s="6">
        <f>ROUND('5,1'!J71*'1,2'!$E$28,0)</f>
        <v>19557</v>
      </c>
      <c r="L71" s="86"/>
      <c r="M71" s="86"/>
      <c r="N71" s="86"/>
      <c r="O71" s="86"/>
      <c r="P71" s="86"/>
      <c r="Q71" s="86"/>
    </row>
    <row r="72" spans="1:17" x14ac:dyDescent="0.2">
      <c r="A72" s="4"/>
      <c r="B72" s="4"/>
      <c r="C72" s="128" t="s">
        <v>3240</v>
      </c>
      <c r="D72" s="4"/>
      <c r="E72" s="6">
        <f>ROUND('5,1'!E72*'1,2'!$E$28,0)</f>
        <v>12694</v>
      </c>
      <c r="F72" s="6">
        <f>ROUND('5,1'!F72*'1,2'!$E$28,0)</f>
        <v>14027</v>
      </c>
      <c r="G72" s="6">
        <f>ROUND('5,1'!G72*'1,2'!$E$28,0)</f>
        <v>22152</v>
      </c>
      <c r="H72" s="6">
        <f>ROUND('5,1'!H72*'1,2'!$E$28,0)</f>
        <v>24478</v>
      </c>
      <c r="I72" s="6">
        <f>ROUND('5,1'!I72*'1,2'!$E$28,0)</f>
        <v>30339</v>
      </c>
      <c r="J72" s="6">
        <f>ROUND('5,1'!J72*'1,2'!$E$28,0)</f>
        <v>33523</v>
      </c>
      <c r="L72" s="86"/>
      <c r="M72" s="86"/>
      <c r="N72" s="86"/>
      <c r="O72" s="86"/>
      <c r="P72" s="86"/>
      <c r="Q72" s="86"/>
    </row>
    <row r="73" spans="1:17" x14ac:dyDescent="0.2">
      <c r="A73" s="4"/>
      <c r="B73" s="4"/>
      <c r="C73" s="128" t="s">
        <v>3241</v>
      </c>
      <c r="D73" s="4"/>
      <c r="E73" s="6">
        <f>ROUND('5,1'!E73*'1,2'!$E$28,0)</f>
        <v>16927</v>
      </c>
      <c r="F73" s="6">
        <f>ROUND('5,1'!F73*'1,2'!$E$28,0)</f>
        <v>18702</v>
      </c>
      <c r="G73" s="6">
        <f>ROUND('5,1'!G73*'1,2'!$E$28,0)</f>
        <v>29537</v>
      </c>
      <c r="H73" s="6">
        <f>ROUND('5,1'!H73*'1,2'!$E$28,0)</f>
        <v>32635</v>
      </c>
      <c r="I73" s="6">
        <f>ROUND('5,1'!I73*'1,2'!$E$28,0)</f>
        <v>40453</v>
      </c>
      <c r="J73" s="6">
        <f>ROUND('5,1'!J73*'1,2'!$E$28,0)</f>
        <v>44698</v>
      </c>
      <c r="L73" s="86"/>
      <c r="M73" s="86"/>
      <c r="N73" s="86"/>
      <c r="O73" s="86"/>
      <c r="P73" s="86"/>
      <c r="Q73" s="86"/>
    </row>
    <row r="74" spans="1:17" x14ac:dyDescent="0.2">
      <c r="C74" s="102"/>
      <c r="D74" s="102"/>
      <c r="E74" s="102"/>
      <c r="F74" s="144"/>
      <c r="G74" s="138"/>
      <c r="I74" s="113"/>
      <c r="K74" s="82"/>
      <c r="L74" s="86"/>
      <c r="M74" s="86"/>
      <c r="N74" s="86"/>
      <c r="O74" s="86"/>
      <c r="P74" s="86"/>
      <c r="Q74" s="86"/>
    </row>
    <row r="75" spans="1:17" x14ac:dyDescent="0.2">
      <c r="C75" s="100" t="s">
        <v>2980</v>
      </c>
      <c r="D75" s="103"/>
      <c r="E75" s="102"/>
      <c r="F75" s="102"/>
      <c r="G75" s="138"/>
      <c r="I75" s="113"/>
      <c r="J75" s="82"/>
      <c r="K75" s="99"/>
      <c r="L75" s="86"/>
      <c r="M75" s="86"/>
      <c r="N75" s="86"/>
      <c r="O75" s="86"/>
      <c r="P75" s="86"/>
      <c r="Q75" s="86"/>
    </row>
    <row r="76" spans="1:17" ht="29.25" customHeight="1" x14ac:dyDescent="0.2">
      <c r="C76" s="316" t="s">
        <v>2981</v>
      </c>
      <c r="D76" s="316"/>
      <c r="E76" s="316"/>
      <c r="F76" s="316"/>
      <c r="G76" s="316"/>
    </row>
    <row r="77" spans="1:17" x14ac:dyDescent="0.2">
      <c r="C77" s="101" t="s">
        <v>2982</v>
      </c>
      <c r="D77" s="104"/>
      <c r="E77" s="102"/>
      <c r="F77" s="102"/>
      <c r="G77" s="102"/>
    </row>
    <row r="78" spans="1:17" ht="41.25" customHeight="1" x14ac:dyDescent="0.2">
      <c r="C78" s="316" t="s">
        <v>2983</v>
      </c>
      <c r="D78" s="316"/>
      <c r="E78" s="316"/>
      <c r="F78" s="316"/>
      <c r="G78" s="316"/>
    </row>
    <row r="83" spans="9:10" x14ac:dyDescent="0.2">
      <c r="I83" s="82"/>
    </row>
    <row r="84" spans="9:10" x14ac:dyDescent="0.2">
      <c r="I84" s="82"/>
    </row>
    <row r="85" spans="9:10" x14ac:dyDescent="0.2">
      <c r="I85" s="201"/>
    </row>
    <row r="88" spans="9:10" x14ac:dyDescent="0.2">
      <c r="J88" s="82"/>
    </row>
    <row r="89" spans="9:10" x14ac:dyDescent="0.2">
      <c r="J89" s="82"/>
    </row>
    <row r="90" spans="9:10" x14ac:dyDescent="0.2">
      <c r="J90" s="113"/>
    </row>
  </sheetData>
  <sheetProtection sheet="1" objects="1" scenarios="1"/>
  <mergeCells count="15">
    <mergeCell ref="D8:D9"/>
    <mergeCell ref="E8:F8"/>
    <mergeCell ref="C76:G76"/>
    <mergeCell ref="C78:G78"/>
    <mergeCell ref="A1:J1"/>
    <mergeCell ref="A4:J4"/>
    <mergeCell ref="G8:H8"/>
    <mergeCell ref="I8:J8"/>
    <mergeCell ref="E7:F7"/>
    <mergeCell ref="G7:H7"/>
    <mergeCell ref="I7:J7"/>
    <mergeCell ref="A6:F6"/>
    <mergeCell ref="A8:A9"/>
    <mergeCell ref="B8:B9"/>
    <mergeCell ref="C8:C9"/>
  </mergeCells>
  <pageMargins left="0.98425196850393704" right="0.59055118110236227" top="0.78740157480314965" bottom="0.78740157480314965" header="0.39370078740157483" footer="0.39370078740157483"/>
  <pageSetup paperSize="9" scale="54" fitToHeight="3" pageOrder="overThenDown"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R21"/>
  <sheetViews>
    <sheetView workbookViewId="0">
      <pane ySplit="9" topLeftCell="A10" activePane="bottomLeft" state="frozen"/>
      <selection activeCell="I203" sqref="I203"/>
      <selection pane="bottomLeft" activeCell="E21" sqref="E21"/>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248" width="9.140625" style="1"/>
    <col min="249" max="249" width="11.5703125" style="1" customWidth="1"/>
    <col min="250" max="250" width="13.140625" style="1" customWidth="1"/>
    <col min="251" max="251" width="48.42578125" style="1" customWidth="1"/>
    <col min="252" max="252" width="13.85546875" style="1" customWidth="1"/>
    <col min="253" max="253" width="11.42578125" style="1" customWidth="1"/>
    <col min="254" max="254" width="11.85546875" style="1" customWidth="1"/>
    <col min="255" max="504" width="9.140625" style="1"/>
    <col min="505" max="505" width="11.5703125" style="1" customWidth="1"/>
    <col min="506" max="506" width="13.140625" style="1" customWidth="1"/>
    <col min="507" max="507" width="48.42578125" style="1" customWidth="1"/>
    <col min="508" max="508" width="13.85546875" style="1" customWidth="1"/>
    <col min="509" max="509" width="11.42578125" style="1" customWidth="1"/>
    <col min="510" max="510" width="11.85546875" style="1" customWidth="1"/>
    <col min="511" max="760" width="9.140625" style="1"/>
    <col min="761" max="761" width="11.5703125" style="1" customWidth="1"/>
    <col min="762" max="762" width="13.140625" style="1" customWidth="1"/>
    <col min="763" max="763" width="48.42578125" style="1" customWidth="1"/>
    <col min="764" max="764" width="13.85546875" style="1" customWidth="1"/>
    <col min="765" max="765" width="11.42578125" style="1" customWidth="1"/>
    <col min="766" max="766" width="11.85546875" style="1" customWidth="1"/>
    <col min="767" max="1016" width="9.140625" style="1"/>
    <col min="1017" max="1017" width="11.5703125" style="1" customWidth="1"/>
    <col min="1018" max="1018" width="13.140625" style="1" customWidth="1"/>
    <col min="1019" max="1019" width="48.42578125" style="1" customWidth="1"/>
    <col min="1020" max="1020" width="13.85546875" style="1" customWidth="1"/>
    <col min="1021" max="1021" width="11.42578125" style="1" customWidth="1"/>
    <col min="1022" max="1022" width="11.85546875" style="1" customWidth="1"/>
    <col min="1023" max="1272" width="9.140625" style="1"/>
    <col min="1273" max="1273" width="11.5703125" style="1" customWidth="1"/>
    <col min="1274" max="1274" width="13.140625" style="1" customWidth="1"/>
    <col min="1275" max="1275" width="48.42578125" style="1" customWidth="1"/>
    <col min="1276" max="1276" width="13.85546875" style="1" customWidth="1"/>
    <col min="1277" max="1277" width="11.42578125" style="1" customWidth="1"/>
    <col min="1278" max="1278" width="11.85546875" style="1" customWidth="1"/>
    <col min="1279" max="1528" width="9.140625" style="1"/>
    <col min="1529" max="1529" width="11.5703125" style="1" customWidth="1"/>
    <col min="1530" max="1530" width="13.140625" style="1" customWidth="1"/>
    <col min="1531" max="1531" width="48.42578125" style="1" customWidth="1"/>
    <col min="1532" max="1532" width="13.85546875" style="1" customWidth="1"/>
    <col min="1533" max="1533" width="11.42578125" style="1" customWidth="1"/>
    <col min="1534" max="1534" width="11.85546875" style="1" customWidth="1"/>
    <col min="1535" max="1784" width="9.140625" style="1"/>
    <col min="1785" max="1785" width="11.5703125" style="1" customWidth="1"/>
    <col min="1786" max="1786" width="13.140625" style="1" customWidth="1"/>
    <col min="1787" max="1787" width="48.42578125" style="1" customWidth="1"/>
    <col min="1788" max="1788" width="13.85546875" style="1" customWidth="1"/>
    <col min="1789" max="1789" width="11.42578125" style="1" customWidth="1"/>
    <col min="1790" max="1790" width="11.85546875" style="1" customWidth="1"/>
    <col min="1791" max="2040" width="9.140625" style="1"/>
    <col min="2041" max="2041" width="11.5703125" style="1" customWidth="1"/>
    <col min="2042" max="2042" width="13.140625" style="1" customWidth="1"/>
    <col min="2043" max="2043" width="48.42578125" style="1" customWidth="1"/>
    <col min="2044" max="2044" width="13.85546875" style="1" customWidth="1"/>
    <col min="2045" max="2045" width="11.42578125" style="1" customWidth="1"/>
    <col min="2046" max="2046" width="11.85546875" style="1" customWidth="1"/>
    <col min="2047" max="2296" width="9.140625" style="1"/>
    <col min="2297" max="2297" width="11.5703125" style="1" customWidth="1"/>
    <col min="2298" max="2298" width="13.140625" style="1" customWidth="1"/>
    <col min="2299" max="2299" width="48.42578125" style="1" customWidth="1"/>
    <col min="2300" max="2300" width="13.85546875" style="1" customWidth="1"/>
    <col min="2301" max="2301" width="11.42578125" style="1" customWidth="1"/>
    <col min="2302" max="2302" width="11.85546875" style="1" customWidth="1"/>
    <col min="2303" max="2552" width="9.140625" style="1"/>
    <col min="2553" max="2553" width="11.5703125" style="1" customWidth="1"/>
    <col min="2554" max="2554" width="13.140625" style="1" customWidth="1"/>
    <col min="2555" max="2555" width="48.42578125" style="1" customWidth="1"/>
    <col min="2556" max="2556" width="13.85546875" style="1" customWidth="1"/>
    <col min="2557" max="2557" width="11.42578125" style="1" customWidth="1"/>
    <col min="2558" max="2558" width="11.85546875" style="1" customWidth="1"/>
    <col min="2559" max="2808" width="9.140625" style="1"/>
    <col min="2809" max="2809" width="11.5703125" style="1" customWidth="1"/>
    <col min="2810" max="2810" width="13.140625" style="1" customWidth="1"/>
    <col min="2811" max="2811" width="48.42578125" style="1" customWidth="1"/>
    <col min="2812" max="2812" width="13.85546875" style="1" customWidth="1"/>
    <col min="2813" max="2813" width="11.42578125" style="1" customWidth="1"/>
    <col min="2814" max="2814" width="11.85546875" style="1" customWidth="1"/>
    <col min="2815" max="3064" width="9.140625" style="1"/>
    <col min="3065" max="3065" width="11.5703125" style="1" customWidth="1"/>
    <col min="3066" max="3066" width="13.140625" style="1" customWidth="1"/>
    <col min="3067" max="3067" width="48.42578125" style="1" customWidth="1"/>
    <col min="3068" max="3068" width="13.85546875" style="1" customWidth="1"/>
    <col min="3069" max="3069" width="11.42578125" style="1" customWidth="1"/>
    <col min="3070" max="3070" width="11.85546875" style="1" customWidth="1"/>
    <col min="3071" max="3320" width="9.140625" style="1"/>
    <col min="3321" max="3321" width="11.5703125" style="1" customWidth="1"/>
    <col min="3322" max="3322" width="13.140625" style="1" customWidth="1"/>
    <col min="3323" max="3323" width="48.42578125" style="1" customWidth="1"/>
    <col min="3324" max="3324" width="13.85546875" style="1" customWidth="1"/>
    <col min="3325" max="3325" width="11.42578125" style="1" customWidth="1"/>
    <col min="3326" max="3326" width="11.85546875" style="1" customWidth="1"/>
    <col min="3327" max="3576" width="9.140625" style="1"/>
    <col min="3577" max="3577" width="11.5703125" style="1" customWidth="1"/>
    <col min="3578" max="3578" width="13.140625" style="1" customWidth="1"/>
    <col min="3579" max="3579" width="48.42578125" style="1" customWidth="1"/>
    <col min="3580" max="3580" width="13.85546875" style="1" customWidth="1"/>
    <col min="3581" max="3581" width="11.42578125" style="1" customWidth="1"/>
    <col min="3582" max="3582" width="11.85546875" style="1" customWidth="1"/>
    <col min="3583" max="3832" width="9.140625" style="1"/>
    <col min="3833" max="3833" width="11.5703125" style="1" customWidth="1"/>
    <col min="3834" max="3834" width="13.140625" style="1" customWidth="1"/>
    <col min="3835" max="3835" width="48.42578125" style="1" customWidth="1"/>
    <col min="3836" max="3836" width="13.85546875" style="1" customWidth="1"/>
    <col min="3837" max="3837" width="11.42578125" style="1" customWidth="1"/>
    <col min="3838" max="3838" width="11.85546875" style="1" customWidth="1"/>
    <col min="3839" max="4088" width="9.140625" style="1"/>
    <col min="4089" max="4089" width="11.5703125" style="1" customWidth="1"/>
    <col min="4090" max="4090" width="13.140625" style="1" customWidth="1"/>
    <col min="4091" max="4091" width="48.42578125" style="1" customWidth="1"/>
    <col min="4092" max="4092" width="13.85546875" style="1" customWidth="1"/>
    <col min="4093" max="4093" width="11.42578125" style="1" customWidth="1"/>
    <col min="4094" max="4094" width="11.85546875" style="1" customWidth="1"/>
    <col min="4095" max="4344" width="9.140625" style="1"/>
    <col min="4345" max="4345" width="11.5703125" style="1" customWidth="1"/>
    <col min="4346" max="4346" width="13.140625" style="1" customWidth="1"/>
    <col min="4347" max="4347" width="48.42578125" style="1" customWidth="1"/>
    <col min="4348" max="4348" width="13.85546875" style="1" customWidth="1"/>
    <col min="4349" max="4349" width="11.42578125" style="1" customWidth="1"/>
    <col min="4350" max="4350" width="11.85546875" style="1" customWidth="1"/>
    <col min="4351" max="4600" width="9.140625" style="1"/>
    <col min="4601" max="4601" width="11.5703125" style="1" customWidth="1"/>
    <col min="4602" max="4602" width="13.140625" style="1" customWidth="1"/>
    <col min="4603" max="4603" width="48.42578125" style="1" customWidth="1"/>
    <col min="4604" max="4604" width="13.85546875" style="1" customWidth="1"/>
    <col min="4605" max="4605" width="11.42578125" style="1" customWidth="1"/>
    <col min="4606" max="4606" width="11.85546875" style="1" customWidth="1"/>
    <col min="4607" max="4856" width="9.140625" style="1"/>
    <col min="4857" max="4857" width="11.5703125" style="1" customWidth="1"/>
    <col min="4858" max="4858" width="13.140625" style="1" customWidth="1"/>
    <col min="4859" max="4859" width="48.42578125" style="1" customWidth="1"/>
    <col min="4860" max="4860" width="13.85546875" style="1" customWidth="1"/>
    <col min="4861" max="4861" width="11.42578125" style="1" customWidth="1"/>
    <col min="4862" max="4862" width="11.85546875" style="1" customWidth="1"/>
    <col min="4863" max="5112" width="9.140625" style="1"/>
    <col min="5113" max="5113" width="11.5703125" style="1" customWidth="1"/>
    <col min="5114" max="5114" width="13.140625" style="1" customWidth="1"/>
    <col min="5115" max="5115" width="48.42578125" style="1" customWidth="1"/>
    <col min="5116" max="5116" width="13.85546875" style="1" customWidth="1"/>
    <col min="5117" max="5117" width="11.42578125" style="1" customWidth="1"/>
    <col min="5118" max="5118" width="11.85546875" style="1" customWidth="1"/>
    <col min="5119" max="5368" width="9.140625" style="1"/>
    <col min="5369" max="5369" width="11.5703125" style="1" customWidth="1"/>
    <col min="5370" max="5370" width="13.140625" style="1" customWidth="1"/>
    <col min="5371" max="5371" width="48.42578125" style="1" customWidth="1"/>
    <col min="5372" max="5372" width="13.85546875" style="1" customWidth="1"/>
    <col min="5373" max="5373" width="11.42578125" style="1" customWidth="1"/>
    <col min="5374" max="5374" width="11.85546875" style="1" customWidth="1"/>
    <col min="5375" max="5624" width="9.140625" style="1"/>
    <col min="5625" max="5625" width="11.5703125" style="1" customWidth="1"/>
    <col min="5626" max="5626" width="13.140625" style="1" customWidth="1"/>
    <col min="5627" max="5627" width="48.42578125" style="1" customWidth="1"/>
    <col min="5628" max="5628" width="13.85546875" style="1" customWidth="1"/>
    <col min="5629" max="5629" width="11.42578125" style="1" customWidth="1"/>
    <col min="5630" max="5630" width="11.85546875" style="1" customWidth="1"/>
    <col min="5631" max="5880" width="9.140625" style="1"/>
    <col min="5881" max="5881" width="11.5703125" style="1" customWidth="1"/>
    <col min="5882" max="5882" width="13.140625" style="1" customWidth="1"/>
    <col min="5883" max="5883" width="48.42578125" style="1" customWidth="1"/>
    <col min="5884" max="5884" width="13.85546875" style="1" customWidth="1"/>
    <col min="5885" max="5885" width="11.42578125" style="1" customWidth="1"/>
    <col min="5886" max="5886" width="11.85546875" style="1" customWidth="1"/>
    <col min="5887" max="6136" width="9.140625" style="1"/>
    <col min="6137" max="6137" width="11.5703125" style="1" customWidth="1"/>
    <col min="6138" max="6138" width="13.140625" style="1" customWidth="1"/>
    <col min="6139" max="6139" width="48.42578125" style="1" customWidth="1"/>
    <col min="6140" max="6140" width="13.85546875" style="1" customWidth="1"/>
    <col min="6141" max="6141" width="11.42578125" style="1" customWidth="1"/>
    <col min="6142" max="6142" width="11.85546875" style="1" customWidth="1"/>
    <col min="6143" max="6392" width="9.140625" style="1"/>
    <col min="6393" max="6393" width="11.5703125" style="1" customWidth="1"/>
    <col min="6394" max="6394" width="13.140625" style="1" customWidth="1"/>
    <col min="6395" max="6395" width="48.42578125" style="1" customWidth="1"/>
    <col min="6396" max="6396" width="13.85546875" style="1" customWidth="1"/>
    <col min="6397" max="6397" width="11.42578125" style="1" customWidth="1"/>
    <col min="6398" max="6398" width="11.85546875" style="1" customWidth="1"/>
    <col min="6399" max="6648" width="9.140625" style="1"/>
    <col min="6649" max="6649" width="11.5703125" style="1" customWidth="1"/>
    <col min="6650" max="6650" width="13.140625" style="1" customWidth="1"/>
    <col min="6651" max="6651" width="48.42578125" style="1" customWidth="1"/>
    <col min="6652" max="6652" width="13.85546875" style="1" customWidth="1"/>
    <col min="6653" max="6653" width="11.42578125" style="1" customWidth="1"/>
    <col min="6654" max="6654" width="11.85546875" style="1" customWidth="1"/>
    <col min="6655" max="6904" width="9.140625" style="1"/>
    <col min="6905" max="6905" width="11.5703125" style="1" customWidth="1"/>
    <col min="6906" max="6906" width="13.140625" style="1" customWidth="1"/>
    <col min="6907" max="6907" width="48.42578125" style="1" customWidth="1"/>
    <col min="6908" max="6908" width="13.85546875" style="1" customWidth="1"/>
    <col min="6909" max="6909" width="11.42578125" style="1" customWidth="1"/>
    <col min="6910" max="6910" width="11.85546875" style="1" customWidth="1"/>
    <col min="6911" max="7160" width="9.140625" style="1"/>
    <col min="7161" max="7161" width="11.5703125" style="1" customWidth="1"/>
    <col min="7162" max="7162" width="13.140625" style="1" customWidth="1"/>
    <col min="7163" max="7163" width="48.42578125" style="1" customWidth="1"/>
    <col min="7164" max="7164" width="13.85546875" style="1" customWidth="1"/>
    <col min="7165" max="7165" width="11.42578125" style="1" customWidth="1"/>
    <col min="7166" max="7166" width="11.85546875" style="1" customWidth="1"/>
    <col min="7167" max="7416" width="9.140625" style="1"/>
    <col min="7417" max="7417" width="11.5703125" style="1" customWidth="1"/>
    <col min="7418" max="7418" width="13.140625" style="1" customWidth="1"/>
    <col min="7419" max="7419" width="48.42578125" style="1" customWidth="1"/>
    <col min="7420" max="7420" width="13.85546875" style="1" customWidth="1"/>
    <col min="7421" max="7421" width="11.42578125" style="1" customWidth="1"/>
    <col min="7422" max="7422" width="11.85546875" style="1" customWidth="1"/>
    <col min="7423" max="7672" width="9.140625" style="1"/>
    <col min="7673" max="7673" width="11.5703125" style="1" customWidth="1"/>
    <col min="7674" max="7674" width="13.140625" style="1" customWidth="1"/>
    <col min="7675" max="7675" width="48.42578125" style="1" customWidth="1"/>
    <col min="7676" max="7676" width="13.85546875" style="1" customWidth="1"/>
    <col min="7677" max="7677" width="11.42578125" style="1" customWidth="1"/>
    <col min="7678" max="7678" width="11.85546875" style="1" customWidth="1"/>
    <col min="7679" max="7928" width="9.140625" style="1"/>
    <col min="7929" max="7929" width="11.5703125" style="1" customWidth="1"/>
    <col min="7930" max="7930" width="13.140625" style="1" customWidth="1"/>
    <col min="7931" max="7931" width="48.42578125" style="1" customWidth="1"/>
    <col min="7932" max="7932" width="13.85546875" style="1" customWidth="1"/>
    <col min="7933" max="7933" width="11.42578125" style="1" customWidth="1"/>
    <col min="7934" max="7934" width="11.85546875" style="1" customWidth="1"/>
    <col min="7935" max="8184" width="9.140625" style="1"/>
    <col min="8185" max="8185" width="11.5703125" style="1" customWidth="1"/>
    <col min="8186" max="8186" width="13.140625" style="1" customWidth="1"/>
    <col min="8187" max="8187" width="48.42578125" style="1" customWidth="1"/>
    <col min="8188" max="8188" width="13.85546875" style="1" customWidth="1"/>
    <col min="8189" max="8189" width="11.42578125" style="1" customWidth="1"/>
    <col min="8190" max="8190" width="11.85546875" style="1" customWidth="1"/>
    <col min="8191" max="8440" width="9.140625" style="1"/>
    <col min="8441" max="8441" width="11.5703125" style="1" customWidth="1"/>
    <col min="8442" max="8442" width="13.140625" style="1" customWidth="1"/>
    <col min="8443" max="8443" width="48.42578125" style="1" customWidth="1"/>
    <col min="8444" max="8444" width="13.85546875" style="1" customWidth="1"/>
    <col min="8445" max="8445" width="11.42578125" style="1" customWidth="1"/>
    <col min="8446" max="8446" width="11.85546875" style="1" customWidth="1"/>
    <col min="8447" max="8696" width="9.140625" style="1"/>
    <col min="8697" max="8697" width="11.5703125" style="1" customWidth="1"/>
    <col min="8698" max="8698" width="13.140625" style="1" customWidth="1"/>
    <col min="8699" max="8699" width="48.42578125" style="1" customWidth="1"/>
    <col min="8700" max="8700" width="13.85546875" style="1" customWidth="1"/>
    <col min="8701" max="8701" width="11.42578125" style="1" customWidth="1"/>
    <col min="8702" max="8702" width="11.85546875" style="1" customWidth="1"/>
    <col min="8703" max="8952" width="9.140625" style="1"/>
    <col min="8953" max="8953" width="11.5703125" style="1" customWidth="1"/>
    <col min="8954" max="8954" width="13.140625" style="1" customWidth="1"/>
    <col min="8955" max="8955" width="48.42578125" style="1" customWidth="1"/>
    <col min="8956" max="8956" width="13.85546875" style="1" customWidth="1"/>
    <col min="8957" max="8957" width="11.42578125" style="1" customWidth="1"/>
    <col min="8958" max="8958" width="11.85546875" style="1" customWidth="1"/>
    <col min="8959" max="9208" width="9.140625" style="1"/>
    <col min="9209" max="9209" width="11.5703125" style="1" customWidth="1"/>
    <col min="9210" max="9210" width="13.140625" style="1" customWidth="1"/>
    <col min="9211" max="9211" width="48.42578125" style="1" customWidth="1"/>
    <col min="9212" max="9212" width="13.85546875" style="1" customWidth="1"/>
    <col min="9213" max="9213" width="11.42578125" style="1" customWidth="1"/>
    <col min="9214" max="9214" width="11.85546875" style="1" customWidth="1"/>
    <col min="9215" max="9464" width="9.140625" style="1"/>
    <col min="9465" max="9465" width="11.5703125" style="1" customWidth="1"/>
    <col min="9466" max="9466" width="13.140625" style="1" customWidth="1"/>
    <col min="9467" max="9467" width="48.42578125" style="1" customWidth="1"/>
    <col min="9468" max="9468" width="13.85546875" style="1" customWidth="1"/>
    <col min="9469" max="9469" width="11.42578125" style="1" customWidth="1"/>
    <col min="9470" max="9470" width="11.85546875" style="1" customWidth="1"/>
    <col min="9471" max="9720" width="9.140625" style="1"/>
    <col min="9721" max="9721" width="11.5703125" style="1" customWidth="1"/>
    <col min="9722" max="9722" width="13.140625" style="1" customWidth="1"/>
    <col min="9723" max="9723" width="48.42578125" style="1" customWidth="1"/>
    <col min="9724" max="9724" width="13.85546875" style="1" customWidth="1"/>
    <col min="9725" max="9725" width="11.42578125" style="1" customWidth="1"/>
    <col min="9726" max="9726" width="11.85546875" style="1" customWidth="1"/>
    <col min="9727" max="9976" width="9.140625" style="1"/>
    <col min="9977" max="9977" width="11.5703125" style="1" customWidth="1"/>
    <col min="9978" max="9978" width="13.140625" style="1" customWidth="1"/>
    <col min="9979" max="9979" width="48.42578125" style="1" customWidth="1"/>
    <col min="9980" max="9980" width="13.85546875" style="1" customWidth="1"/>
    <col min="9981" max="9981" width="11.42578125" style="1" customWidth="1"/>
    <col min="9982" max="9982" width="11.85546875" style="1" customWidth="1"/>
    <col min="9983" max="10232" width="9.140625" style="1"/>
    <col min="10233" max="10233" width="11.5703125" style="1" customWidth="1"/>
    <col min="10234" max="10234" width="13.140625" style="1" customWidth="1"/>
    <col min="10235" max="10235" width="48.42578125" style="1" customWidth="1"/>
    <col min="10236" max="10236" width="13.85546875" style="1" customWidth="1"/>
    <col min="10237" max="10237" width="11.42578125" style="1" customWidth="1"/>
    <col min="10238" max="10238" width="11.85546875" style="1" customWidth="1"/>
    <col min="10239" max="10488" width="9.140625" style="1"/>
    <col min="10489" max="10489" width="11.5703125" style="1" customWidth="1"/>
    <col min="10490" max="10490" width="13.140625" style="1" customWidth="1"/>
    <col min="10491" max="10491" width="48.42578125" style="1" customWidth="1"/>
    <col min="10492" max="10492" width="13.85546875" style="1" customWidth="1"/>
    <col min="10493" max="10493" width="11.42578125" style="1" customWidth="1"/>
    <col min="10494" max="10494" width="11.85546875" style="1" customWidth="1"/>
    <col min="10495" max="10744" width="9.140625" style="1"/>
    <col min="10745" max="10745" width="11.5703125" style="1" customWidth="1"/>
    <col min="10746" max="10746" width="13.140625" style="1" customWidth="1"/>
    <col min="10747" max="10747" width="48.42578125" style="1" customWidth="1"/>
    <col min="10748" max="10748" width="13.85546875" style="1" customWidth="1"/>
    <col min="10749" max="10749" width="11.42578125" style="1" customWidth="1"/>
    <col min="10750" max="10750" width="11.85546875" style="1" customWidth="1"/>
    <col min="10751" max="11000" width="9.140625" style="1"/>
    <col min="11001" max="11001" width="11.5703125" style="1" customWidth="1"/>
    <col min="11002" max="11002" width="13.140625" style="1" customWidth="1"/>
    <col min="11003" max="11003" width="48.42578125" style="1" customWidth="1"/>
    <col min="11004" max="11004" width="13.85546875" style="1" customWidth="1"/>
    <col min="11005" max="11005" width="11.42578125" style="1" customWidth="1"/>
    <col min="11006" max="11006" width="11.85546875" style="1" customWidth="1"/>
    <col min="11007" max="11256" width="9.140625" style="1"/>
    <col min="11257" max="11257" width="11.5703125" style="1" customWidth="1"/>
    <col min="11258" max="11258" width="13.140625" style="1" customWidth="1"/>
    <col min="11259" max="11259" width="48.42578125" style="1" customWidth="1"/>
    <col min="11260" max="11260" width="13.85546875" style="1" customWidth="1"/>
    <col min="11261" max="11261" width="11.42578125" style="1" customWidth="1"/>
    <col min="11262" max="11262" width="11.85546875" style="1" customWidth="1"/>
    <col min="11263" max="11512" width="9.140625" style="1"/>
    <col min="11513" max="11513" width="11.5703125" style="1" customWidth="1"/>
    <col min="11514" max="11514" width="13.140625" style="1" customWidth="1"/>
    <col min="11515" max="11515" width="48.42578125" style="1" customWidth="1"/>
    <col min="11516" max="11516" width="13.85546875" style="1" customWidth="1"/>
    <col min="11517" max="11517" width="11.42578125" style="1" customWidth="1"/>
    <col min="11518" max="11518" width="11.85546875" style="1" customWidth="1"/>
    <col min="11519" max="11768" width="9.140625" style="1"/>
    <col min="11769" max="11769" width="11.5703125" style="1" customWidth="1"/>
    <col min="11770" max="11770" width="13.140625" style="1" customWidth="1"/>
    <col min="11771" max="11771" width="48.42578125" style="1" customWidth="1"/>
    <col min="11772" max="11772" width="13.85546875" style="1" customWidth="1"/>
    <col min="11773" max="11773" width="11.42578125" style="1" customWidth="1"/>
    <col min="11774" max="11774" width="11.85546875" style="1" customWidth="1"/>
    <col min="11775" max="12024" width="9.140625" style="1"/>
    <col min="12025" max="12025" width="11.5703125" style="1" customWidth="1"/>
    <col min="12026" max="12026" width="13.140625" style="1" customWidth="1"/>
    <col min="12027" max="12027" width="48.42578125" style="1" customWidth="1"/>
    <col min="12028" max="12028" width="13.85546875" style="1" customWidth="1"/>
    <col min="12029" max="12029" width="11.42578125" style="1" customWidth="1"/>
    <col min="12030" max="12030" width="11.85546875" style="1" customWidth="1"/>
    <col min="12031" max="12280" width="9.140625" style="1"/>
    <col min="12281" max="12281" width="11.5703125" style="1" customWidth="1"/>
    <col min="12282" max="12282" width="13.140625" style="1" customWidth="1"/>
    <col min="12283" max="12283" width="48.42578125" style="1" customWidth="1"/>
    <col min="12284" max="12284" width="13.85546875" style="1" customWidth="1"/>
    <col min="12285" max="12285" width="11.42578125" style="1" customWidth="1"/>
    <col min="12286" max="12286" width="11.85546875" style="1" customWidth="1"/>
    <col min="12287" max="12536" width="9.140625" style="1"/>
    <col min="12537" max="12537" width="11.5703125" style="1" customWidth="1"/>
    <col min="12538" max="12538" width="13.140625" style="1" customWidth="1"/>
    <col min="12539" max="12539" width="48.42578125" style="1" customWidth="1"/>
    <col min="12540" max="12540" width="13.85546875" style="1" customWidth="1"/>
    <col min="12541" max="12541" width="11.42578125" style="1" customWidth="1"/>
    <col min="12542" max="12542" width="11.85546875" style="1" customWidth="1"/>
    <col min="12543" max="12792" width="9.140625" style="1"/>
    <col min="12793" max="12793" width="11.5703125" style="1" customWidth="1"/>
    <col min="12794" max="12794" width="13.140625" style="1" customWidth="1"/>
    <col min="12795" max="12795" width="48.42578125" style="1" customWidth="1"/>
    <col min="12796" max="12796" width="13.85546875" style="1" customWidth="1"/>
    <col min="12797" max="12797" width="11.42578125" style="1" customWidth="1"/>
    <col min="12798" max="12798" width="11.85546875" style="1" customWidth="1"/>
    <col min="12799" max="13048" width="9.140625" style="1"/>
    <col min="13049" max="13049" width="11.5703125" style="1" customWidth="1"/>
    <col min="13050" max="13050" width="13.140625" style="1" customWidth="1"/>
    <col min="13051" max="13051" width="48.42578125" style="1" customWidth="1"/>
    <col min="13052" max="13052" width="13.85546875" style="1" customWidth="1"/>
    <col min="13053" max="13053" width="11.42578125" style="1" customWidth="1"/>
    <col min="13054" max="13054" width="11.85546875" style="1" customWidth="1"/>
    <col min="13055" max="13304" width="9.140625" style="1"/>
    <col min="13305" max="13305" width="11.5703125" style="1" customWidth="1"/>
    <col min="13306" max="13306" width="13.140625" style="1" customWidth="1"/>
    <col min="13307" max="13307" width="48.42578125" style="1" customWidth="1"/>
    <col min="13308" max="13308" width="13.85546875" style="1" customWidth="1"/>
    <col min="13309" max="13309" width="11.42578125" style="1" customWidth="1"/>
    <col min="13310" max="13310" width="11.85546875" style="1" customWidth="1"/>
    <col min="13311" max="13560" width="9.140625" style="1"/>
    <col min="13561" max="13561" width="11.5703125" style="1" customWidth="1"/>
    <col min="13562" max="13562" width="13.140625" style="1" customWidth="1"/>
    <col min="13563" max="13563" width="48.42578125" style="1" customWidth="1"/>
    <col min="13564" max="13564" width="13.85546875" style="1" customWidth="1"/>
    <col min="13565" max="13565" width="11.42578125" style="1" customWidth="1"/>
    <col min="13566" max="13566" width="11.85546875" style="1" customWidth="1"/>
    <col min="13567" max="13816" width="9.140625" style="1"/>
    <col min="13817" max="13817" width="11.5703125" style="1" customWidth="1"/>
    <col min="13818" max="13818" width="13.140625" style="1" customWidth="1"/>
    <col min="13819" max="13819" width="48.42578125" style="1" customWidth="1"/>
    <col min="13820" max="13820" width="13.85546875" style="1" customWidth="1"/>
    <col min="13821" max="13821" width="11.42578125" style="1" customWidth="1"/>
    <col min="13822" max="13822" width="11.85546875" style="1" customWidth="1"/>
    <col min="13823" max="14072" width="9.140625" style="1"/>
    <col min="14073" max="14073" width="11.5703125" style="1" customWidth="1"/>
    <col min="14074" max="14074" width="13.140625" style="1" customWidth="1"/>
    <col min="14075" max="14075" width="48.42578125" style="1" customWidth="1"/>
    <col min="14076" max="14076" width="13.85546875" style="1" customWidth="1"/>
    <col min="14077" max="14077" width="11.42578125" style="1" customWidth="1"/>
    <col min="14078" max="14078" width="11.85546875" style="1" customWidth="1"/>
    <col min="14079" max="14328" width="9.140625" style="1"/>
    <col min="14329" max="14329" width="11.5703125" style="1" customWidth="1"/>
    <col min="14330" max="14330" width="13.140625" style="1" customWidth="1"/>
    <col min="14331" max="14331" width="48.42578125" style="1" customWidth="1"/>
    <col min="14332" max="14332" width="13.85546875" style="1" customWidth="1"/>
    <col min="14333" max="14333" width="11.42578125" style="1" customWidth="1"/>
    <col min="14334" max="14334" width="11.85546875" style="1" customWidth="1"/>
    <col min="14335" max="14584" width="9.140625" style="1"/>
    <col min="14585" max="14585" width="11.5703125" style="1" customWidth="1"/>
    <col min="14586" max="14586" width="13.140625" style="1" customWidth="1"/>
    <col min="14587" max="14587" width="48.42578125" style="1" customWidth="1"/>
    <col min="14588" max="14588" width="13.85546875" style="1" customWidth="1"/>
    <col min="14589" max="14589" width="11.42578125" style="1" customWidth="1"/>
    <col min="14590" max="14590" width="11.85546875" style="1" customWidth="1"/>
    <col min="14591" max="14840" width="9.140625" style="1"/>
    <col min="14841" max="14841" width="11.5703125" style="1" customWidth="1"/>
    <col min="14842" max="14842" width="13.140625" style="1" customWidth="1"/>
    <col min="14843" max="14843" width="48.42578125" style="1" customWidth="1"/>
    <col min="14844" max="14844" width="13.85546875" style="1" customWidth="1"/>
    <col min="14845" max="14845" width="11.42578125" style="1" customWidth="1"/>
    <col min="14846" max="14846" width="11.85546875" style="1" customWidth="1"/>
    <col min="14847" max="15096" width="9.140625" style="1"/>
    <col min="15097" max="15097" width="11.5703125" style="1" customWidth="1"/>
    <col min="15098" max="15098" width="13.140625" style="1" customWidth="1"/>
    <col min="15099" max="15099" width="48.42578125" style="1" customWidth="1"/>
    <col min="15100" max="15100" width="13.85546875" style="1" customWidth="1"/>
    <col min="15101" max="15101" width="11.42578125" style="1" customWidth="1"/>
    <col min="15102" max="15102" width="11.85546875" style="1" customWidth="1"/>
    <col min="15103" max="15352" width="9.140625" style="1"/>
    <col min="15353" max="15353" width="11.5703125" style="1" customWidth="1"/>
    <col min="15354" max="15354" width="13.140625" style="1" customWidth="1"/>
    <col min="15355" max="15355" width="48.42578125" style="1" customWidth="1"/>
    <col min="15356" max="15356" width="13.85546875" style="1" customWidth="1"/>
    <col min="15357" max="15357" width="11.42578125" style="1" customWidth="1"/>
    <col min="15358" max="15358" width="11.85546875" style="1" customWidth="1"/>
    <col min="15359" max="15608" width="9.140625" style="1"/>
    <col min="15609" max="15609" width="11.5703125" style="1" customWidth="1"/>
    <col min="15610" max="15610" width="13.140625" style="1" customWidth="1"/>
    <col min="15611" max="15611" width="48.42578125" style="1" customWidth="1"/>
    <col min="15612" max="15612" width="13.85546875" style="1" customWidth="1"/>
    <col min="15613" max="15613" width="11.42578125" style="1" customWidth="1"/>
    <col min="15614" max="15614" width="11.85546875" style="1" customWidth="1"/>
    <col min="15615" max="15864" width="9.140625" style="1"/>
    <col min="15865" max="15865" width="11.5703125" style="1" customWidth="1"/>
    <col min="15866" max="15866" width="13.140625" style="1" customWidth="1"/>
    <col min="15867" max="15867" width="48.42578125" style="1" customWidth="1"/>
    <col min="15868" max="15868" width="13.85546875" style="1" customWidth="1"/>
    <col min="15869" max="15869" width="11.42578125" style="1" customWidth="1"/>
    <col min="15870" max="15870" width="11.85546875" style="1" customWidth="1"/>
    <col min="15871" max="16120" width="9.140625" style="1"/>
    <col min="16121" max="16121" width="11.5703125" style="1" customWidth="1"/>
    <col min="16122" max="16122" width="13.140625" style="1" customWidth="1"/>
    <col min="16123" max="16123" width="48.42578125" style="1" customWidth="1"/>
    <col min="16124" max="16124" width="13.85546875" style="1" customWidth="1"/>
    <col min="16125" max="16125" width="11.42578125" style="1" customWidth="1"/>
    <col min="16126" max="16126" width="11.85546875" style="1" customWidth="1"/>
    <col min="16127" max="16384" width="9.140625" style="1"/>
  </cols>
  <sheetData>
    <row r="1" spans="1:17" ht="11.25" customHeight="1" x14ac:dyDescent="0.2">
      <c r="A1" s="276" t="s">
        <v>741</v>
      </c>
      <c r="B1" s="276"/>
      <c r="C1" s="276"/>
      <c r="D1" s="276"/>
      <c r="E1" s="276"/>
      <c r="F1" s="276"/>
    </row>
    <row r="2" spans="1:17" ht="11.25" customHeight="1" x14ac:dyDescent="0.2">
      <c r="A2" s="276"/>
      <c r="B2" s="276"/>
      <c r="C2" s="276"/>
      <c r="D2" s="276"/>
      <c r="E2" s="276"/>
      <c r="F2" s="276"/>
    </row>
    <row r="3" spans="1:17" ht="11.25" customHeight="1" x14ac:dyDescent="0.2"/>
    <row r="4" spans="1:17" ht="12.75" customHeight="1" x14ac:dyDescent="0.2">
      <c r="A4" s="254" t="s">
        <v>857</v>
      </c>
      <c r="B4" s="254"/>
      <c r="C4" s="254"/>
      <c r="D4" s="254"/>
      <c r="E4" s="254"/>
      <c r="F4" s="254"/>
    </row>
    <row r="5" spans="1:17" ht="12.75" customHeight="1" x14ac:dyDescent="0.2"/>
    <row r="6" spans="1:17" ht="12.75" customHeight="1" x14ac:dyDescent="0.2">
      <c r="A6" s="265"/>
      <c r="B6" s="265"/>
      <c r="C6" s="265"/>
      <c r="D6" s="265"/>
      <c r="E6" s="265"/>
      <c r="F6" s="265"/>
    </row>
    <row r="7" spans="1:17" ht="12.75" customHeight="1" thickBot="1" x14ac:dyDescent="0.25">
      <c r="E7" s="1" t="s">
        <v>2949</v>
      </c>
      <c r="G7" s="1" t="s">
        <v>2951</v>
      </c>
      <c r="I7" s="1" t="s">
        <v>2952</v>
      </c>
    </row>
    <row r="8" spans="1:17" ht="12.75" customHeight="1" x14ac:dyDescent="0.2">
      <c r="A8" s="273" t="s">
        <v>2</v>
      </c>
      <c r="B8" s="273" t="s">
        <v>3</v>
      </c>
      <c r="C8" s="268" t="s">
        <v>4</v>
      </c>
      <c r="D8" s="268" t="s">
        <v>5</v>
      </c>
      <c r="E8" s="252" t="s">
        <v>6</v>
      </c>
      <c r="F8" s="252"/>
      <c r="G8" s="252" t="s">
        <v>6</v>
      </c>
      <c r="H8" s="252"/>
      <c r="I8" s="252" t="s">
        <v>6</v>
      </c>
      <c r="J8" s="252"/>
    </row>
    <row r="9" spans="1:17" ht="36.75" customHeight="1" thickBot="1" x14ac:dyDescent="0.25">
      <c r="A9" s="274"/>
      <c r="B9" s="274"/>
      <c r="C9" s="269"/>
      <c r="D9" s="269"/>
      <c r="E9" s="2" t="s">
        <v>7</v>
      </c>
      <c r="F9" s="3" t="s">
        <v>8</v>
      </c>
      <c r="G9" s="2" t="s">
        <v>7</v>
      </c>
      <c r="H9" s="3" t="s">
        <v>8</v>
      </c>
      <c r="I9" s="9" t="s">
        <v>7</v>
      </c>
      <c r="J9" s="10" t="s">
        <v>8</v>
      </c>
    </row>
    <row r="10" spans="1:17" ht="24.75" customHeight="1" x14ac:dyDescent="0.2">
      <c r="A10" s="4" t="s">
        <v>9</v>
      </c>
      <c r="B10" s="4" t="s">
        <v>858</v>
      </c>
      <c r="C10" s="5" t="s">
        <v>859</v>
      </c>
      <c r="D10" s="4" t="s">
        <v>740</v>
      </c>
      <c r="E10" s="6">
        <v>3269</v>
      </c>
      <c r="F10" s="7"/>
      <c r="G10" s="6">
        <v>5805</v>
      </c>
      <c r="H10" s="7"/>
      <c r="I10" s="11">
        <v>7033</v>
      </c>
      <c r="J10" s="12"/>
      <c r="L10" s="14" t="str">
        <f>IF(F10&gt;0,E10-F10,"")</f>
        <v/>
      </c>
      <c r="M10" s="25">
        <f>р5гл2!E10/'5,2'!E10</f>
        <v>1.1128785561333741</v>
      </c>
      <c r="N10" s="25"/>
      <c r="O10" s="25">
        <f>р5гл2!G10/'5,2'!G10</f>
        <v>1.113006029285099</v>
      </c>
      <c r="P10" s="25"/>
      <c r="Q10" s="25">
        <f>р5гл2!I10/'5,2'!I10</f>
        <v>1.1130385326318784</v>
      </c>
    </row>
    <row r="11" spans="1:17" ht="36.75" customHeight="1" x14ac:dyDescent="0.2">
      <c r="A11" s="4" t="s">
        <v>194</v>
      </c>
      <c r="B11" s="4" t="s">
        <v>860</v>
      </c>
      <c r="C11" s="5" t="s">
        <v>861</v>
      </c>
      <c r="D11" s="4" t="s">
        <v>740</v>
      </c>
      <c r="E11" s="6">
        <v>6537</v>
      </c>
      <c r="F11" s="7"/>
      <c r="G11" s="6">
        <v>11610</v>
      </c>
      <c r="H11" s="7"/>
      <c r="I11" s="11">
        <v>14065</v>
      </c>
      <c r="J11" s="12"/>
      <c r="L11" s="14" t="str">
        <f t="shared" ref="L11:L18" si="0">IF(F11&gt;0,E11-F11,"")</f>
        <v/>
      </c>
      <c r="M11" s="25">
        <f>р5гл2!E11/'5,2'!E11</f>
        <v>1.113048799143338</v>
      </c>
      <c r="N11" s="25"/>
      <c r="O11" s="25">
        <f>р5гл2!G11/'5,2'!G11</f>
        <v>1.113006029285099</v>
      </c>
      <c r="P11" s="25"/>
      <c r="Q11" s="25">
        <f>р5гл2!I11/'5,2'!I11</f>
        <v>1.1129754710273729</v>
      </c>
    </row>
    <row r="12" spans="1:17" ht="36.75" customHeight="1" x14ac:dyDescent="0.2">
      <c r="A12" s="4" t="s">
        <v>197</v>
      </c>
      <c r="B12" s="4" t="s">
        <v>862</v>
      </c>
      <c r="C12" s="5" t="s">
        <v>863</v>
      </c>
      <c r="D12" s="4" t="s">
        <v>740</v>
      </c>
      <c r="E12" s="6">
        <v>4330</v>
      </c>
      <c r="F12" s="7"/>
      <c r="G12" s="6">
        <v>7718</v>
      </c>
      <c r="H12" s="7"/>
      <c r="I12" s="11">
        <v>9430</v>
      </c>
      <c r="J12" s="12"/>
      <c r="L12" s="14" t="str">
        <f t="shared" si="0"/>
        <v/>
      </c>
      <c r="M12" s="25">
        <f>р5гл2!E12/'5,2'!E12</f>
        <v>1.112933025404157</v>
      </c>
      <c r="N12" s="25"/>
      <c r="O12" s="25">
        <f>р5гл2!G12/'5,2'!G12</f>
        <v>1.1129826379891163</v>
      </c>
      <c r="P12" s="25"/>
      <c r="Q12" s="25">
        <f>р5гл2!I12/'5,2'!I12</f>
        <v>1.1130434782608696</v>
      </c>
    </row>
    <row r="13" spans="1:17" ht="36.75" customHeight="1" x14ac:dyDescent="0.2">
      <c r="A13" s="4" t="s">
        <v>200</v>
      </c>
      <c r="B13" s="4" t="s">
        <v>864</v>
      </c>
      <c r="C13" s="5" t="s">
        <v>865</v>
      </c>
      <c r="D13" s="4" t="s">
        <v>740</v>
      </c>
      <c r="E13" s="6">
        <v>8660</v>
      </c>
      <c r="F13" s="7"/>
      <c r="G13" s="6">
        <v>15436</v>
      </c>
      <c r="H13" s="7"/>
      <c r="I13" s="11">
        <v>18859</v>
      </c>
      <c r="J13" s="12"/>
      <c r="L13" s="14" t="str">
        <f t="shared" si="0"/>
        <v/>
      </c>
      <c r="M13" s="25">
        <f>р5гл2!E13/'5,2'!E13</f>
        <v>1.1130484988452656</v>
      </c>
      <c r="N13" s="25"/>
      <c r="O13" s="25">
        <f>р5гл2!G13/'5,2'!G13</f>
        <v>1.1129826379891163</v>
      </c>
      <c r="P13" s="25"/>
      <c r="Q13" s="25">
        <f>р5гл2!I13/'5,2'!I13</f>
        <v>1.1129964473195821</v>
      </c>
    </row>
    <row r="14" spans="1:17" ht="24.75" customHeight="1" x14ac:dyDescent="0.2">
      <c r="A14" s="4" t="s">
        <v>203</v>
      </c>
      <c r="B14" s="4" t="s">
        <v>866</v>
      </c>
      <c r="C14" s="5" t="s">
        <v>867</v>
      </c>
      <c r="D14" s="4" t="s">
        <v>740</v>
      </c>
      <c r="E14" s="6">
        <v>1830</v>
      </c>
      <c r="F14" s="7"/>
      <c r="G14" s="6">
        <v>3250</v>
      </c>
      <c r="H14" s="7"/>
      <c r="I14" s="11">
        <v>3937</v>
      </c>
      <c r="J14" s="12"/>
      <c r="L14" s="14" t="str">
        <f t="shared" si="0"/>
        <v/>
      </c>
      <c r="M14" s="25">
        <f>р5гл2!E14/'5,2'!E14</f>
        <v>1.1131147540983606</v>
      </c>
      <c r="N14" s="25"/>
      <c r="O14" s="25">
        <f>р5гл2!G14/'5,2'!G14</f>
        <v>1.1129230769230769</v>
      </c>
      <c r="P14" s="25"/>
      <c r="Q14" s="25">
        <f>р5гл2!I14/'5,2'!I14</f>
        <v>1.1130302260604521</v>
      </c>
    </row>
    <row r="15" spans="1:17" ht="36.75" customHeight="1" x14ac:dyDescent="0.2">
      <c r="A15" s="4" t="s">
        <v>206</v>
      </c>
      <c r="B15" s="4" t="s">
        <v>868</v>
      </c>
      <c r="C15" s="5" t="s">
        <v>869</v>
      </c>
      <c r="D15" s="4" t="s">
        <v>740</v>
      </c>
      <c r="E15" s="6">
        <v>3658</v>
      </c>
      <c r="F15" s="7"/>
      <c r="G15" s="6">
        <v>6498</v>
      </c>
      <c r="H15" s="7"/>
      <c r="I15" s="11">
        <v>7872</v>
      </c>
      <c r="J15" s="12"/>
      <c r="L15" s="14" t="str">
        <f t="shared" si="0"/>
        <v/>
      </c>
      <c r="M15" s="25">
        <f>р5гл2!E15/'5,2'!E15</f>
        <v>1.1129032258064515</v>
      </c>
      <c r="N15" s="25"/>
      <c r="O15" s="25">
        <f>р5гл2!G15/'5,2'!G15</f>
        <v>1.1129578331794399</v>
      </c>
      <c r="P15" s="25"/>
      <c r="Q15" s="25">
        <f>р5гл2!I15/'5,2'!I15</f>
        <v>1.1130589430894309</v>
      </c>
    </row>
    <row r="16" spans="1:17" ht="36.75" customHeight="1" x14ac:dyDescent="0.2">
      <c r="A16" s="4" t="s">
        <v>209</v>
      </c>
      <c r="B16" s="4" t="s">
        <v>870</v>
      </c>
      <c r="C16" s="5" t="s">
        <v>871</v>
      </c>
      <c r="D16" s="4" t="s">
        <v>740</v>
      </c>
      <c r="E16" s="6">
        <v>6159</v>
      </c>
      <c r="F16" s="7"/>
      <c r="G16" s="6">
        <v>10977</v>
      </c>
      <c r="H16" s="7"/>
      <c r="I16" s="11">
        <v>13412</v>
      </c>
      <c r="J16" s="12"/>
      <c r="L16" s="14" t="str">
        <f t="shared" si="0"/>
        <v/>
      </c>
      <c r="M16" s="25">
        <f>р5гл2!E16/'5,2'!E16</f>
        <v>1.1130053580126644</v>
      </c>
      <c r="N16" s="25"/>
      <c r="O16" s="25">
        <f>р5гл2!G16/'5,2'!G16</f>
        <v>1.1129634690716954</v>
      </c>
      <c r="P16" s="25"/>
      <c r="Q16" s="25">
        <f>р5гл2!I16/'5,2'!I16</f>
        <v>1.113033104682374</v>
      </c>
    </row>
    <row r="17" spans="1:18" ht="36.75" customHeight="1" x14ac:dyDescent="0.2">
      <c r="A17" s="4" t="s">
        <v>212</v>
      </c>
      <c r="B17" s="4" t="s">
        <v>872</v>
      </c>
      <c r="C17" s="5" t="s">
        <v>873</v>
      </c>
      <c r="D17" s="4" t="s">
        <v>740</v>
      </c>
      <c r="E17" s="6">
        <v>12316</v>
      </c>
      <c r="F17" s="7"/>
      <c r="G17" s="6">
        <v>21955</v>
      </c>
      <c r="H17" s="7"/>
      <c r="I17" s="11">
        <v>26826</v>
      </c>
      <c r="J17" s="12"/>
      <c r="L17" s="14" t="str">
        <f t="shared" si="0"/>
        <v/>
      </c>
      <c r="M17" s="25">
        <f>р5гл2!E17/'5,2'!E17</f>
        <v>1.1130237089964274</v>
      </c>
      <c r="N17" s="25"/>
      <c r="O17" s="25">
        <f>р5гл2!G17/'5,2'!G17</f>
        <v>1.1130038715554544</v>
      </c>
      <c r="P17" s="25"/>
      <c r="Q17" s="25">
        <f>р5гл2!I17/'5,2'!I17</f>
        <v>1.1129874002833073</v>
      </c>
    </row>
    <row r="18" spans="1:18" ht="36.75" customHeight="1" x14ac:dyDescent="0.2">
      <c r="A18" s="4" t="s">
        <v>215</v>
      </c>
      <c r="B18" s="4" t="s">
        <v>874</v>
      </c>
      <c r="C18" s="5" t="s">
        <v>875</v>
      </c>
      <c r="D18" s="4" t="s">
        <v>740</v>
      </c>
      <c r="E18" s="8">
        <v>219</v>
      </c>
      <c r="F18" s="7"/>
      <c r="G18" s="8">
        <v>391</v>
      </c>
      <c r="H18" s="7"/>
      <c r="I18" s="13">
        <v>473</v>
      </c>
      <c r="J18" s="12"/>
      <c r="L18" s="14" t="str">
        <f t="shared" si="0"/>
        <v/>
      </c>
      <c r="M18" s="25">
        <f>р5гл2!E18/'5,2'!E18</f>
        <v>1.1141552511415524</v>
      </c>
      <c r="N18" s="25"/>
      <c r="O18" s="25">
        <f>р5гл2!G18/'5,2'!G18</f>
        <v>1.1125319693094629</v>
      </c>
      <c r="P18" s="25"/>
      <c r="Q18" s="25">
        <f>р5гл2!I18/'5,2'!I18</f>
        <v>1.1120507399577166</v>
      </c>
    </row>
    <row r="19" spans="1:18" x14ac:dyDescent="0.2">
      <c r="K19" s="14">
        <f>SUM(E10:J18)</f>
        <v>232525</v>
      </c>
      <c r="R19" s="126"/>
    </row>
    <row r="20" spans="1:18" x14ac:dyDescent="0.2">
      <c r="K20" s="14">
        <f>SUM(р5гл2!E10:J18)</f>
        <v>258800</v>
      </c>
      <c r="R20" s="124"/>
    </row>
    <row r="21" spans="1:18" x14ac:dyDescent="0.2">
      <c r="K21" s="25">
        <f>K20/K19</f>
        <v>1.1129986023008278</v>
      </c>
      <c r="R21" s="124"/>
    </row>
  </sheetData>
  <mergeCells count="10">
    <mergeCell ref="G8:H8"/>
    <mergeCell ref="I8:J8"/>
    <mergeCell ref="A1:F2"/>
    <mergeCell ref="A4:F4"/>
    <mergeCell ref="A6:F6"/>
    <mergeCell ref="A8:A9"/>
    <mergeCell ref="B8:B9"/>
    <mergeCell ref="C8:C9"/>
    <mergeCell ref="D8:D9"/>
    <mergeCell ref="E8:F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Q29"/>
  <sheetViews>
    <sheetView view="pageBreakPreview" zoomScale="70" zoomScaleNormal="100" zoomScaleSheetLayoutView="70" workbookViewId="0">
      <pane ySplit="9" topLeftCell="A10" activePane="bottomLeft" state="frozen"/>
      <selection activeCell="D42" sqref="D42"/>
      <selection pane="bottomLeft" activeCell="J27" sqref="J27:J29"/>
    </sheetView>
  </sheetViews>
  <sheetFormatPr defaultColWidth="9.140625" defaultRowHeight="12.75" x14ac:dyDescent="0.2"/>
  <cols>
    <col min="1" max="1" width="5.7109375" style="81" customWidth="1"/>
    <col min="2" max="2" width="13.5703125" style="81" bestFit="1" customWidth="1"/>
    <col min="3" max="3" width="48.42578125" style="81" customWidth="1"/>
    <col min="4" max="4" width="11.140625" style="81" customWidth="1"/>
    <col min="5" max="10" width="12.7109375" style="81" customWidth="1"/>
    <col min="11" max="249" width="9.140625" style="81"/>
    <col min="250" max="250" width="11.5703125" style="81" customWidth="1"/>
    <col min="251" max="251" width="13.140625" style="81" customWidth="1"/>
    <col min="252" max="252" width="48.42578125" style="81" customWidth="1"/>
    <col min="253" max="253" width="13.85546875" style="81" customWidth="1"/>
    <col min="254" max="254" width="11.42578125" style="81" customWidth="1"/>
    <col min="255" max="255" width="11.85546875" style="81" customWidth="1"/>
    <col min="256" max="505" width="9.140625" style="81"/>
    <col min="506" max="506" width="11.5703125" style="81" customWidth="1"/>
    <col min="507" max="507" width="13.140625" style="81" customWidth="1"/>
    <col min="508" max="508" width="48.42578125" style="81" customWidth="1"/>
    <col min="509" max="509" width="13.85546875" style="81" customWidth="1"/>
    <col min="510" max="510" width="11.42578125" style="81" customWidth="1"/>
    <col min="511" max="511" width="11.85546875" style="81" customWidth="1"/>
    <col min="512" max="761" width="9.140625" style="81"/>
    <col min="762" max="762" width="11.5703125" style="81" customWidth="1"/>
    <col min="763" max="763" width="13.140625" style="81" customWidth="1"/>
    <col min="764" max="764" width="48.42578125" style="81" customWidth="1"/>
    <col min="765" max="765" width="13.85546875" style="81" customWidth="1"/>
    <col min="766" max="766" width="11.42578125" style="81" customWidth="1"/>
    <col min="767" max="767" width="11.85546875" style="81" customWidth="1"/>
    <col min="768" max="1017" width="9.140625" style="81"/>
    <col min="1018" max="1018" width="11.5703125" style="81" customWidth="1"/>
    <col min="1019" max="1019" width="13.140625" style="81" customWidth="1"/>
    <col min="1020" max="1020" width="48.42578125" style="81" customWidth="1"/>
    <col min="1021" max="1021" width="13.85546875" style="81" customWidth="1"/>
    <col min="1022" max="1022" width="11.42578125" style="81" customWidth="1"/>
    <col min="1023" max="1023" width="11.85546875" style="81" customWidth="1"/>
    <col min="1024" max="1273" width="9.140625" style="81"/>
    <col min="1274" max="1274" width="11.5703125" style="81" customWidth="1"/>
    <col min="1275" max="1275" width="13.140625" style="81" customWidth="1"/>
    <col min="1276" max="1276" width="48.42578125" style="81" customWidth="1"/>
    <col min="1277" max="1277" width="13.85546875" style="81" customWidth="1"/>
    <col min="1278" max="1278" width="11.42578125" style="81" customWidth="1"/>
    <col min="1279" max="1279" width="11.85546875" style="81" customWidth="1"/>
    <col min="1280" max="1529" width="9.140625" style="81"/>
    <col min="1530" max="1530" width="11.5703125" style="81" customWidth="1"/>
    <col min="1531" max="1531" width="13.140625" style="81" customWidth="1"/>
    <col min="1532" max="1532" width="48.42578125" style="81" customWidth="1"/>
    <col min="1533" max="1533" width="13.85546875" style="81" customWidth="1"/>
    <col min="1534" max="1534" width="11.42578125" style="81" customWidth="1"/>
    <col min="1535" max="1535" width="11.85546875" style="81" customWidth="1"/>
    <col min="1536" max="1785" width="9.140625" style="81"/>
    <col min="1786" max="1786" width="11.5703125" style="81" customWidth="1"/>
    <col min="1787" max="1787" width="13.140625" style="81" customWidth="1"/>
    <col min="1788" max="1788" width="48.42578125" style="81" customWidth="1"/>
    <col min="1789" max="1789" width="13.85546875" style="81" customWidth="1"/>
    <col min="1790" max="1790" width="11.42578125" style="81" customWidth="1"/>
    <col min="1791" max="1791" width="11.85546875" style="81" customWidth="1"/>
    <col min="1792" max="2041" width="9.140625" style="81"/>
    <col min="2042" max="2042" width="11.5703125" style="81" customWidth="1"/>
    <col min="2043" max="2043" width="13.140625" style="81" customWidth="1"/>
    <col min="2044" max="2044" width="48.42578125" style="81" customWidth="1"/>
    <col min="2045" max="2045" width="13.85546875" style="81" customWidth="1"/>
    <col min="2046" max="2046" width="11.42578125" style="81" customWidth="1"/>
    <col min="2047" max="2047" width="11.85546875" style="81" customWidth="1"/>
    <col min="2048" max="2297" width="9.140625" style="81"/>
    <col min="2298" max="2298" width="11.5703125" style="81" customWidth="1"/>
    <col min="2299" max="2299" width="13.140625" style="81" customWidth="1"/>
    <col min="2300" max="2300" width="48.42578125" style="81" customWidth="1"/>
    <col min="2301" max="2301" width="13.85546875" style="81" customWidth="1"/>
    <col min="2302" max="2302" width="11.42578125" style="81" customWidth="1"/>
    <col min="2303" max="2303" width="11.85546875" style="81" customWidth="1"/>
    <col min="2304" max="2553" width="9.140625" style="81"/>
    <col min="2554" max="2554" width="11.5703125" style="81" customWidth="1"/>
    <col min="2555" max="2555" width="13.140625" style="81" customWidth="1"/>
    <col min="2556" max="2556" width="48.42578125" style="81" customWidth="1"/>
    <col min="2557" max="2557" width="13.85546875" style="81" customWidth="1"/>
    <col min="2558" max="2558" width="11.42578125" style="81" customWidth="1"/>
    <col min="2559" max="2559" width="11.85546875" style="81" customWidth="1"/>
    <col min="2560" max="2809" width="9.140625" style="81"/>
    <col min="2810" max="2810" width="11.5703125" style="81" customWidth="1"/>
    <col min="2811" max="2811" width="13.140625" style="81" customWidth="1"/>
    <col min="2812" max="2812" width="48.42578125" style="81" customWidth="1"/>
    <col min="2813" max="2813" width="13.85546875" style="81" customWidth="1"/>
    <col min="2814" max="2814" width="11.42578125" style="81" customWidth="1"/>
    <col min="2815" max="2815" width="11.85546875" style="81" customWidth="1"/>
    <col min="2816" max="3065" width="9.140625" style="81"/>
    <col min="3066" max="3066" width="11.5703125" style="81" customWidth="1"/>
    <col min="3067" max="3067" width="13.140625" style="81" customWidth="1"/>
    <col min="3068" max="3068" width="48.42578125" style="81" customWidth="1"/>
    <col min="3069" max="3069" width="13.85546875" style="81" customWidth="1"/>
    <col min="3070" max="3070" width="11.42578125" style="81" customWidth="1"/>
    <col min="3071" max="3071" width="11.85546875" style="81" customWidth="1"/>
    <col min="3072" max="3321" width="9.140625" style="81"/>
    <col min="3322" max="3322" width="11.5703125" style="81" customWidth="1"/>
    <col min="3323" max="3323" width="13.140625" style="81" customWidth="1"/>
    <col min="3324" max="3324" width="48.42578125" style="81" customWidth="1"/>
    <col min="3325" max="3325" width="13.85546875" style="81" customWidth="1"/>
    <col min="3326" max="3326" width="11.42578125" style="81" customWidth="1"/>
    <col min="3327" max="3327" width="11.85546875" style="81" customWidth="1"/>
    <col min="3328" max="3577" width="9.140625" style="81"/>
    <col min="3578" max="3578" width="11.5703125" style="81" customWidth="1"/>
    <col min="3579" max="3579" width="13.140625" style="81" customWidth="1"/>
    <col min="3580" max="3580" width="48.42578125" style="81" customWidth="1"/>
    <col min="3581" max="3581" width="13.85546875" style="81" customWidth="1"/>
    <col min="3582" max="3582" width="11.42578125" style="81" customWidth="1"/>
    <col min="3583" max="3583" width="11.85546875" style="81" customWidth="1"/>
    <col min="3584" max="3833" width="9.140625" style="81"/>
    <col min="3834" max="3834" width="11.5703125" style="81" customWidth="1"/>
    <col min="3835" max="3835" width="13.140625" style="81" customWidth="1"/>
    <col min="3836" max="3836" width="48.42578125" style="81" customWidth="1"/>
    <col min="3837" max="3837" width="13.85546875" style="81" customWidth="1"/>
    <col min="3838" max="3838" width="11.42578125" style="81" customWidth="1"/>
    <col min="3839" max="3839" width="11.85546875" style="81" customWidth="1"/>
    <col min="3840" max="4089" width="9.140625" style="81"/>
    <col min="4090" max="4090" width="11.5703125" style="81" customWidth="1"/>
    <col min="4091" max="4091" width="13.140625" style="81" customWidth="1"/>
    <col min="4092" max="4092" width="48.42578125" style="81" customWidth="1"/>
    <col min="4093" max="4093" width="13.85546875" style="81" customWidth="1"/>
    <col min="4094" max="4094" width="11.42578125" style="81" customWidth="1"/>
    <col min="4095" max="4095" width="11.85546875" style="81" customWidth="1"/>
    <col min="4096" max="4345" width="9.140625" style="81"/>
    <col min="4346" max="4346" width="11.5703125" style="81" customWidth="1"/>
    <col min="4347" max="4347" width="13.140625" style="81" customWidth="1"/>
    <col min="4348" max="4348" width="48.42578125" style="81" customWidth="1"/>
    <col min="4349" max="4349" width="13.85546875" style="81" customWidth="1"/>
    <col min="4350" max="4350" width="11.42578125" style="81" customWidth="1"/>
    <col min="4351" max="4351" width="11.85546875" style="81" customWidth="1"/>
    <col min="4352" max="4601" width="9.140625" style="81"/>
    <col min="4602" max="4602" width="11.5703125" style="81" customWidth="1"/>
    <col min="4603" max="4603" width="13.140625" style="81" customWidth="1"/>
    <col min="4604" max="4604" width="48.42578125" style="81" customWidth="1"/>
    <col min="4605" max="4605" width="13.85546875" style="81" customWidth="1"/>
    <col min="4606" max="4606" width="11.42578125" style="81" customWidth="1"/>
    <col min="4607" max="4607" width="11.85546875" style="81" customWidth="1"/>
    <col min="4608" max="4857" width="9.140625" style="81"/>
    <col min="4858" max="4858" width="11.5703125" style="81" customWidth="1"/>
    <col min="4859" max="4859" width="13.140625" style="81" customWidth="1"/>
    <col min="4860" max="4860" width="48.42578125" style="81" customWidth="1"/>
    <col min="4861" max="4861" width="13.85546875" style="81" customWidth="1"/>
    <col min="4862" max="4862" width="11.42578125" style="81" customWidth="1"/>
    <col min="4863" max="4863" width="11.85546875" style="81" customWidth="1"/>
    <col min="4864" max="5113" width="9.140625" style="81"/>
    <col min="5114" max="5114" width="11.5703125" style="81" customWidth="1"/>
    <col min="5115" max="5115" width="13.140625" style="81" customWidth="1"/>
    <col min="5116" max="5116" width="48.42578125" style="81" customWidth="1"/>
    <col min="5117" max="5117" width="13.85546875" style="81" customWidth="1"/>
    <col min="5118" max="5118" width="11.42578125" style="81" customWidth="1"/>
    <col min="5119" max="5119" width="11.85546875" style="81" customWidth="1"/>
    <col min="5120" max="5369" width="9.140625" style="81"/>
    <col min="5370" max="5370" width="11.5703125" style="81" customWidth="1"/>
    <col min="5371" max="5371" width="13.140625" style="81" customWidth="1"/>
    <col min="5372" max="5372" width="48.42578125" style="81" customWidth="1"/>
    <col min="5373" max="5373" width="13.85546875" style="81" customWidth="1"/>
    <col min="5374" max="5374" width="11.42578125" style="81" customWidth="1"/>
    <col min="5375" max="5375" width="11.85546875" style="81" customWidth="1"/>
    <col min="5376" max="5625" width="9.140625" style="81"/>
    <col min="5626" max="5626" width="11.5703125" style="81" customWidth="1"/>
    <col min="5627" max="5627" width="13.140625" style="81" customWidth="1"/>
    <col min="5628" max="5628" width="48.42578125" style="81" customWidth="1"/>
    <col min="5629" max="5629" width="13.85546875" style="81" customWidth="1"/>
    <col min="5630" max="5630" width="11.42578125" style="81" customWidth="1"/>
    <col min="5631" max="5631" width="11.85546875" style="81" customWidth="1"/>
    <col min="5632" max="5881" width="9.140625" style="81"/>
    <col min="5882" max="5882" width="11.5703125" style="81" customWidth="1"/>
    <col min="5883" max="5883" width="13.140625" style="81" customWidth="1"/>
    <col min="5884" max="5884" width="48.42578125" style="81" customWidth="1"/>
    <col min="5885" max="5885" width="13.85546875" style="81" customWidth="1"/>
    <col min="5886" max="5886" width="11.42578125" style="81" customWidth="1"/>
    <col min="5887" max="5887" width="11.85546875" style="81" customWidth="1"/>
    <col min="5888" max="6137" width="9.140625" style="81"/>
    <col min="6138" max="6138" width="11.5703125" style="81" customWidth="1"/>
    <col min="6139" max="6139" width="13.140625" style="81" customWidth="1"/>
    <col min="6140" max="6140" width="48.42578125" style="81" customWidth="1"/>
    <col min="6141" max="6141" width="13.85546875" style="81" customWidth="1"/>
    <col min="6142" max="6142" width="11.42578125" style="81" customWidth="1"/>
    <col min="6143" max="6143" width="11.85546875" style="81" customWidth="1"/>
    <col min="6144" max="6393" width="9.140625" style="81"/>
    <col min="6394" max="6394" width="11.5703125" style="81" customWidth="1"/>
    <col min="6395" max="6395" width="13.140625" style="81" customWidth="1"/>
    <col min="6396" max="6396" width="48.42578125" style="81" customWidth="1"/>
    <col min="6397" max="6397" width="13.85546875" style="81" customWidth="1"/>
    <col min="6398" max="6398" width="11.42578125" style="81" customWidth="1"/>
    <col min="6399" max="6399" width="11.85546875" style="81" customWidth="1"/>
    <col min="6400" max="6649" width="9.140625" style="81"/>
    <col min="6650" max="6650" width="11.5703125" style="81" customWidth="1"/>
    <col min="6651" max="6651" width="13.140625" style="81" customWidth="1"/>
    <col min="6652" max="6652" width="48.42578125" style="81" customWidth="1"/>
    <col min="6653" max="6653" width="13.85546875" style="81" customWidth="1"/>
    <col min="6654" max="6654" width="11.42578125" style="81" customWidth="1"/>
    <col min="6655" max="6655" width="11.85546875" style="81" customWidth="1"/>
    <col min="6656" max="6905" width="9.140625" style="81"/>
    <col min="6906" max="6906" width="11.5703125" style="81" customWidth="1"/>
    <col min="6907" max="6907" width="13.140625" style="81" customWidth="1"/>
    <col min="6908" max="6908" width="48.42578125" style="81" customWidth="1"/>
    <col min="6909" max="6909" width="13.85546875" style="81" customWidth="1"/>
    <col min="6910" max="6910" width="11.42578125" style="81" customWidth="1"/>
    <col min="6911" max="6911" width="11.85546875" style="81" customWidth="1"/>
    <col min="6912" max="7161" width="9.140625" style="81"/>
    <col min="7162" max="7162" width="11.5703125" style="81" customWidth="1"/>
    <col min="7163" max="7163" width="13.140625" style="81" customWidth="1"/>
    <col min="7164" max="7164" width="48.42578125" style="81" customWidth="1"/>
    <col min="7165" max="7165" width="13.85546875" style="81" customWidth="1"/>
    <col min="7166" max="7166" width="11.42578125" style="81" customWidth="1"/>
    <col min="7167" max="7167" width="11.85546875" style="81" customWidth="1"/>
    <col min="7168" max="7417" width="9.140625" style="81"/>
    <col min="7418" max="7418" width="11.5703125" style="81" customWidth="1"/>
    <col min="7419" max="7419" width="13.140625" style="81" customWidth="1"/>
    <col min="7420" max="7420" width="48.42578125" style="81" customWidth="1"/>
    <col min="7421" max="7421" width="13.85546875" style="81" customWidth="1"/>
    <col min="7422" max="7422" width="11.42578125" style="81" customWidth="1"/>
    <col min="7423" max="7423" width="11.85546875" style="81" customWidth="1"/>
    <col min="7424" max="7673" width="9.140625" style="81"/>
    <col min="7674" max="7674" width="11.5703125" style="81" customWidth="1"/>
    <col min="7675" max="7675" width="13.140625" style="81" customWidth="1"/>
    <col min="7676" max="7676" width="48.42578125" style="81" customWidth="1"/>
    <col min="7677" max="7677" width="13.85546875" style="81" customWidth="1"/>
    <col min="7678" max="7678" width="11.42578125" style="81" customWidth="1"/>
    <col min="7679" max="7679" width="11.85546875" style="81" customWidth="1"/>
    <col min="7680" max="7929" width="9.140625" style="81"/>
    <col min="7930" max="7930" width="11.5703125" style="81" customWidth="1"/>
    <col min="7931" max="7931" width="13.140625" style="81" customWidth="1"/>
    <col min="7932" max="7932" width="48.42578125" style="81" customWidth="1"/>
    <col min="7933" max="7933" width="13.85546875" style="81" customWidth="1"/>
    <col min="7934" max="7934" width="11.42578125" style="81" customWidth="1"/>
    <col min="7935" max="7935" width="11.85546875" style="81" customWidth="1"/>
    <col min="7936" max="8185" width="9.140625" style="81"/>
    <col min="8186" max="8186" width="11.5703125" style="81" customWidth="1"/>
    <col min="8187" max="8187" width="13.140625" style="81" customWidth="1"/>
    <col min="8188" max="8188" width="48.42578125" style="81" customWidth="1"/>
    <col min="8189" max="8189" width="13.85546875" style="81" customWidth="1"/>
    <col min="8190" max="8190" width="11.42578125" style="81" customWidth="1"/>
    <col min="8191" max="8191" width="11.85546875" style="81" customWidth="1"/>
    <col min="8192" max="8441" width="9.140625" style="81"/>
    <col min="8442" max="8442" width="11.5703125" style="81" customWidth="1"/>
    <col min="8443" max="8443" width="13.140625" style="81" customWidth="1"/>
    <col min="8444" max="8444" width="48.42578125" style="81" customWidth="1"/>
    <col min="8445" max="8445" width="13.85546875" style="81" customWidth="1"/>
    <col min="8446" max="8446" width="11.42578125" style="81" customWidth="1"/>
    <col min="8447" max="8447" width="11.85546875" style="81" customWidth="1"/>
    <col min="8448" max="8697" width="9.140625" style="81"/>
    <col min="8698" max="8698" width="11.5703125" style="81" customWidth="1"/>
    <col min="8699" max="8699" width="13.140625" style="81" customWidth="1"/>
    <col min="8700" max="8700" width="48.42578125" style="81" customWidth="1"/>
    <col min="8701" max="8701" width="13.85546875" style="81" customWidth="1"/>
    <col min="8702" max="8702" width="11.42578125" style="81" customWidth="1"/>
    <col min="8703" max="8703" width="11.85546875" style="81" customWidth="1"/>
    <col min="8704" max="8953" width="9.140625" style="81"/>
    <col min="8954" max="8954" width="11.5703125" style="81" customWidth="1"/>
    <col min="8955" max="8955" width="13.140625" style="81" customWidth="1"/>
    <col min="8956" max="8956" width="48.42578125" style="81" customWidth="1"/>
    <col min="8957" max="8957" width="13.85546875" style="81" customWidth="1"/>
    <col min="8958" max="8958" width="11.42578125" style="81" customWidth="1"/>
    <col min="8959" max="8959" width="11.85546875" style="81" customWidth="1"/>
    <col min="8960" max="9209" width="9.140625" style="81"/>
    <col min="9210" max="9210" width="11.5703125" style="81" customWidth="1"/>
    <col min="9211" max="9211" width="13.140625" style="81" customWidth="1"/>
    <col min="9212" max="9212" width="48.42578125" style="81" customWidth="1"/>
    <col min="9213" max="9213" width="13.85546875" style="81" customWidth="1"/>
    <col min="9214" max="9214" width="11.42578125" style="81" customWidth="1"/>
    <col min="9215" max="9215" width="11.85546875" style="81" customWidth="1"/>
    <col min="9216" max="9465" width="9.140625" style="81"/>
    <col min="9466" max="9466" width="11.5703125" style="81" customWidth="1"/>
    <col min="9467" max="9467" width="13.140625" style="81" customWidth="1"/>
    <col min="9468" max="9468" width="48.42578125" style="81" customWidth="1"/>
    <col min="9469" max="9469" width="13.85546875" style="81" customWidth="1"/>
    <col min="9470" max="9470" width="11.42578125" style="81" customWidth="1"/>
    <col min="9471" max="9471" width="11.85546875" style="81" customWidth="1"/>
    <col min="9472" max="9721" width="9.140625" style="81"/>
    <col min="9722" max="9722" width="11.5703125" style="81" customWidth="1"/>
    <col min="9723" max="9723" width="13.140625" style="81" customWidth="1"/>
    <col min="9724" max="9724" width="48.42578125" style="81" customWidth="1"/>
    <col min="9725" max="9725" width="13.85546875" style="81" customWidth="1"/>
    <col min="9726" max="9726" width="11.42578125" style="81" customWidth="1"/>
    <col min="9727" max="9727" width="11.85546875" style="81" customWidth="1"/>
    <col min="9728" max="9977" width="9.140625" style="81"/>
    <col min="9978" max="9978" width="11.5703125" style="81" customWidth="1"/>
    <col min="9979" max="9979" width="13.140625" style="81" customWidth="1"/>
    <col min="9980" max="9980" width="48.42578125" style="81" customWidth="1"/>
    <col min="9981" max="9981" width="13.85546875" style="81" customWidth="1"/>
    <col min="9982" max="9982" width="11.42578125" style="81" customWidth="1"/>
    <col min="9983" max="9983" width="11.85546875" style="81" customWidth="1"/>
    <col min="9984" max="10233" width="9.140625" style="81"/>
    <col min="10234" max="10234" width="11.5703125" style="81" customWidth="1"/>
    <col min="10235" max="10235" width="13.140625" style="81" customWidth="1"/>
    <col min="10236" max="10236" width="48.42578125" style="81" customWidth="1"/>
    <col min="10237" max="10237" width="13.85546875" style="81" customWidth="1"/>
    <col min="10238" max="10238" width="11.42578125" style="81" customWidth="1"/>
    <col min="10239" max="10239" width="11.85546875" style="81" customWidth="1"/>
    <col min="10240" max="10489" width="9.140625" style="81"/>
    <col min="10490" max="10490" width="11.5703125" style="81" customWidth="1"/>
    <col min="10491" max="10491" width="13.140625" style="81" customWidth="1"/>
    <col min="10492" max="10492" width="48.42578125" style="81" customWidth="1"/>
    <col min="10493" max="10493" width="13.85546875" style="81" customWidth="1"/>
    <col min="10494" max="10494" width="11.42578125" style="81" customWidth="1"/>
    <col min="10495" max="10495" width="11.85546875" style="81" customWidth="1"/>
    <col min="10496" max="10745" width="9.140625" style="81"/>
    <col min="10746" max="10746" width="11.5703125" style="81" customWidth="1"/>
    <col min="10747" max="10747" width="13.140625" style="81" customWidth="1"/>
    <col min="10748" max="10748" width="48.42578125" style="81" customWidth="1"/>
    <col min="10749" max="10749" width="13.85546875" style="81" customWidth="1"/>
    <col min="10750" max="10750" width="11.42578125" style="81" customWidth="1"/>
    <col min="10751" max="10751" width="11.85546875" style="81" customWidth="1"/>
    <col min="10752" max="11001" width="9.140625" style="81"/>
    <col min="11002" max="11002" width="11.5703125" style="81" customWidth="1"/>
    <col min="11003" max="11003" width="13.140625" style="81" customWidth="1"/>
    <col min="11004" max="11004" width="48.42578125" style="81" customWidth="1"/>
    <col min="11005" max="11005" width="13.85546875" style="81" customWidth="1"/>
    <col min="11006" max="11006" width="11.42578125" style="81" customWidth="1"/>
    <col min="11007" max="11007" width="11.85546875" style="81" customWidth="1"/>
    <col min="11008" max="11257" width="9.140625" style="81"/>
    <col min="11258" max="11258" width="11.5703125" style="81" customWidth="1"/>
    <col min="11259" max="11259" width="13.140625" style="81" customWidth="1"/>
    <col min="11260" max="11260" width="48.42578125" style="81" customWidth="1"/>
    <col min="11261" max="11261" width="13.85546875" style="81" customWidth="1"/>
    <col min="11262" max="11262" width="11.42578125" style="81" customWidth="1"/>
    <col min="11263" max="11263" width="11.85546875" style="81" customWidth="1"/>
    <col min="11264" max="11513" width="9.140625" style="81"/>
    <col min="11514" max="11514" width="11.5703125" style="81" customWidth="1"/>
    <col min="11515" max="11515" width="13.140625" style="81" customWidth="1"/>
    <col min="11516" max="11516" width="48.42578125" style="81" customWidth="1"/>
    <col min="11517" max="11517" width="13.85546875" style="81" customWidth="1"/>
    <col min="11518" max="11518" width="11.42578125" style="81" customWidth="1"/>
    <col min="11519" max="11519" width="11.85546875" style="81" customWidth="1"/>
    <col min="11520" max="11769" width="9.140625" style="81"/>
    <col min="11770" max="11770" width="11.5703125" style="81" customWidth="1"/>
    <col min="11771" max="11771" width="13.140625" style="81" customWidth="1"/>
    <col min="11772" max="11772" width="48.42578125" style="81" customWidth="1"/>
    <col min="11773" max="11773" width="13.85546875" style="81" customWidth="1"/>
    <col min="11774" max="11774" width="11.42578125" style="81" customWidth="1"/>
    <col min="11775" max="11775" width="11.85546875" style="81" customWidth="1"/>
    <col min="11776" max="12025" width="9.140625" style="81"/>
    <col min="12026" max="12026" width="11.5703125" style="81" customWidth="1"/>
    <col min="12027" max="12027" width="13.140625" style="81" customWidth="1"/>
    <col min="12028" max="12028" width="48.42578125" style="81" customWidth="1"/>
    <col min="12029" max="12029" width="13.85546875" style="81" customWidth="1"/>
    <col min="12030" max="12030" width="11.42578125" style="81" customWidth="1"/>
    <col min="12031" max="12031" width="11.85546875" style="81" customWidth="1"/>
    <col min="12032" max="12281" width="9.140625" style="81"/>
    <col min="12282" max="12282" width="11.5703125" style="81" customWidth="1"/>
    <col min="12283" max="12283" width="13.140625" style="81" customWidth="1"/>
    <col min="12284" max="12284" width="48.42578125" style="81" customWidth="1"/>
    <col min="12285" max="12285" width="13.85546875" style="81" customWidth="1"/>
    <col min="12286" max="12286" width="11.42578125" style="81" customWidth="1"/>
    <col min="12287" max="12287" width="11.85546875" style="81" customWidth="1"/>
    <col min="12288" max="12537" width="9.140625" style="81"/>
    <col min="12538" max="12538" width="11.5703125" style="81" customWidth="1"/>
    <col min="12539" max="12539" width="13.140625" style="81" customWidth="1"/>
    <col min="12540" max="12540" width="48.42578125" style="81" customWidth="1"/>
    <col min="12541" max="12541" width="13.85546875" style="81" customWidth="1"/>
    <col min="12542" max="12542" width="11.42578125" style="81" customWidth="1"/>
    <col min="12543" max="12543" width="11.85546875" style="81" customWidth="1"/>
    <col min="12544" max="12793" width="9.140625" style="81"/>
    <col min="12794" max="12794" width="11.5703125" style="81" customWidth="1"/>
    <col min="12795" max="12795" width="13.140625" style="81" customWidth="1"/>
    <col min="12796" max="12796" width="48.42578125" style="81" customWidth="1"/>
    <col min="12797" max="12797" width="13.85546875" style="81" customWidth="1"/>
    <col min="12798" max="12798" width="11.42578125" style="81" customWidth="1"/>
    <col min="12799" max="12799" width="11.85546875" style="81" customWidth="1"/>
    <col min="12800" max="13049" width="9.140625" style="81"/>
    <col min="13050" max="13050" width="11.5703125" style="81" customWidth="1"/>
    <col min="13051" max="13051" width="13.140625" style="81" customWidth="1"/>
    <col min="13052" max="13052" width="48.42578125" style="81" customWidth="1"/>
    <col min="13053" max="13053" width="13.85546875" style="81" customWidth="1"/>
    <col min="13054" max="13054" width="11.42578125" style="81" customWidth="1"/>
    <col min="13055" max="13055" width="11.85546875" style="81" customWidth="1"/>
    <col min="13056" max="13305" width="9.140625" style="81"/>
    <col min="13306" max="13306" width="11.5703125" style="81" customWidth="1"/>
    <col min="13307" max="13307" width="13.140625" style="81" customWidth="1"/>
    <col min="13308" max="13308" width="48.42578125" style="81" customWidth="1"/>
    <col min="13309" max="13309" width="13.85546875" style="81" customWidth="1"/>
    <col min="13310" max="13310" width="11.42578125" style="81" customWidth="1"/>
    <col min="13311" max="13311" width="11.85546875" style="81" customWidth="1"/>
    <col min="13312" max="13561" width="9.140625" style="81"/>
    <col min="13562" max="13562" width="11.5703125" style="81" customWidth="1"/>
    <col min="13563" max="13563" width="13.140625" style="81" customWidth="1"/>
    <col min="13564" max="13564" width="48.42578125" style="81" customWidth="1"/>
    <col min="13565" max="13565" width="13.85546875" style="81" customWidth="1"/>
    <col min="13566" max="13566" width="11.42578125" style="81" customWidth="1"/>
    <col min="13567" max="13567" width="11.85546875" style="81" customWidth="1"/>
    <col min="13568" max="13817" width="9.140625" style="81"/>
    <col min="13818" max="13818" width="11.5703125" style="81" customWidth="1"/>
    <col min="13819" max="13819" width="13.140625" style="81" customWidth="1"/>
    <col min="13820" max="13820" width="48.42578125" style="81" customWidth="1"/>
    <col min="13821" max="13821" width="13.85546875" style="81" customWidth="1"/>
    <col min="13822" max="13822" width="11.42578125" style="81" customWidth="1"/>
    <col min="13823" max="13823" width="11.85546875" style="81" customWidth="1"/>
    <col min="13824" max="14073" width="9.140625" style="81"/>
    <col min="14074" max="14074" width="11.5703125" style="81" customWidth="1"/>
    <col min="14075" max="14075" width="13.140625" style="81" customWidth="1"/>
    <col min="14076" max="14076" width="48.42578125" style="81" customWidth="1"/>
    <col min="14077" max="14077" width="13.85546875" style="81" customWidth="1"/>
    <col min="14078" max="14078" width="11.42578125" style="81" customWidth="1"/>
    <col min="14079" max="14079" width="11.85546875" style="81" customWidth="1"/>
    <col min="14080" max="14329" width="9.140625" style="81"/>
    <col min="14330" max="14330" width="11.5703125" style="81" customWidth="1"/>
    <col min="14331" max="14331" width="13.140625" style="81" customWidth="1"/>
    <col min="14332" max="14332" width="48.42578125" style="81" customWidth="1"/>
    <col min="14333" max="14333" width="13.85546875" style="81" customWidth="1"/>
    <col min="14334" max="14334" width="11.42578125" style="81" customWidth="1"/>
    <col min="14335" max="14335" width="11.85546875" style="81" customWidth="1"/>
    <col min="14336" max="14585" width="9.140625" style="81"/>
    <col min="14586" max="14586" width="11.5703125" style="81" customWidth="1"/>
    <col min="14587" max="14587" width="13.140625" style="81" customWidth="1"/>
    <col min="14588" max="14588" width="48.42578125" style="81" customWidth="1"/>
    <col min="14589" max="14589" width="13.85546875" style="81" customWidth="1"/>
    <col min="14590" max="14590" width="11.42578125" style="81" customWidth="1"/>
    <col min="14591" max="14591" width="11.85546875" style="81" customWidth="1"/>
    <col min="14592" max="14841" width="9.140625" style="81"/>
    <col min="14842" max="14842" width="11.5703125" style="81" customWidth="1"/>
    <col min="14843" max="14843" width="13.140625" style="81" customWidth="1"/>
    <col min="14844" max="14844" width="48.42578125" style="81" customWidth="1"/>
    <col min="14845" max="14845" width="13.85546875" style="81" customWidth="1"/>
    <col min="14846" max="14846" width="11.42578125" style="81" customWidth="1"/>
    <col min="14847" max="14847" width="11.85546875" style="81" customWidth="1"/>
    <col min="14848" max="15097" width="9.140625" style="81"/>
    <col min="15098" max="15098" width="11.5703125" style="81" customWidth="1"/>
    <col min="15099" max="15099" width="13.140625" style="81" customWidth="1"/>
    <col min="15100" max="15100" width="48.42578125" style="81" customWidth="1"/>
    <col min="15101" max="15101" width="13.85546875" style="81" customWidth="1"/>
    <col min="15102" max="15102" width="11.42578125" style="81" customWidth="1"/>
    <col min="15103" max="15103" width="11.85546875" style="81" customWidth="1"/>
    <col min="15104" max="15353" width="9.140625" style="81"/>
    <col min="15354" max="15354" width="11.5703125" style="81" customWidth="1"/>
    <col min="15355" max="15355" width="13.140625" style="81" customWidth="1"/>
    <col min="15356" max="15356" width="48.42578125" style="81" customWidth="1"/>
    <col min="15357" max="15357" width="13.85546875" style="81" customWidth="1"/>
    <col min="15358" max="15358" width="11.42578125" style="81" customWidth="1"/>
    <col min="15359" max="15359" width="11.85546875" style="81" customWidth="1"/>
    <col min="15360" max="15609" width="9.140625" style="81"/>
    <col min="15610" max="15610" width="11.5703125" style="81" customWidth="1"/>
    <col min="15611" max="15611" width="13.140625" style="81" customWidth="1"/>
    <col min="15612" max="15612" width="48.42578125" style="81" customWidth="1"/>
    <col min="15613" max="15613" width="13.85546875" style="81" customWidth="1"/>
    <col min="15614" max="15614" width="11.42578125" style="81" customWidth="1"/>
    <col min="15615" max="15615" width="11.85546875" style="81" customWidth="1"/>
    <col min="15616" max="15865" width="9.140625" style="81"/>
    <col min="15866" max="15866" width="11.5703125" style="81" customWidth="1"/>
    <col min="15867" max="15867" width="13.140625" style="81" customWidth="1"/>
    <col min="15868" max="15868" width="48.42578125" style="81" customWidth="1"/>
    <col min="15869" max="15869" width="13.85546875" style="81" customWidth="1"/>
    <col min="15870" max="15870" width="11.42578125" style="81" customWidth="1"/>
    <col min="15871" max="15871" width="11.85546875" style="81" customWidth="1"/>
    <col min="15872" max="16121" width="9.140625" style="81"/>
    <col min="16122" max="16122" width="11.5703125" style="81" customWidth="1"/>
    <col min="16123" max="16123" width="13.140625" style="81" customWidth="1"/>
    <col min="16124" max="16124" width="48.42578125" style="81" customWidth="1"/>
    <col min="16125" max="16125" width="13.85546875" style="81" customWidth="1"/>
    <col min="16126" max="16126" width="11.42578125" style="81" customWidth="1"/>
    <col min="16127" max="16127" width="11.85546875" style="81" customWidth="1"/>
    <col min="16128" max="16384" width="9.140625" style="81"/>
  </cols>
  <sheetData>
    <row r="1" spans="1:17" ht="18.75" x14ac:dyDescent="0.2">
      <c r="A1" s="263" t="s">
        <v>741</v>
      </c>
      <c r="B1" s="263"/>
      <c r="C1" s="263"/>
      <c r="D1" s="263"/>
      <c r="E1" s="263"/>
      <c r="F1" s="263"/>
      <c r="G1" s="263"/>
      <c r="H1" s="263"/>
      <c r="I1" s="263"/>
      <c r="J1" s="263"/>
    </row>
    <row r="2" spans="1:17" ht="11.25" customHeight="1" x14ac:dyDescent="0.2">
      <c r="A2" s="27"/>
      <c r="B2" s="27"/>
      <c r="C2" s="27"/>
      <c r="D2" s="27"/>
      <c r="E2" s="27"/>
      <c r="F2" s="27"/>
    </row>
    <row r="3" spans="1:17" ht="11.25" customHeight="1" x14ac:dyDescent="0.2"/>
    <row r="4" spans="1:17" ht="18.75" x14ac:dyDescent="0.2">
      <c r="A4" s="264" t="s">
        <v>857</v>
      </c>
      <c r="B4" s="264"/>
      <c r="C4" s="264"/>
      <c r="D4" s="264"/>
      <c r="E4" s="264"/>
      <c r="F4" s="264"/>
      <c r="G4" s="264"/>
      <c r="H4" s="264"/>
      <c r="I4" s="264"/>
      <c r="J4" s="264"/>
    </row>
    <row r="5" spans="1:17" ht="12.75" customHeight="1" x14ac:dyDescent="0.2"/>
    <row r="6" spans="1:17" ht="12.75" customHeight="1" thickBot="1" x14ac:dyDescent="0.25">
      <c r="A6" s="265"/>
      <c r="B6" s="265"/>
      <c r="C6" s="265"/>
      <c r="D6" s="265"/>
      <c r="E6" s="265"/>
      <c r="F6" s="265"/>
    </row>
    <row r="7" spans="1:17" ht="12.75" customHeight="1" thickBot="1" x14ac:dyDescent="0.25">
      <c r="E7" s="270" t="s">
        <v>2968</v>
      </c>
      <c r="F7" s="271"/>
      <c r="G7" s="270" t="s">
        <v>2969</v>
      </c>
      <c r="H7" s="271"/>
      <c r="I7" s="272" t="s">
        <v>2970</v>
      </c>
      <c r="J7" s="271"/>
    </row>
    <row r="8" spans="1:17" ht="12.75" customHeight="1" x14ac:dyDescent="0.2">
      <c r="A8" s="273" t="s">
        <v>2</v>
      </c>
      <c r="B8" s="273" t="s">
        <v>3</v>
      </c>
      <c r="C8" s="268" t="s">
        <v>4</v>
      </c>
      <c r="D8" s="268" t="s">
        <v>5</v>
      </c>
      <c r="E8" s="252" t="s">
        <v>6</v>
      </c>
      <c r="F8" s="252"/>
      <c r="G8" s="252" t="s">
        <v>6</v>
      </c>
      <c r="H8" s="252"/>
      <c r="I8" s="252" t="s">
        <v>6</v>
      </c>
      <c r="J8" s="252"/>
    </row>
    <row r="9" spans="1:17" ht="39" thickBot="1" x14ac:dyDescent="0.25">
      <c r="A9" s="274"/>
      <c r="B9" s="274"/>
      <c r="C9" s="269"/>
      <c r="D9" s="269"/>
      <c r="E9" s="2" t="s">
        <v>7</v>
      </c>
      <c r="F9" s="3" t="s">
        <v>8</v>
      </c>
      <c r="G9" s="2" t="s">
        <v>7</v>
      </c>
      <c r="H9" s="3" t="s">
        <v>8</v>
      </c>
      <c r="I9" s="9" t="s">
        <v>7</v>
      </c>
      <c r="J9" s="10" t="s">
        <v>8</v>
      </c>
    </row>
    <row r="10" spans="1:17" ht="24.75" customHeight="1" x14ac:dyDescent="0.2">
      <c r="A10" s="4" t="s">
        <v>9</v>
      </c>
      <c r="B10" s="4" t="s">
        <v>858</v>
      </c>
      <c r="C10" s="5" t="s">
        <v>859</v>
      </c>
      <c r="D10" s="4" t="s">
        <v>740</v>
      </c>
      <c r="E10" s="6">
        <f>ROUND('5,2'!E10*'1,2'!$E$28,0)</f>
        <v>3638</v>
      </c>
      <c r="F10" s="7"/>
      <c r="G10" s="6">
        <f>ROUND('5,2'!G10*'1,2'!$E$28,0)</f>
        <v>6461</v>
      </c>
      <c r="H10" s="7"/>
      <c r="I10" s="6">
        <f>ROUND('5,2'!I10*'1,2'!$E$28,0)</f>
        <v>7828</v>
      </c>
      <c r="J10" s="12"/>
      <c r="L10" s="86"/>
      <c r="M10" s="86"/>
      <c r="N10" s="86"/>
      <c r="O10" s="86"/>
      <c r="P10" s="86"/>
      <c r="Q10" s="86"/>
    </row>
    <row r="11" spans="1:17" ht="36.75" customHeight="1" x14ac:dyDescent="0.2">
      <c r="A11" s="4" t="s">
        <v>194</v>
      </c>
      <c r="B11" s="4" t="s">
        <v>860</v>
      </c>
      <c r="C11" s="5" t="s">
        <v>861</v>
      </c>
      <c r="D11" s="4" t="s">
        <v>740</v>
      </c>
      <c r="E11" s="6">
        <f>ROUND('5,2'!E11*'1,2'!$E$28,0)</f>
        <v>7276</v>
      </c>
      <c r="F11" s="7"/>
      <c r="G11" s="6">
        <f>ROUND('5,2'!G11*'1,2'!$E$28,0)</f>
        <v>12922</v>
      </c>
      <c r="H11" s="7"/>
      <c r="I11" s="6">
        <f>ROUND('5,2'!I11*'1,2'!$E$28,0)</f>
        <v>15654</v>
      </c>
      <c r="J11" s="12"/>
      <c r="L11" s="86"/>
      <c r="M11" s="86"/>
      <c r="N11" s="86"/>
      <c r="O11" s="86"/>
      <c r="P11" s="86"/>
      <c r="Q11" s="86"/>
    </row>
    <row r="12" spans="1:17" ht="36.75" customHeight="1" x14ac:dyDescent="0.2">
      <c r="A12" s="4" t="s">
        <v>197</v>
      </c>
      <c r="B12" s="4" t="s">
        <v>862</v>
      </c>
      <c r="C12" s="5" t="s">
        <v>863</v>
      </c>
      <c r="D12" s="4" t="s">
        <v>740</v>
      </c>
      <c r="E12" s="6">
        <f>ROUND('5,2'!E12*'1,2'!$E$28,0)</f>
        <v>4819</v>
      </c>
      <c r="F12" s="7"/>
      <c r="G12" s="6">
        <f>ROUND('5,2'!G12*'1,2'!$E$28,0)</f>
        <v>8590</v>
      </c>
      <c r="H12" s="7"/>
      <c r="I12" s="6">
        <f>ROUND('5,2'!I12*'1,2'!$E$28,0)</f>
        <v>10496</v>
      </c>
      <c r="J12" s="12"/>
      <c r="L12" s="86"/>
      <c r="M12" s="86"/>
      <c r="N12" s="86"/>
      <c r="O12" s="86"/>
      <c r="P12" s="86"/>
      <c r="Q12" s="86"/>
    </row>
    <row r="13" spans="1:17" ht="36.75" customHeight="1" x14ac:dyDescent="0.2">
      <c r="A13" s="4" t="s">
        <v>200</v>
      </c>
      <c r="B13" s="4" t="s">
        <v>864</v>
      </c>
      <c r="C13" s="5" t="s">
        <v>865</v>
      </c>
      <c r="D13" s="4" t="s">
        <v>740</v>
      </c>
      <c r="E13" s="6">
        <f>ROUND('5,2'!E13*'1,2'!$E$28,0)</f>
        <v>9639</v>
      </c>
      <c r="F13" s="7"/>
      <c r="G13" s="6">
        <f>ROUND('5,2'!G13*'1,2'!$E$28,0)</f>
        <v>17180</v>
      </c>
      <c r="H13" s="7"/>
      <c r="I13" s="6">
        <f>ROUND('5,2'!I13*'1,2'!$E$28,0)</f>
        <v>20990</v>
      </c>
      <c r="J13" s="12"/>
      <c r="L13" s="86"/>
      <c r="M13" s="86"/>
      <c r="N13" s="86"/>
      <c r="O13" s="86"/>
      <c r="P13" s="86"/>
      <c r="Q13" s="86"/>
    </row>
    <row r="14" spans="1:17" ht="24.75" customHeight="1" x14ac:dyDescent="0.2">
      <c r="A14" s="4" t="s">
        <v>203</v>
      </c>
      <c r="B14" s="4" t="s">
        <v>866</v>
      </c>
      <c r="C14" s="5" t="s">
        <v>867</v>
      </c>
      <c r="D14" s="4" t="s">
        <v>740</v>
      </c>
      <c r="E14" s="6">
        <f>ROUND('5,2'!E14*'1,2'!$E$28,0)</f>
        <v>2037</v>
      </c>
      <c r="F14" s="7"/>
      <c r="G14" s="6">
        <f>ROUND('5,2'!G14*'1,2'!$E$28,0)</f>
        <v>3617</v>
      </c>
      <c r="H14" s="7"/>
      <c r="I14" s="6">
        <f>ROUND('5,2'!I14*'1,2'!$E$28,0)</f>
        <v>4382</v>
      </c>
      <c r="J14" s="12"/>
      <c r="L14" s="86"/>
      <c r="M14" s="86"/>
      <c r="N14" s="86"/>
      <c r="O14" s="86"/>
      <c r="P14" s="86"/>
      <c r="Q14" s="86"/>
    </row>
    <row r="15" spans="1:17" ht="36.75" customHeight="1" x14ac:dyDescent="0.2">
      <c r="A15" s="4" t="s">
        <v>206</v>
      </c>
      <c r="B15" s="4" t="s">
        <v>868</v>
      </c>
      <c r="C15" s="5" t="s">
        <v>869</v>
      </c>
      <c r="D15" s="4" t="s">
        <v>740</v>
      </c>
      <c r="E15" s="6">
        <f>ROUND('5,2'!E15*'1,2'!$E$28,0)</f>
        <v>4071</v>
      </c>
      <c r="F15" s="7"/>
      <c r="G15" s="6">
        <f>ROUND('5,2'!G15*'1,2'!$E$28,0)</f>
        <v>7232</v>
      </c>
      <c r="H15" s="7"/>
      <c r="I15" s="6">
        <f>ROUND('5,2'!I15*'1,2'!$E$28,0)</f>
        <v>8762</v>
      </c>
      <c r="J15" s="12"/>
      <c r="L15" s="86"/>
      <c r="M15" s="86"/>
      <c r="N15" s="86"/>
      <c r="O15" s="86"/>
      <c r="P15" s="86"/>
      <c r="Q15" s="86"/>
    </row>
    <row r="16" spans="1:17" ht="36.75" customHeight="1" x14ac:dyDescent="0.2">
      <c r="A16" s="4" t="s">
        <v>209</v>
      </c>
      <c r="B16" s="4" t="s">
        <v>870</v>
      </c>
      <c r="C16" s="5" t="s">
        <v>871</v>
      </c>
      <c r="D16" s="4" t="s">
        <v>740</v>
      </c>
      <c r="E16" s="6">
        <f>ROUND('5,2'!E16*'1,2'!$E$28,0)</f>
        <v>6855</v>
      </c>
      <c r="F16" s="7"/>
      <c r="G16" s="6">
        <f>ROUND('5,2'!G16*'1,2'!$E$28,0)</f>
        <v>12217</v>
      </c>
      <c r="H16" s="7"/>
      <c r="I16" s="6">
        <f>ROUND('5,2'!I16*'1,2'!$E$28,0)</f>
        <v>14928</v>
      </c>
      <c r="J16" s="12"/>
      <c r="L16" s="86"/>
      <c r="M16" s="86"/>
      <c r="N16" s="86"/>
      <c r="O16" s="86"/>
      <c r="P16" s="86"/>
      <c r="Q16" s="86"/>
    </row>
    <row r="17" spans="1:17" ht="36.75" customHeight="1" x14ac:dyDescent="0.2">
      <c r="A17" s="4" t="s">
        <v>212</v>
      </c>
      <c r="B17" s="4" t="s">
        <v>872</v>
      </c>
      <c r="C17" s="5" t="s">
        <v>873</v>
      </c>
      <c r="D17" s="4" t="s">
        <v>740</v>
      </c>
      <c r="E17" s="6">
        <f>ROUND('5,2'!E17*'1,2'!$E$28,0)</f>
        <v>13708</v>
      </c>
      <c r="F17" s="7"/>
      <c r="G17" s="6">
        <f>ROUND('5,2'!G17*'1,2'!$E$28,0)</f>
        <v>24436</v>
      </c>
      <c r="H17" s="7"/>
      <c r="I17" s="6">
        <f>ROUND('5,2'!I17*'1,2'!$E$28,0)</f>
        <v>29857</v>
      </c>
      <c r="J17" s="12"/>
      <c r="L17" s="86"/>
      <c r="M17" s="86"/>
      <c r="N17" s="86"/>
      <c r="O17" s="86"/>
      <c r="P17" s="86"/>
      <c r="Q17" s="86"/>
    </row>
    <row r="18" spans="1:17" ht="36.75" customHeight="1" x14ac:dyDescent="0.2">
      <c r="A18" s="4" t="s">
        <v>215</v>
      </c>
      <c r="B18" s="4" t="s">
        <v>874</v>
      </c>
      <c r="C18" s="5" t="s">
        <v>875</v>
      </c>
      <c r="D18" s="4" t="s">
        <v>740</v>
      </c>
      <c r="E18" s="6">
        <f>ROUND('5,2'!E18*'1,2'!$E$28,0)</f>
        <v>244</v>
      </c>
      <c r="F18" s="7"/>
      <c r="G18" s="6">
        <f>ROUND('5,2'!G18*'1,2'!$E$28,0)</f>
        <v>435</v>
      </c>
      <c r="H18" s="7"/>
      <c r="I18" s="6">
        <f>ROUND('5,2'!I18*'1,2'!$E$28,0)</f>
        <v>526</v>
      </c>
      <c r="J18" s="12"/>
      <c r="L18" s="86"/>
      <c r="M18" s="86"/>
      <c r="N18" s="86"/>
      <c r="O18" s="86"/>
      <c r="P18" s="86"/>
      <c r="Q18" s="86"/>
    </row>
    <row r="19" spans="1:17" x14ac:dyDescent="0.2">
      <c r="K19" s="82"/>
    </row>
    <row r="20" spans="1:17" x14ac:dyDescent="0.2">
      <c r="A20" s="102"/>
      <c r="B20" s="102"/>
      <c r="C20" s="102"/>
      <c r="D20" s="102"/>
      <c r="E20" s="102"/>
      <c r="F20" s="102"/>
      <c r="G20" s="102"/>
      <c r="I20" s="82"/>
      <c r="K20" s="126"/>
    </row>
    <row r="21" spans="1:17" x14ac:dyDescent="0.2">
      <c r="A21" s="100" t="s">
        <v>2984</v>
      </c>
      <c r="B21" s="100"/>
      <c r="C21" s="100"/>
      <c r="D21" s="106"/>
      <c r="E21" s="106"/>
      <c r="F21" s="102"/>
      <c r="G21" s="102"/>
    </row>
    <row r="22" spans="1:17" x14ac:dyDescent="0.2">
      <c r="A22" s="105" t="s">
        <v>2985</v>
      </c>
      <c r="B22" s="100"/>
      <c r="C22" s="100"/>
      <c r="D22" s="106"/>
      <c r="E22" s="106"/>
      <c r="F22" s="102"/>
      <c r="G22" s="102"/>
    </row>
    <row r="23" spans="1:17" x14ac:dyDescent="0.2">
      <c r="A23" s="100" t="s">
        <v>2986</v>
      </c>
      <c r="B23" s="100"/>
      <c r="C23" s="100"/>
      <c r="D23" s="106"/>
      <c r="E23" s="106"/>
      <c r="F23" s="102"/>
      <c r="G23" s="102"/>
    </row>
    <row r="24" spans="1:17" x14ac:dyDescent="0.2">
      <c r="A24" s="105"/>
      <c r="B24" s="102"/>
      <c r="C24" s="102"/>
      <c r="D24" s="102"/>
      <c r="E24" s="102"/>
      <c r="F24" s="102"/>
      <c r="G24" s="102"/>
    </row>
    <row r="25" spans="1:17" x14ac:dyDescent="0.2">
      <c r="A25" s="102"/>
      <c r="B25" s="102"/>
      <c r="C25" s="102"/>
      <c r="D25" s="102"/>
      <c r="E25" s="102"/>
      <c r="F25" s="102"/>
      <c r="G25" s="102"/>
    </row>
    <row r="27" spans="1:17" x14ac:dyDescent="0.2">
      <c r="J27" s="82"/>
    </row>
    <row r="28" spans="1:17" x14ac:dyDescent="0.2">
      <c r="J28" s="82"/>
    </row>
    <row r="29" spans="1:17" x14ac:dyDescent="0.2">
      <c r="J29" s="113"/>
    </row>
  </sheetData>
  <sheetProtection sheet="1" objects="1" scenarios="1"/>
  <mergeCells count="13">
    <mergeCell ref="A1:J1"/>
    <mergeCell ref="A4:J4"/>
    <mergeCell ref="A6:F6"/>
    <mergeCell ref="A8:A9"/>
    <mergeCell ref="B8:B9"/>
    <mergeCell ref="C8:C9"/>
    <mergeCell ref="D8:D9"/>
    <mergeCell ref="E8:F8"/>
    <mergeCell ref="G8:H8"/>
    <mergeCell ref="I8:J8"/>
    <mergeCell ref="E7:F7"/>
    <mergeCell ref="G7:H7"/>
    <mergeCell ref="I7:J7"/>
  </mergeCells>
  <pageMargins left="0.98425196850393704" right="0.59055118110236227" top="0.78740157480314965" bottom="0.78740157480314965" header="0.39370078740157483" footer="0.39370078740157483"/>
  <pageSetup paperSize="9" scale="54" pageOrder="overThenDown"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A223"/>
  <sheetViews>
    <sheetView topLeftCell="C1" zoomScale="87" zoomScaleNormal="87" workbookViewId="0">
      <pane ySplit="9" topLeftCell="A10" activePane="bottomLeft" state="frozen"/>
      <selection activeCell="I203" sqref="I203"/>
      <selection pane="bottomLeft" activeCell="J11" sqref="J11"/>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11" width="11.140625" style="1" customWidth="1"/>
    <col min="12" max="23" width="9.140625" style="1"/>
    <col min="24" max="24" width="8.7109375" style="1" customWidth="1"/>
    <col min="25" max="248" width="9.140625" style="1"/>
    <col min="249" max="249" width="11.5703125" style="1" customWidth="1"/>
    <col min="250" max="250" width="13.140625" style="1" customWidth="1"/>
    <col min="251" max="251" width="48.42578125" style="1" customWidth="1"/>
    <col min="252" max="252" width="13.85546875" style="1" customWidth="1"/>
    <col min="253" max="253" width="11.42578125" style="1" customWidth="1"/>
    <col min="254" max="254" width="11.85546875" style="1" customWidth="1"/>
    <col min="255" max="504" width="9.140625" style="1"/>
    <col min="505" max="505" width="11.5703125" style="1" customWidth="1"/>
    <col min="506" max="506" width="13.140625" style="1" customWidth="1"/>
    <col min="507" max="507" width="48.42578125" style="1" customWidth="1"/>
    <col min="508" max="508" width="13.85546875" style="1" customWidth="1"/>
    <col min="509" max="509" width="11.42578125" style="1" customWidth="1"/>
    <col min="510" max="510" width="11.85546875" style="1" customWidth="1"/>
    <col min="511" max="760" width="9.140625" style="1"/>
    <col min="761" max="761" width="11.5703125" style="1" customWidth="1"/>
    <col min="762" max="762" width="13.140625" style="1" customWidth="1"/>
    <col min="763" max="763" width="48.42578125" style="1" customWidth="1"/>
    <col min="764" max="764" width="13.85546875" style="1" customWidth="1"/>
    <col min="765" max="765" width="11.42578125" style="1" customWidth="1"/>
    <col min="766" max="766" width="11.85546875" style="1" customWidth="1"/>
    <col min="767" max="1016" width="9.140625" style="1"/>
    <col min="1017" max="1017" width="11.5703125" style="1" customWidth="1"/>
    <col min="1018" max="1018" width="13.140625" style="1" customWidth="1"/>
    <col min="1019" max="1019" width="48.42578125" style="1" customWidth="1"/>
    <col min="1020" max="1020" width="13.85546875" style="1" customWidth="1"/>
    <col min="1021" max="1021" width="11.42578125" style="1" customWidth="1"/>
    <col min="1022" max="1022" width="11.85546875" style="1" customWidth="1"/>
    <col min="1023" max="1272" width="9.140625" style="1"/>
    <col min="1273" max="1273" width="11.5703125" style="1" customWidth="1"/>
    <col min="1274" max="1274" width="13.140625" style="1" customWidth="1"/>
    <col min="1275" max="1275" width="48.42578125" style="1" customWidth="1"/>
    <col min="1276" max="1276" width="13.85546875" style="1" customWidth="1"/>
    <col min="1277" max="1277" width="11.42578125" style="1" customWidth="1"/>
    <col min="1278" max="1278" width="11.85546875" style="1" customWidth="1"/>
    <col min="1279" max="1528" width="9.140625" style="1"/>
    <col min="1529" max="1529" width="11.5703125" style="1" customWidth="1"/>
    <col min="1530" max="1530" width="13.140625" style="1" customWidth="1"/>
    <col min="1531" max="1531" width="48.42578125" style="1" customWidth="1"/>
    <col min="1532" max="1532" width="13.85546875" style="1" customWidth="1"/>
    <col min="1533" max="1533" width="11.42578125" style="1" customWidth="1"/>
    <col min="1534" max="1534" width="11.85546875" style="1" customWidth="1"/>
    <col min="1535" max="1784" width="9.140625" style="1"/>
    <col min="1785" max="1785" width="11.5703125" style="1" customWidth="1"/>
    <col min="1786" max="1786" width="13.140625" style="1" customWidth="1"/>
    <col min="1787" max="1787" width="48.42578125" style="1" customWidth="1"/>
    <col min="1788" max="1788" width="13.85546875" style="1" customWidth="1"/>
    <col min="1789" max="1789" width="11.42578125" style="1" customWidth="1"/>
    <col min="1790" max="1790" width="11.85546875" style="1" customWidth="1"/>
    <col min="1791" max="2040" width="9.140625" style="1"/>
    <col min="2041" max="2041" width="11.5703125" style="1" customWidth="1"/>
    <col min="2042" max="2042" width="13.140625" style="1" customWidth="1"/>
    <col min="2043" max="2043" width="48.42578125" style="1" customWidth="1"/>
    <col min="2044" max="2044" width="13.85546875" style="1" customWidth="1"/>
    <col min="2045" max="2045" width="11.42578125" style="1" customWidth="1"/>
    <col min="2046" max="2046" width="11.85546875" style="1" customWidth="1"/>
    <col min="2047" max="2296" width="9.140625" style="1"/>
    <col min="2297" max="2297" width="11.5703125" style="1" customWidth="1"/>
    <col min="2298" max="2298" width="13.140625" style="1" customWidth="1"/>
    <col min="2299" max="2299" width="48.42578125" style="1" customWidth="1"/>
    <col min="2300" max="2300" width="13.85546875" style="1" customWidth="1"/>
    <col min="2301" max="2301" width="11.42578125" style="1" customWidth="1"/>
    <col min="2302" max="2302" width="11.85546875" style="1" customWidth="1"/>
    <col min="2303" max="2552" width="9.140625" style="1"/>
    <col min="2553" max="2553" width="11.5703125" style="1" customWidth="1"/>
    <col min="2554" max="2554" width="13.140625" style="1" customWidth="1"/>
    <col min="2555" max="2555" width="48.42578125" style="1" customWidth="1"/>
    <col min="2556" max="2556" width="13.85546875" style="1" customWidth="1"/>
    <col min="2557" max="2557" width="11.42578125" style="1" customWidth="1"/>
    <col min="2558" max="2558" width="11.85546875" style="1" customWidth="1"/>
    <col min="2559" max="2808" width="9.140625" style="1"/>
    <col min="2809" max="2809" width="11.5703125" style="1" customWidth="1"/>
    <col min="2810" max="2810" width="13.140625" style="1" customWidth="1"/>
    <col min="2811" max="2811" width="48.42578125" style="1" customWidth="1"/>
    <col min="2812" max="2812" width="13.85546875" style="1" customWidth="1"/>
    <col min="2813" max="2813" width="11.42578125" style="1" customWidth="1"/>
    <col min="2814" max="2814" width="11.85546875" style="1" customWidth="1"/>
    <col min="2815" max="3064" width="9.140625" style="1"/>
    <col min="3065" max="3065" width="11.5703125" style="1" customWidth="1"/>
    <col min="3066" max="3066" width="13.140625" style="1" customWidth="1"/>
    <col min="3067" max="3067" width="48.42578125" style="1" customWidth="1"/>
    <col min="3068" max="3068" width="13.85546875" style="1" customWidth="1"/>
    <col min="3069" max="3069" width="11.42578125" style="1" customWidth="1"/>
    <col min="3070" max="3070" width="11.85546875" style="1" customWidth="1"/>
    <col min="3071" max="3320" width="9.140625" style="1"/>
    <col min="3321" max="3321" width="11.5703125" style="1" customWidth="1"/>
    <col min="3322" max="3322" width="13.140625" style="1" customWidth="1"/>
    <col min="3323" max="3323" width="48.42578125" style="1" customWidth="1"/>
    <col min="3324" max="3324" width="13.85546875" style="1" customWidth="1"/>
    <col min="3325" max="3325" width="11.42578125" style="1" customWidth="1"/>
    <col min="3326" max="3326" width="11.85546875" style="1" customWidth="1"/>
    <col min="3327" max="3576" width="9.140625" style="1"/>
    <col min="3577" max="3577" width="11.5703125" style="1" customWidth="1"/>
    <col min="3578" max="3578" width="13.140625" style="1" customWidth="1"/>
    <col min="3579" max="3579" width="48.42578125" style="1" customWidth="1"/>
    <col min="3580" max="3580" width="13.85546875" style="1" customWidth="1"/>
    <col min="3581" max="3581" width="11.42578125" style="1" customWidth="1"/>
    <col min="3582" max="3582" width="11.85546875" style="1" customWidth="1"/>
    <col min="3583" max="3832" width="9.140625" style="1"/>
    <col min="3833" max="3833" width="11.5703125" style="1" customWidth="1"/>
    <col min="3834" max="3834" width="13.140625" style="1" customWidth="1"/>
    <col min="3835" max="3835" width="48.42578125" style="1" customWidth="1"/>
    <col min="3836" max="3836" width="13.85546875" style="1" customWidth="1"/>
    <col min="3837" max="3837" width="11.42578125" style="1" customWidth="1"/>
    <col min="3838" max="3838" width="11.85546875" style="1" customWidth="1"/>
    <col min="3839" max="4088" width="9.140625" style="1"/>
    <col min="4089" max="4089" width="11.5703125" style="1" customWidth="1"/>
    <col min="4090" max="4090" width="13.140625" style="1" customWidth="1"/>
    <col min="4091" max="4091" width="48.42578125" style="1" customWidth="1"/>
    <col min="4092" max="4092" width="13.85546875" style="1" customWidth="1"/>
    <col min="4093" max="4093" width="11.42578125" style="1" customWidth="1"/>
    <col min="4094" max="4094" width="11.85546875" style="1" customWidth="1"/>
    <col min="4095" max="4344" width="9.140625" style="1"/>
    <col min="4345" max="4345" width="11.5703125" style="1" customWidth="1"/>
    <col min="4346" max="4346" width="13.140625" style="1" customWidth="1"/>
    <col min="4347" max="4347" width="48.42578125" style="1" customWidth="1"/>
    <col min="4348" max="4348" width="13.85546875" style="1" customWidth="1"/>
    <col min="4349" max="4349" width="11.42578125" style="1" customWidth="1"/>
    <col min="4350" max="4350" width="11.85546875" style="1" customWidth="1"/>
    <col min="4351" max="4600" width="9.140625" style="1"/>
    <col min="4601" max="4601" width="11.5703125" style="1" customWidth="1"/>
    <col min="4602" max="4602" width="13.140625" style="1" customWidth="1"/>
    <col min="4603" max="4603" width="48.42578125" style="1" customWidth="1"/>
    <col min="4604" max="4604" width="13.85546875" style="1" customWidth="1"/>
    <col min="4605" max="4605" width="11.42578125" style="1" customWidth="1"/>
    <col min="4606" max="4606" width="11.85546875" style="1" customWidth="1"/>
    <col min="4607" max="4856" width="9.140625" style="1"/>
    <col min="4857" max="4857" width="11.5703125" style="1" customWidth="1"/>
    <col min="4858" max="4858" width="13.140625" style="1" customWidth="1"/>
    <col min="4859" max="4859" width="48.42578125" style="1" customWidth="1"/>
    <col min="4860" max="4860" width="13.85546875" style="1" customWidth="1"/>
    <col min="4861" max="4861" width="11.42578125" style="1" customWidth="1"/>
    <col min="4862" max="4862" width="11.85546875" style="1" customWidth="1"/>
    <col min="4863" max="5112" width="9.140625" style="1"/>
    <col min="5113" max="5113" width="11.5703125" style="1" customWidth="1"/>
    <col min="5114" max="5114" width="13.140625" style="1" customWidth="1"/>
    <col min="5115" max="5115" width="48.42578125" style="1" customWidth="1"/>
    <col min="5116" max="5116" width="13.85546875" style="1" customWidth="1"/>
    <col min="5117" max="5117" width="11.42578125" style="1" customWidth="1"/>
    <col min="5118" max="5118" width="11.85546875" style="1" customWidth="1"/>
    <col min="5119" max="5368" width="9.140625" style="1"/>
    <col min="5369" max="5369" width="11.5703125" style="1" customWidth="1"/>
    <col min="5370" max="5370" width="13.140625" style="1" customWidth="1"/>
    <col min="5371" max="5371" width="48.42578125" style="1" customWidth="1"/>
    <col min="5372" max="5372" width="13.85546875" style="1" customWidth="1"/>
    <col min="5373" max="5373" width="11.42578125" style="1" customWidth="1"/>
    <col min="5374" max="5374" width="11.85546875" style="1" customWidth="1"/>
    <col min="5375" max="5624" width="9.140625" style="1"/>
    <col min="5625" max="5625" width="11.5703125" style="1" customWidth="1"/>
    <col min="5626" max="5626" width="13.140625" style="1" customWidth="1"/>
    <col min="5627" max="5627" width="48.42578125" style="1" customWidth="1"/>
    <col min="5628" max="5628" width="13.85546875" style="1" customWidth="1"/>
    <col min="5629" max="5629" width="11.42578125" style="1" customWidth="1"/>
    <col min="5630" max="5630" width="11.85546875" style="1" customWidth="1"/>
    <col min="5631" max="5880" width="9.140625" style="1"/>
    <col min="5881" max="5881" width="11.5703125" style="1" customWidth="1"/>
    <col min="5882" max="5882" width="13.140625" style="1" customWidth="1"/>
    <col min="5883" max="5883" width="48.42578125" style="1" customWidth="1"/>
    <col min="5884" max="5884" width="13.85546875" style="1" customWidth="1"/>
    <col min="5885" max="5885" width="11.42578125" style="1" customWidth="1"/>
    <col min="5886" max="5886" width="11.85546875" style="1" customWidth="1"/>
    <col min="5887" max="6136" width="9.140625" style="1"/>
    <col min="6137" max="6137" width="11.5703125" style="1" customWidth="1"/>
    <col min="6138" max="6138" width="13.140625" style="1" customWidth="1"/>
    <col min="6139" max="6139" width="48.42578125" style="1" customWidth="1"/>
    <col min="6140" max="6140" width="13.85546875" style="1" customWidth="1"/>
    <col min="6141" max="6141" width="11.42578125" style="1" customWidth="1"/>
    <col min="6142" max="6142" width="11.85546875" style="1" customWidth="1"/>
    <col min="6143" max="6392" width="9.140625" style="1"/>
    <col min="6393" max="6393" width="11.5703125" style="1" customWidth="1"/>
    <col min="6394" max="6394" width="13.140625" style="1" customWidth="1"/>
    <col min="6395" max="6395" width="48.42578125" style="1" customWidth="1"/>
    <col min="6396" max="6396" width="13.85546875" style="1" customWidth="1"/>
    <col min="6397" max="6397" width="11.42578125" style="1" customWidth="1"/>
    <col min="6398" max="6398" width="11.85546875" style="1" customWidth="1"/>
    <col min="6399" max="6648" width="9.140625" style="1"/>
    <col min="6649" max="6649" width="11.5703125" style="1" customWidth="1"/>
    <col min="6650" max="6650" width="13.140625" style="1" customWidth="1"/>
    <col min="6651" max="6651" width="48.42578125" style="1" customWidth="1"/>
    <col min="6652" max="6652" width="13.85546875" style="1" customWidth="1"/>
    <col min="6653" max="6653" width="11.42578125" style="1" customWidth="1"/>
    <col min="6654" max="6654" width="11.85546875" style="1" customWidth="1"/>
    <col min="6655" max="6904" width="9.140625" style="1"/>
    <col min="6905" max="6905" width="11.5703125" style="1" customWidth="1"/>
    <col min="6906" max="6906" width="13.140625" style="1" customWidth="1"/>
    <col min="6907" max="6907" width="48.42578125" style="1" customWidth="1"/>
    <col min="6908" max="6908" width="13.85546875" style="1" customWidth="1"/>
    <col min="6909" max="6909" width="11.42578125" style="1" customWidth="1"/>
    <col min="6910" max="6910" width="11.85546875" style="1" customWidth="1"/>
    <col min="6911" max="7160" width="9.140625" style="1"/>
    <col min="7161" max="7161" width="11.5703125" style="1" customWidth="1"/>
    <col min="7162" max="7162" width="13.140625" style="1" customWidth="1"/>
    <col min="7163" max="7163" width="48.42578125" style="1" customWidth="1"/>
    <col min="7164" max="7164" width="13.85546875" style="1" customWidth="1"/>
    <col min="7165" max="7165" width="11.42578125" style="1" customWidth="1"/>
    <col min="7166" max="7166" width="11.85546875" style="1" customWidth="1"/>
    <col min="7167" max="7416" width="9.140625" style="1"/>
    <col min="7417" max="7417" width="11.5703125" style="1" customWidth="1"/>
    <col min="7418" max="7418" width="13.140625" style="1" customWidth="1"/>
    <col min="7419" max="7419" width="48.42578125" style="1" customWidth="1"/>
    <col min="7420" max="7420" width="13.85546875" style="1" customWidth="1"/>
    <col min="7421" max="7421" width="11.42578125" style="1" customWidth="1"/>
    <col min="7422" max="7422" width="11.85546875" style="1" customWidth="1"/>
    <col min="7423" max="7672" width="9.140625" style="1"/>
    <col min="7673" max="7673" width="11.5703125" style="1" customWidth="1"/>
    <col min="7674" max="7674" width="13.140625" style="1" customWidth="1"/>
    <col min="7675" max="7675" width="48.42578125" style="1" customWidth="1"/>
    <col min="7676" max="7676" width="13.85546875" style="1" customWidth="1"/>
    <col min="7677" max="7677" width="11.42578125" style="1" customWidth="1"/>
    <col min="7678" max="7678" width="11.85546875" style="1" customWidth="1"/>
    <col min="7679" max="7928" width="9.140625" style="1"/>
    <col min="7929" max="7929" width="11.5703125" style="1" customWidth="1"/>
    <col min="7930" max="7930" width="13.140625" style="1" customWidth="1"/>
    <col min="7931" max="7931" width="48.42578125" style="1" customWidth="1"/>
    <col min="7932" max="7932" width="13.85546875" style="1" customWidth="1"/>
    <col min="7933" max="7933" width="11.42578125" style="1" customWidth="1"/>
    <col min="7934" max="7934" width="11.85546875" style="1" customWidth="1"/>
    <col min="7935" max="8184" width="9.140625" style="1"/>
    <col min="8185" max="8185" width="11.5703125" style="1" customWidth="1"/>
    <col min="8186" max="8186" width="13.140625" style="1" customWidth="1"/>
    <col min="8187" max="8187" width="48.42578125" style="1" customWidth="1"/>
    <col min="8188" max="8188" width="13.85546875" style="1" customWidth="1"/>
    <col min="8189" max="8189" width="11.42578125" style="1" customWidth="1"/>
    <col min="8190" max="8190" width="11.85546875" style="1" customWidth="1"/>
    <col min="8191" max="8440" width="9.140625" style="1"/>
    <col min="8441" max="8441" width="11.5703125" style="1" customWidth="1"/>
    <col min="8442" max="8442" width="13.140625" style="1" customWidth="1"/>
    <col min="8443" max="8443" width="48.42578125" style="1" customWidth="1"/>
    <col min="8444" max="8444" width="13.85546875" style="1" customWidth="1"/>
    <col min="8445" max="8445" width="11.42578125" style="1" customWidth="1"/>
    <col min="8446" max="8446" width="11.85546875" style="1" customWidth="1"/>
    <col min="8447" max="8696" width="9.140625" style="1"/>
    <col min="8697" max="8697" width="11.5703125" style="1" customWidth="1"/>
    <col min="8698" max="8698" width="13.140625" style="1" customWidth="1"/>
    <col min="8699" max="8699" width="48.42578125" style="1" customWidth="1"/>
    <col min="8700" max="8700" width="13.85546875" style="1" customWidth="1"/>
    <col min="8701" max="8701" width="11.42578125" style="1" customWidth="1"/>
    <col min="8702" max="8702" width="11.85546875" style="1" customWidth="1"/>
    <col min="8703" max="8952" width="9.140625" style="1"/>
    <col min="8953" max="8953" width="11.5703125" style="1" customWidth="1"/>
    <col min="8954" max="8954" width="13.140625" style="1" customWidth="1"/>
    <col min="8955" max="8955" width="48.42578125" style="1" customWidth="1"/>
    <col min="8956" max="8956" width="13.85546875" style="1" customWidth="1"/>
    <col min="8957" max="8957" width="11.42578125" style="1" customWidth="1"/>
    <col min="8958" max="8958" width="11.85546875" style="1" customWidth="1"/>
    <col min="8959" max="9208" width="9.140625" style="1"/>
    <col min="9209" max="9209" width="11.5703125" style="1" customWidth="1"/>
    <col min="9210" max="9210" width="13.140625" style="1" customWidth="1"/>
    <col min="9211" max="9211" width="48.42578125" style="1" customWidth="1"/>
    <col min="9212" max="9212" width="13.85546875" style="1" customWidth="1"/>
    <col min="9213" max="9213" width="11.42578125" style="1" customWidth="1"/>
    <col min="9214" max="9214" width="11.85546875" style="1" customWidth="1"/>
    <col min="9215" max="9464" width="9.140625" style="1"/>
    <col min="9465" max="9465" width="11.5703125" style="1" customWidth="1"/>
    <col min="9466" max="9466" width="13.140625" style="1" customWidth="1"/>
    <col min="9467" max="9467" width="48.42578125" style="1" customWidth="1"/>
    <col min="9468" max="9468" width="13.85546875" style="1" customWidth="1"/>
    <col min="9469" max="9469" width="11.42578125" style="1" customWidth="1"/>
    <col min="9470" max="9470" width="11.85546875" style="1" customWidth="1"/>
    <col min="9471" max="9720" width="9.140625" style="1"/>
    <col min="9721" max="9721" width="11.5703125" style="1" customWidth="1"/>
    <col min="9722" max="9722" width="13.140625" style="1" customWidth="1"/>
    <col min="9723" max="9723" width="48.42578125" style="1" customWidth="1"/>
    <col min="9724" max="9724" width="13.85546875" style="1" customWidth="1"/>
    <col min="9725" max="9725" width="11.42578125" style="1" customWidth="1"/>
    <col min="9726" max="9726" width="11.85546875" style="1" customWidth="1"/>
    <col min="9727" max="9976" width="9.140625" style="1"/>
    <col min="9977" max="9977" width="11.5703125" style="1" customWidth="1"/>
    <col min="9978" max="9978" width="13.140625" style="1" customWidth="1"/>
    <col min="9979" max="9979" width="48.42578125" style="1" customWidth="1"/>
    <col min="9980" max="9980" width="13.85546875" style="1" customWidth="1"/>
    <col min="9981" max="9981" width="11.42578125" style="1" customWidth="1"/>
    <col min="9982" max="9982" width="11.85546875" style="1" customWidth="1"/>
    <col min="9983" max="10232" width="9.140625" style="1"/>
    <col min="10233" max="10233" width="11.5703125" style="1" customWidth="1"/>
    <col min="10234" max="10234" width="13.140625" style="1" customWidth="1"/>
    <col min="10235" max="10235" width="48.42578125" style="1" customWidth="1"/>
    <col min="10236" max="10236" width="13.85546875" style="1" customWidth="1"/>
    <col min="10237" max="10237" width="11.42578125" style="1" customWidth="1"/>
    <col min="10238" max="10238" width="11.85546875" style="1" customWidth="1"/>
    <col min="10239" max="10488" width="9.140625" style="1"/>
    <col min="10489" max="10489" width="11.5703125" style="1" customWidth="1"/>
    <col min="10490" max="10490" width="13.140625" style="1" customWidth="1"/>
    <col min="10491" max="10491" width="48.42578125" style="1" customWidth="1"/>
    <col min="10492" max="10492" width="13.85546875" style="1" customWidth="1"/>
    <col min="10493" max="10493" width="11.42578125" style="1" customWidth="1"/>
    <col min="10494" max="10494" width="11.85546875" style="1" customWidth="1"/>
    <col min="10495" max="10744" width="9.140625" style="1"/>
    <col min="10745" max="10745" width="11.5703125" style="1" customWidth="1"/>
    <col min="10746" max="10746" width="13.140625" style="1" customWidth="1"/>
    <col min="10747" max="10747" width="48.42578125" style="1" customWidth="1"/>
    <col min="10748" max="10748" width="13.85546875" style="1" customWidth="1"/>
    <col min="10749" max="10749" width="11.42578125" style="1" customWidth="1"/>
    <col min="10750" max="10750" width="11.85546875" style="1" customWidth="1"/>
    <col min="10751" max="11000" width="9.140625" style="1"/>
    <col min="11001" max="11001" width="11.5703125" style="1" customWidth="1"/>
    <col min="11002" max="11002" width="13.140625" style="1" customWidth="1"/>
    <col min="11003" max="11003" width="48.42578125" style="1" customWidth="1"/>
    <col min="11004" max="11004" width="13.85546875" style="1" customWidth="1"/>
    <col min="11005" max="11005" width="11.42578125" style="1" customWidth="1"/>
    <col min="11006" max="11006" width="11.85546875" style="1" customWidth="1"/>
    <col min="11007" max="11256" width="9.140625" style="1"/>
    <col min="11257" max="11257" width="11.5703125" style="1" customWidth="1"/>
    <col min="11258" max="11258" width="13.140625" style="1" customWidth="1"/>
    <col min="11259" max="11259" width="48.42578125" style="1" customWidth="1"/>
    <col min="11260" max="11260" width="13.85546875" style="1" customWidth="1"/>
    <col min="11261" max="11261" width="11.42578125" style="1" customWidth="1"/>
    <col min="11262" max="11262" width="11.85546875" style="1" customWidth="1"/>
    <col min="11263" max="11512" width="9.140625" style="1"/>
    <col min="11513" max="11513" width="11.5703125" style="1" customWidth="1"/>
    <col min="11514" max="11514" width="13.140625" style="1" customWidth="1"/>
    <col min="11515" max="11515" width="48.42578125" style="1" customWidth="1"/>
    <col min="11516" max="11516" width="13.85546875" style="1" customWidth="1"/>
    <col min="11517" max="11517" width="11.42578125" style="1" customWidth="1"/>
    <col min="11518" max="11518" width="11.85546875" style="1" customWidth="1"/>
    <col min="11519" max="11768" width="9.140625" style="1"/>
    <col min="11769" max="11769" width="11.5703125" style="1" customWidth="1"/>
    <col min="11770" max="11770" width="13.140625" style="1" customWidth="1"/>
    <col min="11771" max="11771" width="48.42578125" style="1" customWidth="1"/>
    <col min="11772" max="11772" width="13.85546875" style="1" customWidth="1"/>
    <col min="11773" max="11773" width="11.42578125" style="1" customWidth="1"/>
    <col min="11774" max="11774" width="11.85546875" style="1" customWidth="1"/>
    <col min="11775" max="12024" width="9.140625" style="1"/>
    <col min="12025" max="12025" width="11.5703125" style="1" customWidth="1"/>
    <col min="12026" max="12026" width="13.140625" style="1" customWidth="1"/>
    <col min="12027" max="12027" width="48.42578125" style="1" customWidth="1"/>
    <col min="12028" max="12028" width="13.85546875" style="1" customWidth="1"/>
    <col min="12029" max="12029" width="11.42578125" style="1" customWidth="1"/>
    <col min="12030" max="12030" width="11.85546875" style="1" customWidth="1"/>
    <col min="12031" max="12280" width="9.140625" style="1"/>
    <col min="12281" max="12281" width="11.5703125" style="1" customWidth="1"/>
    <col min="12282" max="12282" width="13.140625" style="1" customWidth="1"/>
    <col min="12283" max="12283" width="48.42578125" style="1" customWidth="1"/>
    <col min="12284" max="12284" width="13.85546875" style="1" customWidth="1"/>
    <col min="12285" max="12285" width="11.42578125" style="1" customWidth="1"/>
    <col min="12286" max="12286" width="11.85546875" style="1" customWidth="1"/>
    <col min="12287" max="12536" width="9.140625" style="1"/>
    <col min="12537" max="12537" width="11.5703125" style="1" customWidth="1"/>
    <col min="12538" max="12538" width="13.140625" style="1" customWidth="1"/>
    <col min="12539" max="12539" width="48.42578125" style="1" customWidth="1"/>
    <col min="12540" max="12540" width="13.85546875" style="1" customWidth="1"/>
    <col min="12541" max="12541" width="11.42578125" style="1" customWidth="1"/>
    <col min="12542" max="12542" width="11.85546875" style="1" customWidth="1"/>
    <col min="12543" max="12792" width="9.140625" style="1"/>
    <col min="12793" max="12793" width="11.5703125" style="1" customWidth="1"/>
    <col min="12794" max="12794" width="13.140625" style="1" customWidth="1"/>
    <col min="12795" max="12795" width="48.42578125" style="1" customWidth="1"/>
    <col min="12796" max="12796" width="13.85546875" style="1" customWidth="1"/>
    <col min="12797" max="12797" width="11.42578125" style="1" customWidth="1"/>
    <col min="12798" max="12798" width="11.85546875" style="1" customWidth="1"/>
    <col min="12799" max="13048" width="9.140625" style="1"/>
    <col min="13049" max="13049" width="11.5703125" style="1" customWidth="1"/>
    <col min="13050" max="13050" width="13.140625" style="1" customWidth="1"/>
    <col min="13051" max="13051" width="48.42578125" style="1" customWidth="1"/>
    <col min="13052" max="13052" width="13.85546875" style="1" customWidth="1"/>
    <col min="13053" max="13053" width="11.42578125" style="1" customWidth="1"/>
    <col min="13054" max="13054" width="11.85546875" style="1" customWidth="1"/>
    <col min="13055" max="13304" width="9.140625" style="1"/>
    <col min="13305" max="13305" width="11.5703125" style="1" customWidth="1"/>
    <col min="13306" max="13306" width="13.140625" style="1" customWidth="1"/>
    <col min="13307" max="13307" width="48.42578125" style="1" customWidth="1"/>
    <col min="13308" max="13308" width="13.85546875" style="1" customWidth="1"/>
    <col min="13309" max="13309" width="11.42578125" style="1" customWidth="1"/>
    <col min="13310" max="13310" width="11.85546875" style="1" customWidth="1"/>
    <col min="13311" max="13560" width="9.140625" style="1"/>
    <col min="13561" max="13561" width="11.5703125" style="1" customWidth="1"/>
    <col min="13562" max="13562" width="13.140625" style="1" customWidth="1"/>
    <col min="13563" max="13563" width="48.42578125" style="1" customWidth="1"/>
    <col min="13564" max="13564" width="13.85546875" style="1" customWidth="1"/>
    <col min="13565" max="13565" width="11.42578125" style="1" customWidth="1"/>
    <col min="13566" max="13566" width="11.85546875" style="1" customWidth="1"/>
    <col min="13567" max="13816" width="9.140625" style="1"/>
    <col min="13817" max="13817" width="11.5703125" style="1" customWidth="1"/>
    <col min="13818" max="13818" width="13.140625" style="1" customWidth="1"/>
    <col min="13819" max="13819" width="48.42578125" style="1" customWidth="1"/>
    <col min="13820" max="13820" width="13.85546875" style="1" customWidth="1"/>
    <col min="13821" max="13821" width="11.42578125" style="1" customWidth="1"/>
    <col min="13822" max="13822" width="11.85546875" style="1" customWidth="1"/>
    <col min="13823" max="14072" width="9.140625" style="1"/>
    <col min="14073" max="14073" width="11.5703125" style="1" customWidth="1"/>
    <col min="14074" max="14074" width="13.140625" style="1" customWidth="1"/>
    <col min="14075" max="14075" width="48.42578125" style="1" customWidth="1"/>
    <col min="14076" max="14076" width="13.85546875" style="1" customWidth="1"/>
    <col min="14077" max="14077" width="11.42578125" style="1" customWidth="1"/>
    <col min="14078" max="14078" width="11.85546875" style="1" customWidth="1"/>
    <col min="14079" max="14328" width="9.140625" style="1"/>
    <col min="14329" max="14329" width="11.5703125" style="1" customWidth="1"/>
    <col min="14330" max="14330" width="13.140625" style="1" customWidth="1"/>
    <col min="14331" max="14331" width="48.42578125" style="1" customWidth="1"/>
    <col min="14332" max="14332" width="13.85546875" style="1" customWidth="1"/>
    <col min="14333" max="14333" width="11.42578125" style="1" customWidth="1"/>
    <col min="14334" max="14334" width="11.85546875" style="1" customWidth="1"/>
    <col min="14335" max="14584" width="9.140625" style="1"/>
    <col min="14585" max="14585" width="11.5703125" style="1" customWidth="1"/>
    <col min="14586" max="14586" width="13.140625" style="1" customWidth="1"/>
    <col min="14587" max="14587" width="48.42578125" style="1" customWidth="1"/>
    <col min="14588" max="14588" width="13.85546875" style="1" customWidth="1"/>
    <col min="14589" max="14589" width="11.42578125" style="1" customWidth="1"/>
    <col min="14590" max="14590" width="11.85546875" style="1" customWidth="1"/>
    <col min="14591" max="14840" width="9.140625" style="1"/>
    <col min="14841" max="14841" width="11.5703125" style="1" customWidth="1"/>
    <col min="14842" max="14842" width="13.140625" style="1" customWidth="1"/>
    <col min="14843" max="14843" width="48.42578125" style="1" customWidth="1"/>
    <col min="14844" max="14844" width="13.85546875" style="1" customWidth="1"/>
    <col min="14845" max="14845" width="11.42578125" style="1" customWidth="1"/>
    <col min="14846" max="14846" width="11.85546875" style="1" customWidth="1"/>
    <col min="14847" max="15096" width="9.140625" style="1"/>
    <col min="15097" max="15097" width="11.5703125" style="1" customWidth="1"/>
    <col min="15098" max="15098" width="13.140625" style="1" customWidth="1"/>
    <col min="15099" max="15099" width="48.42578125" style="1" customWidth="1"/>
    <col min="15100" max="15100" width="13.85546875" style="1" customWidth="1"/>
    <col min="15101" max="15101" width="11.42578125" style="1" customWidth="1"/>
    <col min="15102" max="15102" width="11.85546875" style="1" customWidth="1"/>
    <col min="15103" max="15352" width="9.140625" style="1"/>
    <col min="15353" max="15353" width="11.5703125" style="1" customWidth="1"/>
    <col min="15354" max="15354" width="13.140625" style="1" customWidth="1"/>
    <col min="15355" max="15355" width="48.42578125" style="1" customWidth="1"/>
    <col min="15356" max="15356" width="13.85546875" style="1" customWidth="1"/>
    <col min="15357" max="15357" width="11.42578125" style="1" customWidth="1"/>
    <col min="15358" max="15358" width="11.85546875" style="1" customWidth="1"/>
    <col min="15359" max="15608" width="9.140625" style="1"/>
    <col min="15609" max="15609" width="11.5703125" style="1" customWidth="1"/>
    <col min="15610" max="15610" width="13.140625" style="1" customWidth="1"/>
    <col min="15611" max="15611" width="48.42578125" style="1" customWidth="1"/>
    <col min="15612" max="15612" width="13.85546875" style="1" customWidth="1"/>
    <col min="15613" max="15613" width="11.42578125" style="1" customWidth="1"/>
    <col min="15614" max="15614" width="11.85546875" style="1" customWidth="1"/>
    <col min="15615" max="15864" width="9.140625" style="1"/>
    <col min="15865" max="15865" width="11.5703125" style="1" customWidth="1"/>
    <col min="15866" max="15866" width="13.140625" style="1" customWidth="1"/>
    <col min="15867" max="15867" width="48.42578125" style="1" customWidth="1"/>
    <col min="15868" max="15868" width="13.85546875" style="1" customWidth="1"/>
    <col min="15869" max="15869" width="11.42578125" style="1" customWidth="1"/>
    <col min="15870" max="15870" width="11.85546875" style="1" customWidth="1"/>
    <col min="15871" max="16120" width="9.140625" style="1"/>
    <col min="16121" max="16121" width="11.5703125" style="1" customWidth="1"/>
    <col min="16122" max="16122" width="13.140625" style="1" customWidth="1"/>
    <col min="16123" max="16123" width="48.42578125" style="1" customWidth="1"/>
    <col min="16124" max="16124" width="13.85546875" style="1" customWidth="1"/>
    <col min="16125" max="16125" width="11.42578125" style="1" customWidth="1"/>
    <col min="16126" max="16126" width="11.85546875" style="1" customWidth="1"/>
    <col min="16127" max="16384" width="9.140625" style="1"/>
  </cols>
  <sheetData>
    <row r="1" spans="1:27" ht="11.25" customHeight="1" x14ac:dyDescent="0.2">
      <c r="A1" s="276" t="s">
        <v>741</v>
      </c>
      <c r="B1" s="276"/>
      <c r="C1" s="276"/>
      <c r="D1" s="276"/>
      <c r="E1" s="276"/>
      <c r="F1" s="276"/>
    </row>
    <row r="2" spans="1:27" ht="11.25" customHeight="1" x14ac:dyDescent="0.2">
      <c r="A2" s="276"/>
      <c r="B2" s="276"/>
      <c r="C2" s="276"/>
      <c r="D2" s="276"/>
      <c r="E2" s="276"/>
      <c r="F2" s="276"/>
    </row>
    <row r="3" spans="1:27" ht="11.25" customHeight="1" x14ac:dyDescent="0.2"/>
    <row r="4" spans="1:27" ht="12.75" customHeight="1" x14ac:dyDescent="0.2">
      <c r="A4" s="254" t="s">
        <v>876</v>
      </c>
      <c r="B4" s="254"/>
      <c r="C4" s="254"/>
      <c r="D4" s="254"/>
      <c r="E4" s="254"/>
      <c r="F4" s="254"/>
    </row>
    <row r="5" spans="1:27" ht="12.75" customHeight="1" x14ac:dyDescent="0.2"/>
    <row r="6" spans="1:27" ht="12.75" customHeight="1" x14ac:dyDescent="0.2">
      <c r="A6" s="265"/>
      <c r="B6" s="265"/>
      <c r="C6" s="265"/>
      <c r="D6" s="265"/>
      <c r="E6" s="265"/>
      <c r="F6" s="265"/>
    </row>
    <row r="7" spans="1:27" ht="12.75" customHeight="1" thickBot="1" x14ac:dyDescent="0.25">
      <c r="E7" s="1" t="s">
        <v>2949</v>
      </c>
      <c r="G7" s="1" t="s">
        <v>2951</v>
      </c>
      <c r="I7" s="1" t="s">
        <v>2952</v>
      </c>
      <c r="K7" s="1">
        <v>1.22</v>
      </c>
    </row>
    <row r="8" spans="1:27" ht="12.75" customHeight="1" x14ac:dyDescent="0.2">
      <c r="A8" s="273" t="s">
        <v>2</v>
      </c>
      <c r="B8" s="273" t="s">
        <v>3</v>
      </c>
      <c r="C8" s="268" t="s">
        <v>4</v>
      </c>
      <c r="D8" s="268" t="s">
        <v>5</v>
      </c>
      <c r="E8" s="252" t="s">
        <v>6</v>
      </c>
      <c r="F8" s="252"/>
      <c r="G8" s="252" t="s">
        <v>6</v>
      </c>
      <c r="H8" s="252"/>
      <c r="I8" s="252" t="s">
        <v>6</v>
      </c>
      <c r="J8" s="252"/>
    </row>
    <row r="9" spans="1:27" ht="36.75" customHeight="1" thickBot="1" x14ac:dyDescent="0.25">
      <c r="A9" s="274"/>
      <c r="B9" s="274"/>
      <c r="C9" s="269"/>
      <c r="D9" s="269"/>
      <c r="E9" s="2" t="s">
        <v>7</v>
      </c>
      <c r="F9" s="3" t="s">
        <v>8</v>
      </c>
      <c r="G9" s="2" t="s">
        <v>7</v>
      </c>
      <c r="H9" s="3" t="s">
        <v>8</v>
      </c>
      <c r="I9" s="9" t="s">
        <v>7</v>
      </c>
      <c r="J9" s="10" t="s">
        <v>8</v>
      </c>
      <c r="T9" s="275" t="s">
        <v>3320</v>
      </c>
      <c r="U9" s="275"/>
      <c r="W9" s="275" t="s">
        <v>2951</v>
      </c>
      <c r="X9" s="275"/>
      <c r="Z9" s="275" t="s">
        <v>2952</v>
      </c>
      <c r="AA9" s="275"/>
    </row>
    <row r="10" spans="1:27" ht="24.75" customHeight="1" x14ac:dyDescent="0.2">
      <c r="A10" s="4" t="s">
        <v>9</v>
      </c>
      <c r="B10" s="4" t="s">
        <v>877</v>
      </c>
      <c r="C10" s="5" t="s">
        <v>878</v>
      </c>
      <c r="D10" s="4" t="s">
        <v>15</v>
      </c>
      <c r="E10" s="123">
        <v>916</v>
      </c>
      <c r="F10" s="123">
        <f>U10*$K$7</f>
        <v>1009.55</v>
      </c>
      <c r="G10" s="123">
        <v>1618</v>
      </c>
      <c r="H10" s="123">
        <f>X10*$K$7</f>
        <v>1783.2333333333333</v>
      </c>
      <c r="I10" s="123">
        <v>1895</v>
      </c>
      <c r="J10" s="123">
        <f>AA10*$K$7</f>
        <v>2071.9666666666667</v>
      </c>
      <c r="L10" s="14"/>
      <c r="M10" s="25">
        <f>р5гл3!E10/'5,3'!E10</f>
        <v>1.1135371179039302</v>
      </c>
      <c r="N10" s="25">
        <f>р5гл3!F10/'5,3'!F10</f>
        <v>1.1133673418849983</v>
      </c>
      <c r="O10" s="25">
        <f>р5гл3!G10/'5,3'!G10</f>
        <v>1.1131025957972807</v>
      </c>
      <c r="P10" s="25">
        <f>р5гл3!H10/'5,3'!H10</f>
        <v>1.1131465315812101</v>
      </c>
      <c r="Q10" s="25">
        <f>р5гл3!I10/'5,3'!I10</f>
        <v>1.1129287598944591</v>
      </c>
      <c r="R10" s="25">
        <f>р5гл3!J10/'5,3'!J10</f>
        <v>1.1129522675718722</v>
      </c>
      <c r="T10" s="209">
        <v>993</v>
      </c>
      <c r="U10" s="210">
        <f>T10/1.2</f>
        <v>827.5</v>
      </c>
      <c r="V10" s="209"/>
      <c r="W10" s="209">
        <v>1754</v>
      </c>
      <c r="X10" s="210">
        <f>W10/1.2</f>
        <v>1461.6666666666667</v>
      </c>
      <c r="Y10" s="209"/>
      <c r="Z10" s="209">
        <v>2038</v>
      </c>
      <c r="AA10" s="210">
        <f>Z10/1.2</f>
        <v>1698.3333333333335</v>
      </c>
    </row>
    <row r="11" spans="1:27" ht="36.75" customHeight="1" x14ac:dyDescent="0.2">
      <c r="A11" s="4" t="s">
        <v>194</v>
      </c>
      <c r="B11" s="4" t="s">
        <v>879</v>
      </c>
      <c r="C11" s="5" t="s">
        <v>880</v>
      </c>
      <c r="D11" s="4" t="s">
        <v>15</v>
      </c>
      <c r="E11" s="6">
        <v>1947</v>
      </c>
      <c r="F11" s="123">
        <f t="shared" ref="F11:F74" si="0">U11*$K$7</f>
        <v>2142.1166666666668</v>
      </c>
      <c r="G11" s="6">
        <v>3437</v>
      </c>
      <c r="H11" s="123">
        <f t="shared" ref="H11:H74" si="1">X11*$K$7</f>
        <v>3788.1</v>
      </c>
      <c r="I11" s="11">
        <v>4024</v>
      </c>
      <c r="J11" s="123">
        <f t="shared" ref="J11:J75" si="2">AA11*$K$7</f>
        <v>4402.166666666667</v>
      </c>
      <c r="L11" s="14"/>
      <c r="M11" s="25">
        <f>р5гл3!E11/'5,3'!E11</f>
        <v>1.1129943502824859</v>
      </c>
      <c r="N11" s="25">
        <f>р5гл3!F11/'5,3'!F11</f>
        <v>1.1129179082994234</v>
      </c>
      <c r="O11" s="25">
        <f>р5гл3!G11/'5,3'!G11</f>
        <v>1.1128891475123655</v>
      </c>
      <c r="P11" s="25">
        <f>р5гл3!H11/'5,3'!H11</f>
        <v>1.1129590031942136</v>
      </c>
      <c r="Q11" s="25">
        <f>р5гл3!I11/'5,3'!I11</f>
        <v>1.1130715705765408</v>
      </c>
      <c r="R11" s="25">
        <f>р5гл3!J11/'5,3'!J11</f>
        <v>1.1130882519971226</v>
      </c>
      <c r="T11" s="209">
        <v>2107</v>
      </c>
      <c r="U11" s="210">
        <f t="shared" ref="U11:U74" si="3">T11/1.2</f>
        <v>1755.8333333333335</v>
      </c>
      <c r="V11" s="209"/>
      <c r="W11" s="209">
        <v>3726</v>
      </c>
      <c r="X11" s="210">
        <f t="shared" ref="X11:X59" si="4">W11/1.2</f>
        <v>3105</v>
      </c>
      <c r="Y11" s="209"/>
      <c r="Z11" s="209">
        <v>4330</v>
      </c>
      <c r="AA11" s="210">
        <f t="shared" ref="AA11:AA74" si="5">Z11/1.2</f>
        <v>3608.3333333333335</v>
      </c>
    </row>
    <row r="12" spans="1:27" ht="24.75" customHeight="1" x14ac:dyDescent="0.2">
      <c r="A12" s="4" t="s">
        <v>197</v>
      </c>
      <c r="B12" s="4" t="s">
        <v>881</v>
      </c>
      <c r="C12" s="5" t="s">
        <v>882</v>
      </c>
      <c r="D12" s="4" t="s">
        <v>15</v>
      </c>
      <c r="E12" s="6">
        <v>1432</v>
      </c>
      <c r="F12" s="123">
        <f t="shared" si="0"/>
        <v>1573.8</v>
      </c>
      <c r="G12" s="6">
        <v>2526</v>
      </c>
      <c r="H12" s="123">
        <f t="shared" si="1"/>
        <v>2786.6833333333338</v>
      </c>
      <c r="I12" s="11">
        <v>2960</v>
      </c>
      <c r="J12" s="123">
        <f t="shared" si="2"/>
        <v>3238.0833333333335</v>
      </c>
      <c r="L12" s="14"/>
      <c r="M12" s="25">
        <f>р5гл3!E12/'5,3'!E12</f>
        <v>1.1131284916201116</v>
      </c>
      <c r="N12" s="25">
        <f>р5гл3!F12/'5,3'!F12</f>
        <v>1.1132291269538697</v>
      </c>
      <c r="O12" s="25">
        <f>р5гл3!G12/'5,3'!G12</f>
        <v>1.1128266033254157</v>
      </c>
      <c r="P12" s="25">
        <f>р5гл3!H12/'5,3'!H12</f>
        <v>1.1131512371337491</v>
      </c>
      <c r="Q12" s="25">
        <f>р5гл3!I12/'5,3'!I12</f>
        <v>1.1128378378378379</v>
      </c>
      <c r="R12" s="25">
        <f>р5гл3!J12/'5,3'!J12</f>
        <v>1.1130040919268085</v>
      </c>
      <c r="T12" s="209">
        <v>1548</v>
      </c>
      <c r="U12" s="210">
        <f t="shared" si="3"/>
        <v>1290</v>
      </c>
      <c r="V12" s="209"/>
      <c r="W12" s="209">
        <v>2741</v>
      </c>
      <c r="X12" s="210">
        <f t="shared" si="4"/>
        <v>2284.166666666667</v>
      </c>
      <c r="Y12" s="209"/>
      <c r="Z12" s="209">
        <v>3185</v>
      </c>
      <c r="AA12" s="210">
        <f t="shared" si="5"/>
        <v>2654.166666666667</v>
      </c>
    </row>
    <row r="13" spans="1:27" ht="24.75" customHeight="1" x14ac:dyDescent="0.2">
      <c r="A13" s="4" t="s">
        <v>200</v>
      </c>
      <c r="B13" s="4" t="s">
        <v>883</v>
      </c>
      <c r="C13" s="5" t="s">
        <v>884</v>
      </c>
      <c r="D13" s="4" t="s">
        <v>15</v>
      </c>
      <c r="E13" s="6">
        <v>1604</v>
      </c>
      <c r="F13" s="123">
        <f t="shared" si="0"/>
        <v>1762.8999999999999</v>
      </c>
      <c r="G13" s="6">
        <v>2831</v>
      </c>
      <c r="H13" s="123">
        <f t="shared" si="1"/>
        <v>3120.15</v>
      </c>
      <c r="I13" s="11">
        <v>3316</v>
      </c>
      <c r="J13" s="123">
        <f t="shared" si="2"/>
        <v>3626.45</v>
      </c>
      <c r="L13" s="14"/>
      <c r="M13" s="25">
        <f>р5гл3!E13/'5,3'!E13</f>
        <v>1.1128428927680798</v>
      </c>
      <c r="N13" s="25">
        <f>р5гл3!F13/'5,3'!F13</f>
        <v>1.11293890748199</v>
      </c>
      <c r="O13" s="25">
        <f>р5гл3!G13/'5,3'!G13</f>
        <v>1.1130342635111268</v>
      </c>
      <c r="P13" s="25">
        <f>р5гл3!H13/'5,3'!H13</f>
        <v>1.1130875118183421</v>
      </c>
      <c r="Q13" s="25">
        <f>р5гл3!I13/'5,3'!I13</f>
        <v>1.1130880579010856</v>
      </c>
      <c r="R13" s="25">
        <f>р5гл3!J13/'5,3'!J13</f>
        <v>1.1129341366901515</v>
      </c>
      <c r="T13" s="209">
        <v>1734</v>
      </c>
      <c r="U13" s="210">
        <f t="shared" si="3"/>
        <v>1445</v>
      </c>
      <c r="V13" s="209"/>
      <c r="W13" s="209">
        <v>3069</v>
      </c>
      <c r="X13" s="210">
        <f t="shared" si="4"/>
        <v>2557.5</v>
      </c>
      <c r="Y13" s="209"/>
      <c r="Z13" s="209">
        <v>3567</v>
      </c>
      <c r="AA13" s="210">
        <f t="shared" si="5"/>
        <v>2972.5</v>
      </c>
    </row>
    <row r="14" spans="1:27" ht="24.75" customHeight="1" x14ac:dyDescent="0.2">
      <c r="A14" s="4" t="s">
        <v>203</v>
      </c>
      <c r="B14" s="4" t="s">
        <v>885</v>
      </c>
      <c r="C14" s="5" t="s">
        <v>886</v>
      </c>
      <c r="D14" s="4" t="s">
        <v>15</v>
      </c>
      <c r="E14" s="6">
        <v>5016</v>
      </c>
      <c r="F14" s="123">
        <f t="shared" si="0"/>
        <v>5513.3833333333332</v>
      </c>
      <c r="G14" s="6">
        <v>8270</v>
      </c>
      <c r="H14" s="123">
        <f t="shared" si="1"/>
        <v>9124.5833333333339</v>
      </c>
      <c r="I14" s="11">
        <v>10550</v>
      </c>
      <c r="J14" s="123">
        <f t="shared" si="2"/>
        <v>11527.983333333335</v>
      </c>
      <c r="L14" s="14"/>
      <c r="M14" s="25">
        <f>р5гл3!E14/'5,3'!E14</f>
        <v>1.1130382775119618</v>
      </c>
      <c r="N14" s="25">
        <f>р5гл3!F14/'5,3'!F14</f>
        <v>1.1129282382566059</v>
      </c>
      <c r="O14" s="25">
        <f>р5гл3!G14/'5,3'!G14</f>
        <v>1.1130592503022974</v>
      </c>
      <c r="P14" s="25">
        <f>р5гл3!H14/'5,3'!H14</f>
        <v>1.1130371249828759</v>
      </c>
      <c r="Q14" s="25">
        <f>р5гл3!I14/'5,3'!I14</f>
        <v>1.1129857819905213</v>
      </c>
      <c r="R14" s="25">
        <f>р5гл3!J14/'5,3'!J14</f>
        <v>1.1130307555961652</v>
      </c>
      <c r="T14" s="209">
        <v>5423</v>
      </c>
      <c r="U14" s="210">
        <f t="shared" si="3"/>
        <v>4519.166666666667</v>
      </c>
      <c r="V14" s="209"/>
      <c r="W14" s="209">
        <v>8975</v>
      </c>
      <c r="X14" s="210">
        <f t="shared" si="4"/>
        <v>7479.166666666667</v>
      </c>
      <c r="Y14" s="209"/>
      <c r="Z14" s="209">
        <v>11339</v>
      </c>
      <c r="AA14" s="210">
        <f t="shared" si="5"/>
        <v>9449.1666666666679</v>
      </c>
    </row>
    <row r="15" spans="1:27" ht="24.75" customHeight="1" x14ac:dyDescent="0.2">
      <c r="A15" s="4" t="s">
        <v>206</v>
      </c>
      <c r="B15" s="4" t="s">
        <v>887</v>
      </c>
      <c r="C15" s="5" t="s">
        <v>888</v>
      </c>
      <c r="D15" s="4" t="s">
        <v>15</v>
      </c>
      <c r="E15" s="6">
        <v>6867</v>
      </c>
      <c r="F15" s="123">
        <f t="shared" si="0"/>
        <v>7547.7333333333336</v>
      </c>
      <c r="G15" s="6">
        <v>11314</v>
      </c>
      <c r="H15" s="123">
        <f t="shared" si="1"/>
        <v>12482.633333333335</v>
      </c>
      <c r="I15" s="11">
        <v>14447</v>
      </c>
      <c r="J15" s="123">
        <f t="shared" si="2"/>
        <v>15786.8</v>
      </c>
      <c r="L15" s="14"/>
      <c r="M15" s="25">
        <f>р5гл3!E15/'5,3'!E15</f>
        <v>1.1130042230959662</v>
      </c>
      <c r="N15" s="25">
        <f>р5гл3!F15/'5,3'!F15</f>
        <v>1.1130493923120406</v>
      </c>
      <c r="O15" s="25">
        <f>р5гл3!G15/'5,3'!G15</f>
        <v>1.1129573979140888</v>
      </c>
      <c r="P15" s="25">
        <f>р5гл3!H15/'5,3'!H15</f>
        <v>1.1129863089786074</v>
      </c>
      <c r="Q15" s="25">
        <f>р5гл3!I15/'5,3'!I15</f>
        <v>1.1130338478576867</v>
      </c>
      <c r="R15" s="25">
        <f>р5гл3!J15/'5,3'!J15</f>
        <v>1.1130184711277777</v>
      </c>
      <c r="T15" s="209">
        <v>7424</v>
      </c>
      <c r="U15" s="210">
        <f t="shared" si="3"/>
        <v>6186.666666666667</v>
      </c>
      <c r="V15" s="209"/>
      <c r="W15" s="209">
        <v>12278</v>
      </c>
      <c r="X15" s="210">
        <f t="shared" si="4"/>
        <v>10231.666666666668</v>
      </c>
      <c r="Y15" s="209"/>
      <c r="Z15" s="209">
        <v>15528</v>
      </c>
      <c r="AA15" s="210">
        <f t="shared" si="5"/>
        <v>12940</v>
      </c>
    </row>
    <row r="16" spans="1:27" ht="24.75" customHeight="1" x14ac:dyDescent="0.2">
      <c r="A16" s="4" t="s">
        <v>209</v>
      </c>
      <c r="B16" s="4" t="s">
        <v>889</v>
      </c>
      <c r="C16" s="15" t="s">
        <v>890</v>
      </c>
      <c r="D16" s="4" t="s">
        <v>15</v>
      </c>
      <c r="E16" s="6">
        <v>8698</v>
      </c>
      <c r="F16" s="213">
        <f t="shared" si="0"/>
        <v>0</v>
      </c>
      <c r="G16" s="6">
        <v>14350</v>
      </c>
      <c r="H16" s="213">
        <f t="shared" si="1"/>
        <v>0</v>
      </c>
      <c r="I16" s="11">
        <v>18295</v>
      </c>
      <c r="J16" s="213">
        <f t="shared" si="2"/>
        <v>0</v>
      </c>
      <c r="L16" s="14"/>
      <c r="M16" s="25">
        <f>р5гл3!E16/'5,3'!E16</f>
        <v>1.1130144860887561</v>
      </c>
      <c r="N16" s="25"/>
      <c r="O16" s="25">
        <f>р5гл3!G16/'5,3'!G16</f>
        <v>1.1130313588850174</v>
      </c>
      <c r="P16" s="25"/>
      <c r="Q16" s="25">
        <f>р5гл3!I16/'5,3'!I16</f>
        <v>1.1129816889860618</v>
      </c>
      <c r="R16" s="25"/>
      <c r="T16" s="209">
        <v>0</v>
      </c>
      <c r="U16" s="210">
        <f t="shared" si="3"/>
        <v>0</v>
      </c>
      <c r="V16" s="209"/>
      <c r="W16" s="209">
        <v>0</v>
      </c>
      <c r="X16" s="210">
        <f t="shared" si="4"/>
        <v>0</v>
      </c>
      <c r="Y16" s="209"/>
      <c r="Z16" s="209">
        <v>0</v>
      </c>
      <c r="AA16" s="210">
        <f t="shared" si="5"/>
        <v>0</v>
      </c>
    </row>
    <row r="17" spans="1:27" ht="24.75" customHeight="1" x14ac:dyDescent="0.2">
      <c r="A17" s="4" t="s">
        <v>212</v>
      </c>
      <c r="B17" s="4" t="s">
        <v>891</v>
      </c>
      <c r="C17" s="15" t="s">
        <v>892</v>
      </c>
      <c r="D17" s="4" t="s">
        <v>15</v>
      </c>
      <c r="E17" s="6">
        <v>11283</v>
      </c>
      <c r="F17" s="213">
        <f t="shared" si="0"/>
        <v>0</v>
      </c>
      <c r="G17" s="6">
        <v>18472</v>
      </c>
      <c r="H17" s="213">
        <f t="shared" si="1"/>
        <v>0</v>
      </c>
      <c r="I17" s="11">
        <v>23885</v>
      </c>
      <c r="J17" s="213">
        <f t="shared" si="2"/>
        <v>0</v>
      </c>
      <c r="L17" s="14"/>
      <c r="M17" s="25">
        <f>р5гл3!E17/'5,3'!E17</f>
        <v>1.1130018612071257</v>
      </c>
      <c r="N17" s="25"/>
      <c r="O17" s="25">
        <f>р5гл3!G17/'5,3'!G17</f>
        <v>1.1129818103074924</v>
      </c>
      <c r="P17" s="25"/>
      <c r="Q17" s="25">
        <f>р5гл3!I17/'5,3'!I17</f>
        <v>1.1129997906635964</v>
      </c>
      <c r="R17" s="25"/>
      <c r="T17" s="209">
        <v>0</v>
      </c>
      <c r="U17" s="210">
        <f t="shared" si="3"/>
        <v>0</v>
      </c>
      <c r="V17" s="209"/>
      <c r="W17" s="209">
        <v>0</v>
      </c>
      <c r="X17" s="210">
        <f t="shared" si="4"/>
        <v>0</v>
      </c>
      <c r="Y17" s="209"/>
      <c r="Z17" s="209">
        <v>0</v>
      </c>
      <c r="AA17" s="210">
        <f t="shared" si="5"/>
        <v>0</v>
      </c>
    </row>
    <row r="18" spans="1:27" ht="24.75" customHeight="1" x14ac:dyDescent="0.2">
      <c r="A18" s="4" t="s">
        <v>215</v>
      </c>
      <c r="B18" s="4" t="s">
        <v>893</v>
      </c>
      <c r="C18" s="15" t="s">
        <v>894</v>
      </c>
      <c r="D18" s="4" t="s">
        <v>15</v>
      </c>
      <c r="E18" s="6">
        <v>13226</v>
      </c>
      <c r="F18" s="213">
        <f t="shared" si="0"/>
        <v>0</v>
      </c>
      <c r="G18" s="6">
        <v>21653</v>
      </c>
      <c r="H18" s="213">
        <f t="shared" si="1"/>
        <v>0</v>
      </c>
      <c r="I18" s="11">
        <v>27995</v>
      </c>
      <c r="J18" s="213">
        <f t="shared" si="2"/>
        <v>0</v>
      </c>
      <c r="L18" s="14"/>
      <c r="M18" s="25">
        <f>р5гл3!E18/'5,3'!E18</f>
        <v>1.1130349311961287</v>
      </c>
      <c r="N18" s="25"/>
      <c r="O18" s="25">
        <f>р5гл3!G18/'5,3'!G18</f>
        <v>1.1130097446081375</v>
      </c>
      <c r="P18" s="25"/>
      <c r="Q18" s="25">
        <f>р5гл3!I18/'5,3'!I18</f>
        <v>1.1129844615109841</v>
      </c>
      <c r="R18" s="25"/>
      <c r="T18" s="209">
        <v>0</v>
      </c>
      <c r="U18" s="210">
        <f t="shared" si="3"/>
        <v>0</v>
      </c>
      <c r="V18" s="209"/>
      <c r="W18" s="209">
        <v>0</v>
      </c>
      <c r="X18" s="210">
        <f t="shared" si="4"/>
        <v>0</v>
      </c>
      <c r="Y18" s="209"/>
      <c r="Z18" s="209">
        <v>0</v>
      </c>
      <c r="AA18" s="210">
        <f t="shared" si="5"/>
        <v>0</v>
      </c>
    </row>
    <row r="19" spans="1:27" ht="24.75" customHeight="1" x14ac:dyDescent="0.2">
      <c r="A19" s="4" t="s">
        <v>218</v>
      </c>
      <c r="B19" s="4" t="s">
        <v>895</v>
      </c>
      <c r="C19" s="15" t="s">
        <v>896</v>
      </c>
      <c r="D19" s="4" t="s">
        <v>15</v>
      </c>
      <c r="E19" s="6">
        <v>16526</v>
      </c>
      <c r="F19" s="213">
        <f t="shared" si="0"/>
        <v>0</v>
      </c>
      <c r="G19" s="6">
        <v>23788</v>
      </c>
      <c r="H19" s="213">
        <f t="shared" si="1"/>
        <v>0</v>
      </c>
      <c r="I19" s="11">
        <v>36620</v>
      </c>
      <c r="J19" s="213">
        <f t="shared" si="2"/>
        <v>0</v>
      </c>
      <c r="L19" s="14"/>
      <c r="M19" s="25">
        <f>р5гл3!E19/'5,3'!E19</f>
        <v>1.1129734963088467</v>
      </c>
      <c r="N19" s="25"/>
      <c r="O19" s="25">
        <f>р5гл3!G19/'5,3'!G19</f>
        <v>1.1129981503278965</v>
      </c>
      <c r="P19" s="25"/>
      <c r="Q19" s="25">
        <f>р5гл3!I19/'5,3'!I19</f>
        <v>1.112998361551065</v>
      </c>
      <c r="R19" s="25"/>
      <c r="T19" s="209">
        <v>0</v>
      </c>
      <c r="U19" s="210">
        <f t="shared" si="3"/>
        <v>0</v>
      </c>
      <c r="V19" s="209"/>
      <c r="W19" s="209">
        <v>0</v>
      </c>
      <c r="X19" s="210">
        <f t="shared" si="4"/>
        <v>0</v>
      </c>
      <c r="Y19" s="209"/>
      <c r="Z19" s="209">
        <v>0</v>
      </c>
      <c r="AA19" s="210">
        <f t="shared" si="5"/>
        <v>0</v>
      </c>
    </row>
    <row r="20" spans="1:27" ht="24.75" customHeight="1" x14ac:dyDescent="0.2">
      <c r="A20" s="4" t="s">
        <v>221</v>
      </c>
      <c r="B20" s="4" t="s">
        <v>897</v>
      </c>
      <c r="C20" s="15" t="s">
        <v>898</v>
      </c>
      <c r="D20" s="4" t="s">
        <v>15</v>
      </c>
      <c r="E20" s="6">
        <v>18661</v>
      </c>
      <c r="F20" s="213">
        <f t="shared" si="0"/>
        <v>0</v>
      </c>
      <c r="G20" s="6">
        <v>26858</v>
      </c>
      <c r="H20" s="213">
        <f t="shared" si="1"/>
        <v>0</v>
      </c>
      <c r="I20" s="11">
        <v>41347</v>
      </c>
      <c r="J20" s="213">
        <f t="shared" si="2"/>
        <v>0</v>
      </c>
      <c r="L20" s="14"/>
      <c r="M20" s="25">
        <f>р5гл3!E20/'5,3'!E20</f>
        <v>1.1130164514227534</v>
      </c>
      <c r="N20" s="25"/>
      <c r="O20" s="25">
        <f>р5гл3!G20/'5,3'!G20</f>
        <v>1.1130017127112966</v>
      </c>
      <c r="P20" s="25"/>
      <c r="Q20" s="25">
        <f>р5гл3!I20/'5,3'!I20</f>
        <v>1.1129948968486227</v>
      </c>
      <c r="R20" s="25"/>
      <c r="T20" s="209">
        <v>0</v>
      </c>
      <c r="U20" s="210">
        <f t="shared" si="3"/>
        <v>0</v>
      </c>
      <c r="V20" s="209"/>
      <c r="W20" s="209">
        <v>0</v>
      </c>
      <c r="X20" s="210">
        <f t="shared" si="4"/>
        <v>0</v>
      </c>
      <c r="Y20" s="209"/>
      <c r="Z20" s="209">
        <v>0</v>
      </c>
      <c r="AA20" s="210">
        <f t="shared" si="5"/>
        <v>0</v>
      </c>
    </row>
    <row r="21" spans="1:27" ht="24.75" customHeight="1" x14ac:dyDescent="0.2">
      <c r="A21" s="4" t="s">
        <v>224</v>
      </c>
      <c r="B21" s="4" t="s">
        <v>899</v>
      </c>
      <c r="C21" s="5" t="s">
        <v>900</v>
      </c>
      <c r="D21" s="4" t="s">
        <v>901</v>
      </c>
      <c r="E21" s="6">
        <v>6002</v>
      </c>
      <c r="F21" s="123">
        <f t="shared" si="0"/>
        <v>6596.1333333333332</v>
      </c>
      <c r="G21" s="6">
        <v>9889</v>
      </c>
      <c r="H21" s="123">
        <f t="shared" si="1"/>
        <v>10910.866666666667</v>
      </c>
      <c r="I21" s="11">
        <v>12628</v>
      </c>
      <c r="J21" s="123">
        <f t="shared" si="2"/>
        <v>13798.199999999999</v>
      </c>
      <c r="L21" s="14"/>
      <c r="M21" s="25">
        <f>р5гл3!E21/'5,3'!E21</f>
        <v>1.1129623458847051</v>
      </c>
      <c r="N21" s="25">
        <f>р5гл3!F21/'5,3'!F21</f>
        <v>1.1129247437892906</v>
      </c>
      <c r="O21" s="25">
        <f>р5гл3!G21/'5,3'!G21</f>
        <v>1.1129537870361008</v>
      </c>
      <c r="P21" s="25">
        <f>р5гл3!H21/'5,3'!H21</f>
        <v>1.1130188252689979</v>
      </c>
      <c r="Q21" s="25">
        <f>р5гл3!I21/'5,3'!I21</f>
        <v>1.1130028508077288</v>
      </c>
      <c r="R21" s="25">
        <f>р5гл3!J21/'5,3'!J21</f>
        <v>1.1129712571204942</v>
      </c>
      <c r="T21" s="209">
        <v>6488</v>
      </c>
      <c r="U21" s="210">
        <f t="shared" si="3"/>
        <v>5406.666666666667</v>
      </c>
      <c r="V21" s="209"/>
      <c r="W21" s="209">
        <v>10732</v>
      </c>
      <c r="X21" s="210">
        <f t="shared" si="4"/>
        <v>8943.3333333333339</v>
      </c>
      <c r="Y21" s="209"/>
      <c r="Z21" s="209">
        <v>13572</v>
      </c>
      <c r="AA21" s="210">
        <f t="shared" si="5"/>
        <v>11310</v>
      </c>
    </row>
    <row r="22" spans="1:27" ht="24.75" customHeight="1" x14ac:dyDescent="0.2">
      <c r="A22" s="4" t="s">
        <v>227</v>
      </c>
      <c r="B22" s="4" t="s">
        <v>902</v>
      </c>
      <c r="C22" s="5" t="s">
        <v>903</v>
      </c>
      <c r="D22" s="4" t="s">
        <v>901</v>
      </c>
      <c r="E22" s="6">
        <v>6867</v>
      </c>
      <c r="F22" s="123">
        <f t="shared" si="0"/>
        <v>7547.7333333333336</v>
      </c>
      <c r="G22" s="6">
        <v>11314</v>
      </c>
      <c r="H22" s="123">
        <f t="shared" si="1"/>
        <v>12482.633333333335</v>
      </c>
      <c r="I22" s="11">
        <v>14447</v>
      </c>
      <c r="J22" s="123">
        <f t="shared" si="2"/>
        <v>15786.8</v>
      </c>
      <c r="L22" s="14"/>
      <c r="M22" s="25">
        <f>р5гл3!E22/'5,3'!E22</f>
        <v>1.1130042230959662</v>
      </c>
      <c r="N22" s="25">
        <f>р5гл3!F22/'5,3'!F22</f>
        <v>1.1130493923120406</v>
      </c>
      <c r="O22" s="25">
        <f>р5гл3!G22/'5,3'!G22</f>
        <v>1.1129573979140888</v>
      </c>
      <c r="P22" s="25">
        <f>р5гл3!H22/'5,3'!H22</f>
        <v>1.1129863089786074</v>
      </c>
      <c r="Q22" s="25">
        <f>р5гл3!I22/'5,3'!I22</f>
        <v>1.1130338478576867</v>
      </c>
      <c r="R22" s="25">
        <f>р5гл3!J22/'5,3'!J22</f>
        <v>1.1130184711277777</v>
      </c>
      <c r="T22" s="209">
        <v>7424</v>
      </c>
      <c r="U22" s="210">
        <f t="shared" si="3"/>
        <v>6186.666666666667</v>
      </c>
      <c r="V22" s="209"/>
      <c r="W22" s="209">
        <v>12278</v>
      </c>
      <c r="X22" s="210">
        <f t="shared" si="4"/>
        <v>10231.666666666668</v>
      </c>
      <c r="Y22" s="209"/>
      <c r="Z22" s="209">
        <v>15528</v>
      </c>
      <c r="AA22" s="210">
        <f t="shared" si="5"/>
        <v>12940</v>
      </c>
    </row>
    <row r="23" spans="1:27" ht="24.75" customHeight="1" x14ac:dyDescent="0.2">
      <c r="A23" s="4" t="s">
        <v>230</v>
      </c>
      <c r="B23" s="4" t="s">
        <v>904</v>
      </c>
      <c r="C23" s="15" t="s">
        <v>905</v>
      </c>
      <c r="D23" s="4" t="s">
        <v>901</v>
      </c>
      <c r="E23" s="6">
        <v>8266</v>
      </c>
      <c r="F23" s="213">
        <f t="shared" si="0"/>
        <v>0</v>
      </c>
      <c r="G23" s="6">
        <v>13526</v>
      </c>
      <c r="H23" s="213">
        <f t="shared" si="1"/>
        <v>0</v>
      </c>
      <c r="I23" s="11">
        <v>17501</v>
      </c>
      <c r="J23" s="213">
        <f t="shared" si="2"/>
        <v>0</v>
      </c>
      <c r="L23" s="14"/>
      <c r="M23" s="25">
        <f>р5гл3!E23/'5,3'!E23</f>
        <v>1.1129929833051053</v>
      </c>
      <c r="N23" s="25"/>
      <c r="O23" s="25">
        <f>р5гл3!G23/'5,3'!G23</f>
        <v>1.112967617921041</v>
      </c>
      <c r="P23" s="25"/>
      <c r="Q23" s="25">
        <f>р5гл3!I23/'5,3'!I23</f>
        <v>1.113022113022113</v>
      </c>
      <c r="R23" s="25"/>
      <c r="T23" s="209">
        <v>0</v>
      </c>
      <c r="U23" s="210">
        <f t="shared" si="3"/>
        <v>0</v>
      </c>
      <c r="V23" s="209"/>
      <c r="W23" s="209">
        <v>0</v>
      </c>
      <c r="X23" s="210">
        <f>W23/1.2</f>
        <v>0</v>
      </c>
      <c r="Y23" s="209"/>
      <c r="Z23" s="209">
        <v>0</v>
      </c>
      <c r="AA23" s="210">
        <f t="shared" si="5"/>
        <v>0</v>
      </c>
    </row>
    <row r="24" spans="1:27" ht="24.75" customHeight="1" x14ac:dyDescent="0.2">
      <c r="A24" s="4" t="s">
        <v>233</v>
      </c>
      <c r="B24" s="4" t="s">
        <v>906</v>
      </c>
      <c r="C24" s="15" t="s">
        <v>907</v>
      </c>
      <c r="D24" s="4" t="s">
        <v>901</v>
      </c>
      <c r="E24" s="6">
        <v>9134</v>
      </c>
      <c r="F24" s="213">
        <f t="shared" si="0"/>
        <v>0</v>
      </c>
      <c r="G24" s="6">
        <v>14939</v>
      </c>
      <c r="H24" s="213">
        <f>X24*$K$7</f>
        <v>0</v>
      </c>
      <c r="I24" s="11">
        <v>19341</v>
      </c>
      <c r="J24" s="213">
        <f t="shared" si="2"/>
        <v>0</v>
      </c>
      <c r="L24" s="14"/>
      <c r="M24" s="25">
        <f>р5гл3!E24/'5,3'!E24</f>
        <v>1.1129844536895117</v>
      </c>
      <c r="N24" s="25"/>
      <c r="O24" s="25">
        <f>р5гл3!G24/'5,3'!G24</f>
        <v>1.1129928375393265</v>
      </c>
      <c r="P24" s="25"/>
      <c r="Q24" s="25">
        <f>р5гл3!I24/'5,3'!I24</f>
        <v>1.1130241455974355</v>
      </c>
      <c r="R24" s="25"/>
      <c r="T24" s="209">
        <v>0</v>
      </c>
      <c r="U24" s="210">
        <f t="shared" si="3"/>
        <v>0</v>
      </c>
      <c r="V24" s="209"/>
      <c r="W24" s="209">
        <v>0</v>
      </c>
      <c r="X24" s="210">
        <f t="shared" si="4"/>
        <v>0</v>
      </c>
      <c r="Y24" s="209"/>
      <c r="Z24" s="209">
        <v>0</v>
      </c>
      <c r="AA24" s="210">
        <f t="shared" si="5"/>
        <v>0</v>
      </c>
    </row>
    <row r="25" spans="1:27" ht="24.75" customHeight="1" x14ac:dyDescent="0.2">
      <c r="A25" s="4" t="s">
        <v>236</v>
      </c>
      <c r="B25" s="4" t="s">
        <v>908</v>
      </c>
      <c r="C25" s="15" t="s">
        <v>909</v>
      </c>
      <c r="D25" s="4" t="s">
        <v>901</v>
      </c>
      <c r="E25" s="6">
        <v>11989</v>
      </c>
      <c r="F25" s="213">
        <f t="shared" si="0"/>
        <v>0</v>
      </c>
      <c r="G25" s="6">
        <v>17258</v>
      </c>
      <c r="H25" s="213">
        <f t="shared" si="1"/>
        <v>0</v>
      </c>
      <c r="I25" s="11">
        <v>26568</v>
      </c>
      <c r="J25" s="213">
        <f t="shared" si="2"/>
        <v>0</v>
      </c>
      <c r="L25" s="14"/>
      <c r="M25" s="25">
        <f>р5гл3!E25/'5,3'!E25</f>
        <v>1.1130202685795312</v>
      </c>
      <c r="N25" s="25"/>
      <c r="O25" s="25">
        <f>р5гл3!G25/'5,3'!G25</f>
        <v>1.1129910766021556</v>
      </c>
      <c r="P25" s="25"/>
      <c r="Q25" s="25">
        <f>р5гл3!I25/'5,3'!I25</f>
        <v>1.1129930743751881</v>
      </c>
      <c r="R25" s="25"/>
      <c r="T25" s="209">
        <v>0</v>
      </c>
      <c r="U25" s="210">
        <f t="shared" si="3"/>
        <v>0</v>
      </c>
      <c r="V25" s="209"/>
      <c r="W25" s="209">
        <v>0</v>
      </c>
      <c r="X25" s="210">
        <f t="shared" si="4"/>
        <v>0</v>
      </c>
      <c r="Y25" s="209"/>
      <c r="Z25" s="209">
        <v>0</v>
      </c>
      <c r="AA25" s="210">
        <f t="shared" si="5"/>
        <v>0</v>
      </c>
    </row>
    <row r="26" spans="1:27" ht="24.75" customHeight="1" x14ac:dyDescent="0.2">
      <c r="A26" s="4" t="s">
        <v>239</v>
      </c>
      <c r="B26" s="4" t="s">
        <v>910</v>
      </c>
      <c r="C26" s="15" t="s">
        <v>911</v>
      </c>
      <c r="D26" s="4" t="s">
        <v>901</v>
      </c>
      <c r="E26" s="6">
        <v>18515</v>
      </c>
      <c r="F26" s="213">
        <f t="shared" si="0"/>
        <v>0</v>
      </c>
      <c r="G26" s="6">
        <v>26680</v>
      </c>
      <c r="H26" s="213">
        <f t="shared" si="1"/>
        <v>0</v>
      </c>
      <c r="I26" s="11">
        <v>41079</v>
      </c>
      <c r="J26" s="213">
        <f t="shared" si="2"/>
        <v>0</v>
      </c>
      <c r="L26" s="14"/>
      <c r="M26" s="25">
        <f>р5гл3!E26/'5,3'!E26</f>
        <v>1.1129894679989198</v>
      </c>
      <c r="N26" s="25"/>
      <c r="O26" s="25">
        <f>р5гл3!G26/'5,3'!G26</f>
        <v>1.1130059970014992</v>
      </c>
      <c r="P26" s="25"/>
      <c r="Q26" s="25">
        <f>р5гл3!I26/'5,3'!I26</f>
        <v>1.1130017770637066</v>
      </c>
      <c r="R26" s="25"/>
      <c r="T26" s="209">
        <v>0</v>
      </c>
      <c r="U26" s="210">
        <f t="shared" si="3"/>
        <v>0</v>
      </c>
      <c r="V26" s="209"/>
      <c r="W26" s="209">
        <v>0</v>
      </c>
      <c r="X26" s="210">
        <f t="shared" si="4"/>
        <v>0</v>
      </c>
      <c r="Y26" s="209"/>
      <c r="Z26" s="209">
        <v>0</v>
      </c>
      <c r="AA26" s="210">
        <f t="shared" si="5"/>
        <v>0</v>
      </c>
    </row>
    <row r="27" spans="1:27" ht="24.75" customHeight="1" x14ac:dyDescent="0.2">
      <c r="A27" s="4" t="s">
        <v>242</v>
      </c>
      <c r="B27" s="4" t="s">
        <v>912</v>
      </c>
      <c r="C27" s="5" t="s">
        <v>913</v>
      </c>
      <c r="D27" s="4" t="s">
        <v>901</v>
      </c>
      <c r="E27" s="6">
        <v>3145</v>
      </c>
      <c r="F27" s="123">
        <f t="shared" si="0"/>
        <v>3458.7</v>
      </c>
      <c r="G27" s="6">
        <v>5149</v>
      </c>
      <c r="H27" s="123">
        <f t="shared" si="1"/>
        <v>5683.166666666667</v>
      </c>
      <c r="I27" s="11">
        <v>6655</v>
      </c>
      <c r="J27" s="123">
        <f t="shared" si="2"/>
        <v>7275.2666666666673</v>
      </c>
      <c r="L27" s="14"/>
      <c r="M27" s="25">
        <f>р5гл3!E27/'5,3'!E27</f>
        <v>1.1128775834658187</v>
      </c>
      <c r="N27" s="25">
        <f>р5гл3!F27/'5,3'!F27</f>
        <v>1.1131349929164138</v>
      </c>
      <c r="O27" s="25">
        <f>р5гл3!G27/'5,3'!G27</f>
        <v>1.1130316566323557</v>
      </c>
      <c r="P27" s="25">
        <f>р5гл3!H27/'5,3'!H27</f>
        <v>1.1129358632217954</v>
      </c>
      <c r="Q27" s="25">
        <f>р5гл3!I27/'5,3'!I27</f>
        <v>1.1129977460555973</v>
      </c>
      <c r="R27" s="25">
        <f>р5гл3!J27/'5,3'!J27</f>
        <v>1.1129488953440423</v>
      </c>
      <c r="T27" s="209">
        <v>3402</v>
      </c>
      <c r="U27" s="210">
        <f t="shared" si="3"/>
        <v>2835</v>
      </c>
      <c r="V27" s="209"/>
      <c r="W27" s="209">
        <v>5590</v>
      </c>
      <c r="X27" s="210">
        <f t="shared" si="4"/>
        <v>4658.3333333333339</v>
      </c>
      <c r="Y27" s="209"/>
      <c r="Z27" s="209">
        <v>7156</v>
      </c>
      <c r="AA27" s="210">
        <f t="shared" si="5"/>
        <v>5963.3333333333339</v>
      </c>
    </row>
    <row r="28" spans="1:27" ht="24.75" customHeight="1" x14ac:dyDescent="0.2">
      <c r="A28" s="4" t="s">
        <v>245</v>
      </c>
      <c r="B28" s="4" t="s">
        <v>914</v>
      </c>
      <c r="C28" s="5" t="s">
        <v>915</v>
      </c>
      <c r="D28" s="4" t="s">
        <v>901</v>
      </c>
      <c r="E28" s="123">
        <v>3774</v>
      </c>
      <c r="F28" s="123">
        <f t="shared" si="0"/>
        <v>4150.4399999999996</v>
      </c>
      <c r="G28" s="123">
        <v>6178.8</v>
      </c>
      <c r="H28" s="123">
        <f t="shared" si="1"/>
        <v>6819.8</v>
      </c>
      <c r="I28" s="18">
        <v>7986</v>
      </c>
      <c r="J28" s="123">
        <f t="shared" si="2"/>
        <v>8730.3199999999979</v>
      </c>
      <c r="L28" s="14"/>
      <c r="M28" s="25">
        <f>р5гл3!E28/'5,3'!E28</f>
        <v>1.1128775834658187</v>
      </c>
      <c r="N28" s="25">
        <f>р5гл3!F28/'5,3'!F28</f>
        <v>1.1131349929164138</v>
      </c>
      <c r="O28" s="25">
        <f>р5гл3!G28/'5,3'!G28</f>
        <v>1.1130316566323557</v>
      </c>
      <c r="P28" s="25">
        <f>р5гл3!H28/'5,3'!H28</f>
        <v>1.1129358632217954</v>
      </c>
      <c r="Q28" s="25">
        <f>р5гл3!I28/'5,3'!I28</f>
        <v>1.1129977460555973</v>
      </c>
      <c r="R28" s="25">
        <f>р5гл3!J28/'5,3'!J28</f>
        <v>1.1129488953440425</v>
      </c>
      <c r="T28" s="209">
        <v>4082.3999999999996</v>
      </c>
      <c r="U28" s="210">
        <f>T28/1.2</f>
        <v>3402</v>
      </c>
      <c r="V28" s="209"/>
      <c r="W28" s="209">
        <v>6708</v>
      </c>
      <c r="X28" s="210">
        <f t="shared" si="4"/>
        <v>5590</v>
      </c>
      <c r="Y28" s="209"/>
      <c r="Z28" s="209">
        <v>8587.1999999999989</v>
      </c>
      <c r="AA28" s="210">
        <f t="shared" si="5"/>
        <v>7155.9999999999991</v>
      </c>
    </row>
    <row r="29" spans="1:27" ht="36.75" customHeight="1" x14ac:dyDescent="0.2">
      <c r="A29" s="4" t="s">
        <v>248</v>
      </c>
      <c r="B29" s="4" t="s">
        <v>916</v>
      </c>
      <c r="C29" s="5" t="s">
        <v>917</v>
      </c>
      <c r="D29" s="4" t="s">
        <v>901</v>
      </c>
      <c r="E29" s="123">
        <v>4439</v>
      </c>
      <c r="F29" s="123">
        <f t="shared" si="0"/>
        <v>4882.0333333333338</v>
      </c>
      <c r="G29" s="123">
        <v>7269</v>
      </c>
      <c r="H29" s="123">
        <f t="shared" si="1"/>
        <v>8023.5333333333338</v>
      </c>
      <c r="I29" s="18">
        <v>9398</v>
      </c>
      <c r="J29" s="123">
        <f t="shared" si="2"/>
        <v>10271.383333333335</v>
      </c>
      <c r="L29" s="14"/>
      <c r="M29" s="25">
        <f>р5гл3!E29/'5,3'!E29</f>
        <v>1.1130885334534806</v>
      </c>
      <c r="N29" s="25">
        <f>р5гл3!F29/'5,3'!F29</f>
        <v>1.1130608148244241</v>
      </c>
      <c r="O29" s="25">
        <f>р5гл3!G29/'5,3'!G29</f>
        <v>1.1129453845095612</v>
      </c>
      <c r="P29" s="25">
        <f>р5гл3!H29/'5,3'!H29</f>
        <v>1.1129759956129053</v>
      </c>
      <c r="Q29" s="25">
        <f>р5гл3!I29/'5,3'!I29</f>
        <v>1.1130027665460736</v>
      </c>
      <c r="R29" s="25">
        <f>р5гл3!J29/'5,3'!J29</f>
        <v>1.1129951661817703</v>
      </c>
      <c r="T29" s="209">
        <v>4802</v>
      </c>
      <c r="U29" s="210">
        <f t="shared" si="3"/>
        <v>4001.666666666667</v>
      </c>
      <c r="V29" s="209"/>
      <c r="W29" s="209">
        <v>7892</v>
      </c>
      <c r="X29" s="210">
        <f>W29/1.2</f>
        <v>6576.666666666667</v>
      </c>
      <c r="Y29" s="209"/>
      <c r="Z29" s="209">
        <v>10103</v>
      </c>
      <c r="AA29" s="210">
        <f t="shared" si="5"/>
        <v>8419.1666666666679</v>
      </c>
    </row>
    <row r="30" spans="1:27" ht="36.75" customHeight="1" x14ac:dyDescent="0.2">
      <c r="A30" s="4" t="s">
        <v>251</v>
      </c>
      <c r="B30" s="4" t="s">
        <v>918</v>
      </c>
      <c r="C30" s="5" t="s">
        <v>919</v>
      </c>
      <c r="D30" s="4" t="s">
        <v>901</v>
      </c>
      <c r="E30" s="123">
        <v>5326.8</v>
      </c>
      <c r="F30" s="123">
        <f t="shared" si="0"/>
        <v>5858.44</v>
      </c>
      <c r="G30" s="123">
        <v>8722.7999999999993</v>
      </c>
      <c r="H30" s="123">
        <f t="shared" si="1"/>
        <v>9628.24</v>
      </c>
      <c r="I30" s="18">
        <v>11277.6</v>
      </c>
      <c r="J30" s="123">
        <f t="shared" si="2"/>
        <v>12325.66</v>
      </c>
      <c r="L30" s="14"/>
      <c r="M30" s="25">
        <f>р5гл3!E30/'5,3'!E30</f>
        <v>1.1130885334534804</v>
      </c>
      <c r="N30" s="25">
        <f>р5гл3!F30/'5,3'!F30</f>
        <v>1.1130608148244243</v>
      </c>
      <c r="O30" s="25">
        <f>р5гл3!G30/'5,3'!G30</f>
        <v>1.1129453845095612</v>
      </c>
      <c r="P30" s="25">
        <f>р5гл3!H30/'5,3'!H30</f>
        <v>1.1129759956129055</v>
      </c>
      <c r="Q30" s="25">
        <f>р5гл3!I30/'5,3'!I30</f>
        <v>1.1130027665460736</v>
      </c>
      <c r="R30" s="25">
        <f>р5гл3!J30/'5,3'!J30</f>
        <v>1.1129951661817703</v>
      </c>
      <c r="T30" s="209">
        <v>5762.4</v>
      </c>
      <c r="U30" s="210">
        <f t="shared" si="3"/>
        <v>4802</v>
      </c>
      <c r="V30" s="209"/>
      <c r="W30" s="209">
        <v>9470.4</v>
      </c>
      <c r="X30" s="210">
        <f t="shared" si="4"/>
        <v>7892</v>
      </c>
      <c r="Y30" s="209"/>
      <c r="Z30" s="209">
        <v>12123.6</v>
      </c>
      <c r="AA30" s="210">
        <f t="shared" si="5"/>
        <v>10103</v>
      </c>
    </row>
    <row r="31" spans="1:27" ht="36.75" customHeight="1" x14ac:dyDescent="0.2">
      <c r="A31" s="4" t="s">
        <v>254</v>
      </c>
      <c r="B31" s="4" t="s">
        <v>920</v>
      </c>
      <c r="C31" s="5" t="s">
        <v>921</v>
      </c>
      <c r="D31" s="4" t="s">
        <v>901</v>
      </c>
      <c r="E31" s="123">
        <v>6475</v>
      </c>
      <c r="F31" s="123">
        <f t="shared" si="0"/>
        <v>7117.6833333333334</v>
      </c>
      <c r="G31" s="123">
        <v>10600</v>
      </c>
      <c r="H31" s="123">
        <f t="shared" si="1"/>
        <v>11700.816666666668</v>
      </c>
      <c r="I31" s="18">
        <v>13705</v>
      </c>
      <c r="J31" s="123">
        <f t="shared" si="2"/>
        <v>14977.533333333335</v>
      </c>
      <c r="L31" s="14"/>
      <c r="M31" s="25">
        <f>р5гл3!E31/'5,3'!E31</f>
        <v>1.113050193050193</v>
      </c>
      <c r="N31" s="25">
        <f>р5гл3!F31/'5,3'!F31</f>
        <v>1.1130025921355498</v>
      </c>
      <c r="O31" s="25">
        <f>р5гл3!G31/'5,3'!G31</f>
        <v>1.1130188679245283</v>
      </c>
      <c r="P31" s="25">
        <f>р5гл3!H31/'5,3'!H31</f>
        <v>1.1129992350961257</v>
      </c>
      <c r="Q31" s="25">
        <f>р5гл3!I31/'5,3'!I31</f>
        <v>1.1130244436337102</v>
      </c>
      <c r="R31" s="25">
        <f>р5гл3!J31/'5,3'!J31</f>
        <v>1.1130003605400087</v>
      </c>
      <c r="T31" s="209">
        <v>7001</v>
      </c>
      <c r="U31" s="210">
        <f t="shared" si="3"/>
        <v>5834.166666666667</v>
      </c>
      <c r="V31" s="209"/>
      <c r="W31" s="209">
        <v>11509</v>
      </c>
      <c r="X31" s="210">
        <f t="shared" si="4"/>
        <v>9590.8333333333339</v>
      </c>
      <c r="Y31" s="209"/>
      <c r="Z31" s="209">
        <v>14732</v>
      </c>
      <c r="AA31" s="210">
        <f t="shared" si="5"/>
        <v>12276.666666666668</v>
      </c>
    </row>
    <row r="32" spans="1:27" ht="24.75" customHeight="1" x14ac:dyDescent="0.2">
      <c r="A32" s="4" t="s">
        <v>257</v>
      </c>
      <c r="B32" s="4" t="s">
        <v>922</v>
      </c>
      <c r="C32" s="5" t="s">
        <v>923</v>
      </c>
      <c r="D32" s="4" t="s">
        <v>901</v>
      </c>
      <c r="E32" s="123">
        <v>7770</v>
      </c>
      <c r="F32" s="123">
        <f t="shared" si="0"/>
        <v>8541.2199999999993</v>
      </c>
      <c r="G32" s="123">
        <v>12720</v>
      </c>
      <c r="H32" s="123">
        <f>X32*$K$7</f>
        <v>14040.98</v>
      </c>
      <c r="I32" s="18">
        <v>16446</v>
      </c>
      <c r="J32" s="123">
        <f t="shared" si="2"/>
        <v>17973.039999999997</v>
      </c>
      <c r="L32" s="14"/>
      <c r="M32" s="25">
        <f>р5гл3!E32/'5,3'!E32</f>
        <v>1.113050193050193</v>
      </c>
      <c r="N32" s="25">
        <f>р5гл3!F32/'5,3'!F32</f>
        <v>1.1130025921355498</v>
      </c>
      <c r="O32" s="25">
        <f>р5гл3!G32/'5,3'!G32</f>
        <v>1.1130188679245283</v>
      </c>
      <c r="P32" s="25">
        <f>р5гл3!H32/'5,3'!H32</f>
        <v>1.1129992350961257</v>
      </c>
      <c r="Q32" s="25">
        <f>р5гл3!I32/'5,3'!I32</f>
        <v>1.1130244436337102</v>
      </c>
      <c r="R32" s="25">
        <f>р5гл3!J32/'5,3'!J32</f>
        <v>1.1130003605400089</v>
      </c>
      <c r="T32" s="209">
        <v>8401.1999999999989</v>
      </c>
      <c r="U32" s="210">
        <f t="shared" si="3"/>
        <v>7000.9999999999991</v>
      </c>
      <c r="V32" s="209"/>
      <c r="W32" s="209">
        <v>13810.8</v>
      </c>
      <c r="X32" s="210">
        <f t="shared" si="4"/>
        <v>11509</v>
      </c>
      <c r="Y32" s="209"/>
      <c r="Z32" s="209">
        <v>17678.399999999998</v>
      </c>
      <c r="AA32" s="210">
        <f t="shared" si="5"/>
        <v>14731.999999999998</v>
      </c>
    </row>
    <row r="33" spans="1:27" ht="24.75" customHeight="1" x14ac:dyDescent="0.2">
      <c r="A33" s="4" t="s">
        <v>260</v>
      </c>
      <c r="B33" s="4" t="s">
        <v>924</v>
      </c>
      <c r="C33" s="5" t="s">
        <v>925</v>
      </c>
      <c r="D33" s="4" t="s">
        <v>901</v>
      </c>
      <c r="E33" s="123">
        <v>1901</v>
      </c>
      <c r="F33" s="123">
        <f t="shared" si="0"/>
        <v>2091.2833333333333</v>
      </c>
      <c r="G33" s="123">
        <v>3137</v>
      </c>
      <c r="H33" s="123">
        <f t="shared" si="1"/>
        <v>3461.75</v>
      </c>
      <c r="I33" s="18">
        <v>4003</v>
      </c>
      <c r="J33" s="123">
        <f t="shared" si="2"/>
        <v>4371.666666666667</v>
      </c>
      <c r="L33" s="14"/>
      <c r="M33" s="25">
        <f>р5гл3!E33/'5,3'!E33</f>
        <v>1.1130983692793266</v>
      </c>
      <c r="N33" s="25">
        <f>р5гл3!F33/'5,3'!F33</f>
        <v>1.1131920591024651</v>
      </c>
      <c r="O33" s="25">
        <f>р5гл3!G33/'5,3'!G33</f>
        <v>1.1128466687918392</v>
      </c>
      <c r="P33" s="25">
        <f>р5гл3!H33/'5,3'!H33</f>
        <v>1.1130208709467755</v>
      </c>
      <c r="Q33" s="25">
        <f>р5гл3!I33/'5,3'!I33</f>
        <v>1.1129153135148639</v>
      </c>
      <c r="R33" s="25">
        <f>р5гл3!J33/'5,3'!J33</f>
        <v>1.1130766298131909</v>
      </c>
      <c r="T33" s="209">
        <v>2057</v>
      </c>
      <c r="U33" s="210">
        <f t="shared" si="3"/>
        <v>1714.1666666666667</v>
      </c>
      <c r="V33" s="209"/>
      <c r="W33" s="209">
        <v>3405</v>
      </c>
      <c r="X33" s="210">
        <f t="shared" si="4"/>
        <v>2837.5</v>
      </c>
      <c r="Y33" s="209"/>
      <c r="Z33" s="209">
        <v>4300</v>
      </c>
      <c r="AA33" s="210">
        <f t="shared" si="5"/>
        <v>3583.3333333333335</v>
      </c>
    </row>
    <row r="34" spans="1:27" ht="24.75" customHeight="1" x14ac:dyDescent="0.2">
      <c r="A34" s="4" t="s">
        <v>263</v>
      </c>
      <c r="B34" s="4" t="s">
        <v>926</v>
      </c>
      <c r="C34" s="5" t="s">
        <v>927</v>
      </c>
      <c r="D34" s="4" t="s">
        <v>901</v>
      </c>
      <c r="E34" s="123">
        <v>2281.1999999999998</v>
      </c>
      <c r="F34" s="123">
        <f t="shared" si="0"/>
        <v>2509.54</v>
      </c>
      <c r="G34" s="123">
        <v>3764.3999999999996</v>
      </c>
      <c r="H34" s="123">
        <f t="shared" si="1"/>
        <v>4154.1000000000004</v>
      </c>
      <c r="I34" s="18">
        <v>4803.5999999999995</v>
      </c>
      <c r="J34" s="123">
        <f t="shared" si="2"/>
        <v>5246</v>
      </c>
      <c r="L34" s="14"/>
      <c r="M34" s="25">
        <f>р5гл3!E34/'5,3'!E34</f>
        <v>1.1130983692793266</v>
      </c>
      <c r="N34" s="25">
        <f>р5гл3!F34/'5,3'!F34</f>
        <v>1.1131920591024649</v>
      </c>
      <c r="O34" s="25">
        <f>р5гл3!G34/'5,3'!G34</f>
        <v>1.1128466687918395</v>
      </c>
      <c r="P34" s="25">
        <f>р5гл3!H34/'5,3'!H34</f>
        <v>1.1130208709467753</v>
      </c>
      <c r="Q34" s="25">
        <f>р5гл3!I34/'5,3'!I34</f>
        <v>1.1129153135148639</v>
      </c>
      <c r="R34" s="25">
        <f>р5гл3!J34/'5,3'!J34</f>
        <v>1.1130766298131909</v>
      </c>
      <c r="T34" s="209">
        <v>2468.4</v>
      </c>
      <c r="U34" s="210">
        <f t="shared" si="3"/>
        <v>2057</v>
      </c>
      <c r="V34" s="209"/>
      <c r="W34" s="209">
        <v>4086</v>
      </c>
      <c r="X34" s="210">
        <f t="shared" si="4"/>
        <v>3405</v>
      </c>
      <c r="Y34" s="209"/>
      <c r="Z34" s="209">
        <v>5160</v>
      </c>
      <c r="AA34" s="210">
        <f t="shared" si="5"/>
        <v>4300</v>
      </c>
    </row>
    <row r="35" spans="1:27" ht="24.75" customHeight="1" x14ac:dyDescent="0.2">
      <c r="A35" s="4" t="s">
        <v>266</v>
      </c>
      <c r="B35" s="4" t="s">
        <v>928</v>
      </c>
      <c r="C35" s="5" t="s">
        <v>929</v>
      </c>
      <c r="D35" s="4" t="s">
        <v>901</v>
      </c>
      <c r="E35" s="123">
        <v>2766</v>
      </c>
      <c r="F35" s="123">
        <f t="shared" si="0"/>
        <v>3041.8666666666668</v>
      </c>
      <c r="G35" s="123">
        <v>4562</v>
      </c>
      <c r="H35" s="123">
        <f t="shared" si="1"/>
        <v>5034.5333333333338</v>
      </c>
      <c r="I35" s="18">
        <v>5821</v>
      </c>
      <c r="J35" s="123">
        <f t="shared" si="2"/>
        <v>6361.2833333333338</v>
      </c>
      <c r="L35" s="14"/>
      <c r="M35" s="25">
        <f>р5гл3!E35/'5,3'!E35</f>
        <v>1.1131597975415763</v>
      </c>
      <c r="N35" s="25">
        <f>р5гл3!F35/'5,3'!F35</f>
        <v>1.113132287192075</v>
      </c>
      <c r="O35" s="25">
        <f>р5гл3!G35/'5,3'!G35</f>
        <v>1.113108285839544</v>
      </c>
      <c r="P35" s="25">
        <f>р5гл3!H35/'5,3'!H35</f>
        <v>1.1129134775815037</v>
      </c>
      <c r="Q35" s="25">
        <f>р5гл3!I35/'5,3'!I35</f>
        <v>1.113038996735956</v>
      </c>
      <c r="R35" s="25">
        <f>р5гл3!J35/'5,3'!J35</f>
        <v>1.1129829672733751</v>
      </c>
      <c r="T35" s="209">
        <v>2992</v>
      </c>
      <c r="U35" s="210">
        <f t="shared" si="3"/>
        <v>2493.3333333333335</v>
      </c>
      <c r="V35" s="209"/>
      <c r="W35" s="209">
        <v>4952</v>
      </c>
      <c r="X35" s="210">
        <f t="shared" si="4"/>
        <v>4126.666666666667</v>
      </c>
      <c r="Y35" s="209"/>
      <c r="Z35" s="209">
        <v>6257</v>
      </c>
      <c r="AA35" s="210">
        <f t="shared" si="5"/>
        <v>5214.166666666667</v>
      </c>
    </row>
    <row r="36" spans="1:27" ht="24.75" customHeight="1" x14ac:dyDescent="0.2">
      <c r="A36" s="4" t="s">
        <v>269</v>
      </c>
      <c r="B36" s="4" t="s">
        <v>930</v>
      </c>
      <c r="C36" s="5" t="s">
        <v>931</v>
      </c>
      <c r="D36" s="4" t="s">
        <v>901</v>
      </c>
      <c r="E36" s="123">
        <v>3319.2</v>
      </c>
      <c r="F36" s="123">
        <f t="shared" si="0"/>
        <v>3650.24</v>
      </c>
      <c r="G36" s="123">
        <v>5474.4</v>
      </c>
      <c r="H36" s="123">
        <f t="shared" si="1"/>
        <v>6041.44</v>
      </c>
      <c r="I36" s="18">
        <v>6985.2</v>
      </c>
      <c r="J36" s="123">
        <f t="shared" si="2"/>
        <v>7633.54</v>
      </c>
      <c r="L36" s="14"/>
      <c r="M36" s="25">
        <f>р5гл3!E36/'5,3'!E36</f>
        <v>1.1131597975415763</v>
      </c>
      <c r="N36" s="25">
        <f>р5гл3!F36/'5,3'!F36</f>
        <v>1.113132287192075</v>
      </c>
      <c r="O36" s="25">
        <f>р5гл3!G36/'5,3'!G36</f>
        <v>1.113108285839544</v>
      </c>
      <c r="P36" s="25">
        <f>р5гл3!H36/'5,3'!H36</f>
        <v>1.1129134775815037</v>
      </c>
      <c r="Q36" s="25">
        <f>р5гл3!I36/'5,3'!I36</f>
        <v>1.113038996735956</v>
      </c>
      <c r="R36" s="25">
        <f>р5гл3!J36/'5,3'!J36</f>
        <v>1.1129829672733751</v>
      </c>
      <c r="T36" s="209">
        <v>3590.4</v>
      </c>
      <c r="U36" s="210">
        <f t="shared" si="3"/>
        <v>2992</v>
      </c>
      <c r="V36" s="209"/>
      <c r="W36" s="209">
        <v>5942.4</v>
      </c>
      <c r="X36" s="210">
        <f t="shared" si="4"/>
        <v>4952</v>
      </c>
      <c r="Y36" s="209"/>
      <c r="Z36" s="209">
        <v>7508.4</v>
      </c>
      <c r="AA36" s="210">
        <f t="shared" si="5"/>
        <v>6257</v>
      </c>
    </row>
    <row r="37" spans="1:27" ht="24.75" customHeight="1" x14ac:dyDescent="0.2">
      <c r="A37" s="4" t="s">
        <v>272</v>
      </c>
      <c r="B37" s="4" t="s">
        <v>932</v>
      </c>
      <c r="C37" s="5" t="s">
        <v>933</v>
      </c>
      <c r="D37" s="4" t="s">
        <v>901</v>
      </c>
      <c r="E37" s="123">
        <v>3632</v>
      </c>
      <c r="F37" s="123">
        <f t="shared" si="0"/>
        <v>3992.45</v>
      </c>
      <c r="G37" s="123">
        <v>5988</v>
      </c>
      <c r="H37" s="123">
        <f t="shared" si="1"/>
        <v>6607.3166666666675</v>
      </c>
      <c r="I37" s="18">
        <v>7640</v>
      </c>
      <c r="J37" s="123">
        <f t="shared" si="2"/>
        <v>8348.8666666666668</v>
      </c>
      <c r="L37" s="14"/>
      <c r="M37" s="25">
        <f>р5гл3!E37/'5,3'!E37</f>
        <v>1.1128854625550662</v>
      </c>
      <c r="N37" s="25">
        <f>р5гл3!F37/'5,3'!F37</f>
        <v>1.1131009780961565</v>
      </c>
      <c r="O37" s="25">
        <f>р5гл3!G37/'5,3'!G37</f>
        <v>1.113059452237809</v>
      </c>
      <c r="P37" s="25">
        <f>р5гл3!H37/'5,3'!H37</f>
        <v>1.1130085586937712</v>
      </c>
      <c r="Q37" s="25">
        <f>р5гл3!I37/'5,3'!I37</f>
        <v>1.1129581151832462</v>
      </c>
      <c r="R37" s="25">
        <f>р5гл3!J37/'5,3'!J37</f>
        <v>1.1129654324339431</v>
      </c>
      <c r="T37" s="209">
        <v>3927</v>
      </c>
      <c r="U37" s="210">
        <f t="shared" si="3"/>
        <v>3272.5</v>
      </c>
      <c r="V37" s="209"/>
      <c r="W37" s="209">
        <v>6499</v>
      </c>
      <c r="X37" s="210">
        <f t="shared" si="4"/>
        <v>5415.8333333333339</v>
      </c>
      <c r="Y37" s="209"/>
      <c r="Z37" s="209">
        <v>8212</v>
      </c>
      <c r="AA37" s="210">
        <f t="shared" si="5"/>
        <v>6843.3333333333339</v>
      </c>
    </row>
    <row r="38" spans="1:27" ht="24.75" customHeight="1" x14ac:dyDescent="0.2">
      <c r="A38" s="4" t="s">
        <v>275</v>
      </c>
      <c r="B38" s="4" t="s">
        <v>934</v>
      </c>
      <c r="C38" s="5" t="s">
        <v>935</v>
      </c>
      <c r="D38" s="4" t="s">
        <v>901</v>
      </c>
      <c r="E38" s="123">
        <v>4358.3999999999996</v>
      </c>
      <c r="F38" s="123">
        <f t="shared" si="0"/>
        <v>4790.9399999999996</v>
      </c>
      <c r="G38" s="123">
        <v>7185.5999999999995</v>
      </c>
      <c r="H38" s="123">
        <f t="shared" si="1"/>
        <v>7928.78</v>
      </c>
      <c r="I38" s="18">
        <v>9168</v>
      </c>
      <c r="J38" s="123">
        <f t="shared" si="2"/>
        <v>10018.64</v>
      </c>
      <c r="L38" s="14"/>
      <c r="M38" s="25">
        <f>р5гл3!E38/'5,3'!E38</f>
        <v>1.1128854625550662</v>
      </c>
      <c r="N38" s="25">
        <f>р5гл3!F38/'5,3'!F38</f>
        <v>1.1131009780961567</v>
      </c>
      <c r="O38" s="25">
        <f>р5гл3!G38/'5,3'!G38</f>
        <v>1.113059452237809</v>
      </c>
      <c r="P38" s="25">
        <f>р5гл3!H38/'5,3'!H38</f>
        <v>1.1130085586937712</v>
      </c>
      <c r="Q38" s="25">
        <f>р5гл3!I38/'5,3'!I38</f>
        <v>1.1129581151832462</v>
      </c>
      <c r="R38" s="25">
        <f>р5гл3!J38/'5,3'!J38</f>
        <v>1.1129654324339431</v>
      </c>
      <c r="T38" s="209">
        <v>4712.3999999999996</v>
      </c>
      <c r="U38" s="210">
        <f t="shared" si="3"/>
        <v>3927</v>
      </c>
      <c r="V38" s="209"/>
      <c r="W38" s="209">
        <v>7798.7999999999993</v>
      </c>
      <c r="X38" s="210">
        <f t="shared" si="4"/>
        <v>6499</v>
      </c>
      <c r="Y38" s="209"/>
      <c r="Z38" s="209">
        <v>9854.4</v>
      </c>
      <c r="AA38" s="210">
        <f t="shared" si="5"/>
        <v>8212</v>
      </c>
    </row>
    <row r="39" spans="1:27" ht="36.75" customHeight="1" x14ac:dyDescent="0.2">
      <c r="A39" s="4" t="s">
        <v>278</v>
      </c>
      <c r="B39" s="4" t="s">
        <v>936</v>
      </c>
      <c r="C39" s="5" t="s">
        <v>937</v>
      </c>
      <c r="D39" s="4" t="s">
        <v>938</v>
      </c>
      <c r="E39" s="123">
        <v>2680</v>
      </c>
      <c r="F39" s="123">
        <f t="shared" si="0"/>
        <v>2948.3333333333335</v>
      </c>
      <c r="G39" s="123">
        <v>4419</v>
      </c>
      <c r="H39" s="123">
        <f>X39*$K$7</f>
        <v>4875.9333333333334</v>
      </c>
      <c r="I39" s="18">
        <v>5639</v>
      </c>
      <c r="J39" s="123">
        <f t="shared" si="2"/>
        <v>6163.0333333333338</v>
      </c>
      <c r="L39" s="14"/>
      <c r="M39" s="25">
        <f>р5гл3!E39/'5,3'!E39</f>
        <v>1.1130597014925374</v>
      </c>
      <c r="N39" s="25">
        <f>р5гл3!F39/'5,3'!F39</f>
        <v>1.1128321085358959</v>
      </c>
      <c r="O39" s="25">
        <f>р5гл3!G39/'5,3'!G39</f>
        <v>1.1129214754469337</v>
      </c>
      <c r="P39" s="25">
        <f>р5гл3!H39/'5,3'!H39</f>
        <v>1.1130176786666484</v>
      </c>
      <c r="Q39" s="25">
        <f>р5гл3!I39/'5,3'!I39</f>
        <v>1.1129632913637171</v>
      </c>
      <c r="R39" s="25">
        <f>р5гл3!J39/'5,3'!J39</f>
        <v>1.1129259942344407</v>
      </c>
      <c r="T39" s="209">
        <v>2900</v>
      </c>
      <c r="U39" s="210">
        <f t="shared" si="3"/>
        <v>2416.666666666667</v>
      </c>
      <c r="V39" s="209"/>
      <c r="W39" s="209">
        <v>4796</v>
      </c>
      <c r="X39" s="210">
        <f>W39/1.2</f>
        <v>3996.666666666667</v>
      </c>
      <c r="Y39" s="209"/>
      <c r="Z39" s="209">
        <v>6062</v>
      </c>
      <c r="AA39" s="210">
        <f t="shared" si="5"/>
        <v>5051.666666666667</v>
      </c>
    </row>
    <row r="40" spans="1:27" ht="36.75" customHeight="1" x14ac:dyDescent="0.2">
      <c r="A40" s="4" t="s">
        <v>291</v>
      </c>
      <c r="B40" s="4" t="s">
        <v>945</v>
      </c>
      <c r="C40" s="5" t="s">
        <v>946</v>
      </c>
      <c r="D40" s="4" t="s">
        <v>938</v>
      </c>
      <c r="E40" s="6">
        <v>3216</v>
      </c>
      <c r="F40" s="123">
        <f t="shared" si="0"/>
        <v>3538</v>
      </c>
      <c r="G40" s="6">
        <v>5302.8</v>
      </c>
      <c r="H40" s="123">
        <f t="shared" si="1"/>
        <v>5851.12</v>
      </c>
      <c r="I40" s="11">
        <v>6766.8</v>
      </c>
      <c r="J40" s="123">
        <f t="shared" si="2"/>
        <v>7395.6399999999994</v>
      </c>
      <c r="L40" s="14"/>
      <c r="M40" s="25">
        <f>р5гл3!E40/'5,3'!E40</f>
        <v>1.1130597014925372</v>
      </c>
      <c r="N40" s="25">
        <f>р5гл3!F40/'5,3'!F40</f>
        <v>1.1128321085358959</v>
      </c>
      <c r="O40" s="25">
        <f>р5гл3!G40/'5,3'!G40</f>
        <v>1.1129214754469337</v>
      </c>
      <c r="P40" s="25">
        <f>р5гл3!H40/'5,3'!H40</f>
        <v>1.1130176786666484</v>
      </c>
      <c r="Q40" s="25">
        <f>р5гл3!I40/'5,3'!I40</f>
        <v>1.1129632913637169</v>
      </c>
      <c r="R40" s="25">
        <f>р5гл3!J40/'5,3'!J40</f>
        <v>1.1129259942344407</v>
      </c>
      <c r="T40" s="209">
        <v>3480</v>
      </c>
      <c r="U40" s="210">
        <f t="shared" si="3"/>
        <v>2900</v>
      </c>
      <c r="V40" s="209"/>
      <c r="W40" s="209">
        <v>5755.2</v>
      </c>
      <c r="X40" s="210">
        <f t="shared" si="4"/>
        <v>4796</v>
      </c>
      <c r="Y40" s="209"/>
      <c r="Z40" s="209">
        <v>7274.4</v>
      </c>
      <c r="AA40" s="210">
        <f t="shared" si="5"/>
        <v>6062</v>
      </c>
    </row>
    <row r="41" spans="1:27" ht="36.75" customHeight="1" x14ac:dyDescent="0.2">
      <c r="A41" s="4" t="s">
        <v>294</v>
      </c>
      <c r="B41" s="4" t="s">
        <v>947</v>
      </c>
      <c r="C41" s="5" t="s">
        <v>948</v>
      </c>
      <c r="D41" s="4" t="s">
        <v>938</v>
      </c>
      <c r="E41" s="6">
        <v>3458</v>
      </c>
      <c r="F41" s="123">
        <f t="shared" si="0"/>
        <v>3802.3333333333335</v>
      </c>
      <c r="G41" s="6">
        <v>5704</v>
      </c>
      <c r="H41" s="123">
        <f t="shared" si="1"/>
        <v>6292.15</v>
      </c>
      <c r="I41" s="11">
        <v>7276</v>
      </c>
      <c r="J41" s="123">
        <f t="shared" si="2"/>
        <v>7950.3333333333339</v>
      </c>
      <c r="L41" s="14"/>
      <c r="M41" s="25">
        <f>р5гл3!E41/'5,3'!E41</f>
        <v>1.1130711393869288</v>
      </c>
      <c r="N41" s="25">
        <f>р5гл3!F41/'5,3'!F41</f>
        <v>1.1130007889892171</v>
      </c>
      <c r="O41" s="25">
        <f>р5гл3!G41/'5,3'!G41</f>
        <v>1.1130785413744742</v>
      </c>
      <c r="P41" s="25">
        <f>р5гл3!H41/'5,3'!H41</f>
        <v>1.1129741026517168</v>
      </c>
      <c r="Q41" s="25">
        <f>р5гл3!I41/'5,3'!I41</f>
        <v>1.1129741616272677</v>
      </c>
      <c r="R41" s="25">
        <f>р5гл3!J41/'5,3'!J41</f>
        <v>1.1130350928682236</v>
      </c>
      <c r="T41" s="209">
        <v>3740</v>
      </c>
      <c r="U41" s="210">
        <f t="shared" si="3"/>
        <v>3116.666666666667</v>
      </c>
      <c r="V41" s="209"/>
      <c r="W41" s="209">
        <v>6189</v>
      </c>
      <c r="X41" s="210">
        <f t="shared" si="4"/>
        <v>5157.5</v>
      </c>
      <c r="Y41" s="209"/>
      <c r="Z41" s="209">
        <v>7820</v>
      </c>
      <c r="AA41" s="210">
        <f t="shared" si="5"/>
        <v>6516.666666666667</v>
      </c>
    </row>
    <row r="42" spans="1:27" ht="36.75" customHeight="1" x14ac:dyDescent="0.2">
      <c r="A42" s="4" t="s">
        <v>297</v>
      </c>
      <c r="B42" s="4" t="s">
        <v>949</v>
      </c>
      <c r="C42" s="5" t="s">
        <v>950</v>
      </c>
      <c r="D42" s="4" t="s">
        <v>938</v>
      </c>
      <c r="E42" s="6">
        <v>4149.5999999999995</v>
      </c>
      <c r="F42" s="123">
        <f t="shared" si="0"/>
        <v>4562.8</v>
      </c>
      <c r="G42" s="6">
        <v>6844.8</v>
      </c>
      <c r="H42" s="123">
        <f t="shared" si="1"/>
        <v>7550.58</v>
      </c>
      <c r="I42" s="11">
        <v>8731.1999999999989</v>
      </c>
      <c r="J42" s="123">
        <f t="shared" si="2"/>
        <v>9540.4</v>
      </c>
      <c r="L42" s="14"/>
      <c r="M42" s="25">
        <f>р5гл3!E42/'5,3'!E42</f>
        <v>1.113071139386929</v>
      </c>
      <c r="N42" s="25">
        <f>р5гл3!F42/'5,3'!F42</f>
        <v>1.1130007889892171</v>
      </c>
      <c r="O42" s="25">
        <f>р5гл3!G42/'5,3'!G42</f>
        <v>1.1130785413744739</v>
      </c>
      <c r="P42" s="25">
        <f>р5гл3!H42/'5,3'!H42</f>
        <v>1.1129741026517168</v>
      </c>
      <c r="Q42" s="25">
        <f>р5гл3!I42/'5,3'!I42</f>
        <v>1.1129741616272679</v>
      </c>
      <c r="R42" s="25">
        <f>р5гл3!J42/'5,3'!J42</f>
        <v>1.1130350928682236</v>
      </c>
      <c r="T42" s="209">
        <v>4488</v>
      </c>
      <c r="U42" s="210">
        <f t="shared" si="3"/>
        <v>3740</v>
      </c>
      <c r="V42" s="209"/>
      <c r="W42" s="209">
        <v>7426.7999999999993</v>
      </c>
      <c r="X42" s="210">
        <f t="shared" si="4"/>
        <v>6189</v>
      </c>
      <c r="Y42" s="209"/>
      <c r="Z42" s="209">
        <v>9384</v>
      </c>
      <c r="AA42" s="210">
        <f t="shared" si="5"/>
        <v>7820</v>
      </c>
    </row>
    <row r="43" spans="1:27" ht="36.75" customHeight="1" x14ac:dyDescent="0.2">
      <c r="A43" s="4" t="s">
        <v>300</v>
      </c>
      <c r="B43" s="4" t="s">
        <v>951</v>
      </c>
      <c r="C43" s="15" t="s">
        <v>952</v>
      </c>
      <c r="D43" s="4" t="s">
        <v>938</v>
      </c>
      <c r="E43" s="6">
        <v>4152</v>
      </c>
      <c r="F43" s="213">
        <f t="shared" si="0"/>
        <v>0</v>
      </c>
      <c r="G43" s="6">
        <v>6844</v>
      </c>
      <c r="H43" s="213">
        <f>X43*$K$7</f>
        <v>0</v>
      </c>
      <c r="I43" s="11">
        <v>8731</v>
      </c>
      <c r="J43" s="213">
        <f t="shared" si="2"/>
        <v>0</v>
      </c>
      <c r="L43" s="14"/>
      <c r="M43" s="25">
        <f>р5гл3!E43/'5,3'!E43</f>
        <v>1.1129576107899808</v>
      </c>
      <c r="N43" s="25"/>
      <c r="O43" s="25">
        <f>р5гл3!G43/'5,3'!G43</f>
        <v>1.1129456458211573</v>
      </c>
      <c r="P43" s="25"/>
      <c r="Q43" s="25">
        <f>р5гл3!I43/'5,3'!I43</f>
        <v>1.1130454701637842</v>
      </c>
      <c r="R43" s="25"/>
      <c r="T43" s="209">
        <v>0</v>
      </c>
      <c r="U43" s="210">
        <f t="shared" si="3"/>
        <v>0</v>
      </c>
      <c r="V43" s="209"/>
      <c r="W43" s="209">
        <v>0</v>
      </c>
      <c r="X43" s="210">
        <f t="shared" si="4"/>
        <v>0</v>
      </c>
      <c r="Y43" s="209"/>
      <c r="Z43" s="209">
        <v>0</v>
      </c>
      <c r="AA43" s="210">
        <f t="shared" si="5"/>
        <v>0</v>
      </c>
    </row>
    <row r="44" spans="1:27" ht="36.75" customHeight="1" x14ac:dyDescent="0.2">
      <c r="A44" s="4" t="s">
        <v>304</v>
      </c>
      <c r="B44" s="4" t="s">
        <v>953</v>
      </c>
      <c r="C44" s="15" t="s">
        <v>954</v>
      </c>
      <c r="D44" s="4" t="s">
        <v>938</v>
      </c>
      <c r="E44" s="6">
        <v>4982.3999999999996</v>
      </c>
      <c r="F44" s="213">
        <f t="shared" si="0"/>
        <v>0</v>
      </c>
      <c r="G44" s="6">
        <v>8212.7999999999993</v>
      </c>
      <c r="H44" s="213">
        <f t="shared" si="1"/>
        <v>0</v>
      </c>
      <c r="I44" s="11">
        <v>10477.199999999999</v>
      </c>
      <c r="J44" s="213">
        <f t="shared" si="2"/>
        <v>0</v>
      </c>
      <c r="L44" s="14"/>
      <c r="M44" s="25">
        <f>р5гл3!E44/'5,3'!E44</f>
        <v>1.1129576107899808</v>
      </c>
      <c r="N44" s="25"/>
      <c r="O44" s="25">
        <f>р5гл3!G44/'5,3'!G44</f>
        <v>1.1129456458211573</v>
      </c>
      <c r="P44" s="25"/>
      <c r="Q44" s="25">
        <f>р5гл3!I44/'5,3'!I44</f>
        <v>1.1130454701637844</v>
      </c>
      <c r="R44" s="25"/>
      <c r="T44" s="209">
        <v>0</v>
      </c>
      <c r="U44" s="210">
        <f t="shared" si="3"/>
        <v>0</v>
      </c>
      <c r="V44" s="209"/>
      <c r="W44" s="209">
        <v>0</v>
      </c>
      <c r="X44" s="210">
        <f t="shared" si="4"/>
        <v>0</v>
      </c>
      <c r="Y44" s="209"/>
      <c r="Z44" s="209">
        <v>0</v>
      </c>
      <c r="AA44" s="210">
        <f t="shared" si="5"/>
        <v>0</v>
      </c>
    </row>
    <row r="45" spans="1:27" ht="36.75" customHeight="1" x14ac:dyDescent="0.2">
      <c r="A45" s="4" t="s">
        <v>307</v>
      </c>
      <c r="B45" s="4" t="s">
        <v>955</v>
      </c>
      <c r="C45" s="15" t="s">
        <v>956</v>
      </c>
      <c r="D45" s="4" t="s">
        <v>938</v>
      </c>
      <c r="E45" s="6">
        <v>5180</v>
      </c>
      <c r="F45" s="213">
        <f t="shared" si="0"/>
        <v>0</v>
      </c>
      <c r="G45" s="6">
        <v>8479</v>
      </c>
      <c r="H45" s="213">
        <f t="shared" si="1"/>
        <v>0</v>
      </c>
      <c r="I45" s="11">
        <v>10963</v>
      </c>
      <c r="J45" s="213">
        <f t="shared" si="2"/>
        <v>0</v>
      </c>
      <c r="L45" s="14"/>
      <c r="M45" s="25">
        <f>р5гл3!E45/'5,3'!E45</f>
        <v>1.1129343629343629</v>
      </c>
      <c r="N45" s="25"/>
      <c r="O45" s="25">
        <f>р5гл3!G45/'5,3'!G45</f>
        <v>1.1129850218186106</v>
      </c>
      <c r="P45" s="25"/>
      <c r="Q45" s="25">
        <f>р5гл3!I45/'5,3'!I45</f>
        <v>1.1130165100793579</v>
      </c>
      <c r="R45" s="25"/>
      <c r="T45" s="209">
        <v>0</v>
      </c>
      <c r="U45" s="210">
        <f t="shared" si="3"/>
        <v>0</v>
      </c>
      <c r="V45" s="209"/>
      <c r="W45" s="209">
        <v>0</v>
      </c>
      <c r="X45" s="210">
        <f t="shared" si="4"/>
        <v>0</v>
      </c>
      <c r="Y45" s="209"/>
      <c r="Z45" s="209">
        <v>0</v>
      </c>
      <c r="AA45" s="210">
        <f t="shared" si="5"/>
        <v>0</v>
      </c>
    </row>
    <row r="46" spans="1:27" ht="36.75" customHeight="1" x14ac:dyDescent="0.2">
      <c r="A46" s="4" t="s">
        <v>310</v>
      </c>
      <c r="B46" s="4" t="s">
        <v>957</v>
      </c>
      <c r="C46" s="15" t="s">
        <v>958</v>
      </c>
      <c r="D46" s="4" t="s">
        <v>938</v>
      </c>
      <c r="E46" s="6">
        <v>6216</v>
      </c>
      <c r="F46" s="213">
        <f t="shared" si="0"/>
        <v>0</v>
      </c>
      <c r="G46" s="6">
        <v>10174.799999999999</v>
      </c>
      <c r="H46" s="213">
        <f t="shared" si="1"/>
        <v>0</v>
      </c>
      <c r="I46" s="11">
        <v>13155.6</v>
      </c>
      <c r="J46" s="213">
        <f t="shared" si="2"/>
        <v>0</v>
      </c>
      <c r="L46" s="14"/>
      <c r="M46" s="25">
        <f>р5гл3!E46/'5,3'!E46</f>
        <v>1.1129343629343629</v>
      </c>
      <c r="N46" s="25"/>
      <c r="O46" s="25">
        <f>р5гл3!G46/'5,3'!G46</f>
        <v>1.1129850218186108</v>
      </c>
      <c r="P46" s="25"/>
      <c r="Q46" s="25">
        <f>р5гл3!I46/'5,3'!I46</f>
        <v>1.1130165100793579</v>
      </c>
      <c r="R46" s="25"/>
      <c r="T46" s="209">
        <v>0</v>
      </c>
      <c r="U46" s="210">
        <f t="shared" si="3"/>
        <v>0</v>
      </c>
      <c r="V46" s="209"/>
      <c r="W46" s="209">
        <v>0</v>
      </c>
      <c r="X46" s="210">
        <f t="shared" si="4"/>
        <v>0</v>
      </c>
      <c r="Y46" s="209"/>
      <c r="Z46" s="209">
        <v>0</v>
      </c>
      <c r="AA46" s="210">
        <f t="shared" si="5"/>
        <v>0</v>
      </c>
    </row>
    <row r="47" spans="1:27" ht="36.75" customHeight="1" x14ac:dyDescent="0.2">
      <c r="A47" s="4" t="s">
        <v>313</v>
      </c>
      <c r="B47" s="4" t="s">
        <v>959</v>
      </c>
      <c r="C47" s="15" t="s">
        <v>960</v>
      </c>
      <c r="D47" s="4" t="s">
        <v>938</v>
      </c>
      <c r="E47" s="6">
        <v>7394</v>
      </c>
      <c r="F47" s="213">
        <f t="shared" si="0"/>
        <v>0</v>
      </c>
      <c r="G47" s="6">
        <v>10643</v>
      </c>
      <c r="H47" s="213">
        <f t="shared" si="1"/>
        <v>0</v>
      </c>
      <c r="I47" s="11">
        <v>16385</v>
      </c>
      <c r="J47" s="213">
        <f t="shared" si="2"/>
        <v>0</v>
      </c>
      <c r="L47" s="14"/>
      <c r="M47" s="25">
        <f>р5гл3!E47/'5,3'!E47</f>
        <v>1.1130646470110901</v>
      </c>
      <c r="N47" s="25"/>
      <c r="O47" s="25">
        <f>р5гл3!G47/'5,3'!G47</f>
        <v>1.1130320398383915</v>
      </c>
      <c r="P47" s="25"/>
      <c r="Q47" s="25">
        <f>р5гл3!I47/'5,3'!I47</f>
        <v>1.1130302105584375</v>
      </c>
      <c r="R47" s="25"/>
      <c r="T47" s="209">
        <v>0</v>
      </c>
      <c r="U47" s="210">
        <f t="shared" si="3"/>
        <v>0</v>
      </c>
      <c r="V47" s="209"/>
      <c r="W47" s="209">
        <v>0</v>
      </c>
      <c r="X47" s="210">
        <f>W47/1.2</f>
        <v>0</v>
      </c>
      <c r="Y47" s="209"/>
      <c r="Z47" s="209">
        <v>0</v>
      </c>
      <c r="AA47" s="210">
        <f t="shared" si="5"/>
        <v>0</v>
      </c>
    </row>
    <row r="48" spans="1:27" ht="36.75" customHeight="1" x14ac:dyDescent="0.2">
      <c r="A48" s="4" t="s">
        <v>281</v>
      </c>
      <c r="B48" s="4" t="s">
        <v>939</v>
      </c>
      <c r="C48" s="15" t="s">
        <v>940</v>
      </c>
      <c r="D48" s="4" t="s">
        <v>938</v>
      </c>
      <c r="E48" s="6">
        <v>8872.7999999999993</v>
      </c>
      <c r="F48" s="213">
        <f t="shared" si="0"/>
        <v>0</v>
      </c>
      <c r="G48" s="6">
        <v>12771.6</v>
      </c>
      <c r="H48" s="213">
        <f t="shared" si="1"/>
        <v>0</v>
      </c>
      <c r="I48" s="11">
        <v>19662</v>
      </c>
      <c r="J48" s="213">
        <f t="shared" si="2"/>
        <v>0</v>
      </c>
      <c r="L48" s="14"/>
      <c r="M48" s="25">
        <f>р5гл3!E48/'5,3'!E48</f>
        <v>1.1130646470110901</v>
      </c>
      <c r="N48" s="25"/>
      <c r="O48" s="25">
        <f>р5гл3!G48/'5,3'!G48</f>
        <v>1.1130320398383913</v>
      </c>
      <c r="P48" s="25"/>
      <c r="Q48" s="25">
        <f>р5гл3!I48/'5,3'!I48</f>
        <v>1.1130302105584375</v>
      </c>
      <c r="R48" s="25"/>
      <c r="T48" s="209">
        <v>0</v>
      </c>
      <c r="U48" s="210">
        <f t="shared" si="3"/>
        <v>0</v>
      </c>
      <c r="V48" s="209"/>
      <c r="W48" s="209">
        <v>0</v>
      </c>
      <c r="X48" s="210">
        <f t="shared" si="4"/>
        <v>0</v>
      </c>
      <c r="Y48" s="209"/>
      <c r="Z48" s="209">
        <v>0</v>
      </c>
      <c r="AA48" s="210">
        <f t="shared" si="5"/>
        <v>0</v>
      </c>
    </row>
    <row r="49" spans="1:27" ht="36.75" customHeight="1" x14ac:dyDescent="0.2">
      <c r="A49" s="4" t="s">
        <v>284</v>
      </c>
      <c r="B49" s="4" t="s">
        <v>941</v>
      </c>
      <c r="C49" s="15" t="s">
        <v>942</v>
      </c>
      <c r="D49" s="4" t="s">
        <v>938</v>
      </c>
      <c r="E49" s="6">
        <v>8192</v>
      </c>
      <c r="F49" s="213">
        <f t="shared" si="0"/>
        <v>0</v>
      </c>
      <c r="G49" s="6">
        <v>11792</v>
      </c>
      <c r="H49" s="213">
        <f t="shared" si="1"/>
        <v>0</v>
      </c>
      <c r="I49" s="11">
        <v>18155</v>
      </c>
      <c r="J49" s="213">
        <f t="shared" si="2"/>
        <v>0</v>
      </c>
      <c r="L49" s="14"/>
      <c r="M49" s="25">
        <f>р5гл3!E49/'5,3'!E49</f>
        <v>1.113037109375</v>
      </c>
      <c r="N49" s="25"/>
      <c r="O49" s="25">
        <f>р5гл3!G49/'5,3'!G49</f>
        <v>1.1129579375848033</v>
      </c>
      <c r="P49" s="25"/>
      <c r="Q49" s="25">
        <f>р5гл3!I49/'5,3'!I49</f>
        <v>1.1130267144037456</v>
      </c>
      <c r="R49" s="25"/>
      <c r="T49" s="209">
        <v>0</v>
      </c>
      <c r="U49" s="210">
        <f t="shared" si="3"/>
        <v>0</v>
      </c>
      <c r="V49" s="209"/>
      <c r="W49" s="209">
        <v>0</v>
      </c>
      <c r="X49" s="210">
        <f t="shared" si="4"/>
        <v>0</v>
      </c>
      <c r="Y49" s="209"/>
      <c r="Z49" s="209">
        <v>0</v>
      </c>
      <c r="AA49" s="210">
        <f t="shared" si="5"/>
        <v>0</v>
      </c>
    </row>
    <row r="50" spans="1:27" ht="36.75" customHeight="1" x14ac:dyDescent="0.2">
      <c r="A50" s="4" t="s">
        <v>287</v>
      </c>
      <c r="B50" s="4" t="s">
        <v>943</v>
      </c>
      <c r="C50" s="15" t="s">
        <v>944</v>
      </c>
      <c r="D50" s="4" t="s">
        <v>938</v>
      </c>
      <c r="E50" s="6">
        <v>9830.4</v>
      </c>
      <c r="F50" s="213">
        <f t="shared" si="0"/>
        <v>0</v>
      </c>
      <c r="G50" s="6">
        <v>14150.4</v>
      </c>
      <c r="H50" s="213">
        <f t="shared" si="1"/>
        <v>0</v>
      </c>
      <c r="I50" s="11">
        <v>21786</v>
      </c>
      <c r="J50" s="213">
        <f t="shared" si="2"/>
        <v>0</v>
      </c>
      <c r="L50" s="14"/>
      <c r="M50" s="25">
        <f>р5гл3!E50/'5,3'!E50</f>
        <v>1.113037109375</v>
      </c>
      <c r="N50" s="25"/>
      <c r="O50" s="25">
        <f>р5гл3!G50/'5,3'!G50</f>
        <v>1.1129579375848033</v>
      </c>
      <c r="P50" s="25"/>
      <c r="Q50" s="25">
        <f>р5гл3!I50/'5,3'!I50</f>
        <v>1.1130267144037453</v>
      </c>
      <c r="R50" s="25"/>
      <c r="T50" s="209">
        <v>0</v>
      </c>
      <c r="U50" s="210">
        <f t="shared" si="3"/>
        <v>0</v>
      </c>
      <c r="V50" s="209"/>
      <c r="W50" s="209">
        <v>0</v>
      </c>
      <c r="X50" s="210">
        <f t="shared" si="4"/>
        <v>0</v>
      </c>
      <c r="Y50" s="209"/>
      <c r="Z50" s="209">
        <v>0</v>
      </c>
      <c r="AA50" s="210">
        <f t="shared" si="5"/>
        <v>0</v>
      </c>
    </row>
    <row r="51" spans="1:27" ht="36.75" customHeight="1" x14ac:dyDescent="0.2">
      <c r="A51" s="4" t="s">
        <v>316</v>
      </c>
      <c r="B51" s="4" t="s">
        <v>961</v>
      </c>
      <c r="C51" s="15" t="s">
        <v>962</v>
      </c>
      <c r="D51" s="4" t="s">
        <v>15</v>
      </c>
      <c r="E51" s="6">
        <v>3652</v>
      </c>
      <c r="F51" s="213">
        <f t="shared" si="0"/>
        <v>0</v>
      </c>
      <c r="G51" s="6">
        <v>6449</v>
      </c>
      <c r="H51" s="213">
        <f>X51*$K$7</f>
        <v>0</v>
      </c>
      <c r="I51" s="11">
        <v>7554</v>
      </c>
      <c r="J51" s="213">
        <f t="shared" si="2"/>
        <v>0</v>
      </c>
      <c r="L51" s="14"/>
      <c r="M51" s="25">
        <f>р5гл3!E51/'5,3'!E51</f>
        <v>1.1130887185104053</v>
      </c>
      <c r="N51" s="25"/>
      <c r="O51" s="25">
        <f>р5гл3!G51/'5,3'!G51</f>
        <v>1.1130407815165142</v>
      </c>
      <c r="P51" s="25"/>
      <c r="Q51" s="25">
        <f>р5гл3!I51/'5,3'!I51</f>
        <v>1.1130526873179771</v>
      </c>
      <c r="R51" s="25"/>
      <c r="T51" s="209">
        <v>0</v>
      </c>
      <c r="U51" s="210">
        <f t="shared" si="3"/>
        <v>0</v>
      </c>
      <c r="V51" s="209"/>
      <c r="W51" s="209">
        <v>0</v>
      </c>
      <c r="X51" s="210">
        <f t="shared" si="4"/>
        <v>0</v>
      </c>
      <c r="Y51" s="209"/>
      <c r="Z51" s="209">
        <v>0</v>
      </c>
      <c r="AA51" s="210">
        <f t="shared" si="5"/>
        <v>0</v>
      </c>
    </row>
    <row r="52" spans="1:27" ht="36.75" customHeight="1" x14ac:dyDescent="0.2">
      <c r="A52" s="4" t="s">
        <v>319</v>
      </c>
      <c r="B52" s="4" t="s">
        <v>963</v>
      </c>
      <c r="C52" s="15" t="s">
        <v>964</v>
      </c>
      <c r="D52" s="4" t="s">
        <v>15</v>
      </c>
      <c r="E52" s="6">
        <v>4382.3999999999996</v>
      </c>
      <c r="F52" s="213">
        <f t="shared" si="0"/>
        <v>0</v>
      </c>
      <c r="G52" s="6">
        <v>7738.7999999999993</v>
      </c>
      <c r="H52" s="213">
        <f t="shared" si="1"/>
        <v>0</v>
      </c>
      <c r="I52" s="11">
        <v>9064.7999999999993</v>
      </c>
      <c r="J52" s="213">
        <f t="shared" si="2"/>
        <v>0</v>
      </c>
      <c r="L52" s="14"/>
      <c r="M52" s="25">
        <f>р5гл3!E52/'5,3'!E52</f>
        <v>1.1130887185104053</v>
      </c>
      <c r="N52" s="25"/>
      <c r="O52" s="25">
        <f>р5гл3!G52/'5,3'!G52</f>
        <v>1.1130407815165144</v>
      </c>
      <c r="P52" s="25"/>
      <c r="Q52" s="25">
        <f>р5гл3!I52/'5,3'!I52</f>
        <v>1.1130526873179774</v>
      </c>
      <c r="R52" s="25"/>
      <c r="T52" s="209">
        <v>0</v>
      </c>
      <c r="U52" s="210">
        <f t="shared" si="3"/>
        <v>0</v>
      </c>
      <c r="V52" s="209"/>
      <c r="W52" s="209">
        <v>0</v>
      </c>
      <c r="X52" s="210">
        <f t="shared" si="4"/>
        <v>0</v>
      </c>
      <c r="Y52" s="209"/>
      <c r="Z52" s="209">
        <v>0</v>
      </c>
      <c r="AA52" s="210">
        <f t="shared" si="5"/>
        <v>0</v>
      </c>
    </row>
    <row r="53" spans="1:27" ht="36.75" customHeight="1" x14ac:dyDescent="0.2">
      <c r="A53" s="4" t="s">
        <v>322</v>
      </c>
      <c r="B53" s="4" t="s">
        <v>965</v>
      </c>
      <c r="C53" s="15" t="s">
        <v>966</v>
      </c>
      <c r="D53" s="4" t="s">
        <v>15</v>
      </c>
      <c r="E53" s="6">
        <v>5112.7999999999993</v>
      </c>
      <c r="F53" s="213">
        <f t="shared" si="0"/>
        <v>0</v>
      </c>
      <c r="G53" s="6">
        <v>9028.5999999999985</v>
      </c>
      <c r="H53" s="213">
        <f t="shared" si="1"/>
        <v>0</v>
      </c>
      <c r="I53" s="11">
        <v>10575.599999999999</v>
      </c>
      <c r="J53" s="213">
        <f t="shared" si="2"/>
        <v>0</v>
      </c>
      <c r="L53" s="14"/>
      <c r="M53" s="25">
        <f>р5гл3!E53/'5,3'!E53</f>
        <v>1.1130887185104055</v>
      </c>
      <c r="N53" s="25"/>
      <c r="O53" s="25">
        <f>р5гл3!G53/'5,3'!G53</f>
        <v>1.1130407815165142</v>
      </c>
      <c r="P53" s="25"/>
      <c r="Q53" s="25">
        <f>р5гл3!I53/'5,3'!I53</f>
        <v>1.1130526873179774</v>
      </c>
      <c r="R53" s="25"/>
      <c r="T53" s="209">
        <v>0</v>
      </c>
      <c r="U53" s="210">
        <f t="shared" si="3"/>
        <v>0</v>
      </c>
      <c r="V53" s="209"/>
      <c r="W53" s="209">
        <v>0</v>
      </c>
      <c r="X53" s="210">
        <f t="shared" si="4"/>
        <v>0</v>
      </c>
      <c r="Y53" s="209"/>
      <c r="Z53" s="209">
        <v>0</v>
      </c>
      <c r="AA53" s="210">
        <f t="shared" si="5"/>
        <v>0</v>
      </c>
    </row>
    <row r="54" spans="1:27" ht="36.75" customHeight="1" x14ac:dyDescent="0.2">
      <c r="A54" s="4" t="s">
        <v>325</v>
      </c>
      <c r="B54" s="4" t="s">
        <v>967</v>
      </c>
      <c r="C54" s="15" t="s">
        <v>968</v>
      </c>
      <c r="D54" s="4" t="s">
        <v>15</v>
      </c>
      <c r="E54" s="6">
        <v>5497</v>
      </c>
      <c r="F54" s="213">
        <f t="shared" si="0"/>
        <v>0</v>
      </c>
      <c r="G54" s="6">
        <v>9706</v>
      </c>
      <c r="H54" s="213">
        <f t="shared" si="1"/>
        <v>0</v>
      </c>
      <c r="I54" s="11">
        <v>11366</v>
      </c>
      <c r="J54" s="213">
        <f t="shared" si="2"/>
        <v>0</v>
      </c>
      <c r="L54" s="14"/>
      <c r="M54" s="25">
        <f>р5гл3!E54/'5,3'!E54</f>
        <v>1.112970711297071</v>
      </c>
      <c r="N54" s="25"/>
      <c r="O54" s="25">
        <f>р5гл3!G54/'5,3'!G54</f>
        <v>1.1130228724500308</v>
      </c>
      <c r="P54" s="25"/>
      <c r="Q54" s="25">
        <f>р5гл3!I54/'5,3'!I54</f>
        <v>1.1129685025514693</v>
      </c>
      <c r="R54" s="25"/>
      <c r="T54" s="209">
        <v>0</v>
      </c>
      <c r="U54" s="210">
        <f t="shared" si="3"/>
        <v>0</v>
      </c>
      <c r="V54" s="209"/>
      <c r="W54" s="209">
        <v>0</v>
      </c>
      <c r="X54" s="210">
        <f t="shared" si="4"/>
        <v>0</v>
      </c>
      <c r="Y54" s="209"/>
      <c r="Z54" s="209">
        <v>0</v>
      </c>
      <c r="AA54" s="210">
        <f t="shared" si="5"/>
        <v>0</v>
      </c>
    </row>
    <row r="55" spans="1:27" ht="36.75" customHeight="1" x14ac:dyDescent="0.2">
      <c r="A55" s="4" t="s">
        <v>328</v>
      </c>
      <c r="B55" s="4" t="s">
        <v>969</v>
      </c>
      <c r="C55" s="15" t="s">
        <v>970</v>
      </c>
      <c r="D55" s="4" t="s">
        <v>15</v>
      </c>
      <c r="E55" s="6">
        <v>6596.4</v>
      </c>
      <c r="F55" s="213">
        <f t="shared" si="0"/>
        <v>0</v>
      </c>
      <c r="G55" s="6">
        <v>11647.199999999999</v>
      </c>
      <c r="H55" s="213">
        <f t="shared" si="1"/>
        <v>0</v>
      </c>
      <c r="I55" s="11">
        <v>13639.199999999999</v>
      </c>
      <c r="J55" s="213">
        <f t="shared" si="2"/>
        <v>0</v>
      </c>
      <c r="L55" s="14"/>
      <c r="M55" s="25">
        <f>р5гл3!E55/'5,3'!E55</f>
        <v>1.112970711297071</v>
      </c>
      <c r="N55" s="25"/>
      <c r="O55" s="25">
        <f>р5гл3!G55/'5,3'!G55</f>
        <v>1.1130228724500311</v>
      </c>
      <c r="P55" s="25"/>
      <c r="Q55" s="25">
        <f>р5гл3!I55/'5,3'!I55</f>
        <v>1.1129685025514693</v>
      </c>
      <c r="R55" s="25"/>
      <c r="T55" s="209">
        <v>0</v>
      </c>
      <c r="U55" s="210">
        <f t="shared" si="3"/>
        <v>0</v>
      </c>
      <c r="V55" s="209"/>
      <c r="W55" s="209">
        <v>0</v>
      </c>
      <c r="X55" s="210">
        <f t="shared" si="4"/>
        <v>0</v>
      </c>
      <c r="Y55" s="209"/>
      <c r="Z55" s="209">
        <v>0</v>
      </c>
      <c r="AA55" s="210">
        <f t="shared" si="5"/>
        <v>0</v>
      </c>
    </row>
    <row r="56" spans="1:27" ht="36.75" customHeight="1" x14ac:dyDescent="0.2">
      <c r="A56" s="4" t="s">
        <v>331</v>
      </c>
      <c r="B56" s="4" t="s">
        <v>971</v>
      </c>
      <c r="C56" s="15" t="s">
        <v>972</v>
      </c>
      <c r="D56" s="4" t="s">
        <v>15</v>
      </c>
      <c r="E56" s="6">
        <v>7695.7999999999993</v>
      </c>
      <c r="F56" s="213">
        <f t="shared" si="0"/>
        <v>0</v>
      </c>
      <c r="G56" s="6">
        <v>13588.4</v>
      </c>
      <c r="H56" s="213">
        <f t="shared" si="1"/>
        <v>0</v>
      </c>
      <c r="I56" s="11">
        <v>15912.4</v>
      </c>
      <c r="J56" s="213">
        <f t="shared" si="2"/>
        <v>0</v>
      </c>
      <c r="L56" s="14"/>
      <c r="M56" s="25">
        <f>р5гл3!E56/'5,3'!E56</f>
        <v>1.112970711297071</v>
      </c>
      <c r="N56" s="25"/>
      <c r="O56" s="25">
        <f>р5гл3!G56/'5,3'!G56</f>
        <v>1.1130228724500308</v>
      </c>
      <c r="P56" s="25"/>
      <c r="Q56" s="25">
        <f>р5гл3!I56/'5,3'!I56</f>
        <v>1.1129685025514693</v>
      </c>
      <c r="R56" s="25"/>
      <c r="T56" s="209">
        <v>0</v>
      </c>
      <c r="U56" s="210">
        <f t="shared" si="3"/>
        <v>0</v>
      </c>
      <c r="V56" s="209"/>
      <c r="W56" s="209">
        <v>0</v>
      </c>
      <c r="X56" s="210">
        <f t="shared" si="4"/>
        <v>0</v>
      </c>
      <c r="Y56" s="209"/>
      <c r="Z56" s="209">
        <v>0</v>
      </c>
      <c r="AA56" s="210">
        <f t="shared" si="5"/>
        <v>0</v>
      </c>
    </row>
    <row r="57" spans="1:27" ht="36.75" customHeight="1" x14ac:dyDescent="0.2">
      <c r="A57" s="4" t="s">
        <v>334</v>
      </c>
      <c r="B57" s="4" t="s">
        <v>973</v>
      </c>
      <c r="C57" s="15" t="s">
        <v>974</v>
      </c>
      <c r="D57" s="4" t="s">
        <v>15</v>
      </c>
      <c r="E57" s="6">
        <v>7327</v>
      </c>
      <c r="F57" s="213">
        <f t="shared" si="0"/>
        <v>0</v>
      </c>
      <c r="G57" s="6">
        <v>12941</v>
      </c>
      <c r="H57" s="213">
        <f t="shared" si="1"/>
        <v>0</v>
      </c>
      <c r="I57" s="11">
        <v>15155</v>
      </c>
      <c r="J57" s="213">
        <f t="shared" si="2"/>
        <v>0</v>
      </c>
      <c r="L57" s="14"/>
      <c r="M57" s="25">
        <f>р5гл3!E57/'5,3'!E57</f>
        <v>1.1130066875938311</v>
      </c>
      <c r="N57" s="25"/>
      <c r="O57" s="25">
        <f>р5гл3!G57/'5,3'!G57</f>
        <v>1.1129742678309249</v>
      </c>
      <c r="P57" s="25"/>
      <c r="Q57" s="25">
        <f>р5гл3!I57/'5,3'!I57</f>
        <v>1.1130320026393929</v>
      </c>
      <c r="R57" s="25"/>
      <c r="T57" s="209">
        <v>0</v>
      </c>
      <c r="U57" s="210">
        <f t="shared" si="3"/>
        <v>0</v>
      </c>
      <c r="V57" s="209"/>
      <c r="W57" s="209">
        <v>0</v>
      </c>
      <c r="X57" s="210">
        <f t="shared" si="4"/>
        <v>0</v>
      </c>
      <c r="Y57" s="209"/>
      <c r="Z57" s="209">
        <v>0</v>
      </c>
      <c r="AA57" s="210">
        <f t="shared" si="5"/>
        <v>0</v>
      </c>
    </row>
    <row r="58" spans="1:27" ht="36.75" customHeight="1" x14ac:dyDescent="0.2">
      <c r="A58" s="4" t="s">
        <v>337</v>
      </c>
      <c r="B58" s="4" t="s">
        <v>975</v>
      </c>
      <c r="C58" s="15" t="s">
        <v>976</v>
      </c>
      <c r="D58" s="4" t="s">
        <v>15</v>
      </c>
      <c r="E58" s="6">
        <v>8792.4</v>
      </c>
      <c r="F58" s="213">
        <f t="shared" si="0"/>
        <v>0</v>
      </c>
      <c r="G58" s="6">
        <v>15529.199999999999</v>
      </c>
      <c r="H58" s="213">
        <f t="shared" si="1"/>
        <v>0</v>
      </c>
      <c r="I58" s="11">
        <v>18186</v>
      </c>
      <c r="J58" s="213">
        <f t="shared" si="2"/>
        <v>0</v>
      </c>
      <c r="L58" s="14"/>
      <c r="M58" s="25">
        <f>р5гл3!E58/'5,3'!E58</f>
        <v>1.1130066875938311</v>
      </c>
      <c r="N58" s="25"/>
      <c r="O58" s="25">
        <f>р5гл3!G58/'5,3'!G58</f>
        <v>1.1129742678309249</v>
      </c>
      <c r="P58" s="25"/>
      <c r="Q58" s="25">
        <f>р5гл3!I58/'5,3'!I58</f>
        <v>1.1130320026393929</v>
      </c>
      <c r="R58" s="25"/>
      <c r="T58" s="209">
        <v>0</v>
      </c>
      <c r="U58" s="210">
        <f t="shared" si="3"/>
        <v>0</v>
      </c>
      <c r="V58" s="209"/>
      <c r="W58" s="209">
        <v>0</v>
      </c>
      <c r="X58" s="210">
        <f t="shared" si="4"/>
        <v>0</v>
      </c>
      <c r="Y58" s="209"/>
      <c r="Z58" s="209">
        <v>0</v>
      </c>
      <c r="AA58" s="210">
        <f t="shared" si="5"/>
        <v>0</v>
      </c>
    </row>
    <row r="59" spans="1:27" ht="36.75" customHeight="1" x14ac:dyDescent="0.2">
      <c r="A59" s="4" t="s">
        <v>340</v>
      </c>
      <c r="B59" s="4" t="s">
        <v>977</v>
      </c>
      <c r="C59" s="15" t="s">
        <v>978</v>
      </c>
      <c r="D59" s="4" t="s">
        <v>15</v>
      </c>
      <c r="E59" s="6">
        <v>10257.799999999999</v>
      </c>
      <c r="F59" s="213">
        <f t="shared" si="0"/>
        <v>0</v>
      </c>
      <c r="G59" s="6">
        <v>18117.399999999998</v>
      </c>
      <c r="H59" s="213">
        <f>X59*$K$7</f>
        <v>0</v>
      </c>
      <c r="I59" s="11">
        <v>21217</v>
      </c>
      <c r="J59" s="213">
        <f t="shared" si="2"/>
        <v>0</v>
      </c>
      <c r="L59" s="14"/>
      <c r="M59" s="25">
        <f>р5гл3!E59/'5,3'!E59</f>
        <v>1.1130066875938311</v>
      </c>
      <c r="N59" s="25"/>
      <c r="O59" s="25">
        <f>р5гл3!G59/'5,3'!G59</f>
        <v>1.1129742678309249</v>
      </c>
      <c r="P59" s="25"/>
      <c r="Q59" s="25">
        <f>р5гл3!I59/'5,3'!I59</f>
        <v>1.1130320026393927</v>
      </c>
      <c r="R59" s="25"/>
      <c r="T59" s="209">
        <v>0</v>
      </c>
      <c r="U59" s="210">
        <f t="shared" si="3"/>
        <v>0</v>
      </c>
      <c r="V59" s="209"/>
      <c r="W59" s="209">
        <v>0</v>
      </c>
      <c r="X59" s="210">
        <f t="shared" si="4"/>
        <v>0</v>
      </c>
      <c r="Y59" s="209"/>
      <c r="Z59" s="209">
        <v>0</v>
      </c>
      <c r="AA59" s="210">
        <f t="shared" si="5"/>
        <v>0</v>
      </c>
    </row>
    <row r="60" spans="1:27" ht="36.75" customHeight="1" x14ac:dyDescent="0.2">
      <c r="A60" s="4" t="s">
        <v>343</v>
      </c>
      <c r="B60" s="4" t="s">
        <v>979</v>
      </c>
      <c r="C60" s="15" t="s">
        <v>980</v>
      </c>
      <c r="D60" s="4" t="s">
        <v>15</v>
      </c>
      <c r="E60" s="6">
        <v>9219</v>
      </c>
      <c r="F60" s="213">
        <f t="shared" si="0"/>
        <v>0</v>
      </c>
      <c r="G60" s="6">
        <v>16276</v>
      </c>
      <c r="H60" s="213">
        <f t="shared" si="1"/>
        <v>0</v>
      </c>
      <c r="I60" s="11">
        <v>19061</v>
      </c>
      <c r="J60" s="213">
        <f t="shared" si="2"/>
        <v>0</v>
      </c>
      <c r="L60" s="14"/>
      <c r="M60" s="25">
        <f>р5гл3!E60/'5,3'!E60</f>
        <v>1.113027443323571</v>
      </c>
      <c r="N60" s="25"/>
      <c r="O60" s="25">
        <f>р5гл3!G60/'5,3'!G60</f>
        <v>1.1129884492504301</v>
      </c>
      <c r="P60" s="25"/>
      <c r="Q60" s="25">
        <f>р5гл3!I60/'5,3'!I60</f>
        <v>1.1130056135564765</v>
      </c>
      <c r="R60" s="25"/>
      <c r="T60" s="209">
        <v>0</v>
      </c>
      <c r="U60" s="210">
        <f t="shared" si="3"/>
        <v>0</v>
      </c>
      <c r="V60" s="209"/>
      <c r="W60" s="209">
        <v>0</v>
      </c>
      <c r="X60" s="210">
        <f>W60/1.2</f>
        <v>0</v>
      </c>
      <c r="Y60" s="209"/>
      <c r="Z60" s="209">
        <v>0</v>
      </c>
      <c r="AA60" s="210">
        <f t="shared" si="5"/>
        <v>0</v>
      </c>
    </row>
    <row r="61" spans="1:27" ht="36.75" customHeight="1" x14ac:dyDescent="0.2">
      <c r="A61" s="4" t="s">
        <v>346</v>
      </c>
      <c r="B61" s="4" t="s">
        <v>981</v>
      </c>
      <c r="C61" s="15" t="s">
        <v>982</v>
      </c>
      <c r="D61" s="4" t="s">
        <v>15</v>
      </c>
      <c r="E61" s="6">
        <v>11062.8</v>
      </c>
      <c r="F61" s="213">
        <f t="shared" si="0"/>
        <v>0</v>
      </c>
      <c r="G61" s="6">
        <v>19531.2</v>
      </c>
      <c r="H61" s="213">
        <f t="shared" si="1"/>
        <v>0</v>
      </c>
      <c r="I61" s="11">
        <v>22873.200000000001</v>
      </c>
      <c r="J61" s="213">
        <f t="shared" si="2"/>
        <v>0</v>
      </c>
      <c r="L61" s="14"/>
      <c r="M61" s="25">
        <f>р5гл3!E61/'5,3'!E61</f>
        <v>1.113027443323571</v>
      </c>
      <c r="N61" s="25"/>
      <c r="O61" s="25">
        <f>р5гл3!G61/'5,3'!G61</f>
        <v>1.1129884492504301</v>
      </c>
      <c r="P61" s="25"/>
      <c r="Q61" s="25">
        <f>р5гл3!I61/'5,3'!I61</f>
        <v>1.1130056135564765</v>
      </c>
      <c r="R61" s="25"/>
      <c r="T61" s="209">
        <v>0</v>
      </c>
      <c r="U61" s="210">
        <f t="shared" si="3"/>
        <v>0</v>
      </c>
      <c r="V61" s="209"/>
      <c r="W61" s="209">
        <v>0</v>
      </c>
      <c r="X61" s="210">
        <f>W61/1.2</f>
        <v>0</v>
      </c>
      <c r="Y61" s="209"/>
      <c r="Z61" s="209">
        <v>0</v>
      </c>
      <c r="AA61" s="210">
        <f t="shared" si="5"/>
        <v>0</v>
      </c>
    </row>
    <row r="62" spans="1:27" ht="36.75" customHeight="1" x14ac:dyDescent="0.2">
      <c r="A62" s="4" t="s">
        <v>350</v>
      </c>
      <c r="B62" s="4" t="s">
        <v>983</v>
      </c>
      <c r="C62" s="15" t="s">
        <v>984</v>
      </c>
      <c r="D62" s="4" t="s">
        <v>15</v>
      </c>
      <c r="E62" s="6">
        <v>12906.599999999999</v>
      </c>
      <c r="F62" s="213">
        <f t="shared" si="0"/>
        <v>0</v>
      </c>
      <c r="G62" s="6">
        <v>22786.399999999998</v>
      </c>
      <c r="H62" s="213">
        <f t="shared" si="1"/>
        <v>0</v>
      </c>
      <c r="I62" s="11">
        <v>26685.399999999998</v>
      </c>
      <c r="J62" s="213">
        <f t="shared" si="2"/>
        <v>0</v>
      </c>
      <c r="L62" s="14"/>
      <c r="M62" s="25">
        <f>р5гл3!E62/'5,3'!E62</f>
        <v>1.113027443323571</v>
      </c>
      <c r="N62" s="25"/>
      <c r="O62" s="25">
        <f>р5гл3!G62/'5,3'!G62</f>
        <v>1.1129884492504303</v>
      </c>
      <c r="P62" s="25"/>
      <c r="Q62" s="25">
        <f>р5гл3!I62/'5,3'!I62</f>
        <v>1.1130056135564765</v>
      </c>
      <c r="R62" s="25"/>
      <c r="T62" s="209">
        <v>0</v>
      </c>
      <c r="U62" s="210">
        <f t="shared" si="3"/>
        <v>0</v>
      </c>
      <c r="V62" s="209"/>
      <c r="W62" s="209">
        <v>0</v>
      </c>
      <c r="X62" s="210">
        <f t="shared" ref="X62:X66" si="6">W62/1.2</f>
        <v>0</v>
      </c>
      <c r="Y62" s="209"/>
      <c r="Z62" s="209">
        <v>0</v>
      </c>
      <c r="AA62" s="210">
        <f t="shared" si="5"/>
        <v>0</v>
      </c>
    </row>
    <row r="63" spans="1:27" ht="36.75" customHeight="1" x14ac:dyDescent="0.2">
      <c r="A63" s="4" t="s">
        <v>460</v>
      </c>
      <c r="B63" s="4" t="s">
        <v>985</v>
      </c>
      <c r="C63" s="15" t="s">
        <v>986</v>
      </c>
      <c r="D63" s="4" t="s">
        <v>15</v>
      </c>
      <c r="E63" s="6">
        <v>11107</v>
      </c>
      <c r="F63" s="213">
        <f t="shared" si="0"/>
        <v>0</v>
      </c>
      <c r="G63" s="6">
        <v>19612</v>
      </c>
      <c r="H63" s="213">
        <f t="shared" si="1"/>
        <v>0</v>
      </c>
      <c r="I63" s="11">
        <v>22968</v>
      </c>
      <c r="J63" s="213">
        <f t="shared" si="2"/>
        <v>0</v>
      </c>
      <c r="L63" s="14"/>
      <c r="M63" s="25">
        <f>р5гл3!E63/'5,3'!E63</f>
        <v>1.1129918069685785</v>
      </c>
      <c r="N63" s="25"/>
      <c r="O63" s="25">
        <f>р5гл3!G63/'5,3'!G63</f>
        <v>1.1129920456863145</v>
      </c>
      <c r="P63" s="25"/>
      <c r="Q63" s="25">
        <f>р5гл3!I63/'5,3'!I63</f>
        <v>1.1129832810867293</v>
      </c>
      <c r="R63" s="25"/>
      <c r="T63" s="209">
        <v>0</v>
      </c>
      <c r="U63" s="210">
        <f t="shared" si="3"/>
        <v>0</v>
      </c>
      <c r="V63" s="209"/>
      <c r="W63" s="209">
        <v>0</v>
      </c>
      <c r="X63" s="210">
        <f t="shared" si="6"/>
        <v>0</v>
      </c>
      <c r="Y63" s="209"/>
      <c r="Z63" s="209">
        <v>0</v>
      </c>
      <c r="AA63" s="210">
        <f t="shared" si="5"/>
        <v>0</v>
      </c>
    </row>
    <row r="64" spans="1:27" ht="36.75" customHeight="1" x14ac:dyDescent="0.2">
      <c r="A64" s="4" t="s">
        <v>463</v>
      </c>
      <c r="B64" s="4" t="s">
        <v>987</v>
      </c>
      <c r="C64" s="15" t="s">
        <v>988</v>
      </c>
      <c r="D64" s="4" t="s">
        <v>15</v>
      </c>
      <c r="E64" s="6">
        <v>13328.4</v>
      </c>
      <c r="F64" s="213">
        <f t="shared" si="0"/>
        <v>0</v>
      </c>
      <c r="G64" s="6">
        <v>23534.399999999998</v>
      </c>
      <c r="H64" s="213">
        <f t="shared" si="1"/>
        <v>0</v>
      </c>
      <c r="I64" s="11">
        <v>27561.599999999999</v>
      </c>
      <c r="J64" s="213">
        <f t="shared" si="2"/>
        <v>0</v>
      </c>
      <c r="L64" s="14"/>
      <c r="M64" s="25">
        <f>р5гл3!E64/'5,3'!E64</f>
        <v>1.1129918069685785</v>
      </c>
      <c r="N64" s="25"/>
      <c r="O64" s="25">
        <f>р5гл3!G64/'5,3'!G64</f>
        <v>1.1129920456863145</v>
      </c>
      <c r="P64" s="25"/>
      <c r="Q64" s="25">
        <f>р5гл3!I64/'5,3'!I64</f>
        <v>1.1129832810867293</v>
      </c>
      <c r="R64" s="25"/>
      <c r="T64" s="209">
        <v>0</v>
      </c>
      <c r="U64" s="210">
        <f t="shared" si="3"/>
        <v>0</v>
      </c>
      <c r="V64" s="209"/>
      <c r="W64" s="209">
        <v>0</v>
      </c>
      <c r="X64" s="210">
        <f t="shared" si="6"/>
        <v>0</v>
      </c>
      <c r="Y64" s="209"/>
      <c r="Z64" s="209">
        <v>0</v>
      </c>
      <c r="AA64" s="210">
        <f t="shared" si="5"/>
        <v>0</v>
      </c>
    </row>
    <row r="65" spans="1:27" ht="36.75" customHeight="1" x14ac:dyDescent="0.2">
      <c r="A65" s="4" t="s">
        <v>466</v>
      </c>
      <c r="B65" s="4" t="s">
        <v>989</v>
      </c>
      <c r="C65" s="15" t="s">
        <v>990</v>
      </c>
      <c r="D65" s="4" t="s">
        <v>15</v>
      </c>
      <c r="E65" s="6">
        <v>15549.8</v>
      </c>
      <c r="F65" s="213">
        <f t="shared" si="0"/>
        <v>0</v>
      </c>
      <c r="G65" s="6">
        <v>27456.799999999999</v>
      </c>
      <c r="H65" s="213">
        <f t="shared" si="1"/>
        <v>0</v>
      </c>
      <c r="I65" s="11">
        <v>32155.199999999997</v>
      </c>
      <c r="J65" s="213">
        <f t="shared" si="2"/>
        <v>0</v>
      </c>
      <c r="L65" s="14"/>
      <c r="M65" s="25">
        <f>р5гл3!E65/'5,3'!E65</f>
        <v>1.1129918069685785</v>
      </c>
      <c r="N65" s="25"/>
      <c r="O65" s="25">
        <f>р5гл3!G65/'5,3'!G65</f>
        <v>1.1129920456863145</v>
      </c>
      <c r="P65" s="25"/>
      <c r="Q65" s="25">
        <f>р5гл3!I65/'5,3'!I65</f>
        <v>1.1129832810867293</v>
      </c>
      <c r="R65" s="25"/>
      <c r="T65" s="209">
        <v>0</v>
      </c>
      <c r="U65" s="210">
        <f t="shared" si="3"/>
        <v>0</v>
      </c>
      <c r="V65" s="209"/>
      <c r="W65" s="209">
        <v>0</v>
      </c>
      <c r="X65" s="210">
        <f t="shared" si="6"/>
        <v>0</v>
      </c>
      <c r="Y65" s="209"/>
      <c r="Z65" s="209">
        <v>0</v>
      </c>
      <c r="AA65" s="210">
        <f t="shared" si="5"/>
        <v>0</v>
      </c>
    </row>
    <row r="66" spans="1:27" ht="36.75" customHeight="1" x14ac:dyDescent="0.2">
      <c r="A66" s="4" t="s">
        <v>469</v>
      </c>
      <c r="B66" s="4" t="s">
        <v>991</v>
      </c>
      <c r="C66" s="15" t="s">
        <v>992</v>
      </c>
      <c r="D66" s="4" t="s">
        <v>15</v>
      </c>
      <c r="E66" s="6">
        <v>13024</v>
      </c>
      <c r="F66" s="213">
        <f t="shared" si="0"/>
        <v>0</v>
      </c>
      <c r="G66" s="6">
        <v>22999</v>
      </c>
      <c r="H66" s="213">
        <f t="shared" si="1"/>
        <v>0</v>
      </c>
      <c r="I66" s="11">
        <v>26934</v>
      </c>
      <c r="J66" s="213">
        <f t="shared" si="2"/>
        <v>0</v>
      </c>
      <c r="L66" s="14"/>
      <c r="M66" s="25">
        <f>р5гл3!E66/'5,3'!E66</f>
        <v>1.113022113022113</v>
      </c>
      <c r="N66" s="25"/>
      <c r="O66" s="25">
        <f>р5гл3!G66/'5,3'!G66</f>
        <v>1.113004913257098</v>
      </c>
      <c r="P66" s="25"/>
      <c r="Q66" s="25">
        <f>р5гл3!I66/'5,3'!I66</f>
        <v>1.1130170045295908</v>
      </c>
      <c r="R66" s="25"/>
      <c r="T66" s="209">
        <v>0</v>
      </c>
      <c r="U66" s="210">
        <f t="shared" si="3"/>
        <v>0</v>
      </c>
      <c r="V66" s="209"/>
      <c r="W66" s="209">
        <v>0</v>
      </c>
      <c r="X66" s="210">
        <f t="shared" si="6"/>
        <v>0</v>
      </c>
      <c r="Y66" s="209"/>
      <c r="Z66" s="209">
        <v>0</v>
      </c>
      <c r="AA66" s="210">
        <f t="shared" si="5"/>
        <v>0</v>
      </c>
    </row>
    <row r="67" spans="1:27" ht="36.75" customHeight="1" x14ac:dyDescent="0.2">
      <c r="A67" s="4" t="s">
        <v>472</v>
      </c>
      <c r="B67" s="4" t="s">
        <v>993</v>
      </c>
      <c r="C67" s="15" t="s">
        <v>994</v>
      </c>
      <c r="D67" s="4" t="s">
        <v>15</v>
      </c>
      <c r="E67" s="6">
        <v>15628.8</v>
      </c>
      <c r="F67" s="213">
        <f t="shared" si="0"/>
        <v>0</v>
      </c>
      <c r="G67" s="6">
        <v>27598.799999999999</v>
      </c>
      <c r="H67" s="213">
        <f t="shared" si="1"/>
        <v>0</v>
      </c>
      <c r="I67" s="11">
        <v>32320.799999999999</v>
      </c>
      <c r="J67" s="213">
        <f t="shared" si="2"/>
        <v>0</v>
      </c>
      <c r="L67" s="14"/>
      <c r="M67" s="25">
        <f>р5гл3!E67/'5,3'!E67</f>
        <v>1.1130221130221132</v>
      </c>
      <c r="N67" s="25"/>
      <c r="O67" s="25">
        <f>р5гл3!G67/'5,3'!G67</f>
        <v>1.113004913257098</v>
      </c>
      <c r="P67" s="25"/>
      <c r="Q67" s="25">
        <f>р5гл3!I67/'5,3'!I67</f>
        <v>1.1130170045295908</v>
      </c>
      <c r="R67" s="25"/>
      <c r="T67" s="209">
        <v>0</v>
      </c>
      <c r="U67" s="210">
        <f t="shared" si="3"/>
        <v>0</v>
      </c>
      <c r="V67" s="209"/>
      <c r="W67" s="209">
        <v>0</v>
      </c>
      <c r="X67" s="210">
        <f>W67/1.2</f>
        <v>0</v>
      </c>
      <c r="Y67" s="209"/>
      <c r="Z67" s="209">
        <v>0</v>
      </c>
      <c r="AA67" s="210">
        <f t="shared" si="5"/>
        <v>0</v>
      </c>
    </row>
    <row r="68" spans="1:27" ht="36.75" customHeight="1" x14ac:dyDescent="0.2">
      <c r="A68" s="4" t="s">
        <v>475</v>
      </c>
      <c r="B68" s="4" t="s">
        <v>995</v>
      </c>
      <c r="C68" s="15" t="s">
        <v>996</v>
      </c>
      <c r="D68" s="4" t="s">
        <v>15</v>
      </c>
      <c r="E68" s="6">
        <v>18233.599999999999</v>
      </c>
      <c r="F68" s="213">
        <f t="shared" si="0"/>
        <v>0</v>
      </c>
      <c r="G68" s="6">
        <v>32198.6</v>
      </c>
      <c r="H68" s="213">
        <f>X68*$K$7</f>
        <v>0</v>
      </c>
      <c r="I68" s="11">
        <v>37707.599999999999</v>
      </c>
      <c r="J68" s="213">
        <f t="shared" si="2"/>
        <v>0</v>
      </c>
      <c r="L68" s="14"/>
      <c r="M68" s="25">
        <f>р5гл3!E68/'5,3'!E68</f>
        <v>1.113022113022113</v>
      </c>
      <c r="N68" s="25"/>
      <c r="O68" s="25">
        <f>р5гл3!G68/'5,3'!G68</f>
        <v>1.113004913257098</v>
      </c>
      <c r="P68" s="25"/>
      <c r="Q68" s="25">
        <f>р5гл3!I68/'5,3'!I68</f>
        <v>1.1130170045295908</v>
      </c>
      <c r="R68" s="25"/>
      <c r="T68" s="209">
        <v>0</v>
      </c>
      <c r="U68" s="210">
        <f t="shared" si="3"/>
        <v>0</v>
      </c>
      <c r="V68" s="209"/>
      <c r="W68" s="209">
        <v>0</v>
      </c>
      <c r="X68" s="210">
        <f t="shared" ref="X68:X75" si="7">W68/1.2</f>
        <v>0</v>
      </c>
      <c r="Y68" s="209"/>
      <c r="Z68" s="209">
        <v>0</v>
      </c>
      <c r="AA68" s="210">
        <f t="shared" si="5"/>
        <v>0</v>
      </c>
    </row>
    <row r="69" spans="1:27" ht="36.75" customHeight="1" x14ac:dyDescent="0.2">
      <c r="A69" s="4" t="s">
        <v>478</v>
      </c>
      <c r="B69" s="4" t="s">
        <v>997</v>
      </c>
      <c r="C69" s="15" t="s">
        <v>998</v>
      </c>
      <c r="D69" s="4" t="s">
        <v>15</v>
      </c>
      <c r="E69" s="6">
        <v>14943</v>
      </c>
      <c r="F69" s="213">
        <f t="shared" si="0"/>
        <v>0</v>
      </c>
      <c r="G69" s="6">
        <v>26386</v>
      </c>
      <c r="H69" s="213">
        <f t="shared" si="1"/>
        <v>0</v>
      </c>
      <c r="I69" s="11">
        <v>30899</v>
      </c>
      <c r="J69" s="213">
        <f t="shared" si="2"/>
        <v>0</v>
      </c>
      <c r="L69" s="14"/>
      <c r="M69" s="25">
        <f>р5гл3!E69/'5,3'!E69</f>
        <v>1.1130295121461553</v>
      </c>
      <c r="N69" s="25"/>
      <c r="O69" s="25">
        <f>р5гл3!G69/'5,3'!G69</f>
        <v>1.1130144773743651</v>
      </c>
      <c r="P69" s="25"/>
      <c r="Q69" s="25">
        <f>р5гл3!I69/'5,3'!I69</f>
        <v>1.1130133661283537</v>
      </c>
      <c r="R69" s="25"/>
      <c r="T69" s="209">
        <v>0</v>
      </c>
      <c r="U69" s="210">
        <f t="shared" si="3"/>
        <v>0</v>
      </c>
      <c r="V69" s="209"/>
      <c r="W69" s="209">
        <v>0</v>
      </c>
      <c r="X69" s="210">
        <f t="shared" si="7"/>
        <v>0</v>
      </c>
      <c r="Y69" s="209"/>
      <c r="Z69" s="209">
        <v>0</v>
      </c>
      <c r="AA69" s="210">
        <f t="shared" si="5"/>
        <v>0</v>
      </c>
    </row>
    <row r="70" spans="1:27" ht="36.75" customHeight="1" x14ac:dyDescent="0.2">
      <c r="A70" s="4" t="s">
        <v>481</v>
      </c>
      <c r="B70" s="4" t="s">
        <v>999</v>
      </c>
      <c r="C70" s="15" t="s">
        <v>1000</v>
      </c>
      <c r="D70" s="4" t="s">
        <v>15</v>
      </c>
      <c r="E70" s="6">
        <v>17931.599999999999</v>
      </c>
      <c r="F70" s="213">
        <f t="shared" si="0"/>
        <v>0</v>
      </c>
      <c r="G70" s="6">
        <v>31663.199999999997</v>
      </c>
      <c r="H70" s="213">
        <f t="shared" si="1"/>
        <v>0</v>
      </c>
      <c r="I70" s="11">
        <v>37078.799999999996</v>
      </c>
      <c r="J70" s="213">
        <f t="shared" si="2"/>
        <v>0</v>
      </c>
      <c r="L70" s="14"/>
      <c r="M70" s="25">
        <f>р5гл3!E70/'5,3'!E70</f>
        <v>1.1130295121461553</v>
      </c>
      <c r="N70" s="25"/>
      <c r="O70" s="25">
        <f>р5гл3!G70/'5,3'!G70</f>
        <v>1.1130144773743653</v>
      </c>
      <c r="P70" s="25"/>
      <c r="Q70" s="25">
        <f>р5гл3!I70/'5,3'!I70</f>
        <v>1.1130133661283537</v>
      </c>
      <c r="R70" s="25"/>
      <c r="T70" s="209">
        <v>0</v>
      </c>
      <c r="U70" s="210">
        <f t="shared" si="3"/>
        <v>0</v>
      </c>
      <c r="V70" s="209"/>
      <c r="W70" s="209">
        <v>0</v>
      </c>
      <c r="X70" s="210">
        <f t="shared" si="7"/>
        <v>0</v>
      </c>
      <c r="Y70" s="209"/>
      <c r="Z70" s="209">
        <v>0</v>
      </c>
      <c r="AA70" s="210">
        <f t="shared" si="5"/>
        <v>0</v>
      </c>
    </row>
    <row r="71" spans="1:27" ht="36.75" customHeight="1" x14ac:dyDescent="0.2">
      <c r="A71" s="4" t="s">
        <v>484</v>
      </c>
      <c r="B71" s="4" t="s">
        <v>1001</v>
      </c>
      <c r="C71" s="15" t="s">
        <v>1002</v>
      </c>
      <c r="D71" s="4" t="s">
        <v>15</v>
      </c>
      <c r="E71" s="6">
        <v>20920.199999999997</v>
      </c>
      <c r="F71" s="213">
        <f t="shared" si="0"/>
        <v>0</v>
      </c>
      <c r="G71" s="6">
        <v>36940.399999999994</v>
      </c>
      <c r="H71" s="213">
        <f t="shared" si="1"/>
        <v>0</v>
      </c>
      <c r="I71" s="11">
        <v>43258.6</v>
      </c>
      <c r="J71" s="213">
        <f t="shared" si="2"/>
        <v>0</v>
      </c>
      <c r="L71" s="14"/>
      <c r="M71" s="25">
        <f>р5гл3!E71/'5,3'!E71</f>
        <v>1.1130295121461555</v>
      </c>
      <c r="N71" s="25"/>
      <c r="O71" s="25">
        <f>р5гл3!G71/'5,3'!G71</f>
        <v>1.1130144773743653</v>
      </c>
      <c r="P71" s="25"/>
      <c r="Q71" s="25">
        <f>р5гл3!I71/'5,3'!I71</f>
        <v>1.1130133661283537</v>
      </c>
      <c r="R71" s="25"/>
      <c r="T71" s="209">
        <v>0</v>
      </c>
      <c r="U71" s="210">
        <f t="shared" si="3"/>
        <v>0</v>
      </c>
      <c r="V71" s="209"/>
      <c r="W71" s="209">
        <v>0</v>
      </c>
      <c r="X71" s="210">
        <f t="shared" si="7"/>
        <v>0</v>
      </c>
      <c r="Y71" s="209"/>
      <c r="Z71" s="209">
        <v>0</v>
      </c>
      <c r="AA71" s="210">
        <f t="shared" si="5"/>
        <v>0</v>
      </c>
    </row>
    <row r="72" spans="1:27" ht="36.75" customHeight="1" x14ac:dyDescent="0.2">
      <c r="A72" s="4" t="s">
        <v>487</v>
      </c>
      <c r="B72" s="4" t="s">
        <v>1003</v>
      </c>
      <c r="C72" s="5" t="s">
        <v>1004</v>
      </c>
      <c r="D72" s="4" t="s">
        <v>15</v>
      </c>
      <c r="E72" s="123">
        <v>3269</v>
      </c>
      <c r="F72" s="123">
        <f t="shared" si="0"/>
        <v>3591.8833333333337</v>
      </c>
      <c r="G72" s="123">
        <v>5886</v>
      </c>
      <c r="H72" s="123">
        <f t="shared" si="1"/>
        <v>6479.2166666666672</v>
      </c>
      <c r="I72" s="123">
        <v>6669</v>
      </c>
      <c r="J72" s="123">
        <f t="shared" si="2"/>
        <v>7292.55</v>
      </c>
      <c r="L72" s="14"/>
      <c r="M72" s="25">
        <f>р5гл3!E72/'5,3'!E72</f>
        <v>1.1128785561333741</v>
      </c>
      <c r="N72" s="25">
        <f>р5гл3!F72/'5,3'!F72</f>
        <v>1.1130651051212688</v>
      </c>
      <c r="O72" s="25">
        <f>р5гл3!G72/'5,3'!G72</f>
        <v>1.1129799524294937</v>
      </c>
      <c r="P72" s="25">
        <f>р5гл3!H72/'5,3'!H72</f>
        <v>1.1129431798597051</v>
      </c>
      <c r="Q72" s="25">
        <f>р5гл3!I72/'5,3'!I72</f>
        <v>1.1130604288499026</v>
      </c>
      <c r="R72" s="25">
        <f>р5гл3!J72/'5,3'!J72</f>
        <v>1.1130537329192121</v>
      </c>
      <c r="T72" s="209">
        <v>3533</v>
      </c>
      <c r="U72" s="210">
        <f t="shared" si="3"/>
        <v>2944.166666666667</v>
      </c>
      <c r="V72" s="209"/>
      <c r="W72" s="209">
        <v>6373</v>
      </c>
      <c r="X72" s="210">
        <f t="shared" si="7"/>
        <v>5310.8333333333339</v>
      </c>
      <c r="Y72" s="209"/>
      <c r="Z72" s="209">
        <v>7173</v>
      </c>
      <c r="AA72" s="210">
        <f t="shared" si="5"/>
        <v>5977.5</v>
      </c>
    </row>
    <row r="73" spans="1:27" ht="36.75" customHeight="1" x14ac:dyDescent="0.2">
      <c r="A73" s="4" t="s">
        <v>490</v>
      </c>
      <c r="B73" s="4" t="s">
        <v>1005</v>
      </c>
      <c r="C73" s="5" t="s">
        <v>1006</v>
      </c>
      <c r="D73" s="4" t="s">
        <v>15</v>
      </c>
      <c r="E73" s="6">
        <v>3922.7999999999997</v>
      </c>
      <c r="F73" s="123">
        <f t="shared" si="0"/>
        <v>4310.2599999999993</v>
      </c>
      <c r="G73" s="6">
        <v>7063.2</v>
      </c>
      <c r="H73" s="123">
        <f t="shared" si="1"/>
        <v>7775.0599999999995</v>
      </c>
      <c r="I73" s="11">
        <v>8002.7999999999993</v>
      </c>
      <c r="J73" s="123">
        <f t="shared" si="2"/>
        <v>8751.0600000000013</v>
      </c>
      <c r="L73" s="14"/>
      <c r="M73" s="25">
        <f>р5гл3!E73/'5,3'!E73</f>
        <v>1.1128785561333741</v>
      </c>
      <c r="N73" s="25">
        <f>р5гл3!F73/'5,3'!F73</f>
        <v>1.1130651051212688</v>
      </c>
      <c r="O73" s="25">
        <f>р5гл3!G73/'5,3'!G73</f>
        <v>1.1129799524294937</v>
      </c>
      <c r="P73" s="25">
        <f>р5гл3!H73/'5,3'!H73</f>
        <v>1.1129431798597051</v>
      </c>
      <c r="Q73" s="25">
        <f>р5гл3!I73/'5,3'!I73</f>
        <v>1.1130604288499026</v>
      </c>
      <c r="R73" s="25">
        <f>р5гл3!J73/'5,3'!J73</f>
        <v>1.1130537329192118</v>
      </c>
      <c r="T73" s="209">
        <v>4239.5999999999995</v>
      </c>
      <c r="U73" s="210">
        <f t="shared" si="3"/>
        <v>3532.9999999999995</v>
      </c>
      <c r="V73" s="209"/>
      <c r="W73" s="209">
        <v>7647.5999999999995</v>
      </c>
      <c r="X73" s="210">
        <f t="shared" si="7"/>
        <v>6373</v>
      </c>
      <c r="Y73" s="209"/>
      <c r="Z73" s="209">
        <v>8607.6</v>
      </c>
      <c r="AA73" s="210">
        <f t="shared" si="5"/>
        <v>7173.0000000000009</v>
      </c>
    </row>
    <row r="74" spans="1:27" ht="36.75" customHeight="1" x14ac:dyDescent="0.2">
      <c r="A74" s="4" t="s">
        <v>492</v>
      </c>
      <c r="B74" s="4" t="s">
        <v>1007</v>
      </c>
      <c r="C74" s="5" t="s">
        <v>1008</v>
      </c>
      <c r="D74" s="4" t="s">
        <v>15</v>
      </c>
      <c r="E74" s="6">
        <v>4576.5999999999995</v>
      </c>
      <c r="F74" s="123">
        <f t="shared" si="0"/>
        <v>5028.6366666666663</v>
      </c>
      <c r="G74" s="6">
        <v>8240.4</v>
      </c>
      <c r="H74" s="123">
        <f t="shared" si="1"/>
        <v>9070.9033333333318</v>
      </c>
      <c r="I74" s="11">
        <v>9336.5999999999985</v>
      </c>
      <c r="J74" s="123">
        <f t="shared" si="2"/>
        <v>10209.57</v>
      </c>
      <c r="L74" s="14"/>
      <c r="M74" s="25">
        <f>р5гл3!E74/'5,3'!E74</f>
        <v>1.1128785561333743</v>
      </c>
      <c r="N74" s="25">
        <f>р5гл3!F74/'5,3'!F74</f>
        <v>1.1130651051212688</v>
      </c>
      <c r="O74" s="25">
        <f>р5гл3!G74/'5,3'!G74</f>
        <v>1.1129799524294937</v>
      </c>
      <c r="P74" s="25">
        <f>р5гл3!H74/'5,3'!H74</f>
        <v>1.1129431798597054</v>
      </c>
      <c r="Q74" s="25">
        <f>р5гл3!I74/'5,3'!I74</f>
        <v>1.1130604288499026</v>
      </c>
      <c r="R74" s="25">
        <f>р5гл3!J74/'5,3'!J74</f>
        <v>1.1130537329192121</v>
      </c>
      <c r="T74" s="209">
        <v>4946.2</v>
      </c>
      <c r="U74" s="210">
        <f t="shared" si="3"/>
        <v>4121.833333333333</v>
      </c>
      <c r="V74" s="209"/>
      <c r="W74" s="209">
        <v>8922.1999999999989</v>
      </c>
      <c r="X74" s="210">
        <f t="shared" si="7"/>
        <v>7435.1666666666661</v>
      </c>
      <c r="Y74" s="209"/>
      <c r="Z74" s="209">
        <v>10042.199999999999</v>
      </c>
      <c r="AA74" s="210">
        <f t="shared" si="5"/>
        <v>8368.5</v>
      </c>
    </row>
    <row r="75" spans="1:27" ht="36.75" customHeight="1" x14ac:dyDescent="0.2">
      <c r="A75" s="4" t="s">
        <v>494</v>
      </c>
      <c r="B75" s="4" t="s">
        <v>1009</v>
      </c>
      <c r="C75" s="5" t="s">
        <v>1010</v>
      </c>
      <c r="D75" s="4" t="s">
        <v>15</v>
      </c>
      <c r="E75" s="6">
        <v>4918</v>
      </c>
      <c r="F75" s="123">
        <f t="shared" ref="F75:F91" si="8">U75*$K$7</f>
        <v>5406.6333333333332</v>
      </c>
      <c r="G75" s="6">
        <v>8857</v>
      </c>
      <c r="H75" s="123">
        <f t="shared" ref="H75" si="9">X75*$K$7</f>
        <v>9749.8333333333339</v>
      </c>
      <c r="I75" s="11">
        <v>10033</v>
      </c>
      <c r="J75" s="123">
        <f t="shared" si="2"/>
        <v>10974.916666666668</v>
      </c>
      <c r="L75" s="14"/>
      <c r="M75" s="25">
        <f>р5гл3!E75/'5,3'!E75</f>
        <v>1.113054087027247</v>
      </c>
      <c r="N75" s="25">
        <f>р5гл3!F75/'5,3'!F75</f>
        <v>1.113077145975006</v>
      </c>
      <c r="O75" s="25">
        <f>р5гл3!G75/'5,3'!G75</f>
        <v>1.1130179519024501</v>
      </c>
      <c r="P75" s="25">
        <f>р5гл3!H75/'5,3'!H75</f>
        <v>1.1130446674302124</v>
      </c>
      <c r="Q75" s="25">
        <f>р5гл3!I75/'5,3'!I75</f>
        <v>1.1130270108641482</v>
      </c>
      <c r="R75" s="25">
        <f>р5гл3!J75/'5,3'!J75</f>
        <v>1.1129925056378558</v>
      </c>
      <c r="T75" s="209">
        <v>5318</v>
      </c>
      <c r="U75" s="210">
        <f t="shared" ref="U75:U138" si="10">T75/1.2</f>
        <v>4431.666666666667</v>
      </c>
      <c r="V75" s="209"/>
      <c r="W75" s="209">
        <v>9590</v>
      </c>
      <c r="X75" s="210">
        <f t="shared" si="7"/>
        <v>7991.666666666667</v>
      </c>
      <c r="Y75" s="209"/>
      <c r="Z75" s="209">
        <v>10795</v>
      </c>
      <c r="AA75" s="210">
        <f t="shared" ref="AA75:AA138" si="11">Z75/1.2</f>
        <v>8995.8333333333339</v>
      </c>
    </row>
    <row r="76" spans="1:27" ht="36.75" customHeight="1" x14ac:dyDescent="0.2">
      <c r="A76" s="4" t="s">
        <v>496</v>
      </c>
      <c r="B76" s="4" t="s">
        <v>1011</v>
      </c>
      <c r="C76" s="5" t="s">
        <v>1012</v>
      </c>
      <c r="D76" s="4" t="s">
        <v>15</v>
      </c>
      <c r="E76" s="6">
        <v>5901.5999999999995</v>
      </c>
      <c r="F76" s="123">
        <f t="shared" si="8"/>
        <v>6487.96</v>
      </c>
      <c r="G76" s="6">
        <v>10628.4</v>
      </c>
      <c r="H76" s="123">
        <f>X76*$K$7</f>
        <v>11699.8</v>
      </c>
      <c r="I76" s="11">
        <v>12039.6</v>
      </c>
      <c r="J76" s="123">
        <f t="shared" ref="J76:J139" si="12">AA76*$K$7</f>
        <v>13169.9</v>
      </c>
      <c r="L76" s="14"/>
      <c r="M76" s="25">
        <f>р5гл3!E76/'5,3'!E76</f>
        <v>1.113054087027247</v>
      </c>
      <c r="N76" s="25">
        <f>р5гл3!F76/'5,3'!F76</f>
        <v>1.113077145975006</v>
      </c>
      <c r="O76" s="25">
        <f>р5гл3!G76/'5,3'!G76</f>
        <v>1.1130179519024501</v>
      </c>
      <c r="P76" s="25">
        <f>р5гл3!H76/'5,3'!H76</f>
        <v>1.1130446674302126</v>
      </c>
      <c r="Q76" s="25">
        <f>р5гл3!I76/'5,3'!I76</f>
        <v>1.1130270108641482</v>
      </c>
      <c r="R76" s="25">
        <f>р5гл3!J76/'5,3'!J76</f>
        <v>1.112992505637856</v>
      </c>
      <c r="T76" s="209">
        <v>6381.5999999999995</v>
      </c>
      <c r="U76" s="210">
        <f t="shared" si="10"/>
        <v>5318</v>
      </c>
      <c r="V76" s="209"/>
      <c r="W76" s="209">
        <v>11508</v>
      </c>
      <c r="X76" s="210">
        <f>W76/1.2</f>
        <v>9590</v>
      </c>
      <c r="Y76" s="209"/>
      <c r="Z76" s="209">
        <v>12954</v>
      </c>
      <c r="AA76" s="210">
        <f t="shared" si="11"/>
        <v>10795</v>
      </c>
    </row>
    <row r="77" spans="1:27" ht="36.75" customHeight="1" x14ac:dyDescent="0.2">
      <c r="A77" s="4" t="s">
        <v>498</v>
      </c>
      <c r="B77" s="4" t="s">
        <v>1013</v>
      </c>
      <c r="C77" s="5" t="s">
        <v>1014</v>
      </c>
      <c r="D77" s="4" t="s">
        <v>15</v>
      </c>
      <c r="E77" s="6">
        <v>6885.2</v>
      </c>
      <c r="F77" s="123">
        <f t="shared" si="8"/>
        <v>7569.286666666666</v>
      </c>
      <c r="G77" s="6">
        <v>12399.8</v>
      </c>
      <c r="H77" s="123">
        <f t="shared" ref="H77:H84" si="13">X77*$K$7</f>
        <v>13649.766666666666</v>
      </c>
      <c r="I77" s="11">
        <v>14046.199999999999</v>
      </c>
      <c r="J77" s="123">
        <f t="shared" si="12"/>
        <v>15364.883333333331</v>
      </c>
      <c r="L77" s="14"/>
      <c r="M77" s="25">
        <f>р5гл3!E77/'5,3'!E77</f>
        <v>1.1130540870272467</v>
      </c>
      <c r="N77" s="25">
        <f>р5гл3!F77/'5,3'!F77</f>
        <v>1.113077145975006</v>
      </c>
      <c r="O77" s="25">
        <f>р5гл3!G77/'5,3'!G77</f>
        <v>1.1130179519024501</v>
      </c>
      <c r="P77" s="25">
        <f>р5гл3!H77/'5,3'!H77</f>
        <v>1.1130446674302124</v>
      </c>
      <c r="Q77" s="25">
        <f>р5гл3!I77/'5,3'!I77</f>
        <v>1.1130270108641482</v>
      </c>
      <c r="R77" s="25">
        <f>р5гл3!J77/'5,3'!J77</f>
        <v>1.1129925056378562</v>
      </c>
      <c r="T77" s="209">
        <v>7445.2</v>
      </c>
      <c r="U77" s="210">
        <f t="shared" si="10"/>
        <v>6204.333333333333</v>
      </c>
      <c r="V77" s="209"/>
      <c r="W77" s="209">
        <v>13426</v>
      </c>
      <c r="X77" s="210">
        <f t="shared" ref="X77:X84" si="14">W77/1.2</f>
        <v>11188.333333333334</v>
      </c>
      <c r="Y77" s="209"/>
      <c r="Z77" s="209">
        <v>15112.999999999998</v>
      </c>
      <c r="AA77" s="210">
        <f t="shared" si="11"/>
        <v>12594.166666666666</v>
      </c>
    </row>
    <row r="78" spans="1:27" ht="36.75" customHeight="1" x14ac:dyDescent="0.2">
      <c r="A78" s="4" t="s">
        <v>500</v>
      </c>
      <c r="B78" s="4" t="s">
        <v>1015</v>
      </c>
      <c r="C78" s="15" t="s">
        <v>1016</v>
      </c>
      <c r="D78" s="4" t="s">
        <v>15</v>
      </c>
      <c r="E78" s="6">
        <v>6558</v>
      </c>
      <c r="F78" s="213">
        <f t="shared" si="8"/>
        <v>0</v>
      </c>
      <c r="G78" s="6">
        <v>11810</v>
      </c>
      <c r="H78" s="213">
        <f t="shared" si="13"/>
        <v>0</v>
      </c>
      <c r="I78" s="11">
        <v>13377</v>
      </c>
      <c r="J78" s="213">
        <f t="shared" si="12"/>
        <v>0</v>
      </c>
      <c r="L78" s="14"/>
      <c r="M78" s="25">
        <f>р5гл3!E78/'5,3'!E78</f>
        <v>1.1129917657822508</v>
      </c>
      <c r="N78" s="25"/>
      <c r="O78" s="25">
        <f>р5гл3!G78/'5,3'!G78</f>
        <v>1.1130397967823877</v>
      </c>
      <c r="P78" s="25"/>
      <c r="Q78" s="25">
        <f>р5гл3!I78/'5,3'!I78</f>
        <v>1.1130298273155417</v>
      </c>
      <c r="R78" s="25"/>
      <c r="T78" s="209">
        <v>0</v>
      </c>
      <c r="U78" s="210">
        <f t="shared" si="10"/>
        <v>0</v>
      </c>
      <c r="V78" s="209"/>
      <c r="W78" s="209">
        <v>0</v>
      </c>
      <c r="X78" s="210">
        <f t="shared" si="14"/>
        <v>0</v>
      </c>
      <c r="Y78" s="209"/>
      <c r="Z78" s="209">
        <v>0</v>
      </c>
      <c r="AA78" s="210">
        <f t="shared" si="11"/>
        <v>0</v>
      </c>
    </row>
    <row r="79" spans="1:27" ht="36.75" customHeight="1" x14ac:dyDescent="0.2">
      <c r="A79" s="4" t="s">
        <v>502</v>
      </c>
      <c r="B79" s="4" t="s">
        <v>1017</v>
      </c>
      <c r="C79" s="15" t="s">
        <v>1018</v>
      </c>
      <c r="D79" s="4" t="s">
        <v>15</v>
      </c>
      <c r="E79" s="6">
        <v>7869.5999999999995</v>
      </c>
      <c r="F79" s="213">
        <f t="shared" si="8"/>
        <v>0</v>
      </c>
      <c r="G79" s="6">
        <v>14172</v>
      </c>
      <c r="H79" s="213">
        <f t="shared" si="13"/>
        <v>0</v>
      </c>
      <c r="I79" s="11">
        <v>16052.4</v>
      </c>
      <c r="J79" s="213">
        <f t="shared" si="12"/>
        <v>0</v>
      </c>
      <c r="L79" s="14"/>
      <c r="M79" s="25">
        <f>р5гл3!E79/'5,3'!E79</f>
        <v>1.1129917657822506</v>
      </c>
      <c r="N79" s="25"/>
      <c r="O79" s="25">
        <f>р5гл3!G79/'5,3'!G79</f>
        <v>1.1130397967823877</v>
      </c>
      <c r="P79" s="25"/>
      <c r="Q79" s="25">
        <f>р5гл3!I79/'5,3'!I79</f>
        <v>1.1130298273155417</v>
      </c>
      <c r="R79" s="25"/>
      <c r="T79" s="209">
        <v>0</v>
      </c>
      <c r="U79" s="210">
        <f t="shared" si="10"/>
        <v>0</v>
      </c>
      <c r="V79" s="209"/>
      <c r="W79" s="209">
        <v>0</v>
      </c>
      <c r="X79" s="210">
        <f t="shared" si="14"/>
        <v>0</v>
      </c>
      <c r="Y79" s="209"/>
      <c r="Z79" s="209">
        <v>0</v>
      </c>
      <c r="AA79" s="210">
        <f t="shared" si="11"/>
        <v>0</v>
      </c>
    </row>
    <row r="80" spans="1:27" ht="36.75" customHeight="1" x14ac:dyDescent="0.2">
      <c r="A80" s="4" t="s">
        <v>504</v>
      </c>
      <c r="B80" s="4" t="s">
        <v>1019</v>
      </c>
      <c r="C80" s="15" t="s">
        <v>1020</v>
      </c>
      <c r="D80" s="4" t="s">
        <v>15</v>
      </c>
      <c r="E80" s="6">
        <v>9181.1999999999989</v>
      </c>
      <c r="F80" s="213">
        <f t="shared" si="8"/>
        <v>0</v>
      </c>
      <c r="G80" s="6">
        <v>16534</v>
      </c>
      <c r="H80" s="213">
        <f t="shared" si="13"/>
        <v>0</v>
      </c>
      <c r="I80" s="11">
        <v>18727.8</v>
      </c>
      <c r="J80" s="213">
        <f t="shared" si="12"/>
        <v>0</v>
      </c>
      <c r="L80" s="14"/>
      <c r="M80" s="25">
        <f>р5гл3!E80/'5,3'!E80</f>
        <v>1.1129917657822506</v>
      </c>
      <c r="N80" s="25"/>
      <c r="O80" s="25">
        <f>р5гл3!G80/'5,3'!G80</f>
        <v>1.1130397967823877</v>
      </c>
      <c r="P80" s="25"/>
      <c r="Q80" s="25">
        <f>р5гл3!I80/'5,3'!I80</f>
        <v>1.1130298273155417</v>
      </c>
      <c r="R80" s="25"/>
      <c r="T80" s="209">
        <v>0</v>
      </c>
      <c r="U80" s="210">
        <f t="shared" si="10"/>
        <v>0</v>
      </c>
      <c r="V80" s="209"/>
      <c r="W80" s="209">
        <v>0</v>
      </c>
      <c r="X80" s="210">
        <f t="shared" si="14"/>
        <v>0</v>
      </c>
      <c r="Y80" s="209"/>
      <c r="Z80" s="209">
        <v>0</v>
      </c>
      <c r="AA80" s="210">
        <f t="shared" si="11"/>
        <v>0</v>
      </c>
    </row>
    <row r="81" spans="1:27" ht="36.75" customHeight="1" x14ac:dyDescent="0.2">
      <c r="A81" s="4" t="s">
        <v>506</v>
      </c>
      <c r="B81" s="4" t="s">
        <v>1021</v>
      </c>
      <c r="C81" s="15" t="s">
        <v>1022</v>
      </c>
      <c r="D81" s="4" t="s">
        <v>15</v>
      </c>
      <c r="E81" s="8">
        <v>916</v>
      </c>
      <c r="F81" s="213">
        <f t="shared" si="8"/>
        <v>0</v>
      </c>
      <c r="G81" s="6">
        <v>1618</v>
      </c>
      <c r="H81" s="213">
        <f t="shared" si="13"/>
        <v>0</v>
      </c>
      <c r="I81" s="11">
        <v>1895</v>
      </c>
      <c r="J81" s="213">
        <f t="shared" si="12"/>
        <v>0</v>
      </c>
      <c r="L81" s="14"/>
      <c r="M81" s="25">
        <f>р5гл3!E81/'5,3'!E81</f>
        <v>1.1135371179039302</v>
      </c>
      <c r="N81" s="25"/>
      <c r="O81" s="25">
        <f>р5гл3!G81/'5,3'!G81</f>
        <v>1.1131025957972807</v>
      </c>
      <c r="P81" s="25"/>
      <c r="Q81" s="25">
        <f>р5гл3!I81/'5,3'!I81</f>
        <v>1.1129287598944591</v>
      </c>
      <c r="R81" s="25"/>
      <c r="T81" s="209">
        <v>0</v>
      </c>
      <c r="U81" s="210">
        <f t="shared" si="10"/>
        <v>0</v>
      </c>
      <c r="V81" s="209"/>
      <c r="W81" s="209">
        <v>0</v>
      </c>
      <c r="X81" s="210">
        <f t="shared" si="14"/>
        <v>0</v>
      </c>
      <c r="Y81" s="209"/>
      <c r="Z81" s="209">
        <v>0</v>
      </c>
      <c r="AA81" s="210">
        <f t="shared" si="11"/>
        <v>0</v>
      </c>
    </row>
    <row r="82" spans="1:27" ht="36.75" customHeight="1" x14ac:dyDescent="0.2">
      <c r="A82" s="4" t="s">
        <v>509</v>
      </c>
      <c r="B82" s="4" t="s">
        <v>1023</v>
      </c>
      <c r="C82" s="15" t="s">
        <v>1024</v>
      </c>
      <c r="D82" s="4" t="s">
        <v>15</v>
      </c>
      <c r="E82" s="8">
        <v>1099.2</v>
      </c>
      <c r="F82" s="213">
        <f t="shared" si="8"/>
        <v>0</v>
      </c>
      <c r="G82" s="6">
        <v>1941.6</v>
      </c>
      <c r="H82" s="213">
        <f t="shared" si="13"/>
        <v>0</v>
      </c>
      <c r="I82" s="11">
        <v>2274</v>
      </c>
      <c r="J82" s="213">
        <f t="shared" si="12"/>
        <v>0</v>
      </c>
      <c r="L82" s="14"/>
      <c r="M82" s="25">
        <f>р5гл3!E82/'5,3'!E82</f>
        <v>1.1135371179039302</v>
      </c>
      <c r="N82" s="25"/>
      <c r="O82" s="25">
        <f>р5гл3!G82/'5,3'!G82</f>
        <v>1.1131025957972807</v>
      </c>
      <c r="P82" s="25"/>
      <c r="Q82" s="25">
        <f>р5гл3!I82/'5,3'!I82</f>
        <v>1.1129287598944591</v>
      </c>
      <c r="R82" s="25"/>
      <c r="T82" s="209">
        <v>0</v>
      </c>
      <c r="U82" s="210">
        <f t="shared" si="10"/>
        <v>0</v>
      </c>
      <c r="V82" s="209"/>
      <c r="W82" s="209">
        <v>0</v>
      </c>
      <c r="X82" s="210">
        <f t="shared" si="14"/>
        <v>0</v>
      </c>
      <c r="Y82" s="209"/>
      <c r="Z82" s="209">
        <v>0</v>
      </c>
      <c r="AA82" s="210">
        <f t="shared" si="11"/>
        <v>0</v>
      </c>
    </row>
    <row r="83" spans="1:27" ht="36.75" customHeight="1" x14ac:dyDescent="0.2">
      <c r="A83" s="4" t="s">
        <v>512</v>
      </c>
      <c r="B83" s="4" t="s">
        <v>1025</v>
      </c>
      <c r="C83" s="15" t="s">
        <v>1026</v>
      </c>
      <c r="D83" s="4" t="s">
        <v>15</v>
      </c>
      <c r="E83" s="6">
        <v>1282.3999999999999</v>
      </c>
      <c r="F83" s="213">
        <f t="shared" si="8"/>
        <v>0</v>
      </c>
      <c r="G83" s="6">
        <v>2265.1999999999998</v>
      </c>
      <c r="H83" s="213">
        <f t="shared" si="13"/>
        <v>0</v>
      </c>
      <c r="I83" s="11">
        <v>2653</v>
      </c>
      <c r="J83" s="213">
        <f t="shared" si="12"/>
        <v>0</v>
      </c>
      <c r="L83" s="14"/>
      <c r="M83" s="25">
        <f>р5гл3!E83/'5,3'!E83</f>
        <v>1.1135371179039302</v>
      </c>
      <c r="N83" s="25"/>
      <c r="O83" s="25">
        <f>р5гл3!G83/'5,3'!G83</f>
        <v>1.1131025957972804</v>
      </c>
      <c r="P83" s="25"/>
      <c r="Q83" s="25">
        <f>р5гл3!I83/'5,3'!I83</f>
        <v>1.1129287598944591</v>
      </c>
      <c r="R83" s="25"/>
      <c r="T83" s="209">
        <v>0</v>
      </c>
      <c r="U83" s="210">
        <f t="shared" si="10"/>
        <v>0</v>
      </c>
      <c r="V83" s="209"/>
      <c r="W83" s="209">
        <v>0</v>
      </c>
      <c r="X83" s="210">
        <f t="shared" si="14"/>
        <v>0</v>
      </c>
      <c r="Y83" s="209"/>
      <c r="Z83" s="209">
        <v>0</v>
      </c>
      <c r="AA83" s="210">
        <f t="shared" si="11"/>
        <v>0</v>
      </c>
    </row>
    <row r="84" spans="1:27" ht="36.75" customHeight="1" x14ac:dyDescent="0.2">
      <c r="A84" s="4" t="s">
        <v>515</v>
      </c>
      <c r="B84" s="4" t="s">
        <v>1027</v>
      </c>
      <c r="C84" s="15" t="s">
        <v>1028</v>
      </c>
      <c r="D84" s="4" t="s">
        <v>15</v>
      </c>
      <c r="E84" s="123">
        <v>1604</v>
      </c>
      <c r="F84" s="213">
        <f t="shared" si="8"/>
        <v>0</v>
      </c>
      <c r="G84" s="123">
        <v>2831</v>
      </c>
      <c r="H84" s="123">
        <f t="shared" si="13"/>
        <v>0</v>
      </c>
      <c r="I84" s="123">
        <v>3316</v>
      </c>
      <c r="J84" s="123">
        <f t="shared" si="12"/>
        <v>0</v>
      </c>
      <c r="L84" s="14"/>
      <c r="M84" s="25">
        <f>р5гл3!E84/'5,3'!E84</f>
        <v>1.1128428927680798</v>
      </c>
      <c r="N84" s="25"/>
      <c r="O84" s="25">
        <f>р5гл3!G84/'5,3'!G84</f>
        <v>1.1130342635111268</v>
      </c>
      <c r="P84" s="25"/>
      <c r="Q84" s="25">
        <f>р5гл3!I84/'5,3'!I84</f>
        <v>1.1130880579010856</v>
      </c>
      <c r="R84" s="25"/>
      <c r="T84" s="209">
        <v>0</v>
      </c>
      <c r="U84" s="210">
        <f t="shared" si="10"/>
        <v>0</v>
      </c>
      <c r="V84" s="209"/>
      <c r="W84" s="209">
        <v>0</v>
      </c>
      <c r="X84" s="210">
        <f t="shared" si="14"/>
        <v>0</v>
      </c>
      <c r="Y84" s="209"/>
      <c r="Z84" s="209">
        <v>0</v>
      </c>
      <c r="AA84" s="210">
        <f t="shared" si="11"/>
        <v>0</v>
      </c>
    </row>
    <row r="85" spans="1:27" ht="36.75" customHeight="1" x14ac:dyDescent="0.2">
      <c r="A85" s="4" t="s">
        <v>518</v>
      </c>
      <c r="B85" s="4" t="s">
        <v>1029</v>
      </c>
      <c r="C85" s="15" t="s">
        <v>1030</v>
      </c>
      <c r="D85" s="4" t="s">
        <v>15</v>
      </c>
      <c r="E85" s="6">
        <v>1924.8</v>
      </c>
      <c r="F85" s="213">
        <f t="shared" si="8"/>
        <v>0</v>
      </c>
      <c r="G85" s="6">
        <v>3397.2</v>
      </c>
      <c r="H85" s="213">
        <f>X85*$K$7</f>
        <v>0</v>
      </c>
      <c r="I85" s="11">
        <v>3979.2</v>
      </c>
      <c r="J85" s="213">
        <f t="shared" si="12"/>
        <v>0</v>
      </c>
      <c r="L85" s="14"/>
      <c r="M85" s="25">
        <f>р5гл3!E85/'5,3'!E85</f>
        <v>1.1128428927680798</v>
      </c>
      <c r="N85" s="25"/>
      <c r="O85" s="25">
        <f>р5гл3!G85/'5,3'!G85</f>
        <v>1.1130342635111268</v>
      </c>
      <c r="P85" s="25"/>
      <c r="Q85" s="25">
        <f>р5гл3!I85/'5,3'!I85</f>
        <v>1.1130880579010856</v>
      </c>
      <c r="R85" s="25"/>
      <c r="T85" s="209">
        <v>0</v>
      </c>
      <c r="U85" s="210">
        <f t="shared" si="10"/>
        <v>0</v>
      </c>
      <c r="V85" s="209"/>
      <c r="W85" s="209">
        <v>0</v>
      </c>
      <c r="X85" s="210">
        <f>W85/1.2</f>
        <v>0</v>
      </c>
      <c r="Y85" s="209"/>
      <c r="Z85" s="209">
        <v>0</v>
      </c>
      <c r="AA85" s="210">
        <f t="shared" si="11"/>
        <v>0</v>
      </c>
    </row>
    <row r="86" spans="1:27" ht="36.75" customHeight="1" x14ac:dyDescent="0.2">
      <c r="A86" s="4" t="s">
        <v>521</v>
      </c>
      <c r="B86" s="4" t="s">
        <v>1031</v>
      </c>
      <c r="C86" s="15" t="s">
        <v>1032</v>
      </c>
      <c r="D86" s="4" t="s">
        <v>15</v>
      </c>
      <c r="E86" s="6">
        <v>2245.6</v>
      </c>
      <c r="F86" s="213">
        <f t="shared" si="8"/>
        <v>0</v>
      </c>
      <c r="G86" s="6">
        <v>3963.3999999999996</v>
      </c>
      <c r="H86" s="213">
        <f t="shared" ref="H86:H93" si="15">X86*$K$7</f>
        <v>0</v>
      </c>
      <c r="I86" s="11">
        <v>4642.3999999999996</v>
      </c>
      <c r="J86" s="213">
        <f t="shared" si="12"/>
        <v>0</v>
      </c>
      <c r="L86" s="14"/>
      <c r="M86" s="25">
        <f>р5гл3!E86/'5,3'!E86</f>
        <v>1.1128428927680798</v>
      </c>
      <c r="N86" s="25"/>
      <c r="O86" s="25">
        <f>р5гл3!G86/'5,3'!G86</f>
        <v>1.1130342635111268</v>
      </c>
      <c r="P86" s="25"/>
      <c r="Q86" s="25">
        <f>р5гл3!I86/'5,3'!I86</f>
        <v>1.1130880579010856</v>
      </c>
      <c r="R86" s="25"/>
      <c r="T86" s="209">
        <v>0</v>
      </c>
      <c r="U86" s="210">
        <f t="shared" si="10"/>
        <v>0</v>
      </c>
      <c r="V86" s="209"/>
      <c r="W86" s="209">
        <v>0</v>
      </c>
      <c r="X86" s="210">
        <f t="shared" ref="X86:X94" si="16">W86/1.2</f>
        <v>0</v>
      </c>
      <c r="Y86" s="209"/>
      <c r="Z86" s="209">
        <v>0</v>
      </c>
      <c r="AA86" s="210">
        <f t="shared" si="11"/>
        <v>0</v>
      </c>
    </row>
    <row r="87" spans="1:27" ht="36.75" customHeight="1" x14ac:dyDescent="0.2">
      <c r="A87" s="4" t="s">
        <v>524</v>
      </c>
      <c r="B87" s="4" t="s">
        <v>1033</v>
      </c>
      <c r="C87" s="15" t="s">
        <v>1034</v>
      </c>
      <c r="D87" s="4" t="s">
        <v>15</v>
      </c>
      <c r="E87" s="6">
        <v>2291</v>
      </c>
      <c r="F87" s="213">
        <f t="shared" si="8"/>
        <v>0</v>
      </c>
      <c r="G87" s="6">
        <v>4044</v>
      </c>
      <c r="H87" s="213">
        <f t="shared" si="15"/>
        <v>0</v>
      </c>
      <c r="I87" s="11">
        <v>4736</v>
      </c>
      <c r="J87" s="213">
        <f t="shared" si="12"/>
        <v>0</v>
      </c>
      <c r="L87" s="14"/>
      <c r="M87" s="25">
        <f>р5гл3!E87/'5,3'!E87</f>
        <v>1.1130510694020079</v>
      </c>
      <c r="N87" s="25"/>
      <c r="O87" s="25">
        <f>р5гл3!G87/'5,3'!G87</f>
        <v>1.1130069238377844</v>
      </c>
      <c r="P87" s="25"/>
      <c r="Q87" s="25">
        <f>р5гл3!I87/'5,3'!I87</f>
        <v>1.112964527027027</v>
      </c>
      <c r="R87" s="25"/>
      <c r="T87" s="209">
        <v>0</v>
      </c>
      <c r="U87" s="210">
        <f t="shared" si="10"/>
        <v>0</v>
      </c>
      <c r="V87" s="209"/>
      <c r="W87" s="209">
        <v>0</v>
      </c>
      <c r="X87" s="210">
        <f t="shared" si="16"/>
        <v>0</v>
      </c>
      <c r="Y87" s="209"/>
      <c r="Z87" s="209">
        <v>0</v>
      </c>
      <c r="AA87" s="210">
        <f t="shared" si="11"/>
        <v>0</v>
      </c>
    </row>
    <row r="88" spans="1:27" ht="36.75" customHeight="1" x14ac:dyDescent="0.2">
      <c r="A88" s="4" t="s">
        <v>527</v>
      </c>
      <c r="B88" s="4" t="s">
        <v>1035</v>
      </c>
      <c r="C88" s="15" t="s">
        <v>1036</v>
      </c>
      <c r="D88" s="4" t="s">
        <v>15</v>
      </c>
      <c r="E88" s="6">
        <v>2749.2</v>
      </c>
      <c r="F88" s="213">
        <f t="shared" si="8"/>
        <v>0</v>
      </c>
      <c r="G88" s="6">
        <v>4852.8</v>
      </c>
      <c r="H88" s="213">
        <f t="shared" si="15"/>
        <v>0</v>
      </c>
      <c r="I88" s="11">
        <v>5683.2</v>
      </c>
      <c r="J88" s="213">
        <f t="shared" si="12"/>
        <v>0</v>
      </c>
      <c r="L88" s="14"/>
      <c r="M88" s="25">
        <f>р5гл3!E88/'5,3'!E88</f>
        <v>1.1130510694020079</v>
      </c>
      <c r="N88" s="25"/>
      <c r="O88" s="25">
        <f>р5гл3!G88/'5,3'!G88</f>
        <v>1.1130069238377842</v>
      </c>
      <c r="P88" s="25"/>
      <c r="Q88" s="25">
        <f>р5гл3!I88/'5,3'!I88</f>
        <v>1.112964527027027</v>
      </c>
      <c r="R88" s="25"/>
      <c r="T88" s="209">
        <v>0</v>
      </c>
      <c r="U88" s="210">
        <f t="shared" si="10"/>
        <v>0</v>
      </c>
      <c r="V88" s="209"/>
      <c r="W88" s="209">
        <v>0</v>
      </c>
      <c r="X88" s="210">
        <f t="shared" si="16"/>
        <v>0</v>
      </c>
      <c r="Y88" s="209"/>
      <c r="Z88" s="209">
        <v>0</v>
      </c>
      <c r="AA88" s="210">
        <f t="shared" si="11"/>
        <v>0</v>
      </c>
    </row>
    <row r="89" spans="1:27" ht="36.75" customHeight="1" x14ac:dyDescent="0.2">
      <c r="A89" s="4" t="s">
        <v>530</v>
      </c>
      <c r="B89" s="4" t="s">
        <v>1037</v>
      </c>
      <c r="C89" s="15" t="s">
        <v>1038</v>
      </c>
      <c r="D89" s="4" t="s">
        <v>15</v>
      </c>
      <c r="E89" s="6">
        <v>3207.3999999999996</v>
      </c>
      <c r="F89" s="213">
        <f t="shared" si="8"/>
        <v>0</v>
      </c>
      <c r="G89" s="6">
        <v>5661.5999999999995</v>
      </c>
      <c r="H89" s="213">
        <f t="shared" si="15"/>
        <v>0</v>
      </c>
      <c r="I89" s="11">
        <v>6630.4</v>
      </c>
      <c r="J89" s="213">
        <f t="shared" si="12"/>
        <v>0</v>
      </c>
      <c r="L89" s="14"/>
      <c r="M89" s="25">
        <f>р5гл3!E89/'5,3'!E89</f>
        <v>1.1130510694020079</v>
      </c>
      <c r="N89" s="25"/>
      <c r="O89" s="25">
        <f>р5гл3!G89/'5,3'!G89</f>
        <v>1.1130069238377844</v>
      </c>
      <c r="P89" s="25"/>
      <c r="Q89" s="25">
        <f>р5гл3!I89/'5,3'!I89</f>
        <v>1.112964527027027</v>
      </c>
      <c r="R89" s="25"/>
      <c r="T89" s="209">
        <v>0</v>
      </c>
      <c r="U89" s="210">
        <f t="shared" si="10"/>
        <v>0</v>
      </c>
      <c r="V89" s="209"/>
      <c r="W89" s="209">
        <v>0</v>
      </c>
      <c r="X89" s="210">
        <f t="shared" si="16"/>
        <v>0</v>
      </c>
      <c r="Y89" s="209"/>
      <c r="Z89" s="209">
        <v>0</v>
      </c>
      <c r="AA89" s="210">
        <f t="shared" si="11"/>
        <v>0</v>
      </c>
    </row>
    <row r="90" spans="1:27" ht="36.75" customHeight="1" x14ac:dyDescent="0.2">
      <c r="A90" s="4" t="s">
        <v>533</v>
      </c>
      <c r="B90" s="4" t="s">
        <v>1039</v>
      </c>
      <c r="C90" s="15" t="s">
        <v>1040</v>
      </c>
      <c r="D90" s="4" t="s">
        <v>15</v>
      </c>
      <c r="E90" s="123">
        <v>3378</v>
      </c>
      <c r="F90" s="213">
        <f t="shared" si="8"/>
        <v>0</v>
      </c>
      <c r="G90" s="123">
        <v>5965</v>
      </c>
      <c r="H90" s="123">
        <f t="shared" si="15"/>
        <v>0</v>
      </c>
      <c r="I90" s="123">
        <v>6986</v>
      </c>
      <c r="J90" s="123">
        <f t="shared" si="12"/>
        <v>0</v>
      </c>
      <c r="L90" s="14"/>
      <c r="M90" s="25">
        <f>р5гл3!E90/'5,3'!E90</f>
        <v>1.1130846654825342</v>
      </c>
      <c r="N90" s="25"/>
      <c r="O90" s="25">
        <f>р5гл3!G90/'5,3'!G90</f>
        <v>1.1129924559932942</v>
      </c>
      <c r="P90" s="25"/>
      <c r="Q90" s="25">
        <f>р5гл3!I90/'5,3'!I90</f>
        <v>1.1129401660463785</v>
      </c>
      <c r="R90" s="25"/>
      <c r="T90" s="209">
        <v>0</v>
      </c>
      <c r="U90" s="210">
        <f t="shared" si="10"/>
        <v>0</v>
      </c>
      <c r="V90" s="209"/>
      <c r="W90" s="209">
        <v>0</v>
      </c>
      <c r="X90" s="210">
        <f t="shared" si="16"/>
        <v>0</v>
      </c>
      <c r="Y90" s="209"/>
      <c r="Z90" s="209">
        <v>0</v>
      </c>
      <c r="AA90" s="210">
        <f t="shared" si="11"/>
        <v>0</v>
      </c>
    </row>
    <row r="91" spans="1:27" ht="36.75" customHeight="1" x14ac:dyDescent="0.2">
      <c r="A91" s="4" t="s">
        <v>536</v>
      </c>
      <c r="B91" s="4" t="s">
        <v>1041</v>
      </c>
      <c r="C91" s="15" t="s">
        <v>1042</v>
      </c>
      <c r="D91" s="4" t="s">
        <v>15</v>
      </c>
      <c r="E91" s="6">
        <v>4053.6</v>
      </c>
      <c r="F91" s="213">
        <f t="shared" si="8"/>
        <v>0</v>
      </c>
      <c r="G91" s="6">
        <v>7158</v>
      </c>
      <c r="H91" s="213">
        <f t="shared" si="15"/>
        <v>0</v>
      </c>
      <c r="I91" s="11">
        <v>8383.1999999999989</v>
      </c>
      <c r="J91" s="213">
        <f t="shared" si="12"/>
        <v>0</v>
      </c>
      <c r="L91" s="14"/>
      <c r="M91" s="25">
        <f>р5гл3!E91/'5,3'!E91</f>
        <v>1.1130846654825342</v>
      </c>
      <c r="N91" s="25"/>
      <c r="O91" s="25">
        <f>р5гл3!G91/'5,3'!G91</f>
        <v>1.1129924559932942</v>
      </c>
      <c r="P91" s="25"/>
      <c r="Q91" s="25">
        <f>р5гл3!I91/'5,3'!I91</f>
        <v>1.1129401660463787</v>
      </c>
      <c r="R91" s="25"/>
      <c r="T91" s="209">
        <v>0</v>
      </c>
      <c r="U91" s="210">
        <f t="shared" si="10"/>
        <v>0</v>
      </c>
      <c r="V91" s="209"/>
      <c r="W91" s="209">
        <v>0</v>
      </c>
      <c r="X91" s="210">
        <f t="shared" si="16"/>
        <v>0</v>
      </c>
      <c r="Y91" s="209"/>
      <c r="Z91" s="209">
        <v>0</v>
      </c>
      <c r="AA91" s="210">
        <f t="shared" si="11"/>
        <v>0</v>
      </c>
    </row>
    <row r="92" spans="1:27" ht="36.75" customHeight="1" x14ac:dyDescent="0.2">
      <c r="A92" s="4" t="s">
        <v>539</v>
      </c>
      <c r="B92" s="4" t="s">
        <v>1043</v>
      </c>
      <c r="C92" s="15" t="s">
        <v>1044</v>
      </c>
      <c r="D92" s="4" t="s">
        <v>15</v>
      </c>
      <c r="E92" s="6">
        <v>4729.2</v>
      </c>
      <c r="F92" s="213">
        <f t="shared" ref="F92:F123" si="17">U92*$K$7</f>
        <v>0</v>
      </c>
      <c r="G92" s="6">
        <v>8351</v>
      </c>
      <c r="H92" s="213">
        <f t="shared" si="15"/>
        <v>0</v>
      </c>
      <c r="I92" s="11">
        <v>9780.4</v>
      </c>
      <c r="J92" s="213">
        <f t="shared" si="12"/>
        <v>0</v>
      </c>
      <c r="L92" s="14"/>
      <c r="M92" s="25">
        <f>р5гл3!E92/'5,3'!E92</f>
        <v>1.1130846654825342</v>
      </c>
      <c r="N92" s="25"/>
      <c r="O92" s="25">
        <f>р5гл3!G92/'5,3'!G92</f>
        <v>1.112992455993294</v>
      </c>
      <c r="P92" s="25"/>
      <c r="Q92" s="25">
        <f>р5гл3!I92/'5,3'!I92</f>
        <v>1.1129401660463785</v>
      </c>
      <c r="R92" s="25"/>
      <c r="T92" s="209">
        <v>0</v>
      </c>
      <c r="U92" s="210">
        <f t="shared" si="10"/>
        <v>0</v>
      </c>
      <c r="V92" s="209"/>
      <c r="W92" s="209">
        <v>0</v>
      </c>
      <c r="X92" s="210">
        <f t="shared" si="16"/>
        <v>0</v>
      </c>
      <c r="Y92" s="209"/>
      <c r="Z92" s="209">
        <v>0</v>
      </c>
      <c r="AA92" s="210">
        <f t="shared" si="11"/>
        <v>0</v>
      </c>
    </row>
    <row r="93" spans="1:27" ht="36.75" customHeight="1" x14ac:dyDescent="0.2">
      <c r="A93" s="4" t="s">
        <v>542</v>
      </c>
      <c r="B93" s="4" t="s">
        <v>1045</v>
      </c>
      <c r="C93" s="15" t="s">
        <v>1046</v>
      </c>
      <c r="D93" s="4" t="s">
        <v>15</v>
      </c>
      <c r="E93" s="123">
        <v>4752</v>
      </c>
      <c r="F93" s="213">
        <f t="shared" si="17"/>
        <v>0</v>
      </c>
      <c r="G93" s="123">
        <v>8390</v>
      </c>
      <c r="H93" s="123">
        <f t="shared" si="15"/>
        <v>0</v>
      </c>
      <c r="I93" s="123">
        <v>9827</v>
      </c>
      <c r="J93" s="123">
        <f t="shared" si="12"/>
        <v>0</v>
      </c>
      <c r="L93" s="14"/>
      <c r="M93" s="25">
        <f>р5гл3!E93/'5,3'!E93</f>
        <v>1.1130050505050506</v>
      </c>
      <c r="N93" s="25"/>
      <c r="O93" s="25">
        <f>р5гл3!G93/'5,3'!G93</f>
        <v>1.1129916567342073</v>
      </c>
      <c r="P93" s="25"/>
      <c r="Q93" s="25">
        <f>р5гл3!I93/'5,3'!I93</f>
        <v>1.112954106034395</v>
      </c>
      <c r="R93" s="25"/>
      <c r="T93" s="209">
        <v>0</v>
      </c>
      <c r="U93" s="210">
        <f t="shared" si="10"/>
        <v>0</v>
      </c>
      <c r="V93" s="209"/>
      <c r="W93" s="209">
        <v>0</v>
      </c>
      <c r="X93" s="210">
        <f t="shared" si="16"/>
        <v>0</v>
      </c>
      <c r="Y93" s="209"/>
      <c r="Z93" s="209">
        <v>0</v>
      </c>
      <c r="AA93" s="210">
        <f t="shared" si="11"/>
        <v>0</v>
      </c>
    </row>
    <row r="94" spans="1:27" ht="36.75" customHeight="1" x14ac:dyDescent="0.2">
      <c r="A94" s="4" t="s">
        <v>545</v>
      </c>
      <c r="B94" s="4" t="s">
        <v>1047</v>
      </c>
      <c r="C94" s="15" t="s">
        <v>1048</v>
      </c>
      <c r="D94" s="4" t="s">
        <v>15</v>
      </c>
      <c r="E94" s="6">
        <v>5702.4</v>
      </c>
      <c r="F94" s="213">
        <f t="shared" si="17"/>
        <v>0</v>
      </c>
      <c r="G94" s="6">
        <v>10068</v>
      </c>
      <c r="H94" s="213">
        <f>X94*$K$7</f>
        <v>0</v>
      </c>
      <c r="I94" s="11">
        <v>11792.4</v>
      </c>
      <c r="J94" s="213">
        <f t="shared" si="12"/>
        <v>0</v>
      </c>
      <c r="L94" s="14"/>
      <c r="M94" s="25">
        <f>р5гл3!E94/'5,3'!E94</f>
        <v>1.1130050505050506</v>
      </c>
      <c r="N94" s="25"/>
      <c r="O94" s="25">
        <f>р5гл3!G94/'5,3'!G94</f>
        <v>1.1129916567342075</v>
      </c>
      <c r="P94" s="25"/>
      <c r="Q94" s="25">
        <f>р5гл3!I94/'5,3'!I94</f>
        <v>1.112954106034395</v>
      </c>
      <c r="R94" s="25"/>
      <c r="T94" s="209">
        <v>0</v>
      </c>
      <c r="U94" s="210">
        <f t="shared" si="10"/>
        <v>0</v>
      </c>
      <c r="V94" s="209"/>
      <c r="W94" s="209">
        <v>0</v>
      </c>
      <c r="X94" s="210">
        <f t="shared" si="16"/>
        <v>0</v>
      </c>
      <c r="Y94" s="209"/>
      <c r="Z94" s="209">
        <v>0</v>
      </c>
      <c r="AA94" s="210">
        <f t="shared" si="11"/>
        <v>0</v>
      </c>
    </row>
    <row r="95" spans="1:27" ht="36.75" customHeight="1" x14ac:dyDescent="0.2">
      <c r="A95" s="4" t="s">
        <v>548</v>
      </c>
      <c r="B95" s="4" t="s">
        <v>1049</v>
      </c>
      <c r="C95" s="15" t="s">
        <v>1050</v>
      </c>
      <c r="D95" s="4" t="s">
        <v>15</v>
      </c>
      <c r="E95" s="6">
        <v>6652.7999999999993</v>
      </c>
      <c r="F95" s="213">
        <f t="shared" si="17"/>
        <v>0</v>
      </c>
      <c r="G95" s="6">
        <v>11746</v>
      </c>
      <c r="H95" s="213">
        <f t="shared" ref="H95:H103" si="18">X95*$K$7</f>
        <v>0</v>
      </c>
      <c r="I95" s="11">
        <v>13757.8</v>
      </c>
      <c r="J95" s="213">
        <f t="shared" si="12"/>
        <v>0</v>
      </c>
      <c r="L95" s="14"/>
      <c r="M95" s="25">
        <f>р5гл3!E95/'5,3'!E95</f>
        <v>1.1130050505050506</v>
      </c>
      <c r="N95" s="25"/>
      <c r="O95" s="25">
        <f>р5гл3!G95/'5,3'!G95</f>
        <v>1.1129916567342073</v>
      </c>
      <c r="P95" s="25"/>
      <c r="Q95" s="25">
        <f>р5гл3!I95/'5,3'!I95</f>
        <v>1.112954106034395</v>
      </c>
      <c r="R95" s="25"/>
      <c r="T95" s="209">
        <v>0</v>
      </c>
      <c r="U95" s="210">
        <f t="shared" si="10"/>
        <v>0</v>
      </c>
      <c r="V95" s="209"/>
      <c r="W95" s="209">
        <v>0</v>
      </c>
      <c r="X95" s="210">
        <f>W95/1.2</f>
        <v>0</v>
      </c>
      <c r="Y95" s="209"/>
      <c r="Z95" s="209">
        <v>0</v>
      </c>
      <c r="AA95" s="210">
        <f t="shared" si="11"/>
        <v>0</v>
      </c>
    </row>
    <row r="96" spans="1:27" ht="36.75" customHeight="1" x14ac:dyDescent="0.2">
      <c r="A96" s="4" t="s">
        <v>551</v>
      </c>
      <c r="B96" s="4" t="s">
        <v>1051</v>
      </c>
      <c r="C96" s="5" t="s">
        <v>1052</v>
      </c>
      <c r="D96" s="4" t="s">
        <v>15</v>
      </c>
      <c r="E96" s="8">
        <v>820</v>
      </c>
      <c r="F96" s="123">
        <f t="shared" si="17"/>
        <v>901.78333333333342</v>
      </c>
      <c r="G96" s="6">
        <v>1477</v>
      </c>
      <c r="H96" s="123">
        <f t="shared" si="18"/>
        <v>1625.6499999999999</v>
      </c>
      <c r="I96" s="11">
        <v>1672</v>
      </c>
      <c r="J96" s="123">
        <f t="shared" si="12"/>
        <v>1830</v>
      </c>
      <c r="L96" s="14"/>
      <c r="M96" s="25">
        <f>р5гл3!E96/'5,3'!E96</f>
        <v>1.1134146341463416</v>
      </c>
      <c r="N96" s="25">
        <f>р5гл3!F96/'5,3'!F96</f>
        <v>1.1133494741900307</v>
      </c>
      <c r="O96" s="25">
        <f>р5гл3!G96/'5,3'!G96</f>
        <v>1.1130670277589709</v>
      </c>
      <c r="P96" s="25">
        <f>р5гл3!H96/'5,3'!H96</f>
        <v>1.1127856549687818</v>
      </c>
      <c r="Q96" s="25">
        <f>р5гл3!I96/'5,3'!I96</f>
        <v>1.1130382775119618</v>
      </c>
      <c r="R96" s="25">
        <f>р5гл3!J96/'5,3'!J96</f>
        <v>1.1131147540983606</v>
      </c>
      <c r="T96" s="209">
        <v>887</v>
      </c>
      <c r="U96" s="210">
        <f t="shared" si="10"/>
        <v>739.16666666666674</v>
      </c>
      <c r="V96" s="209"/>
      <c r="W96" s="209">
        <v>1599</v>
      </c>
      <c r="X96" s="210">
        <f t="shared" ref="X96:X105" si="19">W96/1.2</f>
        <v>1332.5</v>
      </c>
      <c r="Y96" s="209"/>
      <c r="Z96" s="209">
        <v>1800</v>
      </c>
      <c r="AA96" s="210">
        <f t="shared" si="11"/>
        <v>1500</v>
      </c>
    </row>
    <row r="97" spans="1:27" ht="36.75" customHeight="1" x14ac:dyDescent="0.2">
      <c r="A97" s="4" t="s">
        <v>554</v>
      </c>
      <c r="B97" s="4" t="s">
        <v>1053</v>
      </c>
      <c r="C97" s="5" t="s">
        <v>1054</v>
      </c>
      <c r="D97" s="4" t="s">
        <v>15</v>
      </c>
      <c r="E97" s="8">
        <v>984</v>
      </c>
      <c r="F97" s="123">
        <f t="shared" si="17"/>
        <v>1082.1399999999999</v>
      </c>
      <c r="G97" s="6">
        <v>1772.3999999999999</v>
      </c>
      <c r="H97" s="123">
        <f t="shared" si="18"/>
        <v>1950.78</v>
      </c>
      <c r="I97" s="11">
        <v>2006.3999999999999</v>
      </c>
      <c r="J97" s="123">
        <f t="shared" si="12"/>
        <v>2196</v>
      </c>
      <c r="L97" s="14"/>
      <c r="M97" s="25">
        <f>р5гл3!E97/'5,3'!E97</f>
        <v>1.1134146341463413</v>
      </c>
      <c r="N97" s="25">
        <f>р5гл3!F97/'5,3'!F97</f>
        <v>1.1133494741900309</v>
      </c>
      <c r="O97" s="25">
        <f>р5гл3!G97/'5,3'!G97</f>
        <v>1.1130670277589709</v>
      </c>
      <c r="P97" s="25">
        <f>р5гл3!H97/'5,3'!H97</f>
        <v>1.1127856549687816</v>
      </c>
      <c r="Q97" s="25">
        <f>р5гл3!I97/'5,3'!I97</f>
        <v>1.1130382775119616</v>
      </c>
      <c r="R97" s="25">
        <f>р5гл3!J97/'5,3'!J97</f>
        <v>1.1131147540983608</v>
      </c>
      <c r="T97" s="209">
        <v>1064.3999999999999</v>
      </c>
      <c r="U97" s="210">
        <f t="shared" si="10"/>
        <v>886.99999999999989</v>
      </c>
      <c r="V97" s="209"/>
      <c r="W97" s="209">
        <v>1918.8</v>
      </c>
      <c r="X97" s="210">
        <f t="shared" si="19"/>
        <v>1599</v>
      </c>
      <c r="Y97" s="209"/>
      <c r="Z97" s="209">
        <v>2160</v>
      </c>
      <c r="AA97" s="210">
        <f t="shared" si="11"/>
        <v>1800</v>
      </c>
    </row>
    <row r="98" spans="1:27" ht="36.75" customHeight="1" x14ac:dyDescent="0.2">
      <c r="A98" s="4" t="s">
        <v>557</v>
      </c>
      <c r="B98" s="4" t="s">
        <v>1055</v>
      </c>
      <c r="C98" s="5" t="s">
        <v>1056</v>
      </c>
      <c r="D98" s="4" t="s">
        <v>15</v>
      </c>
      <c r="E98" s="8">
        <v>1148</v>
      </c>
      <c r="F98" s="123">
        <f t="shared" si="17"/>
        <v>1262.4966666666664</v>
      </c>
      <c r="G98" s="6">
        <v>2067.7999999999997</v>
      </c>
      <c r="H98" s="123">
        <f t="shared" si="18"/>
        <v>2275.91</v>
      </c>
      <c r="I98" s="11">
        <v>2340.7999999999997</v>
      </c>
      <c r="J98" s="123">
        <f t="shared" si="12"/>
        <v>2562</v>
      </c>
      <c r="L98" s="14"/>
      <c r="M98" s="25">
        <f>р5гл3!E98/'5,3'!E98</f>
        <v>1.1134146341463413</v>
      </c>
      <c r="N98" s="25">
        <f>р5гл3!F98/'5,3'!F98</f>
        <v>1.1133494741900309</v>
      </c>
      <c r="O98" s="25">
        <f>р5гл3!G98/'5,3'!G98</f>
        <v>1.1130670277589709</v>
      </c>
      <c r="P98" s="25">
        <f>р5гл3!H98/'5,3'!H98</f>
        <v>1.1127856549687818</v>
      </c>
      <c r="Q98" s="25">
        <f>р5гл3!I98/'5,3'!I98</f>
        <v>1.1130382775119616</v>
      </c>
      <c r="R98" s="25">
        <f>р5гл3!J98/'5,3'!J98</f>
        <v>1.1131147540983606</v>
      </c>
      <c r="T98" s="209">
        <v>1241.8</v>
      </c>
      <c r="U98" s="210">
        <f t="shared" si="10"/>
        <v>1034.8333333333333</v>
      </c>
      <c r="V98" s="209"/>
      <c r="W98" s="209">
        <v>2238.6</v>
      </c>
      <c r="X98" s="210">
        <f t="shared" si="19"/>
        <v>1865.5</v>
      </c>
      <c r="Y98" s="209"/>
      <c r="Z98" s="209">
        <v>2520</v>
      </c>
      <c r="AA98" s="210">
        <f t="shared" si="11"/>
        <v>2100</v>
      </c>
    </row>
    <row r="99" spans="1:27" ht="36.75" customHeight="1" x14ac:dyDescent="0.2">
      <c r="A99" s="4" t="s">
        <v>560</v>
      </c>
      <c r="B99" s="4" t="s">
        <v>1057</v>
      </c>
      <c r="C99" s="5" t="s">
        <v>1058</v>
      </c>
      <c r="D99" s="4" t="s">
        <v>15</v>
      </c>
      <c r="E99" s="6">
        <v>1434</v>
      </c>
      <c r="F99" s="123">
        <f t="shared" si="17"/>
        <v>1575.8333333333335</v>
      </c>
      <c r="G99" s="6">
        <v>2584</v>
      </c>
      <c r="H99" s="123">
        <f t="shared" si="18"/>
        <v>2843.6166666666668</v>
      </c>
      <c r="I99" s="11">
        <v>2926</v>
      </c>
      <c r="J99" s="123">
        <f t="shared" si="12"/>
        <v>3201.4833333333336</v>
      </c>
      <c r="L99" s="14"/>
      <c r="M99" s="25">
        <f>р5гл3!E99/'5,3'!E99</f>
        <v>1.112970711297071</v>
      </c>
      <c r="N99" s="25">
        <f>р5гл3!F99/'5,3'!F99</f>
        <v>1.1130618720253833</v>
      </c>
      <c r="O99" s="25">
        <f>р5гл3!G99/'5,3'!G99</f>
        <v>1.1130030959752322</v>
      </c>
      <c r="P99" s="25">
        <f>р5гл3!H99/'5,3'!H99</f>
        <v>1.1130192184835039</v>
      </c>
      <c r="Q99" s="25">
        <f>р5гл3!I99/'5,3'!I99</f>
        <v>1.1131237183868763</v>
      </c>
      <c r="R99" s="25">
        <f>р5гл3!J99/'5,3'!J99</f>
        <v>1.1129216144599638</v>
      </c>
      <c r="T99" s="209">
        <v>1550</v>
      </c>
      <c r="U99" s="210">
        <f t="shared" si="10"/>
        <v>1291.6666666666667</v>
      </c>
      <c r="V99" s="209"/>
      <c r="W99" s="209">
        <v>2797</v>
      </c>
      <c r="X99" s="210">
        <f t="shared" si="19"/>
        <v>2330.8333333333335</v>
      </c>
      <c r="Y99" s="209"/>
      <c r="Z99" s="209">
        <v>3149</v>
      </c>
      <c r="AA99" s="210">
        <f t="shared" si="11"/>
        <v>2624.166666666667</v>
      </c>
    </row>
    <row r="100" spans="1:27" ht="36.75" customHeight="1" x14ac:dyDescent="0.2">
      <c r="A100" s="4" t="s">
        <v>563</v>
      </c>
      <c r="B100" s="4" t="s">
        <v>1059</v>
      </c>
      <c r="C100" s="5" t="s">
        <v>1060</v>
      </c>
      <c r="D100" s="4" t="s">
        <v>15</v>
      </c>
      <c r="E100" s="6">
        <v>1720.8</v>
      </c>
      <c r="F100" s="123">
        <f t="shared" si="17"/>
        <v>1891</v>
      </c>
      <c r="G100" s="6">
        <v>3100.7999999999997</v>
      </c>
      <c r="H100" s="123">
        <f t="shared" si="18"/>
        <v>3412.34</v>
      </c>
      <c r="I100" s="11">
        <v>3511.2</v>
      </c>
      <c r="J100" s="123">
        <f t="shared" si="12"/>
        <v>3841.7799999999997</v>
      </c>
      <c r="L100" s="14"/>
      <c r="M100" s="25">
        <f>р5гл3!E100/'5,3'!E100</f>
        <v>1.112970711297071</v>
      </c>
      <c r="N100" s="25">
        <f>р5гл3!F100/'5,3'!F100</f>
        <v>1.1130618720253833</v>
      </c>
      <c r="O100" s="25">
        <f>р5гл3!G100/'5,3'!G100</f>
        <v>1.1130030959752322</v>
      </c>
      <c r="P100" s="25">
        <f>р5гл3!H100/'5,3'!H100</f>
        <v>1.1130192184835039</v>
      </c>
      <c r="Q100" s="25">
        <f>р5гл3!I100/'5,3'!I100</f>
        <v>1.1131237183868763</v>
      </c>
      <c r="R100" s="25">
        <f>р5гл3!J100/'5,3'!J100</f>
        <v>1.1129216144599638</v>
      </c>
      <c r="T100" s="209">
        <v>1860</v>
      </c>
      <c r="U100" s="210">
        <f t="shared" si="10"/>
        <v>1550</v>
      </c>
      <c r="V100" s="209"/>
      <c r="W100" s="209">
        <v>3356.4</v>
      </c>
      <c r="X100" s="210">
        <f t="shared" si="19"/>
        <v>2797</v>
      </c>
      <c r="Y100" s="209"/>
      <c r="Z100" s="209">
        <v>3778.7999999999997</v>
      </c>
      <c r="AA100" s="210">
        <f t="shared" si="11"/>
        <v>3149</v>
      </c>
    </row>
    <row r="101" spans="1:27" ht="36.75" customHeight="1" x14ac:dyDescent="0.2">
      <c r="A101" s="4" t="s">
        <v>566</v>
      </c>
      <c r="B101" s="4" t="s">
        <v>1061</v>
      </c>
      <c r="C101" s="5" t="s">
        <v>1062</v>
      </c>
      <c r="D101" s="4" t="s">
        <v>15</v>
      </c>
      <c r="E101" s="6">
        <v>2007.6</v>
      </c>
      <c r="F101" s="123">
        <f t="shared" si="17"/>
        <v>2206.166666666667</v>
      </c>
      <c r="G101" s="6">
        <v>3617.6</v>
      </c>
      <c r="H101" s="123">
        <f t="shared" si="18"/>
        <v>3981.063333333333</v>
      </c>
      <c r="I101" s="11">
        <v>4096.3999999999996</v>
      </c>
      <c r="J101" s="123">
        <f t="shared" si="12"/>
        <v>4482.0766666666659</v>
      </c>
      <c r="L101" s="14"/>
      <c r="M101" s="25">
        <f>р5гл3!E101/'5,3'!E101</f>
        <v>1.112970711297071</v>
      </c>
      <c r="N101" s="25">
        <f>р5гл3!F101/'5,3'!F101</f>
        <v>1.1130618720253831</v>
      </c>
      <c r="O101" s="25">
        <f>р5гл3!G101/'5,3'!G101</f>
        <v>1.1130030959752322</v>
      </c>
      <c r="P101" s="25">
        <f>р5гл3!H101/'5,3'!H101</f>
        <v>1.1130192184835042</v>
      </c>
      <c r="Q101" s="25">
        <f>р5гл3!I101/'5,3'!I101</f>
        <v>1.1131237183868763</v>
      </c>
      <c r="R101" s="25">
        <f>р5гл3!J101/'5,3'!J101</f>
        <v>1.1129216144599641</v>
      </c>
      <c r="T101" s="209">
        <v>2170</v>
      </c>
      <c r="U101" s="210">
        <f t="shared" si="10"/>
        <v>1808.3333333333335</v>
      </c>
      <c r="V101" s="209"/>
      <c r="W101" s="209">
        <v>3915.7999999999997</v>
      </c>
      <c r="X101" s="210">
        <f t="shared" si="19"/>
        <v>3263.1666666666665</v>
      </c>
      <c r="Y101" s="209"/>
      <c r="Z101" s="209">
        <v>4408.5999999999995</v>
      </c>
      <c r="AA101" s="210">
        <f t="shared" si="11"/>
        <v>3673.833333333333</v>
      </c>
    </row>
    <row r="102" spans="1:27" ht="36.75" customHeight="1" x14ac:dyDescent="0.2">
      <c r="A102" s="4" t="s">
        <v>569</v>
      </c>
      <c r="B102" s="4" t="s">
        <v>1063</v>
      </c>
      <c r="C102" s="15" t="s">
        <v>1064</v>
      </c>
      <c r="D102" s="4" t="s">
        <v>15</v>
      </c>
      <c r="E102" s="6">
        <v>2049</v>
      </c>
      <c r="F102" s="213">
        <f t="shared" si="17"/>
        <v>0</v>
      </c>
      <c r="G102" s="6">
        <v>3692</v>
      </c>
      <c r="H102" s="213">
        <f t="shared" si="18"/>
        <v>0</v>
      </c>
      <c r="I102" s="11">
        <v>4180</v>
      </c>
      <c r="J102" s="213">
        <f t="shared" si="12"/>
        <v>0</v>
      </c>
      <c r="L102" s="14"/>
      <c r="M102" s="25">
        <f>р5гл3!E102/'5,3'!E102</f>
        <v>1.1132259638848219</v>
      </c>
      <c r="N102" s="25"/>
      <c r="O102" s="25">
        <f>р5гл3!G102/'5,3'!G102</f>
        <v>1.1129469122426869</v>
      </c>
      <c r="P102" s="25"/>
      <c r="Q102" s="25">
        <f>р5гл3!I102/'5,3'!I102</f>
        <v>1.1129186602870813</v>
      </c>
      <c r="R102" s="25"/>
      <c r="T102" s="209">
        <v>0</v>
      </c>
      <c r="U102" s="210">
        <f t="shared" si="10"/>
        <v>0</v>
      </c>
      <c r="V102" s="209"/>
      <c r="W102" s="209">
        <v>0</v>
      </c>
      <c r="X102" s="210">
        <f t="shared" si="19"/>
        <v>0</v>
      </c>
      <c r="Y102" s="209"/>
      <c r="Z102" s="209">
        <v>0</v>
      </c>
      <c r="AA102" s="210">
        <f t="shared" si="11"/>
        <v>0</v>
      </c>
    </row>
    <row r="103" spans="1:27" ht="36.75" customHeight="1" x14ac:dyDescent="0.2">
      <c r="A103" s="4" t="s">
        <v>572</v>
      </c>
      <c r="B103" s="4" t="s">
        <v>1065</v>
      </c>
      <c r="C103" s="15" t="s">
        <v>1066</v>
      </c>
      <c r="D103" s="4" t="s">
        <v>15</v>
      </c>
      <c r="E103" s="6">
        <v>2458.7999999999997</v>
      </c>
      <c r="F103" s="213">
        <f t="shared" si="17"/>
        <v>0</v>
      </c>
      <c r="G103" s="6">
        <v>4430.3999999999996</v>
      </c>
      <c r="H103" s="213">
        <f t="shared" si="18"/>
        <v>0</v>
      </c>
      <c r="I103" s="11">
        <v>5016</v>
      </c>
      <c r="J103" s="213">
        <f t="shared" si="12"/>
        <v>0</v>
      </c>
      <c r="L103" s="14"/>
      <c r="M103" s="25">
        <f>р5гл3!E103/'5,3'!E103</f>
        <v>1.1132259638848219</v>
      </c>
      <c r="N103" s="25"/>
      <c r="O103" s="25">
        <f>р5гл3!G103/'5,3'!G103</f>
        <v>1.1129469122426869</v>
      </c>
      <c r="P103" s="25"/>
      <c r="Q103" s="25">
        <f>р5гл3!I103/'5,3'!I103</f>
        <v>1.1129186602870813</v>
      </c>
      <c r="R103" s="25"/>
      <c r="T103" s="209">
        <v>0</v>
      </c>
      <c r="U103" s="210">
        <f t="shared" si="10"/>
        <v>0</v>
      </c>
      <c r="V103" s="209"/>
      <c r="W103" s="209">
        <v>0</v>
      </c>
      <c r="X103" s="210">
        <f t="shared" si="19"/>
        <v>0</v>
      </c>
      <c r="Y103" s="209"/>
      <c r="Z103" s="209">
        <v>0</v>
      </c>
      <c r="AA103" s="210">
        <f t="shared" si="11"/>
        <v>0</v>
      </c>
    </row>
    <row r="104" spans="1:27" ht="36.75" customHeight="1" x14ac:dyDescent="0.2">
      <c r="A104" s="4" t="s">
        <v>575</v>
      </c>
      <c r="B104" s="4" t="s">
        <v>1067</v>
      </c>
      <c r="C104" s="15" t="s">
        <v>1068</v>
      </c>
      <c r="D104" s="4" t="s">
        <v>15</v>
      </c>
      <c r="E104" s="6">
        <v>2868.6</v>
      </c>
      <c r="F104" s="213">
        <f t="shared" si="17"/>
        <v>0</v>
      </c>
      <c r="G104" s="6">
        <v>5168.7999999999993</v>
      </c>
      <c r="H104" s="213">
        <f>X104*$K$7</f>
        <v>0</v>
      </c>
      <c r="I104" s="11">
        <v>5852</v>
      </c>
      <c r="J104" s="213">
        <f t="shared" si="12"/>
        <v>0</v>
      </c>
      <c r="L104" s="14"/>
      <c r="M104" s="25">
        <f>р5гл3!E104/'5,3'!E104</f>
        <v>1.1132259638848219</v>
      </c>
      <c r="N104" s="25"/>
      <c r="O104" s="25">
        <f>р5гл3!G104/'5,3'!G104</f>
        <v>1.1129469122426869</v>
      </c>
      <c r="P104" s="25"/>
      <c r="Q104" s="25">
        <f>р5гл3!I104/'5,3'!I104</f>
        <v>1.1129186602870813</v>
      </c>
      <c r="R104" s="25"/>
      <c r="T104" s="209">
        <v>0</v>
      </c>
      <c r="U104" s="210">
        <f t="shared" si="10"/>
        <v>0</v>
      </c>
      <c r="V104" s="209"/>
      <c r="W104" s="209">
        <v>0</v>
      </c>
      <c r="X104" s="210">
        <f t="shared" si="19"/>
        <v>0</v>
      </c>
      <c r="Y104" s="209"/>
      <c r="Z104" s="209">
        <v>0</v>
      </c>
      <c r="AA104" s="210">
        <f t="shared" si="11"/>
        <v>0</v>
      </c>
    </row>
    <row r="105" spans="1:27" ht="36.75" customHeight="1" x14ac:dyDescent="0.2">
      <c r="A105" s="4" t="s">
        <v>578</v>
      </c>
      <c r="B105" s="4" t="s">
        <v>1069</v>
      </c>
      <c r="C105" s="15" t="s">
        <v>1070</v>
      </c>
      <c r="D105" s="4" t="s">
        <v>15</v>
      </c>
      <c r="E105" s="8">
        <v>487</v>
      </c>
      <c r="F105" s="213">
        <f t="shared" si="17"/>
        <v>0</v>
      </c>
      <c r="G105" s="8">
        <v>860</v>
      </c>
      <c r="H105" s="213">
        <f t="shared" ref="H105:H112" si="20">X105*$K$7</f>
        <v>0</v>
      </c>
      <c r="I105" s="13">
        <v>1008</v>
      </c>
      <c r="J105" s="213">
        <f t="shared" si="12"/>
        <v>0</v>
      </c>
      <c r="L105" s="14"/>
      <c r="M105" s="25">
        <f>р5гл3!E105/'5,3'!E105</f>
        <v>1.1129363449691991</v>
      </c>
      <c r="N105" s="25"/>
      <c r="O105" s="25">
        <f>р5гл3!G105/'5,3'!G105</f>
        <v>1.1127906976744186</v>
      </c>
      <c r="P105" s="25"/>
      <c r="Q105" s="25">
        <f>р5гл3!I105/'5,3'!I105</f>
        <v>1.1130952380952381</v>
      </c>
      <c r="R105" s="25"/>
      <c r="T105" s="209">
        <v>0</v>
      </c>
      <c r="U105" s="210">
        <f t="shared" si="10"/>
        <v>0</v>
      </c>
      <c r="V105" s="209"/>
      <c r="W105" s="209">
        <v>0</v>
      </c>
      <c r="X105" s="210">
        <f t="shared" si="19"/>
        <v>0</v>
      </c>
      <c r="Y105" s="209"/>
      <c r="Z105" s="209">
        <v>0</v>
      </c>
      <c r="AA105" s="210">
        <f t="shared" si="11"/>
        <v>0</v>
      </c>
    </row>
    <row r="106" spans="1:27" ht="36.75" customHeight="1" x14ac:dyDescent="0.2">
      <c r="A106" s="4" t="s">
        <v>581</v>
      </c>
      <c r="B106" s="4" t="s">
        <v>1071</v>
      </c>
      <c r="C106" s="15" t="s">
        <v>1072</v>
      </c>
      <c r="D106" s="4" t="s">
        <v>15</v>
      </c>
      <c r="E106" s="8">
        <v>584.4</v>
      </c>
      <c r="F106" s="213">
        <f t="shared" si="17"/>
        <v>0</v>
      </c>
      <c r="G106" s="8">
        <v>1032</v>
      </c>
      <c r="H106" s="213">
        <f t="shared" si="20"/>
        <v>0</v>
      </c>
      <c r="I106" s="13">
        <v>1209.5999999999999</v>
      </c>
      <c r="J106" s="213">
        <f t="shared" si="12"/>
        <v>0</v>
      </c>
      <c r="L106" s="14"/>
      <c r="M106" s="25">
        <f>р5гл3!E106/'5,3'!E106</f>
        <v>1.1129363449691991</v>
      </c>
      <c r="N106" s="25"/>
      <c r="O106" s="25">
        <f>р5гл3!G106/'5,3'!G106</f>
        <v>1.1127906976744184</v>
      </c>
      <c r="P106" s="25"/>
      <c r="Q106" s="25">
        <f>р5гл3!I106/'5,3'!I106</f>
        <v>1.1130952380952381</v>
      </c>
      <c r="R106" s="25"/>
      <c r="T106" s="209">
        <v>0</v>
      </c>
      <c r="U106" s="210">
        <f t="shared" si="10"/>
        <v>0</v>
      </c>
      <c r="V106" s="209"/>
      <c r="W106" s="209">
        <v>0</v>
      </c>
      <c r="X106" s="210">
        <f>W106/1.2</f>
        <v>0</v>
      </c>
      <c r="Y106" s="209"/>
      <c r="Z106" s="209">
        <v>0</v>
      </c>
      <c r="AA106" s="210">
        <f t="shared" si="11"/>
        <v>0</v>
      </c>
    </row>
    <row r="107" spans="1:27" ht="36.75" customHeight="1" x14ac:dyDescent="0.2">
      <c r="A107" s="4" t="s">
        <v>584</v>
      </c>
      <c r="B107" s="4" t="s">
        <v>1073</v>
      </c>
      <c r="C107" s="15" t="s">
        <v>1074</v>
      </c>
      <c r="D107" s="4" t="s">
        <v>15</v>
      </c>
      <c r="E107" s="8">
        <v>681.8</v>
      </c>
      <c r="F107" s="213">
        <f t="shared" si="17"/>
        <v>0</v>
      </c>
      <c r="G107" s="8">
        <v>1204</v>
      </c>
      <c r="H107" s="213">
        <f t="shared" si="20"/>
        <v>0</v>
      </c>
      <c r="I107" s="11">
        <v>1411.1999999999998</v>
      </c>
      <c r="J107" s="213">
        <f t="shared" si="12"/>
        <v>0</v>
      </c>
      <c r="L107" s="14"/>
      <c r="M107" s="25">
        <f>р5гл3!E107/'5,3'!E107</f>
        <v>1.1129363449691991</v>
      </c>
      <c r="N107" s="25"/>
      <c r="O107" s="25">
        <f>р5гл3!G107/'5,3'!G107</f>
        <v>1.1127906976744186</v>
      </c>
      <c r="P107" s="25"/>
      <c r="Q107" s="25">
        <f>р5гл3!I107/'5,3'!I107</f>
        <v>1.1130952380952381</v>
      </c>
      <c r="R107" s="25"/>
      <c r="T107" s="209">
        <v>0</v>
      </c>
      <c r="U107" s="210">
        <f t="shared" si="10"/>
        <v>0</v>
      </c>
      <c r="V107" s="209"/>
      <c r="W107" s="209">
        <v>0</v>
      </c>
      <c r="X107" s="210">
        <f t="shared" ref="X107:X114" si="21">W107/1.2</f>
        <v>0</v>
      </c>
      <c r="Y107" s="209"/>
      <c r="Z107" s="209">
        <v>0</v>
      </c>
      <c r="AA107" s="210">
        <f t="shared" si="11"/>
        <v>0</v>
      </c>
    </row>
    <row r="108" spans="1:27" ht="36.75" customHeight="1" x14ac:dyDescent="0.2">
      <c r="A108" s="4" t="s">
        <v>587</v>
      </c>
      <c r="B108" s="4" t="s">
        <v>1075</v>
      </c>
      <c r="C108" s="15" t="s">
        <v>1076</v>
      </c>
      <c r="D108" s="4" t="s">
        <v>15</v>
      </c>
      <c r="E108" s="8">
        <v>631</v>
      </c>
      <c r="F108" s="213">
        <f t="shared" si="17"/>
        <v>0</v>
      </c>
      <c r="G108" s="8">
        <v>1112</v>
      </c>
      <c r="H108" s="213">
        <f t="shared" si="20"/>
        <v>0</v>
      </c>
      <c r="I108" s="11">
        <v>1302</v>
      </c>
      <c r="J108" s="213">
        <f t="shared" si="12"/>
        <v>0</v>
      </c>
      <c r="L108" s="14"/>
      <c r="M108" s="25">
        <f>р5гл3!E108/'5,3'!E108</f>
        <v>1.1125198098256734</v>
      </c>
      <c r="N108" s="25"/>
      <c r="O108" s="25">
        <f>р5гл3!G108/'5,3'!G108</f>
        <v>1.1133093525179856</v>
      </c>
      <c r="P108" s="25"/>
      <c r="Q108" s="25">
        <f>р5гл3!I108/'5,3'!I108</f>
        <v>1.1129032258064515</v>
      </c>
      <c r="R108" s="25"/>
      <c r="T108" s="209">
        <v>0</v>
      </c>
      <c r="U108" s="210">
        <f t="shared" si="10"/>
        <v>0</v>
      </c>
      <c r="V108" s="209"/>
      <c r="W108" s="209">
        <v>0</v>
      </c>
      <c r="X108" s="210">
        <f t="shared" si="21"/>
        <v>0</v>
      </c>
      <c r="Y108" s="209"/>
      <c r="Z108" s="209">
        <v>0</v>
      </c>
      <c r="AA108" s="210">
        <f t="shared" si="11"/>
        <v>0</v>
      </c>
    </row>
    <row r="109" spans="1:27" ht="36.75" customHeight="1" x14ac:dyDescent="0.2">
      <c r="A109" s="4" t="s">
        <v>590</v>
      </c>
      <c r="B109" s="4" t="s">
        <v>1077</v>
      </c>
      <c r="C109" s="15" t="s">
        <v>1078</v>
      </c>
      <c r="D109" s="4" t="s">
        <v>15</v>
      </c>
      <c r="E109" s="8">
        <v>757.19999999999993</v>
      </c>
      <c r="F109" s="213">
        <f t="shared" si="17"/>
        <v>0</v>
      </c>
      <c r="G109" s="6">
        <v>1334.3999999999999</v>
      </c>
      <c r="H109" s="213">
        <f t="shared" si="20"/>
        <v>0</v>
      </c>
      <c r="I109" s="11">
        <v>1562.3999999999999</v>
      </c>
      <c r="J109" s="213">
        <f t="shared" si="12"/>
        <v>0</v>
      </c>
      <c r="L109" s="14"/>
      <c r="M109" s="25">
        <f>р5гл3!E109/'5,3'!E109</f>
        <v>1.1125198098256737</v>
      </c>
      <c r="N109" s="25"/>
      <c r="O109" s="25">
        <f>р5гл3!G109/'5,3'!G109</f>
        <v>1.1133093525179856</v>
      </c>
      <c r="P109" s="25"/>
      <c r="Q109" s="25">
        <f>р5гл3!I109/'5,3'!I109</f>
        <v>1.1129032258064517</v>
      </c>
      <c r="R109" s="25"/>
      <c r="T109" s="209">
        <v>0</v>
      </c>
      <c r="U109" s="210">
        <f t="shared" si="10"/>
        <v>0</v>
      </c>
      <c r="V109" s="209"/>
      <c r="W109" s="209">
        <v>0</v>
      </c>
      <c r="X109" s="210">
        <f t="shared" si="21"/>
        <v>0</v>
      </c>
      <c r="Y109" s="209"/>
      <c r="Z109" s="209">
        <v>0</v>
      </c>
      <c r="AA109" s="210">
        <f t="shared" si="11"/>
        <v>0</v>
      </c>
    </row>
    <row r="110" spans="1:27" ht="36.75" customHeight="1" x14ac:dyDescent="0.2">
      <c r="A110" s="4" t="s">
        <v>593</v>
      </c>
      <c r="B110" s="4" t="s">
        <v>1079</v>
      </c>
      <c r="C110" s="15" t="s">
        <v>1080</v>
      </c>
      <c r="D110" s="4" t="s">
        <v>15</v>
      </c>
      <c r="E110" s="8">
        <v>883.4</v>
      </c>
      <c r="F110" s="213">
        <f t="shared" si="17"/>
        <v>0</v>
      </c>
      <c r="G110" s="6">
        <v>1556.8</v>
      </c>
      <c r="H110" s="213">
        <f t="shared" si="20"/>
        <v>0</v>
      </c>
      <c r="I110" s="11">
        <v>1822.8</v>
      </c>
      <c r="J110" s="213">
        <f t="shared" si="12"/>
        <v>0</v>
      </c>
      <c r="L110" s="14"/>
      <c r="M110" s="25">
        <f>р5гл3!E110/'5,3'!E110</f>
        <v>1.1125198098256734</v>
      </c>
      <c r="N110" s="25"/>
      <c r="O110" s="25">
        <f>р5гл3!G110/'5,3'!G110</f>
        <v>1.1133093525179856</v>
      </c>
      <c r="P110" s="25"/>
      <c r="Q110" s="25">
        <f>р5гл3!I110/'5,3'!I110</f>
        <v>1.1129032258064515</v>
      </c>
      <c r="R110" s="25"/>
      <c r="T110" s="209">
        <v>0</v>
      </c>
      <c r="U110" s="210">
        <f t="shared" si="10"/>
        <v>0</v>
      </c>
      <c r="V110" s="209"/>
      <c r="W110" s="209">
        <v>0</v>
      </c>
      <c r="X110" s="210">
        <f t="shared" si="21"/>
        <v>0</v>
      </c>
      <c r="Y110" s="209"/>
      <c r="Z110" s="209">
        <v>0</v>
      </c>
      <c r="AA110" s="210">
        <f t="shared" si="11"/>
        <v>0</v>
      </c>
    </row>
    <row r="111" spans="1:27" ht="36.75" customHeight="1" x14ac:dyDescent="0.2">
      <c r="A111" s="4" t="s">
        <v>596</v>
      </c>
      <c r="B111" s="4" t="s">
        <v>1081</v>
      </c>
      <c r="C111" s="15" t="s">
        <v>1082</v>
      </c>
      <c r="D111" s="4" t="s">
        <v>15</v>
      </c>
      <c r="E111" s="8">
        <v>773</v>
      </c>
      <c r="F111" s="213">
        <f t="shared" si="17"/>
        <v>0</v>
      </c>
      <c r="G111" s="6">
        <v>1366</v>
      </c>
      <c r="H111" s="213">
        <f t="shared" si="20"/>
        <v>0</v>
      </c>
      <c r="I111" s="11">
        <v>1599</v>
      </c>
      <c r="J111" s="213">
        <f t="shared" si="12"/>
        <v>0</v>
      </c>
      <c r="L111" s="14"/>
      <c r="M111" s="25">
        <f>р5гл3!E111/'5,3'!E111</f>
        <v>1.11254851228978</v>
      </c>
      <c r="N111" s="25"/>
      <c r="O111" s="25">
        <f>р5гл3!G111/'5,3'!G111</f>
        <v>1.1127379209370425</v>
      </c>
      <c r="P111" s="25"/>
      <c r="Q111" s="25">
        <f>р5гл3!I111/'5,3'!I111</f>
        <v>1.1131957473420888</v>
      </c>
      <c r="R111" s="25"/>
      <c r="T111" s="209">
        <v>0</v>
      </c>
      <c r="U111" s="210">
        <f t="shared" si="10"/>
        <v>0</v>
      </c>
      <c r="V111" s="209"/>
      <c r="W111" s="209">
        <v>0</v>
      </c>
      <c r="X111" s="210">
        <f t="shared" si="21"/>
        <v>0</v>
      </c>
      <c r="Y111" s="209"/>
      <c r="Z111" s="209">
        <v>0</v>
      </c>
      <c r="AA111" s="210">
        <f t="shared" si="11"/>
        <v>0</v>
      </c>
    </row>
    <row r="112" spans="1:27" ht="36.75" customHeight="1" x14ac:dyDescent="0.2">
      <c r="A112" s="4" t="s">
        <v>599</v>
      </c>
      <c r="B112" s="4" t="s">
        <v>1083</v>
      </c>
      <c r="C112" s="15" t="s">
        <v>1084</v>
      </c>
      <c r="D112" s="4" t="s">
        <v>15</v>
      </c>
      <c r="E112" s="8">
        <v>927.59999999999991</v>
      </c>
      <c r="F112" s="213">
        <f t="shared" si="17"/>
        <v>0</v>
      </c>
      <c r="G112" s="6">
        <v>1639.2</v>
      </c>
      <c r="H112" s="213">
        <f t="shared" si="20"/>
        <v>0</v>
      </c>
      <c r="I112" s="11">
        <v>1918.8</v>
      </c>
      <c r="J112" s="213">
        <f t="shared" si="12"/>
        <v>0</v>
      </c>
      <c r="L112" s="14"/>
      <c r="M112" s="25">
        <f>р5гл3!E112/'5,3'!E112</f>
        <v>1.1125485122897802</v>
      </c>
      <c r="N112" s="25"/>
      <c r="O112" s="25">
        <f>р5гл3!G112/'5,3'!G112</f>
        <v>1.1127379209370425</v>
      </c>
      <c r="P112" s="25"/>
      <c r="Q112" s="25">
        <f>р5гл3!I112/'5,3'!I112</f>
        <v>1.1131957473420888</v>
      </c>
      <c r="R112" s="25"/>
      <c r="T112" s="209">
        <v>0</v>
      </c>
      <c r="U112" s="210">
        <f t="shared" si="10"/>
        <v>0</v>
      </c>
      <c r="V112" s="209"/>
      <c r="W112" s="209">
        <v>0</v>
      </c>
      <c r="X112" s="210">
        <f t="shared" si="21"/>
        <v>0</v>
      </c>
      <c r="Y112" s="209"/>
      <c r="Z112" s="209">
        <v>0</v>
      </c>
      <c r="AA112" s="210">
        <f t="shared" si="11"/>
        <v>0</v>
      </c>
    </row>
    <row r="113" spans="1:27" ht="36.75" customHeight="1" x14ac:dyDescent="0.2">
      <c r="A113" s="4" t="s">
        <v>602</v>
      </c>
      <c r="B113" s="4" t="s">
        <v>1085</v>
      </c>
      <c r="C113" s="15" t="s">
        <v>1086</v>
      </c>
      <c r="D113" s="4" t="s">
        <v>15</v>
      </c>
      <c r="E113" s="8">
        <v>1082.1999999999998</v>
      </c>
      <c r="F113" s="213">
        <f t="shared" si="17"/>
        <v>0</v>
      </c>
      <c r="G113" s="6">
        <v>1912.3999999999999</v>
      </c>
      <c r="H113" s="213">
        <f>X113*$K$7</f>
        <v>0</v>
      </c>
      <c r="I113" s="11">
        <v>2238.6</v>
      </c>
      <c r="J113" s="213">
        <f t="shared" si="12"/>
        <v>0</v>
      </c>
      <c r="L113" s="14"/>
      <c r="M113" s="25">
        <f>р5гл3!E113/'5,3'!E113</f>
        <v>1.1125485122897802</v>
      </c>
      <c r="N113" s="25"/>
      <c r="O113" s="25">
        <f>р5гл3!G113/'5,3'!G113</f>
        <v>1.1127379209370425</v>
      </c>
      <c r="P113" s="25"/>
      <c r="Q113" s="25">
        <f>р5гл3!I113/'5,3'!I113</f>
        <v>1.1131957473420888</v>
      </c>
      <c r="R113" s="25"/>
      <c r="T113" s="209">
        <v>0</v>
      </c>
      <c r="U113" s="210">
        <f t="shared" si="10"/>
        <v>0</v>
      </c>
      <c r="V113" s="209"/>
      <c r="W113" s="209">
        <v>0</v>
      </c>
      <c r="X113" s="210">
        <f t="shared" si="21"/>
        <v>0</v>
      </c>
      <c r="Y113" s="209"/>
      <c r="Z113" s="209">
        <v>0</v>
      </c>
      <c r="AA113" s="210">
        <f t="shared" si="11"/>
        <v>0</v>
      </c>
    </row>
    <row r="114" spans="1:27" ht="36.75" customHeight="1" x14ac:dyDescent="0.2">
      <c r="A114" s="4" t="s">
        <v>605</v>
      </c>
      <c r="B114" s="4" t="s">
        <v>1087</v>
      </c>
      <c r="C114" s="5" t="s">
        <v>1088</v>
      </c>
      <c r="D114" s="4" t="s">
        <v>15</v>
      </c>
      <c r="E114" s="8">
        <v>437</v>
      </c>
      <c r="F114" s="123">
        <f t="shared" si="17"/>
        <v>478.84999999999997</v>
      </c>
      <c r="G114" s="8">
        <v>784</v>
      </c>
      <c r="H114" s="123">
        <f t="shared" ref="H114:H123" si="22">X114*$K$7</f>
        <v>865.18333333333339</v>
      </c>
      <c r="I114" s="13">
        <v>889</v>
      </c>
      <c r="J114" s="123">
        <f t="shared" si="12"/>
        <v>971.93333333333339</v>
      </c>
      <c r="L114" s="14"/>
      <c r="M114" s="25">
        <f>р5гл3!E114/'5,3'!E114</f>
        <v>1.1121281464530892</v>
      </c>
      <c r="N114" s="25">
        <f>р5гл3!F114/'5,3'!F114</f>
        <v>1.1130834290487628</v>
      </c>
      <c r="O114" s="25">
        <f>р5гл3!G114/'5,3'!G114</f>
        <v>1.1135204081632653</v>
      </c>
      <c r="P114" s="25">
        <f>р5гл3!H114/'5,3'!H114</f>
        <v>1.1130588892527595</v>
      </c>
      <c r="Q114" s="25">
        <f>р5гл3!I114/'5,3'!I114</f>
        <v>1.1124859392575928</v>
      </c>
      <c r="R114" s="25">
        <f>р5гл3!J114/'5,3'!J114</f>
        <v>1.1132450785376224</v>
      </c>
      <c r="T114" s="209">
        <v>471</v>
      </c>
      <c r="U114" s="210">
        <f t="shared" si="10"/>
        <v>392.5</v>
      </c>
      <c r="V114" s="209"/>
      <c r="W114" s="209">
        <v>851</v>
      </c>
      <c r="X114" s="210">
        <f t="shared" si="21"/>
        <v>709.16666666666674</v>
      </c>
      <c r="Y114" s="209"/>
      <c r="Z114" s="209">
        <v>956</v>
      </c>
      <c r="AA114" s="210">
        <f t="shared" si="11"/>
        <v>796.66666666666674</v>
      </c>
    </row>
    <row r="115" spans="1:27" ht="36.75" customHeight="1" x14ac:dyDescent="0.2">
      <c r="A115" s="4" t="s">
        <v>608</v>
      </c>
      <c r="B115" s="4" t="s">
        <v>1089</v>
      </c>
      <c r="C115" s="5" t="s">
        <v>1090</v>
      </c>
      <c r="D115" s="4" t="s">
        <v>15</v>
      </c>
      <c r="E115" s="8">
        <v>524.4</v>
      </c>
      <c r="F115" s="123">
        <f t="shared" si="17"/>
        <v>574.61999999999989</v>
      </c>
      <c r="G115" s="8">
        <v>940.8</v>
      </c>
      <c r="H115" s="123">
        <f t="shared" si="22"/>
        <v>1038.22</v>
      </c>
      <c r="I115" s="13">
        <v>1066.8</v>
      </c>
      <c r="J115" s="123">
        <f t="shared" si="12"/>
        <v>1166.3200000000002</v>
      </c>
      <c r="L115" s="14"/>
      <c r="M115" s="25">
        <f>р5гл3!E115/'5,3'!E115</f>
        <v>1.1121281464530892</v>
      </c>
      <c r="N115" s="25">
        <f>р5гл3!F115/'5,3'!F115</f>
        <v>1.113083429048763</v>
      </c>
      <c r="O115" s="25">
        <f>р5гл3!G115/'5,3'!G115</f>
        <v>1.1135204081632653</v>
      </c>
      <c r="P115" s="25">
        <f>р5гл3!H115/'5,3'!H115</f>
        <v>1.1130588892527593</v>
      </c>
      <c r="Q115" s="25">
        <f>р5гл3!I115/'5,3'!I115</f>
        <v>1.1124859392575928</v>
      </c>
      <c r="R115" s="25">
        <f>р5гл3!J115/'5,3'!J115</f>
        <v>1.1132450785376224</v>
      </c>
      <c r="T115" s="209">
        <v>565.19999999999993</v>
      </c>
      <c r="U115" s="210">
        <f t="shared" si="10"/>
        <v>470.99999999999994</v>
      </c>
      <c r="V115" s="209"/>
      <c r="W115" s="209">
        <v>1021.1999999999999</v>
      </c>
      <c r="X115" s="210">
        <f>W115/1.2</f>
        <v>851</v>
      </c>
      <c r="Y115" s="209"/>
      <c r="Z115" s="209">
        <v>1147.2</v>
      </c>
      <c r="AA115" s="210">
        <f t="shared" si="11"/>
        <v>956.00000000000011</v>
      </c>
    </row>
    <row r="116" spans="1:27" ht="36.75" customHeight="1" x14ac:dyDescent="0.2">
      <c r="A116" s="4" t="s">
        <v>611</v>
      </c>
      <c r="B116" s="4" t="s">
        <v>1091</v>
      </c>
      <c r="C116" s="5" t="s">
        <v>1092</v>
      </c>
      <c r="D116" s="4" t="s">
        <v>15</v>
      </c>
      <c r="E116" s="8">
        <v>611.79999999999995</v>
      </c>
      <c r="F116" s="123">
        <f t="shared" si="17"/>
        <v>670.39</v>
      </c>
      <c r="G116" s="8">
        <v>1097.5999999999999</v>
      </c>
      <c r="H116" s="123">
        <f t="shared" si="22"/>
        <v>1211.2566666666667</v>
      </c>
      <c r="I116" s="11">
        <v>1244.5999999999999</v>
      </c>
      <c r="J116" s="123">
        <f t="shared" si="12"/>
        <v>1360.7066666666665</v>
      </c>
      <c r="L116" s="14"/>
      <c r="M116" s="25">
        <f>р5гл3!E116/'5,3'!E116</f>
        <v>1.1121281464530892</v>
      </c>
      <c r="N116" s="25">
        <f>р5гл3!F116/'5,3'!F116</f>
        <v>1.1130834290487626</v>
      </c>
      <c r="O116" s="25">
        <f>р5гл3!G116/'5,3'!G116</f>
        <v>1.1135204081632653</v>
      </c>
      <c r="P116" s="25">
        <f>р5гл3!H116/'5,3'!H116</f>
        <v>1.1130588892527593</v>
      </c>
      <c r="Q116" s="25">
        <f>р5гл3!I116/'5,3'!I116</f>
        <v>1.1124859392575928</v>
      </c>
      <c r="R116" s="25">
        <f>р5гл3!J116/'5,3'!J116</f>
        <v>1.1132450785376227</v>
      </c>
      <c r="T116" s="209">
        <v>659.4</v>
      </c>
      <c r="U116" s="210">
        <f t="shared" si="10"/>
        <v>549.5</v>
      </c>
      <c r="V116" s="209"/>
      <c r="W116" s="209">
        <v>1191.3999999999999</v>
      </c>
      <c r="X116" s="210">
        <f t="shared" ref="X116:X120" si="23">W116/1.2</f>
        <v>992.83333333333326</v>
      </c>
      <c r="Y116" s="209"/>
      <c r="Z116" s="209">
        <v>1338.3999999999999</v>
      </c>
      <c r="AA116" s="210">
        <f t="shared" si="11"/>
        <v>1115.3333333333333</v>
      </c>
    </row>
    <row r="117" spans="1:27" ht="36.75" customHeight="1" x14ac:dyDescent="0.2">
      <c r="A117" s="4" t="s">
        <v>614</v>
      </c>
      <c r="B117" s="4" t="s">
        <v>1093</v>
      </c>
      <c r="C117" s="15" t="s">
        <v>1094</v>
      </c>
      <c r="D117" s="4" t="s">
        <v>15</v>
      </c>
      <c r="E117" s="8">
        <v>513</v>
      </c>
      <c r="F117" s="213">
        <f t="shared" si="17"/>
        <v>0</v>
      </c>
      <c r="G117" s="8">
        <v>922</v>
      </c>
      <c r="H117" s="213">
        <f t="shared" si="22"/>
        <v>0</v>
      </c>
      <c r="I117" s="13">
        <v>1046</v>
      </c>
      <c r="J117" s="213">
        <f t="shared" si="12"/>
        <v>0</v>
      </c>
      <c r="L117" s="14"/>
      <c r="M117" s="25">
        <f>р5гл3!E117/'5,3'!E117</f>
        <v>1.1130604288499026</v>
      </c>
      <c r="N117" s="25"/>
      <c r="O117" s="25">
        <f>р5гл3!G117/'5,3'!G117</f>
        <v>1.1127982646420824</v>
      </c>
      <c r="P117" s="25"/>
      <c r="Q117" s="25">
        <f>р5гл3!I117/'5,3'!I117</f>
        <v>1.1128107074569791</v>
      </c>
      <c r="R117" s="25"/>
      <c r="T117" s="209">
        <v>0</v>
      </c>
      <c r="U117" s="210">
        <f t="shared" si="10"/>
        <v>0</v>
      </c>
      <c r="V117" s="209"/>
      <c r="W117" s="209">
        <v>0</v>
      </c>
      <c r="X117" s="210">
        <f t="shared" si="23"/>
        <v>0</v>
      </c>
      <c r="Y117" s="209"/>
      <c r="Z117" s="209">
        <v>0</v>
      </c>
      <c r="AA117" s="210">
        <f t="shared" si="11"/>
        <v>0</v>
      </c>
    </row>
    <row r="118" spans="1:27" ht="36.75" customHeight="1" x14ac:dyDescent="0.2">
      <c r="A118" s="4" t="s">
        <v>617</v>
      </c>
      <c r="B118" s="4" t="s">
        <v>1095</v>
      </c>
      <c r="C118" s="15" t="s">
        <v>1096</v>
      </c>
      <c r="D118" s="4" t="s">
        <v>15</v>
      </c>
      <c r="E118" s="8">
        <v>615.6</v>
      </c>
      <c r="F118" s="213">
        <f t="shared" si="17"/>
        <v>0</v>
      </c>
      <c r="G118" s="8">
        <v>1106.3999999999999</v>
      </c>
      <c r="H118" s="213">
        <f t="shared" si="22"/>
        <v>0</v>
      </c>
      <c r="I118" s="11">
        <v>1255.2</v>
      </c>
      <c r="J118" s="213">
        <f t="shared" si="12"/>
        <v>0</v>
      </c>
      <c r="L118" s="14"/>
      <c r="M118" s="25">
        <f>р5гл3!E118/'5,3'!E118</f>
        <v>1.1130604288499024</v>
      </c>
      <c r="N118" s="25"/>
      <c r="O118" s="25">
        <f>р5гл3!G118/'5,3'!G118</f>
        <v>1.1127982646420826</v>
      </c>
      <c r="P118" s="25"/>
      <c r="Q118" s="25">
        <f>р5гл3!I118/'5,3'!I118</f>
        <v>1.1128107074569789</v>
      </c>
      <c r="R118" s="25"/>
      <c r="T118" s="209">
        <v>0</v>
      </c>
      <c r="U118" s="210">
        <f t="shared" si="10"/>
        <v>0</v>
      </c>
      <c r="V118" s="209"/>
      <c r="W118" s="209">
        <v>0</v>
      </c>
      <c r="X118" s="210">
        <f t="shared" si="23"/>
        <v>0</v>
      </c>
      <c r="Y118" s="209"/>
      <c r="Z118" s="209">
        <v>0</v>
      </c>
      <c r="AA118" s="210">
        <f t="shared" si="11"/>
        <v>0</v>
      </c>
    </row>
    <row r="119" spans="1:27" ht="36.75" customHeight="1" x14ac:dyDescent="0.2">
      <c r="A119" s="4" t="s">
        <v>620</v>
      </c>
      <c r="B119" s="4" t="s">
        <v>1097</v>
      </c>
      <c r="C119" s="15" t="s">
        <v>1098</v>
      </c>
      <c r="D119" s="4" t="s">
        <v>15</v>
      </c>
      <c r="E119" s="8">
        <v>718.19999999999993</v>
      </c>
      <c r="F119" s="213">
        <f t="shared" si="17"/>
        <v>0</v>
      </c>
      <c r="G119" s="6">
        <v>1290.8</v>
      </c>
      <c r="H119" s="213">
        <f t="shared" si="22"/>
        <v>0</v>
      </c>
      <c r="I119" s="11">
        <v>1464.3999999999999</v>
      </c>
      <c r="J119" s="213">
        <f t="shared" si="12"/>
        <v>0</v>
      </c>
      <c r="L119" s="14"/>
      <c r="M119" s="25">
        <f>р5гл3!E119/'5,3'!E119</f>
        <v>1.1130604288499026</v>
      </c>
      <c r="N119" s="25"/>
      <c r="O119" s="25">
        <f>р5гл3!G119/'5,3'!G119</f>
        <v>1.1127982646420824</v>
      </c>
      <c r="P119" s="25"/>
      <c r="Q119" s="25">
        <f>р5гл3!I119/'5,3'!I119</f>
        <v>1.1128107074569791</v>
      </c>
      <c r="R119" s="25"/>
      <c r="T119" s="209">
        <v>0</v>
      </c>
      <c r="U119" s="210">
        <f t="shared" si="10"/>
        <v>0</v>
      </c>
      <c r="V119" s="209"/>
      <c r="W119" s="209">
        <v>0</v>
      </c>
      <c r="X119" s="210">
        <f t="shared" si="23"/>
        <v>0</v>
      </c>
      <c r="Y119" s="209"/>
      <c r="Z119" s="209">
        <v>0</v>
      </c>
      <c r="AA119" s="210">
        <f t="shared" si="11"/>
        <v>0</v>
      </c>
    </row>
    <row r="120" spans="1:27" ht="36.75" customHeight="1" x14ac:dyDescent="0.2">
      <c r="A120" s="4" t="s">
        <v>623</v>
      </c>
      <c r="B120" s="4" t="s">
        <v>1099</v>
      </c>
      <c r="C120" s="15" t="s">
        <v>1100</v>
      </c>
      <c r="D120" s="4" t="s">
        <v>15</v>
      </c>
      <c r="E120" s="6">
        <v>2920</v>
      </c>
      <c r="F120" s="213">
        <f t="shared" si="17"/>
        <v>0</v>
      </c>
      <c r="G120" s="6">
        <v>5155</v>
      </c>
      <c r="H120" s="213">
        <f t="shared" si="22"/>
        <v>0</v>
      </c>
      <c r="I120" s="11">
        <v>6038</v>
      </c>
      <c r="J120" s="213">
        <f t="shared" si="12"/>
        <v>0</v>
      </c>
      <c r="L120" s="14"/>
      <c r="M120" s="25">
        <f>р5гл3!E120/'5,3'!E120</f>
        <v>1.1130136986301369</v>
      </c>
      <c r="N120" s="25"/>
      <c r="O120" s="25">
        <f>р5гл3!G120/'5,3'!G120</f>
        <v>1.1130940834141609</v>
      </c>
      <c r="P120" s="25"/>
      <c r="Q120" s="25">
        <f>р5гл3!I120/'5,3'!I120</f>
        <v>1.1129513083802585</v>
      </c>
      <c r="R120" s="25"/>
      <c r="T120" s="209">
        <v>0</v>
      </c>
      <c r="U120" s="210">
        <f t="shared" si="10"/>
        <v>0</v>
      </c>
      <c r="V120" s="209"/>
      <c r="W120" s="209">
        <v>0</v>
      </c>
      <c r="X120" s="210">
        <f t="shared" si="23"/>
        <v>0</v>
      </c>
      <c r="Y120" s="209"/>
      <c r="Z120" s="209">
        <v>0</v>
      </c>
      <c r="AA120" s="210">
        <f t="shared" si="11"/>
        <v>0</v>
      </c>
    </row>
    <row r="121" spans="1:27" ht="36.75" customHeight="1" x14ac:dyDescent="0.2">
      <c r="A121" s="4" t="s">
        <v>626</v>
      </c>
      <c r="B121" s="4" t="s">
        <v>1101</v>
      </c>
      <c r="C121" s="15" t="s">
        <v>1102</v>
      </c>
      <c r="D121" s="4" t="s">
        <v>15</v>
      </c>
      <c r="E121" s="6">
        <v>3504</v>
      </c>
      <c r="F121" s="213">
        <f t="shared" si="17"/>
        <v>0</v>
      </c>
      <c r="G121" s="6">
        <v>6186</v>
      </c>
      <c r="H121" s="213">
        <f t="shared" si="22"/>
        <v>0</v>
      </c>
      <c r="I121" s="11">
        <v>7245.5999999999995</v>
      </c>
      <c r="J121" s="213">
        <f t="shared" si="12"/>
        <v>0</v>
      </c>
      <c r="L121" s="14"/>
      <c r="M121" s="25">
        <f>р5гл3!E121/'5,3'!E121</f>
        <v>1.1130136986301369</v>
      </c>
      <c r="N121" s="25"/>
      <c r="O121" s="25">
        <f>р5гл3!G121/'5,3'!G121</f>
        <v>1.1130940834141609</v>
      </c>
      <c r="P121" s="25"/>
      <c r="Q121" s="25">
        <f>р5гл3!I121/'5,3'!I121</f>
        <v>1.1129513083802585</v>
      </c>
      <c r="R121" s="25"/>
      <c r="T121" s="209">
        <v>0</v>
      </c>
      <c r="U121" s="210">
        <f t="shared" si="10"/>
        <v>0</v>
      </c>
      <c r="V121" s="209"/>
      <c r="W121" s="209">
        <v>0</v>
      </c>
      <c r="X121" s="210">
        <f>W121/1.2</f>
        <v>0</v>
      </c>
      <c r="Y121" s="209"/>
      <c r="Z121" s="209">
        <v>0</v>
      </c>
      <c r="AA121" s="210">
        <f t="shared" si="11"/>
        <v>0</v>
      </c>
    </row>
    <row r="122" spans="1:27" ht="36.75" customHeight="1" x14ac:dyDescent="0.2">
      <c r="A122" s="4" t="s">
        <v>629</v>
      </c>
      <c r="B122" s="4" t="s">
        <v>1103</v>
      </c>
      <c r="C122" s="15" t="s">
        <v>1104</v>
      </c>
      <c r="D122" s="4" t="s">
        <v>15</v>
      </c>
      <c r="E122" s="6">
        <v>4087.9999999999995</v>
      </c>
      <c r="F122" s="213">
        <f t="shared" si="17"/>
        <v>0</v>
      </c>
      <c r="G122" s="6">
        <v>7216.9999999999991</v>
      </c>
      <c r="H122" s="213">
        <f t="shared" si="22"/>
        <v>0</v>
      </c>
      <c r="I122" s="11">
        <v>8453.1999999999989</v>
      </c>
      <c r="J122" s="213">
        <f t="shared" si="12"/>
        <v>0</v>
      </c>
      <c r="L122" s="14"/>
      <c r="M122" s="25">
        <f>р5гл3!E122/'5,3'!E122</f>
        <v>1.1130136986301371</v>
      </c>
      <c r="N122" s="25"/>
      <c r="O122" s="25">
        <f>р5гл3!G122/'5,3'!G122</f>
        <v>1.1130940834141612</v>
      </c>
      <c r="P122" s="25"/>
      <c r="Q122" s="25">
        <f>р5гл3!I122/'5,3'!I122</f>
        <v>1.1129513083802585</v>
      </c>
      <c r="R122" s="25"/>
      <c r="T122" s="209">
        <v>0</v>
      </c>
      <c r="U122" s="210">
        <f t="shared" si="10"/>
        <v>0</v>
      </c>
      <c r="V122" s="209"/>
      <c r="W122" s="209">
        <v>0</v>
      </c>
      <c r="X122" s="210">
        <f t="shared" ref="X122:X129" si="24">W122/1.2</f>
        <v>0</v>
      </c>
      <c r="Y122" s="209"/>
      <c r="Z122" s="209">
        <v>0</v>
      </c>
      <c r="AA122" s="210">
        <f t="shared" si="11"/>
        <v>0</v>
      </c>
    </row>
    <row r="123" spans="1:27" ht="36.75" customHeight="1" x14ac:dyDescent="0.2">
      <c r="A123" s="4" t="s">
        <v>632</v>
      </c>
      <c r="B123" s="4" t="s">
        <v>1105</v>
      </c>
      <c r="C123" s="15" t="s">
        <v>1106</v>
      </c>
      <c r="D123" s="4" t="s">
        <v>15</v>
      </c>
      <c r="E123" s="6">
        <v>3378</v>
      </c>
      <c r="F123" s="213">
        <f t="shared" si="17"/>
        <v>0</v>
      </c>
      <c r="G123" s="6">
        <v>5965</v>
      </c>
      <c r="H123" s="213">
        <f t="shared" si="22"/>
        <v>0</v>
      </c>
      <c r="I123" s="11">
        <v>6986</v>
      </c>
      <c r="J123" s="213">
        <f t="shared" si="12"/>
        <v>0</v>
      </c>
      <c r="L123" s="14"/>
      <c r="M123" s="25">
        <f>р5гл3!E123/'5,3'!E123</f>
        <v>1.1130846654825342</v>
      </c>
      <c r="N123" s="25"/>
      <c r="O123" s="25">
        <f>р5гл3!G123/'5,3'!G123</f>
        <v>1.1129924559932942</v>
      </c>
      <c r="P123" s="25"/>
      <c r="Q123" s="25">
        <f>р5гл3!I123/'5,3'!I123</f>
        <v>1.1129401660463785</v>
      </c>
      <c r="R123" s="25"/>
      <c r="T123" s="209">
        <v>0</v>
      </c>
      <c r="U123" s="210">
        <f t="shared" si="10"/>
        <v>0</v>
      </c>
      <c r="V123" s="209"/>
      <c r="W123" s="209">
        <v>0</v>
      </c>
      <c r="X123" s="210">
        <f t="shared" si="24"/>
        <v>0</v>
      </c>
      <c r="Y123" s="209"/>
      <c r="Z123" s="209">
        <v>0</v>
      </c>
      <c r="AA123" s="210">
        <f t="shared" si="11"/>
        <v>0</v>
      </c>
    </row>
    <row r="124" spans="1:27" ht="36.75" customHeight="1" x14ac:dyDescent="0.2">
      <c r="A124" s="4" t="s">
        <v>635</v>
      </c>
      <c r="B124" s="4" t="s">
        <v>1107</v>
      </c>
      <c r="C124" s="15" t="s">
        <v>1108</v>
      </c>
      <c r="D124" s="4" t="s">
        <v>15</v>
      </c>
      <c r="E124" s="6">
        <v>4053.6</v>
      </c>
      <c r="F124" s="213">
        <f t="shared" ref="F124:F155" si="25">U124*$K$7</f>
        <v>0</v>
      </c>
      <c r="G124" s="6">
        <v>7158</v>
      </c>
      <c r="H124" s="213">
        <f>X124*$K$7</f>
        <v>0</v>
      </c>
      <c r="I124" s="11">
        <v>8383.1999999999989</v>
      </c>
      <c r="J124" s="213">
        <f t="shared" si="12"/>
        <v>0</v>
      </c>
      <c r="L124" s="14"/>
      <c r="M124" s="25">
        <f>р5гл3!E124/'5,3'!E124</f>
        <v>1.1130846654825342</v>
      </c>
      <c r="N124" s="25"/>
      <c r="O124" s="25">
        <f>р5гл3!G124/'5,3'!G124</f>
        <v>1.1129924559932942</v>
      </c>
      <c r="P124" s="25"/>
      <c r="Q124" s="25">
        <f>р5гл3!I124/'5,3'!I124</f>
        <v>1.1129401660463787</v>
      </c>
      <c r="R124" s="25"/>
      <c r="T124" s="209">
        <v>0</v>
      </c>
      <c r="U124" s="210">
        <f t="shared" si="10"/>
        <v>0</v>
      </c>
      <c r="V124" s="209"/>
      <c r="W124" s="209">
        <v>0</v>
      </c>
      <c r="X124" s="210">
        <f t="shared" si="24"/>
        <v>0</v>
      </c>
      <c r="Y124" s="209"/>
      <c r="Z124" s="209">
        <v>0</v>
      </c>
      <c r="AA124" s="210">
        <f t="shared" si="11"/>
        <v>0</v>
      </c>
    </row>
    <row r="125" spans="1:27" ht="36.75" customHeight="1" x14ac:dyDescent="0.2">
      <c r="A125" s="4" t="s">
        <v>638</v>
      </c>
      <c r="B125" s="4" t="s">
        <v>1109</v>
      </c>
      <c r="C125" s="15" t="s">
        <v>1110</v>
      </c>
      <c r="D125" s="4" t="s">
        <v>15</v>
      </c>
      <c r="E125" s="6">
        <v>4729.2</v>
      </c>
      <c r="F125" s="213">
        <f t="shared" si="25"/>
        <v>0</v>
      </c>
      <c r="G125" s="6">
        <v>8351</v>
      </c>
      <c r="H125" s="213">
        <f t="shared" ref="H125:H132" si="26">X125*$K$7</f>
        <v>0</v>
      </c>
      <c r="I125" s="11">
        <v>9780.4</v>
      </c>
      <c r="J125" s="213">
        <f t="shared" si="12"/>
        <v>0</v>
      </c>
      <c r="L125" s="14"/>
      <c r="M125" s="25">
        <f>р5гл3!E125/'5,3'!E125</f>
        <v>1.1130846654825342</v>
      </c>
      <c r="N125" s="25"/>
      <c r="O125" s="25">
        <f>р5гл3!G125/'5,3'!G125</f>
        <v>1.112992455993294</v>
      </c>
      <c r="P125" s="25"/>
      <c r="Q125" s="25">
        <f>р5гл3!I125/'5,3'!I125</f>
        <v>1.1129401660463785</v>
      </c>
      <c r="R125" s="25"/>
      <c r="T125" s="209">
        <v>0</v>
      </c>
      <c r="U125" s="210">
        <f t="shared" si="10"/>
        <v>0</v>
      </c>
      <c r="V125" s="209"/>
      <c r="W125" s="209">
        <v>0</v>
      </c>
      <c r="X125" s="210">
        <f t="shared" si="24"/>
        <v>0</v>
      </c>
      <c r="Y125" s="209"/>
      <c r="Z125" s="209">
        <v>0</v>
      </c>
      <c r="AA125" s="210">
        <f t="shared" si="11"/>
        <v>0</v>
      </c>
    </row>
    <row r="126" spans="1:27" ht="36.75" customHeight="1" x14ac:dyDescent="0.2">
      <c r="A126" s="4" t="s">
        <v>641</v>
      </c>
      <c r="B126" s="4" t="s">
        <v>1111</v>
      </c>
      <c r="C126" s="15" t="s">
        <v>1112</v>
      </c>
      <c r="D126" s="4" t="s">
        <v>15</v>
      </c>
      <c r="E126" s="6">
        <v>3837</v>
      </c>
      <c r="F126" s="213">
        <f t="shared" si="25"/>
        <v>0</v>
      </c>
      <c r="G126" s="6">
        <v>6773</v>
      </c>
      <c r="H126" s="213">
        <f t="shared" si="26"/>
        <v>0</v>
      </c>
      <c r="I126" s="11">
        <v>7933</v>
      </c>
      <c r="J126" s="213">
        <f t="shared" si="12"/>
        <v>0</v>
      </c>
      <c r="L126" s="14"/>
      <c r="M126" s="25">
        <f>р5гл3!E126/'5,3'!E126</f>
        <v>1.1131091998957519</v>
      </c>
      <c r="N126" s="25"/>
      <c r="O126" s="25">
        <f>р5гл3!G126/'5,3'!G126</f>
        <v>1.1129484718736158</v>
      </c>
      <c r="P126" s="25"/>
      <c r="Q126" s="25">
        <f>р5гл3!I126/'5,3'!I126</f>
        <v>1.112945922097567</v>
      </c>
      <c r="R126" s="25"/>
      <c r="T126" s="209">
        <v>0</v>
      </c>
      <c r="U126" s="210">
        <f t="shared" si="10"/>
        <v>0</v>
      </c>
      <c r="V126" s="209"/>
      <c r="W126" s="209">
        <v>0</v>
      </c>
      <c r="X126" s="210">
        <f t="shared" si="24"/>
        <v>0</v>
      </c>
      <c r="Y126" s="209"/>
      <c r="Z126" s="209">
        <v>0</v>
      </c>
      <c r="AA126" s="210">
        <f t="shared" si="11"/>
        <v>0</v>
      </c>
    </row>
    <row r="127" spans="1:27" ht="36.75" customHeight="1" x14ac:dyDescent="0.2">
      <c r="A127" s="4" t="s">
        <v>644</v>
      </c>
      <c r="B127" s="4" t="s">
        <v>1113</v>
      </c>
      <c r="C127" s="15" t="s">
        <v>1114</v>
      </c>
      <c r="D127" s="4" t="s">
        <v>15</v>
      </c>
      <c r="E127" s="6">
        <v>4604.3999999999996</v>
      </c>
      <c r="F127" s="213">
        <f t="shared" si="25"/>
        <v>0</v>
      </c>
      <c r="G127" s="6">
        <v>8127.5999999999995</v>
      </c>
      <c r="H127" s="213">
        <f t="shared" si="26"/>
        <v>0</v>
      </c>
      <c r="I127" s="11">
        <v>9519.6</v>
      </c>
      <c r="J127" s="213">
        <f t="shared" si="12"/>
        <v>0</v>
      </c>
      <c r="L127" s="14"/>
      <c r="M127" s="25">
        <f>р5гл3!E127/'5,3'!E127</f>
        <v>1.1131091998957519</v>
      </c>
      <c r="N127" s="25"/>
      <c r="O127" s="25">
        <f>р5гл3!G127/'5,3'!G127</f>
        <v>1.112948471873616</v>
      </c>
      <c r="P127" s="25"/>
      <c r="Q127" s="25">
        <f>р5гл3!I127/'5,3'!I127</f>
        <v>1.112945922097567</v>
      </c>
      <c r="R127" s="25"/>
      <c r="T127" s="209">
        <v>0</v>
      </c>
      <c r="U127" s="210">
        <f t="shared" si="10"/>
        <v>0</v>
      </c>
      <c r="V127" s="209"/>
      <c r="W127" s="209">
        <v>0</v>
      </c>
      <c r="X127" s="210">
        <f t="shared" si="24"/>
        <v>0</v>
      </c>
      <c r="Y127" s="209"/>
      <c r="Z127" s="209">
        <v>0</v>
      </c>
      <c r="AA127" s="210">
        <f t="shared" si="11"/>
        <v>0</v>
      </c>
    </row>
    <row r="128" spans="1:27" ht="36.75" customHeight="1" x14ac:dyDescent="0.2">
      <c r="A128" s="4" t="s">
        <v>647</v>
      </c>
      <c r="B128" s="4" t="s">
        <v>1115</v>
      </c>
      <c r="C128" s="15" t="s">
        <v>1116</v>
      </c>
      <c r="D128" s="4" t="s">
        <v>15</v>
      </c>
      <c r="E128" s="6">
        <v>5371.7999999999993</v>
      </c>
      <c r="F128" s="213">
        <f t="shared" si="25"/>
        <v>0</v>
      </c>
      <c r="G128" s="6">
        <v>9482.1999999999989</v>
      </c>
      <c r="H128" s="213">
        <f t="shared" si="26"/>
        <v>0</v>
      </c>
      <c r="I128" s="11">
        <v>11106.199999999999</v>
      </c>
      <c r="J128" s="213">
        <f t="shared" si="12"/>
        <v>0</v>
      </c>
      <c r="L128" s="14"/>
      <c r="M128" s="25">
        <f>р5гл3!E128/'5,3'!E128</f>
        <v>1.1131091998957521</v>
      </c>
      <c r="N128" s="25"/>
      <c r="O128" s="25">
        <f>р5гл3!G128/'5,3'!G128</f>
        <v>1.1129484718736158</v>
      </c>
      <c r="P128" s="25"/>
      <c r="Q128" s="25">
        <f>р5гл3!I128/'5,3'!I128</f>
        <v>1.112945922097567</v>
      </c>
      <c r="R128" s="25"/>
      <c r="T128" s="209">
        <v>0</v>
      </c>
      <c r="U128" s="210">
        <f t="shared" si="10"/>
        <v>0</v>
      </c>
      <c r="V128" s="209"/>
      <c r="W128" s="209">
        <v>0</v>
      </c>
      <c r="X128" s="210">
        <f t="shared" si="24"/>
        <v>0</v>
      </c>
      <c r="Y128" s="209"/>
      <c r="Z128" s="209">
        <v>0</v>
      </c>
      <c r="AA128" s="210">
        <f t="shared" si="11"/>
        <v>0</v>
      </c>
    </row>
    <row r="129" spans="1:27" ht="36.75" customHeight="1" x14ac:dyDescent="0.2">
      <c r="A129" s="4" t="s">
        <v>650</v>
      </c>
      <c r="B129" s="4" t="s">
        <v>1117</v>
      </c>
      <c r="C129" s="15" t="s">
        <v>1118</v>
      </c>
      <c r="D129" s="4" t="s">
        <v>15</v>
      </c>
      <c r="E129" s="6">
        <v>4524</v>
      </c>
      <c r="F129" s="213">
        <f t="shared" si="25"/>
        <v>0</v>
      </c>
      <c r="G129" s="6">
        <v>7985</v>
      </c>
      <c r="H129" s="213">
        <f t="shared" si="26"/>
        <v>0</v>
      </c>
      <c r="I129" s="11">
        <v>9354</v>
      </c>
      <c r="J129" s="213">
        <f t="shared" si="12"/>
        <v>0</v>
      </c>
      <c r="L129" s="14"/>
      <c r="M129" s="25">
        <f>р5гл3!E129/'5,3'!E129</f>
        <v>1.1129531388152079</v>
      </c>
      <c r="N129" s="25"/>
      <c r="O129" s="25">
        <f>р5гл3!G129/'5,3'!G129</f>
        <v>1.11296180338134</v>
      </c>
      <c r="P129" s="25"/>
      <c r="Q129" s="25">
        <f>р5гл3!I129/'5,3'!I129</f>
        <v>1.1129997861877272</v>
      </c>
      <c r="R129" s="25"/>
      <c r="T129" s="209">
        <v>0</v>
      </c>
      <c r="U129" s="210">
        <f t="shared" si="10"/>
        <v>0</v>
      </c>
      <c r="V129" s="209"/>
      <c r="W129" s="209">
        <v>0</v>
      </c>
      <c r="X129" s="210">
        <f t="shared" si="24"/>
        <v>0</v>
      </c>
      <c r="Y129" s="209"/>
      <c r="Z129" s="209">
        <v>0</v>
      </c>
      <c r="AA129" s="210">
        <f t="shared" si="11"/>
        <v>0</v>
      </c>
    </row>
    <row r="130" spans="1:27" ht="36.75" customHeight="1" x14ac:dyDescent="0.2">
      <c r="A130" s="4" t="s">
        <v>653</v>
      </c>
      <c r="B130" s="4" t="s">
        <v>1119</v>
      </c>
      <c r="C130" s="15" t="s">
        <v>1120</v>
      </c>
      <c r="D130" s="4" t="s">
        <v>15</v>
      </c>
      <c r="E130" s="6">
        <v>5428.8</v>
      </c>
      <c r="F130" s="213">
        <f t="shared" si="25"/>
        <v>0</v>
      </c>
      <c r="G130" s="6">
        <v>9582</v>
      </c>
      <c r="H130" s="213">
        <f t="shared" si="26"/>
        <v>0</v>
      </c>
      <c r="I130" s="11">
        <v>11224.8</v>
      </c>
      <c r="J130" s="213">
        <f t="shared" si="12"/>
        <v>0</v>
      </c>
      <c r="L130" s="14"/>
      <c r="M130" s="25">
        <f>р5гл3!E130/'5,3'!E130</f>
        <v>1.1129531388152079</v>
      </c>
      <c r="N130" s="25"/>
      <c r="O130" s="25">
        <f>р5гл3!G130/'5,3'!G130</f>
        <v>1.11296180338134</v>
      </c>
      <c r="P130" s="25"/>
      <c r="Q130" s="25">
        <f>р5гл3!I130/'5,3'!I130</f>
        <v>1.1129997861877272</v>
      </c>
      <c r="R130" s="25"/>
      <c r="T130" s="209">
        <v>0</v>
      </c>
      <c r="U130" s="210">
        <f t="shared" si="10"/>
        <v>0</v>
      </c>
      <c r="V130" s="209"/>
      <c r="W130" s="209">
        <v>0</v>
      </c>
      <c r="X130" s="210">
        <f>W130/1.2</f>
        <v>0</v>
      </c>
      <c r="Y130" s="209"/>
      <c r="Z130" s="209">
        <v>0</v>
      </c>
      <c r="AA130" s="210">
        <f t="shared" si="11"/>
        <v>0</v>
      </c>
    </row>
    <row r="131" spans="1:27" ht="36.75" customHeight="1" x14ac:dyDescent="0.2">
      <c r="A131" s="4" t="s">
        <v>656</v>
      </c>
      <c r="B131" s="4" t="s">
        <v>1121</v>
      </c>
      <c r="C131" s="15" t="s">
        <v>1122</v>
      </c>
      <c r="D131" s="4" t="s">
        <v>15</v>
      </c>
      <c r="E131" s="6">
        <v>6333.5999999999995</v>
      </c>
      <c r="F131" s="213">
        <f t="shared" si="25"/>
        <v>0</v>
      </c>
      <c r="G131" s="6">
        <v>11179</v>
      </c>
      <c r="H131" s="213">
        <f t="shared" si="26"/>
        <v>0</v>
      </c>
      <c r="I131" s="11">
        <v>13095.599999999999</v>
      </c>
      <c r="J131" s="213">
        <f t="shared" si="12"/>
        <v>0</v>
      </c>
      <c r="L131" s="14"/>
      <c r="M131" s="25">
        <f>р5гл3!E131/'5,3'!E131</f>
        <v>1.1129531388152079</v>
      </c>
      <c r="N131" s="25"/>
      <c r="O131" s="25">
        <f>р5гл3!G131/'5,3'!G131</f>
        <v>1.11296180338134</v>
      </c>
      <c r="P131" s="25"/>
      <c r="Q131" s="25">
        <f>р5гл3!I131/'5,3'!I131</f>
        <v>1.1129997861877272</v>
      </c>
      <c r="R131" s="25"/>
      <c r="T131" s="209">
        <v>0</v>
      </c>
      <c r="U131" s="210">
        <f t="shared" si="10"/>
        <v>0</v>
      </c>
      <c r="V131" s="209"/>
      <c r="W131" s="209">
        <v>0</v>
      </c>
      <c r="X131" s="210">
        <f t="shared" ref="X131:X136" si="27">W131/1.2</f>
        <v>0</v>
      </c>
      <c r="Y131" s="209"/>
      <c r="Z131" s="209">
        <v>0</v>
      </c>
      <c r="AA131" s="210">
        <f t="shared" si="11"/>
        <v>0</v>
      </c>
    </row>
    <row r="132" spans="1:27" ht="36.75" customHeight="1" x14ac:dyDescent="0.2">
      <c r="A132" s="4" t="s">
        <v>659</v>
      </c>
      <c r="B132" s="4" t="s">
        <v>1123</v>
      </c>
      <c r="C132" s="15" t="s">
        <v>1124</v>
      </c>
      <c r="D132" s="4" t="s">
        <v>15</v>
      </c>
      <c r="E132" s="6">
        <v>5439</v>
      </c>
      <c r="F132" s="213">
        <f t="shared" si="25"/>
        <v>0</v>
      </c>
      <c r="G132" s="6">
        <v>9603</v>
      </c>
      <c r="H132" s="213">
        <f t="shared" si="26"/>
        <v>0</v>
      </c>
      <c r="I132" s="11">
        <v>11248</v>
      </c>
      <c r="J132" s="213">
        <f t="shared" si="12"/>
        <v>0</v>
      </c>
      <c r="L132" s="14"/>
      <c r="M132" s="25">
        <f>р5гл3!E132/'5,3'!E132</f>
        <v>1.1130722559293988</v>
      </c>
      <c r="N132" s="25"/>
      <c r="O132" s="25">
        <f>р5гл3!G132/'5,3'!G132</f>
        <v>1.1129855253566594</v>
      </c>
      <c r="P132" s="25"/>
      <c r="Q132" s="25">
        <f>р5гл3!I132/'5,3'!I132</f>
        <v>1.1129978662873399</v>
      </c>
      <c r="R132" s="25"/>
      <c r="T132" s="209">
        <v>0</v>
      </c>
      <c r="U132" s="210">
        <f t="shared" si="10"/>
        <v>0</v>
      </c>
      <c r="V132" s="209"/>
      <c r="W132" s="209">
        <v>0</v>
      </c>
      <c r="X132" s="210">
        <f t="shared" si="27"/>
        <v>0</v>
      </c>
      <c r="Y132" s="209"/>
      <c r="Z132" s="209">
        <v>0</v>
      </c>
      <c r="AA132" s="210">
        <f t="shared" si="11"/>
        <v>0</v>
      </c>
    </row>
    <row r="133" spans="1:27" ht="36.75" customHeight="1" x14ac:dyDescent="0.2">
      <c r="A133" s="4" t="s">
        <v>662</v>
      </c>
      <c r="B133" s="4" t="s">
        <v>1125</v>
      </c>
      <c r="C133" s="15" t="s">
        <v>1126</v>
      </c>
      <c r="D133" s="4" t="s">
        <v>15</v>
      </c>
      <c r="E133" s="6">
        <v>6526.8</v>
      </c>
      <c r="F133" s="213">
        <f t="shared" si="25"/>
        <v>0</v>
      </c>
      <c r="G133" s="6">
        <v>11523.6</v>
      </c>
      <c r="H133" s="213">
        <f>X133*$K$7</f>
        <v>0</v>
      </c>
      <c r="I133" s="11">
        <v>13497.6</v>
      </c>
      <c r="J133" s="213">
        <f t="shared" si="12"/>
        <v>0</v>
      </c>
      <c r="L133" s="14"/>
      <c r="M133" s="25">
        <f>р5гл3!E133/'5,3'!E133</f>
        <v>1.1130722559293988</v>
      </c>
      <c r="N133" s="25"/>
      <c r="O133" s="25">
        <f>р5гл3!G133/'5,3'!G133</f>
        <v>1.1129855253566594</v>
      </c>
      <c r="P133" s="25"/>
      <c r="Q133" s="25">
        <f>р5гл3!I133/'5,3'!I133</f>
        <v>1.1129978662873399</v>
      </c>
      <c r="R133" s="25"/>
      <c r="T133" s="209">
        <v>0</v>
      </c>
      <c r="U133" s="210">
        <f t="shared" si="10"/>
        <v>0</v>
      </c>
      <c r="V133" s="209"/>
      <c r="W133" s="209">
        <v>0</v>
      </c>
      <c r="X133" s="210">
        <f t="shared" si="27"/>
        <v>0</v>
      </c>
      <c r="Y133" s="209"/>
      <c r="Z133" s="209">
        <v>0</v>
      </c>
      <c r="AA133" s="210">
        <f t="shared" si="11"/>
        <v>0</v>
      </c>
    </row>
    <row r="134" spans="1:27" ht="36.75" customHeight="1" x14ac:dyDescent="0.2">
      <c r="A134" s="4" t="s">
        <v>665</v>
      </c>
      <c r="B134" s="4" t="s">
        <v>1127</v>
      </c>
      <c r="C134" s="15" t="s">
        <v>1128</v>
      </c>
      <c r="D134" s="4" t="s">
        <v>15</v>
      </c>
      <c r="E134" s="6">
        <v>7614.5999999999995</v>
      </c>
      <c r="F134" s="213">
        <f t="shared" si="25"/>
        <v>0</v>
      </c>
      <c r="G134" s="6">
        <v>13444.199999999999</v>
      </c>
      <c r="H134" s="213">
        <f t="shared" ref="H134:H142" si="28">X134*$K$7</f>
        <v>0</v>
      </c>
      <c r="I134" s="11">
        <v>15747.199999999999</v>
      </c>
      <c r="J134" s="213">
        <f t="shared" si="12"/>
        <v>0</v>
      </c>
      <c r="L134" s="14"/>
      <c r="M134" s="25">
        <f>р5гл3!E134/'5,3'!E134</f>
        <v>1.1130722559293988</v>
      </c>
      <c r="N134" s="25"/>
      <c r="O134" s="25">
        <f>р5гл3!G134/'5,3'!G134</f>
        <v>1.1129855253566594</v>
      </c>
      <c r="P134" s="25"/>
      <c r="Q134" s="25">
        <f>р5гл3!I134/'5,3'!I134</f>
        <v>1.1129978662873399</v>
      </c>
      <c r="R134" s="25"/>
      <c r="T134" s="209">
        <v>0</v>
      </c>
      <c r="U134" s="210">
        <f t="shared" si="10"/>
        <v>0</v>
      </c>
      <c r="V134" s="209"/>
      <c r="W134" s="209">
        <v>0</v>
      </c>
      <c r="X134" s="210">
        <f t="shared" si="27"/>
        <v>0</v>
      </c>
      <c r="Y134" s="209"/>
      <c r="Z134" s="209">
        <v>0</v>
      </c>
      <c r="AA134" s="210">
        <f t="shared" si="11"/>
        <v>0</v>
      </c>
    </row>
    <row r="135" spans="1:27" ht="36.75" customHeight="1" x14ac:dyDescent="0.2">
      <c r="A135" s="4" t="s">
        <v>668</v>
      </c>
      <c r="B135" s="4" t="s">
        <v>1129</v>
      </c>
      <c r="C135" s="5" t="s">
        <v>1130</v>
      </c>
      <c r="D135" s="4" t="s">
        <v>15</v>
      </c>
      <c r="E135" s="6">
        <v>2613</v>
      </c>
      <c r="F135" s="123">
        <f t="shared" si="25"/>
        <v>2873.1</v>
      </c>
      <c r="G135" s="6">
        <v>4706</v>
      </c>
      <c r="H135" s="123">
        <f t="shared" si="28"/>
        <v>5180.9333333333334</v>
      </c>
      <c r="I135" s="11">
        <v>5331</v>
      </c>
      <c r="J135" s="123">
        <f t="shared" si="12"/>
        <v>5831.5999999999995</v>
      </c>
      <c r="L135" s="14"/>
      <c r="M135" s="25">
        <f>р5гл3!E135/'5,3'!E135</f>
        <v>1.1128970531955606</v>
      </c>
      <c r="N135" s="25">
        <f>р5гл3!F135/'5,3'!F135</f>
        <v>1.1130834290487628</v>
      </c>
      <c r="O135" s="25">
        <f>р5гл3!G135/'5,3'!G135</f>
        <v>1.1130471738206544</v>
      </c>
      <c r="P135" s="25">
        <f>р5гл3!H135/'5,3'!H135</f>
        <v>1.1129268857606094</v>
      </c>
      <c r="Q135" s="25">
        <f>р5гл3!I135/'5,3'!I135</f>
        <v>1.1129244044269369</v>
      </c>
      <c r="R135" s="25">
        <f>р5гл3!J135/'5,3'!J135</f>
        <v>1.113073599012278</v>
      </c>
      <c r="T135" s="209">
        <v>2826</v>
      </c>
      <c r="U135" s="210">
        <f t="shared" si="10"/>
        <v>2355</v>
      </c>
      <c r="V135" s="209"/>
      <c r="W135" s="209">
        <v>5096</v>
      </c>
      <c r="X135" s="210">
        <f t="shared" si="27"/>
        <v>4246.666666666667</v>
      </c>
      <c r="Y135" s="209"/>
      <c r="Z135" s="209">
        <v>5736</v>
      </c>
      <c r="AA135" s="210">
        <f t="shared" si="11"/>
        <v>4780</v>
      </c>
    </row>
    <row r="136" spans="1:27" ht="36.75" customHeight="1" x14ac:dyDescent="0.2">
      <c r="A136" s="4" t="s">
        <v>671</v>
      </c>
      <c r="B136" s="4" t="s">
        <v>1131</v>
      </c>
      <c r="C136" s="5" t="s">
        <v>1132</v>
      </c>
      <c r="D136" s="4" t="s">
        <v>15</v>
      </c>
      <c r="E136" s="6">
        <v>3135.6</v>
      </c>
      <c r="F136" s="123">
        <f t="shared" si="25"/>
        <v>3447.72</v>
      </c>
      <c r="G136" s="6">
        <v>5647.2</v>
      </c>
      <c r="H136" s="123">
        <f t="shared" si="28"/>
        <v>6217.12</v>
      </c>
      <c r="I136" s="11">
        <v>6397.2</v>
      </c>
      <c r="J136" s="123">
        <f t="shared" si="12"/>
        <v>6997.92</v>
      </c>
      <c r="L136" s="14"/>
      <c r="M136" s="25">
        <f>р5гл3!E136/'5,3'!E136</f>
        <v>1.1128970531955606</v>
      </c>
      <c r="N136" s="25">
        <f>р5гл3!F136/'5,3'!F136</f>
        <v>1.1130834290487628</v>
      </c>
      <c r="O136" s="25">
        <f>р5гл3!G136/'5,3'!G136</f>
        <v>1.1130471738206544</v>
      </c>
      <c r="P136" s="25">
        <f>р5гл3!H136/'5,3'!H136</f>
        <v>1.1129268857606094</v>
      </c>
      <c r="Q136" s="25">
        <f>р5гл3!I136/'5,3'!I136</f>
        <v>1.1129244044269366</v>
      </c>
      <c r="R136" s="25">
        <f>р5гл3!J136/'5,3'!J136</f>
        <v>1.113073599012278</v>
      </c>
      <c r="T136" s="209">
        <v>3391.2</v>
      </c>
      <c r="U136" s="210">
        <f t="shared" si="10"/>
        <v>2826</v>
      </c>
      <c r="V136" s="209"/>
      <c r="W136" s="209">
        <v>6115.2</v>
      </c>
      <c r="X136" s="210">
        <f t="shared" si="27"/>
        <v>5096</v>
      </c>
      <c r="Y136" s="209"/>
      <c r="Z136" s="209">
        <v>6883.2</v>
      </c>
      <c r="AA136" s="210">
        <f t="shared" si="11"/>
        <v>5736</v>
      </c>
    </row>
    <row r="137" spans="1:27" ht="36.75" customHeight="1" x14ac:dyDescent="0.2">
      <c r="A137" s="4" t="s">
        <v>674</v>
      </c>
      <c r="B137" s="4" t="s">
        <v>1133</v>
      </c>
      <c r="C137" s="5" t="s">
        <v>1134</v>
      </c>
      <c r="D137" s="4" t="s">
        <v>15</v>
      </c>
      <c r="E137" s="6">
        <v>3658.2</v>
      </c>
      <c r="F137" s="123">
        <f t="shared" si="25"/>
        <v>4022.3399999999997</v>
      </c>
      <c r="G137" s="6">
        <v>6588.4</v>
      </c>
      <c r="H137" s="123">
        <f t="shared" si="28"/>
        <v>7253.3066666666664</v>
      </c>
      <c r="I137" s="11">
        <v>7463.4</v>
      </c>
      <c r="J137" s="123">
        <f t="shared" si="12"/>
        <v>8164.24</v>
      </c>
      <c r="L137" s="14"/>
      <c r="M137" s="25">
        <f>р5гл3!E137/'5,3'!E137</f>
        <v>1.1128970531955606</v>
      </c>
      <c r="N137" s="25">
        <f>р5гл3!F137/'5,3'!F137</f>
        <v>1.1130834290487628</v>
      </c>
      <c r="O137" s="25">
        <f>р5гл3!G137/'5,3'!G137</f>
        <v>1.1130471738206544</v>
      </c>
      <c r="P137" s="25">
        <f>р5гл3!H137/'5,3'!H137</f>
        <v>1.1129268857606094</v>
      </c>
      <c r="Q137" s="25">
        <f>р5гл3!I137/'5,3'!I137</f>
        <v>1.1129244044269366</v>
      </c>
      <c r="R137" s="25">
        <f>р5гл3!J137/'5,3'!J137</f>
        <v>1.113073599012278</v>
      </c>
      <c r="T137" s="209">
        <v>3956.3999999999996</v>
      </c>
      <c r="U137" s="210">
        <f t="shared" si="10"/>
        <v>3297</v>
      </c>
      <c r="V137" s="209"/>
      <c r="W137" s="209">
        <v>7134.4</v>
      </c>
      <c r="X137" s="210">
        <f>W137/1.2</f>
        <v>5945.333333333333</v>
      </c>
      <c r="Y137" s="209"/>
      <c r="Z137" s="209">
        <v>8030.4</v>
      </c>
      <c r="AA137" s="210">
        <f t="shared" si="11"/>
        <v>6692</v>
      </c>
    </row>
    <row r="138" spans="1:27" ht="36.75" customHeight="1" x14ac:dyDescent="0.2">
      <c r="A138" s="4" t="s">
        <v>677</v>
      </c>
      <c r="B138" s="4" t="s">
        <v>1135</v>
      </c>
      <c r="C138" s="5" t="s">
        <v>1136</v>
      </c>
      <c r="D138" s="4" t="s">
        <v>15</v>
      </c>
      <c r="E138" s="6">
        <v>3024</v>
      </c>
      <c r="F138" s="123">
        <f t="shared" si="25"/>
        <v>3323.4833333333336</v>
      </c>
      <c r="G138" s="6">
        <v>5443</v>
      </c>
      <c r="H138" s="123">
        <f t="shared" si="28"/>
        <v>5993.25</v>
      </c>
      <c r="I138" s="11">
        <v>6166</v>
      </c>
      <c r="J138" s="123">
        <f t="shared" si="12"/>
        <v>6745.5833333333339</v>
      </c>
      <c r="L138" s="14"/>
      <c r="M138" s="25">
        <f>р5гл3!E138/'5,3'!E138</f>
        <v>1.1130952380952381</v>
      </c>
      <c r="N138" s="25">
        <f>р5гл3!F138/'5,3'!F138</f>
        <v>1.1129888821467435</v>
      </c>
      <c r="O138" s="25">
        <f>р5гл3!G138/'5,3'!G138</f>
        <v>1.112989160389491</v>
      </c>
      <c r="P138" s="25">
        <f>р5гл3!H138/'5,3'!H138</f>
        <v>1.1129187002043965</v>
      </c>
      <c r="Q138" s="25">
        <f>р5гл3!I138/'5,3'!I138</f>
        <v>1.1130392474862147</v>
      </c>
      <c r="R138" s="25">
        <f>р5гл3!J138/'5,3'!J138</f>
        <v>1.1130245716332907</v>
      </c>
      <c r="T138" s="209">
        <v>3269</v>
      </c>
      <c r="U138" s="210">
        <f t="shared" si="10"/>
        <v>2724.166666666667</v>
      </c>
      <c r="V138" s="209"/>
      <c r="W138" s="209">
        <v>5895</v>
      </c>
      <c r="X138" s="210">
        <f t="shared" ref="X138:X142" si="29">W138/1.2</f>
        <v>4912.5</v>
      </c>
      <c r="Y138" s="209"/>
      <c r="Z138" s="209">
        <v>6635</v>
      </c>
      <c r="AA138" s="210">
        <f t="shared" si="11"/>
        <v>5529.166666666667</v>
      </c>
    </row>
    <row r="139" spans="1:27" ht="36.75" customHeight="1" x14ac:dyDescent="0.2">
      <c r="A139" s="4" t="s">
        <v>680</v>
      </c>
      <c r="B139" s="4" t="s">
        <v>1137</v>
      </c>
      <c r="C139" s="5" t="s">
        <v>1138</v>
      </c>
      <c r="D139" s="4" t="s">
        <v>15</v>
      </c>
      <c r="E139" s="6">
        <v>3628.7999999999997</v>
      </c>
      <c r="F139" s="123">
        <f t="shared" si="25"/>
        <v>3988.18</v>
      </c>
      <c r="G139" s="6">
        <v>6531.5999999999995</v>
      </c>
      <c r="H139" s="123">
        <f t="shared" si="28"/>
        <v>7191.9</v>
      </c>
      <c r="I139" s="11">
        <v>7399.2</v>
      </c>
      <c r="J139" s="123">
        <f t="shared" si="12"/>
        <v>8094.7</v>
      </c>
      <c r="L139" s="14"/>
      <c r="M139" s="25">
        <f>р5гл3!E139/'5,3'!E139</f>
        <v>1.1130952380952381</v>
      </c>
      <c r="N139" s="25">
        <f>р5гл3!F139/'5,3'!F139</f>
        <v>1.1129888821467437</v>
      </c>
      <c r="O139" s="25">
        <f>р5гл3!G139/'5,3'!G139</f>
        <v>1.112989160389491</v>
      </c>
      <c r="P139" s="25">
        <f>р5гл3!H139/'5,3'!H139</f>
        <v>1.1129187002043968</v>
      </c>
      <c r="Q139" s="25">
        <f>р5гл3!I139/'5,3'!I139</f>
        <v>1.1130392474862147</v>
      </c>
      <c r="R139" s="25">
        <f>р5гл3!J139/'5,3'!J139</f>
        <v>1.1130245716332909</v>
      </c>
      <c r="T139" s="209">
        <v>3922.7999999999997</v>
      </c>
      <c r="U139" s="210">
        <f t="shared" ref="U139:U203" si="30">T139/1.2</f>
        <v>3269</v>
      </c>
      <c r="V139" s="209"/>
      <c r="W139" s="209">
        <v>7074</v>
      </c>
      <c r="X139" s="210">
        <f t="shared" si="29"/>
        <v>5895</v>
      </c>
      <c r="Y139" s="209"/>
      <c r="Z139" s="209">
        <v>7962</v>
      </c>
      <c r="AA139" s="210">
        <f t="shared" ref="AA139:AA202" si="31">Z139/1.2</f>
        <v>6635</v>
      </c>
    </row>
    <row r="140" spans="1:27" ht="36.75" customHeight="1" x14ac:dyDescent="0.2">
      <c r="A140" s="4" t="s">
        <v>683</v>
      </c>
      <c r="B140" s="4" t="s">
        <v>1139</v>
      </c>
      <c r="C140" s="5" t="s">
        <v>1140</v>
      </c>
      <c r="D140" s="4" t="s">
        <v>15</v>
      </c>
      <c r="E140" s="6">
        <v>4233.5999999999995</v>
      </c>
      <c r="F140" s="123">
        <f t="shared" si="25"/>
        <v>4652.8766666666661</v>
      </c>
      <c r="G140" s="6">
        <v>7620.2</v>
      </c>
      <c r="H140" s="123">
        <f t="shared" si="28"/>
        <v>8390.5499999999993</v>
      </c>
      <c r="I140" s="11">
        <v>8632.4</v>
      </c>
      <c r="J140" s="123">
        <f t="shared" ref="J140:J203" si="32">AA140*$K$7</f>
        <v>9443.8166666666675</v>
      </c>
      <c r="L140" s="14"/>
      <c r="M140" s="25">
        <f>р5гл3!E140/'5,3'!E140</f>
        <v>1.1130952380952381</v>
      </c>
      <c r="N140" s="25">
        <f>р5гл3!F140/'5,3'!F140</f>
        <v>1.1129888821467437</v>
      </c>
      <c r="O140" s="25">
        <f>р5гл3!G140/'5,3'!G140</f>
        <v>1.112989160389491</v>
      </c>
      <c r="P140" s="25">
        <f>р5гл3!H140/'5,3'!H140</f>
        <v>1.1129187002043968</v>
      </c>
      <c r="Q140" s="25">
        <f>р5гл3!I140/'5,3'!I140</f>
        <v>1.1130392474862147</v>
      </c>
      <c r="R140" s="25">
        <f>р5гл3!J140/'5,3'!J140</f>
        <v>1.1130245716332907</v>
      </c>
      <c r="T140" s="209">
        <v>4576.5999999999995</v>
      </c>
      <c r="U140" s="210">
        <f t="shared" si="30"/>
        <v>3813.833333333333</v>
      </c>
      <c r="V140" s="209"/>
      <c r="W140" s="209">
        <v>8253</v>
      </c>
      <c r="X140" s="210">
        <f t="shared" si="29"/>
        <v>6877.5</v>
      </c>
      <c r="Y140" s="209"/>
      <c r="Z140" s="209">
        <v>9289</v>
      </c>
      <c r="AA140" s="210">
        <f t="shared" si="31"/>
        <v>7740.8333333333339</v>
      </c>
    </row>
    <row r="141" spans="1:27" ht="36.75" customHeight="1" x14ac:dyDescent="0.2">
      <c r="A141" s="4" t="s">
        <v>686</v>
      </c>
      <c r="B141" s="4" t="s">
        <v>1141</v>
      </c>
      <c r="C141" s="15" t="s">
        <v>1142</v>
      </c>
      <c r="D141" s="4" t="s">
        <v>15</v>
      </c>
      <c r="E141" s="6">
        <v>3433</v>
      </c>
      <c r="F141" s="213">
        <f t="shared" si="25"/>
        <v>0</v>
      </c>
      <c r="G141" s="6">
        <v>6181</v>
      </c>
      <c r="H141" s="213">
        <f t="shared" si="28"/>
        <v>0</v>
      </c>
      <c r="I141" s="11">
        <v>7002</v>
      </c>
      <c r="J141" s="213">
        <f t="shared" si="32"/>
        <v>0</v>
      </c>
      <c r="L141" s="14"/>
      <c r="M141" s="25">
        <f>р5гл3!E141/'5,3'!E141</f>
        <v>1.1130206816195747</v>
      </c>
      <c r="N141" s="25"/>
      <c r="O141" s="25">
        <f>р5гл3!G141/'5,3'!G141</f>
        <v>1.1129267108882057</v>
      </c>
      <c r="P141" s="25"/>
      <c r="Q141" s="25">
        <f>р5гл3!I141/'5,3'!I141</f>
        <v>1.1129677235075692</v>
      </c>
      <c r="R141" s="25"/>
      <c r="T141" s="209">
        <v>0</v>
      </c>
      <c r="U141" s="210">
        <f t="shared" si="30"/>
        <v>0</v>
      </c>
      <c r="V141" s="209"/>
      <c r="W141" s="209">
        <v>0</v>
      </c>
      <c r="X141" s="210">
        <f t="shared" si="29"/>
        <v>0</v>
      </c>
      <c r="Y141" s="209"/>
      <c r="Z141" s="209">
        <v>0</v>
      </c>
      <c r="AA141" s="210">
        <f t="shared" si="31"/>
        <v>0</v>
      </c>
    </row>
    <row r="142" spans="1:27" ht="36.75" customHeight="1" x14ac:dyDescent="0.2">
      <c r="A142" s="4" t="s">
        <v>689</v>
      </c>
      <c r="B142" s="4" t="s">
        <v>1143</v>
      </c>
      <c r="C142" s="15" t="s">
        <v>1144</v>
      </c>
      <c r="D142" s="4" t="s">
        <v>15</v>
      </c>
      <c r="E142" s="6">
        <v>4119.5999999999995</v>
      </c>
      <c r="F142" s="213">
        <f t="shared" si="25"/>
        <v>0</v>
      </c>
      <c r="G142" s="6">
        <v>7417.2</v>
      </c>
      <c r="H142" s="213">
        <f t="shared" si="28"/>
        <v>0</v>
      </c>
      <c r="I142" s="11">
        <v>8402.4</v>
      </c>
      <c r="J142" s="213">
        <f t="shared" si="32"/>
        <v>0</v>
      </c>
      <c r="L142" s="14"/>
      <c r="M142" s="25">
        <f>р5гл3!E142/'5,3'!E142</f>
        <v>1.1130206816195749</v>
      </c>
      <c r="N142" s="25"/>
      <c r="O142" s="25">
        <f>р5гл3!G142/'5,3'!G142</f>
        <v>1.1129267108882057</v>
      </c>
      <c r="P142" s="25"/>
      <c r="Q142" s="25">
        <f>р5гл3!I142/'5,3'!I142</f>
        <v>1.1129677235075695</v>
      </c>
      <c r="R142" s="25"/>
      <c r="T142" s="209">
        <v>0</v>
      </c>
      <c r="U142" s="210">
        <f t="shared" si="30"/>
        <v>0</v>
      </c>
      <c r="V142" s="209"/>
      <c r="W142" s="209">
        <v>0</v>
      </c>
      <c r="X142" s="210">
        <f t="shared" si="29"/>
        <v>0</v>
      </c>
      <c r="Y142" s="209"/>
      <c r="Z142" s="209">
        <v>0</v>
      </c>
      <c r="AA142" s="210">
        <f t="shared" si="31"/>
        <v>0</v>
      </c>
    </row>
    <row r="143" spans="1:27" ht="36.75" customHeight="1" x14ac:dyDescent="0.2">
      <c r="A143" s="4" t="s">
        <v>692</v>
      </c>
      <c r="B143" s="4" t="s">
        <v>1145</v>
      </c>
      <c r="C143" s="15" t="s">
        <v>1146</v>
      </c>
      <c r="D143" s="4" t="s">
        <v>15</v>
      </c>
      <c r="E143" s="6">
        <v>4806.2</v>
      </c>
      <c r="F143" s="213">
        <f t="shared" si="25"/>
        <v>0</v>
      </c>
      <c r="G143" s="6">
        <v>8653.4</v>
      </c>
      <c r="H143" s="213">
        <f>X143*$K$7</f>
        <v>0</v>
      </c>
      <c r="I143" s="11">
        <v>9802.7999999999993</v>
      </c>
      <c r="J143" s="213">
        <f t="shared" si="32"/>
        <v>0</v>
      </c>
      <c r="L143" s="14"/>
      <c r="M143" s="25">
        <f>р5гл3!E143/'5,3'!E143</f>
        <v>1.1130206816195747</v>
      </c>
      <c r="N143" s="25"/>
      <c r="O143" s="25">
        <f>р5гл3!G143/'5,3'!G143</f>
        <v>1.1129267108882057</v>
      </c>
      <c r="P143" s="25"/>
      <c r="Q143" s="25">
        <f>р5гл3!I143/'5,3'!I143</f>
        <v>1.1129677235075692</v>
      </c>
      <c r="R143" s="25"/>
      <c r="T143" s="209">
        <v>0</v>
      </c>
      <c r="U143" s="210">
        <f t="shared" si="30"/>
        <v>0</v>
      </c>
      <c r="V143" s="209"/>
      <c r="W143" s="209">
        <v>0</v>
      </c>
      <c r="X143" s="210">
        <f>W143/1.2</f>
        <v>0</v>
      </c>
      <c r="Y143" s="209"/>
      <c r="Z143" s="209">
        <v>0</v>
      </c>
      <c r="AA143" s="210">
        <f t="shared" si="31"/>
        <v>0</v>
      </c>
    </row>
    <row r="144" spans="1:27" ht="24.75" customHeight="1" x14ac:dyDescent="0.2">
      <c r="A144" s="4" t="s">
        <v>695</v>
      </c>
      <c r="B144" s="4" t="s">
        <v>1147</v>
      </c>
      <c r="C144" s="5" t="s">
        <v>1148</v>
      </c>
      <c r="D144" s="4" t="s">
        <v>15</v>
      </c>
      <c r="E144" s="8">
        <v>824</v>
      </c>
      <c r="F144" s="123">
        <f t="shared" si="25"/>
        <v>906.86666666666667</v>
      </c>
      <c r="G144" s="6">
        <v>1456</v>
      </c>
      <c r="H144" s="123">
        <f t="shared" ref="H144:H152" si="33">X144*$K$7</f>
        <v>1605.3166666666668</v>
      </c>
      <c r="I144" s="11">
        <v>1705</v>
      </c>
      <c r="J144" s="123">
        <f t="shared" si="32"/>
        <v>1864.5666666666668</v>
      </c>
      <c r="L144" s="14"/>
      <c r="M144" s="25">
        <f>р5гл3!E144/'5,3'!E144</f>
        <v>1.1128640776699028</v>
      </c>
      <c r="N144" s="25">
        <f>р5гл3!F144/'5,3'!F144</f>
        <v>1.1126222156877159</v>
      </c>
      <c r="O144" s="25">
        <f>р5гл3!G144/'5,3'!G144</f>
        <v>1.1133241758241759</v>
      </c>
      <c r="P144" s="25">
        <f>р5гл3!H144/'5,3'!H144</f>
        <v>1.1131760088871354</v>
      </c>
      <c r="Q144" s="25">
        <f>р5гл3!I144/'5,3'!I144</f>
        <v>1.1131964809384165</v>
      </c>
      <c r="R144" s="25">
        <f>р5гл3!J144/'5,3'!J144</f>
        <v>1.1128591093551674</v>
      </c>
      <c r="T144" s="209">
        <v>892</v>
      </c>
      <c r="U144" s="210">
        <f t="shared" si="30"/>
        <v>743.33333333333337</v>
      </c>
      <c r="V144" s="209"/>
      <c r="W144" s="209">
        <v>1579</v>
      </c>
      <c r="X144" s="210">
        <f t="shared" ref="X144:X151" si="34">W144/1.2</f>
        <v>1315.8333333333335</v>
      </c>
      <c r="Y144" s="209"/>
      <c r="Z144" s="209">
        <v>1834</v>
      </c>
      <c r="AA144" s="210">
        <f t="shared" si="31"/>
        <v>1528.3333333333335</v>
      </c>
    </row>
    <row r="145" spans="1:27" ht="24.75" customHeight="1" x14ac:dyDescent="0.2">
      <c r="A145" s="4" t="s">
        <v>698</v>
      </c>
      <c r="B145" s="4" t="s">
        <v>1149</v>
      </c>
      <c r="C145" s="5" t="s">
        <v>1150</v>
      </c>
      <c r="D145" s="4" t="s">
        <v>15</v>
      </c>
      <c r="E145" s="6">
        <v>1650</v>
      </c>
      <c r="F145" s="123">
        <f t="shared" si="25"/>
        <v>1812.7166666666669</v>
      </c>
      <c r="G145" s="6">
        <v>2911</v>
      </c>
      <c r="H145" s="123">
        <f t="shared" si="33"/>
        <v>3207.5833333333335</v>
      </c>
      <c r="I145" s="11">
        <v>3409</v>
      </c>
      <c r="J145" s="123">
        <f t="shared" si="32"/>
        <v>3729.1333333333337</v>
      </c>
      <c r="L145" s="14"/>
      <c r="M145" s="25">
        <f>р5гл3!E145/'5,3'!E145</f>
        <v>1.1127272727272728</v>
      </c>
      <c r="N145" s="25">
        <f>р5гл3!F145/'5,3'!F145</f>
        <v>1.1132462326342596</v>
      </c>
      <c r="O145" s="25">
        <f>р5гл3!G145/'5,3'!G145</f>
        <v>1.1130195809000343</v>
      </c>
      <c r="P145" s="25">
        <f>р5гл3!H145/'5,3'!H145</f>
        <v>1.112987451612065</v>
      </c>
      <c r="Q145" s="25">
        <f>р5гл3!I145/'5,3'!I145</f>
        <v>1.1129363449691991</v>
      </c>
      <c r="R145" s="25">
        <f>р5гл3!J145/'5,3'!J145</f>
        <v>1.1131272681766986</v>
      </c>
      <c r="T145" s="209">
        <v>1783</v>
      </c>
      <c r="U145" s="210">
        <f t="shared" si="30"/>
        <v>1485.8333333333335</v>
      </c>
      <c r="V145" s="209"/>
      <c r="W145" s="209">
        <v>3155</v>
      </c>
      <c r="X145" s="210">
        <f t="shared" si="34"/>
        <v>2629.166666666667</v>
      </c>
      <c r="Y145" s="209"/>
      <c r="Z145" s="209">
        <v>3668</v>
      </c>
      <c r="AA145" s="210">
        <f t="shared" si="31"/>
        <v>3056.666666666667</v>
      </c>
    </row>
    <row r="146" spans="1:27" ht="24.75" customHeight="1" x14ac:dyDescent="0.2">
      <c r="A146" s="4" t="s">
        <v>701</v>
      </c>
      <c r="B146" s="4" t="s">
        <v>1151</v>
      </c>
      <c r="C146" s="15" t="s">
        <v>1152</v>
      </c>
      <c r="D146" s="4" t="s">
        <v>15</v>
      </c>
      <c r="E146" s="6">
        <v>2473</v>
      </c>
      <c r="F146" s="213">
        <f t="shared" si="25"/>
        <v>0</v>
      </c>
      <c r="G146" s="6">
        <v>4368</v>
      </c>
      <c r="H146" s="213">
        <f t="shared" si="33"/>
        <v>0</v>
      </c>
      <c r="I146" s="11">
        <v>5115</v>
      </c>
      <c r="J146" s="213">
        <f t="shared" si="32"/>
        <v>0</v>
      </c>
      <c r="L146" s="14"/>
      <c r="M146" s="25">
        <f>р5гл3!E146/'5,3'!E146</f>
        <v>1.1128184391427416</v>
      </c>
      <c r="N146" s="25"/>
      <c r="O146" s="25">
        <f>р5гл3!G146/'5,3'!G146</f>
        <v>1.1130952380952381</v>
      </c>
      <c r="P146" s="25"/>
      <c r="Q146" s="25">
        <f>р5гл3!I146/'5,3'!I146</f>
        <v>1.1130009775171066</v>
      </c>
      <c r="R146" s="25"/>
      <c r="T146" s="209">
        <v>0</v>
      </c>
      <c r="U146" s="210">
        <f t="shared" si="30"/>
        <v>0</v>
      </c>
      <c r="V146" s="209"/>
      <c r="W146" s="209">
        <v>0</v>
      </c>
      <c r="X146" s="210">
        <f t="shared" si="34"/>
        <v>0</v>
      </c>
      <c r="Y146" s="209"/>
      <c r="Z146" s="209">
        <v>0</v>
      </c>
      <c r="AA146" s="210">
        <f t="shared" si="31"/>
        <v>0</v>
      </c>
    </row>
    <row r="147" spans="1:27" ht="24.75" customHeight="1" x14ac:dyDescent="0.2">
      <c r="A147" s="4" t="s">
        <v>704</v>
      </c>
      <c r="B147" s="4" t="s">
        <v>1153</v>
      </c>
      <c r="C147" s="15" t="s">
        <v>1154</v>
      </c>
      <c r="D147" s="4" t="s">
        <v>15</v>
      </c>
      <c r="E147" s="6">
        <v>4947</v>
      </c>
      <c r="F147" s="213">
        <f t="shared" si="25"/>
        <v>0</v>
      </c>
      <c r="G147" s="6">
        <v>8734</v>
      </c>
      <c r="H147" s="213">
        <f t="shared" si="33"/>
        <v>0</v>
      </c>
      <c r="I147" s="11">
        <v>10229</v>
      </c>
      <c r="J147" s="213">
        <f t="shared" si="32"/>
        <v>0</v>
      </c>
      <c r="L147" s="14"/>
      <c r="M147" s="25">
        <f>р5гл3!E147/'5,3'!E147</f>
        <v>1.1129977764301597</v>
      </c>
      <c r="N147" s="25"/>
      <c r="O147" s="25">
        <f>р5гл3!G147/'5,3'!G147</f>
        <v>1.1130066407144492</v>
      </c>
      <c r="P147" s="25"/>
      <c r="Q147" s="25">
        <f>р5гл3!I147/'5,3'!I147</f>
        <v>1.1130120246358393</v>
      </c>
      <c r="R147" s="25"/>
      <c r="T147" s="209">
        <v>0</v>
      </c>
      <c r="U147" s="210">
        <f t="shared" si="30"/>
        <v>0</v>
      </c>
      <c r="V147" s="209"/>
      <c r="W147" s="209">
        <v>0</v>
      </c>
      <c r="X147" s="210">
        <f t="shared" si="34"/>
        <v>0</v>
      </c>
      <c r="Y147" s="209"/>
      <c r="Z147" s="209">
        <v>0</v>
      </c>
      <c r="AA147" s="210">
        <f t="shared" si="31"/>
        <v>0</v>
      </c>
    </row>
    <row r="148" spans="1:27" ht="36.75" customHeight="1" x14ac:dyDescent="0.2">
      <c r="A148" s="4" t="s">
        <v>707</v>
      </c>
      <c r="B148" s="4" t="s">
        <v>1155</v>
      </c>
      <c r="C148" s="5" t="s">
        <v>1156</v>
      </c>
      <c r="D148" s="4" t="s">
        <v>15</v>
      </c>
      <c r="E148" s="8">
        <v>202</v>
      </c>
      <c r="F148" s="123">
        <f t="shared" si="25"/>
        <v>222.65</v>
      </c>
      <c r="G148" s="8">
        <v>376</v>
      </c>
      <c r="H148" s="123">
        <f t="shared" si="33"/>
        <v>412.76666666666671</v>
      </c>
      <c r="I148" s="13">
        <v>460</v>
      </c>
      <c r="J148" s="123">
        <f t="shared" si="32"/>
        <v>503.25</v>
      </c>
      <c r="L148" s="14"/>
      <c r="M148" s="25">
        <f>р5гл3!E148/'5,3'!E148</f>
        <v>1.113861386138614</v>
      </c>
      <c r="N148" s="25">
        <f>р5гл3!F148/'5,3'!F148</f>
        <v>1.113855827532001</v>
      </c>
      <c r="O148" s="25">
        <f>р5гл3!G148/'5,3'!G148</f>
        <v>1.1117021276595744</v>
      </c>
      <c r="P148" s="25">
        <f>р5гл3!H148/'5,3'!H148</f>
        <v>1.1120083986109988</v>
      </c>
      <c r="Q148" s="25">
        <f>р5гл3!I148/'5,3'!I148</f>
        <v>1.1130434782608696</v>
      </c>
      <c r="R148" s="25">
        <f>р5гл3!J148/'5,3'!J148</f>
        <v>1.1127670144063586</v>
      </c>
      <c r="T148" s="209">
        <v>219</v>
      </c>
      <c r="U148" s="210">
        <f t="shared" si="30"/>
        <v>182.5</v>
      </c>
      <c r="V148" s="209"/>
      <c r="W148" s="209">
        <v>406</v>
      </c>
      <c r="X148" s="210">
        <f t="shared" si="34"/>
        <v>338.33333333333337</v>
      </c>
      <c r="Y148" s="209"/>
      <c r="Z148" s="209">
        <v>495</v>
      </c>
      <c r="AA148" s="210">
        <f t="shared" si="31"/>
        <v>412.5</v>
      </c>
    </row>
    <row r="149" spans="1:27" ht="36.75" customHeight="1" x14ac:dyDescent="0.2">
      <c r="A149" s="4" t="s">
        <v>710</v>
      </c>
      <c r="B149" s="4" t="s">
        <v>1157</v>
      </c>
      <c r="C149" s="15" t="s">
        <v>1158</v>
      </c>
      <c r="D149" s="4" t="s">
        <v>15</v>
      </c>
      <c r="E149" s="8">
        <v>277</v>
      </c>
      <c r="F149" s="213">
        <f t="shared" si="25"/>
        <v>0</v>
      </c>
      <c r="G149" s="8">
        <v>511</v>
      </c>
      <c r="H149" s="213">
        <f t="shared" si="33"/>
        <v>0</v>
      </c>
      <c r="I149" s="13">
        <v>628</v>
      </c>
      <c r="J149" s="213">
        <f t="shared" si="32"/>
        <v>0</v>
      </c>
      <c r="L149" s="14"/>
      <c r="M149" s="25">
        <f>р5гл3!E149/'5,3'!E149</f>
        <v>1.1119133574007221</v>
      </c>
      <c r="N149" s="25"/>
      <c r="O149" s="25">
        <f>р5гл3!G149/'5,3'!G149</f>
        <v>1.1135029354207437</v>
      </c>
      <c r="P149" s="25"/>
      <c r="Q149" s="25">
        <f>р5гл3!I149/'5,3'!I149</f>
        <v>1.1130573248407643</v>
      </c>
      <c r="R149" s="25"/>
      <c r="T149" s="209">
        <v>0</v>
      </c>
      <c r="U149" s="210">
        <f t="shared" si="30"/>
        <v>0</v>
      </c>
      <c r="V149" s="209"/>
      <c r="W149" s="209">
        <v>0</v>
      </c>
      <c r="X149" s="210">
        <f t="shared" si="34"/>
        <v>0</v>
      </c>
      <c r="Y149" s="209"/>
      <c r="Z149" s="209">
        <v>0</v>
      </c>
      <c r="AA149" s="210">
        <f t="shared" si="31"/>
        <v>0</v>
      </c>
    </row>
    <row r="150" spans="1:27" ht="36.75" customHeight="1" x14ac:dyDescent="0.2">
      <c r="A150" s="4" t="s">
        <v>713</v>
      </c>
      <c r="B150" s="4" t="s">
        <v>1159</v>
      </c>
      <c r="C150" s="15" t="s">
        <v>1160</v>
      </c>
      <c r="D150" s="4" t="s">
        <v>15</v>
      </c>
      <c r="E150" s="8">
        <v>378</v>
      </c>
      <c r="F150" s="213">
        <f t="shared" si="25"/>
        <v>0</v>
      </c>
      <c r="G150" s="8">
        <v>699</v>
      </c>
      <c r="H150" s="213">
        <f t="shared" si="33"/>
        <v>0</v>
      </c>
      <c r="I150" s="13">
        <v>857</v>
      </c>
      <c r="J150" s="213">
        <f t="shared" si="32"/>
        <v>0</v>
      </c>
      <c r="L150" s="14"/>
      <c r="M150" s="25">
        <f>р5гл3!E150/'5,3'!E150</f>
        <v>1.1137566137566137</v>
      </c>
      <c r="N150" s="25"/>
      <c r="O150" s="25">
        <f>р5гл3!G150/'5,3'!G150</f>
        <v>1.1130185979971388</v>
      </c>
      <c r="P150" s="25"/>
      <c r="Q150" s="25">
        <f>р5гл3!I150/'5,3'!I150</f>
        <v>1.1131855309218204</v>
      </c>
      <c r="R150" s="25"/>
      <c r="T150" s="209">
        <v>0</v>
      </c>
      <c r="U150" s="210">
        <f t="shared" si="30"/>
        <v>0</v>
      </c>
      <c r="V150" s="209"/>
      <c r="W150" s="209">
        <v>0</v>
      </c>
      <c r="X150" s="210">
        <f t="shared" si="34"/>
        <v>0</v>
      </c>
      <c r="Y150" s="209"/>
      <c r="Z150" s="209">
        <v>0</v>
      </c>
      <c r="AA150" s="210">
        <f t="shared" si="31"/>
        <v>0</v>
      </c>
    </row>
    <row r="151" spans="1:27" ht="36.75" customHeight="1" x14ac:dyDescent="0.2">
      <c r="A151" s="4" t="s">
        <v>716</v>
      </c>
      <c r="B151" s="4" t="s">
        <v>1161</v>
      </c>
      <c r="C151" s="5" t="s">
        <v>1162</v>
      </c>
      <c r="D151" s="4" t="s">
        <v>15</v>
      </c>
      <c r="E151" s="8">
        <v>406</v>
      </c>
      <c r="F151" s="123">
        <f t="shared" si="25"/>
        <v>446.31666666666672</v>
      </c>
      <c r="G151" s="8">
        <v>750</v>
      </c>
      <c r="H151" s="123">
        <f t="shared" si="33"/>
        <v>825.53333333333342</v>
      </c>
      <c r="I151" s="13">
        <v>920</v>
      </c>
      <c r="J151" s="123">
        <f t="shared" si="32"/>
        <v>1005.4833333333333</v>
      </c>
      <c r="L151" s="14"/>
      <c r="M151" s="25">
        <f>р5гл3!E151/'5,3'!E151</f>
        <v>1.1133004926108374</v>
      </c>
      <c r="N151" s="25">
        <f>р5гл3!F151/'5,3'!F151</f>
        <v>1.1135591321557936</v>
      </c>
      <c r="O151" s="25">
        <f>р5гл3!G151/'5,3'!G151</f>
        <v>1.1133333333333333</v>
      </c>
      <c r="P151" s="25">
        <f>р5гл3!H151/'5,3'!H151</f>
        <v>1.1132197367358474</v>
      </c>
      <c r="Q151" s="25">
        <f>р5гл3!I151/'5,3'!I151</f>
        <v>1.1130434782608696</v>
      </c>
      <c r="R151" s="25">
        <f>р5гл3!J151/'5,3'!J151</f>
        <v>1.1128976114306552</v>
      </c>
      <c r="T151" s="209">
        <v>439</v>
      </c>
      <c r="U151" s="210">
        <f t="shared" si="30"/>
        <v>365.83333333333337</v>
      </c>
      <c r="V151" s="209"/>
      <c r="W151" s="209">
        <v>812</v>
      </c>
      <c r="X151" s="210">
        <f t="shared" si="34"/>
        <v>676.66666666666674</v>
      </c>
      <c r="Y151" s="209"/>
      <c r="Z151" s="209">
        <v>989</v>
      </c>
      <c r="AA151" s="210">
        <f t="shared" si="31"/>
        <v>824.16666666666674</v>
      </c>
    </row>
    <row r="152" spans="1:27" ht="36.75" customHeight="1" x14ac:dyDescent="0.2">
      <c r="A152" s="4" t="s">
        <v>719</v>
      </c>
      <c r="B152" s="4" t="s">
        <v>1163</v>
      </c>
      <c r="C152" s="15" t="s">
        <v>1164</v>
      </c>
      <c r="D152" s="4" t="s">
        <v>15</v>
      </c>
      <c r="E152" s="8">
        <v>554</v>
      </c>
      <c r="F152" s="213">
        <f t="shared" si="25"/>
        <v>0</v>
      </c>
      <c r="G152" s="8">
        <v>1023</v>
      </c>
      <c r="H152" s="213">
        <f t="shared" si="33"/>
        <v>0</v>
      </c>
      <c r="I152" s="11">
        <v>1255</v>
      </c>
      <c r="J152" s="213">
        <f t="shared" si="32"/>
        <v>0</v>
      </c>
      <c r="L152" s="14"/>
      <c r="M152" s="25">
        <f>р5гл3!E152/'5,3'!E152</f>
        <v>1.1137184115523466</v>
      </c>
      <c r="N152" s="25"/>
      <c r="O152" s="25">
        <f>р5гл3!G152/'5,3'!G152</f>
        <v>1.1133919843597262</v>
      </c>
      <c r="P152" s="25"/>
      <c r="Q152" s="25">
        <f>р5гл3!I152/'5,3'!I152</f>
        <v>1.1131474103585657</v>
      </c>
      <c r="R152" s="25"/>
      <c r="T152" s="209">
        <v>0</v>
      </c>
      <c r="U152" s="210">
        <f t="shared" si="30"/>
        <v>0</v>
      </c>
      <c r="V152" s="209"/>
      <c r="W152" s="209">
        <v>0</v>
      </c>
      <c r="X152" s="210">
        <f>W152/1.2</f>
        <v>0</v>
      </c>
      <c r="Y152" s="209"/>
      <c r="Z152" s="209">
        <v>0</v>
      </c>
      <c r="AA152" s="210">
        <f t="shared" si="31"/>
        <v>0</v>
      </c>
    </row>
    <row r="153" spans="1:27" ht="36.75" customHeight="1" x14ac:dyDescent="0.2">
      <c r="A153" s="4" t="s">
        <v>722</v>
      </c>
      <c r="B153" s="4" t="s">
        <v>1165</v>
      </c>
      <c r="C153" s="15" t="s">
        <v>1166</v>
      </c>
      <c r="D153" s="4" t="s">
        <v>15</v>
      </c>
      <c r="E153" s="8">
        <v>755</v>
      </c>
      <c r="F153" s="213">
        <f t="shared" si="25"/>
        <v>0</v>
      </c>
      <c r="G153" s="6">
        <v>1397</v>
      </c>
      <c r="H153" s="213">
        <f>X153*$K$7</f>
        <v>0</v>
      </c>
      <c r="I153" s="11">
        <v>1714</v>
      </c>
      <c r="J153" s="213">
        <f t="shared" si="32"/>
        <v>0</v>
      </c>
      <c r="L153" s="14"/>
      <c r="M153" s="25">
        <f>р5гл3!E153/'5,3'!E153</f>
        <v>1.1125827814569536</v>
      </c>
      <c r="N153" s="25"/>
      <c r="O153" s="25">
        <f>р5гл3!G153/'5,3'!G153</f>
        <v>1.1130994989262706</v>
      </c>
      <c r="P153" s="25"/>
      <c r="Q153" s="25">
        <f>р5гл3!I153/'5,3'!I153</f>
        <v>1.1131855309218204</v>
      </c>
      <c r="R153" s="25"/>
      <c r="T153" s="209">
        <v>0</v>
      </c>
      <c r="U153" s="210">
        <f t="shared" si="30"/>
        <v>0</v>
      </c>
      <c r="V153" s="209"/>
      <c r="W153" s="209">
        <v>0</v>
      </c>
      <c r="X153" s="210">
        <f t="shared" ref="X153:X162" si="35">W153/1.2</f>
        <v>0</v>
      </c>
      <c r="Y153" s="209"/>
      <c r="Z153" s="209">
        <v>0</v>
      </c>
      <c r="AA153" s="210">
        <f t="shared" si="31"/>
        <v>0</v>
      </c>
    </row>
    <row r="154" spans="1:27" ht="24.75" customHeight="1" x14ac:dyDescent="0.2">
      <c r="A154" s="4" t="s">
        <v>725</v>
      </c>
      <c r="B154" s="4" t="s">
        <v>1167</v>
      </c>
      <c r="C154" s="5" t="s">
        <v>1168</v>
      </c>
      <c r="D154" s="4" t="s">
        <v>15</v>
      </c>
      <c r="E154" s="8">
        <v>507</v>
      </c>
      <c r="F154" s="123">
        <f t="shared" si="25"/>
        <v>559.16666666666674</v>
      </c>
      <c r="G154" s="8">
        <v>936</v>
      </c>
      <c r="H154" s="123">
        <f t="shared" ref="H154:H162" si="36">X154*$K$7</f>
        <v>1030.9000000000001</v>
      </c>
      <c r="I154" s="13">
        <v>1149</v>
      </c>
      <c r="J154" s="123">
        <f t="shared" si="32"/>
        <v>1259.6499999999999</v>
      </c>
      <c r="L154" s="14"/>
      <c r="M154" s="25">
        <f>р5гл3!E154/'5,3'!E154</f>
        <v>1.1124260355029585</v>
      </c>
      <c r="N154" s="25">
        <f>р5гл3!F154/'5,3'!F154</f>
        <v>1.112369597615499</v>
      </c>
      <c r="O154" s="25">
        <f>р5гл3!G154/'5,3'!G154</f>
        <v>1.1132478632478633</v>
      </c>
      <c r="P154" s="25">
        <f>р5гл3!H154/'5,3'!H154</f>
        <v>1.1126200407411</v>
      </c>
      <c r="Q154" s="25">
        <f>р5гл3!I154/'5,3'!I154</f>
        <v>1.1131418624891209</v>
      </c>
      <c r="R154" s="25">
        <f>р5гл3!J154/'5,3'!J154</f>
        <v>1.1130075814710436</v>
      </c>
      <c r="T154" s="209">
        <v>550</v>
      </c>
      <c r="U154" s="210">
        <f t="shared" si="30"/>
        <v>458.33333333333337</v>
      </c>
      <c r="V154" s="209"/>
      <c r="W154" s="209">
        <v>1014</v>
      </c>
      <c r="X154" s="210">
        <f t="shared" si="35"/>
        <v>845</v>
      </c>
      <c r="Y154" s="209"/>
      <c r="Z154" s="209">
        <v>1239</v>
      </c>
      <c r="AA154" s="210">
        <f t="shared" si="31"/>
        <v>1032.5</v>
      </c>
    </row>
    <row r="155" spans="1:27" ht="24.75" customHeight="1" x14ac:dyDescent="0.2">
      <c r="A155" s="4" t="s">
        <v>728</v>
      </c>
      <c r="B155" s="4" t="s">
        <v>1169</v>
      </c>
      <c r="C155" s="15" t="s">
        <v>1170</v>
      </c>
      <c r="D155" s="4" t="s">
        <v>15</v>
      </c>
      <c r="E155" s="8">
        <v>691</v>
      </c>
      <c r="F155" s="213">
        <f t="shared" si="25"/>
        <v>0</v>
      </c>
      <c r="G155" s="6">
        <v>1279</v>
      </c>
      <c r="H155" s="213">
        <f t="shared" si="36"/>
        <v>0</v>
      </c>
      <c r="I155" s="11">
        <v>1569</v>
      </c>
      <c r="J155" s="213">
        <f t="shared" si="32"/>
        <v>0</v>
      </c>
      <c r="L155" s="14"/>
      <c r="M155" s="25">
        <f>р5гл3!E155/'5,3'!E155</f>
        <v>1.1128798842257597</v>
      </c>
      <c r="N155" s="25"/>
      <c r="O155" s="25">
        <f>р5гл3!G155/'5,3'!G155</f>
        <v>1.1133698201720095</v>
      </c>
      <c r="P155" s="25"/>
      <c r="Q155" s="25">
        <f>р5гл3!I155/'5,3'!I155</f>
        <v>1.1128107074569791</v>
      </c>
      <c r="R155" s="25"/>
      <c r="T155" s="209">
        <v>0</v>
      </c>
      <c r="U155" s="210">
        <f t="shared" si="30"/>
        <v>0</v>
      </c>
      <c r="V155" s="209"/>
      <c r="W155" s="209">
        <v>0</v>
      </c>
      <c r="X155" s="210">
        <f t="shared" si="35"/>
        <v>0</v>
      </c>
      <c r="Y155" s="209"/>
      <c r="Z155" s="209">
        <v>0</v>
      </c>
      <c r="AA155" s="210">
        <f t="shared" si="31"/>
        <v>0</v>
      </c>
    </row>
    <row r="156" spans="1:27" ht="24.75" customHeight="1" x14ac:dyDescent="0.2">
      <c r="A156" s="4" t="s">
        <v>731</v>
      </c>
      <c r="B156" s="4" t="s">
        <v>1171</v>
      </c>
      <c r="C156" s="15" t="s">
        <v>1172</v>
      </c>
      <c r="D156" s="4" t="s">
        <v>15</v>
      </c>
      <c r="E156" s="8">
        <v>945</v>
      </c>
      <c r="F156" s="213">
        <f t="shared" ref="F156:F187" si="37">U156*$K$7</f>
        <v>0</v>
      </c>
      <c r="G156" s="6">
        <v>1746</v>
      </c>
      <c r="H156" s="213">
        <f t="shared" si="36"/>
        <v>0</v>
      </c>
      <c r="I156" s="11">
        <v>2143</v>
      </c>
      <c r="J156" s="213">
        <f t="shared" si="32"/>
        <v>0</v>
      </c>
      <c r="L156" s="14"/>
      <c r="M156" s="25">
        <f>р5гл3!E156/'5,3'!E156</f>
        <v>1.1132275132275131</v>
      </c>
      <c r="N156" s="25"/>
      <c r="O156" s="25">
        <f>р5гл3!G156/'5,3'!G156</f>
        <v>1.1128293241695304</v>
      </c>
      <c r="P156" s="25"/>
      <c r="Q156" s="25">
        <f>р5гл3!I156/'5,3'!I156</f>
        <v>1.1129258049463369</v>
      </c>
      <c r="R156" s="25"/>
      <c r="T156" s="209">
        <v>0</v>
      </c>
      <c r="U156" s="210">
        <f t="shared" si="30"/>
        <v>0</v>
      </c>
      <c r="V156" s="209"/>
      <c r="W156" s="209">
        <v>0</v>
      </c>
      <c r="X156" s="210">
        <f t="shared" si="35"/>
        <v>0</v>
      </c>
      <c r="Y156" s="209"/>
      <c r="Z156" s="209">
        <v>0</v>
      </c>
      <c r="AA156" s="210">
        <f t="shared" si="31"/>
        <v>0</v>
      </c>
    </row>
    <row r="157" spans="1:27" ht="24.75" customHeight="1" x14ac:dyDescent="0.2">
      <c r="A157" s="4" t="s">
        <v>1173</v>
      </c>
      <c r="B157" s="4" t="s">
        <v>1174</v>
      </c>
      <c r="C157" s="5" t="s">
        <v>1175</v>
      </c>
      <c r="D157" s="4" t="s">
        <v>15</v>
      </c>
      <c r="E157" s="8">
        <v>281</v>
      </c>
      <c r="F157" s="123">
        <f t="shared" si="37"/>
        <v>310.08333333333337</v>
      </c>
      <c r="G157" s="8">
        <v>520</v>
      </c>
      <c r="H157" s="123">
        <f t="shared" si="36"/>
        <v>572.38333333333333</v>
      </c>
      <c r="I157" s="13">
        <v>638</v>
      </c>
      <c r="J157" s="123">
        <f t="shared" si="32"/>
        <v>696.41666666666674</v>
      </c>
      <c r="L157" s="14"/>
      <c r="M157" s="25">
        <f>р5гл3!E157/'5,3'!E157</f>
        <v>1.1138790035587189</v>
      </c>
      <c r="N157" s="25">
        <f>р5гл3!F157/'5,3'!F157</f>
        <v>1.1126041386723997</v>
      </c>
      <c r="O157" s="25">
        <f>р5гл3!G157/'5,3'!G157</f>
        <v>1.1134615384615385</v>
      </c>
      <c r="P157" s="25">
        <f>р5гл3!H157/'5,3'!H157</f>
        <v>1.112890545380427</v>
      </c>
      <c r="Q157" s="25">
        <f>р5гл3!I157/'5,3'!I157</f>
        <v>1.1128526645768024</v>
      </c>
      <c r="R157" s="25">
        <f>р5гл3!J157/'5,3'!J157</f>
        <v>1.1128395357185592</v>
      </c>
      <c r="T157" s="209">
        <v>305</v>
      </c>
      <c r="U157" s="210">
        <f t="shared" si="30"/>
        <v>254.16666666666669</v>
      </c>
      <c r="V157" s="209"/>
      <c r="W157" s="209">
        <v>563</v>
      </c>
      <c r="X157" s="210">
        <f t="shared" si="35"/>
        <v>469.16666666666669</v>
      </c>
      <c r="Y157" s="209"/>
      <c r="Z157" s="209">
        <v>685</v>
      </c>
      <c r="AA157" s="210">
        <f t="shared" si="31"/>
        <v>570.83333333333337</v>
      </c>
    </row>
    <row r="158" spans="1:27" ht="24.75" customHeight="1" x14ac:dyDescent="0.2">
      <c r="A158" s="4" t="s">
        <v>1176</v>
      </c>
      <c r="B158" s="4" t="s">
        <v>1177</v>
      </c>
      <c r="C158" s="15" t="s">
        <v>1178</v>
      </c>
      <c r="D158" s="4" t="s">
        <v>15</v>
      </c>
      <c r="E158" s="8">
        <v>562</v>
      </c>
      <c r="F158" s="213">
        <f t="shared" si="37"/>
        <v>0</v>
      </c>
      <c r="G158" s="8">
        <v>1040</v>
      </c>
      <c r="H158" s="213">
        <f t="shared" si="36"/>
        <v>0</v>
      </c>
      <c r="I158" s="11">
        <v>1275</v>
      </c>
      <c r="J158" s="213">
        <f t="shared" si="32"/>
        <v>0</v>
      </c>
      <c r="L158" s="14"/>
      <c r="M158" s="25">
        <f>р5гл3!E158/'5,3'!E158</f>
        <v>1.1138790035587189</v>
      </c>
      <c r="N158" s="25"/>
      <c r="O158" s="25">
        <f>р5гл3!G158/'5,3'!G158</f>
        <v>1.1134615384615385</v>
      </c>
      <c r="P158" s="25"/>
      <c r="Q158" s="25">
        <f>р5гл3!I158/'5,3'!I158</f>
        <v>1.1129411764705883</v>
      </c>
      <c r="R158" s="25"/>
      <c r="T158" s="209">
        <v>0</v>
      </c>
      <c r="U158" s="210">
        <f t="shared" si="30"/>
        <v>0</v>
      </c>
      <c r="V158" s="209"/>
      <c r="W158" s="209">
        <v>0</v>
      </c>
      <c r="X158" s="210">
        <f t="shared" si="35"/>
        <v>0</v>
      </c>
      <c r="Y158" s="209"/>
      <c r="Z158" s="209">
        <v>0</v>
      </c>
      <c r="AA158" s="210">
        <f t="shared" si="31"/>
        <v>0</v>
      </c>
    </row>
    <row r="159" spans="1:27" ht="24.75" customHeight="1" x14ac:dyDescent="0.2">
      <c r="A159" s="4" t="s">
        <v>1179</v>
      </c>
      <c r="B159" s="4" t="s">
        <v>1180</v>
      </c>
      <c r="C159" s="15" t="s">
        <v>1181</v>
      </c>
      <c r="D159" s="4" t="s">
        <v>15</v>
      </c>
      <c r="E159" s="8">
        <v>849</v>
      </c>
      <c r="F159" s="213">
        <f t="shared" si="37"/>
        <v>0</v>
      </c>
      <c r="G159" s="6">
        <v>1568</v>
      </c>
      <c r="H159" s="213">
        <f t="shared" si="36"/>
        <v>0</v>
      </c>
      <c r="I159" s="11">
        <v>1925</v>
      </c>
      <c r="J159" s="213">
        <f t="shared" si="32"/>
        <v>0</v>
      </c>
      <c r="L159" s="14"/>
      <c r="M159" s="25">
        <f>р5гл3!E159/'5,3'!E159</f>
        <v>1.1130742049469964</v>
      </c>
      <c r="N159" s="25"/>
      <c r="O159" s="25">
        <f>р5гл3!G159/'5,3'!G159</f>
        <v>1.1128826530612246</v>
      </c>
      <c r="P159" s="25"/>
      <c r="Q159" s="25">
        <f>р5гл3!I159/'5,3'!I159</f>
        <v>1.1132467532467532</v>
      </c>
      <c r="R159" s="25"/>
      <c r="T159" s="209">
        <v>0</v>
      </c>
      <c r="U159" s="210">
        <f t="shared" si="30"/>
        <v>0</v>
      </c>
      <c r="V159" s="209"/>
      <c r="W159" s="209">
        <v>0</v>
      </c>
      <c r="X159" s="210">
        <f t="shared" si="35"/>
        <v>0</v>
      </c>
      <c r="Y159" s="209"/>
      <c r="Z159" s="209">
        <v>0</v>
      </c>
      <c r="AA159" s="210">
        <f t="shared" si="31"/>
        <v>0</v>
      </c>
    </row>
    <row r="160" spans="1:27" ht="24.75" customHeight="1" x14ac:dyDescent="0.2">
      <c r="A160" s="4" t="s">
        <v>1182</v>
      </c>
      <c r="B160" s="4" t="s">
        <v>1183</v>
      </c>
      <c r="C160" s="5" t="s">
        <v>1184</v>
      </c>
      <c r="D160" s="4" t="s">
        <v>349</v>
      </c>
      <c r="E160" s="8">
        <v>152</v>
      </c>
      <c r="F160" s="123">
        <f t="shared" si="37"/>
        <v>166.73333333333335</v>
      </c>
      <c r="G160" s="8">
        <v>281</v>
      </c>
      <c r="H160" s="123">
        <f t="shared" si="36"/>
        <v>311.09999999999997</v>
      </c>
      <c r="I160" s="13">
        <v>346</v>
      </c>
      <c r="J160" s="123">
        <f t="shared" si="32"/>
        <v>377.18333333333334</v>
      </c>
      <c r="L160" s="14"/>
      <c r="M160" s="25">
        <f>р5гл3!E160/'5,3'!E160</f>
        <v>1.111842105263158</v>
      </c>
      <c r="N160" s="25">
        <f>р5гл3!F160/'5,3'!F160</f>
        <v>1.1155537784886045</v>
      </c>
      <c r="O160" s="25">
        <f>р5гл3!G160/'5,3'!G160</f>
        <v>1.1138790035587189</v>
      </c>
      <c r="P160" s="25">
        <f>р5гл3!H160/'5,3'!H160</f>
        <v>1.1121825779492125</v>
      </c>
      <c r="Q160" s="25">
        <f>р5гл3!I160/'5,3'!I160</f>
        <v>1.1127167630057804</v>
      </c>
      <c r="R160" s="25">
        <f>р5гл3!J160/'5,3'!J160</f>
        <v>1.1135168574079801</v>
      </c>
      <c r="T160" s="209">
        <v>164</v>
      </c>
      <c r="U160" s="210">
        <f t="shared" si="30"/>
        <v>136.66666666666669</v>
      </c>
      <c r="V160" s="209"/>
      <c r="W160" s="209">
        <v>306</v>
      </c>
      <c r="X160" s="210">
        <f t="shared" si="35"/>
        <v>255</v>
      </c>
      <c r="Y160" s="209"/>
      <c r="Z160" s="209">
        <v>371</v>
      </c>
      <c r="AA160" s="210">
        <f t="shared" si="31"/>
        <v>309.16666666666669</v>
      </c>
    </row>
    <row r="161" spans="1:27" ht="24.75" customHeight="1" x14ac:dyDescent="0.2">
      <c r="A161" s="4" t="s">
        <v>1185</v>
      </c>
      <c r="B161" s="4" t="s">
        <v>1186</v>
      </c>
      <c r="C161" s="5" t="s">
        <v>1187</v>
      </c>
      <c r="D161" s="4" t="s">
        <v>349</v>
      </c>
      <c r="E161" s="8">
        <v>182.4</v>
      </c>
      <c r="F161" s="123">
        <f t="shared" si="37"/>
        <v>200.07999999999998</v>
      </c>
      <c r="G161" s="8">
        <v>337.2</v>
      </c>
      <c r="H161" s="123">
        <f t="shared" si="36"/>
        <v>373.32</v>
      </c>
      <c r="I161" s="13">
        <v>415.2</v>
      </c>
      <c r="J161" s="123">
        <f t="shared" si="32"/>
        <v>452.62</v>
      </c>
      <c r="L161" s="14"/>
      <c r="M161" s="25">
        <f>р5гл3!E161/'5,3'!E161</f>
        <v>1.1118421052631577</v>
      </c>
      <c r="N161" s="25">
        <f>р5гл3!F161/'5,3'!F161</f>
        <v>1.1155537784886045</v>
      </c>
      <c r="O161" s="25">
        <f>р5гл3!G161/'5,3'!G161</f>
        <v>1.1138790035587187</v>
      </c>
      <c r="P161" s="25">
        <f>р5гл3!H161/'5,3'!H161</f>
        <v>1.1121825779492125</v>
      </c>
      <c r="Q161" s="25">
        <f>р5гл3!I161/'5,3'!I161</f>
        <v>1.1127167630057804</v>
      </c>
      <c r="R161" s="25">
        <f>р5гл3!J161/'5,3'!J161</f>
        <v>1.1135168574079801</v>
      </c>
      <c r="T161" s="209">
        <v>196.79999999999998</v>
      </c>
      <c r="U161" s="210">
        <f t="shared" si="30"/>
        <v>164</v>
      </c>
      <c r="V161" s="209"/>
      <c r="W161" s="209">
        <v>367.2</v>
      </c>
      <c r="X161" s="210">
        <f t="shared" si="35"/>
        <v>306</v>
      </c>
      <c r="Y161" s="209"/>
      <c r="Z161" s="209">
        <v>445.2</v>
      </c>
      <c r="AA161" s="210">
        <f t="shared" si="31"/>
        <v>371</v>
      </c>
    </row>
    <row r="162" spans="1:27" ht="24.75" customHeight="1" x14ac:dyDescent="0.2">
      <c r="A162" s="4" t="s">
        <v>1188</v>
      </c>
      <c r="B162" s="4" t="s">
        <v>1189</v>
      </c>
      <c r="C162" s="5" t="s">
        <v>1190</v>
      </c>
      <c r="D162" s="4" t="s">
        <v>349</v>
      </c>
      <c r="E162" s="8">
        <v>228</v>
      </c>
      <c r="F162" s="123">
        <f t="shared" si="37"/>
        <v>250.1</v>
      </c>
      <c r="G162" s="8">
        <v>421.5</v>
      </c>
      <c r="H162" s="123">
        <f t="shared" si="36"/>
        <v>466.65</v>
      </c>
      <c r="I162" s="13">
        <v>519</v>
      </c>
      <c r="J162" s="123">
        <f t="shared" si="32"/>
        <v>565.77499999999998</v>
      </c>
      <c r="L162" s="14"/>
      <c r="M162" s="25">
        <f>р5гл3!E162/'5,3'!E162</f>
        <v>1.111842105263158</v>
      </c>
      <c r="N162" s="25">
        <f>р5гл3!F162/'5,3'!F162</f>
        <v>1.1155537784886045</v>
      </c>
      <c r="O162" s="25">
        <f>р5гл3!G162/'5,3'!G162</f>
        <v>1.1138790035587189</v>
      </c>
      <c r="P162" s="25">
        <f>р5гл3!H162/'5,3'!H162</f>
        <v>1.1121825779492125</v>
      </c>
      <c r="Q162" s="25">
        <f>р5гл3!I162/'5,3'!I162</f>
        <v>1.1127167630057804</v>
      </c>
      <c r="R162" s="25">
        <f>р5гл3!J162/'5,3'!J162</f>
        <v>1.1135168574079803</v>
      </c>
      <c r="T162" s="209">
        <v>246</v>
      </c>
      <c r="U162" s="210">
        <f t="shared" si="30"/>
        <v>205</v>
      </c>
      <c r="V162" s="209"/>
      <c r="W162" s="209">
        <v>459</v>
      </c>
      <c r="X162" s="210">
        <f t="shared" si="35"/>
        <v>382.5</v>
      </c>
      <c r="Y162" s="209"/>
      <c r="Z162" s="209">
        <v>556.5</v>
      </c>
      <c r="AA162" s="210">
        <f t="shared" si="31"/>
        <v>463.75</v>
      </c>
    </row>
    <row r="163" spans="1:27" ht="24.75" customHeight="1" x14ac:dyDescent="0.2">
      <c r="A163" s="4" t="s">
        <v>1191</v>
      </c>
      <c r="B163" s="4" t="s">
        <v>1192</v>
      </c>
      <c r="C163" s="5" t="s">
        <v>1193</v>
      </c>
      <c r="D163" s="4" t="s">
        <v>349</v>
      </c>
      <c r="E163" s="8">
        <v>273.59999999999997</v>
      </c>
      <c r="F163" s="123">
        <f t="shared" si="37"/>
        <v>300.12</v>
      </c>
      <c r="G163" s="8">
        <v>505.79999999999995</v>
      </c>
      <c r="H163" s="123">
        <f>X163*$K$7</f>
        <v>559.98</v>
      </c>
      <c r="I163" s="13">
        <v>622.79999999999995</v>
      </c>
      <c r="J163" s="123">
        <f t="shared" si="32"/>
        <v>678.93</v>
      </c>
      <c r="L163" s="14"/>
      <c r="M163" s="25">
        <f>р5гл3!E163/'5,3'!E163</f>
        <v>1.111842105263158</v>
      </c>
      <c r="N163" s="25">
        <f>р5гл3!F163/'5,3'!F163</f>
        <v>1.1155537784886045</v>
      </c>
      <c r="O163" s="25">
        <f>р5гл3!G163/'5,3'!G163</f>
        <v>1.1138790035587189</v>
      </c>
      <c r="P163" s="25">
        <f>р5гл3!H163/'5,3'!H163</f>
        <v>1.1121825779492123</v>
      </c>
      <c r="Q163" s="25">
        <f>р5гл3!I163/'5,3'!I163</f>
        <v>1.1127167630057804</v>
      </c>
      <c r="R163" s="25">
        <f>р5гл3!J163/'5,3'!J163</f>
        <v>1.1135168574079803</v>
      </c>
      <c r="T163" s="209">
        <v>295.2</v>
      </c>
      <c r="U163" s="210">
        <f t="shared" si="30"/>
        <v>246</v>
      </c>
      <c r="V163" s="209"/>
      <c r="W163" s="209">
        <v>550.79999999999995</v>
      </c>
      <c r="X163" s="210">
        <f>W163/1.2</f>
        <v>459</v>
      </c>
      <c r="Y163" s="209"/>
      <c r="Z163" s="209">
        <v>667.8</v>
      </c>
      <c r="AA163" s="210">
        <f t="shared" si="31"/>
        <v>556.5</v>
      </c>
    </row>
    <row r="164" spans="1:27" ht="24.75" customHeight="1" x14ac:dyDescent="0.2">
      <c r="A164" s="4" t="s">
        <v>1194</v>
      </c>
      <c r="B164" s="4" t="s">
        <v>1195</v>
      </c>
      <c r="C164" s="5" t="s">
        <v>1196</v>
      </c>
      <c r="D164" s="4" t="s">
        <v>349</v>
      </c>
      <c r="E164" s="8">
        <v>197.6</v>
      </c>
      <c r="F164" s="123">
        <f t="shared" si="37"/>
        <v>216.75333333333336</v>
      </c>
      <c r="G164" s="8">
        <v>365.3</v>
      </c>
      <c r="H164" s="123">
        <f t="shared" ref="H164:H176" si="38">X164*$K$7</f>
        <v>404.43</v>
      </c>
      <c r="I164" s="13">
        <v>449.8</v>
      </c>
      <c r="J164" s="123">
        <f t="shared" si="32"/>
        <v>490.33833333333337</v>
      </c>
      <c r="L164" s="14"/>
      <c r="M164" s="25">
        <f>р5гл3!E164/'5,3'!E164</f>
        <v>1.111842105263158</v>
      </c>
      <c r="N164" s="25">
        <f>р5гл3!F164/'5,3'!F164</f>
        <v>1.1155537784886045</v>
      </c>
      <c r="O164" s="25">
        <f>р5гл3!G164/'5,3'!G164</f>
        <v>1.1138790035587189</v>
      </c>
      <c r="P164" s="25">
        <f>р5гл3!H164/'5,3'!H164</f>
        <v>1.1121825779492125</v>
      </c>
      <c r="Q164" s="25">
        <f>р5гл3!I164/'5,3'!I164</f>
        <v>1.1127167630057804</v>
      </c>
      <c r="R164" s="25">
        <f>р5гл3!J164/'5,3'!J164</f>
        <v>1.1135168574079801</v>
      </c>
      <c r="T164" s="209">
        <v>213.20000000000002</v>
      </c>
      <c r="U164" s="210">
        <f t="shared" si="30"/>
        <v>177.66666666666669</v>
      </c>
      <c r="V164" s="209"/>
      <c r="W164" s="209">
        <v>397.8</v>
      </c>
      <c r="X164" s="210">
        <f t="shared" ref="X164:X177" si="39">W164/1.2</f>
        <v>331.5</v>
      </c>
      <c r="Y164" s="209"/>
      <c r="Z164" s="209">
        <v>482.3</v>
      </c>
      <c r="AA164" s="210">
        <f t="shared" si="31"/>
        <v>401.91666666666669</v>
      </c>
    </row>
    <row r="165" spans="1:27" ht="24.75" customHeight="1" x14ac:dyDescent="0.2">
      <c r="A165" s="4" t="s">
        <v>1197</v>
      </c>
      <c r="B165" s="4" t="s">
        <v>1198</v>
      </c>
      <c r="C165" s="5" t="s">
        <v>1199</v>
      </c>
      <c r="D165" s="4" t="s">
        <v>349</v>
      </c>
      <c r="E165" s="8">
        <v>237.11999999999998</v>
      </c>
      <c r="F165" s="123">
        <f t="shared" si="37"/>
        <v>260.10400000000004</v>
      </c>
      <c r="G165" s="8">
        <v>438.36</v>
      </c>
      <c r="H165" s="123">
        <f t="shared" si="38"/>
        <v>485.31600000000003</v>
      </c>
      <c r="I165" s="13">
        <v>539.76</v>
      </c>
      <c r="J165" s="123">
        <f t="shared" si="32"/>
        <v>588.40599999999995</v>
      </c>
      <c r="L165" s="14"/>
      <c r="M165" s="25">
        <f>р5гл3!E165/'5,3'!E165</f>
        <v>1.111842105263158</v>
      </c>
      <c r="N165" s="25">
        <f>р5гл3!F165/'5,3'!F165</f>
        <v>1.1155537784886045</v>
      </c>
      <c r="O165" s="25">
        <f>р5гл3!G165/'5,3'!G165</f>
        <v>1.1138790035587189</v>
      </c>
      <c r="P165" s="25">
        <f>р5гл3!H165/'5,3'!H165</f>
        <v>1.1121825779492125</v>
      </c>
      <c r="Q165" s="25">
        <f>р5гл3!I165/'5,3'!I165</f>
        <v>1.1127167630057804</v>
      </c>
      <c r="R165" s="25">
        <f>р5гл3!J165/'5,3'!J165</f>
        <v>1.1135168574079801</v>
      </c>
      <c r="T165" s="209">
        <v>255.84</v>
      </c>
      <c r="U165" s="210">
        <f t="shared" si="30"/>
        <v>213.20000000000002</v>
      </c>
      <c r="V165" s="209"/>
      <c r="W165" s="209">
        <v>477.36</v>
      </c>
      <c r="X165" s="210">
        <f t="shared" si="39"/>
        <v>397.8</v>
      </c>
      <c r="Y165" s="209"/>
      <c r="Z165" s="209">
        <v>578.76</v>
      </c>
      <c r="AA165" s="210">
        <f t="shared" si="31"/>
        <v>482.3</v>
      </c>
    </row>
    <row r="166" spans="1:27" ht="12.75" customHeight="1" x14ac:dyDescent="0.2">
      <c r="A166" s="4" t="s">
        <v>1200</v>
      </c>
      <c r="B166" s="4" t="s">
        <v>1201</v>
      </c>
      <c r="C166" s="15" t="s">
        <v>1202</v>
      </c>
      <c r="D166" s="4" t="s">
        <v>15</v>
      </c>
      <c r="E166" s="8">
        <v>240</v>
      </c>
      <c r="F166" s="213">
        <f t="shared" si="37"/>
        <v>0</v>
      </c>
      <c r="G166" s="8">
        <v>443</v>
      </c>
      <c r="H166" s="213">
        <f t="shared" si="38"/>
        <v>0</v>
      </c>
      <c r="I166" s="13">
        <v>544</v>
      </c>
      <c r="J166" s="213">
        <f t="shared" si="32"/>
        <v>0</v>
      </c>
      <c r="L166" s="14"/>
      <c r="M166" s="25">
        <f>р5гл3!E166/'5,3'!E166</f>
        <v>1.1125</v>
      </c>
      <c r="N166" s="25"/>
      <c r="O166" s="25">
        <f>р5гл3!G166/'5,3'!G166</f>
        <v>1.1128668171557563</v>
      </c>
      <c r="P166" s="25"/>
      <c r="Q166" s="25">
        <f>р5гл3!I166/'5,3'!I166</f>
        <v>1.1121323529411764</v>
      </c>
      <c r="R166" s="25"/>
      <c r="T166" s="209">
        <v>0</v>
      </c>
      <c r="U166" s="210">
        <f t="shared" si="30"/>
        <v>0</v>
      </c>
      <c r="V166" s="209"/>
      <c r="W166" s="209">
        <v>0</v>
      </c>
      <c r="X166" s="210">
        <f t="shared" si="39"/>
        <v>0</v>
      </c>
      <c r="Y166" s="209"/>
      <c r="Z166" s="209">
        <v>0</v>
      </c>
      <c r="AA166" s="210">
        <f t="shared" si="31"/>
        <v>0</v>
      </c>
    </row>
    <row r="167" spans="1:27" ht="12.75" customHeight="1" x14ac:dyDescent="0.2">
      <c r="A167" s="4" t="s">
        <v>1203</v>
      </c>
      <c r="B167" s="4" t="s">
        <v>1204</v>
      </c>
      <c r="C167" s="15" t="s">
        <v>1205</v>
      </c>
      <c r="D167" s="4" t="s">
        <v>15</v>
      </c>
      <c r="E167" s="8">
        <v>318</v>
      </c>
      <c r="F167" s="213">
        <f t="shared" si="37"/>
        <v>0</v>
      </c>
      <c r="G167" s="8">
        <v>589</v>
      </c>
      <c r="H167" s="213">
        <f t="shared" si="38"/>
        <v>0</v>
      </c>
      <c r="I167" s="13">
        <v>721</v>
      </c>
      <c r="J167" s="213">
        <f t="shared" si="32"/>
        <v>0</v>
      </c>
      <c r="L167" s="14"/>
      <c r="M167" s="25">
        <f>р5гл3!E167/'5,3'!E167</f>
        <v>1.1132075471698113</v>
      </c>
      <c r="N167" s="25"/>
      <c r="O167" s="25">
        <f>р5гл3!G167/'5,3'!G167</f>
        <v>1.1137521222410867</v>
      </c>
      <c r="P167" s="25"/>
      <c r="Q167" s="25">
        <f>р5гл3!I167/'5,3'!I167</f>
        <v>1.1123439667128987</v>
      </c>
      <c r="R167" s="25"/>
      <c r="T167" s="209">
        <v>0</v>
      </c>
      <c r="U167" s="210">
        <f t="shared" si="30"/>
        <v>0</v>
      </c>
      <c r="V167" s="209"/>
      <c r="W167" s="209">
        <v>0</v>
      </c>
      <c r="X167" s="210">
        <f t="shared" si="39"/>
        <v>0</v>
      </c>
      <c r="Y167" s="209"/>
      <c r="Z167" s="209">
        <v>0</v>
      </c>
      <c r="AA167" s="210">
        <f t="shared" si="31"/>
        <v>0</v>
      </c>
    </row>
    <row r="168" spans="1:27" ht="24.75" customHeight="1" x14ac:dyDescent="0.2">
      <c r="A168" s="4" t="s">
        <v>1206</v>
      </c>
      <c r="B168" s="4" t="s">
        <v>1207</v>
      </c>
      <c r="C168" s="15" t="s">
        <v>1208</v>
      </c>
      <c r="D168" s="4" t="s">
        <v>15</v>
      </c>
      <c r="E168" s="6">
        <v>2424</v>
      </c>
      <c r="F168" s="213">
        <f t="shared" si="37"/>
        <v>0</v>
      </c>
      <c r="G168" s="6">
        <v>3947</v>
      </c>
      <c r="H168" s="213">
        <f t="shared" si="38"/>
        <v>0</v>
      </c>
      <c r="I168" s="11">
        <v>4941</v>
      </c>
      <c r="J168" s="213">
        <f t="shared" si="32"/>
        <v>0</v>
      </c>
      <c r="L168" s="14"/>
      <c r="M168" s="25">
        <f>р5гл3!E168/'5,3'!E168</f>
        <v>1.113036303630363</v>
      </c>
      <c r="N168" s="25"/>
      <c r="O168" s="25">
        <f>р5гл3!G168/'5,3'!G168</f>
        <v>1.1129972130732202</v>
      </c>
      <c r="P168" s="25"/>
      <c r="Q168" s="25">
        <f>р5гл3!I168/'5,3'!I168</f>
        <v>1.1129326047358834</v>
      </c>
      <c r="R168" s="25"/>
      <c r="T168" s="209">
        <v>0</v>
      </c>
      <c r="U168" s="210">
        <f t="shared" si="30"/>
        <v>0</v>
      </c>
      <c r="V168" s="209"/>
      <c r="W168" s="209">
        <v>0</v>
      </c>
      <c r="X168" s="210">
        <f t="shared" si="39"/>
        <v>0</v>
      </c>
      <c r="Y168" s="209"/>
      <c r="Z168" s="209">
        <v>0</v>
      </c>
      <c r="AA168" s="210">
        <f t="shared" si="31"/>
        <v>0</v>
      </c>
    </row>
    <row r="169" spans="1:27" ht="24.75" customHeight="1" x14ac:dyDescent="0.2">
      <c r="A169" s="4" t="s">
        <v>1209</v>
      </c>
      <c r="B169" s="4" t="s">
        <v>1210</v>
      </c>
      <c r="C169" s="15" t="s">
        <v>1211</v>
      </c>
      <c r="D169" s="4" t="s">
        <v>15</v>
      </c>
      <c r="E169" s="6">
        <v>1571</v>
      </c>
      <c r="F169" s="213">
        <f t="shared" si="37"/>
        <v>0</v>
      </c>
      <c r="G169" s="6">
        <v>2569</v>
      </c>
      <c r="H169" s="213">
        <f t="shared" si="38"/>
        <v>0</v>
      </c>
      <c r="I169" s="11">
        <v>3206</v>
      </c>
      <c r="J169" s="213">
        <f t="shared" si="32"/>
        <v>0</v>
      </c>
      <c r="L169" s="14"/>
      <c r="M169" s="25">
        <f>р5гл3!E169/'5,3'!E169</f>
        <v>1.1133036282622533</v>
      </c>
      <c r="N169" s="25"/>
      <c r="O169" s="25">
        <f>р5гл3!G169/'5,3'!G169</f>
        <v>1.1128843908135462</v>
      </c>
      <c r="P169" s="25"/>
      <c r="Q169" s="25">
        <f>р5гл3!I169/'5,3'!I169</f>
        <v>1.1129132875857766</v>
      </c>
      <c r="R169" s="25"/>
      <c r="T169" s="209">
        <v>0</v>
      </c>
      <c r="U169" s="210">
        <f t="shared" si="30"/>
        <v>0</v>
      </c>
      <c r="V169" s="209"/>
      <c r="W169" s="209">
        <v>0</v>
      </c>
      <c r="X169" s="210">
        <f t="shared" si="39"/>
        <v>0</v>
      </c>
      <c r="Y169" s="209"/>
      <c r="Z169" s="209">
        <v>0</v>
      </c>
      <c r="AA169" s="210">
        <f t="shared" si="31"/>
        <v>0</v>
      </c>
    </row>
    <row r="170" spans="1:27" ht="24.75" customHeight="1" x14ac:dyDescent="0.2">
      <c r="A170" s="4" t="s">
        <v>1212</v>
      </c>
      <c r="B170" s="4" t="s">
        <v>1213</v>
      </c>
      <c r="C170" s="15" t="s">
        <v>1214</v>
      </c>
      <c r="D170" s="4" t="s">
        <v>15</v>
      </c>
      <c r="E170" s="6">
        <v>3084</v>
      </c>
      <c r="F170" s="213">
        <f t="shared" si="37"/>
        <v>0</v>
      </c>
      <c r="G170" s="6">
        <v>5054</v>
      </c>
      <c r="H170" s="213">
        <f t="shared" si="38"/>
        <v>0</v>
      </c>
      <c r="I170" s="11">
        <v>6358</v>
      </c>
      <c r="J170" s="213">
        <f t="shared" si="32"/>
        <v>0</v>
      </c>
      <c r="L170" s="14"/>
      <c r="M170" s="25">
        <f>р5гл3!E170/'5,3'!E170</f>
        <v>1.1128404669260701</v>
      </c>
      <c r="N170" s="25"/>
      <c r="O170" s="25">
        <f>р5гл3!G170/'5,3'!G170</f>
        <v>1.1129798179659676</v>
      </c>
      <c r="P170" s="25"/>
      <c r="Q170" s="25">
        <f>р5гл3!I170/'5,3'!I170</f>
        <v>1.112928593897452</v>
      </c>
      <c r="R170" s="25"/>
      <c r="T170" s="209">
        <v>0</v>
      </c>
      <c r="U170" s="210">
        <f t="shared" si="30"/>
        <v>0</v>
      </c>
      <c r="V170" s="209"/>
      <c r="W170" s="209">
        <v>0</v>
      </c>
      <c r="X170" s="210">
        <f t="shared" si="39"/>
        <v>0</v>
      </c>
      <c r="Y170" s="209"/>
      <c r="Z170" s="209">
        <v>0</v>
      </c>
      <c r="AA170" s="210">
        <f t="shared" si="31"/>
        <v>0</v>
      </c>
    </row>
    <row r="171" spans="1:27" ht="24.75" customHeight="1" x14ac:dyDescent="0.2">
      <c r="A171" s="4" t="s">
        <v>1215</v>
      </c>
      <c r="B171" s="4" t="s">
        <v>1216</v>
      </c>
      <c r="C171" s="15" t="s">
        <v>1217</v>
      </c>
      <c r="D171" s="4" t="s">
        <v>15</v>
      </c>
      <c r="E171" s="6">
        <v>1848</v>
      </c>
      <c r="F171" s="213">
        <f t="shared" si="37"/>
        <v>0</v>
      </c>
      <c r="G171" s="6">
        <v>3036</v>
      </c>
      <c r="H171" s="213">
        <f t="shared" si="38"/>
        <v>0</v>
      </c>
      <c r="I171" s="11">
        <v>3807</v>
      </c>
      <c r="J171" s="213">
        <f t="shared" si="32"/>
        <v>0</v>
      </c>
      <c r="L171" s="14"/>
      <c r="M171" s="25">
        <f>р5гл3!E171/'5,3'!E171</f>
        <v>1.1130952380952381</v>
      </c>
      <c r="N171" s="25"/>
      <c r="O171" s="25">
        <f>р5гл3!G171/'5,3'!G171</f>
        <v>1.1129776021080369</v>
      </c>
      <c r="P171" s="25"/>
      <c r="Q171" s="25">
        <f>р5гл3!I171/'5,3'!I171</f>
        <v>1.112949829261886</v>
      </c>
      <c r="R171" s="25"/>
      <c r="T171" s="209">
        <v>0</v>
      </c>
      <c r="U171" s="210">
        <f t="shared" si="30"/>
        <v>0</v>
      </c>
      <c r="V171" s="209"/>
      <c r="W171" s="209">
        <v>0</v>
      </c>
      <c r="X171" s="210">
        <f t="shared" si="39"/>
        <v>0</v>
      </c>
      <c r="Y171" s="209"/>
      <c r="Z171" s="209">
        <v>0</v>
      </c>
      <c r="AA171" s="210">
        <f t="shared" si="31"/>
        <v>0</v>
      </c>
    </row>
    <row r="172" spans="1:27" ht="12.75" customHeight="1" x14ac:dyDescent="0.2">
      <c r="A172" s="4" t="s">
        <v>1218</v>
      </c>
      <c r="B172" s="4" t="s">
        <v>1219</v>
      </c>
      <c r="C172" s="15" t="s">
        <v>1220</v>
      </c>
      <c r="D172" s="4" t="s">
        <v>15</v>
      </c>
      <c r="E172" s="6">
        <v>1271</v>
      </c>
      <c r="F172" s="213">
        <f t="shared" si="37"/>
        <v>0</v>
      </c>
      <c r="G172" s="6">
        <v>2352</v>
      </c>
      <c r="H172" s="213">
        <f t="shared" si="38"/>
        <v>0</v>
      </c>
      <c r="I172" s="11">
        <v>2884</v>
      </c>
      <c r="J172" s="213">
        <f t="shared" si="32"/>
        <v>0</v>
      </c>
      <c r="L172" s="14"/>
      <c r="M172" s="25">
        <f>р5гл3!E172/'5,3'!E172</f>
        <v>1.1132966168371361</v>
      </c>
      <c r="N172" s="25"/>
      <c r="O172" s="25">
        <f>р5гл3!G172/'5,3'!G172</f>
        <v>1.1130952380952381</v>
      </c>
      <c r="P172" s="25"/>
      <c r="Q172" s="25">
        <f>р5гл3!I172/'5,3'!I172</f>
        <v>1.1130374479889042</v>
      </c>
      <c r="R172" s="25"/>
      <c r="T172" s="209">
        <v>0</v>
      </c>
      <c r="U172" s="210">
        <f t="shared" si="30"/>
        <v>0</v>
      </c>
      <c r="V172" s="209"/>
      <c r="W172" s="209">
        <v>0</v>
      </c>
      <c r="X172" s="210">
        <f t="shared" si="39"/>
        <v>0</v>
      </c>
      <c r="Y172" s="209"/>
      <c r="Z172" s="209">
        <v>0</v>
      </c>
      <c r="AA172" s="210">
        <f t="shared" si="31"/>
        <v>0</v>
      </c>
    </row>
    <row r="173" spans="1:27" ht="12.75" customHeight="1" x14ac:dyDescent="0.2">
      <c r="A173" s="4" t="s">
        <v>1221</v>
      </c>
      <c r="B173" s="4" t="s">
        <v>1222</v>
      </c>
      <c r="C173" s="15" t="s">
        <v>1223</v>
      </c>
      <c r="D173" s="4" t="s">
        <v>15</v>
      </c>
      <c r="E173" s="8">
        <v>807</v>
      </c>
      <c r="F173" s="213">
        <f t="shared" si="37"/>
        <v>0</v>
      </c>
      <c r="G173" s="6">
        <v>1492</v>
      </c>
      <c r="H173" s="213">
        <f t="shared" si="38"/>
        <v>0</v>
      </c>
      <c r="I173" s="11">
        <v>1830</v>
      </c>
      <c r="J173" s="213">
        <f t="shared" si="32"/>
        <v>0</v>
      </c>
      <c r="L173" s="14"/>
      <c r="M173" s="25">
        <f>р5гл3!E173/'5,3'!E173</f>
        <v>1.1127633209417596</v>
      </c>
      <c r="N173" s="25"/>
      <c r="O173" s="25">
        <f>р5гл3!G173/'5,3'!G173</f>
        <v>1.1132707774798927</v>
      </c>
      <c r="P173" s="25"/>
      <c r="Q173" s="25">
        <f>р5гл3!I173/'5,3'!I173</f>
        <v>1.1131147540983606</v>
      </c>
      <c r="R173" s="25"/>
      <c r="T173" s="209">
        <v>0</v>
      </c>
      <c r="U173" s="210">
        <f t="shared" si="30"/>
        <v>0</v>
      </c>
      <c r="V173" s="209"/>
      <c r="W173" s="209">
        <v>0</v>
      </c>
      <c r="X173" s="210">
        <f t="shared" si="39"/>
        <v>0</v>
      </c>
      <c r="Y173" s="209"/>
      <c r="Z173" s="209">
        <v>0</v>
      </c>
      <c r="AA173" s="210">
        <f t="shared" si="31"/>
        <v>0</v>
      </c>
    </row>
    <row r="174" spans="1:27" ht="12.75" customHeight="1" x14ac:dyDescent="0.2">
      <c r="A174" s="4" t="s">
        <v>1224</v>
      </c>
      <c r="B174" s="4" t="s">
        <v>1225</v>
      </c>
      <c r="C174" s="15" t="s">
        <v>1226</v>
      </c>
      <c r="D174" s="4" t="s">
        <v>15</v>
      </c>
      <c r="E174" s="8">
        <v>149</v>
      </c>
      <c r="F174" s="213">
        <f t="shared" si="37"/>
        <v>0</v>
      </c>
      <c r="G174" s="8">
        <v>274</v>
      </c>
      <c r="H174" s="213">
        <f t="shared" si="38"/>
        <v>0</v>
      </c>
      <c r="I174" s="13">
        <v>333</v>
      </c>
      <c r="J174" s="213">
        <f t="shared" si="32"/>
        <v>0</v>
      </c>
      <c r="L174" s="14"/>
      <c r="M174" s="25">
        <f>р5гл3!E174/'5,3'!E174</f>
        <v>1.1140939597315436</v>
      </c>
      <c r="N174" s="25"/>
      <c r="O174" s="25">
        <f>р5гл3!G174/'5,3'!G174</f>
        <v>1.1131386861313868</v>
      </c>
      <c r="P174" s="25"/>
      <c r="Q174" s="25">
        <f>р5гл3!I174/'5,3'!I174</f>
        <v>1.1141141141141142</v>
      </c>
      <c r="R174" s="25"/>
      <c r="T174" s="209">
        <v>0</v>
      </c>
      <c r="U174" s="210">
        <f t="shared" si="30"/>
        <v>0</v>
      </c>
      <c r="V174" s="209"/>
      <c r="W174" s="209">
        <v>0</v>
      </c>
      <c r="X174" s="210">
        <f t="shared" si="39"/>
        <v>0</v>
      </c>
      <c r="Y174" s="209"/>
      <c r="Z174" s="209">
        <v>0</v>
      </c>
      <c r="AA174" s="210">
        <f t="shared" si="31"/>
        <v>0</v>
      </c>
    </row>
    <row r="175" spans="1:27" ht="12.75" customHeight="1" x14ac:dyDescent="0.2">
      <c r="A175" s="4" t="s">
        <v>1227</v>
      </c>
      <c r="B175" s="4" t="s">
        <v>1228</v>
      </c>
      <c r="C175" s="15" t="s">
        <v>1229</v>
      </c>
      <c r="D175" s="4" t="s">
        <v>15</v>
      </c>
      <c r="E175" s="8">
        <v>166</v>
      </c>
      <c r="F175" s="213">
        <f t="shared" si="37"/>
        <v>0</v>
      </c>
      <c r="G175" s="8">
        <v>308</v>
      </c>
      <c r="H175" s="213">
        <f t="shared" si="38"/>
        <v>0</v>
      </c>
      <c r="I175" s="13">
        <v>377</v>
      </c>
      <c r="J175" s="213">
        <f t="shared" si="32"/>
        <v>0</v>
      </c>
      <c r="L175" s="14"/>
      <c r="M175" s="25">
        <f>р5гл3!E175/'5,3'!E175</f>
        <v>1.1144578313253013</v>
      </c>
      <c r="N175" s="25"/>
      <c r="O175" s="25">
        <f>р5гл3!G175/'5,3'!G175</f>
        <v>1.1136363636363635</v>
      </c>
      <c r="P175" s="25"/>
      <c r="Q175" s="25">
        <f>р5гл3!I175/'5,3'!I175</f>
        <v>1.1140583554376657</v>
      </c>
      <c r="R175" s="25"/>
      <c r="T175" s="209">
        <v>0</v>
      </c>
      <c r="U175" s="210">
        <f t="shared" si="30"/>
        <v>0</v>
      </c>
      <c r="V175" s="209"/>
      <c r="W175" s="209">
        <v>0</v>
      </c>
      <c r="X175" s="210">
        <f t="shared" si="39"/>
        <v>0</v>
      </c>
      <c r="Y175" s="209"/>
      <c r="Z175" s="209">
        <v>0</v>
      </c>
      <c r="AA175" s="210">
        <f t="shared" si="31"/>
        <v>0</v>
      </c>
    </row>
    <row r="176" spans="1:27" ht="24.75" customHeight="1" x14ac:dyDescent="0.2">
      <c r="A176" s="4" t="s">
        <v>1230</v>
      </c>
      <c r="B176" s="4" t="s">
        <v>1231</v>
      </c>
      <c r="C176" s="15" t="s">
        <v>1232</v>
      </c>
      <c r="D176" s="4" t="s">
        <v>15</v>
      </c>
      <c r="E176" s="6">
        <v>4021</v>
      </c>
      <c r="F176" s="213">
        <f t="shared" si="37"/>
        <v>0</v>
      </c>
      <c r="G176" s="6">
        <v>7243</v>
      </c>
      <c r="H176" s="213">
        <f t="shared" si="38"/>
        <v>0</v>
      </c>
      <c r="I176" s="11">
        <v>8206</v>
      </c>
      <c r="J176" s="213">
        <f t="shared" si="32"/>
        <v>0</v>
      </c>
      <c r="L176" s="14"/>
      <c r="M176" s="25">
        <f>р5гл3!E176/'5,3'!E176</f>
        <v>1.11290723700572</v>
      </c>
      <c r="N176" s="25"/>
      <c r="O176" s="25">
        <f>р5гл3!G176/'5,3'!G176</f>
        <v>1.1129366284688664</v>
      </c>
      <c r="P176" s="25"/>
      <c r="Q176" s="25">
        <f>р5гл3!I176/'5,3'!I176</f>
        <v>1.1129661223495004</v>
      </c>
      <c r="R176" s="25"/>
      <c r="T176" s="209">
        <v>0</v>
      </c>
      <c r="U176" s="210">
        <f t="shared" si="30"/>
        <v>0</v>
      </c>
      <c r="V176" s="209"/>
      <c r="W176" s="209">
        <v>0</v>
      </c>
      <c r="X176" s="210">
        <f>W176/1.2</f>
        <v>0</v>
      </c>
      <c r="Y176" s="209"/>
      <c r="Z176" s="209">
        <v>0</v>
      </c>
      <c r="AA176" s="210">
        <f t="shared" si="31"/>
        <v>0</v>
      </c>
    </row>
    <row r="177" spans="1:27" ht="24.75" customHeight="1" x14ac:dyDescent="0.2">
      <c r="A177" s="4" t="s">
        <v>1233</v>
      </c>
      <c r="B177" s="4" t="s">
        <v>1234</v>
      </c>
      <c r="C177" s="15" t="s">
        <v>1235</v>
      </c>
      <c r="D177" s="4" t="s">
        <v>15</v>
      </c>
      <c r="E177" s="8">
        <v>988</v>
      </c>
      <c r="F177" s="213">
        <f t="shared" si="37"/>
        <v>0</v>
      </c>
      <c r="G177" s="6">
        <v>1780</v>
      </c>
      <c r="H177" s="213">
        <f>X177*$K$7</f>
        <v>0</v>
      </c>
      <c r="I177" s="11">
        <v>2017</v>
      </c>
      <c r="J177" s="213">
        <f t="shared" si="32"/>
        <v>0</v>
      </c>
      <c r="L177" s="14"/>
      <c r="M177" s="25">
        <f>р5гл3!E177/'5,3'!E177</f>
        <v>1.1133603238866396</v>
      </c>
      <c r="N177" s="25"/>
      <c r="O177" s="25">
        <f>р5гл3!G177/'5,3'!G177</f>
        <v>1.1129213483146068</v>
      </c>
      <c r="P177" s="25"/>
      <c r="Q177" s="25">
        <f>р5гл3!I177/'5,3'!I177</f>
        <v>1.1130391670798214</v>
      </c>
      <c r="R177" s="25"/>
      <c r="T177" s="209">
        <v>0</v>
      </c>
      <c r="U177" s="210">
        <f t="shared" si="30"/>
        <v>0</v>
      </c>
      <c r="V177" s="209"/>
      <c r="W177" s="209">
        <v>0</v>
      </c>
      <c r="X177" s="210">
        <f t="shared" si="39"/>
        <v>0</v>
      </c>
      <c r="Y177" s="209"/>
      <c r="Z177" s="209">
        <v>0</v>
      </c>
      <c r="AA177" s="210">
        <f t="shared" si="31"/>
        <v>0</v>
      </c>
    </row>
    <row r="178" spans="1:27" ht="24.75" customHeight="1" x14ac:dyDescent="0.2">
      <c r="A178" s="4" t="s">
        <v>1236</v>
      </c>
      <c r="B178" s="4" t="s">
        <v>1237</v>
      </c>
      <c r="C178" s="15" t="s">
        <v>1238</v>
      </c>
      <c r="D178" s="4" t="s">
        <v>15</v>
      </c>
      <c r="E178" s="6">
        <v>4713</v>
      </c>
      <c r="F178" s="213">
        <f t="shared" si="37"/>
        <v>0</v>
      </c>
      <c r="G178" s="6">
        <v>8488</v>
      </c>
      <c r="H178" s="213">
        <f>X178*$K$7</f>
        <v>0</v>
      </c>
      <c r="I178" s="11">
        <v>9615</v>
      </c>
      <c r="J178" s="213">
        <f t="shared" si="32"/>
        <v>0</v>
      </c>
      <c r="L178" s="14"/>
      <c r="M178" s="25">
        <f>р5гл3!E178/'5,3'!E178</f>
        <v>1.1130914491831105</v>
      </c>
      <c r="N178" s="25"/>
      <c r="O178" s="25">
        <f>р5гл3!G178/'5,3'!G178</f>
        <v>1.1129830348727616</v>
      </c>
      <c r="P178" s="25"/>
      <c r="Q178" s="25">
        <f>р5гл3!I178/'5,3'!I178</f>
        <v>1.1129485179407177</v>
      </c>
      <c r="R178" s="25"/>
      <c r="T178" s="209">
        <v>0</v>
      </c>
      <c r="U178" s="210">
        <f t="shared" si="30"/>
        <v>0</v>
      </c>
      <c r="V178" s="209"/>
      <c r="W178" s="209">
        <v>0</v>
      </c>
      <c r="X178" s="210">
        <f>W178/1.2</f>
        <v>0</v>
      </c>
      <c r="Y178" s="209"/>
      <c r="Z178" s="209">
        <v>0</v>
      </c>
      <c r="AA178" s="210">
        <f t="shared" si="31"/>
        <v>0</v>
      </c>
    </row>
    <row r="179" spans="1:27" ht="24.75" customHeight="1" x14ac:dyDescent="0.2">
      <c r="A179" s="4" t="s">
        <v>1239</v>
      </c>
      <c r="B179" s="4" t="s">
        <v>1240</v>
      </c>
      <c r="C179" s="15" t="s">
        <v>1241</v>
      </c>
      <c r="D179" s="4" t="s">
        <v>15</v>
      </c>
      <c r="E179" s="6">
        <v>1885.2</v>
      </c>
      <c r="F179" s="213">
        <f t="shared" si="37"/>
        <v>0</v>
      </c>
      <c r="G179" s="6">
        <v>3395.2000000000003</v>
      </c>
      <c r="H179" s="213">
        <f t="shared" ref="H179:H188" si="40">X179*$K$7</f>
        <v>0</v>
      </c>
      <c r="I179" s="11">
        <v>3846</v>
      </c>
      <c r="J179" s="213">
        <f t="shared" si="32"/>
        <v>0</v>
      </c>
      <c r="L179" s="14"/>
      <c r="M179" s="25">
        <f>р5гл3!E179/'5,3'!E179</f>
        <v>1.1130914491831105</v>
      </c>
      <c r="N179" s="25"/>
      <c r="O179" s="25">
        <f>р5гл3!G179/'5,3'!G179</f>
        <v>1.1129830348727614</v>
      </c>
      <c r="P179" s="25"/>
      <c r="Q179" s="25">
        <f>р5гл3!I179/'5,3'!I179</f>
        <v>1.1129485179407177</v>
      </c>
      <c r="R179" s="25"/>
      <c r="T179" s="209">
        <v>0</v>
      </c>
      <c r="U179" s="210">
        <f t="shared" si="30"/>
        <v>0</v>
      </c>
      <c r="V179" s="209"/>
      <c r="W179" s="209">
        <v>0</v>
      </c>
      <c r="X179" s="210">
        <f t="shared" ref="X179:X190" si="41">W179/1.2</f>
        <v>0</v>
      </c>
      <c r="Y179" s="209"/>
      <c r="Z179" s="209">
        <v>0</v>
      </c>
      <c r="AA179" s="210">
        <f t="shared" si="31"/>
        <v>0</v>
      </c>
    </row>
    <row r="180" spans="1:27" ht="24.75" customHeight="1" x14ac:dyDescent="0.2">
      <c r="A180" s="4" t="s">
        <v>1242</v>
      </c>
      <c r="B180" s="4" t="s">
        <v>1243</v>
      </c>
      <c r="C180" s="5" t="s">
        <v>1244</v>
      </c>
      <c r="D180" s="4" t="s">
        <v>15</v>
      </c>
      <c r="E180" s="8">
        <v>615</v>
      </c>
      <c r="F180" s="123">
        <f t="shared" si="37"/>
        <v>677.1</v>
      </c>
      <c r="G180" s="8">
        <v>1107</v>
      </c>
      <c r="H180" s="123">
        <f t="shared" si="40"/>
        <v>1218.9833333333333</v>
      </c>
      <c r="I180" s="11">
        <v>1255</v>
      </c>
      <c r="J180" s="123">
        <f t="shared" si="32"/>
        <v>1372.5</v>
      </c>
      <c r="L180" s="14"/>
      <c r="M180" s="25">
        <f>р5гл3!E180/'5,3'!E180</f>
        <v>1.1121951219512196</v>
      </c>
      <c r="N180" s="25">
        <f>р5гл3!F180/'5,3'!F180</f>
        <v>1.1135725889824251</v>
      </c>
      <c r="O180" s="25">
        <f>р5гл3!G180/'5,3'!G180</f>
        <v>1.112917795844625</v>
      </c>
      <c r="P180" s="25">
        <f>р5гл3!H180/'5,3'!H180</f>
        <v>1.1132227676068855</v>
      </c>
      <c r="Q180" s="25">
        <f>р5гл3!I180/'5,3'!I180</f>
        <v>1.1131474103585657</v>
      </c>
      <c r="R180" s="25">
        <f>р5гл3!J180/'5,3'!J180</f>
        <v>1.113296903460838</v>
      </c>
      <c r="T180" s="209">
        <v>666</v>
      </c>
      <c r="U180" s="210">
        <f t="shared" si="30"/>
        <v>555</v>
      </c>
      <c r="V180" s="209"/>
      <c r="W180" s="209">
        <v>1199</v>
      </c>
      <c r="X180" s="210">
        <f t="shared" si="41"/>
        <v>999.16666666666674</v>
      </c>
      <c r="Y180" s="209"/>
      <c r="Z180" s="209">
        <v>1350</v>
      </c>
      <c r="AA180" s="210">
        <f t="shared" si="31"/>
        <v>1125</v>
      </c>
    </row>
    <row r="181" spans="1:27" ht="12.75" customHeight="1" x14ac:dyDescent="0.2">
      <c r="A181" s="4" t="s">
        <v>1245</v>
      </c>
      <c r="B181" s="4" t="s">
        <v>1246</v>
      </c>
      <c r="C181" s="5" t="s">
        <v>1247</v>
      </c>
      <c r="D181" s="4" t="s">
        <v>15</v>
      </c>
      <c r="E181" s="8">
        <v>840</v>
      </c>
      <c r="F181" s="123">
        <f t="shared" si="37"/>
        <v>923.13333333333344</v>
      </c>
      <c r="G181" s="6">
        <v>1512</v>
      </c>
      <c r="H181" s="123">
        <f t="shared" si="40"/>
        <v>1665.3</v>
      </c>
      <c r="I181" s="11">
        <v>1714</v>
      </c>
      <c r="J181" s="123">
        <f t="shared" si="32"/>
        <v>1875.75</v>
      </c>
      <c r="L181" s="14"/>
      <c r="M181" s="25">
        <f>р5гл3!E181/'5,3'!E181</f>
        <v>1.1130952380952381</v>
      </c>
      <c r="N181" s="25">
        <f>р5гл3!F181/'5,3'!F181</f>
        <v>1.1125153462843935</v>
      </c>
      <c r="O181" s="25">
        <f>р5гл3!G181/'5,3'!G181</f>
        <v>1.1130952380952381</v>
      </c>
      <c r="P181" s="25">
        <f>р5гл3!H181/'5,3'!H181</f>
        <v>1.1127124241878341</v>
      </c>
      <c r="Q181" s="25">
        <f>р5гл3!I181/'5,3'!I181</f>
        <v>1.1131855309218204</v>
      </c>
      <c r="R181" s="25">
        <f>р5гл3!J181/'5,3'!J181</f>
        <v>1.1131547381047582</v>
      </c>
      <c r="T181" s="209">
        <v>908</v>
      </c>
      <c r="U181" s="210">
        <f t="shared" si="30"/>
        <v>756.66666666666674</v>
      </c>
      <c r="V181" s="209"/>
      <c r="W181" s="209">
        <v>1638</v>
      </c>
      <c r="X181" s="210">
        <f t="shared" si="41"/>
        <v>1365</v>
      </c>
      <c r="Y181" s="209"/>
      <c r="Z181" s="209">
        <v>1845</v>
      </c>
      <c r="AA181" s="210">
        <f t="shared" si="31"/>
        <v>1537.5</v>
      </c>
    </row>
    <row r="182" spans="1:27" ht="24.75" customHeight="1" x14ac:dyDescent="0.2">
      <c r="A182" s="4" t="s">
        <v>1248</v>
      </c>
      <c r="B182" s="4" t="s">
        <v>1249</v>
      </c>
      <c r="C182" s="15" t="s">
        <v>1250</v>
      </c>
      <c r="D182" s="4" t="s">
        <v>15</v>
      </c>
      <c r="E182" s="6">
        <v>4128</v>
      </c>
      <c r="F182" s="213">
        <f t="shared" si="37"/>
        <v>0</v>
      </c>
      <c r="G182" s="6">
        <v>7437</v>
      </c>
      <c r="H182" s="213">
        <f t="shared" si="40"/>
        <v>0</v>
      </c>
      <c r="I182" s="11">
        <v>8423</v>
      </c>
      <c r="J182" s="213">
        <f t="shared" si="32"/>
        <v>0</v>
      </c>
      <c r="L182" s="14"/>
      <c r="M182" s="25">
        <f>р5гл3!E182/'5,3'!E182</f>
        <v>1.1128875968992249</v>
      </c>
      <c r="N182" s="25"/>
      <c r="O182" s="25">
        <f>р5гл3!G182/'5,3'!G182</f>
        <v>1.1129487696651876</v>
      </c>
      <c r="P182" s="25"/>
      <c r="Q182" s="25">
        <f>р5гл3!I182/'5,3'!I182</f>
        <v>1.1130238632316276</v>
      </c>
      <c r="R182" s="25"/>
      <c r="T182" s="209">
        <v>0</v>
      </c>
      <c r="U182" s="210">
        <f t="shared" si="30"/>
        <v>0</v>
      </c>
      <c r="V182" s="209"/>
      <c r="W182" s="209">
        <v>0</v>
      </c>
      <c r="X182" s="210">
        <f t="shared" si="41"/>
        <v>0</v>
      </c>
      <c r="Y182" s="209"/>
      <c r="Z182" s="209">
        <v>0</v>
      </c>
      <c r="AA182" s="210">
        <f t="shared" si="31"/>
        <v>0</v>
      </c>
    </row>
    <row r="183" spans="1:27" ht="24.75" customHeight="1" x14ac:dyDescent="0.2">
      <c r="A183" s="4" t="s">
        <v>1251</v>
      </c>
      <c r="B183" s="4" t="s">
        <v>1252</v>
      </c>
      <c r="C183" s="15" t="s">
        <v>1253</v>
      </c>
      <c r="D183" s="4" t="s">
        <v>15</v>
      </c>
      <c r="E183" s="6">
        <v>1746</v>
      </c>
      <c r="F183" s="213">
        <f t="shared" si="37"/>
        <v>0</v>
      </c>
      <c r="G183" s="6">
        <v>3147</v>
      </c>
      <c r="H183" s="213">
        <f t="shared" si="40"/>
        <v>0</v>
      </c>
      <c r="I183" s="11">
        <v>3564</v>
      </c>
      <c r="J183" s="213">
        <f t="shared" si="32"/>
        <v>0</v>
      </c>
      <c r="L183" s="14"/>
      <c r="M183" s="25">
        <f>р5гл3!E183/'5,3'!E183</f>
        <v>1.1128293241695304</v>
      </c>
      <c r="N183" s="25"/>
      <c r="O183" s="25">
        <f>р5гл3!G183/'5,3'!G183</f>
        <v>1.1131236097870989</v>
      </c>
      <c r="P183" s="25"/>
      <c r="Q183" s="25">
        <f>р5гл3!I183/'5,3'!I183</f>
        <v>1.1130751964085297</v>
      </c>
      <c r="R183" s="25"/>
      <c r="T183" s="209">
        <v>0</v>
      </c>
      <c r="U183" s="210">
        <f t="shared" si="30"/>
        <v>0</v>
      </c>
      <c r="V183" s="209"/>
      <c r="W183" s="209">
        <v>0</v>
      </c>
      <c r="X183" s="210">
        <f t="shared" si="41"/>
        <v>0</v>
      </c>
      <c r="Y183" s="209"/>
      <c r="Z183" s="209">
        <v>0</v>
      </c>
      <c r="AA183" s="210">
        <f t="shared" si="31"/>
        <v>0</v>
      </c>
    </row>
    <row r="184" spans="1:27" ht="12.75" customHeight="1" x14ac:dyDescent="0.2">
      <c r="A184" s="4" t="s">
        <v>1254</v>
      </c>
      <c r="B184" s="4" t="s">
        <v>1255</v>
      </c>
      <c r="C184" s="5" t="s">
        <v>1256</v>
      </c>
      <c r="D184" s="4" t="s">
        <v>15</v>
      </c>
      <c r="E184" s="8">
        <v>369</v>
      </c>
      <c r="F184" s="123">
        <f t="shared" si="37"/>
        <v>404.63333333333333</v>
      </c>
      <c r="G184" s="8">
        <v>664</v>
      </c>
      <c r="H184" s="123">
        <f t="shared" si="40"/>
        <v>732</v>
      </c>
      <c r="I184" s="13">
        <v>753</v>
      </c>
      <c r="J184" s="123">
        <f t="shared" si="32"/>
        <v>824.51666666666665</v>
      </c>
      <c r="L184" s="14"/>
      <c r="M184" s="25">
        <f>р5гл3!E184/'5,3'!E184</f>
        <v>1.1138211382113821</v>
      </c>
      <c r="N184" s="25">
        <f>р5гл3!F184/'5,3'!F184</f>
        <v>1.1121179668835983</v>
      </c>
      <c r="O184" s="25">
        <f>р5гл3!G184/'5,3'!G184</f>
        <v>1.1129518072289157</v>
      </c>
      <c r="P184" s="25">
        <f>р5гл3!H184/'5,3'!H184</f>
        <v>1.1133879781420766</v>
      </c>
      <c r="Q184" s="25">
        <f>р5гл3!I184/'5,3'!I184</f>
        <v>1.1128818061088976</v>
      </c>
      <c r="R184" s="25">
        <f>р5гл3!J184/'5,3'!J184</f>
        <v>1.1133795556992987</v>
      </c>
      <c r="T184" s="209">
        <v>398</v>
      </c>
      <c r="U184" s="210">
        <f t="shared" si="30"/>
        <v>331.66666666666669</v>
      </c>
      <c r="V184" s="209"/>
      <c r="W184" s="209">
        <v>720</v>
      </c>
      <c r="X184" s="210">
        <f t="shared" si="41"/>
        <v>600</v>
      </c>
      <c r="Y184" s="209"/>
      <c r="Z184" s="209">
        <v>811</v>
      </c>
      <c r="AA184" s="210">
        <f t="shared" si="31"/>
        <v>675.83333333333337</v>
      </c>
    </row>
    <row r="185" spans="1:27" ht="24.75" customHeight="1" x14ac:dyDescent="0.2">
      <c r="A185" s="4" t="s">
        <v>1257</v>
      </c>
      <c r="B185" s="4" t="s">
        <v>1258</v>
      </c>
      <c r="C185" s="5" t="s">
        <v>1259</v>
      </c>
      <c r="D185" s="4" t="s">
        <v>15</v>
      </c>
      <c r="E185" s="6">
        <v>5069</v>
      </c>
      <c r="F185" s="123">
        <f t="shared" si="37"/>
        <v>5531.6833333333334</v>
      </c>
      <c r="G185" s="6">
        <v>8261</v>
      </c>
      <c r="H185" s="123">
        <f t="shared" si="40"/>
        <v>9109.3333333333339</v>
      </c>
      <c r="I185" s="11">
        <v>10336</v>
      </c>
      <c r="J185" s="123">
        <f t="shared" si="32"/>
        <v>11293.133333333335</v>
      </c>
      <c r="L185" s="14"/>
      <c r="M185" s="25">
        <f>р5гл3!E185/'5,3'!E185</f>
        <v>1.1130400473466167</v>
      </c>
      <c r="N185" s="25">
        <f>р5гл3!F185/'5,3'!F185</f>
        <v>1.1130427446738635</v>
      </c>
      <c r="O185" s="25">
        <f>р5гл3!G185/'5,3'!G185</f>
        <v>1.1129403219949159</v>
      </c>
      <c r="P185" s="25">
        <f>р5гл3!H185/'5,3'!H185</f>
        <v>1.11303425058548</v>
      </c>
      <c r="Q185" s="25">
        <f>р5гл3!I185/'5,3'!I185</f>
        <v>1.1130030959752322</v>
      </c>
      <c r="R185" s="25">
        <f>р5гл3!J185/'5,3'!J185</f>
        <v>1.1129772073885604</v>
      </c>
      <c r="T185" s="209">
        <v>5441</v>
      </c>
      <c r="U185" s="210">
        <f t="shared" si="30"/>
        <v>4534.166666666667</v>
      </c>
      <c r="V185" s="209"/>
      <c r="W185" s="209">
        <v>8960</v>
      </c>
      <c r="X185" s="210">
        <f t="shared" si="41"/>
        <v>7466.666666666667</v>
      </c>
      <c r="Y185" s="209"/>
      <c r="Z185" s="209">
        <v>11108</v>
      </c>
      <c r="AA185" s="210">
        <f t="shared" si="31"/>
        <v>9256.6666666666679</v>
      </c>
    </row>
    <row r="186" spans="1:27" ht="24.75" customHeight="1" x14ac:dyDescent="0.2">
      <c r="A186" s="4" t="s">
        <v>1260</v>
      </c>
      <c r="B186" s="4" t="s">
        <v>1261</v>
      </c>
      <c r="C186" s="5" t="s">
        <v>1262</v>
      </c>
      <c r="D186" s="4" t="s">
        <v>15</v>
      </c>
      <c r="E186" s="6">
        <v>6758</v>
      </c>
      <c r="F186" s="123">
        <f t="shared" si="37"/>
        <v>7377.95</v>
      </c>
      <c r="G186" s="6">
        <v>11015</v>
      </c>
      <c r="H186" s="123">
        <f t="shared" si="40"/>
        <v>12146.116666666667</v>
      </c>
      <c r="I186" s="11">
        <v>13783</v>
      </c>
      <c r="J186" s="123">
        <f t="shared" si="32"/>
        <v>15057.85</v>
      </c>
      <c r="L186" s="14"/>
      <c r="M186" s="25">
        <f>р5гл3!E186/'5,3'!E186</f>
        <v>1.1130511985794613</v>
      </c>
      <c r="N186" s="25">
        <f>р5гл3!F186/'5,3'!F186</f>
        <v>1.1130463069009684</v>
      </c>
      <c r="O186" s="25">
        <f>р5гл3!G186/'5,3'!G186</f>
        <v>1.1130276895142988</v>
      </c>
      <c r="P186" s="25">
        <f>р5гл3!H186/'5,3'!H186</f>
        <v>1.1130306394224765</v>
      </c>
      <c r="Q186" s="25">
        <f>р5гл3!I186/'5,3'!I186</f>
        <v>1.1129652470434592</v>
      </c>
      <c r="R186" s="25">
        <f>р5гл3!J186/'5,3'!J186</f>
        <v>1.112974295799201</v>
      </c>
      <c r="T186" s="209">
        <v>7257</v>
      </c>
      <c r="U186" s="210">
        <f t="shared" si="30"/>
        <v>6047.5</v>
      </c>
      <c r="V186" s="209"/>
      <c r="W186" s="209">
        <v>11947</v>
      </c>
      <c r="X186" s="210">
        <f t="shared" si="41"/>
        <v>9955.8333333333339</v>
      </c>
      <c r="Y186" s="209"/>
      <c r="Z186" s="209">
        <v>14811</v>
      </c>
      <c r="AA186" s="210">
        <f t="shared" si="31"/>
        <v>12342.5</v>
      </c>
    </row>
    <row r="187" spans="1:27" ht="24.75" customHeight="1" x14ac:dyDescent="0.2">
      <c r="A187" s="4" t="s">
        <v>1263</v>
      </c>
      <c r="B187" s="4" t="s">
        <v>1264</v>
      </c>
      <c r="C187" s="5" t="s">
        <v>1265</v>
      </c>
      <c r="D187" s="4" t="s">
        <v>15</v>
      </c>
      <c r="E187" s="6">
        <v>1789</v>
      </c>
      <c r="F187" s="123">
        <f t="shared" si="37"/>
        <v>1922.5166666666669</v>
      </c>
      <c r="G187" s="6">
        <v>2747</v>
      </c>
      <c r="H187" s="123">
        <f t="shared" si="40"/>
        <v>3031.7</v>
      </c>
      <c r="I187" s="11">
        <v>3602</v>
      </c>
      <c r="J187" s="123">
        <f t="shared" si="32"/>
        <v>3931.45</v>
      </c>
      <c r="L187" s="14"/>
      <c r="M187" s="25">
        <f>р5гл3!E187/'5,3'!E187</f>
        <v>1.1129122414756847</v>
      </c>
      <c r="N187" s="25">
        <f>р5гл3!F187/'5,3'!F187</f>
        <v>1.113124290209881</v>
      </c>
      <c r="O187" s="25">
        <f>р5гл3!G187/'5,3'!G187</f>
        <v>1.1128503822351656</v>
      </c>
      <c r="P187" s="25">
        <f>р5гл3!H187/'5,3'!H187</f>
        <v>1.112906949896098</v>
      </c>
      <c r="Q187" s="25">
        <f>р5гл3!I187/'5,3'!I187</f>
        <v>1.1129927817878955</v>
      </c>
      <c r="R187" s="25">
        <f>р5гл3!J187/'5,3'!J187</f>
        <v>1.1130753284411605</v>
      </c>
      <c r="T187" s="209">
        <v>1891</v>
      </c>
      <c r="U187" s="210">
        <f t="shared" si="30"/>
        <v>1575.8333333333335</v>
      </c>
      <c r="V187" s="209"/>
      <c r="W187" s="209">
        <v>2982</v>
      </c>
      <c r="X187" s="210">
        <f t="shared" si="41"/>
        <v>2485</v>
      </c>
      <c r="Y187" s="209"/>
      <c r="Z187" s="209">
        <v>3867</v>
      </c>
      <c r="AA187" s="210">
        <f t="shared" si="31"/>
        <v>3222.5</v>
      </c>
    </row>
    <row r="188" spans="1:27" ht="36.75" customHeight="1" x14ac:dyDescent="0.2">
      <c r="A188" s="4" t="s">
        <v>1266</v>
      </c>
      <c r="B188" s="4" t="s">
        <v>1267</v>
      </c>
      <c r="C188" s="5" t="s">
        <v>1268</v>
      </c>
      <c r="D188" s="4" t="s">
        <v>1269</v>
      </c>
      <c r="E188" s="6">
        <v>2882</v>
      </c>
      <c r="F188" s="123">
        <f t="shared" ref="F188:F220" si="42">U188*$K$7</f>
        <v>3166.916666666667</v>
      </c>
      <c r="G188" s="6">
        <v>4384</v>
      </c>
      <c r="H188" s="123">
        <f t="shared" si="40"/>
        <v>4845.4333333333334</v>
      </c>
      <c r="I188" s="11">
        <v>6121</v>
      </c>
      <c r="J188" s="123">
        <f t="shared" si="32"/>
        <v>6683.5666666666675</v>
      </c>
      <c r="L188" s="14"/>
      <c r="M188" s="25">
        <f>р5гл3!E188/'5,3'!E188</f>
        <v>1.113115891741846</v>
      </c>
      <c r="N188" s="25">
        <f>р5гл3!F188/'5,3'!F188</f>
        <v>1.1130700207878323</v>
      </c>
      <c r="O188" s="25">
        <f>р5гл3!G188/'5,3'!G188</f>
        <v>1.1129105839416058</v>
      </c>
      <c r="P188" s="25">
        <f>р5гл3!H188/'5,3'!H188</f>
        <v>1.1130067486224142</v>
      </c>
      <c r="Q188" s="25">
        <f>р5гл3!I188/'5,3'!I188</f>
        <v>1.1130534226433588</v>
      </c>
      <c r="R188" s="25">
        <f>р5гл3!J188/'5,3'!J188</f>
        <v>1.1130284728213977</v>
      </c>
      <c r="T188" s="209">
        <v>3115</v>
      </c>
      <c r="U188" s="210">
        <f t="shared" si="30"/>
        <v>2595.8333333333335</v>
      </c>
      <c r="V188" s="209"/>
      <c r="W188" s="209">
        <v>4766</v>
      </c>
      <c r="X188" s="210">
        <f t="shared" si="41"/>
        <v>3971.666666666667</v>
      </c>
      <c r="Y188" s="209"/>
      <c r="Z188" s="209">
        <v>6574</v>
      </c>
      <c r="AA188" s="210">
        <f t="shared" si="31"/>
        <v>5478.3333333333339</v>
      </c>
    </row>
    <row r="189" spans="1:27" ht="36.75" customHeight="1" x14ac:dyDescent="0.2">
      <c r="A189" s="4" t="s">
        <v>1270</v>
      </c>
      <c r="B189" s="4" t="s">
        <v>1271</v>
      </c>
      <c r="C189" s="5" t="s">
        <v>1272</v>
      </c>
      <c r="D189" s="4" t="s">
        <v>1269</v>
      </c>
      <c r="E189" s="6">
        <v>3627</v>
      </c>
      <c r="F189" s="123">
        <f t="shared" si="42"/>
        <v>3985.3333333333335</v>
      </c>
      <c r="G189" s="6">
        <v>5533</v>
      </c>
      <c r="H189" s="123">
        <f>X189*$K$7</f>
        <v>6117.2833333333338</v>
      </c>
      <c r="I189" s="11">
        <v>7682</v>
      </c>
      <c r="J189" s="123">
        <f t="shared" si="32"/>
        <v>8388.5166666666664</v>
      </c>
      <c r="L189" s="14"/>
      <c r="M189" s="25">
        <f>р5гл3!E189/'5,3'!E189</f>
        <v>1.1130410807830162</v>
      </c>
      <c r="N189" s="25">
        <f>р5гл3!F189/'5,3'!F189</f>
        <v>1.1130812980930076</v>
      </c>
      <c r="O189" s="25">
        <f>р5гл3!G189/'5,3'!G189</f>
        <v>1.1129586119645762</v>
      </c>
      <c r="P189" s="25">
        <f>р5гл3!H189/'5,3'!H189</f>
        <v>1.1130757934486168</v>
      </c>
      <c r="Q189" s="25">
        <f>р5гл3!I189/'5,3'!I189</f>
        <v>1.1129914084873731</v>
      </c>
      <c r="R189" s="25">
        <f>р5гл3!J189/'5,3'!J189</f>
        <v>1.1129500448033125</v>
      </c>
      <c r="T189" s="209">
        <v>3920</v>
      </c>
      <c r="U189" s="210">
        <f t="shared" si="30"/>
        <v>3266.666666666667</v>
      </c>
      <c r="V189" s="209"/>
      <c r="W189" s="209">
        <v>6017</v>
      </c>
      <c r="X189" s="210">
        <f t="shared" si="41"/>
        <v>5014.166666666667</v>
      </c>
      <c r="Y189" s="209"/>
      <c r="Z189" s="209">
        <v>8251</v>
      </c>
      <c r="AA189" s="210">
        <f t="shared" si="31"/>
        <v>6875.8333333333339</v>
      </c>
    </row>
    <row r="190" spans="1:27" ht="36.75" customHeight="1" x14ac:dyDescent="0.2">
      <c r="A190" s="4" t="s">
        <v>1273</v>
      </c>
      <c r="B190" s="4" t="s">
        <v>1274</v>
      </c>
      <c r="C190" s="5" t="s">
        <v>1275</v>
      </c>
      <c r="D190" s="4" t="s">
        <v>15</v>
      </c>
      <c r="E190" s="6">
        <v>3547</v>
      </c>
      <c r="F190" s="123">
        <f t="shared" si="42"/>
        <v>3901.9666666666667</v>
      </c>
      <c r="G190" s="6">
        <v>6301</v>
      </c>
      <c r="H190" s="123">
        <f t="shared" ref="H190:H201" si="43">X190*$K$7</f>
        <v>6941.8</v>
      </c>
      <c r="I190" s="11">
        <v>7304</v>
      </c>
      <c r="J190" s="123">
        <f t="shared" si="32"/>
        <v>7988.9666666666672</v>
      </c>
      <c r="L190" s="14"/>
      <c r="M190" s="25">
        <f>р5гл3!E190/'5,3'!E190</f>
        <v>1.1130532844657457</v>
      </c>
      <c r="N190" s="25">
        <f>р5гл3!F190/'5,3'!F190</f>
        <v>1.1130284728213977</v>
      </c>
      <c r="O190" s="25">
        <f>р5гл3!G190/'5,3'!G190</f>
        <v>1.112997936835423</v>
      </c>
      <c r="P190" s="25">
        <f>р5гл3!H190/'5,3'!H190</f>
        <v>1.1129678181451497</v>
      </c>
      <c r="Q190" s="25">
        <f>р5гл3!I190/'5,3'!I190</f>
        <v>1.1129518072289157</v>
      </c>
      <c r="R190" s="25">
        <f>р5гл3!J190/'5,3'!J190</f>
        <v>1.1130350608547621</v>
      </c>
      <c r="T190" s="209">
        <v>3838</v>
      </c>
      <c r="U190" s="210">
        <f t="shared" si="30"/>
        <v>3198.3333333333335</v>
      </c>
      <c r="V190" s="209"/>
      <c r="W190" s="209">
        <v>6828</v>
      </c>
      <c r="X190" s="210">
        <f t="shared" si="41"/>
        <v>5690</v>
      </c>
      <c r="Y190" s="209"/>
      <c r="Z190" s="209">
        <v>7858</v>
      </c>
      <c r="AA190" s="210">
        <f t="shared" si="31"/>
        <v>6548.3333333333339</v>
      </c>
    </row>
    <row r="191" spans="1:27" ht="36.75" customHeight="1" x14ac:dyDescent="0.2">
      <c r="A191" s="4" t="s">
        <v>1276</v>
      </c>
      <c r="B191" s="4" t="s">
        <v>1277</v>
      </c>
      <c r="C191" s="5" t="s">
        <v>1278</v>
      </c>
      <c r="D191" s="4" t="s">
        <v>15</v>
      </c>
      <c r="E191" s="6">
        <v>3867</v>
      </c>
      <c r="F191" s="123">
        <f t="shared" si="42"/>
        <v>4252.7166666666672</v>
      </c>
      <c r="G191" s="6">
        <v>6872</v>
      </c>
      <c r="H191" s="123">
        <f t="shared" si="43"/>
        <v>7568.0666666666675</v>
      </c>
      <c r="I191" s="11">
        <v>7965</v>
      </c>
      <c r="J191" s="123">
        <f t="shared" si="32"/>
        <v>8712.8333333333339</v>
      </c>
      <c r="L191" s="14"/>
      <c r="M191" s="25">
        <f>р5гл3!E191/'5,3'!E191</f>
        <v>1.113007499353504</v>
      </c>
      <c r="N191" s="25">
        <f>р5гл3!F191/'5,3'!F191</f>
        <v>1.1129356528963839</v>
      </c>
      <c r="O191" s="25">
        <f>р5гл3!G191/'5,3'!G191</f>
        <v>1.1130675203725262</v>
      </c>
      <c r="P191" s="25">
        <f>р5гл3!H191/'5,3'!H191</f>
        <v>1.1129658829643854</v>
      </c>
      <c r="Q191" s="25">
        <f>р5гл3!I191/'5,3'!I191</f>
        <v>1.1129943502824859</v>
      </c>
      <c r="R191" s="25">
        <f>р5гл3!J191/'5,3'!J191</f>
        <v>1.1129559844673564</v>
      </c>
      <c r="T191" s="209">
        <v>4183</v>
      </c>
      <c r="U191" s="210">
        <f t="shared" si="30"/>
        <v>3485.8333333333335</v>
      </c>
      <c r="V191" s="209"/>
      <c r="W191" s="209">
        <v>7444</v>
      </c>
      <c r="X191" s="210">
        <f>W191/1.2</f>
        <v>6203.3333333333339</v>
      </c>
      <c r="Y191" s="209"/>
      <c r="Z191" s="209">
        <v>8570</v>
      </c>
      <c r="AA191" s="210">
        <f t="shared" si="31"/>
        <v>7141.666666666667</v>
      </c>
    </row>
    <row r="192" spans="1:27" ht="24.75" customHeight="1" x14ac:dyDescent="0.2">
      <c r="A192" s="4" t="s">
        <v>1279</v>
      </c>
      <c r="B192" s="4" t="s">
        <v>1280</v>
      </c>
      <c r="C192" s="5" t="s">
        <v>1281</v>
      </c>
      <c r="D192" s="4" t="s">
        <v>749</v>
      </c>
      <c r="E192" s="6">
        <v>2473</v>
      </c>
      <c r="F192" s="123">
        <f t="shared" si="42"/>
        <v>2720.6</v>
      </c>
      <c r="G192" s="6">
        <v>4368</v>
      </c>
      <c r="H192" s="123">
        <f t="shared" si="43"/>
        <v>4811.8833333333332</v>
      </c>
      <c r="I192" s="11">
        <v>5115</v>
      </c>
      <c r="J192" s="123">
        <f t="shared" si="32"/>
        <v>5594.7166666666672</v>
      </c>
      <c r="L192" s="14"/>
      <c r="M192" s="25">
        <f>р5гл3!E192/'5,3'!E192</f>
        <v>1.1128184391427416</v>
      </c>
      <c r="N192" s="25">
        <f>р5гл3!F192/'5,3'!F192</f>
        <v>1.112989781665809</v>
      </c>
      <c r="O192" s="25">
        <f>р5гл3!G192/'5,3'!G192</f>
        <v>1.1130952380952381</v>
      </c>
      <c r="P192" s="25">
        <f>р5гл3!H192/'5,3'!H192</f>
        <v>1.1130776930723592</v>
      </c>
      <c r="Q192" s="25">
        <f>р5гл3!I192/'5,3'!I192</f>
        <v>1.1130009775171066</v>
      </c>
      <c r="R192" s="25">
        <f>р5гл3!J192/'5,3'!J192</f>
        <v>1.1130143617639261</v>
      </c>
      <c r="T192" s="209">
        <v>2676</v>
      </c>
      <c r="U192" s="210">
        <f t="shared" si="30"/>
        <v>2230</v>
      </c>
      <c r="V192" s="209"/>
      <c r="W192" s="209">
        <v>4733</v>
      </c>
      <c r="X192" s="210">
        <f t="shared" ref="X192:X203" si="44">W192/1.2</f>
        <v>3944.166666666667</v>
      </c>
      <c r="Y192" s="209"/>
      <c r="Z192" s="209">
        <v>5503</v>
      </c>
      <c r="AA192" s="210">
        <f t="shared" si="31"/>
        <v>4585.8333333333339</v>
      </c>
    </row>
    <row r="193" spans="1:27" ht="24.75" customHeight="1" x14ac:dyDescent="0.2">
      <c r="A193" s="4" t="s">
        <v>1282</v>
      </c>
      <c r="B193" s="4" t="s">
        <v>1283</v>
      </c>
      <c r="C193" s="5" t="s">
        <v>1284</v>
      </c>
      <c r="D193" s="4" t="s">
        <v>749</v>
      </c>
      <c r="E193" s="6">
        <v>2965</v>
      </c>
      <c r="F193" s="123">
        <f t="shared" si="42"/>
        <v>3261.4666666666667</v>
      </c>
      <c r="G193" s="6">
        <v>5237</v>
      </c>
      <c r="H193" s="123">
        <f t="shared" si="43"/>
        <v>5769.5833333333339</v>
      </c>
      <c r="I193" s="11">
        <v>6132</v>
      </c>
      <c r="J193" s="123">
        <f t="shared" si="32"/>
        <v>6708.9833333333336</v>
      </c>
      <c r="L193" s="14"/>
      <c r="M193" s="25">
        <f>р5гл3!E193/'5,3'!E193</f>
        <v>1.1129848229342327</v>
      </c>
      <c r="N193" s="25">
        <f>р5гл3!F193/'5,3'!F193</f>
        <v>1.1129961980295164</v>
      </c>
      <c r="O193" s="25">
        <f>р5гл3!G193/'5,3'!G193</f>
        <v>1.1130418178346382</v>
      </c>
      <c r="P193" s="25">
        <f>р5гл3!H193/'5,3'!H193</f>
        <v>1.1130786451939048</v>
      </c>
      <c r="Q193" s="25">
        <f>р5гл3!I193/'5,3'!I193</f>
        <v>1.1130136986301369</v>
      </c>
      <c r="R193" s="25">
        <f>р5гл3!J193/'5,3'!J193</f>
        <v>1.1129853256454654</v>
      </c>
      <c r="T193" s="209">
        <v>3208</v>
      </c>
      <c r="U193" s="210">
        <f t="shared" si="30"/>
        <v>2673.3333333333335</v>
      </c>
      <c r="V193" s="209"/>
      <c r="W193" s="209">
        <v>5675</v>
      </c>
      <c r="X193" s="210">
        <f t="shared" si="44"/>
        <v>4729.166666666667</v>
      </c>
      <c r="Y193" s="209"/>
      <c r="Z193" s="209">
        <v>6599</v>
      </c>
      <c r="AA193" s="210">
        <f t="shared" si="31"/>
        <v>5499.166666666667</v>
      </c>
    </row>
    <row r="194" spans="1:27" ht="24.75" customHeight="1" x14ac:dyDescent="0.2">
      <c r="A194" s="4" t="s">
        <v>1285</v>
      </c>
      <c r="B194" s="4" t="s">
        <v>1286</v>
      </c>
      <c r="C194" s="15" t="s">
        <v>1287</v>
      </c>
      <c r="D194" s="4" t="s">
        <v>749</v>
      </c>
      <c r="E194" s="6">
        <v>3723</v>
      </c>
      <c r="F194" s="213">
        <f t="shared" si="42"/>
        <v>0</v>
      </c>
      <c r="G194" s="6">
        <v>6571</v>
      </c>
      <c r="H194" s="213">
        <f t="shared" si="43"/>
        <v>0</v>
      </c>
      <c r="I194" s="11">
        <v>7697</v>
      </c>
      <c r="J194" s="213">
        <f t="shared" si="32"/>
        <v>0</v>
      </c>
      <c r="L194" s="14"/>
      <c r="M194" s="25">
        <f>р5гл3!E194/'5,3'!E194</f>
        <v>1.1130808487778674</v>
      </c>
      <c r="N194" s="25"/>
      <c r="O194" s="25">
        <f>р5гл3!G194/'5,3'!G194</f>
        <v>1.1130725916907624</v>
      </c>
      <c r="P194" s="25"/>
      <c r="Q194" s="25">
        <f>р5гл3!I194/'5,3'!I194</f>
        <v>1.1130310510588541</v>
      </c>
      <c r="R194" s="25"/>
      <c r="T194" s="209">
        <v>0</v>
      </c>
      <c r="U194" s="210">
        <f t="shared" si="30"/>
        <v>0</v>
      </c>
      <c r="V194" s="209"/>
      <c r="W194" s="209">
        <v>0</v>
      </c>
      <c r="X194" s="210">
        <f t="shared" si="44"/>
        <v>0</v>
      </c>
      <c r="Y194" s="209"/>
      <c r="Z194" s="209">
        <v>0</v>
      </c>
      <c r="AA194" s="210">
        <f t="shared" si="31"/>
        <v>0</v>
      </c>
    </row>
    <row r="195" spans="1:27" ht="24.75" customHeight="1" x14ac:dyDescent="0.2">
      <c r="A195" s="4" t="s">
        <v>1288</v>
      </c>
      <c r="B195" s="4" t="s">
        <v>1289</v>
      </c>
      <c r="C195" s="5" t="s">
        <v>1290</v>
      </c>
      <c r="D195" s="4" t="s">
        <v>749</v>
      </c>
      <c r="E195" s="8">
        <v>72</v>
      </c>
      <c r="F195" s="123">
        <f t="shared" si="42"/>
        <v>79.3</v>
      </c>
      <c r="G195" s="8">
        <v>129</v>
      </c>
      <c r="H195" s="123">
        <f t="shared" si="43"/>
        <v>143.35</v>
      </c>
      <c r="I195" s="13">
        <v>148</v>
      </c>
      <c r="J195" s="123">
        <f t="shared" si="32"/>
        <v>159.61666666666667</v>
      </c>
      <c r="L195" s="14"/>
      <c r="M195" s="25">
        <f>р5гл3!E195/'5,3'!E195</f>
        <v>1.1111111111111112</v>
      </c>
      <c r="N195" s="25">
        <f>р5гл3!F195/'5,3'!F195</f>
        <v>1.1097099621689785</v>
      </c>
      <c r="O195" s="25">
        <f>р5гл3!G195/'5,3'!G195</f>
        <v>1.1162790697674418</v>
      </c>
      <c r="P195" s="25">
        <f>р5гл3!H195/'5,3'!H195</f>
        <v>1.1161492849668644</v>
      </c>
      <c r="Q195" s="25">
        <f>р5гл3!I195/'5,3'!I195</f>
        <v>1.1148648648648649</v>
      </c>
      <c r="R195" s="25">
        <f>р5гл3!J195/'5,3'!J195</f>
        <v>1.1151717656886289</v>
      </c>
      <c r="T195" s="209">
        <v>78</v>
      </c>
      <c r="U195" s="210">
        <f t="shared" si="30"/>
        <v>65</v>
      </c>
      <c r="V195" s="209"/>
      <c r="W195" s="209">
        <v>141</v>
      </c>
      <c r="X195" s="210">
        <f t="shared" si="44"/>
        <v>117.5</v>
      </c>
      <c r="Y195" s="209"/>
      <c r="Z195" s="209">
        <v>157</v>
      </c>
      <c r="AA195" s="210">
        <f t="shared" si="31"/>
        <v>130.83333333333334</v>
      </c>
    </row>
    <row r="196" spans="1:27" ht="24.75" customHeight="1" x14ac:dyDescent="0.2">
      <c r="A196" s="4" t="s">
        <v>1291</v>
      </c>
      <c r="B196" s="4" t="s">
        <v>1292</v>
      </c>
      <c r="C196" s="5" t="s">
        <v>1293</v>
      </c>
      <c r="D196" s="4" t="s">
        <v>749</v>
      </c>
      <c r="E196" s="8">
        <v>150</v>
      </c>
      <c r="F196" s="123">
        <f t="shared" si="42"/>
        <v>163.68333333333337</v>
      </c>
      <c r="G196" s="8">
        <v>269</v>
      </c>
      <c r="H196" s="123">
        <f t="shared" si="43"/>
        <v>294.83333333333337</v>
      </c>
      <c r="I196" s="13">
        <v>305</v>
      </c>
      <c r="J196" s="123">
        <f t="shared" si="32"/>
        <v>330.41666666666669</v>
      </c>
      <c r="L196" s="14"/>
      <c r="M196" s="25">
        <f>р5гл3!E196/'5,3'!E196</f>
        <v>1.1133333333333333</v>
      </c>
      <c r="N196" s="25">
        <f>р5гл3!F196/'5,3'!F196</f>
        <v>1.111903064861012</v>
      </c>
      <c r="O196" s="25">
        <f>р5гл3!G196/'5,3'!G196</f>
        <v>1.1115241635687731</v>
      </c>
      <c r="P196" s="25">
        <f>р5гл3!H196/'5,3'!H196</f>
        <v>1.1124929338609382</v>
      </c>
      <c r="Q196" s="25">
        <f>р5гл3!I196/'5,3'!I196</f>
        <v>1.1114754098360655</v>
      </c>
      <c r="R196" s="25">
        <f>р5гл3!J196/'5,3'!J196</f>
        <v>1.1137452711223201</v>
      </c>
      <c r="T196" s="209">
        <v>161</v>
      </c>
      <c r="U196" s="210">
        <f t="shared" si="30"/>
        <v>134.16666666666669</v>
      </c>
      <c r="V196" s="209"/>
      <c r="W196" s="209">
        <v>290</v>
      </c>
      <c r="X196" s="210">
        <f t="shared" si="44"/>
        <v>241.66666666666669</v>
      </c>
      <c r="Y196" s="209"/>
      <c r="Z196" s="209">
        <v>325</v>
      </c>
      <c r="AA196" s="210">
        <f t="shared" si="31"/>
        <v>270.83333333333337</v>
      </c>
    </row>
    <row r="197" spans="1:27" ht="24.75" customHeight="1" x14ac:dyDescent="0.2">
      <c r="A197" s="4" t="s">
        <v>1294</v>
      </c>
      <c r="B197" s="4" t="s">
        <v>1295</v>
      </c>
      <c r="C197" s="15" t="s">
        <v>1296</v>
      </c>
      <c r="D197" s="4" t="s">
        <v>749</v>
      </c>
      <c r="E197" s="8">
        <v>221</v>
      </c>
      <c r="F197" s="213">
        <f t="shared" si="42"/>
        <v>0</v>
      </c>
      <c r="G197" s="8">
        <v>397</v>
      </c>
      <c r="H197" s="213">
        <f t="shared" si="43"/>
        <v>0</v>
      </c>
      <c r="I197" s="13">
        <v>448</v>
      </c>
      <c r="J197" s="213">
        <f t="shared" si="32"/>
        <v>0</v>
      </c>
      <c r="L197" s="14"/>
      <c r="M197" s="25">
        <f>р5гл3!E197/'5,3'!E197</f>
        <v>1.1131221719457014</v>
      </c>
      <c r="N197" s="25"/>
      <c r="O197" s="25">
        <f>р5гл3!G197/'5,3'!G197</f>
        <v>1.1133501259445844</v>
      </c>
      <c r="P197" s="25"/>
      <c r="Q197" s="25">
        <f>р5гл3!I197/'5,3'!I197</f>
        <v>1.1138392857142858</v>
      </c>
      <c r="R197" s="25"/>
      <c r="T197" s="209">
        <v>0</v>
      </c>
      <c r="U197" s="210">
        <f t="shared" si="30"/>
        <v>0</v>
      </c>
      <c r="V197" s="209"/>
      <c r="W197" s="209">
        <v>0</v>
      </c>
      <c r="X197" s="210">
        <f t="shared" si="44"/>
        <v>0</v>
      </c>
      <c r="Y197" s="209"/>
      <c r="Z197" s="209">
        <v>0</v>
      </c>
      <c r="AA197" s="210">
        <f t="shared" si="31"/>
        <v>0</v>
      </c>
    </row>
    <row r="198" spans="1:27" ht="24.75" customHeight="1" x14ac:dyDescent="0.2">
      <c r="A198" s="4" t="s">
        <v>1297</v>
      </c>
      <c r="B198" s="4" t="s">
        <v>1298</v>
      </c>
      <c r="C198" s="15" t="s">
        <v>1299</v>
      </c>
      <c r="D198" s="4" t="s">
        <v>749</v>
      </c>
      <c r="E198" s="8">
        <v>332</v>
      </c>
      <c r="F198" s="213">
        <f t="shared" si="42"/>
        <v>0</v>
      </c>
      <c r="G198" s="8">
        <v>600</v>
      </c>
      <c r="H198" s="213">
        <f t="shared" si="43"/>
        <v>0</v>
      </c>
      <c r="I198" s="13">
        <v>681</v>
      </c>
      <c r="J198" s="213">
        <f t="shared" si="32"/>
        <v>0</v>
      </c>
      <c r="L198" s="14"/>
      <c r="M198" s="25">
        <f>р5гл3!E198/'5,3'!E198</f>
        <v>1.1144578313253013</v>
      </c>
      <c r="N198" s="25"/>
      <c r="O198" s="25">
        <f>р5гл3!G198/'5,3'!G198</f>
        <v>1.1133333333333333</v>
      </c>
      <c r="P198" s="25"/>
      <c r="Q198" s="25">
        <f>р5гл3!I198/'5,3'!I198</f>
        <v>1.1130690161527166</v>
      </c>
      <c r="R198" s="25"/>
      <c r="T198" s="209">
        <v>0</v>
      </c>
      <c r="U198" s="210">
        <f t="shared" si="30"/>
        <v>0</v>
      </c>
      <c r="V198" s="209"/>
      <c r="W198" s="209">
        <v>0</v>
      </c>
      <c r="X198" s="210">
        <f t="shared" si="44"/>
        <v>0</v>
      </c>
      <c r="Y198" s="209"/>
      <c r="Z198" s="209">
        <v>0</v>
      </c>
      <c r="AA198" s="210">
        <f t="shared" si="31"/>
        <v>0</v>
      </c>
    </row>
    <row r="199" spans="1:27" ht="12.75" customHeight="1" x14ac:dyDescent="0.2">
      <c r="A199" s="4" t="s">
        <v>1300</v>
      </c>
      <c r="B199" s="4" t="s">
        <v>1301</v>
      </c>
      <c r="C199" s="5" t="s">
        <v>1302</v>
      </c>
      <c r="D199" s="4" t="s">
        <v>15</v>
      </c>
      <c r="E199" s="8">
        <v>738</v>
      </c>
      <c r="F199" s="123">
        <f t="shared" si="42"/>
        <v>811.3</v>
      </c>
      <c r="G199" s="6">
        <v>1329</v>
      </c>
      <c r="H199" s="123">
        <f t="shared" si="43"/>
        <v>1464</v>
      </c>
      <c r="I199" s="11">
        <v>1504</v>
      </c>
      <c r="J199" s="123">
        <f t="shared" si="32"/>
        <v>1645.9833333333333</v>
      </c>
      <c r="L199" s="14"/>
      <c r="M199" s="25">
        <f>р5гл3!E199/'5,3'!E199</f>
        <v>1.1124661246612466</v>
      </c>
      <c r="N199" s="25">
        <f>р5гл3!F199/'5,3'!F199</f>
        <v>1.1130284728213977</v>
      </c>
      <c r="O199" s="25">
        <f>р5гл3!G199/'5,3'!G199</f>
        <v>1.1128668171557563</v>
      </c>
      <c r="P199" s="25">
        <f>р5гл3!H199/'5,3'!H199</f>
        <v>1.1127049180327868</v>
      </c>
      <c r="Q199" s="25">
        <f>р5гл3!I199/'5,3'!I199</f>
        <v>1.113031914893617</v>
      </c>
      <c r="R199" s="25">
        <f>р5гл3!J199/'5,3'!J199</f>
        <v>1.1130124849380816</v>
      </c>
      <c r="T199" s="209">
        <v>798</v>
      </c>
      <c r="U199" s="210">
        <f t="shared" si="30"/>
        <v>665</v>
      </c>
      <c r="V199" s="209"/>
      <c r="W199" s="209">
        <v>1440</v>
      </c>
      <c r="X199" s="210">
        <f t="shared" si="44"/>
        <v>1200</v>
      </c>
      <c r="Y199" s="209"/>
      <c r="Z199" s="209">
        <v>1619</v>
      </c>
      <c r="AA199" s="210">
        <f t="shared" si="31"/>
        <v>1349.1666666666667</v>
      </c>
    </row>
    <row r="200" spans="1:27" ht="24.75" customHeight="1" x14ac:dyDescent="0.2">
      <c r="A200" s="4" t="s">
        <v>1303</v>
      </c>
      <c r="B200" s="4" t="s">
        <v>1304</v>
      </c>
      <c r="C200" s="5" t="s">
        <v>1305</v>
      </c>
      <c r="D200" s="4" t="s">
        <v>15</v>
      </c>
      <c r="E200" s="8">
        <v>886</v>
      </c>
      <c r="F200" s="123">
        <f t="shared" si="42"/>
        <v>973.9666666666667</v>
      </c>
      <c r="G200" s="6">
        <v>1595</v>
      </c>
      <c r="H200" s="123">
        <f t="shared" si="43"/>
        <v>1756.8</v>
      </c>
      <c r="I200" s="11">
        <v>1805</v>
      </c>
      <c r="J200" s="123">
        <f t="shared" si="32"/>
        <v>1975.3833333333334</v>
      </c>
      <c r="L200" s="14"/>
      <c r="M200" s="25">
        <f>р5гл3!E200/'5,3'!E200</f>
        <v>1.1128668171557563</v>
      </c>
      <c r="N200" s="25">
        <f>р5гл3!F200/'5,3'!F200</f>
        <v>1.1129744344433417</v>
      </c>
      <c r="O200" s="25">
        <f>р5гл3!G200/'5,3'!G200</f>
        <v>1.1128526645768024</v>
      </c>
      <c r="P200" s="25">
        <f>р5гл3!H200/'5,3'!H200</f>
        <v>1.1128187613843352</v>
      </c>
      <c r="Q200" s="25">
        <f>р5гл3!I200/'5,3'!I200</f>
        <v>1.1130193905817174</v>
      </c>
      <c r="R200" s="25">
        <f>р5гл3!J200/'5,3'!J200</f>
        <v>1.1132016570623422</v>
      </c>
      <c r="T200" s="209">
        <v>958</v>
      </c>
      <c r="U200" s="210">
        <f t="shared" si="30"/>
        <v>798.33333333333337</v>
      </c>
      <c r="V200" s="209"/>
      <c r="W200" s="209">
        <v>1728</v>
      </c>
      <c r="X200" s="210">
        <f t="shared" si="44"/>
        <v>1440</v>
      </c>
      <c r="Y200" s="209"/>
      <c r="Z200" s="209">
        <v>1943</v>
      </c>
      <c r="AA200" s="210">
        <f t="shared" si="31"/>
        <v>1619.1666666666667</v>
      </c>
    </row>
    <row r="201" spans="1:27" s="19" customFormat="1" ht="12.75" customHeight="1" x14ac:dyDescent="0.2">
      <c r="A201" s="16" t="s">
        <v>1306</v>
      </c>
      <c r="B201" s="16" t="s">
        <v>1307</v>
      </c>
      <c r="C201" s="17" t="s">
        <v>1308</v>
      </c>
      <c r="D201" s="16" t="s">
        <v>15</v>
      </c>
      <c r="E201" s="18">
        <v>1157</v>
      </c>
      <c r="F201" s="123">
        <f t="shared" si="42"/>
        <v>1270.8333333333335</v>
      </c>
      <c r="G201" s="18">
        <v>1911</v>
      </c>
      <c r="H201" s="123">
        <f t="shared" si="43"/>
        <v>2106.5333333333333</v>
      </c>
      <c r="I201" s="18">
        <v>2373</v>
      </c>
      <c r="J201" s="123">
        <f t="shared" si="32"/>
        <v>2608.7666666666669</v>
      </c>
      <c r="L201" s="14"/>
      <c r="M201" s="25">
        <f>р5гл3!E201/'5,3'!E201</f>
        <v>1.1132238547968885</v>
      </c>
      <c r="N201" s="25">
        <f>р5гл3!F201/'5,3'!F201</f>
        <v>1.112655737704918</v>
      </c>
      <c r="O201" s="25">
        <f>р5гл3!G201/'5,3'!G201</f>
        <v>1.1130298273155417</v>
      </c>
      <c r="P201" s="25">
        <f>р5гл3!H201/'5,3'!H201</f>
        <v>1.1132033673017279</v>
      </c>
      <c r="Q201" s="25">
        <f>р5гл3!I201/'5,3'!I201</f>
        <v>1.1129372102823429</v>
      </c>
      <c r="R201" s="25">
        <f>р5гл3!J201/'5,3'!J201</f>
        <v>1.1131696970471359</v>
      </c>
      <c r="T201" s="212">
        <v>1250</v>
      </c>
      <c r="U201" s="210">
        <f t="shared" si="30"/>
        <v>1041.6666666666667</v>
      </c>
      <c r="V201" s="212"/>
      <c r="W201" s="212">
        <v>2072</v>
      </c>
      <c r="X201" s="210">
        <f t="shared" si="44"/>
        <v>1726.6666666666667</v>
      </c>
      <c r="Y201" s="212"/>
      <c r="Z201" s="212">
        <v>2566</v>
      </c>
      <c r="AA201" s="210">
        <f t="shared" si="31"/>
        <v>2138.3333333333335</v>
      </c>
    </row>
    <row r="202" spans="1:27" s="19" customFormat="1" ht="24.75" customHeight="1" x14ac:dyDescent="0.2">
      <c r="A202" s="16" t="s">
        <v>1309</v>
      </c>
      <c r="B202" s="16" t="s">
        <v>1310</v>
      </c>
      <c r="C202" s="17" t="s">
        <v>1311</v>
      </c>
      <c r="D202" s="16" t="s">
        <v>15</v>
      </c>
      <c r="E202" s="18">
        <v>1388</v>
      </c>
      <c r="F202" s="123">
        <f t="shared" si="42"/>
        <v>1525</v>
      </c>
      <c r="G202" s="18">
        <v>2292</v>
      </c>
      <c r="H202" s="123">
        <f>X202*$K$7</f>
        <v>2526.416666666667</v>
      </c>
      <c r="I202" s="18">
        <v>2847</v>
      </c>
      <c r="J202" s="123">
        <f t="shared" si="32"/>
        <v>3130.3166666666666</v>
      </c>
      <c r="L202" s="14"/>
      <c r="M202" s="25">
        <f>р5гл3!E202/'5,3'!E202</f>
        <v>1.1131123919308357</v>
      </c>
      <c r="N202" s="25">
        <f>р5гл3!F202/'5,3'!F202</f>
        <v>1.1127868852459017</v>
      </c>
      <c r="O202" s="25">
        <f>р5гл3!G202/'5,3'!G202</f>
        <v>1.1130017452006982</v>
      </c>
      <c r="P202" s="25">
        <f>р5гл3!H202/'5,3'!H202</f>
        <v>1.1130388890721377</v>
      </c>
      <c r="Q202" s="25">
        <f>р5гл3!I202/'5,3'!I202</f>
        <v>1.1131015103617843</v>
      </c>
      <c r="R202" s="25">
        <f>р5гл3!J202/'5,3'!J202</f>
        <v>1.1129864390716595</v>
      </c>
      <c r="T202" s="212">
        <v>1500</v>
      </c>
      <c r="U202" s="210">
        <f t="shared" si="30"/>
        <v>1250</v>
      </c>
      <c r="V202" s="212"/>
      <c r="W202" s="212">
        <v>2485</v>
      </c>
      <c r="X202" s="210">
        <f t="shared" si="44"/>
        <v>2070.8333333333335</v>
      </c>
      <c r="Y202" s="212"/>
      <c r="Z202" s="212">
        <v>3079</v>
      </c>
      <c r="AA202" s="210">
        <f t="shared" si="31"/>
        <v>2565.8333333333335</v>
      </c>
    </row>
    <row r="203" spans="1:27" ht="12.75" customHeight="1" x14ac:dyDescent="0.2">
      <c r="A203" s="4" t="s">
        <v>1312</v>
      </c>
      <c r="B203" s="4" t="s">
        <v>1313</v>
      </c>
      <c r="C203" s="5" t="s">
        <v>1314</v>
      </c>
      <c r="D203" s="4" t="s">
        <v>15</v>
      </c>
      <c r="E203" s="8">
        <v>769</v>
      </c>
      <c r="F203" s="123">
        <f t="shared" si="42"/>
        <v>844.85</v>
      </c>
      <c r="G203" s="6">
        <v>1384</v>
      </c>
      <c r="H203" s="123">
        <f t="shared" ref="H203:H218" si="45">X203*$K$7</f>
        <v>1523.9833333333333</v>
      </c>
      <c r="I203" s="11">
        <v>1569</v>
      </c>
      <c r="J203" s="123">
        <f t="shared" si="32"/>
        <v>1715.1166666666668</v>
      </c>
      <c r="L203" s="14"/>
      <c r="M203" s="25">
        <f>р5гл3!E203/'5,3'!E203</f>
        <v>1.1131339401820546</v>
      </c>
      <c r="N203" s="25">
        <f>р5гл3!F203/'5,3'!F203</f>
        <v>1.1126235426407054</v>
      </c>
      <c r="O203" s="25">
        <f>р5гл3!G203/'5,3'!G203</f>
        <v>1.1127167630057804</v>
      </c>
      <c r="P203" s="25">
        <f>р5гл3!H203/'5,3'!H203</f>
        <v>1.1128730629162611</v>
      </c>
      <c r="Q203" s="25">
        <f>р5гл3!I203/'5,3'!I203</f>
        <v>1.1128107074569791</v>
      </c>
      <c r="R203" s="25">
        <f>р5гл3!J203/'5,3'!J203</f>
        <v>1.1130438162612843</v>
      </c>
      <c r="T203" s="209">
        <v>831</v>
      </c>
      <c r="U203" s="210">
        <f t="shared" si="30"/>
        <v>692.5</v>
      </c>
      <c r="V203" s="209"/>
      <c r="W203" s="209">
        <v>1499</v>
      </c>
      <c r="X203" s="210">
        <f t="shared" si="44"/>
        <v>1249.1666666666667</v>
      </c>
      <c r="Y203" s="209"/>
      <c r="Z203" s="209">
        <v>1687</v>
      </c>
      <c r="AA203" s="210">
        <f t="shared" ref="AA203:AA220" si="46">Z203/1.2</f>
        <v>1405.8333333333335</v>
      </c>
    </row>
    <row r="204" spans="1:27" ht="12.75" customHeight="1" x14ac:dyDescent="0.2">
      <c r="A204" s="4" t="s">
        <v>1315</v>
      </c>
      <c r="B204" s="4" t="s">
        <v>1316</v>
      </c>
      <c r="C204" s="5" t="s">
        <v>1317</v>
      </c>
      <c r="D204" s="4" t="s">
        <v>15</v>
      </c>
      <c r="E204" s="8">
        <v>154</v>
      </c>
      <c r="F204" s="123">
        <f t="shared" si="42"/>
        <v>168.76666666666668</v>
      </c>
      <c r="G204" s="8">
        <v>277</v>
      </c>
      <c r="H204" s="123">
        <f t="shared" si="45"/>
        <v>305</v>
      </c>
      <c r="I204" s="13">
        <v>314</v>
      </c>
      <c r="J204" s="123">
        <f t="shared" ref="J204:J220" si="47">AA204*$K$7</f>
        <v>343.63333333333333</v>
      </c>
      <c r="L204" s="14"/>
      <c r="M204" s="25">
        <f>р5гл3!E204/'5,3'!E204</f>
        <v>1.1103896103896105</v>
      </c>
      <c r="N204" s="25">
        <f>р5гл3!F204/'5,3'!F204</f>
        <v>1.1139640529330435</v>
      </c>
      <c r="O204" s="25">
        <f>р5гл3!G204/'5,3'!G204</f>
        <v>1.1119133574007221</v>
      </c>
      <c r="P204" s="25">
        <f>р5гл3!H204/'5,3'!H204</f>
        <v>1.1114754098360655</v>
      </c>
      <c r="Q204" s="25">
        <f>р5гл3!I204/'5,3'!I204</f>
        <v>1.1114649681528663</v>
      </c>
      <c r="R204" s="25">
        <f>р5гл3!J204/'5,3'!J204</f>
        <v>1.1116500145503929</v>
      </c>
      <c r="T204" s="209">
        <v>166</v>
      </c>
      <c r="U204" s="210">
        <f t="shared" ref="U204:U220" si="48">T204/1.2</f>
        <v>138.33333333333334</v>
      </c>
      <c r="V204" s="209"/>
      <c r="W204" s="209">
        <v>300</v>
      </c>
      <c r="X204" s="210">
        <f>W204/1.2</f>
        <v>250</v>
      </c>
      <c r="Y204" s="209"/>
      <c r="Z204" s="209">
        <v>338</v>
      </c>
      <c r="AA204" s="210">
        <f t="shared" si="46"/>
        <v>281.66666666666669</v>
      </c>
    </row>
    <row r="205" spans="1:27" ht="24.75" customHeight="1" x14ac:dyDescent="0.2">
      <c r="A205" s="4" t="s">
        <v>1318</v>
      </c>
      <c r="B205" s="4" t="s">
        <v>1319</v>
      </c>
      <c r="C205" s="5" t="s">
        <v>1320</v>
      </c>
      <c r="D205" s="4" t="s">
        <v>15</v>
      </c>
      <c r="E205" s="8">
        <v>542</v>
      </c>
      <c r="F205" s="123">
        <f t="shared" si="42"/>
        <v>595.76666666666665</v>
      </c>
      <c r="G205" s="8">
        <v>967</v>
      </c>
      <c r="H205" s="123">
        <f t="shared" si="45"/>
        <v>1065.4666666666667</v>
      </c>
      <c r="I205" s="13">
        <v>1115</v>
      </c>
      <c r="J205" s="123">
        <f t="shared" si="47"/>
        <v>1218.9833333333333</v>
      </c>
      <c r="L205" s="14"/>
      <c r="M205" s="25">
        <f>р5гл3!E205/'5,3'!E205</f>
        <v>1.1125461254612545</v>
      </c>
      <c r="N205" s="25">
        <f>р5гл3!F205/'5,3'!F205</f>
        <v>1.1128517876126001</v>
      </c>
      <c r="O205" s="25">
        <f>р5гл3!G205/'5,3'!G205</f>
        <v>1.1127197518097207</v>
      </c>
      <c r="P205" s="25">
        <f>р5гл3!H205/'5,3'!H205</f>
        <v>1.1131272681766988</v>
      </c>
      <c r="Q205" s="25">
        <f>р5гл3!I205/'5,3'!I205</f>
        <v>1.1130044843049327</v>
      </c>
      <c r="R205" s="25">
        <f>р5гл3!J205/'5,3'!J205</f>
        <v>1.1132227676068855</v>
      </c>
      <c r="T205" s="209">
        <v>586</v>
      </c>
      <c r="U205" s="210">
        <f t="shared" si="48"/>
        <v>488.33333333333337</v>
      </c>
      <c r="V205" s="209"/>
      <c r="W205" s="209">
        <v>1048</v>
      </c>
      <c r="X205" s="210">
        <f t="shared" ref="X205:X212" si="49">W205/1.2</f>
        <v>873.33333333333337</v>
      </c>
      <c r="Y205" s="209"/>
      <c r="Z205" s="209">
        <v>1199</v>
      </c>
      <c r="AA205" s="210">
        <f t="shared" si="46"/>
        <v>999.16666666666674</v>
      </c>
    </row>
    <row r="206" spans="1:27" ht="24.75" customHeight="1" x14ac:dyDescent="0.2">
      <c r="A206" s="4" t="s">
        <v>1321</v>
      </c>
      <c r="B206" s="4" t="s">
        <v>1322</v>
      </c>
      <c r="C206" s="5" t="s">
        <v>1323</v>
      </c>
      <c r="D206" s="4" t="s">
        <v>15</v>
      </c>
      <c r="E206" s="8">
        <v>271</v>
      </c>
      <c r="F206" s="123">
        <f t="shared" si="42"/>
        <v>297.88333333333333</v>
      </c>
      <c r="G206" s="8">
        <v>483.5</v>
      </c>
      <c r="H206" s="123">
        <f t="shared" si="45"/>
        <v>532.73333333333335</v>
      </c>
      <c r="I206" s="13">
        <v>557.5</v>
      </c>
      <c r="J206" s="123">
        <f t="shared" si="47"/>
        <v>609.49166666666667</v>
      </c>
      <c r="L206" s="14"/>
      <c r="M206" s="25">
        <f>р5гл3!E206/'5,3'!E206</f>
        <v>1.1125461254612545</v>
      </c>
      <c r="N206" s="25">
        <f>р5гл3!F206/'5,3'!F206</f>
        <v>1.1128517876126001</v>
      </c>
      <c r="O206" s="25">
        <f>р5гл3!G206/'5,3'!G206</f>
        <v>1.1127197518097207</v>
      </c>
      <c r="P206" s="25">
        <f>р5гл3!H206/'5,3'!H206</f>
        <v>1.1131272681766988</v>
      </c>
      <c r="Q206" s="25">
        <f>р5гл3!I206/'5,3'!I206</f>
        <v>1.1130044843049327</v>
      </c>
      <c r="R206" s="25">
        <f>р5гл3!J206/'5,3'!J206</f>
        <v>1.1132227676068855</v>
      </c>
      <c r="T206" s="209">
        <v>293</v>
      </c>
      <c r="U206" s="210">
        <f t="shared" si="48"/>
        <v>244.16666666666669</v>
      </c>
      <c r="V206" s="209"/>
      <c r="W206" s="209">
        <v>524</v>
      </c>
      <c r="X206" s="210">
        <f t="shared" si="49"/>
        <v>436.66666666666669</v>
      </c>
      <c r="Y206" s="209"/>
      <c r="Z206" s="209">
        <v>599.5</v>
      </c>
      <c r="AA206" s="210">
        <f t="shared" si="46"/>
        <v>499.58333333333337</v>
      </c>
    </row>
    <row r="207" spans="1:27" ht="12.75" customHeight="1" x14ac:dyDescent="0.2">
      <c r="A207" s="4" t="s">
        <v>1324</v>
      </c>
      <c r="B207" s="4" t="s">
        <v>1325</v>
      </c>
      <c r="C207" s="5" t="s">
        <v>1326</v>
      </c>
      <c r="D207" s="4" t="s">
        <v>15</v>
      </c>
      <c r="E207" s="8">
        <v>185</v>
      </c>
      <c r="F207" s="123">
        <f t="shared" si="42"/>
        <v>203.33333333333334</v>
      </c>
      <c r="G207" s="8">
        <v>332</v>
      </c>
      <c r="H207" s="123">
        <f t="shared" si="45"/>
        <v>367.01666666666671</v>
      </c>
      <c r="I207" s="13">
        <v>377</v>
      </c>
      <c r="J207" s="123">
        <f t="shared" si="47"/>
        <v>412.76666666666671</v>
      </c>
      <c r="L207" s="14"/>
      <c r="M207" s="25">
        <f>р5гл3!E207/'5,3'!E207</f>
        <v>1.1135135135135135</v>
      </c>
      <c r="N207" s="25">
        <f>р5гл3!F207/'5,3'!F207</f>
        <v>1.1114754098360655</v>
      </c>
      <c r="O207" s="25">
        <f>р5гл3!G207/'5,3'!G207</f>
        <v>1.1144578313253013</v>
      </c>
      <c r="P207" s="25">
        <f>р5гл3!H207/'5,3'!H207</f>
        <v>1.1116661368693519</v>
      </c>
      <c r="Q207" s="25">
        <f>р5гл3!I207/'5,3'!I207</f>
        <v>1.1140583554376657</v>
      </c>
      <c r="R207" s="25">
        <f>р5гл3!J207/'5,3'!J207</f>
        <v>1.1120083986109988</v>
      </c>
      <c r="T207" s="209">
        <v>200</v>
      </c>
      <c r="U207" s="210">
        <f t="shared" si="48"/>
        <v>166.66666666666669</v>
      </c>
      <c r="V207" s="209"/>
      <c r="W207" s="209">
        <v>361</v>
      </c>
      <c r="X207" s="210">
        <f t="shared" si="49"/>
        <v>300.83333333333337</v>
      </c>
      <c r="Y207" s="209"/>
      <c r="Z207" s="209">
        <v>406</v>
      </c>
      <c r="AA207" s="210">
        <f t="shared" si="46"/>
        <v>338.33333333333337</v>
      </c>
    </row>
    <row r="208" spans="1:27" ht="24.75" customHeight="1" x14ac:dyDescent="0.2">
      <c r="A208" s="4" t="s">
        <v>1327</v>
      </c>
      <c r="B208" s="4" t="s">
        <v>1328</v>
      </c>
      <c r="C208" s="5" t="s">
        <v>1329</v>
      </c>
      <c r="D208" s="4" t="s">
        <v>15</v>
      </c>
      <c r="E208" s="8">
        <v>555</v>
      </c>
      <c r="F208" s="123">
        <f t="shared" si="42"/>
        <v>610</v>
      </c>
      <c r="G208" s="8">
        <v>996</v>
      </c>
      <c r="H208" s="123">
        <f t="shared" si="45"/>
        <v>1101.05</v>
      </c>
      <c r="I208" s="13">
        <v>1131</v>
      </c>
      <c r="J208" s="123">
        <f t="shared" si="47"/>
        <v>1238.3</v>
      </c>
      <c r="L208" s="14"/>
      <c r="M208" s="25">
        <f>р5гл3!E208/'5,3'!E208</f>
        <v>1.1135135135135135</v>
      </c>
      <c r="N208" s="25">
        <f>р5гл3!F208/'5,3'!F208</f>
        <v>1.1114754098360655</v>
      </c>
      <c r="O208" s="25">
        <f>р5гл3!G208/'5,3'!G208</f>
        <v>1.1144578313253013</v>
      </c>
      <c r="P208" s="25">
        <f>р5гл3!H208/'5,3'!H208</f>
        <v>1.1116661368693521</v>
      </c>
      <c r="Q208" s="25">
        <f>р5гл3!I208/'5,3'!I208</f>
        <v>1.1140583554376657</v>
      </c>
      <c r="R208" s="25">
        <f>р5гл3!J208/'5,3'!J208</f>
        <v>1.112008398610999</v>
      </c>
      <c r="T208" s="209">
        <v>600</v>
      </c>
      <c r="U208" s="210">
        <f t="shared" si="48"/>
        <v>500</v>
      </c>
      <c r="V208" s="209"/>
      <c r="W208" s="209">
        <v>1083</v>
      </c>
      <c r="X208" s="210">
        <f t="shared" si="49"/>
        <v>902.5</v>
      </c>
      <c r="Y208" s="209"/>
      <c r="Z208" s="209">
        <v>1218</v>
      </c>
      <c r="AA208" s="210">
        <f t="shared" si="46"/>
        <v>1015</v>
      </c>
    </row>
    <row r="209" spans="1:27" ht="24.75" customHeight="1" x14ac:dyDescent="0.2">
      <c r="A209" s="4" t="s">
        <v>1330</v>
      </c>
      <c r="B209" s="4" t="s">
        <v>1331</v>
      </c>
      <c r="C209" s="5" t="s">
        <v>1332</v>
      </c>
      <c r="D209" s="4" t="s">
        <v>15</v>
      </c>
      <c r="E209" s="8">
        <v>185</v>
      </c>
      <c r="F209" s="123">
        <f t="shared" si="42"/>
        <v>203.33333333333334</v>
      </c>
      <c r="G209" s="8">
        <v>332</v>
      </c>
      <c r="H209" s="123">
        <f t="shared" si="45"/>
        <v>367.01666666666671</v>
      </c>
      <c r="I209" s="13">
        <v>377</v>
      </c>
      <c r="J209" s="123">
        <f t="shared" si="47"/>
        <v>412.76666666666671</v>
      </c>
      <c r="L209" s="14"/>
      <c r="M209" s="25">
        <f>р5гл3!E209/'5,3'!E209</f>
        <v>1.1135135135135135</v>
      </c>
      <c r="N209" s="25">
        <f>р5гл3!F209/'5,3'!F209</f>
        <v>1.1114754098360655</v>
      </c>
      <c r="O209" s="25">
        <f>р5гл3!G209/'5,3'!G209</f>
        <v>1.1144578313253013</v>
      </c>
      <c r="P209" s="25">
        <f>р5гл3!H209/'5,3'!H209</f>
        <v>1.1116661368693519</v>
      </c>
      <c r="Q209" s="25">
        <f>р5гл3!I209/'5,3'!I209</f>
        <v>1.1140583554376657</v>
      </c>
      <c r="R209" s="25">
        <f>р5гл3!J209/'5,3'!J209</f>
        <v>1.1120083986109988</v>
      </c>
      <c r="T209" s="209">
        <v>200</v>
      </c>
      <c r="U209" s="210">
        <f t="shared" si="48"/>
        <v>166.66666666666669</v>
      </c>
      <c r="V209" s="209"/>
      <c r="W209" s="209">
        <v>361</v>
      </c>
      <c r="X209" s="210">
        <f t="shared" si="49"/>
        <v>300.83333333333337</v>
      </c>
      <c r="Y209" s="209"/>
      <c r="Z209" s="209">
        <v>406</v>
      </c>
      <c r="AA209" s="210">
        <f t="shared" si="46"/>
        <v>338.33333333333337</v>
      </c>
    </row>
    <row r="210" spans="1:27" ht="36.75" customHeight="1" x14ac:dyDescent="0.2">
      <c r="A210" s="4" t="s">
        <v>1333</v>
      </c>
      <c r="B210" s="4" t="s">
        <v>1334</v>
      </c>
      <c r="C210" s="5" t="s">
        <v>1335</v>
      </c>
      <c r="D210" s="4" t="s">
        <v>15</v>
      </c>
      <c r="E210" s="8">
        <v>738</v>
      </c>
      <c r="F210" s="123">
        <f t="shared" si="42"/>
        <v>811.3</v>
      </c>
      <c r="G210" s="6">
        <v>1329</v>
      </c>
      <c r="H210" s="123">
        <f t="shared" si="45"/>
        <v>1464</v>
      </c>
      <c r="I210" s="11">
        <v>1504</v>
      </c>
      <c r="J210" s="123">
        <f t="shared" si="47"/>
        <v>1645.9833333333333</v>
      </c>
      <c r="L210" s="14"/>
      <c r="M210" s="25">
        <f>р5гл3!E210/'5,3'!E210</f>
        <v>1.1124661246612466</v>
      </c>
      <c r="N210" s="25">
        <f>р5гл3!F210/'5,3'!F210</f>
        <v>1.1130284728213977</v>
      </c>
      <c r="O210" s="25">
        <f>р5гл3!G210/'5,3'!G210</f>
        <v>1.1128668171557563</v>
      </c>
      <c r="P210" s="25">
        <f>р5гл3!H210/'5,3'!H210</f>
        <v>1.1127049180327868</v>
      </c>
      <c r="Q210" s="25">
        <f>р5гл3!I210/'5,3'!I210</f>
        <v>1.113031914893617</v>
      </c>
      <c r="R210" s="25">
        <f>р5гл3!J210/'5,3'!J210</f>
        <v>1.1130124849380816</v>
      </c>
      <c r="T210" s="209">
        <v>798</v>
      </c>
      <c r="U210" s="210">
        <f t="shared" si="48"/>
        <v>665</v>
      </c>
      <c r="V210" s="209"/>
      <c r="W210" s="209">
        <v>1440</v>
      </c>
      <c r="X210" s="210">
        <f t="shared" si="49"/>
        <v>1200</v>
      </c>
      <c r="Y210" s="209"/>
      <c r="Z210" s="209">
        <v>1619</v>
      </c>
      <c r="AA210" s="210">
        <f t="shared" si="46"/>
        <v>1349.1666666666667</v>
      </c>
    </row>
    <row r="211" spans="1:27" ht="36.75" customHeight="1" x14ac:dyDescent="0.2">
      <c r="A211" s="4" t="s">
        <v>1336</v>
      </c>
      <c r="B211" s="4" t="s">
        <v>1337</v>
      </c>
      <c r="C211" s="5" t="s">
        <v>1338</v>
      </c>
      <c r="D211" s="4" t="s">
        <v>15</v>
      </c>
      <c r="E211" s="6">
        <v>1563</v>
      </c>
      <c r="F211" s="123">
        <f t="shared" si="42"/>
        <v>1718.1666666666667</v>
      </c>
      <c r="G211" s="6">
        <v>2785</v>
      </c>
      <c r="H211" s="123">
        <f t="shared" si="45"/>
        <v>3065.25</v>
      </c>
      <c r="I211" s="11">
        <v>3210</v>
      </c>
      <c r="J211" s="123">
        <f t="shared" si="47"/>
        <v>3510.5499999999997</v>
      </c>
      <c r="L211" s="14"/>
      <c r="M211" s="25">
        <f>р5гл3!E211/'5,3'!E211</f>
        <v>1.1132437619961613</v>
      </c>
      <c r="N211" s="25">
        <f>р5гл3!F211/'5,3'!F211</f>
        <v>1.1128140459792415</v>
      </c>
      <c r="O211" s="25">
        <f>р5гл3!G211/'5,3'!G211</f>
        <v>1.1131059245960502</v>
      </c>
      <c r="P211" s="25">
        <f>р5гл3!H211/'5,3'!H211</f>
        <v>1.1131229100399642</v>
      </c>
      <c r="Q211" s="25">
        <f>р5гл3!I211/'5,3'!I211</f>
        <v>1.1130841121495327</v>
      </c>
      <c r="R211" s="25">
        <f>р5гл3!J211/'5,3'!J211</f>
        <v>1.1129310222044979</v>
      </c>
      <c r="T211" s="209">
        <v>1690</v>
      </c>
      <c r="U211" s="210">
        <f t="shared" si="48"/>
        <v>1408.3333333333335</v>
      </c>
      <c r="V211" s="209"/>
      <c r="W211" s="209">
        <v>3015</v>
      </c>
      <c r="X211" s="210">
        <f t="shared" si="49"/>
        <v>2512.5</v>
      </c>
      <c r="Y211" s="209"/>
      <c r="Z211" s="209">
        <v>3453</v>
      </c>
      <c r="AA211" s="210">
        <f t="shared" si="46"/>
        <v>2877.5</v>
      </c>
    </row>
    <row r="212" spans="1:27" ht="24.75" customHeight="1" x14ac:dyDescent="0.2">
      <c r="A212" s="4" t="s">
        <v>1339</v>
      </c>
      <c r="B212" s="4" t="s">
        <v>1340</v>
      </c>
      <c r="C212" s="5" t="s">
        <v>1341</v>
      </c>
      <c r="D212" s="4" t="s">
        <v>15</v>
      </c>
      <c r="E212" s="6">
        <v>1563</v>
      </c>
      <c r="F212" s="123">
        <f t="shared" si="42"/>
        <v>1718.1666666666667</v>
      </c>
      <c r="G212" s="6">
        <v>2785</v>
      </c>
      <c r="H212" s="123">
        <f t="shared" si="45"/>
        <v>3065.25</v>
      </c>
      <c r="I212" s="11">
        <v>3210</v>
      </c>
      <c r="J212" s="123">
        <f t="shared" si="47"/>
        <v>3510.5499999999997</v>
      </c>
      <c r="L212" s="14"/>
      <c r="M212" s="25">
        <f>р5гл3!E212/'5,3'!E212</f>
        <v>1.1132437619961613</v>
      </c>
      <c r="N212" s="25">
        <f>р5гл3!F212/'5,3'!F212</f>
        <v>1.1128140459792415</v>
      </c>
      <c r="O212" s="25">
        <f>р5гл3!G212/'5,3'!G212</f>
        <v>1.1131059245960502</v>
      </c>
      <c r="P212" s="25">
        <f>р5гл3!H212/'5,3'!H212</f>
        <v>1.1131229100399642</v>
      </c>
      <c r="Q212" s="25">
        <f>р5гл3!I212/'5,3'!I212</f>
        <v>1.1130841121495327</v>
      </c>
      <c r="R212" s="25">
        <f>р5гл3!J212/'5,3'!J212</f>
        <v>1.1129310222044979</v>
      </c>
      <c r="T212" s="209">
        <v>1690</v>
      </c>
      <c r="U212" s="210">
        <f t="shared" si="48"/>
        <v>1408.3333333333335</v>
      </c>
      <c r="V212" s="209"/>
      <c r="W212" s="209">
        <v>3015</v>
      </c>
      <c r="X212" s="210">
        <f t="shared" si="49"/>
        <v>2512.5</v>
      </c>
      <c r="Y212" s="209"/>
      <c r="Z212" s="209">
        <v>3453</v>
      </c>
      <c r="AA212" s="210">
        <f t="shared" si="46"/>
        <v>2877.5</v>
      </c>
    </row>
    <row r="213" spans="1:27" ht="24.75" customHeight="1" x14ac:dyDescent="0.2">
      <c r="A213" s="4" t="s">
        <v>1342</v>
      </c>
      <c r="B213" s="4" t="s">
        <v>1343</v>
      </c>
      <c r="C213" s="5" t="s">
        <v>1344</v>
      </c>
      <c r="D213" s="4" t="s">
        <v>15</v>
      </c>
      <c r="E213" s="6">
        <v>2473</v>
      </c>
      <c r="F213" s="123">
        <f t="shared" si="42"/>
        <v>2720.6</v>
      </c>
      <c r="G213" s="6">
        <v>4368</v>
      </c>
      <c r="H213" s="123">
        <f t="shared" si="45"/>
        <v>4811.8833333333332</v>
      </c>
      <c r="I213" s="11">
        <v>5115</v>
      </c>
      <c r="J213" s="123">
        <f t="shared" si="47"/>
        <v>5594.7166666666672</v>
      </c>
      <c r="L213" s="14"/>
      <c r="M213" s="25">
        <f>р5гл3!E213/'5,3'!E213</f>
        <v>1.1128184391427416</v>
      </c>
      <c r="N213" s="25">
        <f>р5гл3!F213/'5,3'!F213</f>
        <v>1.112989781665809</v>
      </c>
      <c r="O213" s="25">
        <f>р5гл3!G213/'5,3'!G213</f>
        <v>1.1130952380952381</v>
      </c>
      <c r="P213" s="25">
        <f>р5гл3!H213/'5,3'!H213</f>
        <v>1.1130776930723592</v>
      </c>
      <c r="Q213" s="25">
        <f>р5гл3!I213/'5,3'!I213</f>
        <v>1.1130009775171066</v>
      </c>
      <c r="R213" s="25">
        <f>р5гл3!J213/'5,3'!J213</f>
        <v>1.1130143617639261</v>
      </c>
      <c r="T213" s="209">
        <v>2676</v>
      </c>
      <c r="U213" s="210">
        <f t="shared" si="48"/>
        <v>2230</v>
      </c>
      <c r="V213" s="209"/>
      <c r="W213" s="209">
        <v>4733</v>
      </c>
      <c r="X213" s="210">
        <f>W213/1.2</f>
        <v>3944.166666666667</v>
      </c>
      <c r="Y213" s="209"/>
      <c r="Z213" s="209">
        <v>5503</v>
      </c>
      <c r="AA213" s="210">
        <f t="shared" si="46"/>
        <v>4585.8333333333339</v>
      </c>
    </row>
    <row r="214" spans="1:27" ht="12.75" customHeight="1" x14ac:dyDescent="0.2">
      <c r="A214" s="4" t="s">
        <v>1345</v>
      </c>
      <c r="B214" s="4" t="s">
        <v>1346</v>
      </c>
      <c r="C214" s="5" t="s">
        <v>1347</v>
      </c>
      <c r="D214" s="4" t="s">
        <v>15</v>
      </c>
      <c r="E214" s="8">
        <v>273</v>
      </c>
      <c r="F214" s="123">
        <f t="shared" si="42"/>
        <v>297.88333333333333</v>
      </c>
      <c r="G214" s="8">
        <v>484</v>
      </c>
      <c r="H214" s="123">
        <f t="shared" si="45"/>
        <v>531.7166666666667</v>
      </c>
      <c r="I214" s="13">
        <v>557</v>
      </c>
      <c r="J214" s="123">
        <f t="shared" si="47"/>
        <v>610</v>
      </c>
      <c r="L214" s="14"/>
      <c r="M214" s="25">
        <f>р5гл3!E214/'5,3'!E214</f>
        <v>1.1135531135531136</v>
      </c>
      <c r="N214" s="25">
        <f>р5гл3!F214/'5,3'!F214</f>
        <v>1.1145302970961786</v>
      </c>
      <c r="O214" s="25">
        <f>р5гл3!G214/'5,3'!G214</f>
        <v>1.1136363636363635</v>
      </c>
      <c r="P214" s="25">
        <f>р5гл3!H214/'5,3'!H214</f>
        <v>1.1133749177193366</v>
      </c>
      <c r="Q214" s="25">
        <f>р5гл3!I214/'5,3'!I214</f>
        <v>1.1131059245960502</v>
      </c>
      <c r="R214" s="25">
        <f>р5гл3!J214/'5,3'!J214</f>
        <v>1.1131147540983606</v>
      </c>
      <c r="T214" s="209">
        <v>293</v>
      </c>
      <c r="U214" s="210">
        <f t="shared" si="48"/>
        <v>244.16666666666669</v>
      </c>
      <c r="V214" s="209"/>
      <c r="W214" s="209">
        <v>523</v>
      </c>
      <c r="X214" s="210">
        <f t="shared" ref="X214:X220" si="50">W214/1.2</f>
        <v>435.83333333333337</v>
      </c>
      <c r="Y214" s="209"/>
      <c r="Z214" s="209">
        <v>600</v>
      </c>
      <c r="AA214" s="210">
        <f t="shared" si="46"/>
        <v>500</v>
      </c>
    </row>
    <row r="215" spans="1:27" ht="12.75" customHeight="1" x14ac:dyDescent="0.2">
      <c r="A215" s="4" t="s">
        <v>1348</v>
      </c>
      <c r="B215" s="4" t="s">
        <v>1349</v>
      </c>
      <c r="C215" s="17" t="s">
        <v>1350</v>
      </c>
      <c r="D215" s="16" t="s">
        <v>15</v>
      </c>
      <c r="E215" s="20">
        <v>859</v>
      </c>
      <c r="F215" s="123">
        <f t="shared" si="42"/>
        <v>0</v>
      </c>
      <c r="G215" s="123">
        <v>1517</v>
      </c>
      <c r="H215" s="123">
        <f t="shared" si="45"/>
        <v>0</v>
      </c>
      <c r="I215" s="18">
        <v>1776</v>
      </c>
      <c r="J215" s="123">
        <f t="shared" si="47"/>
        <v>0</v>
      </c>
      <c r="L215" s="14"/>
      <c r="M215" s="25">
        <f>р5гл3!E215/'5,3'!E215</f>
        <v>1.1129220023282886</v>
      </c>
      <c r="N215" s="25"/>
      <c r="O215" s="25">
        <f>р5гл3!G215/'5,3'!G215</f>
        <v>1.1127224785761372</v>
      </c>
      <c r="P215" s="25"/>
      <c r="Q215" s="25">
        <f>р5гл3!I215/'5,3'!I215</f>
        <v>1.1131756756756757</v>
      </c>
      <c r="R215" s="25"/>
      <c r="T215" s="209">
        <v>0</v>
      </c>
      <c r="U215" s="210">
        <f t="shared" si="48"/>
        <v>0</v>
      </c>
      <c r="V215" s="209"/>
      <c r="W215" s="209">
        <v>0</v>
      </c>
      <c r="X215" s="210">
        <f t="shared" si="50"/>
        <v>0</v>
      </c>
      <c r="Y215" s="209"/>
      <c r="Z215" s="209">
        <v>0</v>
      </c>
      <c r="AA215" s="210">
        <f t="shared" si="46"/>
        <v>0</v>
      </c>
    </row>
    <row r="216" spans="1:27" ht="12.75" customHeight="1" x14ac:dyDescent="0.2">
      <c r="A216" s="4" t="s">
        <v>1351</v>
      </c>
      <c r="B216" s="4" t="s">
        <v>1352</v>
      </c>
      <c r="C216" s="5" t="s">
        <v>1353</v>
      </c>
      <c r="D216" s="4" t="s">
        <v>1354</v>
      </c>
      <c r="E216" s="8">
        <v>154</v>
      </c>
      <c r="F216" s="123">
        <f t="shared" si="42"/>
        <v>168.76666666666668</v>
      </c>
      <c r="G216" s="8">
        <v>277</v>
      </c>
      <c r="H216" s="123">
        <f>X216*$K$7</f>
        <v>305</v>
      </c>
      <c r="I216" s="13">
        <v>314</v>
      </c>
      <c r="J216" s="123">
        <f t="shared" si="47"/>
        <v>343.63333333333333</v>
      </c>
      <c r="L216" s="14"/>
      <c r="M216" s="25">
        <f>р5гл3!E216/'5,3'!E216</f>
        <v>1.1103896103896105</v>
      </c>
      <c r="N216" s="25">
        <f>р5гл3!F216/'5,3'!F216</f>
        <v>1.1139640529330435</v>
      </c>
      <c r="O216" s="25">
        <f>р5гл3!G216/'5,3'!G216</f>
        <v>1.1119133574007221</v>
      </c>
      <c r="P216" s="25">
        <f>р5гл3!H216/'5,3'!H216</f>
        <v>1.1114754098360655</v>
      </c>
      <c r="Q216" s="25">
        <f>р5гл3!I216/'5,3'!I216</f>
        <v>1.1114649681528663</v>
      </c>
      <c r="R216" s="25">
        <f>р5гл3!J216/'5,3'!J216</f>
        <v>1.1116500145503929</v>
      </c>
      <c r="T216" s="209">
        <v>166</v>
      </c>
      <c r="U216" s="210">
        <f t="shared" si="48"/>
        <v>138.33333333333334</v>
      </c>
      <c r="V216" s="209"/>
      <c r="W216" s="209">
        <v>300</v>
      </c>
      <c r="X216" s="210">
        <f t="shared" si="50"/>
        <v>250</v>
      </c>
      <c r="Y216" s="209"/>
      <c r="Z216" s="209">
        <v>338</v>
      </c>
      <c r="AA216" s="210">
        <f t="shared" si="46"/>
        <v>281.66666666666669</v>
      </c>
    </row>
    <row r="217" spans="1:27" ht="24.75" customHeight="1" x14ac:dyDescent="0.2">
      <c r="A217" s="4" t="s">
        <v>1355</v>
      </c>
      <c r="B217" s="4" t="s">
        <v>1356</v>
      </c>
      <c r="C217" s="5" t="s">
        <v>1357</v>
      </c>
      <c r="D217" s="4" t="s">
        <v>1358</v>
      </c>
      <c r="E217" s="8">
        <v>128</v>
      </c>
      <c r="F217" s="123">
        <f t="shared" si="42"/>
        <v>140.29999999999998</v>
      </c>
      <c r="G217" s="8">
        <v>231</v>
      </c>
      <c r="H217" s="123">
        <f t="shared" si="45"/>
        <v>253.15</v>
      </c>
      <c r="I217" s="13">
        <v>261</v>
      </c>
      <c r="J217" s="123">
        <f t="shared" si="47"/>
        <v>285.68333333333334</v>
      </c>
      <c r="L217" s="14"/>
      <c r="M217" s="25">
        <f>р5гл3!E217/'5,3'!E217</f>
        <v>1.109375</v>
      </c>
      <c r="N217" s="25">
        <f>р5гл3!F217/'5,3'!F217</f>
        <v>1.1119030648610122</v>
      </c>
      <c r="O217" s="25">
        <f>р5гл3!G217/'5,3'!G217</f>
        <v>1.1125541125541125</v>
      </c>
      <c r="P217" s="25">
        <f>р5гл3!H217/'5,3'!H217</f>
        <v>1.1139640529330437</v>
      </c>
      <c r="Q217" s="25">
        <f>р5гл3!I217/'5,3'!I217</f>
        <v>1.1111111111111112</v>
      </c>
      <c r="R217" s="25">
        <f>р5гл3!J217/'5,3'!J217</f>
        <v>1.113120588063707</v>
      </c>
      <c r="T217" s="209">
        <v>138</v>
      </c>
      <c r="U217" s="210">
        <f t="shared" si="48"/>
        <v>115</v>
      </c>
      <c r="V217" s="209"/>
      <c r="W217" s="209">
        <v>249</v>
      </c>
      <c r="X217" s="210">
        <f t="shared" si="50"/>
        <v>207.5</v>
      </c>
      <c r="Y217" s="209"/>
      <c r="Z217" s="209">
        <v>281</v>
      </c>
      <c r="AA217" s="210">
        <f t="shared" si="46"/>
        <v>234.16666666666669</v>
      </c>
    </row>
    <row r="218" spans="1:27" ht="24.75" customHeight="1" x14ac:dyDescent="0.2">
      <c r="A218" s="4" t="s">
        <v>1359</v>
      </c>
      <c r="B218" s="4" t="s">
        <v>1360</v>
      </c>
      <c r="C218" s="5" t="s">
        <v>1361</v>
      </c>
      <c r="D218" s="4" t="s">
        <v>15</v>
      </c>
      <c r="E218" s="8">
        <v>513</v>
      </c>
      <c r="F218" s="123">
        <f t="shared" si="42"/>
        <v>564.25</v>
      </c>
      <c r="G218" s="8">
        <v>922</v>
      </c>
      <c r="H218" s="123">
        <f t="shared" si="45"/>
        <v>1015.65</v>
      </c>
      <c r="I218" s="13">
        <v>1046</v>
      </c>
      <c r="J218" s="123">
        <f t="shared" si="47"/>
        <v>1144.7666666666667</v>
      </c>
      <c r="L218" s="14"/>
      <c r="M218" s="25">
        <f>р5гл3!E218/'5,3'!E218</f>
        <v>1.1130604288499026</v>
      </c>
      <c r="N218" s="25">
        <f>р5гл3!F218/'5,3'!F218</f>
        <v>1.1129818342933098</v>
      </c>
      <c r="O218" s="25">
        <f>р5гл3!G218/'5,3'!G218</f>
        <v>1.1127982646420824</v>
      </c>
      <c r="P218" s="25">
        <f>р5гл3!H218/'5,3'!H218</f>
        <v>1.1125879978338995</v>
      </c>
      <c r="Q218" s="25">
        <f>р5гл3!I218/'5,3'!I218</f>
        <v>1.1128107074569791</v>
      </c>
      <c r="R218" s="25">
        <f>р5гл3!J218/'5,3'!J218</f>
        <v>1.112890545380427</v>
      </c>
      <c r="T218" s="209">
        <v>555</v>
      </c>
      <c r="U218" s="210">
        <f t="shared" si="48"/>
        <v>462.5</v>
      </c>
      <c r="V218" s="209"/>
      <c r="W218" s="209">
        <v>999</v>
      </c>
      <c r="X218" s="210">
        <f t="shared" si="50"/>
        <v>832.5</v>
      </c>
      <c r="Y218" s="209"/>
      <c r="Z218" s="209">
        <v>1126</v>
      </c>
      <c r="AA218" s="210">
        <f t="shared" si="46"/>
        <v>938.33333333333337</v>
      </c>
    </row>
    <row r="219" spans="1:27" ht="24.75" customHeight="1" x14ac:dyDescent="0.2">
      <c r="A219" s="4" t="s">
        <v>1362</v>
      </c>
      <c r="B219" s="4" t="s">
        <v>1363</v>
      </c>
      <c r="C219" s="5" t="s">
        <v>1364</v>
      </c>
      <c r="D219" s="4" t="s">
        <v>15</v>
      </c>
      <c r="E219" s="8">
        <v>1025</v>
      </c>
      <c r="F219" s="123">
        <f t="shared" si="42"/>
        <v>1125.45</v>
      </c>
      <c r="G219" s="6">
        <v>1846</v>
      </c>
      <c r="H219" s="123">
        <f>X219*$K$7</f>
        <v>2031.3</v>
      </c>
      <c r="I219" s="11">
        <v>2091</v>
      </c>
      <c r="J219" s="123">
        <f t="shared" si="47"/>
        <v>2287.5</v>
      </c>
      <c r="L219" s="14"/>
      <c r="M219" s="25">
        <f>р5гл3!E219/'5,3'!E219</f>
        <v>1.1131707317073172</v>
      </c>
      <c r="N219" s="25">
        <f>р5гл3!F219/'5,3'!F219</f>
        <v>1.1133324447998578</v>
      </c>
      <c r="O219" s="25">
        <f>р5гл3!G219/'5,3'!G219</f>
        <v>1.1132177681473456</v>
      </c>
      <c r="P219" s="25">
        <f>р5гл3!H219/'5,3'!H219</f>
        <v>1.1130802934081623</v>
      </c>
      <c r="Q219" s="25">
        <f>р5гл3!I219/'5,3'!I219</f>
        <v>1.1128646580583452</v>
      </c>
      <c r="R219" s="25">
        <f>р5гл3!J219/'5,3'!J219</f>
        <v>1.1130054644808742</v>
      </c>
      <c r="T219" s="209">
        <v>1107</v>
      </c>
      <c r="U219" s="210">
        <f t="shared" si="48"/>
        <v>922.5</v>
      </c>
      <c r="V219" s="209"/>
      <c r="W219" s="209">
        <v>1998</v>
      </c>
      <c r="X219" s="210">
        <f t="shared" si="50"/>
        <v>1665</v>
      </c>
      <c r="Y219" s="209"/>
      <c r="Z219" s="209">
        <v>2250</v>
      </c>
      <c r="AA219" s="210">
        <f t="shared" si="46"/>
        <v>1875</v>
      </c>
    </row>
    <row r="220" spans="1:27" ht="24.75" customHeight="1" x14ac:dyDescent="0.2">
      <c r="A220" s="4" t="s">
        <v>1365</v>
      </c>
      <c r="B220" s="4" t="s">
        <v>1366</v>
      </c>
      <c r="C220" s="5" t="s">
        <v>1367</v>
      </c>
      <c r="D220" s="4" t="s">
        <v>15</v>
      </c>
      <c r="E220" s="6">
        <v>2049</v>
      </c>
      <c r="F220" s="123">
        <f t="shared" si="42"/>
        <v>2251.916666666667</v>
      </c>
      <c r="G220" s="6">
        <v>3692</v>
      </c>
      <c r="H220" s="123">
        <f t="shared" ref="H220" si="51">X220*$K$7</f>
        <v>4062.6</v>
      </c>
      <c r="I220" s="11">
        <v>4180</v>
      </c>
      <c r="J220" s="123">
        <f t="shared" si="47"/>
        <v>4571.95</v>
      </c>
      <c r="L220" s="14"/>
      <c r="M220" s="25">
        <f>р5гл3!E220/'5,3'!E220</f>
        <v>1.1132259638848219</v>
      </c>
      <c r="N220" s="25">
        <f>р5гл3!F220/'5,3'!F220</f>
        <v>1.1128298116419344</v>
      </c>
      <c r="O220" s="25">
        <f>р5гл3!G220/'5,3'!G220</f>
        <v>1.1129469122426869</v>
      </c>
      <c r="P220" s="25">
        <f>р5гл3!H220/'5,3'!H220</f>
        <v>1.1130802934081623</v>
      </c>
      <c r="Q220" s="25">
        <f>р5гл3!I220/'5,3'!I220</f>
        <v>1.1129186602870813</v>
      </c>
      <c r="R220" s="25">
        <f>р5гл3!J220/'5,3'!J220</f>
        <v>1.113091787967935</v>
      </c>
      <c r="T220" s="209">
        <v>2215</v>
      </c>
      <c r="U220" s="210">
        <f t="shared" si="48"/>
        <v>1845.8333333333335</v>
      </c>
      <c r="V220" s="209"/>
      <c r="W220" s="209">
        <v>3996</v>
      </c>
      <c r="X220" s="210">
        <f t="shared" si="50"/>
        <v>3330</v>
      </c>
      <c r="Y220" s="209"/>
      <c r="Z220" s="209">
        <v>4497</v>
      </c>
      <c r="AA220" s="210">
        <f t="shared" si="46"/>
        <v>3747.5</v>
      </c>
    </row>
    <row r="221" spans="1:27" x14ac:dyDescent="0.2">
      <c r="K221" s="14">
        <f>SUM(E10:J220)</f>
        <v>5096541.5110000018</v>
      </c>
      <c r="S221" s="124"/>
    </row>
    <row r="222" spans="1:27" x14ac:dyDescent="0.2">
      <c r="K222" s="14">
        <f>SUM(р5гл3!E10:J220)</f>
        <v>5672473.6400000015</v>
      </c>
      <c r="S222" s="124"/>
    </row>
    <row r="223" spans="1:27" x14ac:dyDescent="0.2">
      <c r="K223" s="25">
        <f>K222/K221</f>
        <v>1.113004500749567</v>
      </c>
      <c r="S223" s="124"/>
    </row>
  </sheetData>
  <mergeCells count="13">
    <mergeCell ref="A1:F2"/>
    <mergeCell ref="A4:F4"/>
    <mergeCell ref="A6:F6"/>
    <mergeCell ref="A8:A9"/>
    <mergeCell ref="B8:B9"/>
    <mergeCell ref="C8:C9"/>
    <mergeCell ref="D8:D9"/>
    <mergeCell ref="E8:F8"/>
    <mergeCell ref="T9:U9"/>
    <mergeCell ref="W9:X9"/>
    <mergeCell ref="Z9:AA9"/>
    <mergeCell ref="G8:H8"/>
    <mergeCell ref="I8:J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T231"/>
  <sheetViews>
    <sheetView showZeros="0" view="pageBreakPreview" zoomScale="85" zoomScaleNormal="100" zoomScaleSheetLayoutView="85" workbookViewId="0">
      <pane ySplit="9" topLeftCell="A10" activePane="bottomLeft" state="frozen"/>
      <selection activeCell="D42" sqref="D42"/>
      <selection pane="bottomLeft" activeCell="J229" sqref="J229:J231"/>
    </sheetView>
  </sheetViews>
  <sheetFormatPr defaultColWidth="9.140625" defaultRowHeight="12.75" x14ac:dyDescent="0.2"/>
  <cols>
    <col min="1" max="1" width="6.42578125" style="102" bestFit="1" customWidth="1"/>
    <col min="2" max="2" width="13.5703125" style="102" bestFit="1" customWidth="1"/>
    <col min="3" max="3" width="48.42578125" style="102" customWidth="1"/>
    <col min="4" max="4" width="13.85546875" style="102" customWidth="1"/>
    <col min="5" max="5" width="11.42578125" style="102" customWidth="1"/>
    <col min="6" max="6" width="11.85546875" style="102" customWidth="1"/>
    <col min="7" max="7" width="11.42578125" style="102" customWidth="1"/>
    <col min="8" max="8" width="11.85546875" style="102" customWidth="1"/>
    <col min="9" max="9" width="11.42578125" style="102" customWidth="1"/>
    <col min="10" max="10" width="11.85546875" style="102" customWidth="1"/>
    <col min="11" max="11" width="10" style="102" bestFit="1" customWidth="1"/>
    <col min="12" max="252" width="9.140625" style="102"/>
    <col min="253" max="253" width="11.5703125" style="102" customWidth="1"/>
    <col min="254" max="254" width="13.140625" style="102" customWidth="1"/>
    <col min="255" max="255" width="48.42578125" style="102" customWidth="1"/>
    <col min="256" max="256" width="13.85546875" style="102" customWidth="1"/>
    <col min="257" max="257" width="11.42578125" style="102" customWidth="1"/>
    <col min="258" max="258" width="11.85546875" style="102" customWidth="1"/>
    <col min="259" max="508" width="9.140625" style="102"/>
    <col min="509" max="509" width="11.5703125" style="102" customWidth="1"/>
    <col min="510" max="510" width="13.140625" style="102" customWidth="1"/>
    <col min="511" max="511" width="48.42578125" style="102" customWidth="1"/>
    <col min="512" max="512" width="13.85546875" style="102" customWidth="1"/>
    <col min="513" max="513" width="11.42578125" style="102" customWidth="1"/>
    <col min="514" max="514" width="11.85546875" style="102" customWidth="1"/>
    <col min="515" max="764" width="9.140625" style="102"/>
    <col min="765" max="765" width="11.5703125" style="102" customWidth="1"/>
    <col min="766" max="766" width="13.140625" style="102" customWidth="1"/>
    <col min="767" max="767" width="48.42578125" style="102" customWidth="1"/>
    <col min="768" max="768" width="13.85546875" style="102" customWidth="1"/>
    <col min="769" max="769" width="11.42578125" style="102" customWidth="1"/>
    <col min="770" max="770" width="11.85546875" style="102" customWidth="1"/>
    <col min="771" max="1020" width="9.140625" style="102"/>
    <col min="1021" max="1021" width="11.5703125" style="102" customWidth="1"/>
    <col min="1022" max="1022" width="13.140625" style="102" customWidth="1"/>
    <col min="1023" max="1023" width="48.42578125" style="102" customWidth="1"/>
    <col min="1024" max="1024" width="13.85546875" style="102" customWidth="1"/>
    <col min="1025" max="1025" width="11.42578125" style="102" customWidth="1"/>
    <col min="1026" max="1026" width="11.85546875" style="102" customWidth="1"/>
    <col min="1027" max="1276" width="9.140625" style="102"/>
    <col min="1277" max="1277" width="11.5703125" style="102" customWidth="1"/>
    <col min="1278" max="1278" width="13.140625" style="102" customWidth="1"/>
    <col min="1279" max="1279" width="48.42578125" style="102" customWidth="1"/>
    <col min="1280" max="1280" width="13.85546875" style="102" customWidth="1"/>
    <col min="1281" max="1281" width="11.42578125" style="102" customWidth="1"/>
    <col min="1282" max="1282" width="11.85546875" style="102" customWidth="1"/>
    <col min="1283" max="1532" width="9.140625" style="102"/>
    <col min="1533" max="1533" width="11.5703125" style="102" customWidth="1"/>
    <col min="1534" max="1534" width="13.140625" style="102" customWidth="1"/>
    <col min="1535" max="1535" width="48.42578125" style="102" customWidth="1"/>
    <col min="1536" max="1536" width="13.85546875" style="102" customWidth="1"/>
    <col min="1537" max="1537" width="11.42578125" style="102" customWidth="1"/>
    <col min="1538" max="1538" width="11.85546875" style="102" customWidth="1"/>
    <col min="1539" max="1788" width="9.140625" style="102"/>
    <col min="1789" max="1789" width="11.5703125" style="102" customWidth="1"/>
    <col min="1790" max="1790" width="13.140625" style="102" customWidth="1"/>
    <col min="1791" max="1791" width="48.42578125" style="102" customWidth="1"/>
    <col min="1792" max="1792" width="13.85546875" style="102" customWidth="1"/>
    <col min="1793" max="1793" width="11.42578125" style="102" customWidth="1"/>
    <col min="1794" max="1794" width="11.85546875" style="102" customWidth="1"/>
    <col min="1795" max="2044" width="9.140625" style="102"/>
    <col min="2045" max="2045" width="11.5703125" style="102" customWidth="1"/>
    <col min="2046" max="2046" width="13.140625" style="102" customWidth="1"/>
    <col min="2047" max="2047" width="48.42578125" style="102" customWidth="1"/>
    <col min="2048" max="2048" width="13.85546875" style="102" customWidth="1"/>
    <col min="2049" max="2049" width="11.42578125" style="102" customWidth="1"/>
    <col min="2050" max="2050" width="11.85546875" style="102" customWidth="1"/>
    <col min="2051" max="2300" width="9.140625" style="102"/>
    <col min="2301" max="2301" width="11.5703125" style="102" customWidth="1"/>
    <col min="2302" max="2302" width="13.140625" style="102" customWidth="1"/>
    <col min="2303" max="2303" width="48.42578125" style="102" customWidth="1"/>
    <col min="2304" max="2304" width="13.85546875" style="102" customWidth="1"/>
    <col min="2305" max="2305" width="11.42578125" style="102" customWidth="1"/>
    <col min="2306" max="2306" width="11.85546875" style="102" customWidth="1"/>
    <col min="2307" max="2556" width="9.140625" style="102"/>
    <col min="2557" max="2557" width="11.5703125" style="102" customWidth="1"/>
    <col min="2558" max="2558" width="13.140625" style="102" customWidth="1"/>
    <col min="2559" max="2559" width="48.42578125" style="102" customWidth="1"/>
    <col min="2560" max="2560" width="13.85546875" style="102" customWidth="1"/>
    <col min="2561" max="2561" width="11.42578125" style="102" customWidth="1"/>
    <col min="2562" max="2562" width="11.85546875" style="102" customWidth="1"/>
    <col min="2563" max="2812" width="9.140625" style="102"/>
    <col min="2813" max="2813" width="11.5703125" style="102" customWidth="1"/>
    <col min="2814" max="2814" width="13.140625" style="102" customWidth="1"/>
    <col min="2815" max="2815" width="48.42578125" style="102" customWidth="1"/>
    <col min="2816" max="2816" width="13.85546875" style="102" customWidth="1"/>
    <col min="2817" max="2817" width="11.42578125" style="102" customWidth="1"/>
    <col min="2818" max="2818" width="11.85546875" style="102" customWidth="1"/>
    <col min="2819" max="3068" width="9.140625" style="102"/>
    <col min="3069" max="3069" width="11.5703125" style="102" customWidth="1"/>
    <col min="3070" max="3070" width="13.140625" style="102" customWidth="1"/>
    <col min="3071" max="3071" width="48.42578125" style="102" customWidth="1"/>
    <col min="3072" max="3072" width="13.85546875" style="102" customWidth="1"/>
    <col min="3073" max="3073" width="11.42578125" style="102" customWidth="1"/>
    <col min="3074" max="3074" width="11.85546875" style="102" customWidth="1"/>
    <col min="3075" max="3324" width="9.140625" style="102"/>
    <col min="3325" max="3325" width="11.5703125" style="102" customWidth="1"/>
    <col min="3326" max="3326" width="13.140625" style="102" customWidth="1"/>
    <col min="3327" max="3327" width="48.42578125" style="102" customWidth="1"/>
    <col min="3328" max="3328" width="13.85546875" style="102" customWidth="1"/>
    <col min="3329" max="3329" width="11.42578125" style="102" customWidth="1"/>
    <col min="3330" max="3330" width="11.85546875" style="102" customWidth="1"/>
    <col min="3331" max="3580" width="9.140625" style="102"/>
    <col min="3581" max="3581" width="11.5703125" style="102" customWidth="1"/>
    <col min="3582" max="3582" width="13.140625" style="102" customWidth="1"/>
    <col min="3583" max="3583" width="48.42578125" style="102" customWidth="1"/>
    <col min="3584" max="3584" width="13.85546875" style="102" customWidth="1"/>
    <col min="3585" max="3585" width="11.42578125" style="102" customWidth="1"/>
    <col min="3586" max="3586" width="11.85546875" style="102" customWidth="1"/>
    <col min="3587" max="3836" width="9.140625" style="102"/>
    <col min="3837" max="3837" width="11.5703125" style="102" customWidth="1"/>
    <col min="3838" max="3838" width="13.140625" style="102" customWidth="1"/>
    <col min="3839" max="3839" width="48.42578125" style="102" customWidth="1"/>
    <col min="3840" max="3840" width="13.85546875" style="102" customWidth="1"/>
    <col min="3841" max="3841" width="11.42578125" style="102" customWidth="1"/>
    <col min="3842" max="3842" width="11.85546875" style="102" customWidth="1"/>
    <col min="3843" max="4092" width="9.140625" style="102"/>
    <col min="4093" max="4093" width="11.5703125" style="102" customWidth="1"/>
    <col min="4094" max="4094" width="13.140625" style="102" customWidth="1"/>
    <col min="4095" max="4095" width="48.42578125" style="102" customWidth="1"/>
    <col min="4096" max="4096" width="13.85546875" style="102" customWidth="1"/>
    <col min="4097" max="4097" width="11.42578125" style="102" customWidth="1"/>
    <col min="4098" max="4098" width="11.85546875" style="102" customWidth="1"/>
    <col min="4099" max="4348" width="9.140625" style="102"/>
    <col min="4349" max="4349" width="11.5703125" style="102" customWidth="1"/>
    <col min="4350" max="4350" width="13.140625" style="102" customWidth="1"/>
    <col min="4351" max="4351" width="48.42578125" style="102" customWidth="1"/>
    <col min="4352" max="4352" width="13.85546875" style="102" customWidth="1"/>
    <col min="4353" max="4353" width="11.42578125" style="102" customWidth="1"/>
    <col min="4354" max="4354" width="11.85546875" style="102" customWidth="1"/>
    <col min="4355" max="4604" width="9.140625" style="102"/>
    <col min="4605" max="4605" width="11.5703125" style="102" customWidth="1"/>
    <col min="4606" max="4606" width="13.140625" style="102" customWidth="1"/>
    <col min="4607" max="4607" width="48.42578125" style="102" customWidth="1"/>
    <col min="4608" max="4608" width="13.85546875" style="102" customWidth="1"/>
    <col min="4609" max="4609" width="11.42578125" style="102" customWidth="1"/>
    <col min="4610" max="4610" width="11.85546875" style="102" customWidth="1"/>
    <col min="4611" max="4860" width="9.140625" style="102"/>
    <col min="4861" max="4861" width="11.5703125" style="102" customWidth="1"/>
    <col min="4862" max="4862" width="13.140625" style="102" customWidth="1"/>
    <col min="4863" max="4863" width="48.42578125" style="102" customWidth="1"/>
    <col min="4864" max="4864" width="13.85546875" style="102" customWidth="1"/>
    <col min="4865" max="4865" width="11.42578125" style="102" customWidth="1"/>
    <col min="4866" max="4866" width="11.85546875" style="102" customWidth="1"/>
    <col min="4867" max="5116" width="9.140625" style="102"/>
    <col min="5117" max="5117" width="11.5703125" style="102" customWidth="1"/>
    <col min="5118" max="5118" width="13.140625" style="102" customWidth="1"/>
    <col min="5119" max="5119" width="48.42578125" style="102" customWidth="1"/>
    <col min="5120" max="5120" width="13.85546875" style="102" customWidth="1"/>
    <col min="5121" max="5121" width="11.42578125" style="102" customWidth="1"/>
    <col min="5122" max="5122" width="11.85546875" style="102" customWidth="1"/>
    <col min="5123" max="5372" width="9.140625" style="102"/>
    <col min="5373" max="5373" width="11.5703125" style="102" customWidth="1"/>
    <col min="5374" max="5374" width="13.140625" style="102" customWidth="1"/>
    <col min="5375" max="5375" width="48.42578125" style="102" customWidth="1"/>
    <col min="5376" max="5376" width="13.85546875" style="102" customWidth="1"/>
    <col min="5377" max="5377" width="11.42578125" style="102" customWidth="1"/>
    <col min="5378" max="5378" width="11.85546875" style="102" customWidth="1"/>
    <col min="5379" max="5628" width="9.140625" style="102"/>
    <col min="5629" max="5629" width="11.5703125" style="102" customWidth="1"/>
    <col min="5630" max="5630" width="13.140625" style="102" customWidth="1"/>
    <col min="5631" max="5631" width="48.42578125" style="102" customWidth="1"/>
    <col min="5632" max="5632" width="13.85546875" style="102" customWidth="1"/>
    <col min="5633" max="5633" width="11.42578125" style="102" customWidth="1"/>
    <col min="5634" max="5634" width="11.85546875" style="102" customWidth="1"/>
    <col min="5635" max="5884" width="9.140625" style="102"/>
    <col min="5885" max="5885" width="11.5703125" style="102" customWidth="1"/>
    <col min="5886" max="5886" width="13.140625" style="102" customWidth="1"/>
    <col min="5887" max="5887" width="48.42578125" style="102" customWidth="1"/>
    <col min="5888" max="5888" width="13.85546875" style="102" customWidth="1"/>
    <col min="5889" max="5889" width="11.42578125" style="102" customWidth="1"/>
    <col min="5890" max="5890" width="11.85546875" style="102" customWidth="1"/>
    <col min="5891" max="6140" width="9.140625" style="102"/>
    <col min="6141" max="6141" width="11.5703125" style="102" customWidth="1"/>
    <col min="6142" max="6142" width="13.140625" style="102" customWidth="1"/>
    <col min="6143" max="6143" width="48.42578125" style="102" customWidth="1"/>
    <col min="6144" max="6144" width="13.85546875" style="102" customWidth="1"/>
    <col min="6145" max="6145" width="11.42578125" style="102" customWidth="1"/>
    <col min="6146" max="6146" width="11.85546875" style="102" customWidth="1"/>
    <col min="6147" max="6396" width="9.140625" style="102"/>
    <col min="6397" max="6397" width="11.5703125" style="102" customWidth="1"/>
    <col min="6398" max="6398" width="13.140625" style="102" customWidth="1"/>
    <col min="6399" max="6399" width="48.42578125" style="102" customWidth="1"/>
    <col min="6400" max="6400" width="13.85546875" style="102" customWidth="1"/>
    <col min="6401" max="6401" width="11.42578125" style="102" customWidth="1"/>
    <col min="6402" max="6402" width="11.85546875" style="102" customWidth="1"/>
    <col min="6403" max="6652" width="9.140625" style="102"/>
    <col min="6653" max="6653" width="11.5703125" style="102" customWidth="1"/>
    <col min="6654" max="6654" width="13.140625" style="102" customWidth="1"/>
    <col min="6655" max="6655" width="48.42578125" style="102" customWidth="1"/>
    <col min="6656" max="6656" width="13.85546875" style="102" customWidth="1"/>
    <col min="6657" max="6657" width="11.42578125" style="102" customWidth="1"/>
    <col min="6658" max="6658" width="11.85546875" style="102" customWidth="1"/>
    <col min="6659" max="6908" width="9.140625" style="102"/>
    <col min="6909" max="6909" width="11.5703125" style="102" customWidth="1"/>
    <col min="6910" max="6910" width="13.140625" style="102" customWidth="1"/>
    <col min="6911" max="6911" width="48.42578125" style="102" customWidth="1"/>
    <col min="6912" max="6912" width="13.85546875" style="102" customWidth="1"/>
    <col min="6913" max="6913" width="11.42578125" style="102" customWidth="1"/>
    <col min="6914" max="6914" width="11.85546875" style="102" customWidth="1"/>
    <col min="6915" max="7164" width="9.140625" style="102"/>
    <col min="7165" max="7165" width="11.5703125" style="102" customWidth="1"/>
    <col min="7166" max="7166" width="13.140625" style="102" customWidth="1"/>
    <col min="7167" max="7167" width="48.42578125" style="102" customWidth="1"/>
    <col min="7168" max="7168" width="13.85546875" style="102" customWidth="1"/>
    <col min="7169" max="7169" width="11.42578125" style="102" customWidth="1"/>
    <col min="7170" max="7170" width="11.85546875" style="102" customWidth="1"/>
    <col min="7171" max="7420" width="9.140625" style="102"/>
    <col min="7421" max="7421" width="11.5703125" style="102" customWidth="1"/>
    <col min="7422" max="7422" width="13.140625" style="102" customWidth="1"/>
    <col min="7423" max="7423" width="48.42578125" style="102" customWidth="1"/>
    <col min="7424" max="7424" width="13.85546875" style="102" customWidth="1"/>
    <col min="7425" max="7425" width="11.42578125" style="102" customWidth="1"/>
    <col min="7426" max="7426" width="11.85546875" style="102" customWidth="1"/>
    <col min="7427" max="7676" width="9.140625" style="102"/>
    <col min="7677" max="7677" width="11.5703125" style="102" customWidth="1"/>
    <col min="7678" max="7678" width="13.140625" style="102" customWidth="1"/>
    <col min="7679" max="7679" width="48.42578125" style="102" customWidth="1"/>
    <col min="7680" max="7680" width="13.85546875" style="102" customWidth="1"/>
    <col min="7681" max="7681" width="11.42578125" style="102" customWidth="1"/>
    <col min="7682" max="7682" width="11.85546875" style="102" customWidth="1"/>
    <col min="7683" max="7932" width="9.140625" style="102"/>
    <col min="7933" max="7933" width="11.5703125" style="102" customWidth="1"/>
    <col min="7934" max="7934" width="13.140625" style="102" customWidth="1"/>
    <col min="7935" max="7935" width="48.42578125" style="102" customWidth="1"/>
    <col min="7936" max="7936" width="13.85546875" style="102" customWidth="1"/>
    <col min="7937" max="7937" width="11.42578125" style="102" customWidth="1"/>
    <col min="7938" max="7938" width="11.85546875" style="102" customWidth="1"/>
    <col min="7939" max="8188" width="9.140625" style="102"/>
    <col min="8189" max="8189" width="11.5703125" style="102" customWidth="1"/>
    <col min="8190" max="8190" width="13.140625" style="102" customWidth="1"/>
    <col min="8191" max="8191" width="48.42578125" style="102" customWidth="1"/>
    <col min="8192" max="8192" width="13.85546875" style="102" customWidth="1"/>
    <col min="8193" max="8193" width="11.42578125" style="102" customWidth="1"/>
    <col min="8194" max="8194" width="11.85546875" style="102" customWidth="1"/>
    <col min="8195" max="8444" width="9.140625" style="102"/>
    <col min="8445" max="8445" width="11.5703125" style="102" customWidth="1"/>
    <col min="8446" max="8446" width="13.140625" style="102" customWidth="1"/>
    <col min="8447" max="8447" width="48.42578125" style="102" customWidth="1"/>
    <col min="8448" max="8448" width="13.85546875" style="102" customWidth="1"/>
    <col min="8449" max="8449" width="11.42578125" style="102" customWidth="1"/>
    <col min="8450" max="8450" width="11.85546875" style="102" customWidth="1"/>
    <col min="8451" max="8700" width="9.140625" style="102"/>
    <col min="8701" max="8701" width="11.5703125" style="102" customWidth="1"/>
    <col min="8702" max="8702" width="13.140625" style="102" customWidth="1"/>
    <col min="8703" max="8703" width="48.42578125" style="102" customWidth="1"/>
    <col min="8704" max="8704" width="13.85546875" style="102" customWidth="1"/>
    <col min="8705" max="8705" width="11.42578125" style="102" customWidth="1"/>
    <col min="8706" max="8706" width="11.85546875" style="102" customWidth="1"/>
    <col min="8707" max="8956" width="9.140625" style="102"/>
    <col min="8957" max="8957" width="11.5703125" style="102" customWidth="1"/>
    <col min="8958" max="8958" width="13.140625" style="102" customWidth="1"/>
    <col min="8959" max="8959" width="48.42578125" style="102" customWidth="1"/>
    <col min="8960" max="8960" width="13.85546875" style="102" customWidth="1"/>
    <col min="8961" max="8961" width="11.42578125" style="102" customWidth="1"/>
    <col min="8962" max="8962" width="11.85546875" style="102" customWidth="1"/>
    <col min="8963" max="9212" width="9.140625" style="102"/>
    <col min="9213" max="9213" width="11.5703125" style="102" customWidth="1"/>
    <col min="9214" max="9214" width="13.140625" style="102" customWidth="1"/>
    <col min="9215" max="9215" width="48.42578125" style="102" customWidth="1"/>
    <col min="9216" max="9216" width="13.85546875" style="102" customWidth="1"/>
    <col min="9217" max="9217" width="11.42578125" style="102" customWidth="1"/>
    <col min="9218" max="9218" width="11.85546875" style="102" customWidth="1"/>
    <col min="9219" max="9468" width="9.140625" style="102"/>
    <col min="9469" max="9469" width="11.5703125" style="102" customWidth="1"/>
    <col min="9470" max="9470" width="13.140625" style="102" customWidth="1"/>
    <col min="9471" max="9471" width="48.42578125" style="102" customWidth="1"/>
    <col min="9472" max="9472" width="13.85546875" style="102" customWidth="1"/>
    <col min="9473" max="9473" width="11.42578125" style="102" customWidth="1"/>
    <col min="9474" max="9474" width="11.85546875" style="102" customWidth="1"/>
    <col min="9475" max="9724" width="9.140625" style="102"/>
    <col min="9725" max="9725" width="11.5703125" style="102" customWidth="1"/>
    <col min="9726" max="9726" width="13.140625" style="102" customWidth="1"/>
    <col min="9727" max="9727" width="48.42578125" style="102" customWidth="1"/>
    <col min="9728" max="9728" width="13.85546875" style="102" customWidth="1"/>
    <col min="9729" max="9729" width="11.42578125" style="102" customWidth="1"/>
    <col min="9730" max="9730" width="11.85546875" style="102" customWidth="1"/>
    <col min="9731" max="9980" width="9.140625" style="102"/>
    <col min="9981" max="9981" width="11.5703125" style="102" customWidth="1"/>
    <col min="9982" max="9982" width="13.140625" style="102" customWidth="1"/>
    <col min="9983" max="9983" width="48.42578125" style="102" customWidth="1"/>
    <col min="9984" max="9984" width="13.85546875" style="102" customWidth="1"/>
    <col min="9985" max="9985" width="11.42578125" style="102" customWidth="1"/>
    <col min="9986" max="9986" width="11.85546875" style="102" customWidth="1"/>
    <col min="9987" max="10236" width="9.140625" style="102"/>
    <col min="10237" max="10237" width="11.5703125" style="102" customWidth="1"/>
    <col min="10238" max="10238" width="13.140625" style="102" customWidth="1"/>
    <col min="10239" max="10239" width="48.42578125" style="102" customWidth="1"/>
    <col min="10240" max="10240" width="13.85546875" style="102" customWidth="1"/>
    <col min="10241" max="10241" width="11.42578125" style="102" customWidth="1"/>
    <col min="10242" max="10242" width="11.85546875" style="102" customWidth="1"/>
    <col min="10243" max="10492" width="9.140625" style="102"/>
    <col min="10493" max="10493" width="11.5703125" style="102" customWidth="1"/>
    <col min="10494" max="10494" width="13.140625" style="102" customWidth="1"/>
    <col min="10495" max="10495" width="48.42578125" style="102" customWidth="1"/>
    <col min="10496" max="10496" width="13.85546875" style="102" customWidth="1"/>
    <col min="10497" max="10497" width="11.42578125" style="102" customWidth="1"/>
    <col min="10498" max="10498" width="11.85546875" style="102" customWidth="1"/>
    <col min="10499" max="10748" width="9.140625" style="102"/>
    <col min="10749" max="10749" width="11.5703125" style="102" customWidth="1"/>
    <col min="10750" max="10750" width="13.140625" style="102" customWidth="1"/>
    <col min="10751" max="10751" width="48.42578125" style="102" customWidth="1"/>
    <col min="10752" max="10752" width="13.85546875" style="102" customWidth="1"/>
    <col min="10753" max="10753" width="11.42578125" style="102" customWidth="1"/>
    <col min="10754" max="10754" width="11.85546875" style="102" customWidth="1"/>
    <col min="10755" max="11004" width="9.140625" style="102"/>
    <col min="11005" max="11005" width="11.5703125" style="102" customWidth="1"/>
    <col min="11006" max="11006" width="13.140625" style="102" customWidth="1"/>
    <col min="11007" max="11007" width="48.42578125" style="102" customWidth="1"/>
    <col min="11008" max="11008" width="13.85546875" style="102" customWidth="1"/>
    <col min="11009" max="11009" width="11.42578125" style="102" customWidth="1"/>
    <col min="11010" max="11010" width="11.85546875" style="102" customWidth="1"/>
    <col min="11011" max="11260" width="9.140625" style="102"/>
    <col min="11261" max="11261" width="11.5703125" style="102" customWidth="1"/>
    <col min="11262" max="11262" width="13.140625" style="102" customWidth="1"/>
    <col min="11263" max="11263" width="48.42578125" style="102" customWidth="1"/>
    <col min="11264" max="11264" width="13.85546875" style="102" customWidth="1"/>
    <col min="11265" max="11265" width="11.42578125" style="102" customWidth="1"/>
    <col min="11266" max="11266" width="11.85546875" style="102" customWidth="1"/>
    <col min="11267" max="11516" width="9.140625" style="102"/>
    <col min="11517" max="11517" width="11.5703125" style="102" customWidth="1"/>
    <col min="11518" max="11518" width="13.140625" style="102" customWidth="1"/>
    <col min="11519" max="11519" width="48.42578125" style="102" customWidth="1"/>
    <col min="11520" max="11520" width="13.85546875" style="102" customWidth="1"/>
    <col min="11521" max="11521" width="11.42578125" style="102" customWidth="1"/>
    <col min="11522" max="11522" width="11.85546875" style="102" customWidth="1"/>
    <col min="11523" max="11772" width="9.140625" style="102"/>
    <col min="11773" max="11773" width="11.5703125" style="102" customWidth="1"/>
    <col min="11774" max="11774" width="13.140625" style="102" customWidth="1"/>
    <col min="11775" max="11775" width="48.42578125" style="102" customWidth="1"/>
    <col min="11776" max="11776" width="13.85546875" style="102" customWidth="1"/>
    <col min="11777" max="11777" width="11.42578125" style="102" customWidth="1"/>
    <col min="11778" max="11778" width="11.85546875" style="102" customWidth="1"/>
    <col min="11779" max="12028" width="9.140625" style="102"/>
    <col min="12029" max="12029" width="11.5703125" style="102" customWidth="1"/>
    <col min="12030" max="12030" width="13.140625" style="102" customWidth="1"/>
    <col min="12031" max="12031" width="48.42578125" style="102" customWidth="1"/>
    <col min="12032" max="12032" width="13.85546875" style="102" customWidth="1"/>
    <col min="12033" max="12033" width="11.42578125" style="102" customWidth="1"/>
    <col min="12034" max="12034" width="11.85546875" style="102" customWidth="1"/>
    <col min="12035" max="12284" width="9.140625" style="102"/>
    <col min="12285" max="12285" width="11.5703125" style="102" customWidth="1"/>
    <col min="12286" max="12286" width="13.140625" style="102" customWidth="1"/>
    <col min="12287" max="12287" width="48.42578125" style="102" customWidth="1"/>
    <col min="12288" max="12288" width="13.85546875" style="102" customWidth="1"/>
    <col min="12289" max="12289" width="11.42578125" style="102" customWidth="1"/>
    <col min="12290" max="12290" width="11.85546875" style="102" customWidth="1"/>
    <col min="12291" max="12540" width="9.140625" style="102"/>
    <col min="12541" max="12541" width="11.5703125" style="102" customWidth="1"/>
    <col min="12542" max="12542" width="13.140625" style="102" customWidth="1"/>
    <col min="12543" max="12543" width="48.42578125" style="102" customWidth="1"/>
    <col min="12544" max="12544" width="13.85546875" style="102" customWidth="1"/>
    <col min="12545" max="12545" width="11.42578125" style="102" customWidth="1"/>
    <col min="12546" max="12546" width="11.85546875" style="102" customWidth="1"/>
    <col min="12547" max="12796" width="9.140625" style="102"/>
    <col min="12797" max="12797" width="11.5703125" style="102" customWidth="1"/>
    <col min="12798" max="12798" width="13.140625" style="102" customWidth="1"/>
    <col min="12799" max="12799" width="48.42578125" style="102" customWidth="1"/>
    <col min="12800" max="12800" width="13.85546875" style="102" customWidth="1"/>
    <col min="12801" max="12801" width="11.42578125" style="102" customWidth="1"/>
    <col min="12802" max="12802" width="11.85546875" style="102" customWidth="1"/>
    <col min="12803" max="13052" width="9.140625" style="102"/>
    <col min="13053" max="13053" width="11.5703125" style="102" customWidth="1"/>
    <col min="13054" max="13054" width="13.140625" style="102" customWidth="1"/>
    <col min="13055" max="13055" width="48.42578125" style="102" customWidth="1"/>
    <col min="13056" max="13056" width="13.85546875" style="102" customWidth="1"/>
    <col min="13057" max="13057" width="11.42578125" style="102" customWidth="1"/>
    <col min="13058" max="13058" width="11.85546875" style="102" customWidth="1"/>
    <col min="13059" max="13308" width="9.140625" style="102"/>
    <col min="13309" max="13309" width="11.5703125" style="102" customWidth="1"/>
    <col min="13310" max="13310" width="13.140625" style="102" customWidth="1"/>
    <col min="13311" max="13311" width="48.42578125" style="102" customWidth="1"/>
    <col min="13312" max="13312" width="13.85546875" style="102" customWidth="1"/>
    <col min="13313" max="13313" width="11.42578125" style="102" customWidth="1"/>
    <col min="13314" max="13314" width="11.85546875" style="102" customWidth="1"/>
    <col min="13315" max="13564" width="9.140625" style="102"/>
    <col min="13565" max="13565" width="11.5703125" style="102" customWidth="1"/>
    <col min="13566" max="13566" width="13.140625" style="102" customWidth="1"/>
    <col min="13567" max="13567" width="48.42578125" style="102" customWidth="1"/>
    <col min="13568" max="13568" width="13.85546875" style="102" customWidth="1"/>
    <col min="13569" max="13569" width="11.42578125" style="102" customWidth="1"/>
    <col min="13570" max="13570" width="11.85546875" style="102" customWidth="1"/>
    <col min="13571" max="13820" width="9.140625" style="102"/>
    <col min="13821" max="13821" width="11.5703125" style="102" customWidth="1"/>
    <col min="13822" max="13822" width="13.140625" style="102" customWidth="1"/>
    <col min="13823" max="13823" width="48.42578125" style="102" customWidth="1"/>
    <col min="13824" max="13824" width="13.85546875" style="102" customWidth="1"/>
    <col min="13825" max="13825" width="11.42578125" style="102" customWidth="1"/>
    <col min="13826" max="13826" width="11.85546875" style="102" customWidth="1"/>
    <col min="13827" max="14076" width="9.140625" style="102"/>
    <col min="14077" max="14077" width="11.5703125" style="102" customWidth="1"/>
    <col min="14078" max="14078" width="13.140625" style="102" customWidth="1"/>
    <col min="14079" max="14079" width="48.42578125" style="102" customWidth="1"/>
    <col min="14080" max="14080" width="13.85546875" style="102" customWidth="1"/>
    <col min="14081" max="14081" width="11.42578125" style="102" customWidth="1"/>
    <col min="14082" max="14082" width="11.85546875" style="102" customWidth="1"/>
    <col min="14083" max="14332" width="9.140625" style="102"/>
    <col min="14333" max="14333" width="11.5703125" style="102" customWidth="1"/>
    <col min="14334" max="14334" width="13.140625" style="102" customWidth="1"/>
    <col min="14335" max="14335" width="48.42578125" style="102" customWidth="1"/>
    <col min="14336" max="14336" width="13.85546875" style="102" customWidth="1"/>
    <col min="14337" max="14337" width="11.42578125" style="102" customWidth="1"/>
    <col min="14338" max="14338" width="11.85546875" style="102" customWidth="1"/>
    <col min="14339" max="14588" width="9.140625" style="102"/>
    <col min="14589" max="14589" width="11.5703125" style="102" customWidth="1"/>
    <col min="14590" max="14590" width="13.140625" style="102" customWidth="1"/>
    <col min="14591" max="14591" width="48.42578125" style="102" customWidth="1"/>
    <col min="14592" max="14592" width="13.85546875" style="102" customWidth="1"/>
    <col min="14593" max="14593" width="11.42578125" style="102" customWidth="1"/>
    <col min="14594" max="14594" width="11.85546875" style="102" customWidth="1"/>
    <col min="14595" max="14844" width="9.140625" style="102"/>
    <col min="14845" max="14845" width="11.5703125" style="102" customWidth="1"/>
    <col min="14846" max="14846" width="13.140625" style="102" customWidth="1"/>
    <col min="14847" max="14847" width="48.42578125" style="102" customWidth="1"/>
    <col min="14848" max="14848" width="13.85546875" style="102" customWidth="1"/>
    <col min="14849" max="14849" width="11.42578125" style="102" customWidth="1"/>
    <col min="14850" max="14850" width="11.85546875" style="102" customWidth="1"/>
    <col min="14851" max="15100" width="9.140625" style="102"/>
    <col min="15101" max="15101" width="11.5703125" style="102" customWidth="1"/>
    <col min="15102" max="15102" width="13.140625" style="102" customWidth="1"/>
    <col min="15103" max="15103" width="48.42578125" style="102" customWidth="1"/>
    <col min="15104" max="15104" width="13.85546875" style="102" customWidth="1"/>
    <col min="15105" max="15105" width="11.42578125" style="102" customWidth="1"/>
    <col min="15106" max="15106" width="11.85546875" style="102" customWidth="1"/>
    <col min="15107" max="15356" width="9.140625" style="102"/>
    <col min="15357" max="15357" width="11.5703125" style="102" customWidth="1"/>
    <col min="15358" max="15358" width="13.140625" style="102" customWidth="1"/>
    <col min="15359" max="15359" width="48.42578125" style="102" customWidth="1"/>
    <col min="15360" max="15360" width="13.85546875" style="102" customWidth="1"/>
    <col min="15361" max="15361" width="11.42578125" style="102" customWidth="1"/>
    <col min="15362" max="15362" width="11.85546875" style="102" customWidth="1"/>
    <col min="15363" max="15612" width="9.140625" style="102"/>
    <col min="15613" max="15613" width="11.5703125" style="102" customWidth="1"/>
    <col min="15614" max="15614" width="13.140625" style="102" customWidth="1"/>
    <col min="15615" max="15615" width="48.42578125" style="102" customWidth="1"/>
    <col min="15616" max="15616" width="13.85546875" style="102" customWidth="1"/>
    <col min="15617" max="15617" width="11.42578125" style="102" customWidth="1"/>
    <col min="15618" max="15618" width="11.85546875" style="102" customWidth="1"/>
    <col min="15619" max="15868" width="9.140625" style="102"/>
    <col min="15869" max="15869" width="11.5703125" style="102" customWidth="1"/>
    <col min="15870" max="15870" width="13.140625" style="102" customWidth="1"/>
    <col min="15871" max="15871" width="48.42578125" style="102" customWidth="1"/>
    <col min="15872" max="15872" width="13.85546875" style="102" customWidth="1"/>
    <col min="15873" max="15873" width="11.42578125" style="102" customWidth="1"/>
    <col min="15874" max="15874" width="11.85546875" style="102" customWidth="1"/>
    <col min="15875" max="16124" width="9.140625" style="102"/>
    <col min="16125" max="16125" width="11.5703125" style="102" customWidth="1"/>
    <col min="16126" max="16126" width="13.140625" style="102" customWidth="1"/>
    <col min="16127" max="16127" width="48.42578125" style="102" customWidth="1"/>
    <col min="16128" max="16128" width="13.85546875" style="102" customWidth="1"/>
    <col min="16129" max="16129" width="11.42578125" style="102" customWidth="1"/>
    <col min="16130" max="16130" width="11.85546875" style="102" customWidth="1"/>
    <col min="16131" max="16384" width="9.140625" style="102"/>
  </cols>
  <sheetData>
    <row r="1" spans="1:20" ht="18.75" x14ac:dyDescent="0.2">
      <c r="A1" s="285" t="s">
        <v>741</v>
      </c>
      <c r="B1" s="285"/>
      <c r="C1" s="285"/>
      <c r="D1" s="285"/>
      <c r="E1" s="285"/>
      <c r="F1" s="285"/>
      <c r="G1" s="285"/>
      <c r="H1" s="285"/>
      <c r="I1" s="285"/>
      <c r="J1" s="285"/>
    </row>
    <row r="2" spans="1:20" ht="11.25" customHeight="1" x14ac:dyDescent="0.2">
      <c r="A2" s="139"/>
      <c r="B2" s="139"/>
      <c r="C2" s="139"/>
      <c r="D2" s="139"/>
      <c r="E2" s="139"/>
      <c r="F2" s="139"/>
    </row>
    <row r="3" spans="1:20" ht="11.25" customHeight="1" x14ac:dyDescent="0.2"/>
    <row r="4" spans="1:20" ht="18.75" x14ac:dyDescent="0.2">
      <c r="A4" s="317" t="s">
        <v>876</v>
      </c>
      <c r="B4" s="317"/>
      <c r="C4" s="317"/>
      <c r="D4" s="317"/>
      <c r="E4" s="317"/>
      <c r="F4" s="317"/>
      <c r="G4" s="317"/>
      <c r="H4" s="317"/>
      <c r="I4" s="317"/>
      <c r="J4" s="317"/>
    </row>
    <row r="5" spans="1:20" ht="12.75" customHeight="1" x14ac:dyDescent="0.2"/>
    <row r="6" spans="1:20" ht="12.75" customHeight="1" thickBot="1" x14ac:dyDescent="0.25">
      <c r="A6" s="286"/>
      <c r="B6" s="286"/>
      <c r="C6" s="286"/>
      <c r="D6" s="286"/>
      <c r="E6" s="286"/>
      <c r="F6" s="286"/>
    </row>
    <row r="7" spans="1:20" ht="12.75" customHeight="1" thickBot="1" x14ac:dyDescent="0.25">
      <c r="E7" s="292" t="s">
        <v>2968</v>
      </c>
      <c r="F7" s="293"/>
      <c r="G7" s="292" t="s">
        <v>2969</v>
      </c>
      <c r="H7" s="293"/>
      <c r="I7" s="294" t="s">
        <v>2970</v>
      </c>
      <c r="J7" s="293"/>
    </row>
    <row r="8" spans="1:20" ht="12.75" customHeight="1" x14ac:dyDescent="0.2">
      <c r="A8" s="318" t="s">
        <v>2</v>
      </c>
      <c r="B8" s="318" t="s">
        <v>3</v>
      </c>
      <c r="C8" s="289" t="s">
        <v>4</v>
      </c>
      <c r="D8" s="289" t="s">
        <v>5</v>
      </c>
      <c r="E8" s="291" t="s">
        <v>6</v>
      </c>
      <c r="F8" s="291"/>
      <c r="G8" s="291" t="s">
        <v>6</v>
      </c>
      <c r="H8" s="291"/>
      <c r="I8" s="291" t="s">
        <v>6</v>
      </c>
      <c r="J8" s="291"/>
    </row>
    <row r="9" spans="1:20" ht="36.75" customHeight="1" thickBot="1" x14ac:dyDescent="0.25">
      <c r="A9" s="319"/>
      <c r="B9" s="319"/>
      <c r="C9" s="290"/>
      <c r="D9" s="290"/>
      <c r="E9" s="140" t="s">
        <v>7</v>
      </c>
      <c r="F9" s="141" t="s">
        <v>8</v>
      </c>
      <c r="G9" s="140" t="s">
        <v>7</v>
      </c>
      <c r="H9" s="141" t="s">
        <v>8</v>
      </c>
      <c r="I9" s="142" t="s">
        <v>7</v>
      </c>
      <c r="J9" s="143" t="s">
        <v>8</v>
      </c>
    </row>
    <row r="10" spans="1:20" ht="24.75" customHeight="1" x14ac:dyDescent="0.2">
      <c r="A10" s="16" t="s">
        <v>9</v>
      </c>
      <c r="B10" s="16" t="s">
        <v>877</v>
      </c>
      <c r="C10" s="17" t="s">
        <v>878</v>
      </c>
      <c r="D10" s="16" t="s">
        <v>15</v>
      </c>
      <c r="E10" s="123">
        <f>ROUND('5,3'!E10*'1,2'!$E$28,0)</f>
        <v>1020</v>
      </c>
      <c r="F10" s="123">
        <f>ROUND('5,3'!F10*'1,2'!$E$28,0)</f>
        <v>1124</v>
      </c>
      <c r="G10" s="123">
        <f>ROUND('5,3'!G10*'1,2'!$E$28,0)</f>
        <v>1801</v>
      </c>
      <c r="H10" s="123">
        <f>ROUND('5,3'!H10*'1,2'!$E$28,0)</f>
        <v>1985</v>
      </c>
      <c r="I10" s="123">
        <f>ROUND('5,3'!I10*'1,2'!$E$28,0)</f>
        <v>2109</v>
      </c>
      <c r="J10" s="123">
        <f>ROUND('5,3'!J10*'1,2'!$E$28,0)</f>
        <v>2306</v>
      </c>
      <c r="L10" s="144"/>
      <c r="M10" s="144"/>
      <c r="N10" s="144"/>
      <c r="O10" s="158"/>
      <c r="P10" s="158"/>
      <c r="Q10" s="158"/>
      <c r="R10" s="144"/>
      <c r="T10" s="144"/>
    </row>
    <row r="11" spans="1:20" ht="36.75" customHeight="1" x14ac:dyDescent="0.2">
      <c r="A11" s="16" t="s">
        <v>194</v>
      </c>
      <c r="B11" s="16" t="s">
        <v>879</v>
      </c>
      <c r="C11" s="17" t="s">
        <v>880</v>
      </c>
      <c r="D11" s="16" t="s">
        <v>15</v>
      </c>
      <c r="E11" s="123">
        <f>ROUND('5,3'!E11*'1,2'!$E$28,0)</f>
        <v>2167</v>
      </c>
      <c r="F11" s="123">
        <f>ROUND('5,3'!F11*'1,2'!$E$28,0)</f>
        <v>2384</v>
      </c>
      <c r="G11" s="123">
        <f>ROUND('5,3'!G11*'1,2'!$E$28,0)</f>
        <v>3825</v>
      </c>
      <c r="H11" s="123">
        <f>ROUND('5,3'!H11*'1,2'!$E$28,0)</f>
        <v>4216</v>
      </c>
      <c r="I11" s="123">
        <f>ROUND('5,3'!I11*'1,2'!$E$28,0)</f>
        <v>4479</v>
      </c>
      <c r="J11" s="123">
        <f>ROUND('5,3'!J11*'1,2'!$E$28,0)</f>
        <v>4900</v>
      </c>
      <c r="L11" s="158"/>
      <c r="M11" s="158"/>
      <c r="N11" s="158"/>
      <c r="O11" s="158"/>
      <c r="P11" s="158"/>
      <c r="Q11" s="158"/>
      <c r="R11" s="144"/>
      <c r="T11" s="144"/>
    </row>
    <row r="12" spans="1:20" ht="24.75" customHeight="1" x14ac:dyDescent="0.2">
      <c r="A12" s="16" t="s">
        <v>197</v>
      </c>
      <c r="B12" s="16" t="s">
        <v>881</v>
      </c>
      <c r="C12" s="17" t="s">
        <v>882</v>
      </c>
      <c r="D12" s="16" t="s">
        <v>15</v>
      </c>
      <c r="E12" s="123">
        <f>ROUND('5,3'!E12*'1,2'!$E$28,0)</f>
        <v>1594</v>
      </c>
      <c r="F12" s="123">
        <f>ROUND('5,3'!F12*'1,2'!$E$28,0)</f>
        <v>1752</v>
      </c>
      <c r="G12" s="123">
        <f>ROUND('5,3'!G12*'1,2'!$E$28,0)</f>
        <v>2811</v>
      </c>
      <c r="H12" s="123">
        <f>ROUND('5,3'!H12*'1,2'!$E$28,0)</f>
        <v>3102</v>
      </c>
      <c r="I12" s="123">
        <f>ROUND('5,3'!I12*'1,2'!$E$28,0)</f>
        <v>3294</v>
      </c>
      <c r="J12" s="123">
        <f>ROUND('5,3'!J12*'1,2'!$E$28,0)</f>
        <v>3604</v>
      </c>
      <c r="L12" s="158"/>
      <c r="M12" s="158"/>
      <c r="N12" s="158"/>
      <c r="O12" s="158"/>
      <c r="P12" s="158"/>
      <c r="Q12" s="158"/>
      <c r="R12" s="144"/>
      <c r="T12" s="144"/>
    </row>
    <row r="13" spans="1:20" ht="24.75" customHeight="1" x14ac:dyDescent="0.2">
      <c r="A13" s="16" t="s">
        <v>200</v>
      </c>
      <c r="B13" s="16" t="s">
        <v>883</v>
      </c>
      <c r="C13" s="17" t="s">
        <v>884</v>
      </c>
      <c r="D13" s="16" t="s">
        <v>15</v>
      </c>
      <c r="E13" s="123">
        <f>ROUND('5,3'!E13*'1,2'!$E$28,0)</f>
        <v>1785</v>
      </c>
      <c r="F13" s="123">
        <f>ROUND('5,3'!F13*'1,2'!$E$28,0)</f>
        <v>1962</v>
      </c>
      <c r="G13" s="123">
        <f>ROUND('5,3'!G13*'1,2'!$E$28,0)</f>
        <v>3151</v>
      </c>
      <c r="H13" s="123">
        <f>ROUND('5,3'!H13*'1,2'!$E$28,0)</f>
        <v>3473</v>
      </c>
      <c r="I13" s="123">
        <f>ROUND('5,3'!I13*'1,2'!$E$28,0)</f>
        <v>3691</v>
      </c>
      <c r="J13" s="123">
        <f>ROUND('5,3'!J13*'1,2'!$E$28,0)</f>
        <v>4036</v>
      </c>
      <c r="L13" s="158"/>
      <c r="M13" s="158"/>
      <c r="N13" s="158"/>
      <c r="O13" s="158"/>
      <c r="P13" s="158"/>
      <c r="Q13" s="158"/>
      <c r="R13" s="144"/>
      <c r="T13" s="144"/>
    </row>
    <row r="14" spans="1:20" ht="24.75" customHeight="1" x14ac:dyDescent="0.2">
      <c r="A14" s="16" t="s">
        <v>203</v>
      </c>
      <c r="B14" s="16" t="s">
        <v>885</v>
      </c>
      <c r="C14" s="17" t="s">
        <v>886</v>
      </c>
      <c r="D14" s="16" t="s">
        <v>15</v>
      </c>
      <c r="E14" s="123">
        <f>ROUND('5,3'!E14*'1,2'!$E$28,0)</f>
        <v>5583</v>
      </c>
      <c r="F14" s="123">
        <f>ROUND('5,3'!F14*'1,2'!$E$28,0)</f>
        <v>6136</v>
      </c>
      <c r="G14" s="123">
        <f>ROUND('5,3'!G14*'1,2'!$E$28,0)</f>
        <v>9205</v>
      </c>
      <c r="H14" s="123">
        <f>ROUND('5,3'!H14*'1,2'!$E$28,0)</f>
        <v>10156</v>
      </c>
      <c r="I14" s="123">
        <f>ROUND('5,3'!I14*'1,2'!$E$28,0)</f>
        <v>11742</v>
      </c>
      <c r="J14" s="123">
        <f>ROUND('5,3'!J14*'1,2'!$E$28,0)</f>
        <v>12831</v>
      </c>
      <c r="L14" s="158"/>
      <c r="M14" s="158"/>
      <c r="N14" s="158"/>
      <c r="O14" s="158"/>
      <c r="P14" s="158"/>
      <c r="Q14" s="158"/>
      <c r="R14" s="144"/>
      <c r="T14" s="144"/>
    </row>
    <row r="15" spans="1:20" ht="24.75" customHeight="1" x14ac:dyDescent="0.2">
      <c r="A15" s="16" t="s">
        <v>206</v>
      </c>
      <c r="B15" s="16" t="s">
        <v>887</v>
      </c>
      <c r="C15" s="17" t="s">
        <v>888</v>
      </c>
      <c r="D15" s="16" t="s">
        <v>15</v>
      </c>
      <c r="E15" s="123">
        <f>ROUND('5,3'!E15*'1,2'!$E$28,0)</f>
        <v>7643</v>
      </c>
      <c r="F15" s="123">
        <f>ROUND('5,3'!F15*'1,2'!$E$28,0)</f>
        <v>8401</v>
      </c>
      <c r="G15" s="123">
        <f>ROUND('5,3'!G15*'1,2'!$E$28,0)</f>
        <v>12592</v>
      </c>
      <c r="H15" s="123">
        <f>ROUND('5,3'!H15*'1,2'!$E$28,0)</f>
        <v>13893</v>
      </c>
      <c r="I15" s="123">
        <f>ROUND('5,3'!I15*'1,2'!$E$28,0)</f>
        <v>16080</v>
      </c>
      <c r="J15" s="123">
        <f>ROUND('5,3'!J15*'1,2'!$E$28,0)</f>
        <v>17571</v>
      </c>
      <c r="L15" s="158"/>
      <c r="M15" s="158"/>
      <c r="N15" s="158"/>
      <c r="O15" s="158"/>
      <c r="P15" s="158"/>
      <c r="Q15" s="158"/>
      <c r="R15" s="144"/>
      <c r="T15" s="144"/>
    </row>
    <row r="16" spans="1:20" ht="24.75" customHeight="1" x14ac:dyDescent="0.2">
      <c r="A16" s="16" t="s">
        <v>209</v>
      </c>
      <c r="B16" s="16" t="s">
        <v>889</v>
      </c>
      <c r="C16" s="17" t="s">
        <v>890</v>
      </c>
      <c r="D16" s="16" t="s">
        <v>15</v>
      </c>
      <c r="E16" s="123">
        <f>ROUND('5,3'!E16*'1,2'!$E$28,0)</f>
        <v>9681</v>
      </c>
      <c r="F16" s="123">
        <f>ROUND('5,3'!F16*'1,2'!$E$28,0)</f>
        <v>0</v>
      </c>
      <c r="G16" s="123">
        <f>ROUND('5,3'!G16*'1,2'!$E$28,0)</f>
        <v>15972</v>
      </c>
      <c r="H16" s="123">
        <f>ROUND('5,3'!H16*'1,2'!$E$28,0)</f>
        <v>0</v>
      </c>
      <c r="I16" s="123">
        <f>ROUND('5,3'!I16*'1,2'!$E$28,0)</f>
        <v>20362</v>
      </c>
      <c r="J16" s="123">
        <f>ROUND('5,3'!J16*'1,2'!$E$28,0)</f>
        <v>0</v>
      </c>
      <c r="L16" s="158"/>
      <c r="M16" s="158"/>
      <c r="N16" s="158"/>
      <c r="O16" s="158"/>
      <c r="P16" s="158"/>
      <c r="Q16" s="158"/>
      <c r="R16" s="144"/>
      <c r="T16" s="144"/>
    </row>
    <row r="17" spans="1:20" ht="24.75" customHeight="1" x14ac:dyDescent="0.2">
      <c r="A17" s="16" t="s">
        <v>212</v>
      </c>
      <c r="B17" s="16" t="s">
        <v>891</v>
      </c>
      <c r="C17" s="17" t="s">
        <v>892</v>
      </c>
      <c r="D17" s="16" t="s">
        <v>15</v>
      </c>
      <c r="E17" s="123">
        <f>ROUND('5,3'!E17*'1,2'!$E$28,0)</f>
        <v>12558</v>
      </c>
      <c r="F17" s="123">
        <f>ROUND('5,3'!F17*'1,2'!$E$28,0)</f>
        <v>0</v>
      </c>
      <c r="G17" s="123">
        <f>ROUND('5,3'!G17*'1,2'!$E$28,0)</f>
        <v>20559</v>
      </c>
      <c r="H17" s="123">
        <f>ROUND('5,3'!H17*'1,2'!$E$28,0)</f>
        <v>0</v>
      </c>
      <c r="I17" s="123">
        <f>ROUND('5,3'!I17*'1,2'!$E$28,0)</f>
        <v>26584</v>
      </c>
      <c r="J17" s="123">
        <f>ROUND('5,3'!J17*'1,2'!$E$28,0)</f>
        <v>0</v>
      </c>
      <c r="L17" s="158"/>
      <c r="M17" s="158"/>
      <c r="N17" s="158"/>
      <c r="O17" s="158"/>
      <c r="P17" s="158"/>
      <c r="Q17" s="158"/>
      <c r="R17" s="144"/>
      <c r="T17" s="144"/>
    </row>
    <row r="18" spans="1:20" ht="24.75" customHeight="1" x14ac:dyDescent="0.2">
      <c r="A18" s="16" t="s">
        <v>215</v>
      </c>
      <c r="B18" s="16" t="s">
        <v>893</v>
      </c>
      <c r="C18" s="17" t="s">
        <v>894</v>
      </c>
      <c r="D18" s="16" t="s">
        <v>15</v>
      </c>
      <c r="E18" s="123">
        <f>ROUND('5,3'!E18*'1,2'!$E$28,0)</f>
        <v>14721</v>
      </c>
      <c r="F18" s="123">
        <f>ROUND('5,3'!F18*'1,2'!$E$28,0)</f>
        <v>0</v>
      </c>
      <c r="G18" s="123">
        <f>ROUND('5,3'!G18*'1,2'!$E$28,0)</f>
        <v>24100</v>
      </c>
      <c r="H18" s="123">
        <f>ROUND('5,3'!H18*'1,2'!$E$28,0)</f>
        <v>0</v>
      </c>
      <c r="I18" s="123">
        <f>ROUND('5,3'!I18*'1,2'!$E$28,0)</f>
        <v>31158</v>
      </c>
      <c r="J18" s="123">
        <f>ROUND('5,3'!J18*'1,2'!$E$28,0)</f>
        <v>0</v>
      </c>
      <c r="L18" s="158"/>
      <c r="M18" s="158"/>
      <c r="N18" s="158"/>
      <c r="O18" s="158"/>
      <c r="P18" s="158"/>
      <c r="Q18" s="158"/>
      <c r="R18" s="144"/>
      <c r="T18" s="144"/>
    </row>
    <row r="19" spans="1:20" ht="24.75" customHeight="1" x14ac:dyDescent="0.2">
      <c r="A19" s="16" t="s">
        <v>218</v>
      </c>
      <c r="B19" s="16" t="s">
        <v>895</v>
      </c>
      <c r="C19" s="17" t="s">
        <v>896</v>
      </c>
      <c r="D19" s="16" t="s">
        <v>15</v>
      </c>
      <c r="E19" s="123">
        <f>ROUND('5,3'!E19*'1,2'!$E$28,0)</f>
        <v>18393</v>
      </c>
      <c r="F19" s="123">
        <f>ROUND('5,3'!F19*'1,2'!$E$28,0)</f>
        <v>0</v>
      </c>
      <c r="G19" s="123">
        <f>ROUND('5,3'!G19*'1,2'!$E$28,0)</f>
        <v>26476</v>
      </c>
      <c r="H19" s="123">
        <f>ROUND('5,3'!H19*'1,2'!$E$28,0)</f>
        <v>0</v>
      </c>
      <c r="I19" s="123">
        <f>ROUND('5,3'!I19*'1,2'!$E$28,0)</f>
        <v>40758</v>
      </c>
      <c r="J19" s="123">
        <f>ROUND('5,3'!J19*'1,2'!$E$28,0)</f>
        <v>0</v>
      </c>
      <c r="L19" s="158"/>
      <c r="M19" s="158"/>
      <c r="N19" s="158"/>
      <c r="O19" s="158"/>
      <c r="P19" s="158"/>
      <c r="Q19" s="158"/>
      <c r="R19" s="144"/>
      <c r="T19" s="144"/>
    </row>
    <row r="20" spans="1:20" ht="24.75" customHeight="1" x14ac:dyDescent="0.2">
      <c r="A20" s="16" t="s">
        <v>221</v>
      </c>
      <c r="B20" s="16" t="s">
        <v>897</v>
      </c>
      <c r="C20" s="17" t="s">
        <v>898</v>
      </c>
      <c r="D20" s="16" t="s">
        <v>15</v>
      </c>
      <c r="E20" s="123">
        <f>ROUND('5,3'!E20*'1,2'!$E$28,0)</f>
        <v>20770</v>
      </c>
      <c r="F20" s="123">
        <f>ROUND('5,3'!F20*'1,2'!$E$28,0)</f>
        <v>0</v>
      </c>
      <c r="G20" s="123">
        <f>ROUND('5,3'!G20*'1,2'!$E$28,0)</f>
        <v>29893</v>
      </c>
      <c r="H20" s="123">
        <f>ROUND('5,3'!H20*'1,2'!$E$28,0)</f>
        <v>0</v>
      </c>
      <c r="I20" s="123">
        <f>ROUND('5,3'!I20*'1,2'!$E$28,0)</f>
        <v>46019</v>
      </c>
      <c r="J20" s="123">
        <f>ROUND('5,3'!J20*'1,2'!$E$28,0)</f>
        <v>0</v>
      </c>
      <c r="L20" s="158"/>
      <c r="M20" s="158"/>
      <c r="N20" s="158"/>
      <c r="O20" s="158"/>
      <c r="P20" s="158"/>
      <c r="Q20" s="158"/>
      <c r="R20" s="144"/>
      <c r="T20" s="144"/>
    </row>
    <row r="21" spans="1:20" ht="24.75" customHeight="1" x14ac:dyDescent="0.2">
      <c r="A21" s="16" t="s">
        <v>224</v>
      </c>
      <c r="B21" s="16" t="s">
        <v>899</v>
      </c>
      <c r="C21" s="17" t="s">
        <v>900</v>
      </c>
      <c r="D21" s="16" t="s">
        <v>901</v>
      </c>
      <c r="E21" s="123">
        <f>ROUND('5,3'!E21*'1,2'!$E$28,0)</f>
        <v>6680</v>
      </c>
      <c r="F21" s="123">
        <f>ROUND('5,3'!F21*'1,2'!$E$28,0)</f>
        <v>7341</v>
      </c>
      <c r="G21" s="123">
        <f>ROUND('5,3'!G21*'1,2'!$E$28,0)</f>
        <v>11006</v>
      </c>
      <c r="H21" s="123">
        <f>ROUND('5,3'!H21*'1,2'!$E$28,0)</f>
        <v>12144</v>
      </c>
      <c r="I21" s="123">
        <f>ROUND('5,3'!I21*'1,2'!$E$28,0)</f>
        <v>14055</v>
      </c>
      <c r="J21" s="123">
        <f>ROUND('5,3'!J21*'1,2'!$E$28,0)</f>
        <v>15357</v>
      </c>
      <c r="L21" s="158"/>
      <c r="M21" s="158"/>
      <c r="N21" s="158"/>
      <c r="O21" s="158"/>
      <c r="P21" s="158"/>
      <c r="Q21" s="158"/>
      <c r="R21" s="144"/>
      <c r="T21" s="144"/>
    </row>
    <row r="22" spans="1:20" ht="24.75" customHeight="1" x14ac:dyDescent="0.2">
      <c r="A22" s="16" t="s">
        <v>227</v>
      </c>
      <c r="B22" s="16" t="s">
        <v>902</v>
      </c>
      <c r="C22" s="17" t="s">
        <v>903</v>
      </c>
      <c r="D22" s="16" t="s">
        <v>901</v>
      </c>
      <c r="E22" s="123">
        <f>ROUND('5,3'!E22*'1,2'!$E$28,0)</f>
        <v>7643</v>
      </c>
      <c r="F22" s="123">
        <f>ROUND('5,3'!F22*'1,2'!$E$28,0)</f>
        <v>8401</v>
      </c>
      <c r="G22" s="123">
        <f>ROUND('5,3'!G22*'1,2'!$E$28,0)</f>
        <v>12592</v>
      </c>
      <c r="H22" s="123">
        <f>ROUND('5,3'!H22*'1,2'!$E$28,0)</f>
        <v>13893</v>
      </c>
      <c r="I22" s="123">
        <f>ROUND('5,3'!I22*'1,2'!$E$28,0)</f>
        <v>16080</v>
      </c>
      <c r="J22" s="123">
        <f>ROUND('5,3'!J22*'1,2'!$E$28,0)</f>
        <v>17571</v>
      </c>
      <c r="L22" s="158"/>
      <c r="M22" s="158"/>
      <c r="N22" s="158"/>
      <c r="O22" s="158"/>
      <c r="P22" s="158"/>
      <c r="Q22" s="158"/>
      <c r="R22" s="144"/>
      <c r="T22" s="144"/>
    </row>
    <row r="23" spans="1:20" ht="24.75" customHeight="1" x14ac:dyDescent="0.2">
      <c r="A23" s="16" t="s">
        <v>230</v>
      </c>
      <c r="B23" s="16" t="s">
        <v>904</v>
      </c>
      <c r="C23" s="17" t="s">
        <v>905</v>
      </c>
      <c r="D23" s="16" t="s">
        <v>901</v>
      </c>
      <c r="E23" s="123">
        <f>ROUND('5,3'!E23*'1,2'!$E$28,0)</f>
        <v>9200</v>
      </c>
      <c r="F23" s="123">
        <f>ROUND('5,3'!F23*'1,2'!$E$28,0)</f>
        <v>0</v>
      </c>
      <c r="G23" s="123">
        <f>ROUND('5,3'!G23*'1,2'!$E$28,0)</f>
        <v>15054</v>
      </c>
      <c r="H23" s="123">
        <f>ROUND('5,3'!H23*'1,2'!$E$28,0)</f>
        <v>0</v>
      </c>
      <c r="I23" s="123">
        <f>ROUND('5,3'!I23*'1,2'!$E$28,0)</f>
        <v>19479</v>
      </c>
      <c r="J23" s="123">
        <f>ROUND('5,3'!J23*'1,2'!$E$28,0)</f>
        <v>0</v>
      </c>
      <c r="L23" s="158"/>
      <c r="M23" s="158"/>
      <c r="N23" s="158"/>
      <c r="O23" s="158"/>
      <c r="P23" s="158"/>
      <c r="Q23" s="158"/>
      <c r="R23" s="144"/>
      <c r="T23" s="144"/>
    </row>
    <row r="24" spans="1:20" ht="24.75" customHeight="1" x14ac:dyDescent="0.2">
      <c r="A24" s="16" t="s">
        <v>233</v>
      </c>
      <c r="B24" s="16" t="s">
        <v>906</v>
      </c>
      <c r="C24" s="17" t="s">
        <v>907</v>
      </c>
      <c r="D24" s="16" t="s">
        <v>901</v>
      </c>
      <c r="E24" s="123">
        <f>ROUND('5,3'!E24*'1,2'!$E$28,0)</f>
        <v>10166</v>
      </c>
      <c r="F24" s="123">
        <f>ROUND('5,3'!F24*'1,2'!$E$28,0)</f>
        <v>0</v>
      </c>
      <c r="G24" s="123">
        <f>ROUND('5,3'!G24*'1,2'!$E$28,0)</f>
        <v>16627</v>
      </c>
      <c r="H24" s="123">
        <f>ROUND('5,3'!H24*'1,2'!$E$28,0)</f>
        <v>0</v>
      </c>
      <c r="I24" s="123">
        <f>ROUND('5,3'!I24*'1,2'!$E$28,0)</f>
        <v>21527</v>
      </c>
      <c r="J24" s="123">
        <f>ROUND('5,3'!J24*'1,2'!$E$28,0)</f>
        <v>0</v>
      </c>
      <c r="L24" s="158"/>
      <c r="M24" s="158"/>
      <c r="N24" s="158"/>
      <c r="O24" s="158"/>
      <c r="P24" s="158"/>
      <c r="Q24" s="158"/>
      <c r="R24" s="144"/>
      <c r="T24" s="144"/>
    </row>
    <row r="25" spans="1:20" ht="24.75" customHeight="1" x14ac:dyDescent="0.2">
      <c r="A25" s="16" t="s">
        <v>236</v>
      </c>
      <c r="B25" s="16" t="s">
        <v>908</v>
      </c>
      <c r="C25" s="17" t="s">
        <v>909</v>
      </c>
      <c r="D25" s="16" t="s">
        <v>901</v>
      </c>
      <c r="E25" s="123">
        <f>ROUND('5,3'!E25*'1,2'!$E$28,0)</f>
        <v>13344</v>
      </c>
      <c r="F25" s="123">
        <f>ROUND('5,3'!F25*'1,2'!$E$28,0)</f>
        <v>0</v>
      </c>
      <c r="G25" s="123">
        <f>ROUND('5,3'!G25*'1,2'!$E$28,0)</f>
        <v>19208</v>
      </c>
      <c r="H25" s="123">
        <f>ROUND('5,3'!H25*'1,2'!$E$28,0)</f>
        <v>0</v>
      </c>
      <c r="I25" s="123">
        <f>ROUND('5,3'!I25*'1,2'!$E$28,0)</f>
        <v>29570</v>
      </c>
      <c r="J25" s="123">
        <f>ROUND('5,3'!J25*'1,2'!$E$28,0)</f>
        <v>0</v>
      </c>
      <c r="L25" s="158"/>
      <c r="M25" s="158"/>
      <c r="N25" s="158"/>
      <c r="O25" s="158"/>
      <c r="P25" s="158"/>
      <c r="Q25" s="158"/>
      <c r="R25" s="144"/>
      <c r="T25" s="144"/>
    </row>
    <row r="26" spans="1:20" ht="24.75" customHeight="1" x14ac:dyDescent="0.2">
      <c r="A26" s="16" t="s">
        <v>239</v>
      </c>
      <c r="B26" s="16" t="s">
        <v>910</v>
      </c>
      <c r="C26" s="17" t="s">
        <v>911</v>
      </c>
      <c r="D26" s="16" t="s">
        <v>901</v>
      </c>
      <c r="E26" s="123">
        <f>ROUND('5,3'!E26*'1,2'!$E$28,0)</f>
        <v>20607</v>
      </c>
      <c r="F26" s="123">
        <f>ROUND('5,3'!F26*'1,2'!$E$28,0)</f>
        <v>0</v>
      </c>
      <c r="G26" s="123">
        <f>ROUND('5,3'!G26*'1,2'!$E$28,0)</f>
        <v>29695</v>
      </c>
      <c r="H26" s="123">
        <f>ROUND('5,3'!H26*'1,2'!$E$28,0)</f>
        <v>0</v>
      </c>
      <c r="I26" s="123">
        <f>ROUND('5,3'!I26*'1,2'!$E$28,0)</f>
        <v>45721</v>
      </c>
      <c r="J26" s="123">
        <f>ROUND('5,3'!J26*'1,2'!$E$28,0)</f>
        <v>0</v>
      </c>
      <c r="L26" s="158"/>
      <c r="M26" s="158"/>
      <c r="N26" s="158"/>
      <c r="O26" s="158"/>
      <c r="P26" s="158"/>
      <c r="Q26" s="158"/>
      <c r="R26" s="144"/>
      <c r="T26" s="144"/>
    </row>
    <row r="27" spans="1:20" ht="24.75" customHeight="1" x14ac:dyDescent="0.2">
      <c r="A27" s="16" t="s">
        <v>242</v>
      </c>
      <c r="B27" s="16" t="s">
        <v>912</v>
      </c>
      <c r="C27" s="17" t="s">
        <v>913</v>
      </c>
      <c r="D27" s="16" t="s">
        <v>901</v>
      </c>
      <c r="E27" s="123">
        <f>ROUND('5,3'!E27*'1,2'!$E$28,0)</f>
        <v>3500</v>
      </c>
      <c r="F27" s="123">
        <f>ROUND('5,3'!F27*'1,2'!$E$28,0)</f>
        <v>3850</v>
      </c>
      <c r="G27" s="123">
        <f>ROUND('5,3'!G27*'1,2'!$E$28,0)</f>
        <v>5731</v>
      </c>
      <c r="H27" s="123">
        <f>ROUND('5,3'!H27*'1,2'!$E$28,0)</f>
        <v>6325</v>
      </c>
      <c r="I27" s="123">
        <f>ROUND('5,3'!I27*'1,2'!$E$28,0)</f>
        <v>7407</v>
      </c>
      <c r="J27" s="123">
        <f>ROUND('5,3'!J27*'1,2'!$E$28,0)</f>
        <v>8097</v>
      </c>
      <c r="L27" s="158"/>
      <c r="M27" s="158"/>
      <c r="N27" s="158"/>
      <c r="O27" s="158"/>
      <c r="P27" s="158"/>
      <c r="Q27" s="158"/>
      <c r="R27" s="144"/>
      <c r="T27" s="144"/>
    </row>
    <row r="28" spans="1:20" ht="24.75" customHeight="1" x14ac:dyDescent="0.2">
      <c r="A28" s="16" t="s">
        <v>245</v>
      </c>
      <c r="B28" s="16" t="s">
        <v>914</v>
      </c>
      <c r="C28" s="17" t="s">
        <v>915</v>
      </c>
      <c r="D28" s="16" t="s">
        <v>901</v>
      </c>
      <c r="E28" s="123">
        <f>E27*1.2</f>
        <v>4200</v>
      </c>
      <c r="F28" s="123">
        <f>F27*1.2</f>
        <v>4620</v>
      </c>
      <c r="G28" s="123">
        <f t="shared" ref="G28:J28" si="0">G27*1.2</f>
        <v>6877.2</v>
      </c>
      <c r="H28" s="123">
        <f t="shared" si="0"/>
        <v>7590</v>
      </c>
      <c r="I28" s="123">
        <f t="shared" si="0"/>
        <v>8888.4</v>
      </c>
      <c r="J28" s="123">
        <f t="shared" si="0"/>
        <v>9716.4</v>
      </c>
      <c r="L28" s="158"/>
      <c r="M28" s="158"/>
      <c r="N28" s="158"/>
      <c r="O28" s="158"/>
      <c r="P28" s="158"/>
      <c r="Q28" s="158"/>
      <c r="R28" s="144"/>
      <c r="T28" s="144"/>
    </row>
    <row r="29" spans="1:20" ht="36.75" customHeight="1" x14ac:dyDescent="0.2">
      <c r="A29" s="16" t="s">
        <v>248</v>
      </c>
      <c r="B29" s="16" t="s">
        <v>916</v>
      </c>
      <c r="C29" s="17" t="s">
        <v>917</v>
      </c>
      <c r="D29" s="16" t="s">
        <v>901</v>
      </c>
      <c r="E29" s="123">
        <f>ROUND('5,3'!E29*'1,2'!$E$28,0)</f>
        <v>4941</v>
      </c>
      <c r="F29" s="123">
        <f>ROUND('5,3'!F29*'1,2'!$E$28,0)</f>
        <v>5434</v>
      </c>
      <c r="G29" s="123">
        <f>ROUND('5,3'!G29*'1,2'!$E$28,0)</f>
        <v>8090</v>
      </c>
      <c r="H29" s="123">
        <f>ROUND('5,3'!H29*'1,2'!$E$28,0)</f>
        <v>8930</v>
      </c>
      <c r="I29" s="123">
        <f>ROUND('5,3'!I29*'1,2'!$E$28,0)</f>
        <v>10460</v>
      </c>
      <c r="J29" s="123">
        <f>ROUND('5,3'!J29*'1,2'!$E$28,0)</f>
        <v>11432</v>
      </c>
      <c r="L29" s="158"/>
      <c r="M29" s="158"/>
      <c r="N29" s="158"/>
      <c r="O29" s="158"/>
      <c r="P29" s="158"/>
      <c r="Q29" s="158"/>
      <c r="R29" s="144"/>
      <c r="T29" s="144"/>
    </row>
    <row r="30" spans="1:20" ht="36.75" customHeight="1" x14ac:dyDescent="0.2">
      <c r="A30" s="16" t="s">
        <v>251</v>
      </c>
      <c r="B30" s="16" t="s">
        <v>918</v>
      </c>
      <c r="C30" s="17" t="s">
        <v>919</v>
      </c>
      <c r="D30" s="16" t="s">
        <v>901</v>
      </c>
      <c r="E30" s="123">
        <f>E29*1.2</f>
        <v>5929.2</v>
      </c>
      <c r="F30" s="123">
        <f t="shared" ref="F30" si="1">F29*1.2</f>
        <v>6520.8</v>
      </c>
      <c r="G30" s="123">
        <f t="shared" ref="G30" si="2">G29*1.2</f>
        <v>9708</v>
      </c>
      <c r="H30" s="123">
        <f t="shared" ref="H30" si="3">H29*1.2</f>
        <v>10716</v>
      </c>
      <c r="I30" s="123">
        <f t="shared" ref="I30" si="4">I29*1.2</f>
        <v>12552</v>
      </c>
      <c r="J30" s="123">
        <f t="shared" ref="J30" si="5">J29*1.2</f>
        <v>13718.4</v>
      </c>
      <c r="L30" s="158"/>
      <c r="M30" s="158"/>
      <c r="N30" s="158"/>
      <c r="O30" s="158"/>
      <c r="P30" s="158"/>
      <c r="Q30" s="158"/>
      <c r="R30" s="144"/>
      <c r="T30" s="144"/>
    </row>
    <row r="31" spans="1:20" ht="36.75" customHeight="1" x14ac:dyDescent="0.2">
      <c r="A31" s="16" t="s">
        <v>254</v>
      </c>
      <c r="B31" s="16" t="s">
        <v>920</v>
      </c>
      <c r="C31" s="17" t="s">
        <v>921</v>
      </c>
      <c r="D31" s="16" t="s">
        <v>901</v>
      </c>
      <c r="E31" s="123">
        <f>ROUND('5,3'!E31*'1,2'!$E$28,0)</f>
        <v>7207</v>
      </c>
      <c r="F31" s="123">
        <f>ROUND('5,3'!F31*'1,2'!$E$28,0)</f>
        <v>7922</v>
      </c>
      <c r="G31" s="123">
        <f>ROUND('5,3'!G31*'1,2'!$E$28,0)</f>
        <v>11798</v>
      </c>
      <c r="H31" s="123">
        <f>ROUND('5,3'!H31*'1,2'!$E$28,0)</f>
        <v>13023</v>
      </c>
      <c r="I31" s="123">
        <f>ROUND('5,3'!I31*'1,2'!$E$28,0)</f>
        <v>15254</v>
      </c>
      <c r="J31" s="123">
        <f>ROUND('5,3'!J31*'1,2'!$E$28,0)</f>
        <v>16670</v>
      </c>
      <c r="L31" s="158"/>
      <c r="M31" s="158"/>
      <c r="N31" s="158"/>
      <c r="O31" s="158"/>
      <c r="P31" s="158"/>
      <c r="Q31" s="158"/>
      <c r="R31" s="144"/>
      <c r="T31" s="144"/>
    </row>
    <row r="32" spans="1:20" ht="24.75" customHeight="1" x14ac:dyDescent="0.2">
      <c r="A32" s="16" t="s">
        <v>257</v>
      </c>
      <c r="B32" s="16" t="s">
        <v>922</v>
      </c>
      <c r="C32" s="17" t="s">
        <v>923</v>
      </c>
      <c r="D32" s="16" t="s">
        <v>901</v>
      </c>
      <c r="E32" s="123">
        <f>E31*1.2</f>
        <v>8648.4</v>
      </c>
      <c r="F32" s="123">
        <f t="shared" ref="F32" si="6">F31*1.2</f>
        <v>9506.4</v>
      </c>
      <c r="G32" s="123">
        <f t="shared" ref="G32" si="7">G31*1.2</f>
        <v>14157.6</v>
      </c>
      <c r="H32" s="123">
        <f t="shared" ref="H32" si="8">H31*1.2</f>
        <v>15627.599999999999</v>
      </c>
      <c r="I32" s="123">
        <f t="shared" ref="I32" si="9">I31*1.2</f>
        <v>18304.8</v>
      </c>
      <c r="J32" s="123">
        <f t="shared" ref="J32" si="10">J31*1.2</f>
        <v>20004</v>
      </c>
      <c r="L32" s="158"/>
      <c r="M32" s="158"/>
      <c r="N32" s="158"/>
      <c r="O32" s="158"/>
      <c r="P32" s="158"/>
      <c r="Q32" s="158"/>
      <c r="R32" s="144"/>
      <c r="T32" s="144"/>
    </row>
    <row r="33" spans="1:20" ht="24.75" customHeight="1" x14ac:dyDescent="0.2">
      <c r="A33" s="16" t="s">
        <v>260</v>
      </c>
      <c r="B33" s="16" t="s">
        <v>924</v>
      </c>
      <c r="C33" s="17" t="s">
        <v>925</v>
      </c>
      <c r="D33" s="16" t="s">
        <v>901</v>
      </c>
      <c r="E33" s="123">
        <f>ROUND('5,3'!E33*'1,2'!$E$28,0)</f>
        <v>2116</v>
      </c>
      <c r="F33" s="123">
        <f>ROUND('5,3'!F33*'1,2'!$E$28,0)</f>
        <v>2328</v>
      </c>
      <c r="G33" s="123">
        <f>ROUND('5,3'!G33*'1,2'!$E$28,0)</f>
        <v>3491</v>
      </c>
      <c r="H33" s="123">
        <f>ROUND('5,3'!H33*'1,2'!$E$28,0)</f>
        <v>3853</v>
      </c>
      <c r="I33" s="123">
        <f>ROUND('5,3'!I33*'1,2'!$E$28,0)</f>
        <v>4455</v>
      </c>
      <c r="J33" s="123">
        <f>ROUND('5,3'!J33*'1,2'!$E$28,0)</f>
        <v>4866</v>
      </c>
      <c r="L33" s="158"/>
      <c r="M33" s="158"/>
      <c r="N33" s="158"/>
      <c r="O33" s="158"/>
      <c r="P33" s="158"/>
      <c r="Q33" s="158"/>
      <c r="R33" s="144"/>
      <c r="T33" s="144"/>
    </row>
    <row r="34" spans="1:20" ht="24.75" customHeight="1" x14ac:dyDescent="0.2">
      <c r="A34" s="16" t="s">
        <v>263</v>
      </c>
      <c r="B34" s="16" t="s">
        <v>926</v>
      </c>
      <c r="C34" s="17" t="s">
        <v>927</v>
      </c>
      <c r="D34" s="16" t="s">
        <v>901</v>
      </c>
      <c r="E34" s="123">
        <f>E33*1.2</f>
        <v>2539.1999999999998</v>
      </c>
      <c r="F34" s="123">
        <f t="shared" ref="F34" si="11">F33*1.2</f>
        <v>2793.6</v>
      </c>
      <c r="G34" s="123">
        <f t="shared" ref="G34" si="12">G33*1.2</f>
        <v>4189.2</v>
      </c>
      <c r="H34" s="123">
        <f t="shared" ref="H34" si="13">H33*1.2</f>
        <v>4623.5999999999995</v>
      </c>
      <c r="I34" s="123">
        <f t="shared" ref="I34" si="14">I33*1.2</f>
        <v>5346</v>
      </c>
      <c r="J34" s="123">
        <f t="shared" ref="J34" si="15">J33*1.2</f>
        <v>5839.2</v>
      </c>
      <c r="L34" s="158"/>
      <c r="M34" s="158"/>
      <c r="N34" s="158"/>
      <c r="O34" s="158"/>
      <c r="P34" s="158"/>
      <c r="Q34" s="158"/>
      <c r="R34" s="144"/>
      <c r="T34" s="144"/>
    </row>
    <row r="35" spans="1:20" ht="24.75" customHeight="1" x14ac:dyDescent="0.2">
      <c r="A35" s="16" t="s">
        <v>266</v>
      </c>
      <c r="B35" s="16" t="s">
        <v>928</v>
      </c>
      <c r="C35" s="17" t="s">
        <v>929</v>
      </c>
      <c r="D35" s="16" t="s">
        <v>901</v>
      </c>
      <c r="E35" s="123">
        <f>ROUND('5,3'!E35*'1,2'!$E$28,0)</f>
        <v>3079</v>
      </c>
      <c r="F35" s="123">
        <f>ROUND('5,3'!F35*'1,2'!$E$28,0)</f>
        <v>3386</v>
      </c>
      <c r="G35" s="123">
        <f>ROUND('5,3'!G35*'1,2'!$E$28,0)</f>
        <v>5078</v>
      </c>
      <c r="H35" s="123">
        <f>ROUND('5,3'!H35*'1,2'!$E$28,0)</f>
        <v>5603</v>
      </c>
      <c r="I35" s="123">
        <f>ROUND('5,3'!I35*'1,2'!$E$28,0)</f>
        <v>6479</v>
      </c>
      <c r="J35" s="123">
        <f>ROUND('5,3'!J35*'1,2'!$E$28,0)</f>
        <v>7080</v>
      </c>
      <c r="L35" s="158"/>
      <c r="M35" s="158"/>
      <c r="N35" s="158"/>
      <c r="O35" s="158"/>
      <c r="P35" s="158"/>
      <c r="Q35" s="158"/>
      <c r="R35" s="144"/>
      <c r="T35" s="144"/>
    </row>
    <row r="36" spans="1:20" ht="24.75" customHeight="1" x14ac:dyDescent="0.2">
      <c r="A36" s="16" t="s">
        <v>269</v>
      </c>
      <c r="B36" s="16" t="s">
        <v>930</v>
      </c>
      <c r="C36" s="17" t="s">
        <v>931</v>
      </c>
      <c r="D36" s="16" t="s">
        <v>901</v>
      </c>
      <c r="E36" s="123">
        <f>E35*1.2</f>
        <v>3694.7999999999997</v>
      </c>
      <c r="F36" s="123">
        <f t="shared" ref="F36" si="16">F35*1.2</f>
        <v>4063.2</v>
      </c>
      <c r="G36" s="123">
        <f t="shared" ref="G36" si="17">G35*1.2</f>
        <v>6093.5999999999995</v>
      </c>
      <c r="H36" s="123">
        <f t="shared" ref="H36" si="18">H35*1.2</f>
        <v>6723.5999999999995</v>
      </c>
      <c r="I36" s="123">
        <f t="shared" ref="I36" si="19">I35*1.2</f>
        <v>7774.7999999999993</v>
      </c>
      <c r="J36" s="123">
        <f t="shared" ref="J36" si="20">J35*1.2</f>
        <v>8496</v>
      </c>
      <c r="L36" s="158"/>
      <c r="M36" s="158"/>
      <c r="N36" s="158"/>
      <c r="O36" s="158"/>
      <c r="P36" s="158"/>
      <c r="Q36" s="158"/>
      <c r="R36" s="144"/>
      <c r="T36" s="144"/>
    </row>
    <row r="37" spans="1:20" ht="24.75" customHeight="1" x14ac:dyDescent="0.2">
      <c r="A37" s="16" t="s">
        <v>272</v>
      </c>
      <c r="B37" s="16" t="s">
        <v>932</v>
      </c>
      <c r="C37" s="17" t="s">
        <v>933</v>
      </c>
      <c r="D37" s="16" t="s">
        <v>901</v>
      </c>
      <c r="E37" s="123">
        <f>ROUND('5,3'!E37*'1,2'!$E$28,0)</f>
        <v>4042</v>
      </c>
      <c r="F37" s="123">
        <f>ROUND('5,3'!F37*'1,2'!$E$28,0)</f>
        <v>4444</v>
      </c>
      <c r="G37" s="123">
        <f>ROUND('5,3'!G37*'1,2'!$E$28,0)</f>
        <v>6665</v>
      </c>
      <c r="H37" s="123">
        <f>ROUND('5,3'!H37*'1,2'!$E$28,0)</f>
        <v>7354</v>
      </c>
      <c r="I37" s="123">
        <f>ROUND('5,3'!I37*'1,2'!$E$28,0)</f>
        <v>8503</v>
      </c>
      <c r="J37" s="123">
        <f>ROUND('5,3'!J37*'1,2'!$E$28,0)</f>
        <v>9292</v>
      </c>
      <c r="L37" s="158"/>
      <c r="M37" s="158"/>
      <c r="N37" s="158"/>
      <c r="O37" s="158"/>
      <c r="P37" s="158"/>
      <c r="Q37" s="158"/>
      <c r="R37" s="144"/>
      <c r="T37" s="144"/>
    </row>
    <row r="38" spans="1:20" ht="24.75" customHeight="1" x14ac:dyDescent="0.2">
      <c r="A38" s="16" t="s">
        <v>275</v>
      </c>
      <c r="B38" s="16" t="s">
        <v>934</v>
      </c>
      <c r="C38" s="17" t="s">
        <v>935</v>
      </c>
      <c r="D38" s="16" t="s">
        <v>901</v>
      </c>
      <c r="E38" s="123">
        <f>E37*1.2</f>
        <v>4850.3999999999996</v>
      </c>
      <c r="F38" s="123">
        <f t="shared" ref="F38" si="21">F37*1.2</f>
        <v>5332.8</v>
      </c>
      <c r="G38" s="123">
        <f t="shared" ref="G38" si="22">G37*1.2</f>
        <v>7998</v>
      </c>
      <c r="H38" s="123">
        <f t="shared" ref="H38" si="23">H37*1.2</f>
        <v>8824.7999999999993</v>
      </c>
      <c r="I38" s="123">
        <f t="shared" ref="I38" si="24">I37*1.2</f>
        <v>10203.6</v>
      </c>
      <c r="J38" s="123">
        <f t="shared" ref="J38" si="25">J37*1.2</f>
        <v>11150.4</v>
      </c>
      <c r="L38" s="158"/>
      <c r="M38" s="158"/>
      <c r="N38" s="158"/>
      <c r="O38" s="158"/>
      <c r="P38" s="158"/>
      <c r="Q38" s="158"/>
      <c r="R38" s="144"/>
      <c r="T38" s="144"/>
    </row>
    <row r="39" spans="1:20" ht="36.75" customHeight="1" x14ac:dyDescent="0.2">
      <c r="A39" s="16" t="s">
        <v>278</v>
      </c>
      <c r="B39" s="16" t="s">
        <v>936</v>
      </c>
      <c r="C39" s="17" t="s">
        <v>937</v>
      </c>
      <c r="D39" s="16" t="s">
        <v>938</v>
      </c>
      <c r="E39" s="123">
        <f>ROUND('5,3'!E39*'1,2'!$E$28,0)</f>
        <v>2983</v>
      </c>
      <c r="F39" s="123">
        <f>ROUND('5,3'!F39*'1,2'!$E$28,0)</f>
        <v>3281</v>
      </c>
      <c r="G39" s="123">
        <f>ROUND('5,3'!G39*'1,2'!$E$28,0)</f>
        <v>4918</v>
      </c>
      <c r="H39" s="123">
        <f>ROUND('5,3'!H39*'1,2'!$E$28,0)</f>
        <v>5427</v>
      </c>
      <c r="I39" s="123">
        <f>ROUND('5,3'!I39*'1,2'!$E$28,0)</f>
        <v>6276</v>
      </c>
      <c r="J39" s="123">
        <f>ROUND('5,3'!J39*'1,2'!$E$28,0)</f>
        <v>6859</v>
      </c>
      <c r="L39" s="158"/>
      <c r="M39" s="158"/>
      <c r="N39" s="158"/>
      <c r="O39" s="158"/>
      <c r="P39" s="158"/>
      <c r="Q39" s="158"/>
      <c r="R39" s="144"/>
      <c r="T39" s="144"/>
    </row>
    <row r="40" spans="1:20" ht="36.75" customHeight="1" x14ac:dyDescent="0.2">
      <c r="A40" s="16" t="s">
        <v>281</v>
      </c>
      <c r="B40" s="16" t="s">
        <v>945</v>
      </c>
      <c r="C40" s="17" t="s">
        <v>946</v>
      </c>
      <c r="D40" s="16" t="s">
        <v>938</v>
      </c>
      <c r="E40" s="123">
        <f>E39*1.2</f>
        <v>3579.6</v>
      </c>
      <c r="F40" s="123">
        <f t="shared" ref="F40" si="26">F39*1.2</f>
        <v>3937.2</v>
      </c>
      <c r="G40" s="123">
        <f t="shared" ref="G40" si="27">G39*1.2</f>
        <v>5901.5999999999995</v>
      </c>
      <c r="H40" s="123">
        <f t="shared" ref="H40" si="28">H39*1.2</f>
        <v>6512.4</v>
      </c>
      <c r="I40" s="123">
        <f t="shared" ref="I40" si="29">I39*1.2</f>
        <v>7531.2</v>
      </c>
      <c r="J40" s="123">
        <f t="shared" ref="J40" si="30">J39*1.2</f>
        <v>8230.7999999999993</v>
      </c>
      <c r="L40" s="158"/>
      <c r="M40" s="158"/>
      <c r="N40" s="158"/>
      <c r="O40" s="158"/>
      <c r="P40" s="158"/>
      <c r="Q40" s="158"/>
      <c r="R40" s="144"/>
      <c r="T40" s="144"/>
    </row>
    <row r="41" spans="1:20" ht="36.75" customHeight="1" x14ac:dyDescent="0.2">
      <c r="A41" s="16" t="s">
        <v>284</v>
      </c>
      <c r="B41" s="16" t="s">
        <v>947</v>
      </c>
      <c r="C41" s="17" t="s">
        <v>948</v>
      </c>
      <c r="D41" s="16" t="s">
        <v>938</v>
      </c>
      <c r="E41" s="123">
        <f>ROUND('5,3'!E41*'1,2'!$E$28,0)</f>
        <v>3849</v>
      </c>
      <c r="F41" s="123">
        <f>ROUND('5,3'!F41*'1,2'!$E$28,0)</f>
        <v>4232</v>
      </c>
      <c r="G41" s="123">
        <f>ROUND('5,3'!G41*'1,2'!$E$28,0)</f>
        <v>6349</v>
      </c>
      <c r="H41" s="123">
        <f>ROUND('5,3'!H41*'1,2'!$E$28,0)</f>
        <v>7003</v>
      </c>
      <c r="I41" s="123">
        <f>ROUND('5,3'!I41*'1,2'!$E$28,0)</f>
        <v>8098</v>
      </c>
      <c r="J41" s="123">
        <f>ROUND('5,3'!J41*'1,2'!$E$28,0)</f>
        <v>8849</v>
      </c>
      <c r="L41" s="158"/>
      <c r="M41" s="158"/>
      <c r="N41" s="158"/>
      <c r="O41" s="158"/>
      <c r="P41" s="158"/>
      <c r="Q41" s="158"/>
      <c r="R41" s="144"/>
      <c r="T41" s="144"/>
    </row>
    <row r="42" spans="1:20" ht="36.75" customHeight="1" x14ac:dyDescent="0.2">
      <c r="A42" s="16" t="s">
        <v>287</v>
      </c>
      <c r="B42" s="16" t="s">
        <v>949</v>
      </c>
      <c r="C42" s="17" t="s">
        <v>950</v>
      </c>
      <c r="D42" s="16" t="s">
        <v>938</v>
      </c>
      <c r="E42" s="123">
        <f>E41*1.2</f>
        <v>4618.8</v>
      </c>
      <c r="F42" s="123">
        <f t="shared" ref="F42" si="31">F41*1.2</f>
        <v>5078.3999999999996</v>
      </c>
      <c r="G42" s="123">
        <f t="shared" ref="G42" si="32">G41*1.2</f>
        <v>7618.7999999999993</v>
      </c>
      <c r="H42" s="123">
        <f t="shared" ref="H42" si="33">H41*1.2</f>
        <v>8403.6</v>
      </c>
      <c r="I42" s="123">
        <f t="shared" ref="I42" si="34">I41*1.2</f>
        <v>9717.6</v>
      </c>
      <c r="J42" s="123">
        <f t="shared" ref="J42" si="35">J41*1.2</f>
        <v>10618.8</v>
      </c>
      <c r="L42" s="158"/>
      <c r="M42" s="158"/>
      <c r="N42" s="158"/>
      <c r="O42" s="158"/>
      <c r="P42" s="158"/>
      <c r="Q42" s="158"/>
      <c r="R42" s="144"/>
      <c r="T42" s="144"/>
    </row>
    <row r="43" spans="1:20" ht="36.75" customHeight="1" x14ac:dyDescent="0.2">
      <c r="A43" s="16" t="s">
        <v>291</v>
      </c>
      <c r="B43" s="16" t="s">
        <v>951</v>
      </c>
      <c r="C43" s="17" t="s">
        <v>952</v>
      </c>
      <c r="D43" s="16" t="s">
        <v>938</v>
      </c>
      <c r="E43" s="123">
        <f>ROUND('5,3'!E43*'1,2'!$E$28,0)</f>
        <v>4621</v>
      </c>
      <c r="F43" s="123">
        <f>ROUND('5,3'!F43*'1,2'!$E$28,0)</f>
        <v>0</v>
      </c>
      <c r="G43" s="123">
        <f>ROUND('5,3'!G43*'1,2'!$E$28,0)</f>
        <v>7617</v>
      </c>
      <c r="H43" s="123">
        <f>ROUND('5,3'!H43*'1,2'!$E$28,0)</f>
        <v>0</v>
      </c>
      <c r="I43" s="123">
        <f>ROUND('5,3'!I43*'1,2'!$E$28,0)</f>
        <v>9718</v>
      </c>
      <c r="J43" s="123">
        <f>ROUND('5,3'!J43*'1,2'!$E$28,0)</f>
        <v>0</v>
      </c>
      <c r="L43" s="158"/>
      <c r="M43" s="158"/>
      <c r="N43" s="158"/>
      <c r="O43" s="158"/>
      <c r="P43" s="158"/>
      <c r="Q43" s="158"/>
      <c r="R43" s="144"/>
      <c r="T43" s="144"/>
    </row>
    <row r="44" spans="1:20" ht="36.75" customHeight="1" x14ac:dyDescent="0.2">
      <c r="A44" s="16" t="s">
        <v>294</v>
      </c>
      <c r="B44" s="16" t="s">
        <v>953</v>
      </c>
      <c r="C44" s="17" t="s">
        <v>954</v>
      </c>
      <c r="D44" s="16" t="s">
        <v>938</v>
      </c>
      <c r="E44" s="123">
        <f>E43*1.2</f>
        <v>5545.2</v>
      </c>
      <c r="F44" s="123">
        <f t="shared" ref="F44" si="36">F43*1.2</f>
        <v>0</v>
      </c>
      <c r="G44" s="123">
        <f t="shared" ref="G44" si="37">G43*1.2</f>
        <v>9140.4</v>
      </c>
      <c r="H44" s="123">
        <f t="shared" ref="H44" si="38">H43*1.2</f>
        <v>0</v>
      </c>
      <c r="I44" s="123">
        <f t="shared" ref="I44" si="39">I43*1.2</f>
        <v>11661.6</v>
      </c>
      <c r="J44" s="123">
        <f t="shared" ref="J44" si="40">J43*1.2</f>
        <v>0</v>
      </c>
      <c r="L44" s="158"/>
      <c r="M44" s="158"/>
      <c r="N44" s="158"/>
      <c r="O44" s="158"/>
      <c r="P44" s="158"/>
      <c r="Q44" s="158"/>
      <c r="R44" s="144"/>
      <c r="T44" s="144"/>
    </row>
    <row r="45" spans="1:20" ht="36.75" customHeight="1" x14ac:dyDescent="0.2">
      <c r="A45" s="16" t="s">
        <v>297</v>
      </c>
      <c r="B45" s="16" t="s">
        <v>955</v>
      </c>
      <c r="C45" s="17" t="s">
        <v>956</v>
      </c>
      <c r="D45" s="16" t="s">
        <v>938</v>
      </c>
      <c r="E45" s="123">
        <f>ROUND('5,3'!E45*'1,2'!$E$28,0)</f>
        <v>5765</v>
      </c>
      <c r="F45" s="123">
        <f>ROUND('5,3'!F45*'1,2'!$E$28,0)</f>
        <v>0</v>
      </c>
      <c r="G45" s="123">
        <f>ROUND('5,3'!G45*'1,2'!$E$28,0)</f>
        <v>9437</v>
      </c>
      <c r="H45" s="123">
        <f>ROUND('5,3'!H45*'1,2'!$E$28,0)</f>
        <v>0</v>
      </c>
      <c r="I45" s="123">
        <f>ROUND('5,3'!I45*'1,2'!$E$28,0)</f>
        <v>12202</v>
      </c>
      <c r="J45" s="123">
        <f>ROUND('5,3'!J45*'1,2'!$E$28,0)</f>
        <v>0</v>
      </c>
      <c r="L45" s="158"/>
      <c r="M45" s="158"/>
      <c r="N45" s="158"/>
      <c r="O45" s="158"/>
      <c r="P45" s="158"/>
      <c r="Q45" s="158"/>
      <c r="R45" s="144"/>
      <c r="T45" s="144"/>
    </row>
    <row r="46" spans="1:20" ht="36.75" customHeight="1" x14ac:dyDescent="0.2">
      <c r="A46" s="16" t="s">
        <v>300</v>
      </c>
      <c r="B46" s="16" t="s">
        <v>957</v>
      </c>
      <c r="C46" s="17" t="s">
        <v>958</v>
      </c>
      <c r="D46" s="16" t="s">
        <v>938</v>
      </c>
      <c r="E46" s="123">
        <f>E45*1.2</f>
        <v>6918</v>
      </c>
      <c r="F46" s="123">
        <f t="shared" ref="F46" si="41">F45*1.2</f>
        <v>0</v>
      </c>
      <c r="G46" s="123">
        <f t="shared" ref="G46" si="42">G45*1.2</f>
        <v>11324.4</v>
      </c>
      <c r="H46" s="123">
        <f t="shared" ref="H46" si="43">H45*1.2</f>
        <v>0</v>
      </c>
      <c r="I46" s="123">
        <f t="shared" ref="I46" si="44">I45*1.2</f>
        <v>14642.4</v>
      </c>
      <c r="J46" s="123">
        <f t="shared" ref="J46" si="45">J45*1.2</f>
        <v>0</v>
      </c>
      <c r="L46" s="158"/>
      <c r="M46" s="158"/>
      <c r="N46" s="158"/>
      <c r="O46" s="158"/>
      <c r="P46" s="158"/>
      <c r="Q46" s="158"/>
      <c r="R46" s="144"/>
      <c r="T46" s="144"/>
    </row>
    <row r="47" spans="1:20" ht="36.75" customHeight="1" x14ac:dyDescent="0.2">
      <c r="A47" s="16" t="s">
        <v>304</v>
      </c>
      <c r="B47" s="16" t="s">
        <v>959</v>
      </c>
      <c r="C47" s="17" t="s">
        <v>960</v>
      </c>
      <c r="D47" s="16" t="s">
        <v>938</v>
      </c>
      <c r="E47" s="123">
        <f>ROUND('5,3'!E47*'1,2'!$E$28,0)</f>
        <v>8230</v>
      </c>
      <c r="F47" s="123">
        <f>ROUND('5,3'!F47*'1,2'!$E$28,0)</f>
        <v>0</v>
      </c>
      <c r="G47" s="123">
        <f>ROUND('5,3'!G47*'1,2'!$E$28,0)</f>
        <v>11846</v>
      </c>
      <c r="H47" s="123">
        <f>ROUND('5,3'!H47*'1,2'!$E$28,0)</f>
        <v>0</v>
      </c>
      <c r="I47" s="123">
        <f>ROUND('5,3'!I47*'1,2'!$E$28,0)</f>
        <v>18237</v>
      </c>
      <c r="J47" s="123">
        <f>ROUND('5,3'!J47*'1,2'!$E$28,0)</f>
        <v>0</v>
      </c>
      <c r="L47" s="158"/>
      <c r="M47" s="158"/>
      <c r="N47" s="158"/>
      <c r="O47" s="158"/>
      <c r="P47" s="158"/>
      <c r="Q47" s="158"/>
      <c r="R47" s="144"/>
      <c r="T47" s="144"/>
    </row>
    <row r="48" spans="1:20" ht="36.75" customHeight="1" x14ac:dyDescent="0.2">
      <c r="A48" s="16" t="s">
        <v>307</v>
      </c>
      <c r="B48" s="16" t="s">
        <v>939</v>
      </c>
      <c r="C48" s="17" t="s">
        <v>940</v>
      </c>
      <c r="D48" s="16" t="s">
        <v>938</v>
      </c>
      <c r="E48" s="123">
        <f>E47*1.2</f>
        <v>9876</v>
      </c>
      <c r="F48" s="123">
        <f t="shared" ref="F48" si="46">F47*1.2</f>
        <v>0</v>
      </c>
      <c r="G48" s="123">
        <f t="shared" ref="G48" si="47">G47*1.2</f>
        <v>14215.199999999999</v>
      </c>
      <c r="H48" s="123">
        <f t="shared" ref="H48" si="48">H47*1.2</f>
        <v>0</v>
      </c>
      <c r="I48" s="123">
        <f t="shared" ref="I48" si="49">I47*1.2</f>
        <v>21884.399999999998</v>
      </c>
      <c r="J48" s="123">
        <f t="shared" ref="J48" si="50">J47*1.2</f>
        <v>0</v>
      </c>
      <c r="L48" s="158"/>
      <c r="M48" s="158"/>
      <c r="N48" s="158"/>
      <c r="O48" s="158"/>
      <c r="P48" s="158"/>
      <c r="Q48" s="158"/>
      <c r="R48" s="144"/>
      <c r="T48" s="144"/>
    </row>
    <row r="49" spans="1:20" ht="36.75" customHeight="1" x14ac:dyDescent="0.2">
      <c r="A49" s="16" t="s">
        <v>310</v>
      </c>
      <c r="B49" s="16" t="s">
        <v>941</v>
      </c>
      <c r="C49" s="17" t="s">
        <v>942</v>
      </c>
      <c r="D49" s="16" t="s">
        <v>938</v>
      </c>
      <c r="E49" s="123">
        <f>ROUND('5,3'!E49*'1,2'!$E$28,0)</f>
        <v>9118</v>
      </c>
      <c r="F49" s="123">
        <f>ROUND('5,3'!F49*'1,2'!$E$28,0)</f>
        <v>0</v>
      </c>
      <c r="G49" s="123">
        <f>ROUND('5,3'!G49*'1,2'!$E$28,0)</f>
        <v>13124</v>
      </c>
      <c r="H49" s="123">
        <f>ROUND('5,3'!H49*'1,2'!$E$28,0)</f>
        <v>0</v>
      </c>
      <c r="I49" s="123">
        <f>ROUND('5,3'!I49*'1,2'!$E$28,0)</f>
        <v>20207</v>
      </c>
      <c r="J49" s="123">
        <f>ROUND('5,3'!J49*'1,2'!$E$28,0)</f>
        <v>0</v>
      </c>
      <c r="L49" s="158"/>
      <c r="M49" s="158"/>
      <c r="N49" s="158"/>
      <c r="O49" s="158"/>
      <c r="P49" s="158"/>
      <c r="Q49" s="158"/>
      <c r="R49" s="144"/>
      <c r="T49" s="144"/>
    </row>
    <row r="50" spans="1:20" ht="36.75" customHeight="1" x14ac:dyDescent="0.2">
      <c r="A50" s="16" t="s">
        <v>313</v>
      </c>
      <c r="B50" s="16" t="s">
        <v>943</v>
      </c>
      <c r="C50" s="17" t="s">
        <v>944</v>
      </c>
      <c r="D50" s="16" t="s">
        <v>938</v>
      </c>
      <c r="E50" s="123">
        <f>E49*1.2</f>
        <v>10941.6</v>
      </c>
      <c r="F50" s="123">
        <f t="shared" ref="F50" si="51">F49*1.2</f>
        <v>0</v>
      </c>
      <c r="G50" s="123">
        <f t="shared" ref="G50" si="52">G49*1.2</f>
        <v>15748.8</v>
      </c>
      <c r="H50" s="123">
        <f t="shared" ref="H50" si="53">H49*1.2</f>
        <v>0</v>
      </c>
      <c r="I50" s="123">
        <f t="shared" ref="I50" si="54">I49*1.2</f>
        <v>24248.399999999998</v>
      </c>
      <c r="J50" s="123">
        <f t="shared" ref="J50" si="55">J49*1.2</f>
        <v>0</v>
      </c>
      <c r="L50" s="158"/>
      <c r="M50" s="158"/>
      <c r="N50" s="158"/>
      <c r="O50" s="158"/>
      <c r="P50" s="158"/>
      <c r="Q50" s="158"/>
      <c r="R50" s="144"/>
      <c r="T50" s="144"/>
    </row>
    <row r="51" spans="1:20" ht="36.75" customHeight="1" x14ac:dyDescent="0.2">
      <c r="A51" s="16" t="s">
        <v>316</v>
      </c>
      <c r="B51" s="16" t="s">
        <v>961</v>
      </c>
      <c r="C51" s="17" t="s">
        <v>962</v>
      </c>
      <c r="D51" s="16" t="s">
        <v>15</v>
      </c>
      <c r="E51" s="123">
        <f>ROUND('5,3'!E51*'1,2'!$E$28,0)</f>
        <v>4065</v>
      </c>
      <c r="F51" s="123">
        <f>ROUND('5,3'!F51*'1,2'!$E$28,0)</f>
        <v>0</v>
      </c>
      <c r="G51" s="123">
        <f>ROUND('5,3'!G51*'1,2'!$E$28,0)</f>
        <v>7178</v>
      </c>
      <c r="H51" s="123">
        <f>ROUND('5,3'!H51*'1,2'!$E$28,0)</f>
        <v>0</v>
      </c>
      <c r="I51" s="123">
        <f>ROUND('5,3'!I51*'1,2'!$E$28,0)</f>
        <v>8408</v>
      </c>
      <c r="J51" s="123">
        <f>ROUND('5,3'!J51*'1,2'!$E$28,0)</f>
        <v>0</v>
      </c>
      <c r="L51" s="158"/>
      <c r="M51" s="158"/>
      <c r="N51" s="158"/>
      <c r="O51" s="158"/>
      <c r="P51" s="158"/>
      <c r="Q51" s="158"/>
      <c r="R51" s="144"/>
      <c r="T51" s="144"/>
    </row>
    <row r="52" spans="1:20" ht="36.75" customHeight="1" x14ac:dyDescent="0.2">
      <c r="A52" s="16" t="s">
        <v>319</v>
      </c>
      <c r="B52" s="16" t="s">
        <v>963</v>
      </c>
      <c r="C52" s="17" t="s">
        <v>964</v>
      </c>
      <c r="D52" s="16" t="s">
        <v>15</v>
      </c>
      <c r="E52" s="123">
        <f>E51*1.2</f>
        <v>4878</v>
      </c>
      <c r="F52" s="123">
        <f t="shared" ref="F52:I52" si="56">F51*1.2</f>
        <v>0</v>
      </c>
      <c r="G52" s="123">
        <f t="shared" si="56"/>
        <v>8613.6</v>
      </c>
      <c r="H52" s="123">
        <f t="shared" si="56"/>
        <v>0</v>
      </c>
      <c r="I52" s="123">
        <f t="shared" si="56"/>
        <v>10089.6</v>
      </c>
      <c r="J52" s="123">
        <f>ROUND('5,3'!J52*'1,2'!$E$28,0)</f>
        <v>0</v>
      </c>
      <c r="L52" s="158"/>
      <c r="M52" s="158"/>
      <c r="N52" s="158"/>
      <c r="O52" s="158"/>
      <c r="P52" s="158"/>
      <c r="Q52" s="158"/>
      <c r="R52" s="144"/>
      <c r="T52" s="144"/>
    </row>
    <row r="53" spans="1:20" ht="36.75" customHeight="1" x14ac:dyDescent="0.2">
      <c r="A53" s="16" t="s">
        <v>322</v>
      </c>
      <c r="B53" s="16" t="s">
        <v>965</v>
      </c>
      <c r="C53" s="17" t="s">
        <v>966</v>
      </c>
      <c r="D53" s="16" t="s">
        <v>15</v>
      </c>
      <c r="E53" s="123">
        <f>E51*1.4</f>
        <v>5691</v>
      </c>
      <c r="F53" s="123">
        <f t="shared" ref="F53:I53" si="57">F51*1.4</f>
        <v>0</v>
      </c>
      <c r="G53" s="123">
        <f t="shared" si="57"/>
        <v>10049.199999999999</v>
      </c>
      <c r="H53" s="123">
        <f t="shared" si="57"/>
        <v>0</v>
      </c>
      <c r="I53" s="123">
        <f t="shared" si="57"/>
        <v>11771.199999999999</v>
      </c>
      <c r="J53" s="123">
        <f>ROUND('5,3'!J53*'1,2'!$E$28,0)</f>
        <v>0</v>
      </c>
      <c r="L53" s="158"/>
      <c r="M53" s="158"/>
      <c r="N53" s="158"/>
      <c r="O53" s="158"/>
      <c r="P53" s="158"/>
      <c r="Q53" s="158"/>
      <c r="R53" s="144"/>
      <c r="T53" s="144"/>
    </row>
    <row r="54" spans="1:20" ht="36.75" customHeight="1" x14ac:dyDescent="0.2">
      <c r="A54" s="16" t="s">
        <v>325</v>
      </c>
      <c r="B54" s="16" t="s">
        <v>967</v>
      </c>
      <c r="C54" s="17" t="s">
        <v>968</v>
      </c>
      <c r="D54" s="16" t="s">
        <v>15</v>
      </c>
      <c r="E54" s="123">
        <f>ROUND('5,3'!E54*'1,2'!$E$28,0)</f>
        <v>6118</v>
      </c>
      <c r="F54" s="123">
        <f>ROUND('5,3'!F54*'1,2'!$E$28,0)</f>
        <v>0</v>
      </c>
      <c r="G54" s="123">
        <f>ROUND('5,3'!G54*'1,2'!$E$28,0)</f>
        <v>10803</v>
      </c>
      <c r="H54" s="123">
        <f>ROUND('5,3'!H54*'1,2'!$E$28,0)</f>
        <v>0</v>
      </c>
      <c r="I54" s="123">
        <f>ROUND('5,3'!I54*'1,2'!$E$28,0)</f>
        <v>12650</v>
      </c>
      <c r="J54" s="123">
        <f>ROUND('5,3'!J54*'1,2'!$E$28,0)</f>
        <v>0</v>
      </c>
      <c r="L54" s="158"/>
      <c r="M54" s="158"/>
      <c r="N54" s="158"/>
      <c r="O54" s="158"/>
      <c r="P54" s="158"/>
      <c r="Q54" s="158"/>
      <c r="R54" s="144"/>
      <c r="T54" s="144"/>
    </row>
    <row r="55" spans="1:20" ht="36.75" customHeight="1" x14ac:dyDescent="0.2">
      <c r="A55" s="16" t="s">
        <v>328</v>
      </c>
      <c r="B55" s="16" t="s">
        <v>969</v>
      </c>
      <c r="C55" s="17" t="s">
        <v>970</v>
      </c>
      <c r="D55" s="16" t="s">
        <v>15</v>
      </c>
      <c r="E55" s="123">
        <f>E54*1.2</f>
        <v>7341.5999999999995</v>
      </c>
      <c r="F55" s="123">
        <f t="shared" ref="F55" si="58">F54*1.2</f>
        <v>0</v>
      </c>
      <c r="G55" s="123">
        <f t="shared" ref="G55" si="59">G54*1.2</f>
        <v>12963.6</v>
      </c>
      <c r="H55" s="123">
        <f t="shared" ref="H55" si="60">H54*1.2</f>
        <v>0</v>
      </c>
      <c r="I55" s="123">
        <f t="shared" ref="I55" si="61">I54*1.2</f>
        <v>15180</v>
      </c>
      <c r="J55" s="123">
        <f>ROUND('5,3'!J55*'1,2'!$E$28,0)</f>
        <v>0</v>
      </c>
      <c r="L55" s="158"/>
      <c r="M55" s="158"/>
      <c r="N55" s="158"/>
      <c r="O55" s="158"/>
      <c r="P55" s="158"/>
      <c r="Q55" s="158"/>
      <c r="R55" s="144"/>
      <c r="T55" s="144"/>
    </row>
    <row r="56" spans="1:20" ht="36.75" customHeight="1" x14ac:dyDescent="0.2">
      <c r="A56" s="16" t="s">
        <v>331</v>
      </c>
      <c r="B56" s="16" t="s">
        <v>971</v>
      </c>
      <c r="C56" s="17" t="s">
        <v>972</v>
      </c>
      <c r="D56" s="16" t="s">
        <v>15</v>
      </c>
      <c r="E56" s="123">
        <f>E54*1.4</f>
        <v>8565.1999999999989</v>
      </c>
      <c r="F56" s="123">
        <f t="shared" ref="F56:I56" si="62">F54*1.4</f>
        <v>0</v>
      </c>
      <c r="G56" s="123">
        <f t="shared" si="62"/>
        <v>15124.199999999999</v>
      </c>
      <c r="H56" s="123">
        <f t="shared" si="62"/>
        <v>0</v>
      </c>
      <c r="I56" s="123">
        <f t="shared" si="62"/>
        <v>17710</v>
      </c>
      <c r="J56" s="123">
        <f>ROUND('5,3'!J56*'1,2'!$E$28,0)</f>
        <v>0</v>
      </c>
      <c r="L56" s="158"/>
      <c r="M56" s="158"/>
      <c r="N56" s="158"/>
      <c r="O56" s="158"/>
      <c r="P56" s="158"/>
      <c r="Q56" s="158"/>
      <c r="R56" s="144"/>
      <c r="T56" s="144"/>
    </row>
    <row r="57" spans="1:20" ht="36.75" customHeight="1" x14ac:dyDescent="0.2">
      <c r="A57" s="16" t="s">
        <v>334</v>
      </c>
      <c r="B57" s="16" t="s">
        <v>973</v>
      </c>
      <c r="C57" s="17" t="s">
        <v>974</v>
      </c>
      <c r="D57" s="16" t="s">
        <v>15</v>
      </c>
      <c r="E57" s="123">
        <f>ROUND('5,3'!E57*'1,2'!$E$28,0)</f>
        <v>8155</v>
      </c>
      <c r="F57" s="123">
        <f>ROUND('5,3'!F57*'1,2'!$E$28,0)</f>
        <v>0</v>
      </c>
      <c r="G57" s="123">
        <f>ROUND('5,3'!G57*'1,2'!$E$28,0)</f>
        <v>14403</v>
      </c>
      <c r="H57" s="123">
        <f>ROUND('5,3'!H57*'1,2'!$E$28,0)</f>
        <v>0</v>
      </c>
      <c r="I57" s="123">
        <f>ROUND('5,3'!I57*'1,2'!$E$28,0)</f>
        <v>16868</v>
      </c>
      <c r="J57" s="123">
        <f>ROUND('5,3'!J57*'1,2'!$E$28,0)</f>
        <v>0</v>
      </c>
      <c r="L57" s="158"/>
      <c r="M57" s="158"/>
      <c r="N57" s="158"/>
      <c r="O57" s="158"/>
      <c r="P57" s="158"/>
      <c r="Q57" s="158"/>
      <c r="R57" s="144"/>
      <c r="T57" s="144"/>
    </row>
    <row r="58" spans="1:20" ht="36.75" customHeight="1" x14ac:dyDescent="0.2">
      <c r="A58" s="16" t="s">
        <v>337</v>
      </c>
      <c r="B58" s="16" t="s">
        <v>975</v>
      </c>
      <c r="C58" s="17" t="s">
        <v>976</v>
      </c>
      <c r="D58" s="16" t="s">
        <v>15</v>
      </c>
      <c r="E58" s="123">
        <f>E57*1.2</f>
        <v>9786</v>
      </c>
      <c r="F58" s="123">
        <f t="shared" ref="F58" si="63">F57*1.2</f>
        <v>0</v>
      </c>
      <c r="G58" s="123">
        <f t="shared" ref="G58" si="64">G57*1.2</f>
        <v>17283.599999999999</v>
      </c>
      <c r="H58" s="123">
        <f t="shared" ref="H58" si="65">H57*1.2</f>
        <v>0</v>
      </c>
      <c r="I58" s="123">
        <f t="shared" ref="I58" si="66">I57*1.2</f>
        <v>20241.599999999999</v>
      </c>
      <c r="J58" s="123">
        <f>ROUND('5,3'!J58*'1,2'!$E$28,0)</f>
        <v>0</v>
      </c>
      <c r="L58" s="158"/>
      <c r="M58" s="158"/>
      <c r="N58" s="158"/>
      <c r="O58" s="158"/>
      <c r="P58" s="158"/>
      <c r="Q58" s="158"/>
      <c r="R58" s="144"/>
      <c r="T58" s="144"/>
    </row>
    <row r="59" spans="1:20" ht="36.75" customHeight="1" x14ac:dyDescent="0.2">
      <c r="A59" s="16" t="s">
        <v>340</v>
      </c>
      <c r="B59" s="16" t="s">
        <v>977</v>
      </c>
      <c r="C59" s="17" t="s">
        <v>978</v>
      </c>
      <c r="D59" s="16" t="s">
        <v>15</v>
      </c>
      <c r="E59" s="123">
        <f>E57*1.4</f>
        <v>11417</v>
      </c>
      <c r="F59" s="123">
        <f t="shared" ref="F59:I59" si="67">F57*1.4</f>
        <v>0</v>
      </c>
      <c r="G59" s="123">
        <f t="shared" si="67"/>
        <v>20164.199999999997</v>
      </c>
      <c r="H59" s="123">
        <f t="shared" si="67"/>
        <v>0</v>
      </c>
      <c r="I59" s="123">
        <f t="shared" si="67"/>
        <v>23615.199999999997</v>
      </c>
      <c r="J59" s="123">
        <f>ROUND('5,3'!J59*'1,2'!$E$28,0)</f>
        <v>0</v>
      </c>
      <c r="L59" s="158"/>
      <c r="M59" s="158"/>
      <c r="N59" s="158"/>
      <c r="O59" s="158"/>
      <c r="P59" s="158"/>
      <c r="Q59" s="158"/>
      <c r="R59" s="144"/>
      <c r="T59" s="144"/>
    </row>
    <row r="60" spans="1:20" ht="36.75" customHeight="1" x14ac:dyDescent="0.2">
      <c r="A60" s="16" t="s">
        <v>343</v>
      </c>
      <c r="B60" s="16" t="s">
        <v>979</v>
      </c>
      <c r="C60" s="17" t="s">
        <v>980</v>
      </c>
      <c r="D60" s="16" t="s">
        <v>15</v>
      </c>
      <c r="E60" s="123">
        <f>ROUND('5,3'!E60*'1,2'!$E$28,0)</f>
        <v>10261</v>
      </c>
      <c r="F60" s="123">
        <f>ROUND('5,3'!F60*'1,2'!$E$28,0)</f>
        <v>0</v>
      </c>
      <c r="G60" s="123">
        <f>ROUND('5,3'!G60*'1,2'!$E$28,0)</f>
        <v>18115</v>
      </c>
      <c r="H60" s="123">
        <f>ROUND('5,3'!H60*'1,2'!$E$28,0)</f>
        <v>0</v>
      </c>
      <c r="I60" s="123">
        <f>ROUND('5,3'!I60*'1,2'!$E$28,0)</f>
        <v>21215</v>
      </c>
      <c r="J60" s="123">
        <f>ROUND('5,3'!J60*'1,2'!$E$28,0)</f>
        <v>0</v>
      </c>
      <c r="L60" s="158"/>
      <c r="M60" s="158"/>
      <c r="N60" s="158"/>
      <c r="O60" s="158"/>
      <c r="P60" s="158"/>
      <c r="Q60" s="158"/>
      <c r="R60" s="144"/>
      <c r="T60" s="144"/>
    </row>
    <row r="61" spans="1:20" ht="36.75" customHeight="1" x14ac:dyDescent="0.2">
      <c r="A61" s="16" t="s">
        <v>346</v>
      </c>
      <c r="B61" s="16" t="s">
        <v>981</v>
      </c>
      <c r="C61" s="17" t="s">
        <v>982</v>
      </c>
      <c r="D61" s="16" t="s">
        <v>15</v>
      </c>
      <c r="E61" s="123">
        <f>E60*1.2</f>
        <v>12313.199999999999</v>
      </c>
      <c r="F61" s="123">
        <f t="shared" ref="F61" si="68">F60*1.2</f>
        <v>0</v>
      </c>
      <c r="G61" s="123">
        <f t="shared" ref="G61" si="69">G60*1.2</f>
        <v>21738</v>
      </c>
      <c r="H61" s="123">
        <f t="shared" ref="H61" si="70">H60*1.2</f>
        <v>0</v>
      </c>
      <c r="I61" s="123">
        <f t="shared" ref="I61" si="71">I60*1.2</f>
        <v>25458</v>
      </c>
      <c r="J61" s="123">
        <f>ROUND('5,3'!J61*'1,2'!$E$28,0)</f>
        <v>0</v>
      </c>
      <c r="L61" s="158"/>
      <c r="M61" s="158"/>
      <c r="N61" s="158"/>
      <c r="O61" s="158"/>
      <c r="P61" s="158"/>
      <c r="Q61" s="158"/>
      <c r="R61" s="144"/>
      <c r="T61" s="144"/>
    </row>
    <row r="62" spans="1:20" ht="36.75" customHeight="1" x14ac:dyDescent="0.2">
      <c r="A62" s="16" t="s">
        <v>350</v>
      </c>
      <c r="B62" s="16" t="s">
        <v>983</v>
      </c>
      <c r="C62" s="17" t="s">
        <v>984</v>
      </c>
      <c r="D62" s="16" t="s">
        <v>15</v>
      </c>
      <c r="E62" s="123">
        <f>E60*1.4</f>
        <v>14365.4</v>
      </c>
      <c r="F62" s="123">
        <f t="shared" ref="F62:I62" si="72">F60*1.4</f>
        <v>0</v>
      </c>
      <c r="G62" s="123">
        <f t="shared" si="72"/>
        <v>25361</v>
      </c>
      <c r="H62" s="123">
        <f t="shared" si="72"/>
        <v>0</v>
      </c>
      <c r="I62" s="123">
        <f t="shared" si="72"/>
        <v>29700.999999999996</v>
      </c>
      <c r="J62" s="123">
        <f>ROUND('5,3'!J62*'1,2'!$E$28,0)</f>
        <v>0</v>
      </c>
      <c r="L62" s="158"/>
      <c r="M62" s="158"/>
      <c r="N62" s="158"/>
      <c r="O62" s="158"/>
      <c r="P62" s="158"/>
      <c r="Q62" s="158"/>
      <c r="R62" s="144"/>
      <c r="T62" s="144"/>
    </row>
    <row r="63" spans="1:20" ht="36.75" customHeight="1" x14ac:dyDescent="0.2">
      <c r="A63" s="16" t="s">
        <v>460</v>
      </c>
      <c r="B63" s="16" t="s">
        <v>985</v>
      </c>
      <c r="C63" s="17" t="s">
        <v>986</v>
      </c>
      <c r="D63" s="16" t="s">
        <v>15</v>
      </c>
      <c r="E63" s="123">
        <f>ROUND('5,3'!E63*'1,2'!$E$28,0)</f>
        <v>12362</v>
      </c>
      <c r="F63" s="123">
        <f>ROUND('5,3'!F63*'1,2'!$E$28,0)</f>
        <v>0</v>
      </c>
      <c r="G63" s="123">
        <f>ROUND('5,3'!G63*'1,2'!$E$28,0)</f>
        <v>21828</v>
      </c>
      <c r="H63" s="123">
        <f>ROUND('5,3'!H63*'1,2'!$E$28,0)</f>
        <v>0</v>
      </c>
      <c r="I63" s="123">
        <f>ROUND('5,3'!I63*'1,2'!$E$28,0)</f>
        <v>25563</v>
      </c>
      <c r="J63" s="123">
        <f>ROUND('5,3'!J63*'1,2'!$E$28,0)</f>
        <v>0</v>
      </c>
      <c r="L63" s="158"/>
      <c r="M63" s="158"/>
      <c r="N63" s="158"/>
      <c r="O63" s="158"/>
      <c r="P63" s="158"/>
      <c r="Q63" s="158"/>
      <c r="R63" s="144"/>
      <c r="T63" s="144"/>
    </row>
    <row r="64" spans="1:20" ht="36.75" customHeight="1" x14ac:dyDescent="0.2">
      <c r="A64" s="16" t="s">
        <v>463</v>
      </c>
      <c r="B64" s="16" t="s">
        <v>987</v>
      </c>
      <c r="C64" s="17" t="s">
        <v>988</v>
      </c>
      <c r="D64" s="16" t="s">
        <v>15</v>
      </c>
      <c r="E64" s="123">
        <f>E63*1.2</f>
        <v>14834.4</v>
      </c>
      <c r="F64" s="123">
        <f t="shared" ref="F64" si="73">F63*1.2</f>
        <v>0</v>
      </c>
      <c r="G64" s="123">
        <f t="shared" ref="G64" si="74">G63*1.2</f>
        <v>26193.599999999999</v>
      </c>
      <c r="H64" s="123">
        <f t="shared" ref="H64" si="75">H63*1.2</f>
        <v>0</v>
      </c>
      <c r="I64" s="123">
        <f t="shared" ref="I64" si="76">I63*1.2</f>
        <v>30675.599999999999</v>
      </c>
      <c r="J64" s="123">
        <f>ROUND('5,3'!J64*'1,2'!$E$28,0)</f>
        <v>0</v>
      </c>
      <c r="L64" s="158"/>
      <c r="M64" s="158"/>
      <c r="N64" s="158"/>
      <c r="O64" s="158"/>
      <c r="P64" s="158"/>
      <c r="Q64" s="158"/>
      <c r="R64" s="144"/>
      <c r="T64" s="144"/>
    </row>
    <row r="65" spans="1:20" ht="36.75" customHeight="1" x14ac:dyDescent="0.2">
      <c r="A65" s="16" t="s">
        <v>466</v>
      </c>
      <c r="B65" s="16" t="s">
        <v>989</v>
      </c>
      <c r="C65" s="17" t="s">
        <v>990</v>
      </c>
      <c r="D65" s="16" t="s">
        <v>15</v>
      </c>
      <c r="E65" s="123">
        <f>E63*1.4</f>
        <v>17306.8</v>
      </c>
      <c r="F65" s="123">
        <f t="shared" ref="F65:I65" si="77">F63*1.4</f>
        <v>0</v>
      </c>
      <c r="G65" s="123">
        <f t="shared" si="77"/>
        <v>30559.199999999997</v>
      </c>
      <c r="H65" s="123">
        <f t="shared" si="77"/>
        <v>0</v>
      </c>
      <c r="I65" s="123">
        <f t="shared" si="77"/>
        <v>35788.199999999997</v>
      </c>
      <c r="J65" s="123">
        <f>ROUND('5,3'!J65*'1,2'!$E$28,0)</f>
        <v>0</v>
      </c>
      <c r="L65" s="158"/>
      <c r="M65" s="158"/>
      <c r="N65" s="158"/>
      <c r="O65" s="158"/>
      <c r="P65" s="158"/>
      <c r="Q65" s="158"/>
      <c r="R65" s="144"/>
      <c r="T65" s="144"/>
    </row>
    <row r="66" spans="1:20" ht="36.75" customHeight="1" x14ac:dyDescent="0.2">
      <c r="A66" s="16" t="s">
        <v>469</v>
      </c>
      <c r="B66" s="16" t="s">
        <v>991</v>
      </c>
      <c r="C66" s="17" t="s">
        <v>992</v>
      </c>
      <c r="D66" s="16" t="s">
        <v>15</v>
      </c>
      <c r="E66" s="123">
        <f>ROUND('5,3'!E66*'1,2'!$E$28,0)</f>
        <v>14496</v>
      </c>
      <c r="F66" s="123">
        <f>ROUND('5,3'!F66*'1,2'!$E$28,0)</f>
        <v>0</v>
      </c>
      <c r="G66" s="123">
        <f>ROUND('5,3'!G66*'1,2'!$E$28,0)</f>
        <v>25598</v>
      </c>
      <c r="H66" s="123">
        <f>ROUND('5,3'!H66*'1,2'!$E$28,0)</f>
        <v>0</v>
      </c>
      <c r="I66" s="123">
        <f>ROUND('5,3'!I66*'1,2'!$E$28,0)</f>
        <v>29978</v>
      </c>
      <c r="J66" s="123">
        <f>ROUND('5,3'!J66*'1,2'!$E$28,0)</f>
        <v>0</v>
      </c>
      <c r="L66" s="158"/>
      <c r="M66" s="158"/>
      <c r="N66" s="158"/>
      <c r="O66" s="158"/>
      <c r="P66" s="158"/>
      <c r="Q66" s="158"/>
      <c r="R66" s="144"/>
      <c r="T66" s="144"/>
    </row>
    <row r="67" spans="1:20" ht="36.75" customHeight="1" x14ac:dyDescent="0.2">
      <c r="A67" s="16" t="s">
        <v>472</v>
      </c>
      <c r="B67" s="16" t="s">
        <v>993</v>
      </c>
      <c r="C67" s="17" t="s">
        <v>994</v>
      </c>
      <c r="D67" s="16" t="s">
        <v>15</v>
      </c>
      <c r="E67" s="123">
        <f>E66*1.2</f>
        <v>17395.2</v>
      </c>
      <c r="F67" s="123">
        <f t="shared" ref="F67" si="78">F66*1.2</f>
        <v>0</v>
      </c>
      <c r="G67" s="123">
        <f t="shared" ref="G67" si="79">G66*1.2</f>
        <v>30717.599999999999</v>
      </c>
      <c r="H67" s="123">
        <f t="shared" ref="H67" si="80">H66*1.2</f>
        <v>0</v>
      </c>
      <c r="I67" s="123">
        <f t="shared" ref="I67" si="81">I66*1.2</f>
        <v>35973.599999999999</v>
      </c>
      <c r="J67" s="123">
        <f>ROUND('5,3'!J67*'1,2'!$E$28,0)</f>
        <v>0</v>
      </c>
      <c r="L67" s="158"/>
      <c r="M67" s="158"/>
      <c r="N67" s="158"/>
      <c r="O67" s="158"/>
      <c r="P67" s="158"/>
      <c r="Q67" s="158"/>
      <c r="R67" s="144"/>
      <c r="T67" s="144"/>
    </row>
    <row r="68" spans="1:20" ht="36.75" customHeight="1" x14ac:dyDescent="0.2">
      <c r="A68" s="16" t="s">
        <v>475</v>
      </c>
      <c r="B68" s="16" t="s">
        <v>995</v>
      </c>
      <c r="C68" s="17" t="s">
        <v>996</v>
      </c>
      <c r="D68" s="16" t="s">
        <v>15</v>
      </c>
      <c r="E68" s="123">
        <f>E66*1.4</f>
        <v>20294.399999999998</v>
      </c>
      <c r="F68" s="123">
        <f t="shared" ref="F68:I68" si="82">F66*1.4</f>
        <v>0</v>
      </c>
      <c r="G68" s="123">
        <f t="shared" si="82"/>
        <v>35837.199999999997</v>
      </c>
      <c r="H68" s="123">
        <f t="shared" si="82"/>
        <v>0</v>
      </c>
      <c r="I68" s="123">
        <f t="shared" si="82"/>
        <v>41969.2</v>
      </c>
      <c r="J68" s="123">
        <f>ROUND('5,3'!J68*'1,2'!$E$28,0)</f>
        <v>0</v>
      </c>
      <c r="L68" s="158"/>
      <c r="M68" s="158"/>
      <c r="N68" s="158"/>
      <c r="O68" s="158"/>
      <c r="P68" s="158"/>
      <c r="Q68" s="158"/>
      <c r="R68" s="144"/>
      <c r="T68" s="144"/>
    </row>
    <row r="69" spans="1:20" ht="36.75" customHeight="1" x14ac:dyDescent="0.2">
      <c r="A69" s="16" t="s">
        <v>478</v>
      </c>
      <c r="B69" s="16" t="s">
        <v>997</v>
      </c>
      <c r="C69" s="17" t="s">
        <v>998</v>
      </c>
      <c r="D69" s="16" t="s">
        <v>15</v>
      </c>
      <c r="E69" s="123">
        <f>ROUND('5,3'!E69*'1,2'!$E$28,0)</f>
        <v>16632</v>
      </c>
      <c r="F69" s="123">
        <f>ROUND('5,3'!F69*'1,2'!$E$28,0)</f>
        <v>0</v>
      </c>
      <c r="G69" s="123">
        <f>ROUND('5,3'!G69*'1,2'!$E$28,0)</f>
        <v>29368</v>
      </c>
      <c r="H69" s="123">
        <f>ROUND('5,3'!H69*'1,2'!$E$28,0)</f>
        <v>0</v>
      </c>
      <c r="I69" s="123">
        <f>ROUND('5,3'!I69*'1,2'!$E$28,0)</f>
        <v>34391</v>
      </c>
      <c r="J69" s="123">
        <f>ROUND('5,3'!J69*'1,2'!$E$28,0)</f>
        <v>0</v>
      </c>
      <c r="L69" s="158"/>
      <c r="M69" s="158"/>
      <c r="N69" s="158"/>
      <c r="O69" s="158"/>
      <c r="P69" s="158"/>
      <c r="Q69" s="158"/>
      <c r="R69" s="144"/>
      <c r="T69" s="144"/>
    </row>
    <row r="70" spans="1:20" ht="36.75" customHeight="1" x14ac:dyDescent="0.2">
      <c r="A70" s="16" t="s">
        <v>481</v>
      </c>
      <c r="B70" s="16" t="s">
        <v>999</v>
      </c>
      <c r="C70" s="17" t="s">
        <v>1000</v>
      </c>
      <c r="D70" s="16" t="s">
        <v>15</v>
      </c>
      <c r="E70" s="123">
        <f>E69*1.2</f>
        <v>19958.399999999998</v>
      </c>
      <c r="F70" s="123">
        <f t="shared" ref="F70" si="83">F69*1.2</f>
        <v>0</v>
      </c>
      <c r="G70" s="123">
        <f t="shared" ref="G70" si="84">G69*1.2</f>
        <v>35241.599999999999</v>
      </c>
      <c r="H70" s="123">
        <f t="shared" ref="H70" si="85">H69*1.2</f>
        <v>0</v>
      </c>
      <c r="I70" s="123">
        <f t="shared" ref="I70" si="86">I69*1.2</f>
        <v>41269.199999999997</v>
      </c>
      <c r="J70" s="123">
        <f>ROUND('5,3'!J70*'1,2'!$E$28,0)</f>
        <v>0</v>
      </c>
      <c r="L70" s="158"/>
      <c r="M70" s="158"/>
      <c r="N70" s="158"/>
      <c r="O70" s="158"/>
      <c r="P70" s="158"/>
      <c r="Q70" s="158"/>
      <c r="R70" s="144"/>
      <c r="T70" s="144"/>
    </row>
    <row r="71" spans="1:20" ht="36.75" customHeight="1" x14ac:dyDescent="0.2">
      <c r="A71" s="16" t="s">
        <v>484</v>
      </c>
      <c r="B71" s="16" t="s">
        <v>1001</v>
      </c>
      <c r="C71" s="17" t="s">
        <v>1002</v>
      </c>
      <c r="D71" s="16" t="s">
        <v>15</v>
      </c>
      <c r="E71" s="123">
        <f>E69*1.4</f>
        <v>23284.799999999999</v>
      </c>
      <c r="F71" s="123">
        <f t="shared" ref="F71:I71" si="87">F69*1.4</f>
        <v>0</v>
      </c>
      <c r="G71" s="123">
        <f t="shared" si="87"/>
        <v>41115.199999999997</v>
      </c>
      <c r="H71" s="123">
        <f t="shared" si="87"/>
        <v>0</v>
      </c>
      <c r="I71" s="123">
        <f t="shared" si="87"/>
        <v>48147.399999999994</v>
      </c>
      <c r="J71" s="123">
        <f>ROUND('5,3'!J71*'1,2'!$E$28,0)</f>
        <v>0</v>
      </c>
      <c r="L71" s="158"/>
      <c r="M71" s="158"/>
      <c r="N71" s="158"/>
      <c r="O71" s="158"/>
      <c r="P71" s="158"/>
      <c r="Q71" s="158"/>
      <c r="R71" s="144"/>
      <c r="T71" s="144"/>
    </row>
    <row r="72" spans="1:20" ht="36.75" customHeight="1" x14ac:dyDescent="0.2">
      <c r="A72" s="16" t="s">
        <v>487</v>
      </c>
      <c r="B72" s="16" t="s">
        <v>1003</v>
      </c>
      <c r="C72" s="17" t="s">
        <v>1004</v>
      </c>
      <c r="D72" s="16" t="s">
        <v>15</v>
      </c>
      <c r="E72" s="123">
        <f>ROUND('5,3'!E72*'1,2'!$E$28,0)</f>
        <v>3638</v>
      </c>
      <c r="F72" s="123">
        <f>ROUND('5,3'!F72*'1,2'!$E$28,0)</f>
        <v>3998</v>
      </c>
      <c r="G72" s="123">
        <f>ROUND('5,3'!G72*'1,2'!$E$28,0)</f>
        <v>6551</v>
      </c>
      <c r="H72" s="123">
        <f>ROUND('5,3'!H72*'1,2'!$E$28,0)</f>
        <v>7211</v>
      </c>
      <c r="I72" s="123">
        <f>ROUND('5,3'!I72*'1,2'!$E$28,0)</f>
        <v>7423</v>
      </c>
      <c r="J72" s="123">
        <f>ROUND('5,3'!J72*'1,2'!$E$28,0)</f>
        <v>8117</v>
      </c>
      <c r="L72" s="158"/>
      <c r="M72" s="158"/>
      <c r="N72" s="158"/>
      <c r="O72" s="158"/>
      <c r="P72" s="158"/>
      <c r="Q72" s="158"/>
      <c r="R72" s="144"/>
      <c r="T72" s="144"/>
    </row>
    <row r="73" spans="1:20" ht="36.75" customHeight="1" x14ac:dyDescent="0.2">
      <c r="A73" s="16" t="s">
        <v>490</v>
      </c>
      <c r="B73" s="16" t="s">
        <v>1005</v>
      </c>
      <c r="C73" s="17" t="s">
        <v>1006</v>
      </c>
      <c r="D73" s="16" t="s">
        <v>15</v>
      </c>
      <c r="E73" s="123">
        <f>E72*1.2</f>
        <v>4365.5999999999995</v>
      </c>
      <c r="F73" s="123">
        <f t="shared" ref="F73" si="88">F72*1.2</f>
        <v>4797.5999999999995</v>
      </c>
      <c r="G73" s="123">
        <f t="shared" ref="G73" si="89">G72*1.2</f>
        <v>7861.2</v>
      </c>
      <c r="H73" s="123">
        <f t="shared" ref="H73" si="90">H72*1.2</f>
        <v>8653.1999999999989</v>
      </c>
      <c r="I73" s="123">
        <f t="shared" ref="I73" si="91">I72*1.2</f>
        <v>8907.6</v>
      </c>
      <c r="J73" s="123">
        <f>J72*1.2</f>
        <v>9740.4</v>
      </c>
      <c r="L73" s="158"/>
      <c r="M73" s="158"/>
      <c r="N73" s="158"/>
      <c r="O73" s="158"/>
      <c r="P73" s="158"/>
      <c r="Q73" s="158"/>
      <c r="R73" s="144"/>
      <c r="T73" s="144"/>
    </row>
    <row r="74" spans="1:20" ht="36.75" customHeight="1" x14ac:dyDescent="0.2">
      <c r="A74" s="16" t="s">
        <v>492</v>
      </c>
      <c r="B74" s="16" t="s">
        <v>1007</v>
      </c>
      <c r="C74" s="17" t="s">
        <v>1008</v>
      </c>
      <c r="D74" s="16" t="s">
        <v>15</v>
      </c>
      <c r="E74" s="123">
        <f>E72*1.4</f>
        <v>5093.2</v>
      </c>
      <c r="F74" s="123">
        <f t="shared" ref="F74:I74" si="92">F72*1.4</f>
        <v>5597.2</v>
      </c>
      <c r="G74" s="123">
        <f t="shared" si="92"/>
        <v>9171.4</v>
      </c>
      <c r="H74" s="123">
        <f t="shared" si="92"/>
        <v>10095.4</v>
      </c>
      <c r="I74" s="123">
        <f t="shared" si="92"/>
        <v>10392.199999999999</v>
      </c>
      <c r="J74" s="123">
        <f>J72*1.4</f>
        <v>11363.8</v>
      </c>
      <c r="L74" s="158"/>
      <c r="M74" s="158"/>
      <c r="N74" s="158"/>
      <c r="O74" s="158"/>
      <c r="P74" s="158"/>
      <c r="Q74" s="158"/>
      <c r="R74" s="144"/>
      <c r="T74" s="144"/>
    </row>
    <row r="75" spans="1:20" ht="36.75" customHeight="1" x14ac:dyDescent="0.2">
      <c r="A75" s="16" t="s">
        <v>494</v>
      </c>
      <c r="B75" s="16" t="s">
        <v>1009</v>
      </c>
      <c r="C75" s="17" t="s">
        <v>1010</v>
      </c>
      <c r="D75" s="16" t="s">
        <v>15</v>
      </c>
      <c r="E75" s="123">
        <f>ROUND('5,3'!E75*'1,2'!$E$28,0)</f>
        <v>5474</v>
      </c>
      <c r="F75" s="123">
        <f>ROUND('5,3'!F75*'1,2'!$E$28,0)</f>
        <v>6018</v>
      </c>
      <c r="G75" s="123">
        <f>ROUND('5,3'!G75*'1,2'!$E$28,0)</f>
        <v>9858</v>
      </c>
      <c r="H75" s="123">
        <f>ROUND('5,3'!H75*'1,2'!$E$28,0)</f>
        <v>10852</v>
      </c>
      <c r="I75" s="123">
        <f>ROUND('5,3'!I75*'1,2'!$E$28,0)</f>
        <v>11167</v>
      </c>
      <c r="J75" s="123">
        <f>ROUND('5,3'!J75*'1,2'!$E$28,0)</f>
        <v>12215</v>
      </c>
      <c r="L75" s="158"/>
      <c r="M75" s="158"/>
      <c r="N75" s="158"/>
      <c r="O75" s="158"/>
      <c r="P75" s="158"/>
      <c r="Q75" s="158"/>
      <c r="R75" s="144"/>
      <c r="T75" s="144"/>
    </row>
    <row r="76" spans="1:20" ht="36.75" customHeight="1" x14ac:dyDescent="0.2">
      <c r="A76" s="16" t="s">
        <v>496</v>
      </c>
      <c r="B76" s="16" t="s">
        <v>1011</v>
      </c>
      <c r="C76" s="17" t="s">
        <v>1012</v>
      </c>
      <c r="D76" s="16" t="s">
        <v>15</v>
      </c>
      <c r="E76" s="123">
        <f>E75*1.2</f>
        <v>6568.8</v>
      </c>
      <c r="F76" s="123">
        <f t="shared" ref="F76" si="93">F75*1.2</f>
        <v>7221.5999999999995</v>
      </c>
      <c r="G76" s="123">
        <f t="shared" ref="G76" si="94">G75*1.2</f>
        <v>11829.6</v>
      </c>
      <c r="H76" s="123">
        <f t="shared" ref="H76" si="95">H75*1.2</f>
        <v>13022.4</v>
      </c>
      <c r="I76" s="123">
        <f t="shared" ref="I76" si="96">I75*1.2</f>
        <v>13400.4</v>
      </c>
      <c r="J76" s="123">
        <f>J75*1.2</f>
        <v>14658</v>
      </c>
      <c r="L76" s="158"/>
      <c r="M76" s="158"/>
      <c r="N76" s="158"/>
      <c r="O76" s="158"/>
      <c r="P76" s="158"/>
      <c r="Q76" s="158"/>
      <c r="R76" s="144"/>
      <c r="T76" s="144"/>
    </row>
    <row r="77" spans="1:20" ht="36.75" customHeight="1" x14ac:dyDescent="0.2">
      <c r="A77" s="16" t="s">
        <v>498</v>
      </c>
      <c r="B77" s="16" t="s">
        <v>1013</v>
      </c>
      <c r="C77" s="17" t="s">
        <v>1014</v>
      </c>
      <c r="D77" s="16" t="s">
        <v>15</v>
      </c>
      <c r="E77" s="123">
        <f>E75*1.4</f>
        <v>7663.5999999999995</v>
      </c>
      <c r="F77" s="123">
        <f t="shared" ref="F77:I77" si="97">F75*1.4</f>
        <v>8425.1999999999989</v>
      </c>
      <c r="G77" s="123">
        <f t="shared" si="97"/>
        <v>13801.199999999999</v>
      </c>
      <c r="H77" s="123">
        <f t="shared" si="97"/>
        <v>15192.8</v>
      </c>
      <c r="I77" s="123">
        <f t="shared" si="97"/>
        <v>15633.8</v>
      </c>
      <c r="J77" s="123">
        <f>J75*1.4</f>
        <v>17101</v>
      </c>
      <c r="L77" s="158"/>
      <c r="M77" s="158"/>
      <c r="N77" s="158"/>
      <c r="O77" s="158"/>
      <c r="P77" s="158"/>
      <c r="Q77" s="158"/>
      <c r="R77" s="144"/>
      <c r="T77" s="144"/>
    </row>
    <row r="78" spans="1:20" ht="36.75" customHeight="1" x14ac:dyDescent="0.2">
      <c r="A78" s="16" t="s">
        <v>500</v>
      </c>
      <c r="B78" s="16" t="s">
        <v>1015</v>
      </c>
      <c r="C78" s="17" t="s">
        <v>1016</v>
      </c>
      <c r="D78" s="16" t="s">
        <v>15</v>
      </c>
      <c r="E78" s="123">
        <f>ROUND('5,3'!E78*'1,2'!$E$28,0)</f>
        <v>7299</v>
      </c>
      <c r="F78" s="123">
        <f>ROUND('5,3'!F78*'1,2'!$E$28,0)</f>
        <v>0</v>
      </c>
      <c r="G78" s="123">
        <f>ROUND('5,3'!G78*'1,2'!$E$28,0)</f>
        <v>13145</v>
      </c>
      <c r="H78" s="123">
        <f>ROUND('5,3'!H78*'1,2'!$E$28,0)</f>
        <v>0</v>
      </c>
      <c r="I78" s="123">
        <f>ROUND('5,3'!I78*'1,2'!$E$28,0)</f>
        <v>14889</v>
      </c>
      <c r="J78" s="123">
        <f>ROUND('5,3'!J78*'1,2'!$E$28,0)</f>
        <v>0</v>
      </c>
      <c r="L78" s="158"/>
      <c r="M78" s="158"/>
      <c r="N78" s="158"/>
      <c r="O78" s="158"/>
      <c r="P78" s="158"/>
      <c r="Q78" s="158"/>
      <c r="R78" s="144"/>
      <c r="T78" s="144"/>
    </row>
    <row r="79" spans="1:20" ht="36.75" customHeight="1" x14ac:dyDescent="0.2">
      <c r="A79" s="16" t="s">
        <v>502</v>
      </c>
      <c r="B79" s="16" t="s">
        <v>1017</v>
      </c>
      <c r="C79" s="17" t="s">
        <v>1018</v>
      </c>
      <c r="D79" s="16" t="s">
        <v>15</v>
      </c>
      <c r="E79" s="123">
        <f>E78*1.2</f>
        <v>8758.7999999999993</v>
      </c>
      <c r="F79" s="123">
        <f t="shared" ref="F79" si="98">F78*1.2</f>
        <v>0</v>
      </c>
      <c r="G79" s="123">
        <f t="shared" ref="G79" si="99">G78*1.2</f>
        <v>15774</v>
      </c>
      <c r="H79" s="123">
        <f t="shared" ref="H79" si="100">H78*1.2</f>
        <v>0</v>
      </c>
      <c r="I79" s="123">
        <f t="shared" ref="I79" si="101">I78*1.2</f>
        <v>17866.8</v>
      </c>
      <c r="J79" s="123">
        <f>J78*1.2</f>
        <v>0</v>
      </c>
      <c r="L79" s="158"/>
      <c r="M79" s="158"/>
      <c r="N79" s="158"/>
      <c r="O79" s="158"/>
      <c r="P79" s="158"/>
      <c r="Q79" s="158"/>
      <c r="R79" s="144"/>
      <c r="T79" s="144"/>
    </row>
    <row r="80" spans="1:20" ht="36.75" customHeight="1" x14ac:dyDescent="0.2">
      <c r="A80" s="16" t="s">
        <v>504</v>
      </c>
      <c r="B80" s="16" t="s">
        <v>1019</v>
      </c>
      <c r="C80" s="17" t="s">
        <v>1020</v>
      </c>
      <c r="D80" s="16" t="s">
        <v>15</v>
      </c>
      <c r="E80" s="123">
        <f>E78*1.4</f>
        <v>10218.599999999999</v>
      </c>
      <c r="F80" s="123">
        <f t="shared" ref="F80:I80" si="102">F78*1.4</f>
        <v>0</v>
      </c>
      <c r="G80" s="123">
        <f t="shared" si="102"/>
        <v>18403</v>
      </c>
      <c r="H80" s="123">
        <f t="shared" si="102"/>
        <v>0</v>
      </c>
      <c r="I80" s="123">
        <f t="shared" si="102"/>
        <v>20844.599999999999</v>
      </c>
      <c r="J80" s="123">
        <f>J78*1.4</f>
        <v>0</v>
      </c>
      <c r="L80" s="158"/>
      <c r="M80" s="158"/>
      <c r="N80" s="158"/>
      <c r="O80" s="158"/>
      <c r="P80" s="158"/>
      <c r="Q80" s="158"/>
      <c r="R80" s="144"/>
      <c r="T80" s="144"/>
    </row>
    <row r="81" spans="1:20" ht="36.75" customHeight="1" x14ac:dyDescent="0.2">
      <c r="A81" s="16" t="s">
        <v>506</v>
      </c>
      <c r="B81" s="16" t="s">
        <v>1021</v>
      </c>
      <c r="C81" s="17" t="s">
        <v>1022</v>
      </c>
      <c r="D81" s="16" t="s">
        <v>15</v>
      </c>
      <c r="E81" s="123">
        <f>ROUND('5,3'!E81*'1,2'!$E$28,0)</f>
        <v>1020</v>
      </c>
      <c r="F81" s="123">
        <f>ROUND('5,3'!F81*'1,2'!$E$28,0)</f>
        <v>0</v>
      </c>
      <c r="G81" s="123">
        <f>ROUND('5,3'!G81*'1,2'!$E$28,0)</f>
        <v>1801</v>
      </c>
      <c r="H81" s="123">
        <f>ROUND('5,3'!H81*'1,2'!$E$28,0)</f>
        <v>0</v>
      </c>
      <c r="I81" s="123">
        <f>ROUND('5,3'!I81*'1,2'!$E$28,0)</f>
        <v>2109</v>
      </c>
      <c r="J81" s="123">
        <f>ROUND('5,3'!J81*'1,2'!$E$28,0)</f>
        <v>0</v>
      </c>
      <c r="L81" s="158"/>
      <c r="M81" s="158"/>
      <c r="N81" s="158"/>
      <c r="O81" s="158"/>
      <c r="P81" s="158"/>
      <c r="Q81" s="158"/>
      <c r="R81" s="144"/>
      <c r="T81" s="144"/>
    </row>
    <row r="82" spans="1:20" ht="36.75" customHeight="1" x14ac:dyDescent="0.2">
      <c r="A82" s="16" t="s">
        <v>509</v>
      </c>
      <c r="B82" s="16" t="s">
        <v>1023</v>
      </c>
      <c r="C82" s="17" t="s">
        <v>1024</v>
      </c>
      <c r="D82" s="16" t="s">
        <v>15</v>
      </c>
      <c r="E82" s="123">
        <f>E81*1.2</f>
        <v>1224</v>
      </c>
      <c r="F82" s="123">
        <f t="shared" ref="F82" si="103">F81*1.2</f>
        <v>0</v>
      </c>
      <c r="G82" s="123">
        <f t="shared" ref="G82" si="104">G81*1.2</f>
        <v>2161.1999999999998</v>
      </c>
      <c r="H82" s="123">
        <f t="shared" ref="H82" si="105">H81*1.2</f>
        <v>0</v>
      </c>
      <c r="I82" s="123">
        <f t="shared" ref="I82" si="106">I81*1.2</f>
        <v>2530.7999999999997</v>
      </c>
      <c r="J82" s="123">
        <f>J81*1.2</f>
        <v>0</v>
      </c>
      <c r="L82" s="158"/>
      <c r="M82" s="158"/>
      <c r="N82" s="158"/>
      <c r="O82" s="158"/>
      <c r="P82" s="158"/>
      <c r="Q82" s="158"/>
      <c r="R82" s="144"/>
      <c r="T82" s="144"/>
    </row>
    <row r="83" spans="1:20" ht="36.75" customHeight="1" x14ac:dyDescent="0.2">
      <c r="A83" s="16" t="s">
        <v>512</v>
      </c>
      <c r="B83" s="16" t="s">
        <v>1025</v>
      </c>
      <c r="C83" s="17" t="s">
        <v>1026</v>
      </c>
      <c r="D83" s="16" t="s">
        <v>15</v>
      </c>
      <c r="E83" s="123">
        <f>E81*1.4</f>
        <v>1428</v>
      </c>
      <c r="F83" s="123">
        <f t="shared" ref="F83:I83" si="107">F81*1.4</f>
        <v>0</v>
      </c>
      <c r="G83" s="123">
        <f t="shared" si="107"/>
        <v>2521.3999999999996</v>
      </c>
      <c r="H83" s="123">
        <f t="shared" si="107"/>
        <v>0</v>
      </c>
      <c r="I83" s="123">
        <f t="shared" si="107"/>
        <v>2952.6</v>
      </c>
      <c r="J83" s="123">
        <f>J81*1.4</f>
        <v>0</v>
      </c>
      <c r="L83" s="158"/>
      <c r="M83" s="158"/>
      <c r="N83" s="158"/>
      <c r="O83" s="158"/>
      <c r="P83" s="158"/>
      <c r="Q83" s="158"/>
      <c r="R83" s="144"/>
      <c r="T83" s="144"/>
    </row>
    <row r="84" spans="1:20" ht="36.75" customHeight="1" x14ac:dyDescent="0.2">
      <c r="A84" s="16" t="s">
        <v>515</v>
      </c>
      <c r="B84" s="16" t="s">
        <v>1027</v>
      </c>
      <c r="C84" s="17" t="s">
        <v>1028</v>
      </c>
      <c r="D84" s="16" t="s">
        <v>15</v>
      </c>
      <c r="E84" s="123">
        <f>ROUND('5,3'!E84*'1,2'!$E$28,0)</f>
        <v>1785</v>
      </c>
      <c r="F84" s="123">
        <f>ROUND('5,3'!F84*'1,2'!$E$28,0)</f>
        <v>0</v>
      </c>
      <c r="G84" s="123">
        <f>ROUND('5,3'!G84*'1,2'!$E$28,0)</f>
        <v>3151</v>
      </c>
      <c r="H84" s="123">
        <f>ROUND('5,3'!H84*'1,2'!$E$28,0)</f>
        <v>0</v>
      </c>
      <c r="I84" s="123">
        <f>ROUND('5,3'!I84*'1,2'!$E$28,0)</f>
        <v>3691</v>
      </c>
      <c r="J84" s="123">
        <f>ROUND('5,3'!J84*'1,2'!$E$28,0)</f>
        <v>0</v>
      </c>
      <c r="L84" s="158"/>
      <c r="M84" s="158"/>
      <c r="N84" s="158"/>
      <c r="O84" s="158"/>
      <c r="P84" s="158"/>
      <c r="Q84" s="158"/>
      <c r="R84" s="144"/>
      <c r="T84" s="144"/>
    </row>
    <row r="85" spans="1:20" ht="36.75" customHeight="1" x14ac:dyDescent="0.2">
      <c r="A85" s="16" t="s">
        <v>518</v>
      </c>
      <c r="B85" s="16" t="s">
        <v>1029</v>
      </c>
      <c r="C85" s="17" t="s">
        <v>1030</v>
      </c>
      <c r="D85" s="16" t="s">
        <v>15</v>
      </c>
      <c r="E85" s="123">
        <f>E84*1.2</f>
        <v>2142</v>
      </c>
      <c r="F85" s="123">
        <f t="shared" ref="F85" si="108">F84*1.2</f>
        <v>0</v>
      </c>
      <c r="G85" s="123">
        <f t="shared" ref="G85" si="109">G84*1.2</f>
        <v>3781.2</v>
      </c>
      <c r="H85" s="123">
        <f t="shared" ref="H85" si="110">H84*1.2</f>
        <v>0</v>
      </c>
      <c r="I85" s="123">
        <f t="shared" ref="I85" si="111">I84*1.2</f>
        <v>4429.2</v>
      </c>
      <c r="J85" s="123">
        <f>J84*1.2</f>
        <v>0</v>
      </c>
      <c r="L85" s="158"/>
      <c r="M85" s="158"/>
      <c r="N85" s="158"/>
      <c r="O85" s="158"/>
      <c r="P85" s="158"/>
      <c r="Q85" s="158"/>
      <c r="R85" s="144"/>
      <c r="T85" s="144"/>
    </row>
    <row r="86" spans="1:20" ht="36.75" customHeight="1" x14ac:dyDescent="0.2">
      <c r="A86" s="16" t="s">
        <v>521</v>
      </c>
      <c r="B86" s="16" t="s">
        <v>1031</v>
      </c>
      <c r="C86" s="17" t="s">
        <v>1032</v>
      </c>
      <c r="D86" s="16" t="s">
        <v>15</v>
      </c>
      <c r="E86" s="123">
        <f>E84*1.4</f>
        <v>2499</v>
      </c>
      <c r="F86" s="123">
        <f t="shared" ref="F86:I86" si="112">F84*1.4</f>
        <v>0</v>
      </c>
      <c r="G86" s="123">
        <f t="shared" si="112"/>
        <v>4411.3999999999996</v>
      </c>
      <c r="H86" s="123">
        <f t="shared" si="112"/>
        <v>0</v>
      </c>
      <c r="I86" s="123">
        <f t="shared" si="112"/>
        <v>5167.3999999999996</v>
      </c>
      <c r="J86" s="123">
        <f>J84*1.4</f>
        <v>0</v>
      </c>
      <c r="L86" s="158"/>
      <c r="M86" s="158"/>
      <c r="N86" s="158"/>
      <c r="O86" s="158"/>
      <c r="P86" s="158"/>
      <c r="Q86" s="158"/>
      <c r="R86" s="144"/>
      <c r="T86" s="144"/>
    </row>
    <row r="87" spans="1:20" ht="36.75" customHeight="1" x14ac:dyDescent="0.2">
      <c r="A87" s="16" t="s">
        <v>524</v>
      </c>
      <c r="B87" s="16" t="s">
        <v>1033</v>
      </c>
      <c r="C87" s="17" t="s">
        <v>1034</v>
      </c>
      <c r="D87" s="16" t="s">
        <v>15</v>
      </c>
      <c r="E87" s="123">
        <f>ROUND('5,3'!E87*'1,2'!$E$28,0)</f>
        <v>2550</v>
      </c>
      <c r="F87" s="123">
        <f>ROUND('5,3'!F87*'1,2'!$E$28,0)</f>
        <v>0</v>
      </c>
      <c r="G87" s="123">
        <f>ROUND('5,3'!G87*'1,2'!$E$28,0)</f>
        <v>4501</v>
      </c>
      <c r="H87" s="123">
        <f>ROUND('5,3'!H87*'1,2'!$E$28,0)</f>
        <v>0</v>
      </c>
      <c r="I87" s="123">
        <f>ROUND('5,3'!I87*'1,2'!$E$28,0)</f>
        <v>5271</v>
      </c>
      <c r="J87" s="123">
        <f>ROUND('5,3'!J87*'1,2'!$E$28,0)</f>
        <v>0</v>
      </c>
      <c r="L87" s="158"/>
      <c r="M87" s="158"/>
      <c r="N87" s="158"/>
      <c r="O87" s="158"/>
      <c r="P87" s="158"/>
      <c r="Q87" s="158"/>
      <c r="R87" s="144"/>
      <c r="T87" s="144"/>
    </row>
    <row r="88" spans="1:20" ht="36.75" customHeight="1" x14ac:dyDescent="0.2">
      <c r="A88" s="16" t="s">
        <v>527</v>
      </c>
      <c r="B88" s="16" t="s">
        <v>1035</v>
      </c>
      <c r="C88" s="17" t="s">
        <v>1036</v>
      </c>
      <c r="D88" s="16" t="s">
        <v>15</v>
      </c>
      <c r="E88" s="123">
        <f>E87*1.2</f>
        <v>3060</v>
      </c>
      <c r="F88" s="123">
        <f t="shared" ref="F88" si="113">F87*1.2</f>
        <v>0</v>
      </c>
      <c r="G88" s="123">
        <f t="shared" ref="G88" si="114">G87*1.2</f>
        <v>5401.2</v>
      </c>
      <c r="H88" s="123">
        <f t="shared" ref="H88" si="115">H87*1.2</f>
        <v>0</v>
      </c>
      <c r="I88" s="123">
        <f t="shared" ref="I88" si="116">I87*1.2</f>
        <v>6325.2</v>
      </c>
      <c r="J88" s="123">
        <f>J87*1.2</f>
        <v>0</v>
      </c>
      <c r="L88" s="158"/>
      <c r="M88" s="158"/>
      <c r="N88" s="158"/>
      <c r="O88" s="158"/>
      <c r="P88" s="158"/>
      <c r="Q88" s="158"/>
      <c r="R88" s="144"/>
      <c r="T88" s="144"/>
    </row>
    <row r="89" spans="1:20" ht="36.75" customHeight="1" x14ac:dyDescent="0.2">
      <c r="A89" s="16" t="s">
        <v>530</v>
      </c>
      <c r="B89" s="16" t="s">
        <v>1037</v>
      </c>
      <c r="C89" s="17" t="s">
        <v>1038</v>
      </c>
      <c r="D89" s="16" t="s">
        <v>15</v>
      </c>
      <c r="E89" s="123">
        <f>E87*1.4</f>
        <v>3570</v>
      </c>
      <c r="F89" s="123">
        <f t="shared" ref="F89:I89" si="117">F87*1.4</f>
        <v>0</v>
      </c>
      <c r="G89" s="123">
        <f t="shared" si="117"/>
        <v>6301.4</v>
      </c>
      <c r="H89" s="123">
        <f t="shared" si="117"/>
        <v>0</v>
      </c>
      <c r="I89" s="123">
        <f t="shared" si="117"/>
        <v>7379.4</v>
      </c>
      <c r="J89" s="123">
        <f>J87*1.4</f>
        <v>0</v>
      </c>
      <c r="L89" s="158"/>
      <c r="M89" s="158"/>
      <c r="N89" s="158"/>
      <c r="O89" s="158"/>
      <c r="P89" s="158"/>
      <c r="Q89" s="158"/>
      <c r="R89" s="144"/>
      <c r="T89" s="144"/>
    </row>
    <row r="90" spans="1:20" ht="36.75" customHeight="1" x14ac:dyDescent="0.2">
      <c r="A90" s="16" t="s">
        <v>533</v>
      </c>
      <c r="B90" s="16" t="s">
        <v>1039</v>
      </c>
      <c r="C90" s="17" t="s">
        <v>1040</v>
      </c>
      <c r="D90" s="16" t="s">
        <v>15</v>
      </c>
      <c r="E90" s="123">
        <f>ROUND('5,3'!E90*'1,2'!$E$28,0)</f>
        <v>3760</v>
      </c>
      <c r="F90" s="123">
        <f>ROUND('5,3'!F90*'1,2'!$E$28,0)</f>
        <v>0</v>
      </c>
      <c r="G90" s="123">
        <f>ROUND('5,3'!G90*'1,2'!$E$28,0)</f>
        <v>6639</v>
      </c>
      <c r="H90" s="123">
        <f>ROUND('5,3'!H90*'1,2'!$E$28,0)</f>
        <v>0</v>
      </c>
      <c r="I90" s="123">
        <f>ROUND('5,3'!I90*'1,2'!$E$28,0)</f>
        <v>7775</v>
      </c>
      <c r="J90" s="123">
        <f>ROUND('5,3'!J90*'1,2'!$E$28,0)</f>
        <v>0</v>
      </c>
      <c r="L90" s="158"/>
      <c r="M90" s="158"/>
      <c r="N90" s="158"/>
      <c r="O90" s="158"/>
      <c r="P90" s="158"/>
      <c r="Q90" s="158"/>
      <c r="R90" s="144"/>
      <c r="T90" s="144"/>
    </row>
    <row r="91" spans="1:20" ht="36.75" customHeight="1" x14ac:dyDescent="0.2">
      <c r="A91" s="16" t="s">
        <v>536</v>
      </c>
      <c r="B91" s="16" t="s">
        <v>1041</v>
      </c>
      <c r="C91" s="17" t="s">
        <v>1042</v>
      </c>
      <c r="D91" s="16" t="s">
        <v>15</v>
      </c>
      <c r="E91" s="123">
        <f>E90*1.2</f>
        <v>4512</v>
      </c>
      <c r="F91" s="123">
        <f t="shared" ref="F91" si="118">F90*1.2</f>
        <v>0</v>
      </c>
      <c r="G91" s="123">
        <f t="shared" ref="G91" si="119">G90*1.2</f>
        <v>7966.7999999999993</v>
      </c>
      <c r="H91" s="123">
        <f t="shared" ref="H91" si="120">H90*1.2</f>
        <v>0</v>
      </c>
      <c r="I91" s="123">
        <f t="shared" ref="I91" si="121">I90*1.2</f>
        <v>9330</v>
      </c>
      <c r="J91" s="123">
        <f>J90*1.2</f>
        <v>0</v>
      </c>
      <c r="L91" s="158"/>
      <c r="M91" s="158"/>
      <c r="N91" s="158"/>
      <c r="O91" s="158"/>
      <c r="P91" s="158"/>
      <c r="Q91" s="158"/>
      <c r="R91" s="144"/>
      <c r="T91" s="144"/>
    </row>
    <row r="92" spans="1:20" ht="36.75" customHeight="1" x14ac:dyDescent="0.2">
      <c r="A92" s="16" t="s">
        <v>539</v>
      </c>
      <c r="B92" s="16" t="s">
        <v>1043</v>
      </c>
      <c r="C92" s="17" t="s">
        <v>1044</v>
      </c>
      <c r="D92" s="16" t="s">
        <v>15</v>
      </c>
      <c r="E92" s="123">
        <f>E90*1.4</f>
        <v>5264</v>
      </c>
      <c r="F92" s="123">
        <f t="shared" ref="F92:I92" si="122">F90*1.4</f>
        <v>0</v>
      </c>
      <c r="G92" s="123">
        <f t="shared" si="122"/>
        <v>9294.5999999999985</v>
      </c>
      <c r="H92" s="123">
        <f t="shared" si="122"/>
        <v>0</v>
      </c>
      <c r="I92" s="123">
        <f t="shared" si="122"/>
        <v>10885</v>
      </c>
      <c r="J92" s="123">
        <f>J90*1.4</f>
        <v>0</v>
      </c>
      <c r="L92" s="158"/>
      <c r="M92" s="158"/>
      <c r="N92" s="158"/>
      <c r="O92" s="158"/>
      <c r="P92" s="158"/>
      <c r="Q92" s="158"/>
      <c r="R92" s="144"/>
      <c r="T92" s="144"/>
    </row>
    <row r="93" spans="1:20" ht="36.75" customHeight="1" x14ac:dyDescent="0.2">
      <c r="A93" s="16" t="s">
        <v>542</v>
      </c>
      <c r="B93" s="16" t="s">
        <v>1045</v>
      </c>
      <c r="C93" s="17" t="s">
        <v>1046</v>
      </c>
      <c r="D93" s="16" t="s">
        <v>15</v>
      </c>
      <c r="E93" s="123">
        <f>ROUND('5,3'!E93*'1,2'!$E$28,0)</f>
        <v>5289</v>
      </c>
      <c r="F93" s="123">
        <f>ROUND('5,3'!F93*'1,2'!$E$28,0)</f>
        <v>0</v>
      </c>
      <c r="G93" s="123">
        <f>ROUND('5,3'!G93*'1,2'!$E$28,0)</f>
        <v>9338</v>
      </c>
      <c r="H93" s="123">
        <f>ROUND('5,3'!H93*'1,2'!$E$28,0)</f>
        <v>0</v>
      </c>
      <c r="I93" s="123">
        <f>ROUND('5,3'!I93*'1,2'!$E$28,0)</f>
        <v>10937</v>
      </c>
      <c r="J93" s="123">
        <f>ROUND('5,3'!J93*'1,2'!$E$28,0)</f>
        <v>0</v>
      </c>
      <c r="L93" s="158"/>
      <c r="M93" s="158"/>
      <c r="N93" s="158"/>
      <c r="O93" s="158"/>
      <c r="P93" s="158"/>
      <c r="Q93" s="158"/>
      <c r="R93" s="144"/>
      <c r="T93" s="144"/>
    </row>
    <row r="94" spans="1:20" ht="36.75" customHeight="1" x14ac:dyDescent="0.2">
      <c r="A94" s="16" t="s">
        <v>545</v>
      </c>
      <c r="B94" s="16" t="s">
        <v>1047</v>
      </c>
      <c r="C94" s="17" t="s">
        <v>1048</v>
      </c>
      <c r="D94" s="16" t="s">
        <v>15</v>
      </c>
      <c r="E94" s="123">
        <f>E93*1.2</f>
        <v>6346.8</v>
      </c>
      <c r="F94" s="123">
        <f t="shared" ref="F94" si="123">F93*1.2</f>
        <v>0</v>
      </c>
      <c r="G94" s="123">
        <f t="shared" ref="G94" si="124">G93*1.2</f>
        <v>11205.6</v>
      </c>
      <c r="H94" s="123">
        <f t="shared" ref="H94" si="125">H93*1.2</f>
        <v>0</v>
      </c>
      <c r="I94" s="123">
        <f t="shared" ref="I94" si="126">I93*1.2</f>
        <v>13124.4</v>
      </c>
      <c r="J94" s="123">
        <f>J93*1.2</f>
        <v>0</v>
      </c>
      <c r="L94" s="158"/>
      <c r="M94" s="158"/>
      <c r="N94" s="158"/>
      <c r="O94" s="158"/>
      <c r="P94" s="158"/>
      <c r="Q94" s="158"/>
      <c r="R94" s="144"/>
      <c r="T94" s="144"/>
    </row>
    <row r="95" spans="1:20" ht="36.75" customHeight="1" x14ac:dyDescent="0.2">
      <c r="A95" s="16" t="s">
        <v>548</v>
      </c>
      <c r="B95" s="16" t="s">
        <v>1049</v>
      </c>
      <c r="C95" s="17" t="s">
        <v>1050</v>
      </c>
      <c r="D95" s="16" t="s">
        <v>15</v>
      </c>
      <c r="E95" s="123">
        <f>E93*1.4</f>
        <v>7404.5999999999995</v>
      </c>
      <c r="F95" s="123">
        <f t="shared" ref="F95:I95" si="127">F93*1.4</f>
        <v>0</v>
      </c>
      <c r="G95" s="123">
        <f t="shared" si="127"/>
        <v>13073.199999999999</v>
      </c>
      <c r="H95" s="123">
        <f t="shared" si="127"/>
        <v>0</v>
      </c>
      <c r="I95" s="123">
        <f t="shared" si="127"/>
        <v>15311.8</v>
      </c>
      <c r="J95" s="123">
        <f>J93*1.4</f>
        <v>0</v>
      </c>
      <c r="L95" s="158"/>
      <c r="M95" s="158"/>
      <c r="N95" s="158"/>
      <c r="O95" s="158"/>
      <c r="P95" s="158"/>
      <c r="Q95" s="158"/>
      <c r="R95" s="144"/>
      <c r="T95" s="144"/>
    </row>
    <row r="96" spans="1:20" ht="36.75" customHeight="1" x14ac:dyDescent="0.2">
      <c r="A96" s="16" t="s">
        <v>551</v>
      </c>
      <c r="B96" s="16" t="s">
        <v>1051</v>
      </c>
      <c r="C96" s="17" t="s">
        <v>1052</v>
      </c>
      <c r="D96" s="16" t="s">
        <v>15</v>
      </c>
      <c r="E96" s="123">
        <f>ROUND('5,3'!E96*'1,2'!$E$28,0)</f>
        <v>913</v>
      </c>
      <c r="F96" s="123">
        <f>ROUND('5,3'!F96*'1,2'!$E$28,0)</f>
        <v>1004</v>
      </c>
      <c r="G96" s="123">
        <f>ROUND('5,3'!G96*'1,2'!$E$28,0)</f>
        <v>1644</v>
      </c>
      <c r="H96" s="123">
        <f>ROUND('5,3'!H96*'1,2'!$E$28,0)</f>
        <v>1809</v>
      </c>
      <c r="I96" s="123">
        <f>ROUND('5,3'!I96*'1,2'!$E$28,0)</f>
        <v>1861</v>
      </c>
      <c r="J96" s="123">
        <f>ROUND('5,3'!J96*'1,2'!$E$28,0)</f>
        <v>2037</v>
      </c>
      <c r="L96" s="158"/>
      <c r="M96" s="158"/>
      <c r="N96" s="158"/>
      <c r="O96" s="158"/>
      <c r="P96" s="158"/>
      <c r="Q96" s="158"/>
      <c r="R96" s="144"/>
      <c r="T96" s="144"/>
    </row>
    <row r="97" spans="1:20" ht="36.75" customHeight="1" x14ac:dyDescent="0.2">
      <c r="A97" s="16" t="s">
        <v>554</v>
      </c>
      <c r="B97" s="16" t="s">
        <v>1053</v>
      </c>
      <c r="C97" s="17" t="s">
        <v>1054</v>
      </c>
      <c r="D97" s="16" t="s">
        <v>15</v>
      </c>
      <c r="E97" s="123">
        <f>E96*1.2</f>
        <v>1095.5999999999999</v>
      </c>
      <c r="F97" s="123">
        <f t="shared" ref="F97" si="128">F96*1.2</f>
        <v>1204.8</v>
      </c>
      <c r="G97" s="123">
        <f t="shared" ref="G97" si="129">G96*1.2</f>
        <v>1972.8</v>
      </c>
      <c r="H97" s="123">
        <f t="shared" ref="H97" si="130">H96*1.2</f>
        <v>2170.7999999999997</v>
      </c>
      <c r="I97" s="123">
        <f t="shared" ref="I97" si="131">I96*1.2</f>
        <v>2233.1999999999998</v>
      </c>
      <c r="J97" s="123">
        <f>J96*1.2</f>
        <v>2444.4</v>
      </c>
      <c r="L97" s="158"/>
      <c r="M97" s="158"/>
      <c r="N97" s="158"/>
      <c r="O97" s="158"/>
      <c r="P97" s="158"/>
      <c r="Q97" s="158"/>
      <c r="R97" s="144"/>
      <c r="T97" s="144"/>
    </row>
    <row r="98" spans="1:20" ht="36.75" customHeight="1" x14ac:dyDescent="0.2">
      <c r="A98" s="16" t="s">
        <v>557</v>
      </c>
      <c r="B98" s="16" t="s">
        <v>1055</v>
      </c>
      <c r="C98" s="17" t="s">
        <v>1056</v>
      </c>
      <c r="D98" s="16" t="s">
        <v>15</v>
      </c>
      <c r="E98" s="123">
        <f>E96*1.4</f>
        <v>1278.1999999999998</v>
      </c>
      <c r="F98" s="123">
        <f t="shared" ref="F98:I98" si="132">F96*1.4</f>
        <v>1405.6</v>
      </c>
      <c r="G98" s="123">
        <f t="shared" si="132"/>
        <v>2301.6</v>
      </c>
      <c r="H98" s="123">
        <f t="shared" si="132"/>
        <v>2532.6</v>
      </c>
      <c r="I98" s="123">
        <f t="shared" si="132"/>
        <v>2605.3999999999996</v>
      </c>
      <c r="J98" s="123">
        <f>J96*1.4</f>
        <v>2851.7999999999997</v>
      </c>
      <c r="L98" s="158"/>
      <c r="M98" s="158"/>
      <c r="N98" s="158"/>
      <c r="O98" s="158"/>
      <c r="P98" s="158"/>
      <c r="Q98" s="158"/>
      <c r="R98" s="144"/>
      <c r="T98" s="144"/>
    </row>
    <row r="99" spans="1:20" ht="36.75" customHeight="1" x14ac:dyDescent="0.2">
      <c r="A99" s="16" t="s">
        <v>560</v>
      </c>
      <c r="B99" s="16" t="s">
        <v>1057</v>
      </c>
      <c r="C99" s="17" t="s">
        <v>1058</v>
      </c>
      <c r="D99" s="16" t="s">
        <v>15</v>
      </c>
      <c r="E99" s="123">
        <f>ROUND('5,3'!E99*'1,2'!$E$28,0)</f>
        <v>1596</v>
      </c>
      <c r="F99" s="123">
        <f>ROUND('5,3'!F99*'1,2'!$E$28,0)</f>
        <v>1754</v>
      </c>
      <c r="G99" s="123">
        <f>ROUND('5,3'!G99*'1,2'!$E$28,0)</f>
        <v>2876</v>
      </c>
      <c r="H99" s="123">
        <f>ROUND('5,3'!H99*'1,2'!$E$28,0)</f>
        <v>3165</v>
      </c>
      <c r="I99" s="123">
        <f>ROUND('5,3'!I99*'1,2'!$E$28,0)</f>
        <v>3257</v>
      </c>
      <c r="J99" s="123">
        <f>ROUND('5,3'!J99*'1,2'!$E$28,0)</f>
        <v>3563</v>
      </c>
      <c r="L99" s="158"/>
      <c r="M99" s="158"/>
      <c r="N99" s="158"/>
      <c r="O99" s="158"/>
      <c r="P99" s="158"/>
      <c r="Q99" s="158"/>
      <c r="R99" s="144"/>
      <c r="T99" s="144"/>
    </row>
    <row r="100" spans="1:20" ht="36.75" customHeight="1" x14ac:dyDescent="0.2">
      <c r="A100" s="16" t="s">
        <v>563</v>
      </c>
      <c r="B100" s="16" t="s">
        <v>1059</v>
      </c>
      <c r="C100" s="17" t="s">
        <v>1060</v>
      </c>
      <c r="D100" s="16" t="s">
        <v>15</v>
      </c>
      <c r="E100" s="123">
        <f>E99*1.2</f>
        <v>1915.1999999999998</v>
      </c>
      <c r="F100" s="123">
        <f t="shared" ref="F100" si="133">F99*1.2</f>
        <v>2104.7999999999997</v>
      </c>
      <c r="G100" s="123">
        <f t="shared" ref="G100" si="134">G99*1.2</f>
        <v>3451.2</v>
      </c>
      <c r="H100" s="123">
        <f t="shared" ref="H100" si="135">H99*1.2</f>
        <v>3798</v>
      </c>
      <c r="I100" s="123">
        <f t="shared" ref="I100" si="136">I99*1.2</f>
        <v>3908.3999999999996</v>
      </c>
      <c r="J100" s="123">
        <f>J99*1.2</f>
        <v>4275.5999999999995</v>
      </c>
      <c r="L100" s="158"/>
      <c r="M100" s="158"/>
      <c r="N100" s="158"/>
      <c r="O100" s="158"/>
      <c r="P100" s="158"/>
      <c r="Q100" s="158"/>
      <c r="R100" s="144"/>
      <c r="T100" s="144"/>
    </row>
    <row r="101" spans="1:20" ht="36.75" customHeight="1" x14ac:dyDescent="0.2">
      <c r="A101" s="16" t="s">
        <v>566</v>
      </c>
      <c r="B101" s="16" t="s">
        <v>1061</v>
      </c>
      <c r="C101" s="17" t="s">
        <v>1062</v>
      </c>
      <c r="D101" s="16" t="s">
        <v>15</v>
      </c>
      <c r="E101" s="123">
        <f>E99*1.4</f>
        <v>2234.3999999999996</v>
      </c>
      <c r="F101" s="123">
        <f t="shared" ref="F101:I101" si="137">F99*1.4</f>
        <v>2455.6</v>
      </c>
      <c r="G101" s="123">
        <f t="shared" si="137"/>
        <v>4026.3999999999996</v>
      </c>
      <c r="H101" s="123">
        <f t="shared" si="137"/>
        <v>4431</v>
      </c>
      <c r="I101" s="123">
        <f t="shared" si="137"/>
        <v>4559.7999999999993</v>
      </c>
      <c r="J101" s="123">
        <f>J99*1.4</f>
        <v>4988.2</v>
      </c>
      <c r="L101" s="158"/>
      <c r="M101" s="158"/>
      <c r="N101" s="158"/>
      <c r="O101" s="158"/>
      <c r="P101" s="158"/>
      <c r="Q101" s="158"/>
      <c r="R101" s="144"/>
      <c r="T101" s="144"/>
    </row>
    <row r="102" spans="1:20" ht="36.75" customHeight="1" x14ac:dyDescent="0.2">
      <c r="A102" s="16" t="s">
        <v>569</v>
      </c>
      <c r="B102" s="16" t="s">
        <v>1063</v>
      </c>
      <c r="C102" s="17" t="s">
        <v>1064</v>
      </c>
      <c r="D102" s="16" t="s">
        <v>15</v>
      </c>
      <c r="E102" s="123">
        <f>ROUND('5,3'!E102*'1,2'!$E$28,0)</f>
        <v>2281</v>
      </c>
      <c r="F102" s="123">
        <f>ROUND('5,3'!F102*'1,2'!$E$28,0)</f>
        <v>0</v>
      </c>
      <c r="G102" s="123">
        <f>ROUND('5,3'!G102*'1,2'!$E$28,0)</f>
        <v>4109</v>
      </c>
      <c r="H102" s="123">
        <f>ROUND('5,3'!H102*'1,2'!$E$28,0)</f>
        <v>0</v>
      </c>
      <c r="I102" s="123">
        <f>ROUND('5,3'!I102*'1,2'!$E$28,0)</f>
        <v>4652</v>
      </c>
      <c r="J102" s="123">
        <f>ROUND('5,3'!J102*'1,2'!$E$28,0)</f>
        <v>0</v>
      </c>
      <c r="L102" s="158"/>
      <c r="M102" s="158"/>
      <c r="N102" s="158"/>
      <c r="O102" s="158"/>
      <c r="P102" s="158"/>
      <c r="Q102" s="158"/>
      <c r="R102" s="144"/>
      <c r="T102" s="144"/>
    </row>
    <row r="103" spans="1:20" ht="36.75" customHeight="1" x14ac:dyDescent="0.2">
      <c r="A103" s="16" t="s">
        <v>572</v>
      </c>
      <c r="B103" s="16" t="s">
        <v>1065</v>
      </c>
      <c r="C103" s="17" t="s">
        <v>1066</v>
      </c>
      <c r="D103" s="16" t="s">
        <v>15</v>
      </c>
      <c r="E103" s="123">
        <f>E102*1.2</f>
        <v>2737.2</v>
      </c>
      <c r="F103" s="123">
        <f t="shared" ref="F103" si="138">F102*1.2</f>
        <v>0</v>
      </c>
      <c r="G103" s="123">
        <f t="shared" ref="G103" si="139">G102*1.2</f>
        <v>4930.8</v>
      </c>
      <c r="H103" s="123">
        <f t="shared" ref="H103" si="140">H102*1.2</f>
        <v>0</v>
      </c>
      <c r="I103" s="123">
        <f t="shared" ref="I103" si="141">I102*1.2</f>
        <v>5582.4</v>
      </c>
      <c r="J103" s="123">
        <f>J102*1.2</f>
        <v>0</v>
      </c>
      <c r="L103" s="158"/>
      <c r="M103" s="158"/>
      <c r="N103" s="158"/>
      <c r="O103" s="158"/>
      <c r="P103" s="158"/>
      <c r="Q103" s="158"/>
      <c r="R103" s="144"/>
      <c r="T103" s="144"/>
    </row>
    <row r="104" spans="1:20" ht="36.75" customHeight="1" x14ac:dyDescent="0.2">
      <c r="A104" s="16" t="s">
        <v>575</v>
      </c>
      <c r="B104" s="16" t="s">
        <v>1067</v>
      </c>
      <c r="C104" s="17" t="s">
        <v>1068</v>
      </c>
      <c r="D104" s="16" t="s">
        <v>15</v>
      </c>
      <c r="E104" s="123">
        <f>E102*1.4</f>
        <v>3193.3999999999996</v>
      </c>
      <c r="F104" s="123">
        <f t="shared" ref="F104:I104" si="142">F102*1.4</f>
        <v>0</v>
      </c>
      <c r="G104" s="123">
        <f t="shared" si="142"/>
        <v>5752.5999999999995</v>
      </c>
      <c r="H104" s="123">
        <f t="shared" si="142"/>
        <v>0</v>
      </c>
      <c r="I104" s="123">
        <f t="shared" si="142"/>
        <v>6512.7999999999993</v>
      </c>
      <c r="J104" s="123">
        <f>J102*1.4</f>
        <v>0</v>
      </c>
      <c r="L104" s="158"/>
      <c r="M104" s="158"/>
      <c r="N104" s="158"/>
      <c r="O104" s="158"/>
      <c r="P104" s="158"/>
      <c r="Q104" s="158"/>
      <c r="R104" s="144"/>
      <c r="T104" s="144"/>
    </row>
    <row r="105" spans="1:20" ht="36.75" customHeight="1" x14ac:dyDescent="0.2">
      <c r="A105" s="16" t="s">
        <v>578</v>
      </c>
      <c r="B105" s="16" t="s">
        <v>1069</v>
      </c>
      <c r="C105" s="17" t="s">
        <v>1070</v>
      </c>
      <c r="D105" s="16" t="s">
        <v>15</v>
      </c>
      <c r="E105" s="123">
        <f>ROUND('5,3'!E105*'1,2'!$E$28,0)</f>
        <v>542</v>
      </c>
      <c r="F105" s="123">
        <f>ROUND('5,3'!F105*'1,2'!$E$28,0)</f>
        <v>0</v>
      </c>
      <c r="G105" s="123">
        <f>ROUND('5,3'!G105*'1,2'!$E$28,0)</f>
        <v>957</v>
      </c>
      <c r="H105" s="123">
        <f>ROUND('5,3'!H105*'1,2'!$E$28,0)</f>
        <v>0</v>
      </c>
      <c r="I105" s="123">
        <f>ROUND('5,3'!I105*'1,2'!$E$28,0)</f>
        <v>1122</v>
      </c>
      <c r="J105" s="123">
        <f>ROUND('5,3'!J105*'1,2'!$E$28,0)</f>
        <v>0</v>
      </c>
      <c r="L105" s="158"/>
      <c r="M105" s="158"/>
      <c r="N105" s="158"/>
      <c r="O105" s="158"/>
      <c r="P105" s="158"/>
      <c r="Q105" s="158"/>
      <c r="R105" s="144"/>
      <c r="T105" s="144"/>
    </row>
    <row r="106" spans="1:20" ht="36.75" customHeight="1" x14ac:dyDescent="0.2">
      <c r="A106" s="16" t="s">
        <v>581</v>
      </c>
      <c r="B106" s="16" t="s">
        <v>1071</v>
      </c>
      <c r="C106" s="17" t="s">
        <v>1072</v>
      </c>
      <c r="D106" s="16" t="s">
        <v>15</v>
      </c>
      <c r="E106" s="123">
        <f>E105*1.2</f>
        <v>650.4</v>
      </c>
      <c r="F106" s="123">
        <f t="shared" ref="F106" si="143">F105*1.2</f>
        <v>0</v>
      </c>
      <c r="G106" s="123">
        <f t="shared" ref="G106" si="144">G105*1.2</f>
        <v>1148.3999999999999</v>
      </c>
      <c r="H106" s="123">
        <f t="shared" ref="H106" si="145">H105*1.2</f>
        <v>0</v>
      </c>
      <c r="I106" s="123">
        <f t="shared" ref="I106" si="146">I105*1.2</f>
        <v>1346.3999999999999</v>
      </c>
      <c r="J106" s="123">
        <f>J105*1.2</f>
        <v>0</v>
      </c>
      <c r="L106" s="158"/>
      <c r="M106" s="158"/>
      <c r="N106" s="158"/>
      <c r="O106" s="158"/>
      <c r="P106" s="158"/>
      <c r="Q106" s="158"/>
      <c r="R106" s="144"/>
      <c r="T106" s="144"/>
    </row>
    <row r="107" spans="1:20" ht="36.75" customHeight="1" x14ac:dyDescent="0.2">
      <c r="A107" s="16" t="s">
        <v>584</v>
      </c>
      <c r="B107" s="16" t="s">
        <v>1073</v>
      </c>
      <c r="C107" s="17" t="s">
        <v>1074</v>
      </c>
      <c r="D107" s="16" t="s">
        <v>15</v>
      </c>
      <c r="E107" s="123">
        <f>E105*1.4</f>
        <v>758.8</v>
      </c>
      <c r="F107" s="123">
        <f t="shared" ref="F107:I107" si="147">F105*1.4</f>
        <v>0</v>
      </c>
      <c r="G107" s="123">
        <f t="shared" si="147"/>
        <v>1339.8</v>
      </c>
      <c r="H107" s="123">
        <f t="shared" si="147"/>
        <v>0</v>
      </c>
      <c r="I107" s="123">
        <f t="shared" si="147"/>
        <v>1570.8</v>
      </c>
      <c r="J107" s="123">
        <f>J105*1.4</f>
        <v>0</v>
      </c>
      <c r="L107" s="158"/>
      <c r="M107" s="158"/>
      <c r="N107" s="158"/>
      <c r="O107" s="158"/>
      <c r="P107" s="158"/>
      <c r="Q107" s="158"/>
      <c r="R107" s="144"/>
      <c r="T107" s="144"/>
    </row>
    <row r="108" spans="1:20" ht="36.75" customHeight="1" x14ac:dyDescent="0.2">
      <c r="A108" s="16" t="s">
        <v>587</v>
      </c>
      <c r="B108" s="16" t="s">
        <v>1075</v>
      </c>
      <c r="C108" s="17" t="s">
        <v>1076</v>
      </c>
      <c r="D108" s="16" t="s">
        <v>15</v>
      </c>
      <c r="E108" s="123">
        <f>ROUND('5,3'!E108*'1,2'!$E$28,0)</f>
        <v>702</v>
      </c>
      <c r="F108" s="123">
        <f>ROUND('5,3'!F108*'1,2'!$E$28,0)</f>
        <v>0</v>
      </c>
      <c r="G108" s="123">
        <f>ROUND('5,3'!G108*'1,2'!$E$28,0)</f>
        <v>1238</v>
      </c>
      <c r="H108" s="123">
        <f>ROUND('5,3'!H108*'1,2'!$E$28,0)</f>
        <v>0</v>
      </c>
      <c r="I108" s="123">
        <f>ROUND('5,3'!I108*'1,2'!$E$28,0)</f>
        <v>1449</v>
      </c>
      <c r="J108" s="123">
        <f>ROUND('5,3'!J108*'1,2'!$E$28,0)</f>
        <v>0</v>
      </c>
      <c r="L108" s="158"/>
      <c r="M108" s="158"/>
      <c r="N108" s="158"/>
      <c r="O108" s="158"/>
      <c r="P108" s="158"/>
      <c r="Q108" s="158"/>
      <c r="R108" s="144"/>
      <c r="T108" s="144"/>
    </row>
    <row r="109" spans="1:20" ht="36.75" customHeight="1" x14ac:dyDescent="0.2">
      <c r="A109" s="16" t="s">
        <v>590</v>
      </c>
      <c r="B109" s="16" t="s">
        <v>1077</v>
      </c>
      <c r="C109" s="17" t="s">
        <v>1078</v>
      </c>
      <c r="D109" s="16" t="s">
        <v>15</v>
      </c>
      <c r="E109" s="123">
        <f>E108*1.2</f>
        <v>842.4</v>
      </c>
      <c r="F109" s="123">
        <f t="shared" ref="F109" si="148">F108*1.2</f>
        <v>0</v>
      </c>
      <c r="G109" s="123">
        <f t="shared" ref="G109" si="149">G108*1.2</f>
        <v>1485.6</v>
      </c>
      <c r="H109" s="123">
        <f t="shared" ref="H109" si="150">H108*1.2</f>
        <v>0</v>
      </c>
      <c r="I109" s="123">
        <f t="shared" ref="I109" si="151">I108*1.2</f>
        <v>1738.8</v>
      </c>
      <c r="J109" s="123">
        <f>J108*1.2</f>
        <v>0</v>
      </c>
      <c r="L109" s="158"/>
      <c r="M109" s="158"/>
      <c r="N109" s="158"/>
      <c r="O109" s="158"/>
      <c r="P109" s="158"/>
      <c r="Q109" s="158"/>
      <c r="R109" s="144"/>
      <c r="T109" s="144"/>
    </row>
    <row r="110" spans="1:20" ht="36.75" customHeight="1" x14ac:dyDescent="0.2">
      <c r="A110" s="16" t="s">
        <v>593</v>
      </c>
      <c r="B110" s="16" t="s">
        <v>1079</v>
      </c>
      <c r="C110" s="17" t="s">
        <v>1080</v>
      </c>
      <c r="D110" s="16" t="s">
        <v>15</v>
      </c>
      <c r="E110" s="123">
        <f>E108*1.4</f>
        <v>982.8</v>
      </c>
      <c r="F110" s="123">
        <f t="shared" ref="F110:I110" si="152">F108*1.4</f>
        <v>0</v>
      </c>
      <c r="G110" s="123">
        <f t="shared" si="152"/>
        <v>1733.1999999999998</v>
      </c>
      <c r="H110" s="123">
        <f t="shared" si="152"/>
        <v>0</v>
      </c>
      <c r="I110" s="123">
        <f t="shared" si="152"/>
        <v>2028.6</v>
      </c>
      <c r="J110" s="123">
        <f>J108*1.4</f>
        <v>0</v>
      </c>
      <c r="L110" s="158"/>
      <c r="M110" s="158"/>
      <c r="N110" s="158"/>
      <c r="O110" s="158"/>
      <c r="P110" s="158"/>
      <c r="Q110" s="158"/>
      <c r="R110" s="144"/>
      <c r="T110" s="144"/>
    </row>
    <row r="111" spans="1:20" ht="36.75" customHeight="1" x14ac:dyDescent="0.2">
      <c r="A111" s="16" t="s">
        <v>596</v>
      </c>
      <c r="B111" s="16" t="s">
        <v>1081</v>
      </c>
      <c r="C111" s="17" t="s">
        <v>1082</v>
      </c>
      <c r="D111" s="16" t="s">
        <v>15</v>
      </c>
      <c r="E111" s="123">
        <f>ROUND('5,3'!E111*'1,2'!$E$28,0)</f>
        <v>860</v>
      </c>
      <c r="F111" s="123">
        <f>ROUND('5,3'!F111*'1,2'!$E$28,0)</f>
        <v>0</v>
      </c>
      <c r="G111" s="123">
        <f>ROUND('5,3'!G111*'1,2'!$E$28,0)</f>
        <v>1520</v>
      </c>
      <c r="H111" s="123">
        <f>ROUND('5,3'!H111*'1,2'!$E$28,0)</f>
        <v>0</v>
      </c>
      <c r="I111" s="123">
        <f>ROUND('5,3'!I111*'1,2'!$E$28,0)</f>
        <v>1780</v>
      </c>
      <c r="J111" s="123">
        <f>ROUND('5,3'!J111*'1,2'!$E$28,0)</f>
        <v>0</v>
      </c>
      <c r="L111" s="158"/>
      <c r="M111" s="158"/>
      <c r="N111" s="158"/>
      <c r="O111" s="158"/>
      <c r="P111" s="158"/>
      <c r="Q111" s="158"/>
      <c r="R111" s="144"/>
      <c r="T111" s="144"/>
    </row>
    <row r="112" spans="1:20" ht="36.75" customHeight="1" x14ac:dyDescent="0.2">
      <c r="A112" s="16" t="s">
        <v>599</v>
      </c>
      <c r="B112" s="16" t="s">
        <v>1083</v>
      </c>
      <c r="C112" s="17" t="s">
        <v>1084</v>
      </c>
      <c r="D112" s="16" t="s">
        <v>15</v>
      </c>
      <c r="E112" s="123">
        <f>E111*1.2</f>
        <v>1032</v>
      </c>
      <c r="F112" s="123">
        <f t="shared" ref="F112" si="153">F111*1.2</f>
        <v>0</v>
      </c>
      <c r="G112" s="123">
        <f t="shared" ref="G112" si="154">G111*1.2</f>
        <v>1824</v>
      </c>
      <c r="H112" s="123">
        <f t="shared" ref="H112" si="155">H111*1.2</f>
        <v>0</v>
      </c>
      <c r="I112" s="123">
        <f t="shared" ref="I112" si="156">I111*1.2</f>
        <v>2136</v>
      </c>
      <c r="J112" s="123">
        <f>J111*1.2</f>
        <v>0</v>
      </c>
      <c r="L112" s="158"/>
      <c r="M112" s="158"/>
      <c r="N112" s="158"/>
      <c r="O112" s="158"/>
      <c r="P112" s="158"/>
      <c r="Q112" s="158"/>
      <c r="R112" s="144"/>
      <c r="T112" s="144"/>
    </row>
    <row r="113" spans="1:20" ht="36.75" customHeight="1" x14ac:dyDescent="0.2">
      <c r="A113" s="16" t="s">
        <v>602</v>
      </c>
      <c r="B113" s="16" t="s">
        <v>1085</v>
      </c>
      <c r="C113" s="17" t="s">
        <v>1086</v>
      </c>
      <c r="D113" s="16" t="s">
        <v>15</v>
      </c>
      <c r="E113" s="123">
        <f>E111*1.4</f>
        <v>1204</v>
      </c>
      <c r="F113" s="123">
        <f t="shared" ref="F113:I113" si="157">F111*1.4</f>
        <v>0</v>
      </c>
      <c r="G113" s="123">
        <f t="shared" si="157"/>
        <v>2128</v>
      </c>
      <c r="H113" s="123">
        <f t="shared" si="157"/>
        <v>0</v>
      </c>
      <c r="I113" s="123">
        <f t="shared" si="157"/>
        <v>2492</v>
      </c>
      <c r="J113" s="123">
        <f>J111*1.4</f>
        <v>0</v>
      </c>
      <c r="L113" s="158"/>
      <c r="M113" s="158"/>
      <c r="N113" s="158"/>
      <c r="O113" s="158"/>
      <c r="P113" s="158"/>
      <c r="Q113" s="158"/>
      <c r="R113" s="144"/>
      <c r="T113" s="144"/>
    </row>
    <row r="114" spans="1:20" ht="36.75" customHeight="1" x14ac:dyDescent="0.2">
      <c r="A114" s="16" t="s">
        <v>605</v>
      </c>
      <c r="B114" s="16" t="s">
        <v>1087</v>
      </c>
      <c r="C114" s="17" t="s">
        <v>1088</v>
      </c>
      <c r="D114" s="16" t="s">
        <v>15</v>
      </c>
      <c r="E114" s="123">
        <f>ROUND('5,3'!E114*'1,2'!$E$28,0)</f>
        <v>486</v>
      </c>
      <c r="F114" s="123">
        <f>ROUND('5,3'!F114*'1,2'!$E$28,0)</f>
        <v>533</v>
      </c>
      <c r="G114" s="123">
        <f>ROUND('5,3'!G114*'1,2'!$E$28,0)</f>
        <v>873</v>
      </c>
      <c r="H114" s="123">
        <f>ROUND('5,3'!H114*'1,2'!$E$28,0)</f>
        <v>963</v>
      </c>
      <c r="I114" s="123">
        <f>ROUND('5,3'!I114*'1,2'!$E$28,0)</f>
        <v>989</v>
      </c>
      <c r="J114" s="123">
        <f>ROUND('5,3'!J114*'1,2'!$E$28,0)</f>
        <v>1082</v>
      </c>
      <c r="L114" s="158"/>
      <c r="M114" s="158"/>
      <c r="N114" s="158"/>
      <c r="O114" s="158"/>
      <c r="P114" s="158"/>
      <c r="Q114" s="158"/>
      <c r="R114" s="144"/>
      <c r="T114" s="144"/>
    </row>
    <row r="115" spans="1:20" ht="36.75" customHeight="1" x14ac:dyDescent="0.2">
      <c r="A115" s="16" t="s">
        <v>608</v>
      </c>
      <c r="B115" s="16" t="s">
        <v>1089</v>
      </c>
      <c r="C115" s="17" t="s">
        <v>1090</v>
      </c>
      <c r="D115" s="16" t="s">
        <v>15</v>
      </c>
      <c r="E115" s="123">
        <f>E114*1.2</f>
        <v>583.19999999999993</v>
      </c>
      <c r="F115" s="123">
        <f t="shared" ref="F115" si="158">F114*1.2</f>
        <v>639.6</v>
      </c>
      <c r="G115" s="123">
        <f t="shared" ref="G115" si="159">G114*1.2</f>
        <v>1047.5999999999999</v>
      </c>
      <c r="H115" s="123">
        <f t="shared" ref="H115" si="160">H114*1.2</f>
        <v>1155.5999999999999</v>
      </c>
      <c r="I115" s="123">
        <f t="shared" ref="I115" si="161">I114*1.2</f>
        <v>1186.8</v>
      </c>
      <c r="J115" s="123">
        <f>J114*1.2</f>
        <v>1298.3999999999999</v>
      </c>
      <c r="L115" s="158"/>
      <c r="M115" s="158"/>
      <c r="N115" s="158"/>
      <c r="O115" s="158"/>
      <c r="P115" s="158"/>
      <c r="Q115" s="158"/>
      <c r="R115" s="144"/>
      <c r="T115" s="144"/>
    </row>
    <row r="116" spans="1:20" ht="36.75" customHeight="1" x14ac:dyDescent="0.2">
      <c r="A116" s="16" t="s">
        <v>611</v>
      </c>
      <c r="B116" s="16" t="s">
        <v>1091</v>
      </c>
      <c r="C116" s="17" t="s">
        <v>1092</v>
      </c>
      <c r="D116" s="16" t="s">
        <v>15</v>
      </c>
      <c r="E116" s="123">
        <f>E114*1.4</f>
        <v>680.4</v>
      </c>
      <c r="F116" s="123">
        <f t="shared" ref="F116:I116" si="162">F114*1.4</f>
        <v>746.19999999999993</v>
      </c>
      <c r="G116" s="123">
        <f t="shared" si="162"/>
        <v>1222.1999999999998</v>
      </c>
      <c r="H116" s="123">
        <f t="shared" si="162"/>
        <v>1348.1999999999998</v>
      </c>
      <c r="I116" s="123">
        <f t="shared" si="162"/>
        <v>1384.6</v>
      </c>
      <c r="J116" s="123">
        <f>J114*1.4</f>
        <v>1514.8</v>
      </c>
      <c r="L116" s="158"/>
      <c r="M116" s="158"/>
      <c r="N116" s="158"/>
      <c r="O116" s="158"/>
      <c r="P116" s="158"/>
      <c r="Q116" s="158"/>
      <c r="R116" s="144"/>
      <c r="T116" s="144"/>
    </row>
    <row r="117" spans="1:20" ht="36.75" customHeight="1" x14ac:dyDescent="0.2">
      <c r="A117" s="16" t="s">
        <v>614</v>
      </c>
      <c r="B117" s="16" t="s">
        <v>1093</v>
      </c>
      <c r="C117" s="17" t="s">
        <v>1094</v>
      </c>
      <c r="D117" s="16" t="s">
        <v>15</v>
      </c>
      <c r="E117" s="123">
        <f>ROUND('5,3'!E117*'1,2'!$E$28,0)</f>
        <v>571</v>
      </c>
      <c r="F117" s="123">
        <f>ROUND('5,3'!F117*'1,2'!$E$28,0)</f>
        <v>0</v>
      </c>
      <c r="G117" s="123">
        <f>ROUND('5,3'!G117*'1,2'!$E$28,0)</f>
        <v>1026</v>
      </c>
      <c r="H117" s="123">
        <f>ROUND('5,3'!H117*'1,2'!$E$28,0)</f>
        <v>0</v>
      </c>
      <c r="I117" s="123">
        <f>ROUND('5,3'!I117*'1,2'!$E$28,0)</f>
        <v>1164</v>
      </c>
      <c r="J117" s="123">
        <f>ROUND('5,3'!J117*'1,2'!$E$28,0)</f>
        <v>0</v>
      </c>
      <c r="L117" s="158"/>
      <c r="M117" s="158"/>
      <c r="N117" s="158"/>
      <c r="O117" s="158"/>
      <c r="P117" s="158"/>
      <c r="Q117" s="158"/>
      <c r="R117" s="144"/>
      <c r="T117" s="144"/>
    </row>
    <row r="118" spans="1:20" ht="36.75" customHeight="1" x14ac:dyDescent="0.2">
      <c r="A118" s="16" t="s">
        <v>617</v>
      </c>
      <c r="B118" s="16" t="s">
        <v>1095</v>
      </c>
      <c r="C118" s="17" t="s">
        <v>1096</v>
      </c>
      <c r="D118" s="16" t="s">
        <v>15</v>
      </c>
      <c r="E118" s="123">
        <f>E117*1.2</f>
        <v>685.19999999999993</v>
      </c>
      <c r="F118" s="123">
        <f t="shared" ref="F118" si="163">F117*1.2</f>
        <v>0</v>
      </c>
      <c r="G118" s="123">
        <f t="shared" ref="G118" si="164">G117*1.2</f>
        <v>1231.2</v>
      </c>
      <c r="H118" s="123">
        <f t="shared" ref="H118" si="165">H117*1.2</f>
        <v>0</v>
      </c>
      <c r="I118" s="123">
        <f t="shared" ref="I118" si="166">I117*1.2</f>
        <v>1396.8</v>
      </c>
      <c r="J118" s="123">
        <f>J117*1.2</f>
        <v>0</v>
      </c>
      <c r="L118" s="158"/>
      <c r="M118" s="158"/>
      <c r="N118" s="158"/>
      <c r="O118" s="158"/>
      <c r="P118" s="158"/>
      <c r="Q118" s="158"/>
      <c r="R118" s="144"/>
      <c r="T118" s="144"/>
    </row>
    <row r="119" spans="1:20" ht="36.75" customHeight="1" x14ac:dyDescent="0.2">
      <c r="A119" s="16" t="s">
        <v>620</v>
      </c>
      <c r="B119" s="16" t="s">
        <v>1097</v>
      </c>
      <c r="C119" s="17" t="s">
        <v>1098</v>
      </c>
      <c r="D119" s="16" t="s">
        <v>15</v>
      </c>
      <c r="E119" s="123">
        <f>E117*1.4</f>
        <v>799.4</v>
      </c>
      <c r="F119" s="123">
        <f t="shared" ref="F119:I119" si="167">F117*1.4</f>
        <v>0</v>
      </c>
      <c r="G119" s="123">
        <f t="shared" si="167"/>
        <v>1436.3999999999999</v>
      </c>
      <c r="H119" s="123">
        <f t="shared" si="167"/>
        <v>0</v>
      </c>
      <c r="I119" s="123">
        <f t="shared" si="167"/>
        <v>1629.6</v>
      </c>
      <c r="J119" s="123">
        <f>J117*1.4</f>
        <v>0</v>
      </c>
      <c r="L119" s="158"/>
      <c r="M119" s="158"/>
      <c r="N119" s="158"/>
      <c r="O119" s="158"/>
      <c r="P119" s="158"/>
      <c r="Q119" s="158"/>
      <c r="R119" s="144"/>
      <c r="T119" s="144"/>
    </row>
    <row r="120" spans="1:20" ht="36.75" customHeight="1" x14ac:dyDescent="0.2">
      <c r="A120" s="16" t="s">
        <v>623</v>
      </c>
      <c r="B120" s="16" t="s">
        <v>1099</v>
      </c>
      <c r="C120" s="17" t="s">
        <v>1100</v>
      </c>
      <c r="D120" s="16" t="s">
        <v>15</v>
      </c>
      <c r="E120" s="123">
        <f>ROUND('5,3'!E120*'1,2'!$E$28,0)</f>
        <v>3250</v>
      </c>
      <c r="F120" s="123">
        <f>ROUND('5,3'!F120*'1,2'!$E$28,0)</f>
        <v>0</v>
      </c>
      <c r="G120" s="123">
        <f>ROUND('5,3'!G120*'1,2'!$E$28,0)</f>
        <v>5738</v>
      </c>
      <c r="H120" s="123">
        <f>ROUND('5,3'!H120*'1,2'!$E$28,0)</f>
        <v>0</v>
      </c>
      <c r="I120" s="123">
        <f>ROUND('5,3'!I120*'1,2'!$E$28,0)</f>
        <v>6720</v>
      </c>
      <c r="J120" s="123">
        <f>ROUND('5,3'!J120*'1,2'!$E$28,0)</f>
        <v>0</v>
      </c>
      <c r="L120" s="158"/>
      <c r="M120" s="158"/>
      <c r="N120" s="158"/>
      <c r="O120" s="158"/>
      <c r="P120" s="158"/>
      <c r="Q120" s="158"/>
      <c r="R120" s="144"/>
      <c r="T120" s="144"/>
    </row>
    <row r="121" spans="1:20" ht="36.75" customHeight="1" x14ac:dyDescent="0.2">
      <c r="A121" s="16" t="s">
        <v>626</v>
      </c>
      <c r="B121" s="16" t="s">
        <v>1101</v>
      </c>
      <c r="C121" s="17" t="s">
        <v>1102</v>
      </c>
      <c r="D121" s="16" t="s">
        <v>15</v>
      </c>
      <c r="E121" s="123">
        <f>E120*1.2</f>
        <v>3900</v>
      </c>
      <c r="F121" s="123">
        <f t="shared" ref="F121" si="168">F120*1.2</f>
        <v>0</v>
      </c>
      <c r="G121" s="123">
        <f t="shared" ref="G121" si="169">G120*1.2</f>
        <v>6885.5999999999995</v>
      </c>
      <c r="H121" s="123">
        <f t="shared" ref="H121" si="170">H120*1.2</f>
        <v>0</v>
      </c>
      <c r="I121" s="123">
        <f t="shared" ref="I121" si="171">I120*1.2</f>
        <v>8064</v>
      </c>
      <c r="J121" s="123">
        <f>J120*1.2</f>
        <v>0</v>
      </c>
      <c r="L121" s="158"/>
      <c r="M121" s="158"/>
      <c r="N121" s="158"/>
      <c r="O121" s="158"/>
      <c r="P121" s="158"/>
      <c r="Q121" s="158"/>
      <c r="R121" s="144"/>
      <c r="T121" s="144"/>
    </row>
    <row r="122" spans="1:20" ht="36.75" customHeight="1" x14ac:dyDescent="0.2">
      <c r="A122" s="16" t="s">
        <v>629</v>
      </c>
      <c r="B122" s="16" t="s">
        <v>1103</v>
      </c>
      <c r="C122" s="17" t="s">
        <v>1104</v>
      </c>
      <c r="D122" s="16" t="s">
        <v>15</v>
      </c>
      <c r="E122" s="123">
        <f>E120*1.4</f>
        <v>4550</v>
      </c>
      <c r="F122" s="123">
        <f t="shared" ref="F122:I122" si="172">F120*1.4</f>
        <v>0</v>
      </c>
      <c r="G122" s="123">
        <f t="shared" si="172"/>
        <v>8033.2</v>
      </c>
      <c r="H122" s="123">
        <f t="shared" si="172"/>
        <v>0</v>
      </c>
      <c r="I122" s="123">
        <f t="shared" si="172"/>
        <v>9408</v>
      </c>
      <c r="J122" s="123">
        <f>J120*1.4</f>
        <v>0</v>
      </c>
      <c r="L122" s="158"/>
      <c r="M122" s="158"/>
      <c r="N122" s="158"/>
      <c r="O122" s="158"/>
      <c r="P122" s="158"/>
      <c r="Q122" s="158"/>
      <c r="R122" s="144"/>
      <c r="T122" s="144"/>
    </row>
    <row r="123" spans="1:20" ht="36.75" customHeight="1" x14ac:dyDescent="0.2">
      <c r="A123" s="16" t="s">
        <v>632</v>
      </c>
      <c r="B123" s="16" t="s">
        <v>1105</v>
      </c>
      <c r="C123" s="17" t="s">
        <v>1106</v>
      </c>
      <c r="D123" s="16" t="s">
        <v>15</v>
      </c>
      <c r="E123" s="123">
        <f>ROUND('5,3'!E123*'1,2'!$E$28,0)</f>
        <v>3760</v>
      </c>
      <c r="F123" s="123">
        <f>ROUND('5,3'!F123*'1,2'!$E$28,0)</f>
        <v>0</v>
      </c>
      <c r="G123" s="123">
        <f>ROUND('5,3'!G123*'1,2'!$E$28,0)</f>
        <v>6639</v>
      </c>
      <c r="H123" s="123">
        <f>ROUND('5,3'!H123*'1,2'!$E$28,0)</f>
        <v>0</v>
      </c>
      <c r="I123" s="123">
        <f>ROUND('5,3'!I123*'1,2'!$E$28,0)</f>
        <v>7775</v>
      </c>
      <c r="J123" s="123">
        <f>ROUND('5,3'!J123*'1,2'!$E$28,0)</f>
        <v>0</v>
      </c>
      <c r="L123" s="158"/>
      <c r="M123" s="158"/>
      <c r="N123" s="158"/>
      <c r="O123" s="158"/>
      <c r="P123" s="158"/>
      <c r="Q123" s="158"/>
      <c r="R123" s="144"/>
      <c r="T123" s="144"/>
    </row>
    <row r="124" spans="1:20" ht="36.75" customHeight="1" x14ac:dyDescent="0.2">
      <c r="A124" s="16" t="s">
        <v>635</v>
      </c>
      <c r="B124" s="16" t="s">
        <v>1107</v>
      </c>
      <c r="C124" s="17" t="s">
        <v>1108</v>
      </c>
      <c r="D124" s="16" t="s">
        <v>15</v>
      </c>
      <c r="E124" s="123">
        <f>E123*1.2</f>
        <v>4512</v>
      </c>
      <c r="F124" s="123">
        <f t="shared" ref="F124" si="173">F123*1.2</f>
        <v>0</v>
      </c>
      <c r="G124" s="123">
        <f t="shared" ref="G124" si="174">G123*1.2</f>
        <v>7966.7999999999993</v>
      </c>
      <c r="H124" s="123">
        <f t="shared" ref="H124" si="175">H123*1.2</f>
        <v>0</v>
      </c>
      <c r="I124" s="123">
        <f t="shared" ref="I124" si="176">I123*1.2</f>
        <v>9330</v>
      </c>
      <c r="J124" s="123">
        <f>J123*1.2</f>
        <v>0</v>
      </c>
      <c r="L124" s="158"/>
      <c r="M124" s="158"/>
      <c r="N124" s="158"/>
      <c r="O124" s="158"/>
      <c r="P124" s="158"/>
      <c r="Q124" s="158"/>
      <c r="R124" s="144"/>
      <c r="T124" s="144"/>
    </row>
    <row r="125" spans="1:20" ht="36.75" customHeight="1" x14ac:dyDescent="0.2">
      <c r="A125" s="16" t="s">
        <v>638</v>
      </c>
      <c r="B125" s="16" t="s">
        <v>1109</v>
      </c>
      <c r="C125" s="17" t="s">
        <v>1110</v>
      </c>
      <c r="D125" s="16" t="s">
        <v>15</v>
      </c>
      <c r="E125" s="123">
        <f>E123*1.4</f>
        <v>5264</v>
      </c>
      <c r="F125" s="123">
        <f t="shared" ref="F125:I125" si="177">F123*1.4</f>
        <v>0</v>
      </c>
      <c r="G125" s="123">
        <f t="shared" si="177"/>
        <v>9294.5999999999985</v>
      </c>
      <c r="H125" s="123">
        <f t="shared" si="177"/>
        <v>0</v>
      </c>
      <c r="I125" s="123">
        <f t="shared" si="177"/>
        <v>10885</v>
      </c>
      <c r="J125" s="123">
        <f>J123*1.4</f>
        <v>0</v>
      </c>
      <c r="L125" s="158"/>
      <c r="M125" s="158"/>
      <c r="N125" s="158"/>
      <c r="O125" s="158"/>
      <c r="P125" s="158"/>
      <c r="Q125" s="158"/>
      <c r="R125" s="144"/>
      <c r="T125" s="144"/>
    </row>
    <row r="126" spans="1:20" ht="36.75" customHeight="1" x14ac:dyDescent="0.2">
      <c r="A126" s="16" t="s">
        <v>641</v>
      </c>
      <c r="B126" s="16" t="s">
        <v>1111</v>
      </c>
      <c r="C126" s="17" t="s">
        <v>1112</v>
      </c>
      <c r="D126" s="16" t="s">
        <v>15</v>
      </c>
      <c r="E126" s="123">
        <f>ROUND('5,3'!E126*'1,2'!$E$28,0)</f>
        <v>4271</v>
      </c>
      <c r="F126" s="123">
        <f>ROUND('5,3'!F126*'1,2'!$E$28,0)</f>
        <v>0</v>
      </c>
      <c r="G126" s="123">
        <f>ROUND('5,3'!G126*'1,2'!$E$28,0)</f>
        <v>7538</v>
      </c>
      <c r="H126" s="123">
        <f>ROUND('5,3'!H126*'1,2'!$E$28,0)</f>
        <v>0</v>
      </c>
      <c r="I126" s="123">
        <f>ROUND('5,3'!I126*'1,2'!$E$28,0)</f>
        <v>8829</v>
      </c>
      <c r="J126" s="123">
        <f>ROUND('5,3'!J126*'1,2'!$E$28,0)</f>
        <v>0</v>
      </c>
      <c r="L126" s="158"/>
      <c r="M126" s="158"/>
      <c r="N126" s="158"/>
      <c r="O126" s="158"/>
      <c r="P126" s="158"/>
      <c r="Q126" s="158"/>
      <c r="R126" s="144"/>
      <c r="T126" s="144"/>
    </row>
    <row r="127" spans="1:20" ht="36.75" customHeight="1" x14ac:dyDescent="0.2">
      <c r="A127" s="16" t="s">
        <v>644</v>
      </c>
      <c r="B127" s="16" t="s">
        <v>1113</v>
      </c>
      <c r="C127" s="17" t="s">
        <v>1114</v>
      </c>
      <c r="D127" s="16" t="s">
        <v>15</v>
      </c>
      <c r="E127" s="123">
        <f>E126*1.2</f>
        <v>5125.2</v>
      </c>
      <c r="F127" s="123">
        <f t="shared" ref="F127" si="178">F126*1.2</f>
        <v>0</v>
      </c>
      <c r="G127" s="123">
        <f>G126*1.2</f>
        <v>9045.6</v>
      </c>
      <c r="H127" s="123">
        <f t="shared" ref="H127" si="179">H126*1.2</f>
        <v>0</v>
      </c>
      <c r="I127" s="123">
        <f t="shared" ref="I127" si="180">I126*1.2</f>
        <v>10594.8</v>
      </c>
      <c r="J127" s="123">
        <f>J126*1.2</f>
        <v>0</v>
      </c>
      <c r="L127" s="158"/>
      <c r="M127" s="158"/>
      <c r="N127" s="158"/>
      <c r="O127" s="158"/>
      <c r="P127" s="158"/>
      <c r="Q127" s="158"/>
      <c r="R127" s="144"/>
      <c r="T127" s="144"/>
    </row>
    <row r="128" spans="1:20" ht="36.75" customHeight="1" x14ac:dyDescent="0.2">
      <c r="A128" s="16" t="s">
        <v>647</v>
      </c>
      <c r="B128" s="16" t="s">
        <v>1115</v>
      </c>
      <c r="C128" s="17" t="s">
        <v>1116</v>
      </c>
      <c r="D128" s="16" t="s">
        <v>15</v>
      </c>
      <c r="E128" s="123">
        <f>E126*1.4</f>
        <v>5979.4</v>
      </c>
      <c r="F128" s="123">
        <f t="shared" ref="F128:I128" si="181">F126*1.4</f>
        <v>0</v>
      </c>
      <c r="G128" s="123">
        <f>G126*1.4</f>
        <v>10553.199999999999</v>
      </c>
      <c r="H128" s="123">
        <f t="shared" si="181"/>
        <v>0</v>
      </c>
      <c r="I128" s="123">
        <f t="shared" si="181"/>
        <v>12360.599999999999</v>
      </c>
      <c r="J128" s="123">
        <f>J126*1.4</f>
        <v>0</v>
      </c>
      <c r="L128" s="158"/>
      <c r="M128" s="158"/>
      <c r="N128" s="158"/>
      <c r="O128" s="158"/>
      <c r="P128" s="158"/>
      <c r="Q128" s="158"/>
      <c r="R128" s="144"/>
      <c r="T128" s="144"/>
    </row>
    <row r="129" spans="1:20" ht="36.75" customHeight="1" x14ac:dyDescent="0.2">
      <c r="A129" s="16" t="s">
        <v>650</v>
      </c>
      <c r="B129" s="16" t="s">
        <v>1117</v>
      </c>
      <c r="C129" s="17" t="s">
        <v>1118</v>
      </c>
      <c r="D129" s="16" t="s">
        <v>15</v>
      </c>
      <c r="E129" s="123">
        <f>ROUND('5,3'!E129*'1,2'!$E$28,0)</f>
        <v>5035</v>
      </c>
      <c r="F129" s="123">
        <f>ROUND('5,3'!F129*'1,2'!$E$28,0)</f>
        <v>0</v>
      </c>
      <c r="G129" s="123">
        <f>ROUND('5,3'!G129*'1,2'!$E$28,0)</f>
        <v>8887</v>
      </c>
      <c r="H129" s="123">
        <f>ROUND('5,3'!H129*'1,2'!$E$28,0)</f>
        <v>0</v>
      </c>
      <c r="I129" s="123">
        <f>ROUND('5,3'!I129*'1,2'!$E$28,0)</f>
        <v>10411</v>
      </c>
      <c r="J129" s="123">
        <f>ROUND('5,3'!J129*'1,2'!$E$28,0)</f>
        <v>0</v>
      </c>
      <c r="L129" s="158"/>
      <c r="M129" s="158"/>
      <c r="N129" s="158"/>
      <c r="O129" s="158"/>
      <c r="P129" s="158"/>
      <c r="Q129" s="158"/>
      <c r="R129" s="144"/>
      <c r="T129" s="144"/>
    </row>
    <row r="130" spans="1:20" ht="36.75" customHeight="1" x14ac:dyDescent="0.2">
      <c r="A130" s="16" t="s">
        <v>653</v>
      </c>
      <c r="B130" s="16" t="s">
        <v>1119</v>
      </c>
      <c r="C130" s="17" t="s">
        <v>1120</v>
      </c>
      <c r="D130" s="16" t="s">
        <v>15</v>
      </c>
      <c r="E130" s="123">
        <f>E129*1.2</f>
        <v>6042</v>
      </c>
      <c r="F130" s="123">
        <f t="shared" ref="F130" si="182">F129*1.2</f>
        <v>0</v>
      </c>
      <c r="G130" s="123">
        <f t="shared" ref="G130" si="183">G129*1.2</f>
        <v>10664.4</v>
      </c>
      <c r="H130" s="123">
        <f t="shared" ref="H130" si="184">H129*1.2</f>
        <v>0</v>
      </c>
      <c r="I130" s="123">
        <f t="shared" ref="I130" si="185">I129*1.2</f>
        <v>12493.199999999999</v>
      </c>
      <c r="J130" s="123">
        <f>J129*1.2</f>
        <v>0</v>
      </c>
      <c r="L130" s="158"/>
      <c r="M130" s="158"/>
      <c r="N130" s="158"/>
      <c r="O130" s="158"/>
      <c r="P130" s="158"/>
      <c r="Q130" s="158"/>
      <c r="R130" s="144"/>
      <c r="T130" s="144"/>
    </row>
    <row r="131" spans="1:20" ht="36.75" customHeight="1" x14ac:dyDescent="0.2">
      <c r="A131" s="16" t="s">
        <v>656</v>
      </c>
      <c r="B131" s="16" t="s">
        <v>1121</v>
      </c>
      <c r="C131" s="17" t="s">
        <v>1122</v>
      </c>
      <c r="D131" s="16" t="s">
        <v>15</v>
      </c>
      <c r="E131" s="123">
        <f>E129*1.4</f>
        <v>7049</v>
      </c>
      <c r="F131" s="123">
        <f t="shared" ref="F131:I131" si="186">F129*1.4</f>
        <v>0</v>
      </c>
      <c r="G131" s="123">
        <f t="shared" si="186"/>
        <v>12441.8</v>
      </c>
      <c r="H131" s="123">
        <f t="shared" si="186"/>
        <v>0</v>
      </c>
      <c r="I131" s="123">
        <f t="shared" si="186"/>
        <v>14575.4</v>
      </c>
      <c r="J131" s="123">
        <f>J129*1.4</f>
        <v>0</v>
      </c>
      <c r="L131" s="158"/>
      <c r="M131" s="158"/>
      <c r="N131" s="158"/>
      <c r="O131" s="158"/>
      <c r="P131" s="158"/>
      <c r="Q131" s="158"/>
      <c r="R131" s="144"/>
      <c r="T131" s="144"/>
    </row>
    <row r="132" spans="1:20" ht="36.75" customHeight="1" x14ac:dyDescent="0.2">
      <c r="A132" s="16" t="s">
        <v>659</v>
      </c>
      <c r="B132" s="16" t="s">
        <v>1123</v>
      </c>
      <c r="C132" s="17" t="s">
        <v>1124</v>
      </c>
      <c r="D132" s="16" t="s">
        <v>15</v>
      </c>
      <c r="E132" s="123">
        <f>ROUND('5,3'!E132*'1,2'!$E$28,0)</f>
        <v>6054</v>
      </c>
      <c r="F132" s="123">
        <f>ROUND('5,3'!F132*'1,2'!$E$28,0)</f>
        <v>0</v>
      </c>
      <c r="G132" s="123">
        <f>ROUND('5,3'!G132*'1,2'!$E$28,0)</f>
        <v>10688</v>
      </c>
      <c r="H132" s="123">
        <f>ROUND('5,3'!H132*'1,2'!$E$28,0)</f>
        <v>0</v>
      </c>
      <c r="I132" s="123">
        <f>ROUND('5,3'!I132*'1,2'!$E$28,0)</f>
        <v>12519</v>
      </c>
      <c r="J132" s="123">
        <f>ROUND('5,3'!J132*'1,2'!$E$28,0)</f>
        <v>0</v>
      </c>
      <c r="L132" s="158"/>
      <c r="M132" s="158"/>
      <c r="N132" s="158"/>
      <c r="O132" s="158"/>
      <c r="P132" s="158"/>
      <c r="Q132" s="158"/>
      <c r="R132" s="144"/>
      <c r="T132" s="144"/>
    </row>
    <row r="133" spans="1:20" ht="36.75" customHeight="1" x14ac:dyDescent="0.2">
      <c r="A133" s="16" t="s">
        <v>662</v>
      </c>
      <c r="B133" s="16" t="s">
        <v>1125</v>
      </c>
      <c r="C133" s="17" t="s">
        <v>1126</v>
      </c>
      <c r="D133" s="16" t="s">
        <v>15</v>
      </c>
      <c r="E133" s="123">
        <f>E132*1.2</f>
        <v>7264.8</v>
      </c>
      <c r="F133" s="123">
        <f t="shared" ref="F133" si="187">F132*1.2</f>
        <v>0</v>
      </c>
      <c r="G133" s="123">
        <f>G132*1.2</f>
        <v>12825.6</v>
      </c>
      <c r="H133" s="123">
        <f t="shared" ref="H133" si="188">H132*1.2</f>
        <v>0</v>
      </c>
      <c r="I133" s="123">
        <f t="shared" ref="I133" si="189">I132*1.2</f>
        <v>15022.8</v>
      </c>
      <c r="J133" s="123">
        <f>J132*1.2</f>
        <v>0</v>
      </c>
      <c r="L133" s="158"/>
      <c r="M133" s="158"/>
      <c r="N133" s="158"/>
      <c r="O133" s="158"/>
      <c r="P133" s="158"/>
      <c r="Q133" s="158"/>
      <c r="R133" s="144"/>
      <c r="T133" s="144"/>
    </row>
    <row r="134" spans="1:20" ht="36.75" customHeight="1" x14ac:dyDescent="0.2">
      <c r="A134" s="16" t="s">
        <v>665</v>
      </c>
      <c r="B134" s="16" t="s">
        <v>1127</v>
      </c>
      <c r="C134" s="17" t="s">
        <v>1128</v>
      </c>
      <c r="D134" s="16" t="s">
        <v>15</v>
      </c>
      <c r="E134" s="123">
        <f>E132*1.4</f>
        <v>8475.6</v>
      </c>
      <c r="F134" s="123">
        <f t="shared" ref="F134:I134" si="190">F132*1.4</f>
        <v>0</v>
      </c>
      <c r="G134" s="123">
        <f>G132*1.4</f>
        <v>14963.199999999999</v>
      </c>
      <c r="H134" s="123">
        <f t="shared" si="190"/>
        <v>0</v>
      </c>
      <c r="I134" s="123">
        <f t="shared" si="190"/>
        <v>17526.599999999999</v>
      </c>
      <c r="J134" s="123">
        <f>J132*1.4</f>
        <v>0</v>
      </c>
      <c r="L134" s="158"/>
      <c r="M134" s="158"/>
      <c r="N134" s="158"/>
      <c r="O134" s="158"/>
      <c r="P134" s="158"/>
      <c r="Q134" s="158"/>
      <c r="R134" s="144"/>
      <c r="T134" s="144"/>
    </row>
    <row r="135" spans="1:20" ht="36.75" customHeight="1" x14ac:dyDescent="0.2">
      <c r="A135" s="16" t="s">
        <v>668</v>
      </c>
      <c r="B135" s="16" t="s">
        <v>1129</v>
      </c>
      <c r="C135" s="17" t="s">
        <v>1130</v>
      </c>
      <c r="D135" s="16" t="s">
        <v>15</v>
      </c>
      <c r="E135" s="123">
        <f>ROUND('5,3'!E135*'1,2'!$E$28,0)</f>
        <v>2908</v>
      </c>
      <c r="F135" s="123">
        <f>ROUND('5,3'!F135*'1,2'!$E$28,0)</f>
        <v>3198</v>
      </c>
      <c r="G135" s="123">
        <f>ROUND('5,3'!G135*'1,2'!$E$28,0)</f>
        <v>5238</v>
      </c>
      <c r="H135" s="123">
        <f>ROUND('5,3'!H135*'1,2'!$E$28,0)</f>
        <v>5766</v>
      </c>
      <c r="I135" s="123">
        <f>ROUND('5,3'!I135*'1,2'!$E$28,0)</f>
        <v>5933</v>
      </c>
      <c r="J135" s="123">
        <f>ROUND('5,3'!J135*'1,2'!$E$28,0)</f>
        <v>6491</v>
      </c>
      <c r="L135" s="158"/>
      <c r="M135" s="158"/>
      <c r="N135" s="158"/>
      <c r="O135" s="158"/>
      <c r="P135" s="158"/>
      <c r="Q135" s="158"/>
      <c r="R135" s="144"/>
      <c r="T135" s="144"/>
    </row>
    <row r="136" spans="1:20" ht="36.75" customHeight="1" x14ac:dyDescent="0.2">
      <c r="A136" s="16" t="s">
        <v>671</v>
      </c>
      <c r="B136" s="16" t="s">
        <v>1131</v>
      </c>
      <c r="C136" s="17" t="s">
        <v>1132</v>
      </c>
      <c r="D136" s="16" t="s">
        <v>15</v>
      </c>
      <c r="E136" s="123">
        <f>E135*1.2</f>
        <v>3489.6</v>
      </c>
      <c r="F136" s="123">
        <f t="shared" ref="F136" si="191">F135*1.2</f>
        <v>3837.6</v>
      </c>
      <c r="G136" s="123">
        <f t="shared" ref="G136" si="192">G135*1.2</f>
        <v>6285.5999999999995</v>
      </c>
      <c r="H136" s="123">
        <f t="shared" ref="H136" si="193">H135*1.2</f>
        <v>6919.2</v>
      </c>
      <c r="I136" s="123">
        <f t="shared" ref="I136" si="194">I135*1.2</f>
        <v>7119.5999999999995</v>
      </c>
      <c r="J136" s="123">
        <f>J135*1.2</f>
        <v>7789.2</v>
      </c>
      <c r="L136" s="158"/>
      <c r="M136" s="158"/>
      <c r="N136" s="158"/>
      <c r="O136" s="158"/>
      <c r="P136" s="158"/>
      <c r="Q136" s="158"/>
      <c r="R136" s="144"/>
      <c r="T136" s="144"/>
    </row>
    <row r="137" spans="1:20" ht="36.75" customHeight="1" x14ac:dyDescent="0.2">
      <c r="A137" s="16" t="s">
        <v>674</v>
      </c>
      <c r="B137" s="16" t="s">
        <v>1133</v>
      </c>
      <c r="C137" s="17" t="s">
        <v>1134</v>
      </c>
      <c r="D137" s="16" t="s">
        <v>15</v>
      </c>
      <c r="E137" s="123">
        <f>E135*1.4</f>
        <v>4071.2</v>
      </c>
      <c r="F137" s="123">
        <f t="shared" ref="F137:I137" si="195">F135*1.4</f>
        <v>4477.2</v>
      </c>
      <c r="G137" s="123">
        <f t="shared" si="195"/>
        <v>7333.2</v>
      </c>
      <c r="H137" s="123">
        <f t="shared" si="195"/>
        <v>8072.4</v>
      </c>
      <c r="I137" s="123">
        <f t="shared" si="195"/>
        <v>8306.1999999999989</v>
      </c>
      <c r="J137" s="123">
        <f>J135*1.4</f>
        <v>9087.4</v>
      </c>
      <c r="L137" s="158"/>
      <c r="M137" s="158"/>
      <c r="N137" s="158"/>
      <c r="O137" s="158"/>
      <c r="P137" s="158"/>
      <c r="Q137" s="158"/>
      <c r="R137" s="144"/>
      <c r="T137" s="144"/>
    </row>
    <row r="138" spans="1:20" ht="36.75" customHeight="1" x14ac:dyDescent="0.2">
      <c r="A138" s="16" t="s">
        <v>677</v>
      </c>
      <c r="B138" s="16" t="s">
        <v>1135</v>
      </c>
      <c r="C138" s="17" t="s">
        <v>1136</v>
      </c>
      <c r="D138" s="16" t="s">
        <v>15</v>
      </c>
      <c r="E138" s="123">
        <f>ROUND('5,3'!E138*'1,2'!$E$28,0)</f>
        <v>3366</v>
      </c>
      <c r="F138" s="123">
        <f>ROUND('5,3'!F138*'1,2'!$E$28,0)</f>
        <v>3699</v>
      </c>
      <c r="G138" s="123">
        <f>ROUND('5,3'!G138*'1,2'!$E$28,0)</f>
        <v>6058</v>
      </c>
      <c r="H138" s="123">
        <f>ROUND('5,3'!H138*'1,2'!$E$28,0)</f>
        <v>6670</v>
      </c>
      <c r="I138" s="123">
        <f>ROUND('5,3'!I138*'1,2'!$E$28,0)</f>
        <v>6863</v>
      </c>
      <c r="J138" s="123">
        <f>ROUND('5,3'!J138*'1,2'!$E$28,0)</f>
        <v>7508</v>
      </c>
      <c r="L138" s="158"/>
      <c r="M138" s="158"/>
      <c r="N138" s="158"/>
      <c r="O138" s="158"/>
      <c r="P138" s="158"/>
      <c r="Q138" s="158"/>
      <c r="R138" s="144"/>
      <c r="T138" s="144"/>
    </row>
    <row r="139" spans="1:20" ht="36.75" customHeight="1" x14ac:dyDescent="0.2">
      <c r="A139" s="16" t="s">
        <v>680</v>
      </c>
      <c r="B139" s="16" t="s">
        <v>1137</v>
      </c>
      <c r="C139" s="17" t="s">
        <v>1138</v>
      </c>
      <c r="D139" s="16" t="s">
        <v>15</v>
      </c>
      <c r="E139" s="123">
        <f>E138*1.2</f>
        <v>4039.2</v>
      </c>
      <c r="F139" s="123">
        <f t="shared" ref="F139" si="196">F138*1.2</f>
        <v>4438.8</v>
      </c>
      <c r="G139" s="123">
        <f t="shared" ref="G139" si="197">G138*1.2</f>
        <v>7269.5999999999995</v>
      </c>
      <c r="H139" s="123">
        <f t="shared" ref="H139" si="198">H138*1.2</f>
        <v>8004</v>
      </c>
      <c r="I139" s="123">
        <f t="shared" ref="I139" si="199">I138*1.2</f>
        <v>8235.6</v>
      </c>
      <c r="J139" s="123">
        <f>J138*1.2</f>
        <v>9009.6</v>
      </c>
      <c r="L139" s="158"/>
      <c r="M139" s="158"/>
      <c r="N139" s="158"/>
      <c r="O139" s="158"/>
      <c r="P139" s="158"/>
      <c r="Q139" s="158"/>
      <c r="R139" s="144"/>
      <c r="T139" s="144"/>
    </row>
    <row r="140" spans="1:20" ht="36.75" customHeight="1" x14ac:dyDescent="0.2">
      <c r="A140" s="16" t="s">
        <v>683</v>
      </c>
      <c r="B140" s="16" t="s">
        <v>1139</v>
      </c>
      <c r="C140" s="17" t="s">
        <v>1140</v>
      </c>
      <c r="D140" s="16" t="s">
        <v>15</v>
      </c>
      <c r="E140" s="123">
        <f>E138*1.4</f>
        <v>4712.3999999999996</v>
      </c>
      <c r="F140" s="123">
        <f t="shared" ref="F140:I140" si="200">F138*1.4</f>
        <v>5178.5999999999995</v>
      </c>
      <c r="G140" s="123">
        <f t="shared" si="200"/>
        <v>8481.1999999999989</v>
      </c>
      <c r="H140" s="123">
        <f t="shared" si="200"/>
        <v>9338</v>
      </c>
      <c r="I140" s="123">
        <f t="shared" si="200"/>
        <v>9608.1999999999989</v>
      </c>
      <c r="J140" s="123">
        <f>J138*1.4</f>
        <v>10511.199999999999</v>
      </c>
      <c r="L140" s="158"/>
      <c r="M140" s="158"/>
      <c r="N140" s="158"/>
      <c r="O140" s="158"/>
      <c r="P140" s="158"/>
      <c r="Q140" s="158"/>
      <c r="R140" s="144"/>
      <c r="T140" s="144"/>
    </row>
    <row r="141" spans="1:20" ht="36.75" customHeight="1" x14ac:dyDescent="0.2">
      <c r="A141" s="16" t="s">
        <v>686</v>
      </c>
      <c r="B141" s="16" t="s">
        <v>1141</v>
      </c>
      <c r="C141" s="17" t="s">
        <v>1142</v>
      </c>
      <c r="D141" s="16" t="s">
        <v>15</v>
      </c>
      <c r="E141" s="123">
        <f>ROUND('5,3'!E141*'1,2'!$E$28,0)</f>
        <v>3821</v>
      </c>
      <c r="F141" s="123">
        <f>ROUND('5,3'!F141*'1,2'!$E$28,0)</f>
        <v>0</v>
      </c>
      <c r="G141" s="123">
        <f>ROUND('5,3'!G141*'1,2'!$E$28,0)</f>
        <v>6879</v>
      </c>
      <c r="H141" s="123">
        <f>ROUND('5,3'!H141*'1,2'!$E$28,0)</f>
        <v>0</v>
      </c>
      <c r="I141" s="123">
        <f>ROUND('5,3'!I141*'1,2'!$E$28,0)</f>
        <v>7793</v>
      </c>
      <c r="J141" s="123">
        <f>ROUND('5,3'!J141*'1,2'!$E$28,0)</f>
        <v>0</v>
      </c>
      <c r="L141" s="158"/>
      <c r="M141" s="158"/>
      <c r="N141" s="158"/>
      <c r="O141" s="158"/>
      <c r="P141" s="158"/>
      <c r="Q141" s="158"/>
      <c r="R141" s="144"/>
      <c r="T141" s="144"/>
    </row>
    <row r="142" spans="1:20" ht="36.75" customHeight="1" x14ac:dyDescent="0.2">
      <c r="A142" s="16" t="s">
        <v>689</v>
      </c>
      <c r="B142" s="16" t="s">
        <v>1143</v>
      </c>
      <c r="C142" s="17" t="s">
        <v>1144</v>
      </c>
      <c r="D142" s="16" t="s">
        <v>15</v>
      </c>
      <c r="E142" s="123">
        <f>E141*1.2</f>
        <v>4585.2</v>
      </c>
      <c r="F142" s="123">
        <f t="shared" ref="F142" si="201">F141*1.2</f>
        <v>0</v>
      </c>
      <c r="G142" s="123">
        <f t="shared" ref="G142" si="202">G141*1.2</f>
        <v>8254.7999999999993</v>
      </c>
      <c r="H142" s="123">
        <f t="shared" ref="H142" si="203">H141*1.2</f>
        <v>0</v>
      </c>
      <c r="I142" s="123">
        <f t="shared" ref="I142" si="204">I141*1.2</f>
        <v>9351.6</v>
      </c>
      <c r="J142" s="123">
        <f>J141*1.2</f>
        <v>0</v>
      </c>
      <c r="L142" s="158"/>
      <c r="M142" s="158"/>
      <c r="N142" s="158"/>
      <c r="O142" s="158"/>
      <c r="P142" s="158"/>
      <c r="Q142" s="158"/>
      <c r="R142" s="144"/>
      <c r="T142" s="144"/>
    </row>
    <row r="143" spans="1:20" ht="36.75" customHeight="1" x14ac:dyDescent="0.2">
      <c r="A143" s="16" t="s">
        <v>692</v>
      </c>
      <c r="B143" s="16" t="s">
        <v>1145</v>
      </c>
      <c r="C143" s="17" t="s">
        <v>1146</v>
      </c>
      <c r="D143" s="16" t="s">
        <v>15</v>
      </c>
      <c r="E143" s="123">
        <f>E141*1.4</f>
        <v>5349.4</v>
      </c>
      <c r="F143" s="123">
        <f t="shared" ref="F143:I143" si="205">F141*1.4</f>
        <v>0</v>
      </c>
      <c r="G143" s="123">
        <f t="shared" si="205"/>
        <v>9630.5999999999985</v>
      </c>
      <c r="H143" s="123">
        <f t="shared" si="205"/>
        <v>0</v>
      </c>
      <c r="I143" s="123">
        <f t="shared" si="205"/>
        <v>10910.199999999999</v>
      </c>
      <c r="J143" s="123">
        <f>J141*1.4</f>
        <v>0</v>
      </c>
      <c r="L143" s="158"/>
      <c r="M143" s="158"/>
      <c r="N143" s="158"/>
      <c r="O143" s="158"/>
      <c r="P143" s="158"/>
      <c r="Q143" s="158"/>
      <c r="R143" s="144"/>
      <c r="T143" s="144"/>
    </row>
    <row r="144" spans="1:20" ht="24.75" customHeight="1" x14ac:dyDescent="0.2">
      <c r="A144" s="16" t="s">
        <v>695</v>
      </c>
      <c r="B144" s="16" t="s">
        <v>1147</v>
      </c>
      <c r="C144" s="17" t="s">
        <v>1148</v>
      </c>
      <c r="D144" s="16" t="s">
        <v>15</v>
      </c>
      <c r="E144" s="123">
        <f>ROUND('5,3'!E144*'1,2'!$E$28,0)</f>
        <v>917</v>
      </c>
      <c r="F144" s="123">
        <f>ROUND('5,3'!F144*'1,2'!$E$28,0)</f>
        <v>1009</v>
      </c>
      <c r="G144" s="123">
        <f>ROUND('5,3'!G144*'1,2'!$E$28,0)</f>
        <v>1621</v>
      </c>
      <c r="H144" s="123">
        <f>ROUND('5,3'!H144*'1,2'!$E$28,0)</f>
        <v>1787</v>
      </c>
      <c r="I144" s="123">
        <f>ROUND('5,3'!I144*'1,2'!$E$28,0)</f>
        <v>1898</v>
      </c>
      <c r="J144" s="123">
        <f>ROUND('5,3'!J144*'1,2'!$E$28,0)</f>
        <v>2075</v>
      </c>
      <c r="L144" s="158"/>
      <c r="M144" s="158"/>
      <c r="N144" s="158"/>
      <c r="O144" s="158"/>
      <c r="P144" s="158"/>
      <c r="Q144" s="158"/>
      <c r="R144" s="144"/>
      <c r="T144" s="144"/>
    </row>
    <row r="145" spans="1:20" ht="24.75" customHeight="1" x14ac:dyDescent="0.2">
      <c r="A145" s="16" t="s">
        <v>698</v>
      </c>
      <c r="B145" s="16" t="s">
        <v>1149</v>
      </c>
      <c r="C145" s="17" t="s">
        <v>1150</v>
      </c>
      <c r="D145" s="16" t="s">
        <v>15</v>
      </c>
      <c r="E145" s="123">
        <f>ROUND('5,3'!E145*'1,2'!$E$28,0)</f>
        <v>1836</v>
      </c>
      <c r="F145" s="123">
        <f>ROUND('5,3'!F145*'1,2'!$E$28,0)</f>
        <v>2018</v>
      </c>
      <c r="G145" s="123">
        <f>ROUND('5,3'!G145*'1,2'!$E$28,0)</f>
        <v>3240</v>
      </c>
      <c r="H145" s="123">
        <f>ROUND('5,3'!H145*'1,2'!$E$28,0)</f>
        <v>3570</v>
      </c>
      <c r="I145" s="123">
        <f>ROUND('5,3'!I145*'1,2'!$E$28,0)</f>
        <v>3794</v>
      </c>
      <c r="J145" s="123">
        <f>ROUND('5,3'!J145*'1,2'!$E$28,0)</f>
        <v>4151</v>
      </c>
      <c r="L145" s="158"/>
      <c r="M145" s="158"/>
      <c r="N145" s="158"/>
      <c r="O145" s="158"/>
      <c r="P145" s="158"/>
      <c r="Q145" s="158"/>
      <c r="R145" s="144"/>
      <c r="T145" s="144"/>
    </row>
    <row r="146" spans="1:20" ht="24.75" customHeight="1" x14ac:dyDescent="0.2">
      <c r="A146" s="16" t="s">
        <v>701</v>
      </c>
      <c r="B146" s="16" t="s">
        <v>1151</v>
      </c>
      <c r="C146" s="17" t="s">
        <v>1152</v>
      </c>
      <c r="D146" s="16" t="s">
        <v>15</v>
      </c>
      <c r="E146" s="123">
        <f>ROUND('5,3'!E146*'1,2'!$E$28,0)</f>
        <v>2752</v>
      </c>
      <c r="F146" s="123">
        <f>ROUND('5,3'!F146*'1,2'!$E$28,0)</f>
        <v>0</v>
      </c>
      <c r="G146" s="123">
        <f>ROUND('5,3'!G146*'1,2'!$E$28,0)</f>
        <v>4862</v>
      </c>
      <c r="H146" s="123">
        <f>ROUND('5,3'!H146*'1,2'!$E$28,0)</f>
        <v>0</v>
      </c>
      <c r="I146" s="123">
        <f>ROUND('5,3'!I146*'1,2'!$E$28,0)</f>
        <v>5693</v>
      </c>
      <c r="J146" s="123">
        <f>ROUND('5,3'!J146*'1,2'!$E$28,0)</f>
        <v>0</v>
      </c>
      <c r="L146" s="158"/>
      <c r="M146" s="158"/>
      <c r="N146" s="158"/>
      <c r="O146" s="158"/>
      <c r="P146" s="158"/>
      <c r="Q146" s="158"/>
      <c r="R146" s="144"/>
      <c r="T146" s="144"/>
    </row>
    <row r="147" spans="1:20" ht="24.75" customHeight="1" x14ac:dyDescent="0.2">
      <c r="A147" s="16" t="s">
        <v>704</v>
      </c>
      <c r="B147" s="16" t="s">
        <v>1153</v>
      </c>
      <c r="C147" s="17" t="s">
        <v>1154</v>
      </c>
      <c r="D147" s="16" t="s">
        <v>15</v>
      </c>
      <c r="E147" s="123">
        <f>ROUND('5,3'!E147*'1,2'!$E$28,0)</f>
        <v>5506</v>
      </c>
      <c r="F147" s="123">
        <f>ROUND('5,3'!F147*'1,2'!$E$28,0)</f>
        <v>0</v>
      </c>
      <c r="G147" s="123">
        <f>ROUND('5,3'!G147*'1,2'!$E$28,0)</f>
        <v>9721</v>
      </c>
      <c r="H147" s="123">
        <f>ROUND('5,3'!H147*'1,2'!$E$28,0)</f>
        <v>0</v>
      </c>
      <c r="I147" s="123">
        <f>ROUND('5,3'!I147*'1,2'!$E$28,0)</f>
        <v>11385</v>
      </c>
      <c r="J147" s="123">
        <f>ROUND('5,3'!J147*'1,2'!$E$28,0)</f>
        <v>0</v>
      </c>
      <c r="L147" s="158"/>
      <c r="M147" s="158"/>
      <c r="N147" s="158"/>
      <c r="O147" s="158"/>
      <c r="P147" s="158"/>
      <c r="Q147" s="158"/>
      <c r="R147" s="144"/>
      <c r="T147" s="144"/>
    </row>
    <row r="148" spans="1:20" ht="36.75" customHeight="1" x14ac:dyDescent="0.2">
      <c r="A148" s="16" t="s">
        <v>707</v>
      </c>
      <c r="B148" s="16" t="s">
        <v>1155</v>
      </c>
      <c r="C148" s="17" t="s">
        <v>1156</v>
      </c>
      <c r="D148" s="16" t="s">
        <v>15</v>
      </c>
      <c r="E148" s="123">
        <f>ROUND('5,3'!E148*'1,2'!$E$28,0)</f>
        <v>225</v>
      </c>
      <c r="F148" s="123">
        <f>ROUND('5,3'!F148*'1,2'!$E$28,0)</f>
        <v>248</v>
      </c>
      <c r="G148" s="123">
        <f>ROUND('5,3'!G148*'1,2'!$E$28,0)</f>
        <v>418</v>
      </c>
      <c r="H148" s="123">
        <f>ROUND('5,3'!H148*'1,2'!$E$28,0)</f>
        <v>459</v>
      </c>
      <c r="I148" s="123">
        <f>ROUND('5,3'!I148*'1,2'!$E$28,0)</f>
        <v>512</v>
      </c>
      <c r="J148" s="123">
        <f>ROUND('5,3'!J148*'1,2'!$E$28,0)</f>
        <v>560</v>
      </c>
      <c r="L148" s="158"/>
      <c r="M148" s="158"/>
      <c r="N148" s="158"/>
      <c r="O148" s="158"/>
      <c r="P148" s="158"/>
      <c r="Q148" s="158"/>
      <c r="R148" s="144"/>
      <c r="T148" s="144"/>
    </row>
    <row r="149" spans="1:20" ht="36.75" customHeight="1" x14ac:dyDescent="0.2">
      <c r="A149" s="16" t="s">
        <v>710</v>
      </c>
      <c r="B149" s="16" t="s">
        <v>1157</v>
      </c>
      <c r="C149" s="17" t="s">
        <v>1158</v>
      </c>
      <c r="D149" s="16" t="s">
        <v>15</v>
      </c>
      <c r="E149" s="123">
        <f>ROUND('5,3'!E149*'1,2'!$E$28,0)</f>
        <v>308</v>
      </c>
      <c r="F149" s="123">
        <f>ROUND('5,3'!F149*'1,2'!$E$28,0)</f>
        <v>0</v>
      </c>
      <c r="G149" s="123">
        <f>ROUND('5,3'!G149*'1,2'!$E$28,0)</f>
        <v>569</v>
      </c>
      <c r="H149" s="123">
        <f>ROUND('5,3'!H149*'1,2'!$E$28,0)</f>
        <v>0</v>
      </c>
      <c r="I149" s="123">
        <f>ROUND('5,3'!I149*'1,2'!$E$28,0)</f>
        <v>699</v>
      </c>
      <c r="J149" s="123">
        <f>ROUND('5,3'!J149*'1,2'!$E$28,0)</f>
        <v>0</v>
      </c>
      <c r="L149" s="158"/>
      <c r="M149" s="158"/>
      <c r="N149" s="158"/>
      <c r="O149" s="158"/>
      <c r="P149" s="158"/>
      <c r="Q149" s="158"/>
      <c r="R149" s="144"/>
      <c r="T149" s="144"/>
    </row>
    <row r="150" spans="1:20" ht="36.75" customHeight="1" x14ac:dyDescent="0.2">
      <c r="A150" s="16" t="s">
        <v>713</v>
      </c>
      <c r="B150" s="16" t="s">
        <v>1159</v>
      </c>
      <c r="C150" s="17" t="s">
        <v>1160</v>
      </c>
      <c r="D150" s="16" t="s">
        <v>15</v>
      </c>
      <c r="E150" s="123">
        <f>ROUND('5,3'!E150*'1,2'!$E$28,0)</f>
        <v>421</v>
      </c>
      <c r="F150" s="123">
        <f>ROUND('5,3'!F150*'1,2'!$E$28,0)</f>
        <v>0</v>
      </c>
      <c r="G150" s="123">
        <f>ROUND('5,3'!G150*'1,2'!$E$28,0)</f>
        <v>778</v>
      </c>
      <c r="H150" s="123">
        <f>ROUND('5,3'!H150*'1,2'!$E$28,0)</f>
        <v>0</v>
      </c>
      <c r="I150" s="123">
        <f>ROUND('5,3'!I150*'1,2'!$E$28,0)</f>
        <v>954</v>
      </c>
      <c r="J150" s="123">
        <f>ROUND('5,3'!J150*'1,2'!$E$28,0)</f>
        <v>0</v>
      </c>
      <c r="L150" s="158"/>
      <c r="M150" s="158"/>
      <c r="N150" s="158"/>
      <c r="O150" s="158"/>
      <c r="P150" s="158"/>
      <c r="Q150" s="158"/>
      <c r="R150" s="144"/>
      <c r="T150" s="144"/>
    </row>
    <row r="151" spans="1:20" ht="36.75" customHeight="1" x14ac:dyDescent="0.2">
      <c r="A151" s="16" t="s">
        <v>716</v>
      </c>
      <c r="B151" s="16" t="s">
        <v>1161</v>
      </c>
      <c r="C151" s="17" t="s">
        <v>1162</v>
      </c>
      <c r="D151" s="16" t="s">
        <v>15</v>
      </c>
      <c r="E151" s="123">
        <f>ROUND('5,3'!E151*'1,2'!$E$28,0)</f>
        <v>452</v>
      </c>
      <c r="F151" s="123">
        <f>ROUND('5,3'!F151*'1,2'!$E$28,0)</f>
        <v>497</v>
      </c>
      <c r="G151" s="123">
        <f>ROUND('5,3'!G151*'1,2'!$E$28,0)</f>
        <v>835</v>
      </c>
      <c r="H151" s="123">
        <f>ROUND('5,3'!H151*'1,2'!$E$28,0)</f>
        <v>919</v>
      </c>
      <c r="I151" s="123">
        <f>ROUND('5,3'!I151*'1,2'!$E$28,0)</f>
        <v>1024</v>
      </c>
      <c r="J151" s="123">
        <f>ROUND('5,3'!J151*'1,2'!$E$28,0)</f>
        <v>1119</v>
      </c>
      <c r="L151" s="158"/>
      <c r="M151" s="158"/>
      <c r="N151" s="158"/>
      <c r="O151" s="158"/>
      <c r="P151" s="158"/>
      <c r="Q151" s="158"/>
      <c r="R151" s="144"/>
      <c r="T151" s="144"/>
    </row>
    <row r="152" spans="1:20" ht="36.75" customHeight="1" x14ac:dyDescent="0.2">
      <c r="A152" s="16" t="s">
        <v>719</v>
      </c>
      <c r="B152" s="16" t="s">
        <v>1163</v>
      </c>
      <c r="C152" s="17" t="s">
        <v>1164</v>
      </c>
      <c r="D152" s="16" t="s">
        <v>15</v>
      </c>
      <c r="E152" s="123">
        <f>ROUND('5,3'!E152*'1,2'!$E$28,0)</f>
        <v>617</v>
      </c>
      <c r="F152" s="123">
        <f>ROUND('5,3'!F152*'1,2'!$E$28,0)</f>
        <v>0</v>
      </c>
      <c r="G152" s="123">
        <f>ROUND('5,3'!G152*'1,2'!$E$28,0)</f>
        <v>1139</v>
      </c>
      <c r="H152" s="123">
        <f>ROUND('5,3'!H152*'1,2'!$E$28,0)</f>
        <v>0</v>
      </c>
      <c r="I152" s="123">
        <f>ROUND('5,3'!I152*'1,2'!$E$28,0)</f>
        <v>1397</v>
      </c>
      <c r="J152" s="123">
        <f>ROUND('5,3'!J152*'1,2'!$E$28,0)</f>
        <v>0</v>
      </c>
      <c r="L152" s="158"/>
      <c r="M152" s="158"/>
      <c r="N152" s="158"/>
      <c r="O152" s="158"/>
      <c r="P152" s="158"/>
      <c r="Q152" s="158"/>
      <c r="R152" s="144"/>
      <c r="T152" s="144"/>
    </row>
    <row r="153" spans="1:20" ht="36.75" customHeight="1" x14ac:dyDescent="0.2">
      <c r="A153" s="16" t="s">
        <v>722</v>
      </c>
      <c r="B153" s="16" t="s">
        <v>1165</v>
      </c>
      <c r="C153" s="17" t="s">
        <v>1166</v>
      </c>
      <c r="D153" s="16" t="s">
        <v>15</v>
      </c>
      <c r="E153" s="123">
        <f>ROUND('5,3'!E153*'1,2'!$E$28,0)</f>
        <v>840</v>
      </c>
      <c r="F153" s="123">
        <f>ROUND('5,3'!F153*'1,2'!$E$28,0)</f>
        <v>0</v>
      </c>
      <c r="G153" s="123">
        <f>ROUND('5,3'!G153*'1,2'!$E$28,0)</f>
        <v>1555</v>
      </c>
      <c r="H153" s="123">
        <f>ROUND('5,3'!H153*'1,2'!$E$28,0)</f>
        <v>0</v>
      </c>
      <c r="I153" s="123">
        <f>ROUND('5,3'!I153*'1,2'!$E$28,0)</f>
        <v>1908</v>
      </c>
      <c r="J153" s="123">
        <f>ROUND('5,3'!J153*'1,2'!$E$28,0)</f>
        <v>0</v>
      </c>
      <c r="L153" s="158"/>
      <c r="M153" s="158"/>
      <c r="N153" s="158"/>
      <c r="O153" s="158"/>
      <c r="P153" s="158"/>
      <c r="Q153" s="158"/>
      <c r="R153" s="144"/>
      <c r="T153" s="144"/>
    </row>
    <row r="154" spans="1:20" ht="24.75" customHeight="1" x14ac:dyDescent="0.2">
      <c r="A154" s="16" t="s">
        <v>725</v>
      </c>
      <c r="B154" s="16" t="s">
        <v>1167</v>
      </c>
      <c r="C154" s="17" t="s">
        <v>1168</v>
      </c>
      <c r="D154" s="16" t="s">
        <v>15</v>
      </c>
      <c r="E154" s="123">
        <f>ROUND('5,3'!E154*'1,2'!$E$28,0)</f>
        <v>564</v>
      </c>
      <c r="F154" s="123">
        <f>ROUND('5,3'!F154*'1,2'!$E$28,0)</f>
        <v>622</v>
      </c>
      <c r="G154" s="123">
        <f>ROUND('5,3'!G154*'1,2'!$E$28,0)</f>
        <v>1042</v>
      </c>
      <c r="H154" s="123">
        <f>ROUND('5,3'!H154*'1,2'!$E$28,0)</f>
        <v>1147</v>
      </c>
      <c r="I154" s="123">
        <f>ROUND('5,3'!I154*'1,2'!$E$28,0)</f>
        <v>1279</v>
      </c>
      <c r="J154" s="123">
        <f>ROUND('5,3'!J154*'1,2'!$E$28,0)</f>
        <v>1402</v>
      </c>
      <c r="L154" s="158"/>
      <c r="M154" s="158"/>
      <c r="N154" s="158"/>
      <c r="O154" s="158"/>
      <c r="P154" s="158"/>
      <c r="Q154" s="158"/>
      <c r="R154" s="144"/>
      <c r="T154" s="144"/>
    </row>
    <row r="155" spans="1:20" ht="24.75" customHeight="1" x14ac:dyDescent="0.2">
      <c r="A155" s="16" t="s">
        <v>728</v>
      </c>
      <c r="B155" s="16" t="s">
        <v>1169</v>
      </c>
      <c r="C155" s="17" t="s">
        <v>1170</v>
      </c>
      <c r="D155" s="16" t="s">
        <v>15</v>
      </c>
      <c r="E155" s="123">
        <f>ROUND('5,3'!E155*'1,2'!$E$28,0)</f>
        <v>769</v>
      </c>
      <c r="F155" s="123">
        <f>ROUND('5,3'!F155*'1,2'!$E$28,0)</f>
        <v>0</v>
      </c>
      <c r="G155" s="123">
        <f>ROUND('5,3'!G155*'1,2'!$E$28,0)</f>
        <v>1424</v>
      </c>
      <c r="H155" s="123">
        <f>ROUND('5,3'!H155*'1,2'!$E$28,0)</f>
        <v>0</v>
      </c>
      <c r="I155" s="123">
        <f>ROUND('5,3'!I155*'1,2'!$E$28,0)</f>
        <v>1746</v>
      </c>
      <c r="J155" s="123">
        <f>ROUND('5,3'!J155*'1,2'!$E$28,0)</f>
        <v>0</v>
      </c>
      <c r="L155" s="158"/>
      <c r="M155" s="158"/>
      <c r="N155" s="158"/>
      <c r="O155" s="158"/>
      <c r="P155" s="158"/>
      <c r="Q155" s="158"/>
      <c r="R155" s="144"/>
      <c r="T155" s="144"/>
    </row>
    <row r="156" spans="1:20" ht="24.75" customHeight="1" x14ac:dyDescent="0.2">
      <c r="A156" s="16" t="s">
        <v>731</v>
      </c>
      <c r="B156" s="16" t="s">
        <v>1171</v>
      </c>
      <c r="C156" s="17" t="s">
        <v>1172</v>
      </c>
      <c r="D156" s="16" t="s">
        <v>15</v>
      </c>
      <c r="E156" s="123">
        <f>ROUND('5,3'!E156*'1,2'!$E$28,0)</f>
        <v>1052</v>
      </c>
      <c r="F156" s="123">
        <f>ROUND('5,3'!F156*'1,2'!$E$28,0)</f>
        <v>0</v>
      </c>
      <c r="G156" s="123">
        <f>ROUND('5,3'!G156*'1,2'!$E$28,0)</f>
        <v>1943</v>
      </c>
      <c r="H156" s="123">
        <f>ROUND('5,3'!H156*'1,2'!$E$28,0)</f>
        <v>0</v>
      </c>
      <c r="I156" s="123">
        <f>ROUND('5,3'!I156*'1,2'!$E$28,0)</f>
        <v>2385</v>
      </c>
      <c r="J156" s="123">
        <f>ROUND('5,3'!J156*'1,2'!$E$28,0)</f>
        <v>0</v>
      </c>
      <c r="L156" s="158"/>
      <c r="M156" s="158"/>
      <c r="N156" s="158"/>
      <c r="O156" s="158"/>
      <c r="P156" s="158"/>
      <c r="Q156" s="158"/>
      <c r="R156" s="144"/>
      <c r="T156" s="144"/>
    </row>
    <row r="157" spans="1:20" ht="24.75" customHeight="1" x14ac:dyDescent="0.2">
      <c r="A157" s="16" t="s">
        <v>1173</v>
      </c>
      <c r="B157" s="16" t="s">
        <v>1174</v>
      </c>
      <c r="C157" s="17" t="s">
        <v>1175</v>
      </c>
      <c r="D157" s="16" t="s">
        <v>15</v>
      </c>
      <c r="E157" s="123">
        <f>ROUND('5,3'!E157*'1,2'!$E$28,0)</f>
        <v>313</v>
      </c>
      <c r="F157" s="123">
        <f>ROUND('5,3'!F157*'1,2'!$E$28,0)</f>
        <v>345</v>
      </c>
      <c r="G157" s="123">
        <f>ROUND('5,3'!G157*'1,2'!$E$28,0)</f>
        <v>579</v>
      </c>
      <c r="H157" s="123">
        <f>ROUND('5,3'!H157*'1,2'!$E$28,0)</f>
        <v>637</v>
      </c>
      <c r="I157" s="123">
        <f>ROUND('5,3'!I157*'1,2'!$E$28,0)</f>
        <v>710</v>
      </c>
      <c r="J157" s="123">
        <f>ROUND('5,3'!J157*'1,2'!$E$28,0)</f>
        <v>775</v>
      </c>
      <c r="L157" s="158"/>
      <c r="M157" s="158"/>
      <c r="N157" s="158"/>
      <c r="O157" s="158"/>
      <c r="P157" s="158"/>
      <c r="Q157" s="158"/>
      <c r="R157" s="144"/>
      <c r="T157" s="144"/>
    </row>
    <row r="158" spans="1:20" ht="24.75" customHeight="1" x14ac:dyDescent="0.2">
      <c r="A158" s="16" t="s">
        <v>1176</v>
      </c>
      <c r="B158" s="16" t="s">
        <v>1177</v>
      </c>
      <c r="C158" s="17" t="s">
        <v>1178</v>
      </c>
      <c r="D158" s="16" t="s">
        <v>15</v>
      </c>
      <c r="E158" s="123">
        <f>ROUND('5,3'!E158*'1,2'!$E$28,0)</f>
        <v>626</v>
      </c>
      <c r="F158" s="123">
        <f>ROUND('5,3'!F158*'1,2'!$E$28,0)</f>
        <v>0</v>
      </c>
      <c r="G158" s="123">
        <f>ROUND('5,3'!G158*'1,2'!$E$28,0)</f>
        <v>1158</v>
      </c>
      <c r="H158" s="123">
        <f>ROUND('5,3'!H158*'1,2'!$E$28,0)</f>
        <v>0</v>
      </c>
      <c r="I158" s="123">
        <f>ROUND('5,3'!I158*'1,2'!$E$28,0)</f>
        <v>1419</v>
      </c>
      <c r="J158" s="123">
        <f>ROUND('5,3'!J158*'1,2'!$E$28,0)</f>
        <v>0</v>
      </c>
      <c r="L158" s="158"/>
      <c r="M158" s="158"/>
      <c r="N158" s="158"/>
      <c r="O158" s="158"/>
      <c r="P158" s="158"/>
      <c r="Q158" s="158"/>
      <c r="R158" s="144"/>
      <c r="T158" s="144"/>
    </row>
    <row r="159" spans="1:20" ht="24.75" customHeight="1" x14ac:dyDescent="0.2">
      <c r="A159" s="16" t="s">
        <v>1179</v>
      </c>
      <c r="B159" s="16" t="s">
        <v>1180</v>
      </c>
      <c r="C159" s="17" t="s">
        <v>1181</v>
      </c>
      <c r="D159" s="16" t="s">
        <v>15</v>
      </c>
      <c r="E159" s="123">
        <f>ROUND('5,3'!E159*'1,2'!$E$28,0)</f>
        <v>945</v>
      </c>
      <c r="F159" s="123">
        <f>ROUND('5,3'!F159*'1,2'!$E$28,0)</f>
        <v>0</v>
      </c>
      <c r="G159" s="123">
        <f>ROUND('5,3'!G159*'1,2'!$E$28,0)</f>
        <v>1745</v>
      </c>
      <c r="H159" s="123">
        <f>ROUND('5,3'!H159*'1,2'!$E$28,0)</f>
        <v>0</v>
      </c>
      <c r="I159" s="123">
        <f>ROUND('5,3'!I159*'1,2'!$E$28,0)</f>
        <v>2143</v>
      </c>
      <c r="J159" s="123">
        <f>ROUND('5,3'!J159*'1,2'!$E$28,0)</f>
        <v>0</v>
      </c>
      <c r="L159" s="158"/>
      <c r="M159" s="158"/>
      <c r="N159" s="158"/>
      <c r="O159" s="158"/>
      <c r="P159" s="158"/>
      <c r="Q159" s="158"/>
      <c r="R159" s="144"/>
      <c r="T159" s="144"/>
    </row>
    <row r="160" spans="1:20" ht="24.75" customHeight="1" x14ac:dyDescent="0.2">
      <c r="A160" s="16" t="s">
        <v>1182</v>
      </c>
      <c r="B160" s="16" t="s">
        <v>1183</v>
      </c>
      <c r="C160" s="17" t="s">
        <v>1184</v>
      </c>
      <c r="D160" s="98" t="s">
        <v>349</v>
      </c>
      <c r="E160" s="123">
        <f>ROUND('5,3'!E160*'1,2'!$E$28,0)</f>
        <v>169</v>
      </c>
      <c r="F160" s="123">
        <f>ROUND('5,3'!F160*'1,2'!$E$28,0)</f>
        <v>186</v>
      </c>
      <c r="G160" s="123">
        <f>ROUND('5,3'!G160*'1,2'!$E$28,0)</f>
        <v>313</v>
      </c>
      <c r="H160" s="123">
        <f>ROUND('5,3'!H160*'1,2'!$E$28,0)</f>
        <v>346</v>
      </c>
      <c r="I160" s="123">
        <f>ROUND('5,3'!I160*'1,2'!$E$28,0)</f>
        <v>385</v>
      </c>
      <c r="J160" s="123">
        <f>ROUND('5,3'!J160*'1,2'!$E$28,0)</f>
        <v>420</v>
      </c>
      <c r="L160" s="158"/>
      <c r="M160" s="158"/>
      <c r="N160" s="158"/>
      <c r="O160" s="158"/>
      <c r="P160" s="158"/>
      <c r="Q160" s="158"/>
      <c r="R160" s="144"/>
      <c r="T160" s="144"/>
    </row>
    <row r="161" spans="1:20" ht="24.75" customHeight="1" x14ac:dyDescent="0.2">
      <c r="A161" s="16" t="s">
        <v>1185</v>
      </c>
      <c r="B161" s="16" t="s">
        <v>1186</v>
      </c>
      <c r="C161" s="17" t="s">
        <v>1187</v>
      </c>
      <c r="D161" s="98" t="s">
        <v>349</v>
      </c>
      <c r="E161" s="123">
        <f>E160*1.2</f>
        <v>202.79999999999998</v>
      </c>
      <c r="F161" s="123">
        <f t="shared" ref="F161:J161" si="206">F160*1.2</f>
        <v>223.2</v>
      </c>
      <c r="G161" s="123">
        <f t="shared" si="206"/>
        <v>375.59999999999997</v>
      </c>
      <c r="H161" s="123">
        <f t="shared" si="206"/>
        <v>415.2</v>
      </c>
      <c r="I161" s="123">
        <f t="shared" si="206"/>
        <v>462</v>
      </c>
      <c r="J161" s="123">
        <f t="shared" si="206"/>
        <v>504</v>
      </c>
      <c r="L161" s="158"/>
      <c r="M161" s="158"/>
      <c r="N161" s="158"/>
      <c r="O161" s="158"/>
      <c r="P161" s="158"/>
      <c r="Q161" s="158"/>
      <c r="R161" s="144"/>
      <c r="T161" s="144"/>
    </row>
    <row r="162" spans="1:20" ht="24.75" customHeight="1" x14ac:dyDescent="0.2">
      <c r="A162" s="16" t="s">
        <v>1188</v>
      </c>
      <c r="B162" s="16" t="s">
        <v>1189</v>
      </c>
      <c r="C162" s="17" t="s">
        <v>1190</v>
      </c>
      <c r="D162" s="98" t="s">
        <v>349</v>
      </c>
      <c r="E162" s="123">
        <f>E160*1.5</f>
        <v>253.5</v>
      </c>
      <c r="F162" s="123">
        <f t="shared" ref="F162:J162" si="207">F160*1.5</f>
        <v>279</v>
      </c>
      <c r="G162" s="123">
        <f t="shared" si="207"/>
        <v>469.5</v>
      </c>
      <c r="H162" s="123">
        <f t="shared" si="207"/>
        <v>519</v>
      </c>
      <c r="I162" s="123">
        <f t="shared" si="207"/>
        <v>577.5</v>
      </c>
      <c r="J162" s="123">
        <f t="shared" si="207"/>
        <v>630</v>
      </c>
      <c r="L162" s="158"/>
      <c r="M162" s="158"/>
      <c r="N162" s="158"/>
      <c r="O162" s="158"/>
      <c r="P162" s="158"/>
      <c r="Q162" s="158"/>
      <c r="R162" s="144"/>
      <c r="T162" s="144"/>
    </row>
    <row r="163" spans="1:20" ht="24.75" customHeight="1" x14ac:dyDescent="0.2">
      <c r="A163" s="16" t="s">
        <v>1191</v>
      </c>
      <c r="B163" s="16" t="s">
        <v>1192</v>
      </c>
      <c r="C163" s="17" t="s">
        <v>1193</v>
      </c>
      <c r="D163" s="98" t="s">
        <v>349</v>
      </c>
      <c r="E163" s="123">
        <f>E162*1.2</f>
        <v>304.2</v>
      </c>
      <c r="F163" s="123">
        <f t="shared" ref="F163" si="208">F162*1.2</f>
        <v>334.8</v>
      </c>
      <c r="G163" s="123">
        <f t="shared" ref="G163" si="209">G162*1.2</f>
        <v>563.4</v>
      </c>
      <c r="H163" s="123">
        <f t="shared" ref="H163" si="210">H162*1.2</f>
        <v>622.79999999999995</v>
      </c>
      <c r="I163" s="123">
        <f t="shared" ref="I163" si="211">I162*1.2</f>
        <v>693</v>
      </c>
      <c r="J163" s="123">
        <f t="shared" ref="J163" si="212">J162*1.2</f>
        <v>756</v>
      </c>
      <c r="L163" s="158"/>
      <c r="M163" s="158"/>
      <c r="N163" s="158"/>
      <c r="O163" s="158"/>
      <c r="P163" s="158"/>
      <c r="Q163" s="158"/>
      <c r="R163" s="144"/>
      <c r="T163" s="144"/>
    </row>
    <row r="164" spans="1:20" ht="24.75" customHeight="1" x14ac:dyDescent="0.2">
      <c r="A164" s="16" t="s">
        <v>1194</v>
      </c>
      <c r="B164" s="16" t="s">
        <v>1195</v>
      </c>
      <c r="C164" s="17" t="s">
        <v>1196</v>
      </c>
      <c r="D164" s="98" t="s">
        <v>349</v>
      </c>
      <c r="E164" s="123">
        <f>E160*1.3</f>
        <v>219.70000000000002</v>
      </c>
      <c r="F164" s="123">
        <f t="shared" ref="F164:J164" si="213">F160*1.3</f>
        <v>241.8</v>
      </c>
      <c r="G164" s="123">
        <f t="shared" si="213"/>
        <v>406.90000000000003</v>
      </c>
      <c r="H164" s="123">
        <f t="shared" si="213"/>
        <v>449.8</v>
      </c>
      <c r="I164" s="123">
        <f t="shared" si="213"/>
        <v>500.5</v>
      </c>
      <c r="J164" s="123">
        <f t="shared" si="213"/>
        <v>546</v>
      </c>
      <c r="L164" s="158"/>
      <c r="M164" s="158"/>
      <c r="N164" s="158"/>
      <c r="O164" s="158"/>
      <c r="P164" s="158"/>
      <c r="Q164" s="158"/>
      <c r="R164" s="144"/>
      <c r="T164" s="144"/>
    </row>
    <row r="165" spans="1:20" ht="24.75" customHeight="1" x14ac:dyDescent="0.2">
      <c r="A165" s="16" t="s">
        <v>1197</v>
      </c>
      <c r="B165" s="16" t="s">
        <v>1198</v>
      </c>
      <c r="C165" s="17" t="s">
        <v>1199</v>
      </c>
      <c r="D165" s="98" t="s">
        <v>349</v>
      </c>
      <c r="E165" s="123">
        <f>E164*1.2</f>
        <v>263.64</v>
      </c>
      <c r="F165" s="123">
        <f t="shared" ref="F165" si="214">F164*1.2</f>
        <v>290.16000000000003</v>
      </c>
      <c r="G165" s="123">
        <f t="shared" ref="G165" si="215">G164*1.2</f>
        <v>488.28000000000003</v>
      </c>
      <c r="H165" s="123">
        <f t="shared" ref="H165" si="216">H164*1.2</f>
        <v>539.76</v>
      </c>
      <c r="I165" s="123">
        <f t="shared" ref="I165" si="217">I164*1.2</f>
        <v>600.6</v>
      </c>
      <c r="J165" s="123">
        <f t="shared" ref="J165" si="218">J164*1.2</f>
        <v>655.19999999999993</v>
      </c>
      <c r="L165" s="158"/>
      <c r="M165" s="158"/>
      <c r="N165" s="158"/>
      <c r="O165" s="158"/>
      <c r="P165" s="158"/>
      <c r="Q165" s="158"/>
      <c r="R165" s="144"/>
      <c r="T165" s="144"/>
    </row>
    <row r="166" spans="1:20" ht="12.75" customHeight="1" x14ac:dyDescent="0.2">
      <c r="A166" s="16" t="s">
        <v>1200</v>
      </c>
      <c r="B166" s="16" t="s">
        <v>1201</v>
      </c>
      <c r="C166" s="17" t="s">
        <v>1202</v>
      </c>
      <c r="D166" s="16" t="s">
        <v>15</v>
      </c>
      <c r="E166" s="123">
        <f>ROUND('5,3'!E166*'1,2'!$E$28,0)</f>
        <v>267</v>
      </c>
      <c r="F166" s="123">
        <f>ROUND('5,3'!F166*'1,2'!$E$28,0)</f>
        <v>0</v>
      </c>
      <c r="G166" s="123">
        <f>ROUND('5,3'!G166*'1,2'!$E$28,0)</f>
        <v>493</v>
      </c>
      <c r="H166" s="123">
        <f>ROUND('5,3'!H166*'1,2'!$E$28,0)</f>
        <v>0</v>
      </c>
      <c r="I166" s="123">
        <f>ROUND('5,3'!I166*'1,2'!$E$28,0)</f>
        <v>605</v>
      </c>
      <c r="J166" s="123">
        <f>ROUND('5,3'!J166*'1,2'!$E$28,0)</f>
        <v>0</v>
      </c>
      <c r="L166" s="158"/>
      <c r="M166" s="158"/>
      <c r="N166" s="158"/>
      <c r="O166" s="158"/>
      <c r="P166" s="158"/>
      <c r="Q166" s="158"/>
      <c r="R166" s="144"/>
      <c r="T166" s="144"/>
    </row>
    <row r="167" spans="1:20" ht="12.75" customHeight="1" x14ac:dyDescent="0.2">
      <c r="A167" s="16" t="s">
        <v>1203</v>
      </c>
      <c r="B167" s="16" t="s">
        <v>1204</v>
      </c>
      <c r="C167" s="17" t="s">
        <v>1205</v>
      </c>
      <c r="D167" s="16" t="s">
        <v>15</v>
      </c>
      <c r="E167" s="123">
        <f>ROUND('5,3'!E167*'1,2'!$E$28,0)</f>
        <v>354</v>
      </c>
      <c r="F167" s="123">
        <f>ROUND('5,3'!F167*'1,2'!$E$28,0)</f>
        <v>0</v>
      </c>
      <c r="G167" s="123">
        <f>ROUND('5,3'!G167*'1,2'!$E$28,0)</f>
        <v>656</v>
      </c>
      <c r="H167" s="123">
        <f>ROUND('5,3'!H167*'1,2'!$E$28,0)</f>
        <v>0</v>
      </c>
      <c r="I167" s="123">
        <f>ROUND('5,3'!I167*'1,2'!$E$28,0)</f>
        <v>802</v>
      </c>
      <c r="J167" s="123">
        <f>ROUND('5,3'!J167*'1,2'!$E$28,0)</f>
        <v>0</v>
      </c>
      <c r="L167" s="158"/>
      <c r="M167" s="158"/>
      <c r="N167" s="158"/>
      <c r="O167" s="158"/>
      <c r="P167" s="158"/>
      <c r="Q167" s="158"/>
      <c r="R167" s="144"/>
      <c r="T167" s="144"/>
    </row>
    <row r="168" spans="1:20" ht="24.75" customHeight="1" x14ac:dyDescent="0.2">
      <c r="A168" s="16" t="s">
        <v>1206</v>
      </c>
      <c r="B168" s="16" t="s">
        <v>1207</v>
      </c>
      <c r="C168" s="17" t="s">
        <v>1208</v>
      </c>
      <c r="D168" s="16" t="s">
        <v>15</v>
      </c>
      <c r="E168" s="123">
        <f>ROUND('5,3'!E168*'1,2'!$E$28,0)</f>
        <v>2698</v>
      </c>
      <c r="F168" s="123">
        <f>ROUND('5,3'!F168*'1,2'!$E$28,0)</f>
        <v>0</v>
      </c>
      <c r="G168" s="123">
        <f>ROUND('5,3'!G168*'1,2'!$E$28,0)</f>
        <v>4393</v>
      </c>
      <c r="H168" s="123">
        <f>ROUND('5,3'!H168*'1,2'!$E$28,0)</f>
        <v>0</v>
      </c>
      <c r="I168" s="123">
        <f>ROUND('5,3'!I168*'1,2'!$E$28,0)</f>
        <v>5499</v>
      </c>
      <c r="J168" s="123">
        <f>ROUND('5,3'!J168*'1,2'!$E$28,0)</f>
        <v>0</v>
      </c>
      <c r="L168" s="158"/>
      <c r="M168" s="158"/>
      <c r="N168" s="158"/>
      <c r="O168" s="158"/>
      <c r="P168" s="158"/>
      <c r="Q168" s="158"/>
      <c r="R168" s="144"/>
      <c r="T168" s="144"/>
    </row>
    <row r="169" spans="1:20" ht="24.75" customHeight="1" x14ac:dyDescent="0.2">
      <c r="A169" s="16" t="s">
        <v>1209</v>
      </c>
      <c r="B169" s="16" t="s">
        <v>1210</v>
      </c>
      <c r="C169" s="17" t="s">
        <v>1211</v>
      </c>
      <c r="D169" s="16" t="s">
        <v>15</v>
      </c>
      <c r="E169" s="123">
        <f>ROUND('5,3'!E169*'1,2'!$E$28,0)</f>
        <v>1749</v>
      </c>
      <c r="F169" s="123">
        <f>ROUND('5,3'!F169*'1,2'!$E$28,0)</f>
        <v>0</v>
      </c>
      <c r="G169" s="123">
        <f>ROUND('5,3'!G169*'1,2'!$E$28,0)</f>
        <v>2859</v>
      </c>
      <c r="H169" s="123">
        <f>ROUND('5,3'!H169*'1,2'!$E$28,0)</f>
        <v>0</v>
      </c>
      <c r="I169" s="123">
        <f>ROUND('5,3'!I169*'1,2'!$E$28,0)</f>
        <v>3568</v>
      </c>
      <c r="J169" s="123">
        <f>ROUND('5,3'!J169*'1,2'!$E$28,0)</f>
        <v>0</v>
      </c>
      <c r="L169" s="158"/>
      <c r="M169" s="158"/>
      <c r="N169" s="158"/>
      <c r="O169" s="158"/>
      <c r="P169" s="158"/>
      <c r="Q169" s="158"/>
      <c r="R169" s="144"/>
      <c r="T169" s="144"/>
    </row>
    <row r="170" spans="1:20" ht="24.75" customHeight="1" x14ac:dyDescent="0.2">
      <c r="A170" s="16" t="s">
        <v>1212</v>
      </c>
      <c r="B170" s="16" t="s">
        <v>1213</v>
      </c>
      <c r="C170" s="17" t="s">
        <v>1214</v>
      </c>
      <c r="D170" s="16" t="s">
        <v>15</v>
      </c>
      <c r="E170" s="123">
        <f>ROUND('5,3'!E170*'1,2'!$E$28,0)</f>
        <v>3432</v>
      </c>
      <c r="F170" s="123">
        <f>ROUND('5,3'!F170*'1,2'!$E$28,0)</f>
        <v>0</v>
      </c>
      <c r="G170" s="123">
        <f>ROUND('5,3'!G170*'1,2'!$E$28,0)</f>
        <v>5625</v>
      </c>
      <c r="H170" s="123">
        <f>ROUND('5,3'!H170*'1,2'!$E$28,0)</f>
        <v>0</v>
      </c>
      <c r="I170" s="123">
        <f>ROUND('5,3'!I170*'1,2'!$E$28,0)</f>
        <v>7076</v>
      </c>
      <c r="J170" s="123">
        <f>ROUND('5,3'!J170*'1,2'!$E$28,0)</f>
        <v>0</v>
      </c>
      <c r="L170" s="158"/>
      <c r="M170" s="158"/>
      <c r="N170" s="158"/>
      <c r="O170" s="158"/>
      <c r="P170" s="158"/>
      <c r="Q170" s="158"/>
      <c r="R170" s="144"/>
      <c r="T170" s="144"/>
    </row>
    <row r="171" spans="1:20" ht="24.75" customHeight="1" x14ac:dyDescent="0.2">
      <c r="A171" s="16" t="s">
        <v>1215</v>
      </c>
      <c r="B171" s="16" t="s">
        <v>1216</v>
      </c>
      <c r="C171" s="17" t="s">
        <v>1217</v>
      </c>
      <c r="D171" s="16" t="s">
        <v>15</v>
      </c>
      <c r="E171" s="123">
        <f>ROUND('5,3'!E171*'1,2'!$E$28,0)</f>
        <v>2057</v>
      </c>
      <c r="F171" s="123">
        <f>ROUND('5,3'!F171*'1,2'!$E$28,0)</f>
        <v>0</v>
      </c>
      <c r="G171" s="123">
        <f>ROUND('5,3'!G171*'1,2'!$E$28,0)</f>
        <v>3379</v>
      </c>
      <c r="H171" s="123">
        <f>ROUND('5,3'!H171*'1,2'!$E$28,0)</f>
        <v>0</v>
      </c>
      <c r="I171" s="123">
        <f>ROUND('5,3'!I171*'1,2'!$E$28,0)</f>
        <v>4237</v>
      </c>
      <c r="J171" s="123">
        <f>ROUND('5,3'!J171*'1,2'!$E$28,0)</f>
        <v>0</v>
      </c>
      <c r="L171" s="158"/>
      <c r="M171" s="158"/>
      <c r="N171" s="158"/>
      <c r="O171" s="158"/>
      <c r="P171" s="158"/>
      <c r="Q171" s="158"/>
      <c r="R171" s="144"/>
      <c r="T171" s="144"/>
    </row>
    <row r="172" spans="1:20" ht="12.75" customHeight="1" x14ac:dyDescent="0.2">
      <c r="A172" s="16" t="s">
        <v>1218</v>
      </c>
      <c r="B172" s="16" t="s">
        <v>1219</v>
      </c>
      <c r="C172" s="17" t="s">
        <v>1220</v>
      </c>
      <c r="D172" s="16" t="s">
        <v>15</v>
      </c>
      <c r="E172" s="123">
        <f>ROUND('5,3'!E172*'1,2'!$E$28,0)</f>
        <v>1415</v>
      </c>
      <c r="F172" s="123">
        <f>ROUND('5,3'!F172*'1,2'!$E$28,0)</f>
        <v>0</v>
      </c>
      <c r="G172" s="123">
        <f>ROUND('5,3'!G172*'1,2'!$E$28,0)</f>
        <v>2618</v>
      </c>
      <c r="H172" s="123">
        <f>ROUND('5,3'!H172*'1,2'!$E$28,0)</f>
        <v>0</v>
      </c>
      <c r="I172" s="123">
        <f>ROUND('5,3'!I172*'1,2'!$E$28,0)</f>
        <v>3210</v>
      </c>
      <c r="J172" s="123">
        <f>ROUND('5,3'!J172*'1,2'!$E$28,0)</f>
        <v>0</v>
      </c>
      <c r="L172" s="158"/>
      <c r="M172" s="158"/>
      <c r="N172" s="158"/>
      <c r="O172" s="158"/>
      <c r="P172" s="158"/>
      <c r="Q172" s="158"/>
      <c r="R172" s="144"/>
      <c r="T172" s="144"/>
    </row>
    <row r="173" spans="1:20" ht="12.75" customHeight="1" x14ac:dyDescent="0.2">
      <c r="A173" s="16" t="s">
        <v>1221</v>
      </c>
      <c r="B173" s="16" t="s">
        <v>1222</v>
      </c>
      <c r="C173" s="17" t="s">
        <v>1223</v>
      </c>
      <c r="D173" s="16" t="s">
        <v>15</v>
      </c>
      <c r="E173" s="123">
        <f>ROUND('5,3'!E173*'1,2'!$E$28,0)</f>
        <v>898</v>
      </c>
      <c r="F173" s="123">
        <f>ROUND('5,3'!F173*'1,2'!$E$28,0)</f>
        <v>0</v>
      </c>
      <c r="G173" s="123">
        <f>ROUND('5,3'!G173*'1,2'!$E$28,0)</f>
        <v>1661</v>
      </c>
      <c r="H173" s="123">
        <f>ROUND('5,3'!H173*'1,2'!$E$28,0)</f>
        <v>0</v>
      </c>
      <c r="I173" s="123">
        <f>ROUND('5,3'!I173*'1,2'!$E$28,0)</f>
        <v>2037</v>
      </c>
      <c r="J173" s="123">
        <f>ROUND('5,3'!J173*'1,2'!$E$28,0)</f>
        <v>0</v>
      </c>
      <c r="L173" s="158"/>
      <c r="M173" s="158"/>
      <c r="N173" s="158"/>
      <c r="O173" s="158"/>
      <c r="P173" s="158"/>
      <c r="Q173" s="158"/>
      <c r="R173" s="144"/>
      <c r="T173" s="144"/>
    </row>
    <row r="174" spans="1:20" ht="12.75" customHeight="1" x14ac:dyDescent="0.2">
      <c r="A174" s="16" t="s">
        <v>1224</v>
      </c>
      <c r="B174" s="16" t="s">
        <v>1225</v>
      </c>
      <c r="C174" s="17" t="s">
        <v>1226</v>
      </c>
      <c r="D174" s="16" t="s">
        <v>15</v>
      </c>
      <c r="E174" s="123">
        <f>ROUND('5,3'!E174*'1,2'!$E$28,0)</f>
        <v>166</v>
      </c>
      <c r="F174" s="123">
        <f>ROUND('5,3'!F174*'1,2'!$E$28,0)</f>
        <v>0</v>
      </c>
      <c r="G174" s="123">
        <f>ROUND('5,3'!G174*'1,2'!$E$28,0)</f>
        <v>305</v>
      </c>
      <c r="H174" s="123">
        <f>ROUND('5,3'!H174*'1,2'!$E$28,0)</f>
        <v>0</v>
      </c>
      <c r="I174" s="123">
        <f>ROUND('5,3'!I174*'1,2'!$E$28,0)</f>
        <v>371</v>
      </c>
      <c r="J174" s="123">
        <f>ROUND('5,3'!J174*'1,2'!$E$28,0)</f>
        <v>0</v>
      </c>
      <c r="L174" s="158"/>
      <c r="M174" s="158"/>
      <c r="N174" s="158"/>
      <c r="O174" s="158"/>
      <c r="P174" s="158"/>
      <c r="Q174" s="158"/>
      <c r="R174" s="144"/>
      <c r="T174" s="144"/>
    </row>
    <row r="175" spans="1:20" ht="12.75" customHeight="1" x14ac:dyDescent="0.2">
      <c r="A175" s="16" t="s">
        <v>1227</v>
      </c>
      <c r="B175" s="16" t="s">
        <v>1228</v>
      </c>
      <c r="C175" s="17" t="s">
        <v>1229</v>
      </c>
      <c r="D175" s="16" t="s">
        <v>15</v>
      </c>
      <c r="E175" s="123">
        <f>ROUND('5,3'!E175*'1,2'!$E$28,0)</f>
        <v>185</v>
      </c>
      <c r="F175" s="123">
        <f>ROUND('5,3'!F175*'1,2'!$E$28,0)</f>
        <v>0</v>
      </c>
      <c r="G175" s="123">
        <f>ROUND('5,3'!G175*'1,2'!$E$28,0)</f>
        <v>343</v>
      </c>
      <c r="H175" s="123">
        <f>ROUND('5,3'!H175*'1,2'!$E$28,0)</f>
        <v>0</v>
      </c>
      <c r="I175" s="123">
        <f>ROUND('5,3'!I175*'1,2'!$E$28,0)</f>
        <v>420</v>
      </c>
      <c r="J175" s="123">
        <f>ROUND('5,3'!J175*'1,2'!$E$28,0)</f>
        <v>0</v>
      </c>
      <c r="L175" s="158"/>
      <c r="M175" s="158"/>
      <c r="N175" s="158"/>
      <c r="O175" s="158"/>
      <c r="P175" s="158"/>
      <c r="Q175" s="158"/>
      <c r="R175" s="144"/>
      <c r="T175" s="144"/>
    </row>
    <row r="176" spans="1:20" ht="24.75" customHeight="1" x14ac:dyDescent="0.2">
      <c r="A176" s="16" t="s">
        <v>1230</v>
      </c>
      <c r="B176" s="16" t="s">
        <v>1231</v>
      </c>
      <c r="C176" s="17" t="s">
        <v>1232</v>
      </c>
      <c r="D176" s="16" t="s">
        <v>15</v>
      </c>
      <c r="E176" s="123">
        <f>ROUND('5,3'!E176*'1,2'!$E$28,0)</f>
        <v>4475</v>
      </c>
      <c r="F176" s="123">
        <f>ROUND('5,3'!F176*'1,2'!$E$28,0)</f>
        <v>0</v>
      </c>
      <c r="G176" s="123">
        <f>ROUND('5,3'!G176*'1,2'!$E$28,0)</f>
        <v>8061</v>
      </c>
      <c r="H176" s="123">
        <f>ROUND('5,3'!H176*'1,2'!$E$28,0)</f>
        <v>0</v>
      </c>
      <c r="I176" s="123">
        <f>ROUND('5,3'!I176*'1,2'!$E$28,0)</f>
        <v>9133</v>
      </c>
      <c r="J176" s="123">
        <f>ROUND('5,3'!J176*'1,2'!$E$28,0)</f>
        <v>0</v>
      </c>
      <c r="L176" s="158"/>
      <c r="M176" s="158"/>
      <c r="N176" s="158"/>
      <c r="O176" s="158"/>
      <c r="P176" s="158"/>
      <c r="Q176" s="158"/>
      <c r="R176" s="144"/>
      <c r="T176" s="144"/>
    </row>
    <row r="177" spans="1:20" ht="24.75" customHeight="1" x14ac:dyDescent="0.2">
      <c r="A177" s="16" t="s">
        <v>1233</v>
      </c>
      <c r="B177" s="16" t="s">
        <v>1234</v>
      </c>
      <c r="C177" s="17" t="s">
        <v>1235</v>
      </c>
      <c r="D177" s="16" t="s">
        <v>15</v>
      </c>
      <c r="E177" s="123">
        <f>ROUND('5,3'!E177*'1,2'!$E$28,0)</f>
        <v>1100</v>
      </c>
      <c r="F177" s="123">
        <f>ROUND('5,3'!F177*'1,2'!$E$28,0)</f>
        <v>0</v>
      </c>
      <c r="G177" s="123">
        <f>ROUND('5,3'!G177*'1,2'!$E$28,0)</f>
        <v>1981</v>
      </c>
      <c r="H177" s="123">
        <f>ROUND('5,3'!H177*'1,2'!$E$28,0)</f>
        <v>0</v>
      </c>
      <c r="I177" s="123">
        <f>ROUND('5,3'!I177*'1,2'!$E$28,0)</f>
        <v>2245</v>
      </c>
      <c r="J177" s="123">
        <f>ROUND('5,3'!J177*'1,2'!$E$28,0)</f>
        <v>0</v>
      </c>
      <c r="L177" s="158"/>
      <c r="M177" s="158"/>
      <c r="N177" s="158"/>
      <c r="O177" s="158"/>
      <c r="P177" s="158"/>
      <c r="Q177" s="158"/>
      <c r="R177" s="144"/>
      <c r="T177" s="144"/>
    </row>
    <row r="178" spans="1:20" ht="24.75" customHeight="1" x14ac:dyDescent="0.2">
      <c r="A178" s="16" t="s">
        <v>1236</v>
      </c>
      <c r="B178" s="16" t="s">
        <v>1237</v>
      </c>
      <c r="C178" s="17" t="s">
        <v>1238</v>
      </c>
      <c r="D178" s="16" t="s">
        <v>15</v>
      </c>
      <c r="E178" s="123">
        <f>ROUND('5,3'!E178*'1,2'!$E$28,0)</f>
        <v>5246</v>
      </c>
      <c r="F178" s="123">
        <f>ROUND('5,3'!F178*'1,2'!$E$28,0)</f>
        <v>0</v>
      </c>
      <c r="G178" s="123">
        <f>ROUND('5,3'!G178*'1,2'!$E$28,0)</f>
        <v>9447</v>
      </c>
      <c r="H178" s="123">
        <f>ROUND('5,3'!H178*'1,2'!$E$28,0)</f>
        <v>0</v>
      </c>
      <c r="I178" s="123">
        <f>ROUND('5,3'!I178*'1,2'!$E$28,0)</f>
        <v>10701</v>
      </c>
      <c r="J178" s="123">
        <f>ROUND('5,3'!J178*'1,2'!$E$28,0)</f>
        <v>0</v>
      </c>
      <c r="L178" s="158"/>
      <c r="M178" s="158"/>
      <c r="N178" s="158"/>
      <c r="O178" s="158"/>
      <c r="P178" s="158"/>
      <c r="Q178" s="158"/>
      <c r="R178" s="144"/>
      <c r="T178" s="144"/>
    </row>
    <row r="179" spans="1:20" ht="24.75" customHeight="1" x14ac:dyDescent="0.2">
      <c r="A179" s="16" t="s">
        <v>1239</v>
      </c>
      <c r="B179" s="16" t="s">
        <v>1240</v>
      </c>
      <c r="C179" s="17" t="s">
        <v>1241</v>
      </c>
      <c r="D179" s="16" t="s">
        <v>15</v>
      </c>
      <c r="E179" s="123">
        <f>E178*0.4</f>
        <v>2098.4</v>
      </c>
      <c r="F179" s="123">
        <f t="shared" ref="F179:I179" si="219">F178*0.4</f>
        <v>0</v>
      </c>
      <c r="G179" s="123">
        <f t="shared" si="219"/>
        <v>3778.8</v>
      </c>
      <c r="H179" s="123">
        <f t="shared" si="219"/>
        <v>0</v>
      </c>
      <c r="I179" s="123">
        <f t="shared" si="219"/>
        <v>4280.4000000000005</v>
      </c>
      <c r="J179" s="123">
        <f>ROUND('5,3'!J179*'1,2'!$E$28,0)</f>
        <v>0</v>
      </c>
      <c r="L179" s="158"/>
      <c r="M179" s="158"/>
      <c r="N179" s="158"/>
      <c r="O179" s="158"/>
      <c r="P179" s="158"/>
      <c r="Q179" s="158"/>
      <c r="R179" s="144"/>
      <c r="T179" s="144"/>
    </row>
    <row r="180" spans="1:20" ht="24.75" customHeight="1" x14ac:dyDescent="0.2">
      <c r="A180" s="16" t="s">
        <v>1242</v>
      </c>
      <c r="B180" s="16" t="s">
        <v>1243</v>
      </c>
      <c r="C180" s="17" t="s">
        <v>1244</v>
      </c>
      <c r="D180" s="16" t="s">
        <v>15</v>
      </c>
      <c r="E180" s="123">
        <f>ROUND('5,3'!E180*'1,2'!$E$28,0)</f>
        <v>684</v>
      </c>
      <c r="F180" s="123">
        <f>ROUND('5,3'!F180*'1,2'!$E$28,0)</f>
        <v>754</v>
      </c>
      <c r="G180" s="123">
        <f>ROUND('5,3'!G180*'1,2'!$E$28,0)</f>
        <v>1232</v>
      </c>
      <c r="H180" s="123">
        <f>ROUND('5,3'!H180*'1,2'!$E$28,0)</f>
        <v>1357</v>
      </c>
      <c r="I180" s="123">
        <f>ROUND('5,3'!I180*'1,2'!$E$28,0)</f>
        <v>1397</v>
      </c>
      <c r="J180" s="123">
        <f>ROUND('5,3'!J180*'1,2'!$E$28,0)</f>
        <v>1528</v>
      </c>
      <c r="L180" s="158"/>
      <c r="M180" s="158"/>
      <c r="N180" s="158"/>
      <c r="O180" s="158"/>
      <c r="P180" s="158"/>
      <c r="Q180" s="158"/>
      <c r="R180" s="144"/>
      <c r="T180" s="144"/>
    </row>
    <row r="181" spans="1:20" ht="12.75" customHeight="1" x14ac:dyDescent="0.2">
      <c r="A181" s="16" t="s">
        <v>1245</v>
      </c>
      <c r="B181" s="16" t="s">
        <v>1246</v>
      </c>
      <c r="C181" s="17" t="s">
        <v>1247</v>
      </c>
      <c r="D181" s="16" t="s">
        <v>15</v>
      </c>
      <c r="E181" s="123">
        <f>ROUND('5,3'!E181*'1,2'!$E$28,0)</f>
        <v>935</v>
      </c>
      <c r="F181" s="123">
        <f>ROUND('5,3'!F181*'1,2'!$E$28,0)</f>
        <v>1027</v>
      </c>
      <c r="G181" s="123">
        <f>ROUND('5,3'!G181*'1,2'!$E$28,0)</f>
        <v>1683</v>
      </c>
      <c r="H181" s="123">
        <f>ROUND('5,3'!H181*'1,2'!$E$28,0)</f>
        <v>1853</v>
      </c>
      <c r="I181" s="123">
        <f>ROUND('5,3'!I181*'1,2'!$E$28,0)</f>
        <v>1908</v>
      </c>
      <c r="J181" s="123">
        <f>ROUND('5,3'!J181*'1,2'!$E$28,0)</f>
        <v>2088</v>
      </c>
      <c r="L181" s="158"/>
      <c r="M181" s="158"/>
      <c r="N181" s="158"/>
      <c r="O181" s="158"/>
      <c r="P181" s="158"/>
      <c r="Q181" s="158"/>
      <c r="R181" s="144"/>
      <c r="T181" s="144"/>
    </row>
    <row r="182" spans="1:20" ht="24.75" customHeight="1" x14ac:dyDescent="0.2">
      <c r="A182" s="16" t="s">
        <v>1248</v>
      </c>
      <c r="B182" s="16" t="s">
        <v>1249</v>
      </c>
      <c r="C182" s="17" t="s">
        <v>1250</v>
      </c>
      <c r="D182" s="16" t="s">
        <v>15</v>
      </c>
      <c r="E182" s="123">
        <f>ROUND('5,3'!E182*'1,2'!$E$28,0)</f>
        <v>4594</v>
      </c>
      <c r="F182" s="123">
        <f>ROUND('5,3'!F182*'1,2'!$E$28,0)</f>
        <v>0</v>
      </c>
      <c r="G182" s="123">
        <f>ROUND('5,3'!G182*'1,2'!$E$28,0)</f>
        <v>8277</v>
      </c>
      <c r="H182" s="123">
        <f>ROUND('5,3'!H182*'1,2'!$E$28,0)</f>
        <v>0</v>
      </c>
      <c r="I182" s="123">
        <f>ROUND('5,3'!I182*'1,2'!$E$28,0)</f>
        <v>9375</v>
      </c>
      <c r="J182" s="123">
        <f>ROUND('5,3'!J182*'1,2'!$E$28,0)</f>
        <v>0</v>
      </c>
      <c r="L182" s="158"/>
      <c r="M182" s="158"/>
      <c r="N182" s="158"/>
      <c r="O182" s="158"/>
      <c r="P182" s="158"/>
      <c r="Q182" s="158"/>
      <c r="R182" s="144"/>
      <c r="T182" s="144"/>
    </row>
    <row r="183" spans="1:20" ht="24.75" customHeight="1" x14ac:dyDescent="0.2">
      <c r="A183" s="16" t="s">
        <v>1251</v>
      </c>
      <c r="B183" s="16" t="s">
        <v>1252</v>
      </c>
      <c r="C183" s="17" t="s">
        <v>1253</v>
      </c>
      <c r="D183" s="16" t="s">
        <v>15</v>
      </c>
      <c r="E183" s="123">
        <f>ROUND('5,3'!E183*'1,2'!$E$28,0)</f>
        <v>1943</v>
      </c>
      <c r="F183" s="123">
        <f>ROUND('5,3'!F183*'1,2'!$E$28,0)</f>
        <v>0</v>
      </c>
      <c r="G183" s="123">
        <f>ROUND('5,3'!G183*'1,2'!$E$28,0)</f>
        <v>3503</v>
      </c>
      <c r="H183" s="123">
        <f>ROUND('5,3'!H183*'1,2'!$E$28,0)</f>
        <v>0</v>
      </c>
      <c r="I183" s="123">
        <f>ROUND('5,3'!I183*'1,2'!$E$28,0)</f>
        <v>3967</v>
      </c>
      <c r="J183" s="123">
        <f>ROUND('5,3'!J183*'1,2'!$E$28,0)</f>
        <v>0</v>
      </c>
      <c r="L183" s="158"/>
      <c r="M183" s="158"/>
      <c r="N183" s="158"/>
      <c r="O183" s="158"/>
      <c r="P183" s="158"/>
      <c r="Q183" s="158"/>
      <c r="R183" s="144"/>
      <c r="T183" s="144"/>
    </row>
    <row r="184" spans="1:20" ht="12.75" customHeight="1" x14ac:dyDescent="0.2">
      <c r="A184" s="16" t="s">
        <v>1254</v>
      </c>
      <c r="B184" s="16" t="s">
        <v>1255</v>
      </c>
      <c r="C184" s="17" t="s">
        <v>1256</v>
      </c>
      <c r="D184" s="16" t="s">
        <v>15</v>
      </c>
      <c r="E184" s="123">
        <f>ROUND('5,3'!E184*'1,2'!$E$28,0)</f>
        <v>411</v>
      </c>
      <c r="F184" s="123">
        <f>ROUND('5,3'!F184*'1,2'!$E$28,0)</f>
        <v>450</v>
      </c>
      <c r="G184" s="123">
        <f>ROUND('5,3'!G184*'1,2'!$E$28,0)</f>
        <v>739</v>
      </c>
      <c r="H184" s="123">
        <f>ROUND('5,3'!H184*'1,2'!$E$28,0)</f>
        <v>815</v>
      </c>
      <c r="I184" s="123">
        <f>ROUND('5,3'!I184*'1,2'!$E$28,0)</f>
        <v>838</v>
      </c>
      <c r="J184" s="123">
        <f>ROUND('5,3'!J184*'1,2'!$E$28,0)</f>
        <v>918</v>
      </c>
      <c r="L184" s="158"/>
      <c r="M184" s="158"/>
      <c r="N184" s="158"/>
      <c r="O184" s="158"/>
      <c r="P184" s="158"/>
      <c r="Q184" s="158"/>
      <c r="R184" s="144"/>
      <c r="T184" s="144"/>
    </row>
    <row r="185" spans="1:20" ht="24.75" customHeight="1" x14ac:dyDescent="0.2">
      <c r="A185" s="16" t="s">
        <v>1257</v>
      </c>
      <c r="B185" s="16" t="s">
        <v>1258</v>
      </c>
      <c r="C185" s="17" t="s">
        <v>1259</v>
      </c>
      <c r="D185" s="16" t="s">
        <v>15</v>
      </c>
      <c r="E185" s="123">
        <f>ROUND('5,3'!E185*'1,2'!$E$28,0)</f>
        <v>5642</v>
      </c>
      <c r="F185" s="123">
        <f>ROUND('5,3'!F185*'1,2'!$E$28,0)</f>
        <v>6157</v>
      </c>
      <c r="G185" s="123">
        <f>ROUND('5,3'!G185*'1,2'!$E$28,0)</f>
        <v>9194</v>
      </c>
      <c r="H185" s="123">
        <f>ROUND('5,3'!H185*'1,2'!$E$28,0)</f>
        <v>10139</v>
      </c>
      <c r="I185" s="123">
        <f>ROUND('5,3'!I185*'1,2'!$E$28,0)</f>
        <v>11504</v>
      </c>
      <c r="J185" s="123">
        <f>ROUND('5,3'!J185*'1,2'!$E$28,0)</f>
        <v>12569</v>
      </c>
      <c r="L185" s="158"/>
      <c r="M185" s="158"/>
      <c r="N185" s="158"/>
      <c r="O185" s="158"/>
      <c r="P185" s="158"/>
      <c r="Q185" s="158"/>
      <c r="R185" s="144"/>
      <c r="T185" s="144"/>
    </row>
    <row r="186" spans="1:20" ht="24.75" customHeight="1" x14ac:dyDescent="0.2">
      <c r="A186" s="16" t="s">
        <v>1260</v>
      </c>
      <c r="B186" s="16" t="s">
        <v>1261</v>
      </c>
      <c r="C186" s="17" t="s">
        <v>1262</v>
      </c>
      <c r="D186" s="16" t="s">
        <v>15</v>
      </c>
      <c r="E186" s="123">
        <f>ROUND('5,3'!E186*'1,2'!$E$28,0)</f>
        <v>7522</v>
      </c>
      <c r="F186" s="123">
        <f>ROUND('5,3'!F186*'1,2'!$E$28,0)</f>
        <v>8212</v>
      </c>
      <c r="G186" s="123">
        <f>ROUND('5,3'!G186*'1,2'!$E$28,0)</f>
        <v>12260</v>
      </c>
      <c r="H186" s="123">
        <f>ROUND('5,3'!H186*'1,2'!$E$28,0)</f>
        <v>13519</v>
      </c>
      <c r="I186" s="123">
        <f>ROUND('5,3'!I186*'1,2'!$E$28,0)</f>
        <v>15340</v>
      </c>
      <c r="J186" s="123">
        <f>ROUND('5,3'!J186*'1,2'!$E$28,0)</f>
        <v>16759</v>
      </c>
      <c r="L186" s="158"/>
      <c r="M186" s="158"/>
      <c r="N186" s="158"/>
      <c r="O186" s="158"/>
      <c r="P186" s="158"/>
      <c r="Q186" s="158"/>
      <c r="R186" s="144"/>
      <c r="T186" s="144"/>
    </row>
    <row r="187" spans="1:20" ht="24.75" customHeight="1" x14ac:dyDescent="0.2">
      <c r="A187" s="16" t="s">
        <v>1263</v>
      </c>
      <c r="B187" s="16" t="s">
        <v>1264</v>
      </c>
      <c r="C187" s="17" t="s">
        <v>1265</v>
      </c>
      <c r="D187" s="16" t="s">
        <v>15</v>
      </c>
      <c r="E187" s="123">
        <f>ROUND('5,3'!E187*'1,2'!$E$28,0)</f>
        <v>1991</v>
      </c>
      <c r="F187" s="123">
        <f>ROUND('5,3'!F187*'1,2'!$E$28,0)</f>
        <v>2140</v>
      </c>
      <c r="G187" s="123">
        <f>ROUND('5,3'!G187*'1,2'!$E$28,0)</f>
        <v>3057</v>
      </c>
      <c r="H187" s="123">
        <f>ROUND('5,3'!H187*'1,2'!$E$28,0)</f>
        <v>3374</v>
      </c>
      <c r="I187" s="123">
        <f>ROUND('5,3'!I187*'1,2'!$E$28,0)</f>
        <v>4009</v>
      </c>
      <c r="J187" s="123">
        <f>ROUND('5,3'!J187*'1,2'!$E$28,0)</f>
        <v>4376</v>
      </c>
      <c r="L187" s="158"/>
      <c r="M187" s="158"/>
      <c r="N187" s="158"/>
      <c r="O187" s="158"/>
      <c r="P187" s="158"/>
      <c r="Q187" s="158"/>
      <c r="R187" s="144"/>
      <c r="T187" s="144"/>
    </row>
    <row r="188" spans="1:20" ht="36.75" customHeight="1" x14ac:dyDescent="0.2">
      <c r="A188" s="16" t="s">
        <v>1266</v>
      </c>
      <c r="B188" s="16" t="s">
        <v>1267</v>
      </c>
      <c r="C188" s="17" t="s">
        <v>1268</v>
      </c>
      <c r="D188" s="16" t="s">
        <v>1269</v>
      </c>
      <c r="E188" s="123">
        <f>ROUND('5,3'!E188*'1,2'!$E$28,0)</f>
        <v>3208</v>
      </c>
      <c r="F188" s="123">
        <f>ROUND('5,3'!F188*'1,2'!$E$28,0)</f>
        <v>3525</v>
      </c>
      <c r="G188" s="123">
        <f>ROUND('5,3'!G188*'1,2'!$E$28,0)</f>
        <v>4879</v>
      </c>
      <c r="H188" s="123">
        <f>ROUND('5,3'!H188*'1,2'!$E$28,0)</f>
        <v>5393</v>
      </c>
      <c r="I188" s="123">
        <f>ROUND('5,3'!I188*'1,2'!$E$28,0)</f>
        <v>6813</v>
      </c>
      <c r="J188" s="123">
        <f>ROUND('5,3'!J188*'1,2'!$E$28,0)</f>
        <v>7439</v>
      </c>
      <c r="L188" s="158"/>
      <c r="M188" s="158"/>
      <c r="N188" s="158"/>
      <c r="O188" s="158"/>
      <c r="P188" s="158"/>
      <c r="Q188" s="158"/>
      <c r="R188" s="144"/>
      <c r="T188" s="144"/>
    </row>
    <row r="189" spans="1:20" ht="36.75" customHeight="1" x14ac:dyDescent="0.2">
      <c r="A189" s="16" t="s">
        <v>1270</v>
      </c>
      <c r="B189" s="16" t="s">
        <v>1271</v>
      </c>
      <c r="C189" s="17" t="s">
        <v>1272</v>
      </c>
      <c r="D189" s="16" t="s">
        <v>1269</v>
      </c>
      <c r="E189" s="123">
        <f>ROUND('5,3'!E189*'1,2'!$E$28,0)</f>
        <v>4037</v>
      </c>
      <c r="F189" s="123">
        <f>ROUND('5,3'!F189*'1,2'!$E$28,0)</f>
        <v>4436</v>
      </c>
      <c r="G189" s="123">
        <f>ROUND('5,3'!G189*'1,2'!$E$28,0)</f>
        <v>6158</v>
      </c>
      <c r="H189" s="123">
        <f>ROUND('5,3'!H189*'1,2'!$E$28,0)</f>
        <v>6809</v>
      </c>
      <c r="I189" s="123">
        <f>ROUND('5,3'!I189*'1,2'!$E$28,0)</f>
        <v>8550</v>
      </c>
      <c r="J189" s="123">
        <f>ROUND('5,3'!J189*'1,2'!$E$28,0)</f>
        <v>9336</v>
      </c>
      <c r="L189" s="158"/>
      <c r="M189" s="158"/>
      <c r="N189" s="158"/>
      <c r="O189" s="158"/>
      <c r="P189" s="158"/>
      <c r="Q189" s="158"/>
      <c r="R189" s="144"/>
      <c r="T189" s="144"/>
    </row>
    <row r="190" spans="1:20" ht="36.75" customHeight="1" x14ac:dyDescent="0.2">
      <c r="A190" s="16" t="s">
        <v>1273</v>
      </c>
      <c r="B190" s="16" t="s">
        <v>1274</v>
      </c>
      <c r="C190" s="17" t="s">
        <v>1275</v>
      </c>
      <c r="D190" s="16" t="s">
        <v>15</v>
      </c>
      <c r="E190" s="123">
        <f>ROUND('5,3'!E190*'1,2'!$E$28,0)</f>
        <v>3948</v>
      </c>
      <c r="F190" s="123">
        <f>ROUND('5,3'!F190*'1,2'!$E$28,0)</f>
        <v>4343</v>
      </c>
      <c r="G190" s="123">
        <f>ROUND('5,3'!G190*'1,2'!$E$28,0)</f>
        <v>7013</v>
      </c>
      <c r="H190" s="123">
        <f>ROUND('5,3'!H190*'1,2'!$E$28,0)</f>
        <v>7726</v>
      </c>
      <c r="I190" s="123">
        <f>ROUND('5,3'!I190*'1,2'!$E$28,0)</f>
        <v>8129</v>
      </c>
      <c r="J190" s="123">
        <f>ROUND('5,3'!J190*'1,2'!$E$28,0)</f>
        <v>8892</v>
      </c>
      <c r="L190" s="158"/>
      <c r="M190" s="158"/>
      <c r="N190" s="158"/>
      <c r="O190" s="158"/>
      <c r="P190" s="158"/>
      <c r="Q190" s="158"/>
      <c r="R190" s="144"/>
      <c r="T190" s="144"/>
    </row>
    <row r="191" spans="1:20" ht="36.75" customHeight="1" x14ac:dyDescent="0.2">
      <c r="A191" s="16" t="s">
        <v>1276</v>
      </c>
      <c r="B191" s="16" t="s">
        <v>1277</v>
      </c>
      <c r="C191" s="17" t="s">
        <v>1278</v>
      </c>
      <c r="D191" s="16" t="s">
        <v>15</v>
      </c>
      <c r="E191" s="123">
        <f>ROUND('5,3'!E191*'1,2'!$E$28,0)</f>
        <v>4304</v>
      </c>
      <c r="F191" s="123">
        <f>ROUND('5,3'!F191*'1,2'!$E$28,0)</f>
        <v>4733</v>
      </c>
      <c r="G191" s="123">
        <f>ROUND('5,3'!G191*'1,2'!$E$28,0)</f>
        <v>7649</v>
      </c>
      <c r="H191" s="123">
        <f>ROUND('5,3'!H191*'1,2'!$E$28,0)</f>
        <v>8423</v>
      </c>
      <c r="I191" s="123">
        <f>ROUND('5,3'!I191*'1,2'!$E$28,0)</f>
        <v>8865</v>
      </c>
      <c r="J191" s="123">
        <f>ROUND('5,3'!J191*'1,2'!$E$28,0)</f>
        <v>9697</v>
      </c>
      <c r="L191" s="158"/>
      <c r="M191" s="158"/>
      <c r="N191" s="158"/>
      <c r="O191" s="158"/>
      <c r="P191" s="158"/>
      <c r="Q191" s="158"/>
      <c r="R191" s="144"/>
      <c r="T191" s="144"/>
    </row>
    <row r="192" spans="1:20" ht="24.75" customHeight="1" x14ac:dyDescent="0.2">
      <c r="A192" s="16" t="s">
        <v>1279</v>
      </c>
      <c r="B192" s="16" t="s">
        <v>1280</v>
      </c>
      <c r="C192" s="17" t="s">
        <v>1281</v>
      </c>
      <c r="D192" s="16" t="s">
        <v>749</v>
      </c>
      <c r="E192" s="123">
        <f>ROUND('5,3'!E192*'1,2'!$E$28,0)</f>
        <v>2752</v>
      </c>
      <c r="F192" s="123">
        <f>ROUND('5,3'!F192*'1,2'!$E$28,0)</f>
        <v>3028</v>
      </c>
      <c r="G192" s="123">
        <f>ROUND('5,3'!G192*'1,2'!$E$28,0)</f>
        <v>4862</v>
      </c>
      <c r="H192" s="123">
        <f>ROUND('5,3'!H192*'1,2'!$E$28,0)</f>
        <v>5356</v>
      </c>
      <c r="I192" s="123">
        <f>ROUND('5,3'!I192*'1,2'!$E$28,0)</f>
        <v>5693</v>
      </c>
      <c r="J192" s="123">
        <f>ROUND('5,3'!J192*'1,2'!$E$28,0)</f>
        <v>6227</v>
      </c>
      <c r="L192" s="158"/>
      <c r="M192" s="158"/>
      <c r="N192" s="158"/>
      <c r="O192" s="158"/>
      <c r="P192" s="158"/>
      <c r="Q192" s="158"/>
      <c r="R192" s="144"/>
      <c r="T192" s="144"/>
    </row>
    <row r="193" spans="1:20" ht="24.75" customHeight="1" x14ac:dyDescent="0.2">
      <c r="A193" s="16" t="s">
        <v>1282</v>
      </c>
      <c r="B193" s="16" t="s">
        <v>1283</v>
      </c>
      <c r="C193" s="17" t="s">
        <v>1284</v>
      </c>
      <c r="D193" s="16" t="s">
        <v>749</v>
      </c>
      <c r="E193" s="123">
        <f>ROUND('5,3'!E193*'1,2'!$E$28,0)</f>
        <v>3300</v>
      </c>
      <c r="F193" s="123">
        <f>ROUND('5,3'!F193*'1,2'!$E$28,0)</f>
        <v>3630</v>
      </c>
      <c r="G193" s="123">
        <f>ROUND('5,3'!G193*'1,2'!$E$28,0)</f>
        <v>5829</v>
      </c>
      <c r="H193" s="123">
        <f>ROUND('5,3'!H193*'1,2'!$E$28,0)</f>
        <v>6422</v>
      </c>
      <c r="I193" s="123">
        <f>ROUND('5,3'!I193*'1,2'!$E$28,0)</f>
        <v>6825</v>
      </c>
      <c r="J193" s="123">
        <f>ROUND('5,3'!J193*'1,2'!$E$28,0)</f>
        <v>7467</v>
      </c>
      <c r="L193" s="158"/>
      <c r="M193" s="158"/>
      <c r="N193" s="158"/>
      <c r="O193" s="158"/>
      <c r="P193" s="158"/>
      <c r="Q193" s="158"/>
      <c r="R193" s="144"/>
      <c r="T193" s="144"/>
    </row>
    <row r="194" spans="1:20" ht="24.75" customHeight="1" x14ac:dyDescent="0.2">
      <c r="A194" s="16" t="s">
        <v>1285</v>
      </c>
      <c r="B194" s="16" t="s">
        <v>1286</v>
      </c>
      <c r="C194" s="17" t="s">
        <v>1287</v>
      </c>
      <c r="D194" s="16" t="s">
        <v>749</v>
      </c>
      <c r="E194" s="123">
        <f>ROUND('5,3'!E194*'1,2'!$E$28,0)</f>
        <v>4144</v>
      </c>
      <c r="F194" s="123">
        <f>ROUND('5,3'!F194*'1,2'!$E$28,0)</f>
        <v>0</v>
      </c>
      <c r="G194" s="123">
        <f>ROUND('5,3'!G194*'1,2'!$E$28,0)</f>
        <v>7314</v>
      </c>
      <c r="H194" s="123">
        <f>ROUND('5,3'!H194*'1,2'!$E$28,0)</f>
        <v>0</v>
      </c>
      <c r="I194" s="123">
        <f>ROUND('5,3'!I194*'1,2'!$E$28,0)</f>
        <v>8567</v>
      </c>
      <c r="J194" s="123">
        <f>ROUND('5,3'!J194*'1,2'!$E$28,0)</f>
        <v>0</v>
      </c>
      <c r="L194" s="158"/>
      <c r="M194" s="158"/>
      <c r="N194" s="158"/>
      <c r="O194" s="158"/>
      <c r="P194" s="158"/>
      <c r="Q194" s="158"/>
      <c r="R194" s="144"/>
      <c r="T194" s="144"/>
    </row>
    <row r="195" spans="1:20" ht="24.75" customHeight="1" x14ac:dyDescent="0.2">
      <c r="A195" s="16" t="s">
        <v>1288</v>
      </c>
      <c r="B195" s="16" t="s">
        <v>1289</v>
      </c>
      <c r="C195" s="17" t="s">
        <v>1290</v>
      </c>
      <c r="D195" s="16" t="s">
        <v>749</v>
      </c>
      <c r="E195" s="123">
        <f>ROUND('5,3'!E195*'1,2'!$E$28,0)</f>
        <v>80</v>
      </c>
      <c r="F195" s="123">
        <f>ROUND('5,3'!F195*'1,2'!$E$28,0)</f>
        <v>88</v>
      </c>
      <c r="G195" s="123">
        <f>ROUND('5,3'!G195*'1,2'!$E$28,0)</f>
        <v>144</v>
      </c>
      <c r="H195" s="123">
        <f>ROUND('5,3'!H195*'1,2'!$E$28,0)</f>
        <v>160</v>
      </c>
      <c r="I195" s="123">
        <f>ROUND('5,3'!I195*'1,2'!$E$28,0)</f>
        <v>165</v>
      </c>
      <c r="J195" s="123">
        <f>ROUND('5,3'!J195*'1,2'!$E$28,0)</f>
        <v>178</v>
      </c>
      <c r="L195" s="158"/>
      <c r="M195" s="158"/>
      <c r="N195" s="158"/>
      <c r="O195" s="158"/>
      <c r="P195" s="158"/>
      <c r="Q195" s="158"/>
      <c r="R195" s="144"/>
      <c r="T195" s="144"/>
    </row>
    <row r="196" spans="1:20" ht="24.75" customHeight="1" x14ac:dyDescent="0.2">
      <c r="A196" s="16" t="s">
        <v>1291</v>
      </c>
      <c r="B196" s="16" t="s">
        <v>1292</v>
      </c>
      <c r="C196" s="17" t="s">
        <v>1293</v>
      </c>
      <c r="D196" s="16" t="s">
        <v>749</v>
      </c>
      <c r="E196" s="123">
        <f>ROUND('5,3'!E196*'1,2'!$E$28,0)</f>
        <v>167</v>
      </c>
      <c r="F196" s="123">
        <f>ROUND('5,3'!F196*'1,2'!$E$28,0)</f>
        <v>182</v>
      </c>
      <c r="G196" s="123">
        <f>ROUND('5,3'!G196*'1,2'!$E$28,0)</f>
        <v>299</v>
      </c>
      <c r="H196" s="123">
        <f>ROUND('5,3'!H196*'1,2'!$E$28,0)</f>
        <v>328</v>
      </c>
      <c r="I196" s="123">
        <f>ROUND('5,3'!I196*'1,2'!$E$28,0)</f>
        <v>339</v>
      </c>
      <c r="J196" s="123">
        <f>ROUND('5,3'!J196*'1,2'!$E$28,0)</f>
        <v>368</v>
      </c>
      <c r="L196" s="158"/>
      <c r="M196" s="158"/>
      <c r="N196" s="158"/>
      <c r="O196" s="158"/>
      <c r="P196" s="158"/>
      <c r="Q196" s="158"/>
      <c r="R196" s="144"/>
      <c r="T196" s="144"/>
    </row>
    <row r="197" spans="1:20" ht="24.75" customHeight="1" x14ac:dyDescent="0.2">
      <c r="A197" s="16" t="s">
        <v>1294</v>
      </c>
      <c r="B197" s="16" t="s">
        <v>1295</v>
      </c>
      <c r="C197" s="17" t="s">
        <v>1296</v>
      </c>
      <c r="D197" s="16" t="s">
        <v>749</v>
      </c>
      <c r="E197" s="123">
        <f>ROUND('5,3'!E197*'1,2'!$E$28,0)</f>
        <v>246</v>
      </c>
      <c r="F197" s="123">
        <f>ROUND('5,3'!F197*'1,2'!$E$28,0)</f>
        <v>0</v>
      </c>
      <c r="G197" s="123">
        <f>ROUND('5,3'!G197*'1,2'!$E$28,0)</f>
        <v>442</v>
      </c>
      <c r="H197" s="123">
        <f>ROUND('5,3'!H197*'1,2'!$E$28,0)</f>
        <v>0</v>
      </c>
      <c r="I197" s="123">
        <f>ROUND('5,3'!I197*'1,2'!$E$28,0)</f>
        <v>499</v>
      </c>
      <c r="J197" s="123">
        <f>ROUND('5,3'!J197*'1,2'!$E$28,0)</f>
        <v>0</v>
      </c>
      <c r="L197" s="158"/>
      <c r="M197" s="158"/>
      <c r="N197" s="158"/>
      <c r="O197" s="158"/>
      <c r="P197" s="158"/>
      <c r="Q197" s="158"/>
      <c r="R197" s="144"/>
      <c r="T197" s="144"/>
    </row>
    <row r="198" spans="1:20" ht="24.75" customHeight="1" x14ac:dyDescent="0.2">
      <c r="A198" s="16" t="s">
        <v>1297</v>
      </c>
      <c r="B198" s="16" t="s">
        <v>1298</v>
      </c>
      <c r="C198" s="17" t="s">
        <v>1299</v>
      </c>
      <c r="D198" s="16" t="s">
        <v>749</v>
      </c>
      <c r="E198" s="123">
        <f>ROUND('5,3'!E198*'1,2'!$E$28,0)</f>
        <v>370</v>
      </c>
      <c r="F198" s="123">
        <f>ROUND('5,3'!F198*'1,2'!$E$28,0)</f>
        <v>0</v>
      </c>
      <c r="G198" s="123">
        <f>ROUND('5,3'!G198*'1,2'!$E$28,0)</f>
        <v>668</v>
      </c>
      <c r="H198" s="123">
        <f>ROUND('5,3'!H198*'1,2'!$E$28,0)</f>
        <v>0</v>
      </c>
      <c r="I198" s="123">
        <f>ROUND('5,3'!I198*'1,2'!$E$28,0)</f>
        <v>758</v>
      </c>
      <c r="J198" s="123">
        <f>ROUND('5,3'!J198*'1,2'!$E$28,0)</f>
        <v>0</v>
      </c>
      <c r="L198" s="158"/>
      <c r="M198" s="158"/>
      <c r="N198" s="158"/>
      <c r="O198" s="158"/>
      <c r="P198" s="158"/>
      <c r="Q198" s="158"/>
      <c r="R198" s="144"/>
      <c r="T198" s="144"/>
    </row>
    <row r="199" spans="1:20" ht="12.75" customHeight="1" x14ac:dyDescent="0.2">
      <c r="A199" s="16" t="s">
        <v>1300</v>
      </c>
      <c r="B199" s="16" t="s">
        <v>1301</v>
      </c>
      <c r="C199" s="17" t="s">
        <v>1302</v>
      </c>
      <c r="D199" s="16" t="s">
        <v>15</v>
      </c>
      <c r="E199" s="123">
        <f>ROUND('5,3'!E199*'1,2'!$E$28,0)</f>
        <v>821</v>
      </c>
      <c r="F199" s="123">
        <f>ROUND('5,3'!F199*'1,2'!$E$28,0)</f>
        <v>903</v>
      </c>
      <c r="G199" s="123">
        <f>ROUND('5,3'!G199*'1,2'!$E$28,0)</f>
        <v>1479</v>
      </c>
      <c r="H199" s="123">
        <f>ROUND('5,3'!H199*'1,2'!$E$28,0)</f>
        <v>1629</v>
      </c>
      <c r="I199" s="123">
        <f>ROUND('5,3'!I199*'1,2'!$E$28,0)</f>
        <v>1674</v>
      </c>
      <c r="J199" s="123">
        <f>ROUND('5,3'!J199*'1,2'!$E$28,0)</f>
        <v>1832</v>
      </c>
      <c r="L199" s="158"/>
      <c r="M199" s="158"/>
      <c r="N199" s="158"/>
      <c r="O199" s="158"/>
      <c r="P199" s="158"/>
      <c r="Q199" s="158"/>
      <c r="R199" s="144"/>
      <c r="T199" s="144"/>
    </row>
    <row r="200" spans="1:20" ht="24.75" customHeight="1" x14ac:dyDescent="0.2">
      <c r="A200" s="16" t="s">
        <v>1303</v>
      </c>
      <c r="B200" s="16" t="s">
        <v>1304</v>
      </c>
      <c r="C200" s="17" t="s">
        <v>1305</v>
      </c>
      <c r="D200" s="16" t="s">
        <v>15</v>
      </c>
      <c r="E200" s="123">
        <f>ROUND('5,3'!E200*'1,2'!$E$28,0)</f>
        <v>986</v>
      </c>
      <c r="F200" s="123">
        <f>ROUND('5,3'!F200*'1,2'!$E$28,0)</f>
        <v>1084</v>
      </c>
      <c r="G200" s="123">
        <f>ROUND('5,3'!G200*'1,2'!$E$28,0)</f>
        <v>1775</v>
      </c>
      <c r="H200" s="123">
        <f>ROUND('5,3'!H200*'1,2'!$E$28,0)</f>
        <v>1955</v>
      </c>
      <c r="I200" s="123">
        <f>ROUND('5,3'!I200*'1,2'!$E$28,0)</f>
        <v>2009</v>
      </c>
      <c r="J200" s="123">
        <f>ROUND('5,3'!J200*'1,2'!$E$28,0)</f>
        <v>2199</v>
      </c>
      <c r="L200" s="158"/>
      <c r="M200" s="158"/>
      <c r="N200" s="158"/>
      <c r="O200" s="158"/>
      <c r="P200" s="158"/>
      <c r="Q200" s="158"/>
      <c r="R200" s="144"/>
      <c r="T200" s="144"/>
    </row>
    <row r="201" spans="1:20" ht="12.75" customHeight="1" x14ac:dyDescent="0.2">
      <c r="A201" s="16" t="s">
        <v>1306</v>
      </c>
      <c r="B201" s="16" t="s">
        <v>1307</v>
      </c>
      <c r="C201" s="17" t="s">
        <v>1308</v>
      </c>
      <c r="D201" s="16" t="s">
        <v>15</v>
      </c>
      <c r="E201" s="123">
        <f>ROUND('5,3'!E201*'1,2'!$E$28,0)</f>
        <v>1288</v>
      </c>
      <c r="F201" s="123">
        <f>ROUND('5,3'!F201*'1,2'!$E$28,0)</f>
        <v>1414</v>
      </c>
      <c r="G201" s="123">
        <f>ROUND('5,3'!G201*'1,2'!$E$28,0)</f>
        <v>2127</v>
      </c>
      <c r="H201" s="123">
        <f>ROUND('5,3'!H201*'1,2'!$E$28,0)</f>
        <v>2345</v>
      </c>
      <c r="I201" s="123">
        <f>ROUND('5,3'!I201*'1,2'!$E$28,0)</f>
        <v>2641</v>
      </c>
      <c r="J201" s="123">
        <f>ROUND('5,3'!J201*'1,2'!$E$28,0)</f>
        <v>2904</v>
      </c>
      <c r="L201" s="158"/>
      <c r="M201" s="158"/>
      <c r="N201" s="158"/>
      <c r="O201" s="158"/>
      <c r="P201" s="158"/>
      <c r="Q201" s="158"/>
      <c r="R201" s="144"/>
      <c r="T201" s="144"/>
    </row>
    <row r="202" spans="1:20" ht="24.75" customHeight="1" x14ac:dyDescent="0.2">
      <c r="A202" s="16" t="s">
        <v>1309</v>
      </c>
      <c r="B202" s="16" t="s">
        <v>1310</v>
      </c>
      <c r="C202" s="17" t="s">
        <v>1311</v>
      </c>
      <c r="D202" s="16" t="s">
        <v>15</v>
      </c>
      <c r="E202" s="123">
        <f>ROUND('5,3'!E202*'1,2'!$E$28,0)</f>
        <v>1545</v>
      </c>
      <c r="F202" s="123">
        <f>ROUND('5,3'!F202*'1,2'!$E$28,0)</f>
        <v>1697</v>
      </c>
      <c r="G202" s="123">
        <f>ROUND('5,3'!G202*'1,2'!$E$28,0)</f>
        <v>2551</v>
      </c>
      <c r="H202" s="123">
        <f>ROUND('5,3'!H202*'1,2'!$E$28,0)</f>
        <v>2812</v>
      </c>
      <c r="I202" s="123">
        <f>ROUND('5,3'!I202*'1,2'!$E$28,0)</f>
        <v>3169</v>
      </c>
      <c r="J202" s="123">
        <f>ROUND('5,3'!J202*'1,2'!$E$28,0)</f>
        <v>3484</v>
      </c>
      <c r="L202" s="158"/>
      <c r="M202" s="158"/>
      <c r="N202" s="158"/>
      <c r="O202" s="158"/>
      <c r="P202" s="158"/>
      <c r="Q202" s="158"/>
      <c r="R202" s="144"/>
      <c r="T202" s="144"/>
    </row>
    <row r="203" spans="1:20" ht="12.75" customHeight="1" x14ac:dyDescent="0.2">
      <c r="A203" s="16" t="s">
        <v>1312</v>
      </c>
      <c r="B203" s="16" t="s">
        <v>1313</v>
      </c>
      <c r="C203" s="17" t="s">
        <v>1314</v>
      </c>
      <c r="D203" s="16" t="s">
        <v>15</v>
      </c>
      <c r="E203" s="123">
        <f>ROUND('5,3'!E203*'1,2'!$E$28,0)</f>
        <v>856</v>
      </c>
      <c r="F203" s="123">
        <f>ROUND('5,3'!F203*'1,2'!$E$28,0)</f>
        <v>940</v>
      </c>
      <c r="G203" s="123">
        <f>ROUND('5,3'!G203*'1,2'!$E$28,0)</f>
        <v>1540</v>
      </c>
      <c r="H203" s="123">
        <f>ROUND('5,3'!H203*'1,2'!$E$28,0)</f>
        <v>1696</v>
      </c>
      <c r="I203" s="123">
        <f>ROUND('5,3'!I203*'1,2'!$E$28,0)</f>
        <v>1746</v>
      </c>
      <c r="J203" s="123">
        <f>ROUND('5,3'!J203*'1,2'!$E$28,0)</f>
        <v>1909</v>
      </c>
      <c r="L203" s="158"/>
      <c r="M203" s="158"/>
      <c r="N203" s="158"/>
      <c r="O203" s="158"/>
      <c r="P203" s="158"/>
      <c r="Q203" s="158"/>
      <c r="R203" s="144"/>
      <c r="T203" s="144"/>
    </row>
    <row r="204" spans="1:20" ht="12.75" customHeight="1" x14ac:dyDescent="0.2">
      <c r="A204" s="16" t="s">
        <v>1315</v>
      </c>
      <c r="B204" s="16" t="s">
        <v>1316</v>
      </c>
      <c r="C204" s="17" t="s">
        <v>1317</v>
      </c>
      <c r="D204" s="16" t="s">
        <v>15</v>
      </c>
      <c r="E204" s="123">
        <f>ROUND('5,3'!E204*'1,2'!$E$28,0)</f>
        <v>171</v>
      </c>
      <c r="F204" s="123">
        <f>ROUND('5,3'!F204*'1,2'!$E$28,0)</f>
        <v>188</v>
      </c>
      <c r="G204" s="123">
        <f>ROUND('5,3'!G204*'1,2'!$E$28,0)</f>
        <v>308</v>
      </c>
      <c r="H204" s="123">
        <f>ROUND('5,3'!H204*'1,2'!$E$28,0)</f>
        <v>339</v>
      </c>
      <c r="I204" s="123">
        <f>ROUND('5,3'!I204*'1,2'!$E$28,0)</f>
        <v>349</v>
      </c>
      <c r="J204" s="123">
        <f>ROUND('5,3'!J204*'1,2'!$E$28,0)</f>
        <v>382</v>
      </c>
      <c r="L204" s="158"/>
      <c r="M204" s="158"/>
      <c r="N204" s="158"/>
      <c r="O204" s="158"/>
      <c r="P204" s="158"/>
      <c r="Q204" s="158"/>
      <c r="R204" s="144"/>
      <c r="T204" s="144"/>
    </row>
    <row r="205" spans="1:20" ht="24.75" customHeight="1" x14ac:dyDescent="0.2">
      <c r="A205" s="16" t="s">
        <v>1318</v>
      </c>
      <c r="B205" s="16" t="s">
        <v>1319</v>
      </c>
      <c r="C205" s="17" t="s">
        <v>1320</v>
      </c>
      <c r="D205" s="16" t="s">
        <v>15</v>
      </c>
      <c r="E205" s="123">
        <f>ROUND('5,3'!E205*'1,2'!$E$28,0)</f>
        <v>603</v>
      </c>
      <c r="F205" s="123">
        <f>ROUND('5,3'!F205*'1,2'!$E$28,0)</f>
        <v>663</v>
      </c>
      <c r="G205" s="123">
        <f>ROUND('5,3'!G205*'1,2'!$E$28,0)</f>
        <v>1076</v>
      </c>
      <c r="H205" s="123">
        <f>ROUND('5,3'!H205*'1,2'!$E$28,0)</f>
        <v>1186</v>
      </c>
      <c r="I205" s="123">
        <f>ROUND('5,3'!I205*'1,2'!$E$28,0)</f>
        <v>1241</v>
      </c>
      <c r="J205" s="123">
        <f>ROUND('5,3'!J205*'1,2'!$E$28,0)</f>
        <v>1357</v>
      </c>
      <c r="L205" s="158"/>
      <c r="M205" s="158"/>
      <c r="N205" s="158"/>
      <c r="O205" s="158"/>
      <c r="P205" s="158"/>
      <c r="Q205" s="158"/>
      <c r="R205" s="144"/>
      <c r="T205" s="144"/>
    </row>
    <row r="206" spans="1:20" ht="24.75" customHeight="1" x14ac:dyDescent="0.2">
      <c r="A206" s="16" t="s">
        <v>1321</v>
      </c>
      <c r="B206" s="16" t="s">
        <v>1322</v>
      </c>
      <c r="C206" s="17" t="s">
        <v>1323</v>
      </c>
      <c r="D206" s="16" t="s">
        <v>15</v>
      </c>
      <c r="E206" s="123">
        <f>E205*0.5</f>
        <v>301.5</v>
      </c>
      <c r="F206" s="123">
        <f t="shared" ref="F206:J206" si="220">F205*0.5</f>
        <v>331.5</v>
      </c>
      <c r="G206" s="123">
        <f t="shared" si="220"/>
        <v>538</v>
      </c>
      <c r="H206" s="123">
        <f t="shared" si="220"/>
        <v>593</v>
      </c>
      <c r="I206" s="123">
        <f t="shared" si="220"/>
        <v>620.5</v>
      </c>
      <c r="J206" s="123">
        <f t="shared" si="220"/>
        <v>678.5</v>
      </c>
      <c r="L206" s="158"/>
      <c r="M206" s="158"/>
      <c r="N206" s="158"/>
      <c r="O206" s="158"/>
      <c r="P206" s="158"/>
      <c r="Q206" s="158"/>
      <c r="R206" s="144"/>
      <c r="T206" s="144"/>
    </row>
    <row r="207" spans="1:20" ht="12.75" customHeight="1" x14ac:dyDescent="0.2">
      <c r="A207" s="16" t="s">
        <v>1324</v>
      </c>
      <c r="B207" s="16" t="s">
        <v>1325</v>
      </c>
      <c r="C207" s="17" t="s">
        <v>1326</v>
      </c>
      <c r="D207" s="16" t="s">
        <v>15</v>
      </c>
      <c r="E207" s="123">
        <f>ROUND('5,3'!E207*'1,2'!$E$28,0)</f>
        <v>206</v>
      </c>
      <c r="F207" s="123">
        <f>ROUND('5,3'!F207*'1,2'!$E$28,0)</f>
        <v>226</v>
      </c>
      <c r="G207" s="123">
        <f>ROUND('5,3'!G207*'1,2'!$E$28,0)</f>
        <v>370</v>
      </c>
      <c r="H207" s="123">
        <f>ROUND('5,3'!H207*'1,2'!$E$28,0)</f>
        <v>408</v>
      </c>
      <c r="I207" s="123">
        <f>ROUND('5,3'!I207*'1,2'!$E$28,0)</f>
        <v>420</v>
      </c>
      <c r="J207" s="123">
        <f>ROUND('5,3'!J207*'1,2'!$E$28,0)</f>
        <v>459</v>
      </c>
      <c r="L207" s="158"/>
      <c r="M207" s="158"/>
      <c r="N207" s="158"/>
      <c r="O207" s="158"/>
      <c r="P207" s="158"/>
      <c r="Q207" s="158"/>
      <c r="R207" s="144"/>
      <c r="T207" s="144"/>
    </row>
    <row r="208" spans="1:20" ht="24.75" customHeight="1" x14ac:dyDescent="0.2">
      <c r="A208" s="16" t="s">
        <v>1327</v>
      </c>
      <c r="B208" s="16" t="s">
        <v>1328</v>
      </c>
      <c r="C208" s="17" t="s">
        <v>1329</v>
      </c>
      <c r="D208" s="16" t="s">
        <v>15</v>
      </c>
      <c r="E208" s="123">
        <f>E207*3</f>
        <v>618</v>
      </c>
      <c r="F208" s="123">
        <f t="shared" ref="F208:J208" si="221">F207*3</f>
        <v>678</v>
      </c>
      <c r="G208" s="123">
        <f t="shared" si="221"/>
        <v>1110</v>
      </c>
      <c r="H208" s="123">
        <f t="shared" si="221"/>
        <v>1224</v>
      </c>
      <c r="I208" s="123">
        <f t="shared" si="221"/>
        <v>1260</v>
      </c>
      <c r="J208" s="123">
        <f t="shared" si="221"/>
        <v>1377</v>
      </c>
      <c r="L208" s="158"/>
      <c r="M208" s="158"/>
      <c r="N208" s="158"/>
      <c r="O208" s="158"/>
      <c r="P208" s="158"/>
      <c r="Q208" s="158"/>
      <c r="R208" s="144"/>
      <c r="T208" s="144"/>
    </row>
    <row r="209" spans="1:20" ht="24.75" customHeight="1" x14ac:dyDescent="0.2">
      <c r="A209" s="16" t="s">
        <v>1330</v>
      </c>
      <c r="B209" s="16" t="s">
        <v>1331</v>
      </c>
      <c r="C209" s="17" t="s">
        <v>1332</v>
      </c>
      <c r="D209" s="16" t="s">
        <v>15</v>
      </c>
      <c r="E209" s="123">
        <f>ROUND('5,3'!E209*'1,2'!$E$28,0)</f>
        <v>206</v>
      </c>
      <c r="F209" s="123">
        <f>ROUND('5,3'!F209*'1,2'!$E$28,0)</f>
        <v>226</v>
      </c>
      <c r="G209" s="123">
        <f>ROUND('5,3'!G209*'1,2'!$E$28,0)</f>
        <v>370</v>
      </c>
      <c r="H209" s="123">
        <f>ROUND('5,3'!H209*'1,2'!$E$28,0)</f>
        <v>408</v>
      </c>
      <c r="I209" s="123">
        <f>ROUND('5,3'!I209*'1,2'!$E$28,0)</f>
        <v>420</v>
      </c>
      <c r="J209" s="123">
        <f>ROUND('5,3'!J209*'1,2'!$E$28,0)</f>
        <v>459</v>
      </c>
      <c r="L209" s="158"/>
      <c r="M209" s="158"/>
      <c r="N209" s="158"/>
      <c r="O209" s="158"/>
      <c r="P209" s="158"/>
      <c r="Q209" s="158"/>
      <c r="R209" s="144"/>
      <c r="T209" s="144"/>
    </row>
    <row r="210" spans="1:20" ht="36.75" customHeight="1" x14ac:dyDescent="0.2">
      <c r="A210" s="16" t="s">
        <v>1333</v>
      </c>
      <c r="B210" s="16" t="s">
        <v>1334</v>
      </c>
      <c r="C210" s="17" t="s">
        <v>1335</v>
      </c>
      <c r="D210" s="16" t="s">
        <v>15</v>
      </c>
      <c r="E210" s="123">
        <f>ROUND('5,3'!E210*'1,2'!$E$28,0)</f>
        <v>821</v>
      </c>
      <c r="F210" s="123">
        <f>ROUND('5,3'!F210*'1,2'!$E$28,0)</f>
        <v>903</v>
      </c>
      <c r="G210" s="123">
        <f>ROUND('5,3'!G210*'1,2'!$E$28,0)</f>
        <v>1479</v>
      </c>
      <c r="H210" s="123">
        <f>ROUND('5,3'!H210*'1,2'!$E$28,0)</f>
        <v>1629</v>
      </c>
      <c r="I210" s="123">
        <f>ROUND('5,3'!I210*'1,2'!$E$28,0)</f>
        <v>1674</v>
      </c>
      <c r="J210" s="123">
        <f>ROUND('5,3'!J210*'1,2'!$E$28,0)</f>
        <v>1832</v>
      </c>
      <c r="L210" s="158"/>
      <c r="M210" s="158"/>
      <c r="N210" s="158"/>
      <c r="O210" s="158"/>
      <c r="P210" s="158"/>
      <c r="Q210" s="158"/>
      <c r="R210" s="144"/>
      <c r="T210" s="144"/>
    </row>
    <row r="211" spans="1:20" ht="36.75" customHeight="1" x14ac:dyDescent="0.2">
      <c r="A211" s="16" t="s">
        <v>1336</v>
      </c>
      <c r="B211" s="16" t="s">
        <v>1337</v>
      </c>
      <c r="C211" s="17" t="s">
        <v>1338</v>
      </c>
      <c r="D211" s="16" t="s">
        <v>15</v>
      </c>
      <c r="E211" s="123">
        <f>ROUND('5,3'!E211*'1,2'!$E$28,0)</f>
        <v>1740</v>
      </c>
      <c r="F211" s="123">
        <f>ROUND('5,3'!F211*'1,2'!$E$28,0)</f>
        <v>1912</v>
      </c>
      <c r="G211" s="123">
        <f>ROUND('5,3'!G211*'1,2'!$E$28,0)</f>
        <v>3100</v>
      </c>
      <c r="H211" s="123">
        <f>ROUND('5,3'!H211*'1,2'!$E$28,0)</f>
        <v>3412</v>
      </c>
      <c r="I211" s="123">
        <f>ROUND('5,3'!I211*'1,2'!$E$28,0)</f>
        <v>3573</v>
      </c>
      <c r="J211" s="123">
        <f>ROUND('5,3'!J211*'1,2'!$E$28,0)</f>
        <v>3907</v>
      </c>
      <c r="L211" s="158"/>
      <c r="M211" s="158"/>
      <c r="N211" s="158"/>
      <c r="O211" s="158"/>
      <c r="P211" s="158"/>
      <c r="Q211" s="158"/>
      <c r="R211" s="144"/>
      <c r="T211" s="144"/>
    </row>
    <row r="212" spans="1:20" ht="24.75" customHeight="1" x14ac:dyDescent="0.2">
      <c r="A212" s="16" t="s">
        <v>1339</v>
      </c>
      <c r="B212" s="16" t="s">
        <v>1340</v>
      </c>
      <c r="C212" s="17" t="s">
        <v>1341</v>
      </c>
      <c r="D212" s="16" t="s">
        <v>15</v>
      </c>
      <c r="E212" s="123">
        <f>ROUND('5,3'!E212*'1,2'!$E$28,0)</f>
        <v>1740</v>
      </c>
      <c r="F212" s="123">
        <f>ROUND('5,3'!F212*'1,2'!$E$28,0)</f>
        <v>1912</v>
      </c>
      <c r="G212" s="123">
        <f>ROUND('5,3'!G212*'1,2'!$E$28,0)</f>
        <v>3100</v>
      </c>
      <c r="H212" s="123">
        <f>ROUND('5,3'!H212*'1,2'!$E$28,0)</f>
        <v>3412</v>
      </c>
      <c r="I212" s="123">
        <f>ROUND('5,3'!I212*'1,2'!$E$28,0)</f>
        <v>3573</v>
      </c>
      <c r="J212" s="123">
        <f>ROUND('5,3'!J212*'1,2'!$E$28,0)</f>
        <v>3907</v>
      </c>
      <c r="L212" s="158"/>
      <c r="M212" s="158"/>
      <c r="N212" s="158"/>
      <c r="O212" s="158"/>
      <c r="P212" s="158"/>
      <c r="Q212" s="158"/>
      <c r="R212" s="144"/>
      <c r="T212" s="144"/>
    </row>
    <row r="213" spans="1:20" ht="24.75" customHeight="1" x14ac:dyDescent="0.2">
      <c r="A213" s="16" t="s">
        <v>1342</v>
      </c>
      <c r="B213" s="16" t="s">
        <v>1343</v>
      </c>
      <c r="C213" s="17" t="s">
        <v>1344</v>
      </c>
      <c r="D213" s="16" t="s">
        <v>15</v>
      </c>
      <c r="E213" s="123">
        <f>ROUND('5,3'!E213*'1,2'!$E$28,0)</f>
        <v>2752</v>
      </c>
      <c r="F213" s="123">
        <f>ROUND('5,3'!F213*'1,2'!$E$28,0)</f>
        <v>3028</v>
      </c>
      <c r="G213" s="123">
        <f>ROUND('5,3'!G213*'1,2'!$E$28,0)</f>
        <v>4862</v>
      </c>
      <c r="H213" s="123">
        <f>ROUND('5,3'!H213*'1,2'!$E$28,0)</f>
        <v>5356</v>
      </c>
      <c r="I213" s="123">
        <f>ROUND('5,3'!I213*'1,2'!$E$28,0)</f>
        <v>5693</v>
      </c>
      <c r="J213" s="123">
        <f>ROUND('5,3'!J213*'1,2'!$E$28,0)</f>
        <v>6227</v>
      </c>
      <c r="L213" s="158"/>
      <c r="M213" s="158"/>
      <c r="N213" s="158"/>
      <c r="O213" s="158"/>
      <c r="P213" s="158"/>
      <c r="Q213" s="158"/>
      <c r="R213" s="144"/>
      <c r="T213" s="144"/>
    </row>
    <row r="214" spans="1:20" ht="12.75" customHeight="1" x14ac:dyDescent="0.2">
      <c r="A214" s="16" t="s">
        <v>1345</v>
      </c>
      <c r="B214" s="16" t="s">
        <v>1346</v>
      </c>
      <c r="C214" s="17" t="s">
        <v>1347</v>
      </c>
      <c r="D214" s="16" t="s">
        <v>15</v>
      </c>
      <c r="E214" s="123">
        <f>ROUND('5,3'!E214*'1,2'!$E$28,0)</f>
        <v>304</v>
      </c>
      <c r="F214" s="123">
        <f>ROUND('5,3'!F214*'1,2'!$E$28,0)</f>
        <v>332</v>
      </c>
      <c r="G214" s="123">
        <f>ROUND('5,3'!G214*'1,2'!$E$28,0)</f>
        <v>539</v>
      </c>
      <c r="H214" s="123">
        <f>ROUND('5,3'!H214*'1,2'!$E$28,0)</f>
        <v>592</v>
      </c>
      <c r="I214" s="123">
        <f>ROUND('5,3'!I214*'1,2'!$E$28,0)</f>
        <v>620</v>
      </c>
      <c r="J214" s="123">
        <f>ROUND('5,3'!J214*'1,2'!$E$28,0)</f>
        <v>679</v>
      </c>
      <c r="L214" s="158"/>
      <c r="M214" s="158"/>
      <c r="N214" s="158"/>
      <c r="O214" s="158"/>
      <c r="P214" s="158"/>
      <c r="Q214" s="158"/>
      <c r="R214" s="144"/>
      <c r="T214" s="144"/>
    </row>
    <row r="215" spans="1:20" ht="12.75" customHeight="1" x14ac:dyDescent="0.2">
      <c r="A215" s="16" t="s">
        <v>1348</v>
      </c>
      <c r="B215" s="16" t="s">
        <v>1349</v>
      </c>
      <c r="C215" s="17" t="s">
        <v>1350</v>
      </c>
      <c r="D215" s="16" t="s">
        <v>15</v>
      </c>
      <c r="E215" s="123">
        <f>ROUND('5,3'!E215*'1,2'!$E$28,0)</f>
        <v>956</v>
      </c>
      <c r="F215" s="123">
        <f>ROUND('5,3'!F215*'1,2'!$E$28,0)</f>
        <v>0</v>
      </c>
      <c r="G215" s="123">
        <f>ROUND('5,3'!G215*'1,2'!$E$28,0)</f>
        <v>1688</v>
      </c>
      <c r="H215" s="123">
        <f>ROUND('5,3'!H215*'1,2'!$E$28,0)</f>
        <v>0</v>
      </c>
      <c r="I215" s="123">
        <f>ROUND('5,3'!I215*'1,2'!$E$28,0)</f>
        <v>1977</v>
      </c>
      <c r="J215" s="123">
        <f>ROUND('5,3'!J215*'1,2'!$E$28,0)</f>
        <v>0</v>
      </c>
      <c r="L215" s="158"/>
      <c r="M215" s="158"/>
      <c r="N215" s="158"/>
      <c r="O215" s="158"/>
      <c r="P215" s="158"/>
      <c r="Q215" s="158"/>
      <c r="R215" s="144"/>
      <c r="T215" s="144"/>
    </row>
    <row r="216" spans="1:20" ht="12.75" customHeight="1" x14ac:dyDescent="0.2">
      <c r="A216" s="16" t="s">
        <v>1351</v>
      </c>
      <c r="B216" s="16" t="s">
        <v>1352</v>
      </c>
      <c r="C216" s="17" t="s">
        <v>1353</v>
      </c>
      <c r="D216" s="16" t="s">
        <v>1354</v>
      </c>
      <c r="E216" s="123">
        <f>ROUND('5,3'!E216*'1,2'!$E$28,0)</f>
        <v>171</v>
      </c>
      <c r="F216" s="123">
        <f>ROUND('5,3'!F216*'1,2'!$E$28,0)</f>
        <v>188</v>
      </c>
      <c r="G216" s="123">
        <f>ROUND('5,3'!G216*'1,2'!$E$28,0)</f>
        <v>308</v>
      </c>
      <c r="H216" s="123">
        <f>ROUND('5,3'!H216*'1,2'!$E$28,0)</f>
        <v>339</v>
      </c>
      <c r="I216" s="123">
        <f>ROUND('5,3'!I216*'1,2'!$E$28,0)</f>
        <v>349</v>
      </c>
      <c r="J216" s="123">
        <f>ROUND('5,3'!J216*'1,2'!$E$28,0)</f>
        <v>382</v>
      </c>
      <c r="L216" s="158"/>
      <c r="M216" s="158"/>
      <c r="N216" s="158"/>
      <c r="O216" s="158"/>
      <c r="P216" s="158"/>
      <c r="Q216" s="158"/>
      <c r="R216" s="144"/>
      <c r="T216" s="144"/>
    </row>
    <row r="217" spans="1:20" ht="24.75" customHeight="1" x14ac:dyDescent="0.2">
      <c r="A217" s="16" t="s">
        <v>1355</v>
      </c>
      <c r="B217" s="16" t="s">
        <v>1356</v>
      </c>
      <c r="C217" s="17" t="s">
        <v>1357</v>
      </c>
      <c r="D217" s="16" t="s">
        <v>1358</v>
      </c>
      <c r="E217" s="123">
        <f>ROUND('5,3'!E217*'1,2'!$E$28,0)</f>
        <v>142</v>
      </c>
      <c r="F217" s="123">
        <f>ROUND('5,3'!F217*'1,2'!$E$28,0)</f>
        <v>156</v>
      </c>
      <c r="G217" s="123">
        <f>ROUND('5,3'!G217*'1,2'!$E$28,0)</f>
        <v>257</v>
      </c>
      <c r="H217" s="123">
        <f>ROUND('5,3'!H217*'1,2'!$E$28,0)</f>
        <v>282</v>
      </c>
      <c r="I217" s="123">
        <f>ROUND('5,3'!I217*'1,2'!$E$28,0)</f>
        <v>290</v>
      </c>
      <c r="J217" s="123">
        <f>ROUND('5,3'!J217*'1,2'!$E$28,0)</f>
        <v>318</v>
      </c>
      <c r="L217" s="158"/>
      <c r="M217" s="158"/>
      <c r="N217" s="158"/>
      <c r="O217" s="158"/>
      <c r="P217" s="158"/>
      <c r="Q217" s="158"/>
      <c r="R217" s="144"/>
      <c r="T217" s="144"/>
    </row>
    <row r="218" spans="1:20" ht="24.75" customHeight="1" x14ac:dyDescent="0.2">
      <c r="A218" s="16" t="s">
        <v>1359</v>
      </c>
      <c r="B218" s="16" t="s">
        <v>1360</v>
      </c>
      <c r="C218" s="17" t="s">
        <v>1361</v>
      </c>
      <c r="D218" s="16" t="s">
        <v>15</v>
      </c>
      <c r="E218" s="123">
        <f>ROUND('5,3'!E218*'1,2'!$E$28,0)</f>
        <v>571</v>
      </c>
      <c r="F218" s="123">
        <f>ROUND('5,3'!F218*'1,2'!$E$28,0)</f>
        <v>628</v>
      </c>
      <c r="G218" s="123">
        <f>ROUND('5,3'!G218*'1,2'!$E$28,0)</f>
        <v>1026</v>
      </c>
      <c r="H218" s="123">
        <f>ROUND('5,3'!H218*'1,2'!$E$28,0)</f>
        <v>1130</v>
      </c>
      <c r="I218" s="123">
        <f>ROUND('5,3'!I218*'1,2'!$E$28,0)</f>
        <v>1164</v>
      </c>
      <c r="J218" s="123">
        <f>ROUND('5,3'!J218*'1,2'!$E$28,0)</f>
        <v>1274</v>
      </c>
      <c r="L218" s="158"/>
      <c r="M218" s="158"/>
      <c r="N218" s="158"/>
      <c r="O218" s="158"/>
      <c r="P218" s="158"/>
      <c r="Q218" s="158"/>
      <c r="R218" s="144"/>
      <c r="T218" s="144"/>
    </row>
    <row r="219" spans="1:20" ht="24.75" customHeight="1" x14ac:dyDescent="0.2">
      <c r="A219" s="16" t="s">
        <v>1362</v>
      </c>
      <c r="B219" s="16" t="s">
        <v>1363</v>
      </c>
      <c r="C219" s="17" t="s">
        <v>1364</v>
      </c>
      <c r="D219" s="16" t="s">
        <v>15</v>
      </c>
      <c r="E219" s="123">
        <f>ROUND('5,3'!E219*'1,2'!$E$28,0)</f>
        <v>1141</v>
      </c>
      <c r="F219" s="123">
        <f>ROUND('5,3'!F219*'1,2'!$E$28,0)</f>
        <v>1253</v>
      </c>
      <c r="G219" s="123">
        <f>ROUND('5,3'!G219*'1,2'!$E$28,0)</f>
        <v>2055</v>
      </c>
      <c r="H219" s="123">
        <f>ROUND('5,3'!H219*'1,2'!$E$28,0)</f>
        <v>2261</v>
      </c>
      <c r="I219" s="123">
        <f>ROUND('5,3'!I219*'1,2'!$E$28,0)</f>
        <v>2327</v>
      </c>
      <c r="J219" s="123">
        <f>ROUND('5,3'!J219*'1,2'!$E$28,0)</f>
        <v>2546</v>
      </c>
      <c r="L219" s="158"/>
      <c r="M219" s="158"/>
      <c r="N219" s="158"/>
      <c r="O219" s="158"/>
      <c r="P219" s="158"/>
      <c r="Q219" s="158"/>
      <c r="R219" s="144"/>
      <c r="T219" s="144"/>
    </row>
    <row r="220" spans="1:20" ht="24.75" customHeight="1" x14ac:dyDescent="0.2">
      <c r="A220" s="16" t="s">
        <v>1365</v>
      </c>
      <c r="B220" s="16" t="s">
        <v>1366</v>
      </c>
      <c r="C220" s="17" t="s">
        <v>1367</v>
      </c>
      <c r="D220" s="16" t="s">
        <v>15</v>
      </c>
      <c r="E220" s="123">
        <f>ROUND('5,3'!E220*'1,2'!$E$28,0)</f>
        <v>2281</v>
      </c>
      <c r="F220" s="123">
        <f>ROUND('5,3'!F220*'1,2'!$E$28,0)</f>
        <v>2506</v>
      </c>
      <c r="G220" s="123">
        <f>ROUND('5,3'!G220*'1,2'!$E$28,0)</f>
        <v>4109</v>
      </c>
      <c r="H220" s="123">
        <f>ROUND('5,3'!H220*'1,2'!$E$28,0)</f>
        <v>4522</v>
      </c>
      <c r="I220" s="123">
        <f>ROUND('5,3'!I220*'1,2'!$E$28,0)</f>
        <v>4652</v>
      </c>
      <c r="J220" s="123">
        <f>ROUND('5,3'!J220*'1,2'!$E$28,0)</f>
        <v>5089</v>
      </c>
      <c r="L220" s="158"/>
      <c r="M220" s="158"/>
      <c r="N220" s="158"/>
      <c r="O220" s="158"/>
      <c r="P220" s="158"/>
      <c r="Q220" s="158"/>
      <c r="R220" s="144"/>
      <c r="T220" s="144"/>
    </row>
    <row r="221" spans="1:20" x14ac:dyDescent="0.2">
      <c r="K221" s="147"/>
    </row>
    <row r="222" spans="1:20" x14ac:dyDescent="0.2">
      <c r="J222" s="144"/>
      <c r="K222" s="148"/>
    </row>
    <row r="225" spans="1:10" ht="27" customHeight="1" x14ac:dyDescent="0.2">
      <c r="A225" s="316" t="s">
        <v>2979</v>
      </c>
      <c r="B225" s="316"/>
      <c r="C225" s="316"/>
      <c r="D225" s="316"/>
      <c r="E225" s="316"/>
      <c r="F225" s="316"/>
      <c r="G225" s="316"/>
      <c r="H225" s="316"/>
      <c r="I225" s="316"/>
      <c r="J225" s="316"/>
    </row>
    <row r="229" spans="1:10" x14ac:dyDescent="0.2">
      <c r="J229" s="144"/>
    </row>
    <row r="230" spans="1:10" x14ac:dyDescent="0.2">
      <c r="J230" s="144"/>
    </row>
    <row r="231" spans="1:10" x14ac:dyDescent="0.2">
      <c r="J231" s="138"/>
    </row>
  </sheetData>
  <sheetProtection sheet="1" objects="1" scenarios="1"/>
  <mergeCells count="14">
    <mergeCell ref="A225:J225"/>
    <mergeCell ref="A1:J1"/>
    <mergeCell ref="A4:J4"/>
    <mergeCell ref="G8:H8"/>
    <mergeCell ref="I8:J8"/>
    <mergeCell ref="E7:F7"/>
    <mergeCell ref="G7:H7"/>
    <mergeCell ref="I7:J7"/>
    <mergeCell ref="A6:F6"/>
    <mergeCell ref="A8:A9"/>
    <mergeCell ref="B8:B9"/>
    <mergeCell ref="C8:C9"/>
    <mergeCell ref="D8:D9"/>
    <mergeCell ref="E8:F8"/>
  </mergeCells>
  <pageMargins left="0.98425196850393704" right="0.59055118110236227" top="0.78740157480314965" bottom="0.78740157480314965" header="0.39370078740157483" footer="0.39370078740157483"/>
  <pageSetup paperSize="9" scale="56" fitToHeight="10" pageOrder="overThenDown"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R21"/>
  <sheetViews>
    <sheetView workbookViewId="0">
      <pane ySplit="9" topLeftCell="A10" activePane="bottomLeft" state="frozen"/>
      <selection activeCell="I203" sqref="I203"/>
      <selection pane="bottomLeft" activeCell="L35" sqref="L35"/>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248" width="9.140625" style="1"/>
    <col min="249" max="249" width="11.5703125" style="1" customWidth="1"/>
    <col min="250" max="250" width="13.140625" style="1" customWidth="1"/>
    <col min="251" max="251" width="48.42578125" style="1" customWidth="1"/>
    <col min="252" max="252" width="13.85546875" style="1" customWidth="1"/>
    <col min="253" max="253" width="11.42578125" style="1" customWidth="1"/>
    <col min="254" max="254" width="11.85546875" style="1" customWidth="1"/>
    <col min="255" max="504" width="9.140625" style="1"/>
    <col min="505" max="505" width="11.5703125" style="1" customWidth="1"/>
    <col min="506" max="506" width="13.140625" style="1" customWidth="1"/>
    <col min="507" max="507" width="48.42578125" style="1" customWidth="1"/>
    <col min="508" max="508" width="13.85546875" style="1" customWidth="1"/>
    <col min="509" max="509" width="11.42578125" style="1" customWidth="1"/>
    <col min="510" max="510" width="11.85546875" style="1" customWidth="1"/>
    <col min="511" max="760" width="9.140625" style="1"/>
    <col min="761" max="761" width="11.5703125" style="1" customWidth="1"/>
    <col min="762" max="762" width="13.140625" style="1" customWidth="1"/>
    <col min="763" max="763" width="48.42578125" style="1" customWidth="1"/>
    <col min="764" max="764" width="13.85546875" style="1" customWidth="1"/>
    <col min="765" max="765" width="11.42578125" style="1" customWidth="1"/>
    <col min="766" max="766" width="11.85546875" style="1" customWidth="1"/>
    <col min="767" max="1016" width="9.140625" style="1"/>
    <col min="1017" max="1017" width="11.5703125" style="1" customWidth="1"/>
    <col min="1018" max="1018" width="13.140625" style="1" customWidth="1"/>
    <col min="1019" max="1019" width="48.42578125" style="1" customWidth="1"/>
    <col min="1020" max="1020" width="13.85546875" style="1" customWidth="1"/>
    <col min="1021" max="1021" width="11.42578125" style="1" customWidth="1"/>
    <col min="1022" max="1022" width="11.85546875" style="1" customWidth="1"/>
    <col min="1023" max="1272" width="9.140625" style="1"/>
    <col min="1273" max="1273" width="11.5703125" style="1" customWidth="1"/>
    <col min="1274" max="1274" width="13.140625" style="1" customWidth="1"/>
    <col min="1275" max="1275" width="48.42578125" style="1" customWidth="1"/>
    <col min="1276" max="1276" width="13.85546875" style="1" customWidth="1"/>
    <col min="1277" max="1277" width="11.42578125" style="1" customWidth="1"/>
    <col min="1278" max="1278" width="11.85546875" style="1" customWidth="1"/>
    <col min="1279" max="1528" width="9.140625" style="1"/>
    <col min="1529" max="1529" width="11.5703125" style="1" customWidth="1"/>
    <col min="1530" max="1530" width="13.140625" style="1" customWidth="1"/>
    <col min="1531" max="1531" width="48.42578125" style="1" customWidth="1"/>
    <col min="1532" max="1532" width="13.85546875" style="1" customWidth="1"/>
    <col min="1533" max="1533" width="11.42578125" style="1" customWidth="1"/>
    <col min="1534" max="1534" width="11.85546875" style="1" customWidth="1"/>
    <col min="1535" max="1784" width="9.140625" style="1"/>
    <col min="1785" max="1785" width="11.5703125" style="1" customWidth="1"/>
    <col min="1786" max="1786" width="13.140625" style="1" customWidth="1"/>
    <col min="1787" max="1787" width="48.42578125" style="1" customWidth="1"/>
    <col min="1788" max="1788" width="13.85546875" style="1" customWidth="1"/>
    <col min="1789" max="1789" width="11.42578125" style="1" customWidth="1"/>
    <col min="1790" max="1790" width="11.85546875" style="1" customWidth="1"/>
    <col min="1791" max="2040" width="9.140625" style="1"/>
    <col min="2041" max="2041" width="11.5703125" style="1" customWidth="1"/>
    <col min="2042" max="2042" width="13.140625" style="1" customWidth="1"/>
    <col min="2043" max="2043" width="48.42578125" style="1" customWidth="1"/>
    <col min="2044" max="2044" width="13.85546875" style="1" customWidth="1"/>
    <col min="2045" max="2045" width="11.42578125" style="1" customWidth="1"/>
    <col min="2046" max="2046" width="11.85546875" style="1" customWidth="1"/>
    <col min="2047" max="2296" width="9.140625" style="1"/>
    <col min="2297" max="2297" width="11.5703125" style="1" customWidth="1"/>
    <col min="2298" max="2298" width="13.140625" style="1" customWidth="1"/>
    <col min="2299" max="2299" width="48.42578125" style="1" customWidth="1"/>
    <col min="2300" max="2300" width="13.85546875" style="1" customWidth="1"/>
    <col min="2301" max="2301" width="11.42578125" style="1" customWidth="1"/>
    <col min="2302" max="2302" width="11.85546875" style="1" customWidth="1"/>
    <col min="2303" max="2552" width="9.140625" style="1"/>
    <col min="2553" max="2553" width="11.5703125" style="1" customWidth="1"/>
    <col min="2554" max="2554" width="13.140625" style="1" customWidth="1"/>
    <col min="2555" max="2555" width="48.42578125" style="1" customWidth="1"/>
    <col min="2556" max="2556" width="13.85546875" style="1" customWidth="1"/>
    <col min="2557" max="2557" width="11.42578125" style="1" customWidth="1"/>
    <col min="2558" max="2558" width="11.85546875" style="1" customWidth="1"/>
    <col min="2559" max="2808" width="9.140625" style="1"/>
    <col min="2809" max="2809" width="11.5703125" style="1" customWidth="1"/>
    <col min="2810" max="2810" width="13.140625" style="1" customWidth="1"/>
    <col min="2811" max="2811" width="48.42578125" style="1" customWidth="1"/>
    <col min="2812" max="2812" width="13.85546875" style="1" customWidth="1"/>
    <col min="2813" max="2813" width="11.42578125" style="1" customWidth="1"/>
    <col min="2814" max="2814" width="11.85546875" style="1" customWidth="1"/>
    <col min="2815" max="3064" width="9.140625" style="1"/>
    <col min="3065" max="3065" width="11.5703125" style="1" customWidth="1"/>
    <col min="3066" max="3066" width="13.140625" style="1" customWidth="1"/>
    <col min="3067" max="3067" width="48.42578125" style="1" customWidth="1"/>
    <col min="3068" max="3068" width="13.85546875" style="1" customWidth="1"/>
    <col min="3069" max="3069" width="11.42578125" style="1" customWidth="1"/>
    <col min="3070" max="3070" width="11.85546875" style="1" customWidth="1"/>
    <col min="3071" max="3320" width="9.140625" style="1"/>
    <col min="3321" max="3321" width="11.5703125" style="1" customWidth="1"/>
    <col min="3322" max="3322" width="13.140625" style="1" customWidth="1"/>
    <col min="3323" max="3323" width="48.42578125" style="1" customWidth="1"/>
    <col min="3324" max="3324" width="13.85546875" style="1" customWidth="1"/>
    <col min="3325" max="3325" width="11.42578125" style="1" customWidth="1"/>
    <col min="3326" max="3326" width="11.85546875" style="1" customWidth="1"/>
    <col min="3327" max="3576" width="9.140625" style="1"/>
    <col min="3577" max="3577" width="11.5703125" style="1" customWidth="1"/>
    <col min="3578" max="3578" width="13.140625" style="1" customWidth="1"/>
    <col min="3579" max="3579" width="48.42578125" style="1" customWidth="1"/>
    <col min="3580" max="3580" width="13.85546875" style="1" customWidth="1"/>
    <col min="3581" max="3581" width="11.42578125" style="1" customWidth="1"/>
    <col min="3582" max="3582" width="11.85546875" style="1" customWidth="1"/>
    <col min="3583" max="3832" width="9.140625" style="1"/>
    <col min="3833" max="3833" width="11.5703125" style="1" customWidth="1"/>
    <col min="3834" max="3834" width="13.140625" style="1" customWidth="1"/>
    <col min="3835" max="3835" width="48.42578125" style="1" customWidth="1"/>
    <col min="3836" max="3836" width="13.85546875" style="1" customWidth="1"/>
    <col min="3837" max="3837" width="11.42578125" style="1" customWidth="1"/>
    <col min="3838" max="3838" width="11.85546875" style="1" customWidth="1"/>
    <col min="3839" max="4088" width="9.140625" style="1"/>
    <col min="4089" max="4089" width="11.5703125" style="1" customWidth="1"/>
    <col min="4090" max="4090" width="13.140625" style="1" customWidth="1"/>
    <col min="4091" max="4091" width="48.42578125" style="1" customWidth="1"/>
    <col min="4092" max="4092" width="13.85546875" style="1" customWidth="1"/>
    <col min="4093" max="4093" width="11.42578125" style="1" customWidth="1"/>
    <col min="4094" max="4094" width="11.85546875" style="1" customWidth="1"/>
    <col min="4095" max="4344" width="9.140625" style="1"/>
    <col min="4345" max="4345" width="11.5703125" style="1" customWidth="1"/>
    <col min="4346" max="4346" width="13.140625" style="1" customWidth="1"/>
    <col min="4347" max="4347" width="48.42578125" style="1" customWidth="1"/>
    <col min="4348" max="4348" width="13.85546875" style="1" customWidth="1"/>
    <col min="4349" max="4349" width="11.42578125" style="1" customWidth="1"/>
    <col min="4350" max="4350" width="11.85546875" style="1" customWidth="1"/>
    <col min="4351" max="4600" width="9.140625" style="1"/>
    <col min="4601" max="4601" width="11.5703125" style="1" customWidth="1"/>
    <col min="4602" max="4602" width="13.140625" style="1" customWidth="1"/>
    <col min="4603" max="4603" width="48.42578125" style="1" customWidth="1"/>
    <col min="4604" max="4604" width="13.85546875" style="1" customWidth="1"/>
    <col min="4605" max="4605" width="11.42578125" style="1" customWidth="1"/>
    <col min="4606" max="4606" width="11.85546875" style="1" customWidth="1"/>
    <col min="4607" max="4856" width="9.140625" style="1"/>
    <col min="4857" max="4857" width="11.5703125" style="1" customWidth="1"/>
    <col min="4858" max="4858" width="13.140625" style="1" customWidth="1"/>
    <col min="4859" max="4859" width="48.42578125" style="1" customWidth="1"/>
    <col min="4860" max="4860" width="13.85546875" style="1" customWidth="1"/>
    <col min="4861" max="4861" width="11.42578125" style="1" customWidth="1"/>
    <col min="4862" max="4862" width="11.85546875" style="1" customWidth="1"/>
    <col min="4863" max="5112" width="9.140625" style="1"/>
    <col min="5113" max="5113" width="11.5703125" style="1" customWidth="1"/>
    <col min="5114" max="5114" width="13.140625" style="1" customWidth="1"/>
    <col min="5115" max="5115" width="48.42578125" style="1" customWidth="1"/>
    <col min="5116" max="5116" width="13.85546875" style="1" customWidth="1"/>
    <col min="5117" max="5117" width="11.42578125" style="1" customWidth="1"/>
    <col min="5118" max="5118" width="11.85546875" style="1" customWidth="1"/>
    <col min="5119" max="5368" width="9.140625" style="1"/>
    <col min="5369" max="5369" width="11.5703125" style="1" customWidth="1"/>
    <col min="5370" max="5370" width="13.140625" style="1" customWidth="1"/>
    <col min="5371" max="5371" width="48.42578125" style="1" customWidth="1"/>
    <col min="5372" max="5372" width="13.85546875" style="1" customWidth="1"/>
    <col min="5373" max="5373" width="11.42578125" style="1" customWidth="1"/>
    <col min="5374" max="5374" width="11.85546875" style="1" customWidth="1"/>
    <col min="5375" max="5624" width="9.140625" style="1"/>
    <col min="5625" max="5625" width="11.5703125" style="1" customWidth="1"/>
    <col min="5626" max="5626" width="13.140625" style="1" customWidth="1"/>
    <col min="5627" max="5627" width="48.42578125" style="1" customWidth="1"/>
    <col min="5628" max="5628" width="13.85546875" style="1" customWidth="1"/>
    <col min="5629" max="5629" width="11.42578125" style="1" customWidth="1"/>
    <col min="5630" max="5630" width="11.85546875" style="1" customWidth="1"/>
    <col min="5631" max="5880" width="9.140625" style="1"/>
    <col min="5881" max="5881" width="11.5703125" style="1" customWidth="1"/>
    <col min="5882" max="5882" width="13.140625" style="1" customWidth="1"/>
    <col min="5883" max="5883" width="48.42578125" style="1" customWidth="1"/>
    <col min="5884" max="5884" width="13.85546875" style="1" customWidth="1"/>
    <col min="5885" max="5885" width="11.42578125" style="1" customWidth="1"/>
    <col min="5886" max="5886" width="11.85546875" style="1" customWidth="1"/>
    <col min="5887" max="6136" width="9.140625" style="1"/>
    <col min="6137" max="6137" width="11.5703125" style="1" customWidth="1"/>
    <col min="6138" max="6138" width="13.140625" style="1" customWidth="1"/>
    <col min="6139" max="6139" width="48.42578125" style="1" customWidth="1"/>
    <col min="6140" max="6140" width="13.85546875" style="1" customWidth="1"/>
    <col min="6141" max="6141" width="11.42578125" style="1" customWidth="1"/>
    <col min="6142" max="6142" width="11.85546875" style="1" customWidth="1"/>
    <col min="6143" max="6392" width="9.140625" style="1"/>
    <col min="6393" max="6393" width="11.5703125" style="1" customWidth="1"/>
    <col min="6394" max="6394" width="13.140625" style="1" customWidth="1"/>
    <col min="6395" max="6395" width="48.42578125" style="1" customWidth="1"/>
    <col min="6396" max="6396" width="13.85546875" style="1" customWidth="1"/>
    <col min="6397" max="6397" width="11.42578125" style="1" customWidth="1"/>
    <col min="6398" max="6398" width="11.85546875" style="1" customWidth="1"/>
    <col min="6399" max="6648" width="9.140625" style="1"/>
    <col min="6649" max="6649" width="11.5703125" style="1" customWidth="1"/>
    <col min="6650" max="6650" width="13.140625" style="1" customWidth="1"/>
    <col min="6651" max="6651" width="48.42578125" style="1" customWidth="1"/>
    <col min="6652" max="6652" width="13.85546875" style="1" customWidth="1"/>
    <col min="6653" max="6653" width="11.42578125" style="1" customWidth="1"/>
    <col min="6654" max="6654" width="11.85546875" style="1" customWidth="1"/>
    <col min="6655" max="6904" width="9.140625" style="1"/>
    <col min="6905" max="6905" width="11.5703125" style="1" customWidth="1"/>
    <col min="6906" max="6906" width="13.140625" style="1" customWidth="1"/>
    <col min="6907" max="6907" width="48.42578125" style="1" customWidth="1"/>
    <col min="6908" max="6908" width="13.85546875" style="1" customWidth="1"/>
    <col min="6909" max="6909" width="11.42578125" style="1" customWidth="1"/>
    <col min="6910" max="6910" width="11.85546875" style="1" customWidth="1"/>
    <col min="6911" max="7160" width="9.140625" style="1"/>
    <col min="7161" max="7161" width="11.5703125" style="1" customWidth="1"/>
    <col min="7162" max="7162" width="13.140625" style="1" customWidth="1"/>
    <col min="7163" max="7163" width="48.42578125" style="1" customWidth="1"/>
    <col min="7164" max="7164" width="13.85546875" style="1" customWidth="1"/>
    <col min="7165" max="7165" width="11.42578125" style="1" customWidth="1"/>
    <col min="7166" max="7166" width="11.85546875" style="1" customWidth="1"/>
    <col min="7167" max="7416" width="9.140625" style="1"/>
    <col min="7417" max="7417" width="11.5703125" style="1" customWidth="1"/>
    <col min="7418" max="7418" width="13.140625" style="1" customWidth="1"/>
    <col min="7419" max="7419" width="48.42578125" style="1" customWidth="1"/>
    <col min="7420" max="7420" width="13.85546875" style="1" customWidth="1"/>
    <col min="7421" max="7421" width="11.42578125" style="1" customWidth="1"/>
    <col min="7422" max="7422" width="11.85546875" style="1" customWidth="1"/>
    <col min="7423" max="7672" width="9.140625" style="1"/>
    <col min="7673" max="7673" width="11.5703125" style="1" customWidth="1"/>
    <col min="7674" max="7674" width="13.140625" style="1" customWidth="1"/>
    <col min="7675" max="7675" width="48.42578125" style="1" customWidth="1"/>
    <col min="7676" max="7676" width="13.85546875" style="1" customWidth="1"/>
    <col min="7677" max="7677" width="11.42578125" style="1" customWidth="1"/>
    <col min="7678" max="7678" width="11.85546875" style="1" customWidth="1"/>
    <col min="7679" max="7928" width="9.140625" style="1"/>
    <col min="7929" max="7929" width="11.5703125" style="1" customWidth="1"/>
    <col min="7930" max="7930" width="13.140625" style="1" customWidth="1"/>
    <col min="7931" max="7931" width="48.42578125" style="1" customWidth="1"/>
    <col min="7932" max="7932" width="13.85546875" style="1" customWidth="1"/>
    <col min="7933" max="7933" width="11.42578125" style="1" customWidth="1"/>
    <col min="7934" max="7934" width="11.85546875" style="1" customWidth="1"/>
    <col min="7935" max="8184" width="9.140625" style="1"/>
    <col min="8185" max="8185" width="11.5703125" style="1" customWidth="1"/>
    <col min="8186" max="8186" width="13.140625" style="1" customWidth="1"/>
    <col min="8187" max="8187" width="48.42578125" style="1" customWidth="1"/>
    <col min="8188" max="8188" width="13.85546875" style="1" customWidth="1"/>
    <col min="8189" max="8189" width="11.42578125" style="1" customWidth="1"/>
    <col min="8190" max="8190" width="11.85546875" style="1" customWidth="1"/>
    <col min="8191" max="8440" width="9.140625" style="1"/>
    <col min="8441" max="8441" width="11.5703125" style="1" customWidth="1"/>
    <col min="8442" max="8442" width="13.140625" style="1" customWidth="1"/>
    <col min="8443" max="8443" width="48.42578125" style="1" customWidth="1"/>
    <col min="8444" max="8444" width="13.85546875" style="1" customWidth="1"/>
    <col min="8445" max="8445" width="11.42578125" style="1" customWidth="1"/>
    <col min="8446" max="8446" width="11.85546875" style="1" customWidth="1"/>
    <col min="8447" max="8696" width="9.140625" style="1"/>
    <col min="8697" max="8697" width="11.5703125" style="1" customWidth="1"/>
    <col min="8698" max="8698" width="13.140625" style="1" customWidth="1"/>
    <col min="8699" max="8699" width="48.42578125" style="1" customWidth="1"/>
    <col min="8700" max="8700" width="13.85546875" style="1" customWidth="1"/>
    <col min="8701" max="8701" width="11.42578125" style="1" customWidth="1"/>
    <col min="8702" max="8702" width="11.85546875" style="1" customWidth="1"/>
    <col min="8703" max="8952" width="9.140625" style="1"/>
    <col min="8953" max="8953" width="11.5703125" style="1" customWidth="1"/>
    <col min="8954" max="8954" width="13.140625" style="1" customWidth="1"/>
    <col min="8955" max="8955" width="48.42578125" style="1" customWidth="1"/>
    <col min="8956" max="8956" width="13.85546875" style="1" customWidth="1"/>
    <col min="8957" max="8957" width="11.42578125" style="1" customWidth="1"/>
    <col min="8958" max="8958" width="11.85546875" style="1" customWidth="1"/>
    <col min="8959" max="9208" width="9.140625" style="1"/>
    <col min="9209" max="9209" width="11.5703125" style="1" customWidth="1"/>
    <col min="9210" max="9210" width="13.140625" style="1" customWidth="1"/>
    <col min="9211" max="9211" width="48.42578125" style="1" customWidth="1"/>
    <col min="9212" max="9212" width="13.85546875" style="1" customWidth="1"/>
    <col min="9213" max="9213" width="11.42578125" style="1" customWidth="1"/>
    <col min="9214" max="9214" width="11.85546875" style="1" customWidth="1"/>
    <col min="9215" max="9464" width="9.140625" style="1"/>
    <col min="9465" max="9465" width="11.5703125" style="1" customWidth="1"/>
    <col min="9466" max="9466" width="13.140625" style="1" customWidth="1"/>
    <col min="9467" max="9467" width="48.42578125" style="1" customWidth="1"/>
    <col min="9468" max="9468" width="13.85546875" style="1" customWidth="1"/>
    <col min="9469" max="9469" width="11.42578125" style="1" customWidth="1"/>
    <col min="9470" max="9470" width="11.85546875" style="1" customWidth="1"/>
    <col min="9471" max="9720" width="9.140625" style="1"/>
    <col min="9721" max="9721" width="11.5703125" style="1" customWidth="1"/>
    <col min="9722" max="9722" width="13.140625" style="1" customWidth="1"/>
    <col min="9723" max="9723" width="48.42578125" style="1" customWidth="1"/>
    <col min="9724" max="9724" width="13.85546875" style="1" customWidth="1"/>
    <col min="9725" max="9725" width="11.42578125" style="1" customWidth="1"/>
    <col min="9726" max="9726" width="11.85546875" style="1" customWidth="1"/>
    <col min="9727" max="9976" width="9.140625" style="1"/>
    <col min="9977" max="9977" width="11.5703125" style="1" customWidth="1"/>
    <col min="9978" max="9978" width="13.140625" style="1" customWidth="1"/>
    <col min="9979" max="9979" width="48.42578125" style="1" customWidth="1"/>
    <col min="9980" max="9980" width="13.85546875" style="1" customWidth="1"/>
    <col min="9981" max="9981" width="11.42578125" style="1" customWidth="1"/>
    <col min="9982" max="9982" width="11.85546875" style="1" customWidth="1"/>
    <col min="9983" max="10232" width="9.140625" style="1"/>
    <col min="10233" max="10233" width="11.5703125" style="1" customWidth="1"/>
    <col min="10234" max="10234" width="13.140625" style="1" customWidth="1"/>
    <col min="10235" max="10235" width="48.42578125" style="1" customWidth="1"/>
    <col min="10236" max="10236" width="13.85546875" style="1" customWidth="1"/>
    <col min="10237" max="10237" width="11.42578125" style="1" customWidth="1"/>
    <col min="10238" max="10238" width="11.85546875" style="1" customWidth="1"/>
    <col min="10239" max="10488" width="9.140625" style="1"/>
    <col min="10489" max="10489" width="11.5703125" style="1" customWidth="1"/>
    <col min="10490" max="10490" width="13.140625" style="1" customWidth="1"/>
    <col min="10491" max="10491" width="48.42578125" style="1" customWidth="1"/>
    <col min="10492" max="10492" width="13.85546875" style="1" customWidth="1"/>
    <col min="10493" max="10493" width="11.42578125" style="1" customWidth="1"/>
    <col min="10494" max="10494" width="11.85546875" style="1" customWidth="1"/>
    <col min="10495" max="10744" width="9.140625" style="1"/>
    <col min="10745" max="10745" width="11.5703125" style="1" customWidth="1"/>
    <col min="10746" max="10746" width="13.140625" style="1" customWidth="1"/>
    <col min="10747" max="10747" width="48.42578125" style="1" customWidth="1"/>
    <col min="10748" max="10748" width="13.85546875" style="1" customWidth="1"/>
    <col min="10749" max="10749" width="11.42578125" style="1" customWidth="1"/>
    <col min="10750" max="10750" width="11.85546875" style="1" customWidth="1"/>
    <col min="10751" max="11000" width="9.140625" style="1"/>
    <col min="11001" max="11001" width="11.5703125" style="1" customWidth="1"/>
    <col min="11002" max="11002" width="13.140625" style="1" customWidth="1"/>
    <col min="11003" max="11003" width="48.42578125" style="1" customWidth="1"/>
    <col min="11004" max="11004" width="13.85546875" style="1" customWidth="1"/>
    <col min="11005" max="11005" width="11.42578125" style="1" customWidth="1"/>
    <col min="11006" max="11006" width="11.85546875" style="1" customWidth="1"/>
    <col min="11007" max="11256" width="9.140625" style="1"/>
    <col min="11257" max="11257" width="11.5703125" style="1" customWidth="1"/>
    <col min="11258" max="11258" width="13.140625" style="1" customWidth="1"/>
    <col min="11259" max="11259" width="48.42578125" style="1" customWidth="1"/>
    <col min="11260" max="11260" width="13.85546875" style="1" customWidth="1"/>
    <col min="11261" max="11261" width="11.42578125" style="1" customWidth="1"/>
    <col min="11262" max="11262" width="11.85546875" style="1" customWidth="1"/>
    <col min="11263" max="11512" width="9.140625" style="1"/>
    <col min="11513" max="11513" width="11.5703125" style="1" customWidth="1"/>
    <col min="11514" max="11514" width="13.140625" style="1" customWidth="1"/>
    <col min="11515" max="11515" width="48.42578125" style="1" customWidth="1"/>
    <col min="11516" max="11516" width="13.85546875" style="1" customWidth="1"/>
    <col min="11517" max="11517" width="11.42578125" style="1" customWidth="1"/>
    <col min="11518" max="11518" width="11.85546875" style="1" customWidth="1"/>
    <col min="11519" max="11768" width="9.140625" style="1"/>
    <col min="11769" max="11769" width="11.5703125" style="1" customWidth="1"/>
    <col min="11770" max="11770" width="13.140625" style="1" customWidth="1"/>
    <col min="11771" max="11771" width="48.42578125" style="1" customWidth="1"/>
    <col min="11772" max="11772" width="13.85546875" style="1" customWidth="1"/>
    <col min="11773" max="11773" width="11.42578125" style="1" customWidth="1"/>
    <col min="11774" max="11774" width="11.85546875" style="1" customWidth="1"/>
    <col min="11775" max="12024" width="9.140625" style="1"/>
    <col min="12025" max="12025" width="11.5703125" style="1" customWidth="1"/>
    <col min="12026" max="12026" width="13.140625" style="1" customWidth="1"/>
    <col min="12027" max="12027" width="48.42578125" style="1" customWidth="1"/>
    <col min="12028" max="12028" width="13.85546875" style="1" customWidth="1"/>
    <col min="12029" max="12029" width="11.42578125" style="1" customWidth="1"/>
    <col min="12030" max="12030" width="11.85546875" style="1" customWidth="1"/>
    <col min="12031" max="12280" width="9.140625" style="1"/>
    <col min="12281" max="12281" width="11.5703125" style="1" customWidth="1"/>
    <col min="12282" max="12282" width="13.140625" style="1" customWidth="1"/>
    <col min="12283" max="12283" width="48.42578125" style="1" customWidth="1"/>
    <col min="12284" max="12284" width="13.85546875" style="1" customWidth="1"/>
    <col min="12285" max="12285" width="11.42578125" style="1" customWidth="1"/>
    <col min="12286" max="12286" width="11.85546875" style="1" customWidth="1"/>
    <col min="12287" max="12536" width="9.140625" style="1"/>
    <col min="12537" max="12537" width="11.5703125" style="1" customWidth="1"/>
    <col min="12538" max="12538" width="13.140625" style="1" customWidth="1"/>
    <col min="12539" max="12539" width="48.42578125" style="1" customWidth="1"/>
    <col min="12540" max="12540" width="13.85546875" style="1" customWidth="1"/>
    <col min="12541" max="12541" width="11.42578125" style="1" customWidth="1"/>
    <col min="12542" max="12542" width="11.85546875" style="1" customWidth="1"/>
    <col min="12543" max="12792" width="9.140625" style="1"/>
    <col min="12793" max="12793" width="11.5703125" style="1" customWidth="1"/>
    <col min="12794" max="12794" width="13.140625" style="1" customWidth="1"/>
    <col min="12795" max="12795" width="48.42578125" style="1" customWidth="1"/>
    <col min="12796" max="12796" width="13.85546875" style="1" customWidth="1"/>
    <col min="12797" max="12797" width="11.42578125" style="1" customWidth="1"/>
    <col min="12798" max="12798" width="11.85546875" style="1" customWidth="1"/>
    <col min="12799" max="13048" width="9.140625" style="1"/>
    <col min="13049" max="13049" width="11.5703125" style="1" customWidth="1"/>
    <col min="13050" max="13050" width="13.140625" style="1" customWidth="1"/>
    <col min="13051" max="13051" width="48.42578125" style="1" customWidth="1"/>
    <col min="13052" max="13052" width="13.85546875" style="1" customWidth="1"/>
    <col min="13053" max="13053" width="11.42578125" style="1" customWidth="1"/>
    <col min="13054" max="13054" width="11.85546875" style="1" customWidth="1"/>
    <col min="13055" max="13304" width="9.140625" style="1"/>
    <col min="13305" max="13305" width="11.5703125" style="1" customWidth="1"/>
    <col min="13306" max="13306" width="13.140625" style="1" customWidth="1"/>
    <col min="13307" max="13307" width="48.42578125" style="1" customWidth="1"/>
    <col min="13308" max="13308" width="13.85546875" style="1" customWidth="1"/>
    <col min="13309" max="13309" width="11.42578125" style="1" customWidth="1"/>
    <col min="13310" max="13310" width="11.85546875" style="1" customWidth="1"/>
    <col min="13311" max="13560" width="9.140625" style="1"/>
    <col min="13561" max="13561" width="11.5703125" style="1" customWidth="1"/>
    <col min="13562" max="13562" width="13.140625" style="1" customWidth="1"/>
    <col min="13563" max="13563" width="48.42578125" style="1" customWidth="1"/>
    <col min="13564" max="13564" width="13.85546875" style="1" customWidth="1"/>
    <col min="13565" max="13565" width="11.42578125" style="1" customWidth="1"/>
    <col min="13566" max="13566" width="11.85546875" style="1" customWidth="1"/>
    <col min="13567" max="13816" width="9.140625" style="1"/>
    <col min="13817" max="13817" width="11.5703125" style="1" customWidth="1"/>
    <col min="13818" max="13818" width="13.140625" style="1" customWidth="1"/>
    <col min="13819" max="13819" width="48.42578125" style="1" customWidth="1"/>
    <col min="13820" max="13820" width="13.85546875" style="1" customWidth="1"/>
    <col min="13821" max="13821" width="11.42578125" style="1" customWidth="1"/>
    <col min="13822" max="13822" width="11.85546875" style="1" customWidth="1"/>
    <col min="13823" max="14072" width="9.140625" style="1"/>
    <col min="14073" max="14073" width="11.5703125" style="1" customWidth="1"/>
    <col min="14074" max="14074" width="13.140625" style="1" customWidth="1"/>
    <col min="14075" max="14075" width="48.42578125" style="1" customWidth="1"/>
    <col min="14076" max="14076" width="13.85546875" style="1" customWidth="1"/>
    <col min="14077" max="14077" width="11.42578125" style="1" customWidth="1"/>
    <col min="14078" max="14078" width="11.85546875" style="1" customWidth="1"/>
    <col min="14079" max="14328" width="9.140625" style="1"/>
    <col min="14329" max="14329" width="11.5703125" style="1" customWidth="1"/>
    <col min="14330" max="14330" width="13.140625" style="1" customWidth="1"/>
    <col min="14331" max="14331" width="48.42578125" style="1" customWidth="1"/>
    <col min="14332" max="14332" width="13.85546875" style="1" customWidth="1"/>
    <col min="14333" max="14333" width="11.42578125" style="1" customWidth="1"/>
    <col min="14334" max="14334" width="11.85546875" style="1" customWidth="1"/>
    <col min="14335" max="14584" width="9.140625" style="1"/>
    <col min="14585" max="14585" width="11.5703125" style="1" customWidth="1"/>
    <col min="14586" max="14586" width="13.140625" style="1" customWidth="1"/>
    <col min="14587" max="14587" width="48.42578125" style="1" customWidth="1"/>
    <col min="14588" max="14588" width="13.85546875" style="1" customWidth="1"/>
    <col min="14589" max="14589" width="11.42578125" style="1" customWidth="1"/>
    <col min="14590" max="14590" width="11.85546875" style="1" customWidth="1"/>
    <col min="14591" max="14840" width="9.140625" style="1"/>
    <col min="14841" max="14841" width="11.5703125" style="1" customWidth="1"/>
    <col min="14842" max="14842" width="13.140625" style="1" customWidth="1"/>
    <col min="14843" max="14843" width="48.42578125" style="1" customWidth="1"/>
    <col min="14844" max="14844" width="13.85546875" style="1" customWidth="1"/>
    <col min="14845" max="14845" width="11.42578125" style="1" customWidth="1"/>
    <col min="14846" max="14846" width="11.85546875" style="1" customWidth="1"/>
    <col min="14847" max="15096" width="9.140625" style="1"/>
    <col min="15097" max="15097" width="11.5703125" style="1" customWidth="1"/>
    <col min="15098" max="15098" width="13.140625" style="1" customWidth="1"/>
    <col min="15099" max="15099" width="48.42578125" style="1" customWidth="1"/>
    <col min="15100" max="15100" width="13.85546875" style="1" customWidth="1"/>
    <col min="15101" max="15101" width="11.42578125" style="1" customWidth="1"/>
    <col min="15102" max="15102" width="11.85546875" style="1" customWidth="1"/>
    <col min="15103" max="15352" width="9.140625" style="1"/>
    <col min="15353" max="15353" width="11.5703125" style="1" customWidth="1"/>
    <col min="15354" max="15354" width="13.140625" style="1" customWidth="1"/>
    <col min="15355" max="15355" width="48.42578125" style="1" customWidth="1"/>
    <col min="15356" max="15356" width="13.85546875" style="1" customWidth="1"/>
    <col min="15357" max="15357" width="11.42578125" style="1" customWidth="1"/>
    <col min="15358" max="15358" width="11.85546875" style="1" customWidth="1"/>
    <col min="15359" max="15608" width="9.140625" style="1"/>
    <col min="15609" max="15609" width="11.5703125" style="1" customWidth="1"/>
    <col min="15610" max="15610" width="13.140625" style="1" customWidth="1"/>
    <col min="15611" max="15611" width="48.42578125" style="1" customWidth="1"/>
    <col min="15612" max="15612" width="13.85546875" style="1" customWidth="1"/>
    <col min="15613" max="15613" width="11.42578125" style="1" customWidth="1"/>
    <col min="15614" max="15614" width="11.85546875" style="1" customWidth="1"/>
    <col min="15615" max="15864" width="9.140625" style="1"/>
    <col min="15865" max="15865" width="11.5703125" style="1" customWidth="1"/>
    <col min="15866" max="15866" width="13.140625" style="1" customWidth="1"/>
    <col min="15867" max="15867" width="48.42578125" style="1" customWidth="1"/>
    <col min="15868" max="15868" width="13.85546875" style="1" customWidth="1"/>
    <col min="15869" max="15869" width="11.42578125" style="1" customWidth="1"/>
    <col min="15870" max="15870" width="11.85546875" style="1" customWidth="1"/>
    <col min="15871" max="16120" width="9.140625" style="1"/>
    <col min="16121" max="16121" width="11.5703125" style="1" customWidth="1"/>
    <col min="16122" max="16122" width="13.140625" style="1" customWidth="1"/>
    <col min="16123" max="16123" width="48.42578125" style="1" customWidth="1"/>
    <col min="16124" max="16124" width="13.85546875" style="1" customWidth="1"/>
    <col min="16125" max="16125" width="11.42578125" style="1" customWidth="1"/>
    <col min="16126" max="16126" width="11.85546875" style="1" customWidth="1"/>
    <col min="16127" max="16384" width="9.140625" style="1"/>
  </cols>
  <sheetData>
    <row r="1" spans="1:18" ht="11.25" customHeight="1" x14ac:dyDescent="0.2">
      <c r="A1" s="276" t="s">
        <v>741</v>
      </c>
      <c r="B1" s="276"/>
      <c r="C1" s="276"/>
      <c r="D1" s="276"/>
      <c r="E1" s="276"/>
      <c r="F1" s="276"/>
    </row>
    <row r="2" spans="1:18" ht="11.25" customHeight="1" x14ac:dyDescent="0.2">
      <c r="A2" s="276"/>
      <c r="B2" s="276"/>
      <c r="C2" s="276"/>
      <c r="D2" s="276"/>
      <c r="E2" s="276"/>
      <c r="F2" s="276"/>
    </row>
    <row r="3" spans="1:18" ht="11.25" customHeight="1" x14ac:dyDescent="0.2"/>
    <row r="4" spans="1:18" ht="12.75" customHeight="1" x14ac:dyDescent="0.2">
      <c r="A4" s="254" t="s">
        <v>1368</v>
      </c>
      <c r="B4" s="254"/>
      <c r="C4" s="254"/>
      <c r="D4" s="254"/>
      <c r="E4" s="254"/>
      <c r="F4" s="254"/>
    </row>
    <row r="5" spans="1:18" ht="12.75" customHeight="1" x14ac:dyDescent="0.2"/>
    <row r="6" spans="1:18" ht="12.75" customHeight="1" x14ac:dyDescent="0.2">
      <c r="A6" s="265"/>
      <c r="B6" s="265"/>
      <c r="C6" s="265"/>
      <c r="D6" s="265"/>
      <c r="E6" s="265"/>
      <c r="F6" s="265"/>
    </row>
    <row r="7" spans="1:18" ht="12.75" customHeight="1" thickBot="1" x14ac:dyDescent="0.25">
      <c r="E7" s="1" t="s">
        <v>2949</v>
      </c>
      <c r="G7" s="1" t="s">
        <v>2951</v>
      </c>
      <c r="I7" s="1" t="s">
        <v>2952</v>
      </c>
    </row>
    <row r="8" spans="1:18" ht="12.75" customHeight="1" x14ac:dyDescent="0.2">
      <c r="A8" s="273" t="s">
        <v>2</v>
      </c>
      <c r="B8" s="273" t="s">
        <v>3</v>
      </c>
      <c r="C8" s="268" t="s">
        <v>4</v>
      </c>
      <c r="D8" s="268" t="s">
        <v>5</v>
      </c>
      <c r="E8" s="252" t="s">
        <v>6</v>
      </c>
      <c r="F8" s="252"/>
      <c r="G8" s="252" t="s">
        <v>6</v>
      </c>
      <c r="H8" s="252"/>
      <c r="I8" s="252" t="s">
        <v>6</v>
      </c>
      <c r="J8" s="252"/>
    </row>
    <row r="9" spans="1:18" ht="36.75" customHeight="1" thickBot="1" x14ac:dyDescent="0.25">
      <c r="A9" s="274"/>
      <c r="B9" s="274"/>
      <c r="C9" s="269"/>
      <c r="D9" s="269"/>
      <c r="E9" s="2" t="s">
        <v>7</v>
      </c>
      <c r="F9" s="3" t="s">
        <v>8</v>
      </c>
      <c r="G9" s="2" t="s">
        <v>7</v>
      </c>
      <c r="H9" s="3" t="s">
        <v>8</v>
      </c>
      <c r="I9" s="9" t="s">
        <v>7</v>
      </c>
      <c r="J9" s="10" t="s">
        <v>8</v>
      </c>
    </row>
    <row r="10" spans="1:18" ht="12.75" customHeight="1" x14ac:dyDescent="0.2">
      <c r="A10" s="4" t="s">
        <v>9</v>
      </c>
      <c r="B10" s="4" t="s">
        <v>1369</v>
      </c>
      <c r="C10" s="5" t="s">
        <v>1370</v>
      </c>
      <c r="D10" s="4" t="s">
        <v>740</v>
      </c>
      <c r="E10" s="6">
        <v>6484</v>
      </c>
      <c r="F10" s="7"/>
      <c r="G10" s="6">
        <v>11314</v>
      </c>
      <c r="H10" s="7"/>
      <c r="I10" s="11">
        <v>15473</v>
      </c>
      <c r="J10" s="12"/>
      <c r="L10" s="14" t="str">
        <f>IF(F10&gt;0,E10-F10,"")</f>
        <v/>
      </c>
      <c r="M10" s="25">
        <f>р5гл4!E10/'5,4'!E10</f>
        <v>1.1130475015422578</v>
      </c>
      <c r="N10" s="25"/>
      <c r="O10" s="25">
        <f>р5гл4!G10/'5,4'!G10</f>
        <v>1.1129573979140888</v>
      </c>
      <c r="P10" s="25"/>
      <c r="Q10" s="25">
        <f>р5гл4!I10/'5,4'!I10</f>
        <v>1.1129709817100757</v>
      </c>
      <c r="R10" s="25"/>
    </row>
    <row r="11" spans="1:18" ht="12.75" customHeight="1" x14ac:dyDescent="0.2">
      <c r="A11" s="4" t="s">
        <v>194</v>
      </c>
      <c r="B11" s="4" t="s">
        <v>1371</v>
      </c>
      <c r="C11" s="5" t="s">
        <v>1372</v>
      </c>
      <c r="D11" s="4" t="s">
        <v>740</v>
      </c>
      <c r="E11" s="6">
        <v>1621</v>
      </c>
      <c r="F11" s="7"/>
      <c r="G11" s="6">
        <v>2829</v>
      </c>
      <c r="H11" s="7"/>
      <c r="I11" s="11">
        <v>3869</v>
      </c>
      <c r="J11" s="12"/>
      <c r="L11" s="14" t="str">
        <f t="shared" ref="L11:L18" si="0">IF(F11&gt;0,E11-F11,"")</f>
        <v/>
      </c>
      <c r="M11" s="25">
        <f>р5гл4!E11/'5,4'!E11</f>
        <v>1.1128932757557064</v>
      </c>
      <c r="N11" s="25"/>
      <c r="O11" s="25">
        <f>р5гл4!G11/'5,4'!G11</f>
        <v>1.1131141746200071</v>
      </c>
      <c r="P11" s="25"/>
      <c r="Q11" s="25">
        <f>р5гл4!I11/'5,4'!I11</f>
        <v>1.1129490824502455</v>
      </c>
    </row>
    <row r="12" spans="1:18" ht="24.75" customHeight="1" x14ac:dyDescent="0.2">
      <c r="A12" s="4" t="s">
        <v>197</v>
      </c>
      <c r="B12" s="4" t="s">
        <v>1373</v>
      </c>
      <c r="C12" s="5" t="s">
        <v>1374</v>
      </c>
      <c r="D12" s="4" t="s">
        <v>740</v>
      </c>
      <c r="E12" s="6">
        <v>6484</v>
      </c>
      <c r="F12" s="7"/>
      <c r="G12" s="6">
        <v>11314</v>
      </c>
      <c r="H12" s="7"/>
      <c r="I12" s="11">
        <v>15473</v>
      </c>
      <c r="J12" s="12"/>
      <c r="L12" s="14" t="str">
        <f t="shared" si="0"/>
        <v/>
      </c>
      <c r="M12" s="25">
        <f>р5гл4!E12/'5,4'!E12</f>
        <v>1.1130475015422578</v>
      </c>
      <c r="N12" s="25"/>
      <c r="O12" s="25">
        <f>р5гл4!G12/'5,4'!G12</f>
        <v>1.1129573979140888</v>
      </c>
      <c r="P12" s="25"/>
      <c r="Q12" s="25">
        <f>р5гл4!I12/'5,4'!I12</f>
        <v>1.1129709817100757</v>
      </c>
    </row>
    <row r="13" spans="1:18" ht="24.75" customHeight="1" x14ac:dyDescent="0.2">
      <c r="A13" s="4" t="s">
        <v>200</v>
      </c>
      <c r="B13" s="4" t="s">
        <v>1375</v>
      </c>
      <c r="C13" s="5" t="s">
        <v>1376</v>
      </c>
      <c r="D13" s="4" t="s">
        <v>740</v>
      </c>
      <c r="E13" s="6">
        <v>3243</v>
      </c>
      <c r="F13" s="7"/>
      <c r="G13" s="6">
        <v>5658</v>
      </c>
      <c r="H13" s="7"/>
      <c r="I13" s="11">
        <v>7736</v>
      </c>
      <c r="J13" s="12"/>
      <c r="L13" s="14" t="str">
        <f t="shared" si="0"/>
        <v/>
      </c>
      <c r="M13" s="25">
        <f>р5гл4!E13/'5,4'!E13</f>
        <v>1.1128584643848289</v>
      </c>
      <c r="N13" s="25"/>
      <c r="O13" s="25">
        <f>р5гл4!G13/'5,4'!G13</f>
        <v>1.1129374337221634</v>
      </c>
      <c r="P13" s="25"/>
      <c r="Q13" s="25">
        <f>р5гл4!I13/'5,4'!I13</f>
        <v>1.1129782833505688</v>
      </c>
    </row>
    <row r="14" spans="1:18" ht="12.75" customHeight="1" x14ac:dyDescent="0.2">
      <c r="A14" s="4" t="s">
        <v>203</v>
      </c>
      <c r="B14" s="4" t="s">
        <v>1377</v>
      </c>
      <c r="C14" s="5" t="s">
        <v>1378</v>
      </c>
      <c r="D14" s="4" t="s">
        <v>740</v>
      </c>
      <c r="E14" s="6">
        <v>1621</v>
      </c>
      <c r="F14" s="7"/>
      <c r="G14" s="6">
        <v>2829</v>
      </c>
      <c r="H14" s="7"/>
      <c r="I14" s="11">
        <v>3869</v>
      </c>
      <c r="J14" s="12"/>
      <c r="L14" s="14" t="str">
        <f t="shared" si="0"/>
        <v/>
      </c>
      <c r="M14" s="25">
        <f>р5гл4!E14/'5,4'!E14</f>
        <v>1.1128932757557064</v>
      </c>
      <c r="N14" s="25"/>
      <c r="O14" s="25">
        <f>р5гл4!G14/'5,4'!G14</f>
        <v>1.1131141746200071</v>
      </c>
      <c r="P14" s="25"/>
      <c r="Q14" s="25">
        <f>р5гл4!I14/'5,4'!I14</f>
        <v>1.1129490824502455</v>
      </c>
    </row>
    <row r="15" spans="1:18" ht="12.75" customHeight="1" x14ac:dyDescent="0.2">
      <c r="A15" s="4" t="s">
        <v>206</v>
      </c>
      <c r="B15" s="4" t="s">
        <v>1379</v>
      </c>
      <c r="C15" s="5" t="s">
        <v>1380</v>
      </c>
      <c r="D15" s="4" t="s">
        <v>15</v>
      </c>
      <c r="E15" s="6">
        <v>21662</v>
      </c>
      <c r="F15" s="7"/>
      <c r="G15" s="6">
        <v>38259</v>
      </c>
      <c r="H15" s="7"/>
      <c r="I15" s="11">
        <v>47209</v>
      </c>
      <c r="J15" s="12"/>
      <c r="L15" s="14" t="str">
        <f t="shared" si="0"/>
        <v/>
      </c>
      <c r="M15" s="25">
        <f>р5гл4!E15/'5,4'!E15</f>
        <v>1.11300895577509</v>
      </c>
      <c r="N15" s="25"/>
      <c r="O15" s="25">
        <f>р5гл4!G15/'5,4'!G15</f>
        <v>1.112993021249902</v>
      </c>
      <c r="P15" s="25"/>
      <c r="Q15" s="25">
        <f>р5гл4!I15/'5,4'!I15</f>
        <v>1.1130081128598361</v>
      </c>
    </row>
    <row r="16" spans="1:18" ht="24.75" customHeight="1" x14ac:dyDescent="0.2">
      <c r="A16" s="4" t="s">
        <v>209</v>
      </c>
      <c r="B16" s="4" t="s">
        <v>1381</v>
      </c>
      <c r="C16" s="5" t="s">
        <v>1382</v>
      </c>
      <c r="D16" s="4" t="s">
        <v>740</v>
      </c>
      <c r="E16" s="6">
        <v>3243</v>
      </c>
      <c r="F16" s="7"/>
      <c r="G16" s="6">
        <v>5658</v>
      </c>
      <c r="H16" s="7"/>
      <c r="I16" s="11">
        <v>7736</v>
      </c>
      <c r="J16" s="12"/>
      <c r="L16" s="14" t="str">
        <f t="shared" si="0"/>
        <v/>
      </c>
      <c r="M16" s="25">
        <f>р5гл4!E16/'5,4'!E16</f>
        <v>1.1128584643848289</v>
      </c>
      <c r="N16" s="25"/>
      <c r="O16" s="25">
        <f>р5гл4!G16/'5,4'!G16</f>
        <v>1.1129374337221634</v>
      </c>
      <c r="P16" s="25"/>
      <c r="Q16" s="25">
        <f>р5гл4!I16/'5,4'!I16</f>
        <v>1.1129782833505688</v>
      </c>
    </row>
    <row r="17" spans="1:18" ht="24.75" customHeight="1" x14ac:dyDescent="0.2">
      <c r="A17" s="4" t="s">
        <v>212</v>
      </c>
      <c r="B17" s="4" t="s">
        <v>1383</v>
      </c>
      <c r="C17" s="5" t="s">
        <v>1384</v>
      </c>
      <c r="D17" s="4" t="s">
        <v>740</v>
      </c>
      <c r="E17" s="8">
        <v>811</v>
      </c>
      <c r="F17" s="7"/>
      <c r="G17" s="6">
        <v>1416</v>
      </c>
      <c r="H17" s="7"/>
      <c r="I17" s="11">
        <v>1933</v>
      </c>
      <c r="J17" s="12"/>
      <c r="L17" s="14" t="str">
        <f t="shared" si="0"/>
        <v/>
      </c>
      <c r="M17" s="25">
        <f>р5гл4!E17/'5,4'!E17</f>
        <v>1.1134401972872996</v>
      </c>
      <c r="N17" s="25"/>
      <c r="O17" s="25">
        <f>р5гл4!G17/'5,4'!G17</f>
        <v>1.1129943502824859</v>
      </c>
      <c r="P17" s="25"/>
      <c r="Q17" s="25">
        <f>р5гл4!I17/'5,4'!I17</f>
        <v>1.1127780651836523</v>
      </c>
    </row>
    <row r="18" spans="1:18" ht="12.75" customHeight="1" x14ac:dyDescent="0.2">
      <c r="A18" s="4" t="s">
        <v>215</v>
      </c>
      <c r="B18" s="4" t="s">
        <v>1385</v>
      </c>
      <c r="C18" s="5" t="s">
        <v>1386</v>
      </c>
      <c r="D18" s="4" t="s">
        <v>740</v>
      </c>
      <c r="E18" s="6">
        <v>1621</v>
      </c>
      <c r="F18" s="7"/>
      <c r="G18" s="6">
        <v>2829</v>
      </c>
      <c r="H18" s="7"/>
      <c r="I18" s="11">
        <v>3869</v>
      </c>
      <c r="J18" s="12"/>
      <c r="L18" s="14" t="str">
        <f t="shared" si="0"/>
        <v/>
      </c>
      <c r="M18" s="25">
        <f>р5гл4!E18/'5,4'!E18</f>
        <v>1.1128932757557064</v>
      </c>
      <c r="N18" s="25"/>
      <c r="O18" s="25">
        <f>р5гл4!G18/'5,4'!G18</f>
        <v>1.1131141746200071</v>
      </c>
      <c r="P18" s="25"/>
      <c r="Q18" s="25">
        <f>р5гл4!I18/'5,4'!I18</f>
        <v>1.1129490824502455</v>
      </c>
    </row>
    <row r="19" spans="1:18" x14ac:dyDescent="0.2">
      <c r="K19" s="14">
        <f>SUM(E10:J18)</f>
        <v>236063</v>
      </c>
      <c r="R19" s="124"/>
    </row>
    <row r="20" spans="1:18" x14ac:dyDescent="0.2">
      <c r="K20" s="14">
        <f>SUM(р5гл4!E10:J18)</f>
        <v>262735</v>
      </c>
      <c r="R20" s="124"/>
    </row>
    <row r="21" spans="1:18" x14ac:dyDescent="0.2">
      <c r="K21" s="25">
        <f>K20/K19</f>
        <v>1.1129867874253907</v>
      </c>
      <c r="R21" s="124"/>
    </row>
  </sheetData>
  <mergeCells count="10">
    <mergeCell ref="G8:H8"/>
    <mergeCell ref="I8:J8"/>
    <mergeCell ref="A1:F2"/>
    <mergeCell ref="A4:F4"/>
    <mergeCell ref="A6:F6"/>
    <mergeCell ref="A8:A9"/>
    <mergeCell ref="B8:B9"/>
    <mergeCell ref="C8:C9"/>
    <mergeCell ref="D8:D9"/>
    <mergeCell ref="E8:F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T24"/>
  <sheetViews>
    <sheetView view="pageBreakPreview" zoomScaleNormal="100" zoomScaleSheetLayoutView="100" workbookViewId="0">
      <pane ySplit="9" topLeftCell="A10" activePane="bottomLeft" state="frozen"/>
      <selection activeCell="D42" sqref="D42"/>
      <selection pane="bottomLeft" activeCell="K25" sqref="K25"/>
    </sheetView>
  </sheetViews>
  <sheetFormatPr defaultColWidth="9.140625" defaultRowHeight="12.75" x14ac:dyDescent="0.2"/>
  <cols>
    <col min="1" max="1" width="4.7109375" style="81" customWidth="1"/>
    <col min="2" max="2" width="7.5703125" style="81" customWidth="1"/>
    <col min="3" max="3" width="41.42578125" style="81" customWidth="1"/>
    <col min="4" max="4" width="10.42578125" style="81" customWidth="1"/>
    <col min="5" max="5" width="11.42578125" style="81" customWidth="1"/>
    <col min="6" max="6" width="11.85546875" style="81" customWidth="1"/>
    <col min="7" max="7" width="11.42578125" style="81" customWidth="1"/>
    <col min="8" max="8" width="11.85546875" style="81" customWidth="1"/>
    <col min="9" max="9" width="11.42578125" style="81" customWidth="1"/>
    <col min="10" max="10" width="11.85546875" style="81" customWidth="1"/>
    <col min="11" max="252" width="9.140625" style="81"/>
    <col min="253" max="253" width="11.5703125" style="81" customWidth="1"/>
    <col min="254" max="254" width="13.140625" style="81" customWidth="1"/>
    <col min="255" max="255" width="48.42578125" style="81" customWidth="1"/>
    <col min="256" max="256" width="13.85546875" style="81" customWidth="1"/>
    <col min="257" max="257" width="11.42578125" style="81" customWidth="1"/>
    <col min="258" max="258" width="11.85546875" style="81" customWidth="1"/>
    <col min="259" max="508" width="9.140625" style="81"/>
    <col min="509" max="509" width="11.5703125" style="81" customWidth="1"/>
    <col min="510" max="510" width="13.140625" style="81" customWidth="1"/>
    <col min="511" max="511" width="48.42578125" style="81" customWidth="1"/>
    <col min="512" max="512" width="13.85546875" style="81" customWidth="1"/>
    <col min="513" max="513" width="11.42578125" style="81" customWidth="1"/>
    <col min="514" max="514" width="11.85546875" style="81" customWidth="1"/>
    <col min="515" max="764" width="9.140625" style="81"/>
    <col min="765" max="765" width="11.5703125" style="81" customWidth="1"/>
    <col min="766" max="766" width="13.140625" style="81" customWidth="1"/>
    <col min="767" max="767" width="48.42578125" style="81" customWidth="1"/>
    <col min="768" max="768" width="13.85546875" style="81" customWidth="1"/>
    <col min="769" max="769" width="11.42578125" style="81" customWidth="1"/>
    <col min="770" max="770" width="11.85546875" style="81" customWidth="1"/>
    <col min="771" max="1020" width="9.140625" style="81"/>
    <col min="1021" max="1021" width="11.5703125" style="81" customWidth="1"/>
    <col min="1022" max="1022" width="13.140625" style="81" customWidth="1"/>
    <col min="1023" max="1023" width="48.42578125" style="81" customWidth="1"/>
    <col min="1024" max="1024" width="13.85546875" style="81" customWidth="1"/>
    <col min="1025" max="1025" width="11.42578125" style="81" customWidth="1"/>
    <col min="1026" max="1026" width="11.85546875" style="81" customWidth="1"/>
    <col min="1027" max="1276" width="9.140625" style="81"/>
    <col min="1277" max="1277" width="11.5703125" style="81" customWidth="1"/>
    <col min="1278" max="1278" width="13.140625" style="81" customWidth="1"/>
    <col min="1279" max="1279" width="48.42578125" style="81" customWidth="1"/>
    <col min="1280" max="1280" width="13.85546875" style="81" customWidth="1"/>
    <col min="1281" max="1281" width="11.42578125" style="81" customWidth="1"/>
    <col min="1282" max="1282" width="11.85546875" style="81" customWidth="1"/>
    <col min="1283" max="1532" width="9.140625" style="81"/>
    <col min="1533" max="1533" width="11.5703125" style="81" customWidth="1"/>
    <col min="1534" max="1534" width="13.140625" style="81" customWidth="1"/>
    <col min="1535" max="1535" width="48.42578125" style="81" customWidth="1"/>
    <col min="1536" max="1536" width="13.85546875" style="81" customWidth="1"/>
    <col min="1537" max="1537" width="11.42578125" style="81" customWidth="1"/>
    <col min="1538" max="1538" width="11.85546875" style="81" customWidth="1"/>
    <col min="1539" max="1788" width="9.140625" style="81"/>
    <col min="1789" max="1789" width="11.5703125" style="81" customWidth="1"/>
    <col min="1790" max="1790" width="13.140625" style="81" customWidth="1"/>
    <col min="1791" max="1791" width="48.42578125" style="81" customWidth="1"/>
    <col min="1792" max="1792" width="13.85546875" style="81" customWidth="1"/>
    <col min="1793" max="1793" width="11.42578125" style="81" customWidth="1"/>
    <col min="1794" max="1794" width="11.85546875" style="81" customWidth="1"/>
    <col min="1795" max="2044" width="9.140625" style="81"/>
    <col min="2045" max="2045" width="11.5703125" style="81" customWidth="1"/>
    <col min="2046" max="2046" width="13.140625" style="81" customWidth="1"/>
    <col min="2047" max="2047" width="48.42578125" style="81" customWidth="1"/>
    <col min="2048" max="2048" width="13.85546875" style="81" customWidth="1"/>
    <col min="2049" max="2049" width="11.42578125" style="81" customWidth="1"/>
    <col min="2050" max="2050" width="11.85546875" style="81" customWidth="1"/>
    <col min="2051" max="2300" width="9.140625" style="81"/>
    <col min="2301" max="2301" width="11.5703125" style="81" customWidth="1"/>
    <col min="2302" max="2302" width="13.140625" style="81" customWidth="1"/>
    <col min="2303" max="2303" width="48.42578125" style="81" customWidth="1"/>
    <col min="2304" max="2304" width="13.85546875" style="81" customWidth="1"/>
    <col min="2305" max="2305" width="11.42578125" style="81" customWidth="1"/>
    <col min="2306" max="2306" width="11.85546875" style="81" customWidth="1"/>
    <col min="2307" max="2556" width="9.140625" style="81"/>
    <col min="2557" max="2557" width="11.5703125" style="81" customWidth="1"/>
    <col min="2558" max="2558" width="13.140625" style="81" customWidth="1"/>
    <col min="2559" max="2559" width="48.42578125" style="81" customWidth="1"/>
    <col min="2560" max="2560" width="13.85546875" style="81" customWidth="1"/>
    <col min="2561" max="2561" width="11.42578125" style="81" customWidth="1"/>
    <col min="2562" max="2562" width="11.85546875" style="81" customWidth="1"/>
    <col min="2563" max="2812" width="9.140625" style="81"/>
    <col min="2813" max="2813" width="11.5703125" style="81" customWidth="1"/>
    <col min="2814" max="2814" width="13.140625" style="81" customWidth="1"/>
    <col min="2815" max="2815" width="48.42578125" style="81" customWidth="1"/>
    <col min="2816" max="2816" width="13.85546875" style="81" customWidth="1"/>
    <col min="2817" max="2817" width="11.42578125" style="81" customWidth="1"/>
    <col min="2818" max="2818" width="11.85546875" style="81" customWidth="1"/>
    <col min="2819" max="3068" width="9.140625" style="81"/>
    <col min="3069" max="3069" width="11.5703125" style="81" customWidth="1"/>
    <col min="3070" max="3070" width="13.140625" style="81" customWidth="1"/>
    <col min="3071" max="3071" width="48.42578125" style="81" customWidth="1"/>
    <col min="3072" max="3072" width="13.85546875" style="81" customWidth="1"/>
    <col min="3073" max="3073" width="11.42578125" style="81" customWidth="1"/>
    <col min="3074" max="3074" width="11.85546875" style="81" customWidth="1"/>
    <col min="3075" max="3324" width="9.140625" style="81"/>
    <col min="3325" max="3325" width="11.5703125" style="81" customWidth="1"/>
    <col min="3326" max="3326" width="13.140625" style="81" customWidth="1"/>
    <col min="3327" max="3327" width="48.42578125" style="81" customWidth="1"/>
    <col min="3328" max="3328" width="13.85546875" style="81" customWidth="1"/>
    <col min="3329" max="3329" width="11.42578125" style="81" customWidth="1"/>
    <col min="3330" max="3330" width="11.85546875" style="81" customWidth="1"/>
    <col min="3331" max="3580" width="9.140625" style="81"/>
    <col min="3581" max="3581" width="11.5703125" style="81" customWidth="1"/>
    <col min="3582" max="3582" width="13.140625" style="81" customWidth="1"/>
    <col min="3583" max="3583" width="48.42578125" style="81" customWidth="1"/>
    <col min="3584" max="3584" width="13.85546875" style="81" customWidth="1"/>
    <col min="3585" max="3585" width="11.42578125" style="81" customWidth="1"/>
    <col min="3586" max="3586" width="11.85546875" style="81" customWidth="1"/>
    <col min="3587" max="3836" width="9.140625" style="81"/>
    <col min="3837" max="3837" width="11.5703125" style="81" customWidth="1"/>
    <col min="3838" max="3838" width="13.140625" style="81" customWidth="1"/>
    <col min="3839" max="3839" width="48.42578125" style="81" customWidth="1"/>
    <col min="3840" max="3840" width="13.85546875" style="81" customWidth="1"/>
    <col min="3841" max="3841" width="11.42578125" style="81" customWidth="1"/>
    <col min="3842" max="3842" width="11.85546875" style="81" customWidth="1"/>
    <col min="3843" max="4092" width="9.140625" style="81"/>
    <col min="4093" max="4093" width="11.5703125" style="81" customWidth="1"/>
    <col min="4094" max="4094" width="13.140625" style="81" customWidth="1"/>
    <col min="4095" max="4095" width="48.42578125" style="81" customWidth="1"/>
    <col min="4096" max="4096" width="13.85546875" style="81" customWidth="1"/>
    <col min="4097" max="4097" width="11.42578125" style="81" customWidth="1"/>
    <col min="4098" max="4098" width="11.85546875" style="81" customWidth="1"/>
    <col min="4099" max="4348" width="9.140625" style="81"/>
    <col min="4349" max="4349" width="11.5703125" style="81" customWidth="1"/>
    <col min="4350" max="4350" width="13.140625" style="81" customWidth="1"/>
    <col min="4351" max="4351" width="48.42578125" style="81" customWidth="1"/>
    <col min="4352" max="4352" width="13.85546875" style="81" customWidth="1"/>
    <col min="4353" max="4353" width="11.42578125" style="81" customWidth="1"/>
    <col min="4354" max="4354" width="11.85546875" style="81" customWidth="1"/>
    <col min="4355" max="4604" width="9.140625" style="81"/>
    <col min="4605" max="4605" width="11.5703125" style="81" customWidth="1"/>
    <col min="4606" max="4606" width="13.140625" style="81" customWidth="1"/>
    <col min="4607" max="4607" width="48.42578125" style="81" customWidth="1"/>
    <col min="4608" max="4608" width="13.85546875" style="81" customWidth="1"/>
    <col min="4609" max="4609" width="11.42578125" style="81" customWidth="1"/>
    <col min="4610" max="4610" width="11.85546875" style="81" customWidth="1"/>
    <col min="4611" max="4860" width="9.140625" style="81"/>
    <col min="4861" max="4861" width="11.5703125" style="81" customWidth="1"/>
    <col min="4862" max="4862" width="13.140625" style="81" customWidth="1"/>
    <col min="4863" max="4863" width="48.42578125" style="81" customWidth="1"/>
    <col min="4864" max="4864" width="13.85546875" style="81" customWidth="1"/>
    <col min="4865" max="4865" width="11.42578125" style="81" customWidth="1"/>
    <col min="4866" max="4866" width="11.85546875" style="81" customWidth="1"/>
    <col min="4867" max="5116" width="9.140625" style="81"/>
    <col min="5117" max="5117" width="11.5703125" style="81" customWidth="1"/>
    <col min="5118" max="5118" width="13.140625" style="81" customWidth="1"/>
    <col min="5119" max="5119" width="48.42578125" style="81" customWidth="1"/>
    <col min="5120" max="5120" width="13.85546875" style="81" customWidth="1"/>
    <col min="5121" max="5121" width="11.42578125" style="81" customWidth="1"/>
    <col min="5122" max="5122" width="11.85546875" style="81" customWidth="1"/>
    <col min="5123" max="5372" width="9.140625" style="81"/>
    <col min="5373" max="5373" width="11.5703125" style="81" customWidth="1"/>
    <col min="5374" max="5374" width="13.140625" style="81" customWidth="1"/>
    <col min="5375" max="5375" width="48.42578125" style="81" customWidth="1"/>
    <col min="5376" max="5376" width="13.85546875" style="81" customWidth="1"/>
    <col min="5377" max="5377" width="11.42578125" style="81" customWidth="1"/>
    <col min="5378" max="5378" width="11.85546875" style="81" customWidth="1"/>
    <col min="5379" max="5628" width="9.140625" style="81"/>
    <col min="5629" max="5629" width="11.5703125" style="81" customWidth="1"/>
    <col min="5630" max="5630" width="13.140625" style="81" customWidth="1"/>
    <col min="5631" max="5631" width="48.42578125" style="81" customWidth="1"/>
    <col min="5632" max="5632" width="13.85546875" style="81" customWidth="1"/>
    <col min="5633" max="5633" width="11.42578125" style="81" customWidth="1"/>
    <col min="5634" max="5634" width="11.85546875" style="81" customWidth="1"/>
    <col min="5635" max="5884" width="9.140625" style="81"/>
    <col min="5885" max="5885" width="11.5703125" style="81" customWidth="1"/>
    <col min="5886" max="5886" width="13.140625" style="81" customWidth="1"/>
    <col min="5887" max="5887" width="48.42578125" style="81" customWidth="1"/>
    <col min="5888" max="5888" width="13.85546875" style="81" customWidth="1"/>
    <col min="5889" max="5889" width="11.42578125" style="81" customWidth="1"/>
    <col min="5890" max="5890" width="11.85546875" style="81" customWidth="1"/>
    <col min="5891" max="6140" width="9.140625" style="81"/>
    <col min="6141" max="6141" width="11.5703125" style="81" customWidth="1"/>
    <col min="6142" max="6142" width="13.140625" style="81" customWidth="1"/>
    <col min="6143" max="6143" width="48.42578125" style="81" customWidth="1"/>
    <col min="6144" max="6144" width="13.85546875" style="81" customWidth="1"/>
    <col min="6145" max="6145" width="11.42578125" style="81" customWidth="1"/>
    <col min="6146" max="6146" width="11.85546875" style="81" customWidth="1"/>
    <col min="6147" max="6396" width="9.140625" style="81"/>
    <col min="6397" max="6397" width="11.5703125" style="81" customWidth="1"/>
    <col min="6398" max="6398" width="13.140625" style="81" customWidth="1"/>
    <col min="6399" max="6399" width="48.42578125" style="81" customWidth="1"/>
    <col min="6400" max="6400" width="13.85546875" style="81" customWidth="1"/>
    <col min="6401" max="6401" width="11.42578125" style="81" customWidth="1"/>
    <col min="6402" max="6402" width="11.85546875" style="81" customWidth="1"/>
    <col min="6403" max="6652" width="9.140625" style="81"/>
    <col min="6653" max="6653" width="11.5703125" style="81" customWidth="1"/>
    <col min="6654" max="6654" width="13.140625" style="81" customWidth="1"/>
    <col min="6655" max="6655" width="48.42578125" style="81" customWidth="1"/>
    <col min="6656" max="6656" width="13.85546875" style="81" customWidth="1"/>
    <col min="6657" max="6657" width="11.42578125" style="81" customWidth="1"/>
    <col min="6658" max="6658" width="11.85546875" style="81" customWidth="1"/>
    <col min="6659" max="6908" width="9.140625" style="81"/>
    <col min="6909" max="6909" width="11.5703125" style="81" customWidth="1"/>
    <col min="6910" max="6910" width="13.140625" style="81" customWidth="1"/>
    <col min="6911" max="6911" width="48.42578125" style="81" customWidth="1"/>
    <col min="6912" max="6912" width="13.85546875" style="81" customWidth="1"/>
    <col min="6913" max="6913" width="11.42578125" style="81" customWidth="1"/>
    <col min="6914" max="6914" width="11.85546875" style="81" customWidth="1"/>
    <col min="6915" max="7164" width="9.140625" style="81"/>
    <col min="7165" max="7165" width="11.5703125" style="81" customWidth="1"/>
    <col min="7166" max="7166" width="13.140625" style="81" customWidth="1"/>
    <col min="7167" max="7167" width="48.42578125" style="81" customWidth="1"/>
    <col min="7168" max="7168" width="13.85546875" style="81" customWidth="1"/>
    <col min="7169" max="7169" width="11.42578125" style="81" customWidth="1"/>
    <col min="7170" max="7170" width="11.85546875" style="81" customWidth="1"/>
    <col min="7171" max="7420" width="9.140625" style="81"/>
    <col min="7421" max="7421" width="11.5703125" style="81" customWidth="1"/>
    <col min="7422" max="7422" width="13.140625" style="81" customWidth="1"/>
    <col min="7423" max="7423" width="48.42578125" style="81" customWidth="1"/>
    <col min="7424" max="7424" width="13.85546875" style="81" customWidth="1"/>
    <col min="7425" max="7425" width="11.42578125" style="81" customWidth="1"/>
    <col min="7426" max="7426" width="11.85546875" style="81" customWidth="1"/>
    <col min="7427" max="7676" width="9.140625" style="81"/>
    <col min="7677" max="7677" width="11.5703125" style="81" customWidth="1"/>
    <col min="7678" max="7678" width="13.140625" style="81" customWidth="1"/>
    <col min="7679" max="7679" width="48.42578125" style="81" customWidth="1"/>
    <col min="7680" max="7680" width="13.85546875" style="81" customWidth="1"/>
    <col min="7681" max="7681" width="11.42578125" style="81" customWidth="1"/>
    <col min="7682" max="7682" width="11.85546875" style="81" customWidth="1"/>
    <col min="7683" max="7932" width="9.140625" style="81"/>
    <col min="7933" max="7933" width="11.5703125" style="81" customWidth="1"/>
    <col min="7934" max="7934" width="13.140625" style="81" customWidth="1"/>
    <col min="7935" max="7935" width="48.42578125" style="81" customWidth="1"/>
    <col min="7936" max="7936" width="13.85546875" style="81" customWidth="1"/>
    <col min="7937" max="7937" width="11.42578125" style="81" customWidth="1"/>
    <col min="7938" max="7938" width="11.85546875" style="81" customWidth="1"/>
    <col min="7939" max="8188" width="9.140625" style="81"/>
    <col min="8189" max="8189" width="11.5703125" style="81" customWidth="1"/>
    <col min="8190" max="8190" width="13.140625" style="81" customWidth="1"/>
    <col min="8191" max="8191" width="48.42578125" style="81" customWidth="1"/>
    <col min="8192" max="8192" width="13.85546875" style="81" customWidth="1"/>
    <col min="8193" max="8193" width="11.42578125" style="81" customWidth="1"/>
    <col min="8194" max="8194" width="11.85546875" style="81" customWidth="1"/>
    <col min="8195" max="8444" width="9.140625" style="81"/>
    <col min="8445" max="8445" width="11.5703125" style="81" customWidth="1"/>
    <col min="8446" max="8446" width="13.140625" style="81" customWidth="1"/>
    <col min="8447" max="8447" width="48.42578125" style="81" customWidth="1"/>
    <col min="8448" max="8448" width="13.85546875" style="81" customWidth="1"/>
    <col min="8449" max="8449" width="11.42578125" style="81" customWidth="1"/>
    <col min="8450" max="8450" width="11.85546875" style="81" customWidth="1"/>
    <col min="8451" max="8700" width="9.140625" style="81"/>
    <col min="8701" max="8701" width="11.5703125" style="81" customWidth="1"/>
    <col min="8702" max="8702" width="13.140625" style="81" customWidth="1"/>
    <col min="8703" max="8703" width="48.42578125" style="81" customWidth="1"/>
    <col min="8704" max="8704" width="13.85546875" style="81" customWidth="1"/>
    <col min="8705" max="8705" width="11.42578125" style="81" customWidth="1"/>
    <col min="8706" max="8706" width="11.85546875" style="81" customWidth="1"/>
    <col min="8707" max="8956" width="9.140625" style="81"/>
    <col min="8957" max="8957" width="11.5703125" style="81" customWidth="1"/>
    <col min="8958" max="8958" width="13.140625" style="81" customWidth="1"/>
    <col min="8959" max="8959" width="48.42578125" style="81" customWidth="1"/>
    <col min="8960" max="8960" width="13.85546875" style="81" customWidth="1"/>
    <col min="8961" max="8961" width="11.42578125" style="81" customWidth="1"/>
    <col min="8962" max="8962" width="11.85546875" style="81" customWidth="1"/>
    <col min="8963" max="9212" width="9.140625" style="81"/>
    <col min="9213" max="9213" width="11.5703125" style="81" customWidth="1"/>
    <col min="9214" max="9214" width="13.140625" style="81" customWidth="1"/>
    <col min="9215" max="9215" width="48.42578125" style="81" customWidth="1"/>
    <col min="9216" max="9216" width="13.85546875" style="81" customWidth="1"/>
    <col min="9217" max="9217" width="11.42578125" style="81" customWidth="1"/>
    <col min="9218" max="9218" width="11.85546875" style="81" customWidth="1"/>
    <col min="9219" max="9468" width="9.140625" style="81"/>
    <col min="9469" max="9469" width="11.5703125" style="81" customWidth="1"/>
    <col min="9470" max="9470" width="13.140625" style="81" customWidth="1"/>
    <col min="9471" max="9471" width="48.42578125" style="81" customWidth="1"/>
    <col min="9472" max="9472" width="13.85546875" style="81" customWidth="1"/>
    <col min="9473" max="9473" width="11.42578125" style="81" customWidth="1"/>
    <col min="9474" max="9474" width="11.85546875" style="81" customWidth="1"/>
    <col min="9475" max="9724" width="9.140625" style="81"/>
    <col min="9725" max="9725" width="11.5703125" style="81" customWidth="1"/>
    <col min="9726" max="9726" width="13.140625" style="81" customWidth="1"/>
    <col min="9727" max="9727" width="48.42578125" style="81" customWidth="1"/>
    <col min="9728" max="9728" width="13.85546875" style="81" customWidth="1"/>
    <col min="9729" max="9729" width="11.42578125" style="81" customWidth="1"/>
    <col min="9730" max="9730" width="11.85546875" style="81" customWidth="1"/>
    <col min="9731" max="9980" width="9.140625" style="81"/>
    <col min="9981" max="9981" width="11.5703125" style="81" customWidth="1"/>
    <col min="9982" max="9982" width="13.140625" style="81" customWidth="1"/>
    <col min="9983" max="9983" width="48.42578125" style="81" customWidth="1"/>
    <col min="9984" max="9984" width="13.85546875" style="81" customWidth="1"/>
    <col min="9985" max="9985" width="11.42578125" style="81" customWidth="1"/>
    <col min="9986" max="9986" width="11.85546875" style="81" customWidth="1"/>
    <col min="9987" max="10236" width="9.140625" style="81"/>
    <col min="10237" max="10237" width="11.5703125" style="81" customWidth="1"/>
    <col min="10238" max="10238" width="13.140625" style="81" customWidth="1"/>
    <col min="10239" max="10239" width="48.42578125" style="81" customWidth="1"/>
    <col min="10240" max="10240" width="13.85546875" style="81" customWidth="1"/>
    <col min="10241" max="10241" width="11.42578125" style="81" customWidth="1"/>
    <col min="10242" max="10242" width="11.85546875" style="81" customWidth="1"/>
    <col min="10243" max="10492" width="9.140625" style="81"/>
    <col min="10493" max="10493" width="11.5703125" style="81" customWidth="1"/>
    <col min="10494" max="10494" width="13.140625" style="81" customWidth="1"/>
    <col min="10495" max="10495" width="48.42578125" style="81" customWidth="1"/>
    <col min="10496" max="10496" width="13.85546875" style="81" customWidth="1"/>
    <col min="10497" max="10497" width="11.42578125" style="81" customWidth="1"/>
    <col min="10498" max="10498" width="11.85546875" style="81" customWidth="1"/>
    <col min="10499" max="10748" width="9.140625" style="81"/>
    <col min="10749" max="10749" width="11.5703125" style="81" customWidth="1"/>
    <col min="10750" max="10750" width="13.140625" style="81" customWidth="1"/>
    <col min="10751" max="10751" width="48.42578125" style="81" customWidth="1"/>
    <col min="10752" max="10752" width="13.85546875" style="81" customWidth="1"/>
    <col min="10753" max="10753" width="11.42578125" style="81" customWidth="1"/>
    <col min="10754" max="10754" width="11.85546875" style="81" customWidth="1"/>
    <col min="10755" max="11004" width="9.140625" style="81"/>
    <col min="11005" max="11005" width="11.5703125" style="81" customWidth="1"/>
    <col min="11006" max="11006" width="13.140625" style="81" customWidth="1"/>
    <col min="11007" max="11007" width="48.42578125" style="81" customWidth="1"/>
    <col min="11008" max="11008" width="13.85546875" style="81" customWidth="1"/>
    <col min="11009" max="11009" width="11.42578125" style="81" customWidth="1"/>
    <col min="11010" max="11010" width="11.85546875" style="81" customWidth="1"/>
    <col min="11011" max="11260" width="9.140625" style="81"/>
    <col min="11261" max="11261" width="11.5703125" style="81" customWidth="1"/>
    <col min="11262" max="11262" width="13.140625" style="81" customWidth="1"/>
    <col min="11263" max="11263" width="48.42578125" style="81" customWidth="1"/>
    <col min="11264" max="11264" width="13.85546875" style="81" customWidth="1"/>
    <col min="11265" max="11265" width="11.42578125" style="81" customWidth="1"/>
    <col min="11266" max="11266" width="11.85546875" style="81" customWidth="1"/>
    <col min="11267" max="11516" width="9.140625" style="81"/>
    <col min="11517" max="11517" width="11.5703125" style="81" customWidth="1"/>
    <col min="11518" max="11518" width="13.140625" style="81" customWidth="1"/>
    <col min="11519" max="11519" width="48.42578125" style="81" customWidth="1"/>
    <col min="11520" max="11520" width="13.85546875" style="81" customWidth="1"/>
    <col min="11521" max="11521" width="11.42578125" style="81" customWidth="1"/>
    <col min="11522" max="11522" width="11.85546875" style="81" customWidth="1"/>
    <col min="11523" max="11772" width="9.140625" style="81"/>
    <col min="11773" max="11773" width="11.5703125" style="81" customWidth="1"/>
    <col min="11774" max="11774" width="13.140625" style="81" customWidth="1"/>
    <col min="11775" max="11775" width="48.42578125" style="81" customWidth="1"/>
    <col min="11776" max="11776" width="13.85546875" style="81" customWidth="1"/>
    <col min="11777" max="11777" width="11.42578125" style="81" customWidth="1"/>
    <col min="11778" max="11778" width="11.85546875" style="81" customWidth="1"/>
    <col min="11779" max="12028" width="9.140625" style="81"/>
    <col min="12029" max="12029" width="11.5703125" style="81" customWidth="1"/>
    <col min="12030" max="12030" width="13.140625" style="81" customWidth="1"/>
    <col min="12031" max="12031" width="48.42578125" style="81" customWidth="1"/>
    <col min="12032" max="12032" width="13.85546875" style="81" customWidth="1"/>
    <col min="12033" max="12033" width="11.42578125" style="81" customWidth="1"/>
    <col min="12034" max="12034" width="11.85546875" style="81" customWidth="1"/>
    <col min="12035" max="12284" width="9.140625" style="81"/>
    <col min="12285" max="12285" width="11.5703125" style="81" customWidth="1"/>
    <col min="12286" max="12286" width="13.140625" style="81" customWidth="1"/>
    <col min="12287" max="12287" width="48.42578125" style="81" customWidth="1"/>
    <col min="12288" max="12288" width="13.85546875" style="81" customWidth="1"/>
    <col min="12289" max="12289" width="11.42578125" style="81" customWidth="1"/>
    <col min="12290" max="12290" width="11.85546875" style="81" customWidth="1"/>
    <col min="12291" max="12540" width="9.140625" style="81"/>
    <col min="12541" max="12541" width="11.5703125" style="81" customWidth="1"/>
    <col min="12542" max="12542" width="13.140625" style="81" customWidth="1"/>
    <col min="12543" max="12543" width="48.42578125" style="81" customWidth="1"/>
    <col min="12544" max="12544" width="13.85546875" style="81" customWidth="1"/>
    <col min="12545" max="12545" width="11.42578125" style="81" customWidth="1"/>
    <col min="12546" max="12546" width="11.85546875" style="81" customWidth="1"/>
    <col min="12547" max="12796" width="9.140625" style="81"/>
    <col min="12797" max="12797" width="11.5703125" style="81" customWidth="1"/>
    <col min="12798" max="12798" width="13.140625" style="81" customWidth="1"/>
    <col min="12799" max="12799" width="48.42578125" style="81" customWidth="1"/>
    <col min="12800" max="12800" width="13.85546875" style="81" customWidth="1"/>
    <col min="12801" max="12801" width="11.42578125" style="81" customWidth="1"/>
    <col min="12802" max="12802" width="11.85546875" style="81" customWidth="1"/>
    <col min="12803" max="13052" width="9.140625" style="81"/>
    <col min="13053" max="13053" width="11.5703125" style="81" customWidth="1"/>
    <col min="13054" max="13054" width="13.140625" style="81" customWidth="1"/>
    <col min="13055" max="13055" width="48.42578125" style="81" customWidth="1"/>
    <col min="13056" max="13056" width="13.85546875" style="81" customWidth="1"/>
    <col min="13057" max="13057" width="11.42578125" style="81" customWidth="1"/>
    <col min="13058" max="13058" width="11.85546875" style="81" customWidth="1"/>
    <col min="13059" max="13308" width="9.140625" style="81"/>
    <col min="13309" max="13309" width="11.5703125" style="81" customWidth="1"/>
    <col min="13310" max="13310" width="13.140625" style="81" customWidth="1"/>
    <col min="13311" max="13311" width="48.42578125" style="81" customWidth="1"/>
    <col min="13312" max="13312" width="13.85546875" style="81" customWidth="1"/>
    <col min="13313" max="13313" width="11.42578125" style="81" customWidth="1"/>
    <col min="13314" max="13314" width="11.85546875" style="81" customWidth="1"/>
    <col min="13315" max="13564" width="9.140625" style="81"/>
    <col min="13565" max="13565" width="11.5703125" style="81" customWidth="1"/>
    <col min="13566" max="13566" width="13.140625" style="81" customWidth="1"/>
    <col min="13567" max="13567" width="48.42578125" style="81" customWidth="1"/>
    <col min="13568" max="13568" width="13.85546875" style="81" customWidth="1"/>
    <col min="13569" max="13569" width="11.42578125" style="81" customWidth="1"/>
    <col min="13570" max="13570" width="11.85546875" style="81" customWidth="1"/>
    <col min="13571" max="13820" width="9.140625" style="81"/>
    <col min="13821" max="13821" width="11.5703125" style="81" customWidth="1"/>
    <col min="13822" max="13822" width="13.140625" style="81" customWidth="1"/>
    <col min="13823" max="13823" width="48.42578125" style="81" customWidth="1"/>
    <col min="13824" max="13824" width="13.85546875" style="81" customWidth="1"/>
    <col min="13825" max="13825" width="11.42578125" style="81" customWidth="1"/>
    <col min="13826" max="13826" width="11.85546875" style="81" customWidth="1"/>
    <col min="13827" max="14076" width="9.140625" style="81"/>
    <col min="14077" max="14077" width="11.5703125" style="81" customWidth="1"/>
    <col min="14078" max="14078" width="13.140625" style="81" customWidth="1"/>
    <col min="14079" max="14079" width="48.42578125" style="81" customWidth="1"/>
    <col min="14080" max="14080" width="13.85546875" style="81" customWidth="1"/>
    <col min="14081" max="14081" width="11.42578125" style="81" customWidth="1"/>
    <col min="14082" max="14082" width="11.85546875" style="81" customWidth="1"/>
    <col min="14083" max="14332" width="9.140625" style="81"/>
    <col min="14333" max="14333" width="11.5703125" style="81" customWidth="1"/>
    <col min="14334" max="14334" width="13.140625" style="81" customWidth="1"/>
    <col min="14335" max="14335" width="48.42578125" style="81" customWidth="1"/>
    <col min="14336" max="14336" width="13.85546875" style="81" customWidth="1"/>
    <col min="14337" max="14337" width="11.42578125" style="81" customWidth="1"/>
    <col min="14338" max="14338" width="11.85546875" style="81" customWidth="1"/>
    <col min="14339" max="14588" width="9.140625" style="81"/>
    <col min="14589" max="14589" width="11.5703125" style="81" customWidth="1"/>
    <col min="14590" max="14590" width="13.140625" style="81" customWidth="1"/>
    <col min="14591" max="14591" width="48.42578125" style="81" customWidth="1"/>
    <col min="14592" max="14592" width="13.85546875" style="81" customWidth="1"/>
    <col min="14593" max="14593" width="11.42578125" style="81" customWidth="1"/>
    <col min="14594" max="14594" width="11.85546875" style="81" customWidth="1"/>
    <col min="14595" max="14844" width="9.140625" style="81"/>
    <col min="14845" max="14845" width="11.5703125" style="81" customWidth="1"/>
    <col min="14846" max="14846" width="13.140625" style="81" customWidth="1"/>
    <col min="14847" max="14847" width="48.42578125" style="81" customWidth="1"/>
    <col min="14848" max="14848" width="13.85546875" style="81" customWidth="1"/>
    <col min="14849" max="14849" width="11.42578125" style="81" customWidth="1"/>
    <col min="14850" max="14850" width="11.85546875" style="81" customWidth="1"/>
    <col min="14851" max="15100" width="9.140625" style="81"/>
    <col min="15101" max="15101" width="11.5703125" style="81" customWidth="1"/>
    <col min="15102" max="15102" width="13.140625" style="81" customWidth="1"/>
    <col min="15103" max="15103" width="48.42578125" style="81" customWidth="1"/>
    <col min="15104" max="15104" width="13.85546875" style="81" customWidth="1"/>
    <col min="15105" max="15105" width="11.42578125" style="81" customWidth="1"/>
    <col min="15106" max="15106" width="11.85546875" style="81" customWidth="1"/>
    <col min="15107" max="15356" width="9.140625" style="81"/>
    <col min="15357" max="15357" width="11.5703125" style="81" customWidth="1"/>
    <col min="15358" max="15358" width="13.140625" style="81" customWidth="1"/>
    <col min="15359" max="15359" width="48.42578125" style="81" customWidth="1"/>
    <col min="15360" max="15360" width="13.85546875" style="81" customWidth="1"/>
    <col min="15361" max="15361" width="11.42578125" style="81" customWidth="1"/>
    <col min="15362" max="15362" width="11.85546875" style="81" customWidth="1"/>
    <col min="15363" max="15612" width="9.140625" style="81"/>
    <col min="15613" max="15613" width="11.5703125" style="81" customWidth="1"/>
    <col min="15614" max="15614" width="13.140625" style="81" customWidth="1"/>
    <col min="15615" max="15615" width="48.42578125" style="81" customWidth="1"/>
    <col min="15616" max="15616" width="13.85546875" style="81" customWidth="1"/>
    <col min="15617" max="15617" width="11.42578125" style="81" customWidth="1"/>
    <col min="15618" max="15618" width="11.85546875" style="81" customWidth="1"/>
    <col min="15619" max="15868" width="9.140625" style="81"/>
    <col min="15869" max="15869" width="11.5703125" style="81" customWidth="1"/>
    <col min="15870" max="15870" width="13.140625" style="81" customWidth="1"/>
    <col min="15871" max="15871" width="48.42578125" style="81" customWidth="1"/>
    <col min="15872" max="15872" width="13.85546875" style="81" customWidth="1"/>
    <col min="15873" max="15873" width="11.42578125" style="81" customWidth="1"/>
    <col min="15874" max="15874" width="11.85546875" style="81" customWidth="1"/>
    <col min="15875" max="16124" width="9.140625" style="81"/>
    <col min="16125" max="16125" width="11.5703125" style="81" customWidth="1"/>
    <col min="16126" max="16126" width="13.140625" style="81" customWidth="1"/>
    <col min="16127" max="16127" width="48.42578125" style="81" customWidth="1"/>
    <col min="16128" max="16128" width="13.85546875" style="81" customWidth="1"/>
    <col min="16129" max="16129" width="11.42578125" style="81" customWidth="1"/>
    <col min="16130" max="16130" width="11.85546875" style="81" customWidth="1"/>
    <col min="16131" max="16384" width="9.140625" style="81"/>
  </cols>
  <sheetData>
    <row r="1" spans="1:20" ht="18.75" x14ac:dyDescent="0.2">
      <c r="A1" s="263" t="s">
        <v>741</v>
      </c>
      <c r="B1" s="263"/>
      <c r="C1" s="263"/>
      <c r="D1" s="263"/>
      <c r="E1" s="263"/>
      <c r="F1" s="263"/>
      <c r="G1" s="263"/>
      <c r="H1" s="263"/>
      <c r="I1" s="263"/>
      <c r="J1" s="263"/>
    </row>
    <row r="2" spans="1:20" ht="11.25" customHeight="1" x14ac:dyDescent="0.2">
      <c r="A2" s="27"/>
      <c r="B2" s="27"/>
      <c r="C2" s="27"/>
      <c r="D2" s="27"/>
      <c r="E2" s="27"/>
      <c r="F2" s="27"/>
    </row>
    <row r="3" spans="1:20" ht="11.25" customHeight="1" x14ac:dyDescent="0.2"/>
    <row r="4" spans="1:20" ht="18.75" x14ac:dyDescent="0.2">
      <c r="A4" s="264" t="s">
        <v>1368</v>
      </c>
      <c r="B4" s="264"/>
      <c r="C4" s="264"/>
      <c r="D4" s="264"/>
      <c r="E4" s="264"/>
      <c r="F4" s="264"/>
      <c r="G4" s="264"/>
      <c r="H4" s="264"/>
      <c r="I4" s="264"/>
      <c r="J4" s="264"/>
    </row>
    <row r="5" spans="1:20" ht="12.75" customHeight="1" x14ac:dyDescent="0.2"/>
    <row r="6" spans="1:20" ht="12.75" customHeight="1" thickBot="1" x14ac:dyDescent="0.25">
      <c r="A6" s="265"/>
      <c r="B6" s="265"/>
      <c r="C6" s="265"/>
      <c r="D6" s="265"/>
      <c r="E6" s="265"/>
      <c r="F6" s="265"/>
    </row>
    <row r="7" spans="1:20" ht="12.75" customHeight="1" thickBot="1" x14ac:dyDescent="0.25">
      <c r="E7" s="270" t="s">
        <v>2968</v>
      </c>
      <c r="F7" s="271"/>
      <c r="G7" s="270" t="s">
        <v>2969</v>
      </c>
      <c r="H7" s="271"/>
      <c r="I7" s="272" t="s">
        <v>2970</v>
      </c>
      <c r="J7" s="271"/>
    </row>
    <row r="8" spans="1:20" ht="12.75" customHeight="1" x14ac:dyDescent="0.2">
      <c r="A8" s="266" t="s">
        <v>2</v>
      </c>
      <c r="B8" s="266" t="s">
        <v>3</v>
      </c>
      <c r="C8" s="268" t="s">
        <v>4</v>
      </c>
      <c r="D8" s="268" t="s">
        <v>5</v>
      </c>
      <c r="E8" s="252" t="s">
        <v>6</v>
      </c>
      <c r="F8" s="252"/>
      <c r="G8" s="252" t="s">
        <v>6</v>
      </c>
      <c r="H8" s="252"/>
      <c r="I8" s="252" t="s">
        <v>6</v>
      </c>
      <c r="J8" s="252"/>
    </row>
    <row r="9" spans="1:20" ht="36.75" customHeight="1" thickBot="1" x14ac:dyDescent="0.25">
      <c r="A9" s="267"/>
      <c r="B9" s="267"/>
      <c r="C9" s="269"/>
      <c r="D9" s="269"/>
      <c r="E9" s="2" t="s">
        <v>7</v>
      </c>
      <c r="F9" s="3" t="s">
        <v>8</v>
      </c>
      <c r="G9" s="2" t="s">
        <v>7</v>
      </c>
      <c r="H9" s="3" t="s">
        <v>8</v>
      </c>
      <c r="I9" s="9" t="s">
        <v>7</v>
      </c>
      <c r="J9" s="10" t="s">
        <v>8</v>
      </c>
    </row>
    <row r="10" spans="1:20" x14ac:dyDescent="0.2">
      <c r="A10" s="4" t="s">
        <v>9</v>
      </c>
      <c r="B10" s="4" t="s">
        <v>1369</v>
      </c>
      <c r="C10" s="5" t="s">
        <v>1370</v>
      </c>
      <c r="D10" s="4" t="s">
        <v>740</v>
      </c>
      <c r="E10" s="6">
        <f>ROUND('5,4'!E10*'1,2'!$E$28,0)</f>
        <v>7217</v>
      </c>
      <c r="F10" s="7"/>
      <c r="G10" s="6">
        <f>ROUND('5,4'!G10*'1,2'!$E$28,0)</f>
        <v>12592</v>
      </c>
      <c r="H10" s="7"/>
      <c r="I10" s="6">
        <f>ROUND('5,4'!I10*'1,2'!$E$28,0)</f>
        <v>17221</v>
      </c>
      <c r="J10" s="12"/>
      <c r="L10" s="86"/>
      <c r="M10" s="86"/>
      <c r="N10" s="86"/>
      <c r="O10" s="86"/>
      <c r="P10" s="86"/>
      <c r="Q10" s="86"/>
      <c r="R10" s="82"/>
      <c r="T10" s="82" t="str">
        <f>IF(J10&gt;0,I10-J10,"")</f>
        <v/>
      </c>
    </row>
    <row r="11" spans="1:20" x14ac:dyDescent="0.2">
      <c r="A11" s="4" t="s">
        <v>194</v>
      </c>
      <c r="B11" s="4" t="s">
        <v>1371</v>
      </c>
      <c r="C11" s="5" t="s">
        <v>1372</v>
      </c>
      <c r="D11" s="4" t="s">
        <v>740</v>
      </c>
      <c r="E11" s="6">
        <f>ROUND('5,4'!E11*'1,2'!$E$28,0)</f>
        <v>1804</v>
      </c>
      <c r="F11" s="7"/>
      <c r="G11" s="6">
        <f>ROUND('5,4'!G11*'1,2'!$E$28,0)</f>
        <v>3149</v>
      </c>
      <c r="H11" s="7"/>
      <c r="I11" s="6">
        <f>ROUND('5,4'!I11*'1,2'!$E$28,0)</f>
        <v>4306</v>
      </c>
      <c r="J11" s="12"/>
      <c r="L11" s="86"/>
      <c r="M11" s="86"/>
      <c r="N11" s="86"/>
      <c r="O11" s="86"/>
      <c r="P11" s="86"/>
      <c r="Q11" s="86"/>
      <c r="R11" s="82"/>
      <c r="T11" s="82" t="str">
        <f t="shared" ref="T11:T18" si="0">IF(J11&gt;0,I11-J11,"")</f>
        <v/>
      </c>
    </row>
    <row r="12" spans="1:20" ht="25.5" x14ac:dyDescent="0.2">
      <c r="A12" s="4" t="s">
        <v>197</v>
      </c>
      <c r="B12" s="4" t="s">
        <v>1373</v>
      </c>
      <c r="C12" s="5" t="s">
        <v>1374</v>
      </c>
      <c r="D12" s="4" t="s">
        <v>740</v>
      </c>
      <c r="E12" s="6">
        <f>ROUND('5,4'!E12*'1,2'!$E$28,0)</f>
        <v>7217</v>
      </c>
      <c r="F12" s="7"/>
      <c r="G12" s="6">
        <f>ROUND('5,4'!G12*'1,2'!$E$28,0)</f>
        <v>12592</v>
      </c>
      <c r="H12" s="7"/>
      <c r="I12" s="6">
        <f>ROUND('5,4'!I12*'1,2'!$E$28,0)</f>
        <v>17221</v>
      </c>
      <c r="J12" s="12"/>
      <c r="L12" s="86"/>
      <c r="M12" s="86"/>
      <c r="N12" s="86"/>
      <c r="O12" s="86"/>
      <c r="P12" s="86"/>
      <c r="Q12" s="86"/>
      <c r="R12" s="82"/>
      <c r="T12" s="82" t="str">
        <f t="shared" si="0"/>
        <v/>
      </c>
    </row>
    <row r="13" spans="1:20" ht="25.5" x14ac:dyDescent="0.2">
      <c r="A13" s="4" t="s">
        <v>200</v>
      </c>
      <c r="B13" s="4" t="s">
        <v>1375</v>
      </c>
      <c r="C13" s="5" t="s">
        <v>1376</v>
      </c>
      <c r="D13" s="4" t="s">
        <v>740</v>
      </c>
      <c r="E13" s="6">
        <f>ROUND('5,4'!E13*'1,2'!$E$28,0)</f>
        <v>3609</v>
      </c>
      <c r="F13" s="7"/>
      <c r="G13" s="6">
        <f>ROUND('5,4'!G13*'1,2'!$E$28,0)</f>
        <v>6297</v>
      </c>
      <c r="H13" s="7"/>
      <c r="I13" s="6">
        <f>ROUND('5,4'!I13*'1,2'!$E$28,0)</f>
        <v>8610</v>
      </c>
      <c r="J13" s="12"/>
      <c r="L13" s="86"/>
      <c r="M13" s="86"/>
      <c r="N13" s="86"/>
      <c r="O13" s="86"/>
      <c r="P13" s="86"/>
      <c r="Q13" s="86"/>
      <c r="R13" s="82"/>
      <c r="T13" s="82" t="str">
        <f t="shared" si="0"/>
        <v/>
      </c>
    </row>
    <row r="14" spans="1:20" x14ac:dyDescent="0.2">
      <c r="A14" s="4" t="s">
        <v>203</v>
      </c>
      <c r="B14" s="4" t="s">
        <v>1377</v>
      </c>
      <c r="C14" s="5" t="s">
        <v>1378</v>
      </c>
      <c r="D14" s="4" t="s">
        <v>740</v>
      </c>
      <c r="E14" s="6">
        <f>ROUND('5,4'!E14*'1,2'!$E$28,0)</f>
        <v>1804</v>
      </c>
      <c r="F14" s="7"/>
      <c r="G14" s="6">
        <f>ROUND('5,4'!G14*'1,2'!$E$28,0)</f>
        <v>3149</v>
      </c>
      <c r="H14" s="7"/>
      <c r="I14" s="6">
        <f>ROUND('5,4'!I14*'1,2'!$E$28,0)</f>
        <v>4306</v>
      </c>
      <c r="J14" s="12"/>
      <c r="L14" s="86"/>
      <c r="M14" s="86"/>
      <c r="N14" s="86"/>
      <c r="O14" s="86"/>
      <c r="P14" s="86"/>
      <c r="Q14" s="86"/>
      <c r="R14" s="82"/>
      <c r="T14" s="82" t="str">
        <f t="shared" si="0"/>
        <v/>
      </c>
    </row>
    <row r="15" spans="1:20" x14ac:dyDescent="0.2">
      <c r="A15" s="4" t="s">
        <v>206</v>
      </c>
      <c r="B15" s="4" t="s">
        <v>1379</v>
      </c>
      <c r="C15" s="5" t="s">
        <v>1380</v>
      </c>
      <c r="D15" s="4" t="s">
        <v>15</v>
      </c>
      <c r="E15" s="6">
        <f>ROUND('5,4'!E15*'1,2'!$E$28,0)</f>
        <v>24110</v>
      </c>
      <c r="F15" s="7"/>
      <c r="G15" s="6">
        <f>ROUND('5,4'!G15*'1,2'!$E$28,0)</f>
        <v>42582</v>
      </c>
      <c r="H15" s="7"/>
      <c r="I15" s="6">
        <f>ROUND('5,4'!I15*'1,2'!$E$28,0)</f>
        <v>52544</v>
      </c>
      <c r="J15" s="12"/>
      <c r="L15" s="86"/>
      <c r="M15" s="86"/>
      <c r="N15" s="86"/>
      <c r="O15" s="86"/>
      <c r="P15" s="86"/>
      <c r="Q15" s="86"/>
      <c r="R15" s="82"/>
      <c r="T15" s="82" t="str">
        <f t="shared" si="0"/>
        <v/>
      </c>
    </row>
    <row r="16" spans="1:20" ht="25.5" x14ac:dyDescent="0.2">
      <c r="A16" s="4" t="s">
        <v>209</v>
      </c>
      <c r="B16" s="4" t="s">
        <v>1381</v>
      </c>
      <c r="C16" s="5" t="s">
        <v>1382</v>
      </c>
      <c r="D16" s="4" t="s">
        <v>740</v>
      </c>
      <c r="E16" s="6">
        <f>ROUND('5,4'!E16*'1,2'!$E$28,0)</f>
        <v>3609</v>
      </c>
      <c r="F16" s="7"/>
      <c r="G16" s="6">
        <f>ROUND('5,4'!G16*'1,2'!$E$28,0)</f>
        <v>6297</v>
      </c>
      <c r="H16" s="7"/>
      <c r="I16" s="6">
        <f>ROUND('5,4'!I16*'1,2'!$E$28,0)</f>
        <v>8610</v>
      </c>
      <c r="J16" s="12"/>
      <c r="L16" s="86"/>
      <c r="M16" s="86"/>
      <c r="N16" s="86"/>
      <c r="O16" s="86"/>
      <c r="P16" s="86"/>
      <c r="Q16" s="86"/>
      <c r="R16" s="82"/>
      <c r="T16" s="82" t="str">
        <f t="shared" si="0"/>
        <v/>
      </c>
    </row>
    <row r="17" spans="1:20" ht="25.5" x14ac:dyDescent="0.2">
      <c r="A17" s="4" t="s">
        <v>212</v>
      </c>
      <c r="B17" s="4" t="s">
        <v>1383</v>
      </c>
      <c r="C17" s="5" t="s">
        <v>1384</v>
      </c>
      <c r="D17" s="4" t="s">
        <v>740</v>
      </c>
      <c r="E17" s="6">
        <f>ROUND('5,4'!E17*'1,2'!$E$28,0)</f>
        <v>903</v>
      </c>
      <c r="F17" s="7"/>
      <c r="G17" s="6">
        <f>ROUND('5,4'!G17*'1,2'!$E$28,0)</f>
        <v>1576</v>
      </c>
      <c r="H17" s="7"/>
      <c r="I17" s="6">
        <f>ROUND('5,4'!I17*'1,2'!$E$28,0)</f>
        <v>2151</v>
      </c>
      <c r="J17" s="12"/>
      <c r="L17" s="86"/>
      <c r="M17" s="86"/>
      <c r="N17" s="86"/>
      <c r="O17" s="86"/>
      <c r="P17" s="86"/>
      <c r="Q17" s="86"/>
      <c r="R17" s="82"/>
      <c r="T17" s="82" t="str">
        <f t="shared" si="0"/>
        <v/>
      </c>
    </row>
    <row r="18" spans="1:20" ht="25.5" x14ac:dyDescent="0.2">
      <c r="A18" s="4" t="s">
        <v>215</v>
      </c>
      <c r="B18" s="4" t="s">
        <v>1385</v>
      </c>
      <c r="C18" s="5" t="s">
        <v>1386</v>
      </c>
      <c r="D18" s="4" t="s">
        <v>740</v>
      </c>
      <c r="E18" s="6">
        <f>ROUND('5,4'!E18*'1,2'!$E$28,0)</f>
        <v>1804</v>
      </c>
      <c r="F18" s="7"/>
      <c r="G18" s="6">
        <f>ROUND('5,4'!G18*'1,2'!$E$28,0)</f>
        <v>3149</v>
      </c>
      <c r="H18" s="7"/>
      <c r="I18" s="6">
        <f>ROUND('5,4'!I18*'1,2'!$E$28,0)</f>
        <v>4306</v>
      </c>
      <c r="J18" s="12"/>
      <c r="L18" s="86"/>
      <c r="M18" s="86"/>
      <c r="N18" s="86"/>
      <c r="O18" s="86"/>
      <c r="P18" s="86"/>
      <c r="Q18" s="86"/>
      <c r="R18" s="82"/>
      <c r="T18" s="82" t="str">
        <f t="shared" si="0"/>
        <v/>
      </c>
    </row>
    <row r="19" spans="1:20" x14ac:dyDescent="0.2">
      <c r="K19" s="82"/>
    </row>
    <row r="20" spans="1:20" x14ac:dyDescent="0.2">
      <c r="I20" s="82"/>
      <c r="K20" s="124"/>
    </row>
    <row r="21" spans="1:20" x14ac:dyDescent="0.2">
      <c r="I21" s="82"/>
    </row>
    <row r="22" spans="1:20" x14ac:dyDescent="0.2">
      <c r="I22" s="82"/>
      <c r="J22" s="82"/>
    </row>
    <row r="23" spans="1:20" x14ac:dyDescent="0.2">
      <c r="I23" s="113"/>
      <c r="J23" s="82"/>
    </row>
    <row r="24" spans="1:20" x14ac:dyDescent="0.2">
      <c r="J24" s="113"/>
    </row>
  </sheetData>
  <sheetProtection sheet="1" objects="1" scenarios="1"/>
  <mergeCells count="13">
    <mergeCell ref="A1:J1"/>
    <mergeCell ref="A4:J4"/>
    <mergeCell ref="A6:F6"/>
    <mergeCell ref="A8:A9"/>
    <mergeCell ref="B8:B9"/>
    <mergeCell ref="C8:C9"/>
    <mergeCell ref="D8:D9"/>
    <mergeCell ref="E8:F8"/>
    <mergeCell ref="G8:H8"/>
    <mergeCell ref="I8:J8"/>
    <mergeCell ref="E7:F7"/>
    <mergeCell ref="G7:H7"/>
    <mergeCell ref="I7:J7"/>
  </mergeCells>
  <pageMargins left="0.98425196850393704" right="0.59055118110236227" top="0.78740157480314965" bottom="0.78740157480314965" header="0.39370078740157483" footer="0.39370078740157483"/>
  <pageSetup paperSize="9" scale="37" pageOrder="overThenDown"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A77"/>
  <sheetViews>
    <sheetView zoomScale="82" zoomScaleNormal="82" workbookViewId="0">
      <pane ySplit="9" topLeftCell="A10" activePane="bottomLeft" state="frozen"/>
      <selection activeCell="I203" sqref="I203"/>
      <selection pane="bottomLeft" activeCell="F11" sqref="F11"/>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2" style="1" customWidth="1"/>
    <col min="10" max="10" width="11.85546875" style="1" customWidth="1"/>
    <col min="11" max="11" width="11.5703125" style="1" customWidth="1"/>
    <col min="12" max="248" width="9.140625" style="1"/>
    <col min="249" max="249" width="11.5703125" style="1" customWidth="1"/>
    <col min="250" max="250" width="13.140625" style="1" customWidth="1"/>
    <col min="251" max="251" width="48.42578125" style="1" customWidth="1"/>
    <col min="252" max="252" width="13.85546875" style="1" customWidth="1"/>
    <col min="253" max="253" width="11.42578125" style="1" customWidth="1"/>
    <col min="254" max="254" width="11.85546875" style="1" customWidth="1"/>
    <col min="255" max="504" width="9.140625" style="1"/>
    <col min="505" max="505" width="11.5703125" style="1" customWidth="1"/>
    <col min="506" max="506" width="13.140625" style="1" customWidth="1"/>
    <col min="507" max="507" width="48.42578125" style="1" customWidth="1"/>
    <col min="508" max="508" width="13.85546875" style="1" customWidth="1"/>
    <col min="509" max="509" width="11.42578125" style="1" customWidth="1"/>
    <col min="510" max="510" width="11.85546875" style="1" customWidth="1"/>
    <col min="511" max="760" width="9.140625" style="1"/>
    <col min="761" max="761" width="11.5703125" style="1" customWidth="1"/>
    <col min="762" max="762" width="13.140625" style="1" customWidth="1"/>
    <col min="763" max="763" width="48.42578125" style="1" customWidth="1"/>
    <col min="764" max="764" width="13.85546875" style="1" customWidth="1"/>
    <col min="765" max="765" width="11.42578125" style="1" customWidth="1"/>
    <col min="766" max="766" width="11.85546875" style="1" customWidth="1"/>
    <col min="767" max="1016" width="9.140625" style="1"/>
    <col min="1017" max="1017" width="11.5703125" style="1" customWidth="1"/>
    <col min="1018" max="1018" width="13.140625" style="1" customWidth="1"/>
    <col min="1019" max="1019" width="48.42578125" style="1" customWidth="1"/>
    <col min="1020" max="1020" width="13.85546875" style="1" customWidth="1"/>
    <col min="1021" max="1021" width="11.42578125" style="1" customWidth="1"/>
    <col min="1022" max="1022" width="11.85546875" style="1" customWidth="1"/>
    <col min="1023" max="1272" width="9.140625" style="1"/>
    <col min="1273" max="1273" width="11.5703125" style="1" customWidth="1"/>
    <col min="1274" max="1274" width="13.140625" style="1" customWidth="1"/>
    <col min="1275" max="1275" width="48.42578125" style="1" customWidth="1"/>
    <col min="1276" max="1276" width="13.85546875" style="1" customWidth="1"/>
    <col min="1277" max="1277" width="11.42578125" style="1" customWidth="1"/>
    <col min="1278" max="1278" width="11.85546875" style="1" customWidth="1"/>
    <col min="1279" max="1528" width="9.140625" style="1"/>
    <col min="1529" max="1529" width="11.5703125" style="1" customWidth="1"/>
    <col min="1530" max="1530" width="13.140625" style="1" customWidth="1"/>
    <col min="1531" max="1531" width="48.42578125" style="1" customWidth="1"/>
    <col min="1532" max="1532" width="13.85546875" style="1" customWidth="1"/>
    <col min="1533" max="1533" width="11.42578125" style="1" customWidth="1"/>
    <col min="1534" max="1534" width="11.85546875" style="1" customWidth="1"/>
    <col min="1535" max="1784" width="9.140625" style="1"/>
    <col min="1785" max="1785" width="11.5703125" style="1" customWidth="1"/>
    <col min="1786" max="1786" width="13.140625" style="1" customWidth="1"/>
    <col min="1787" max="1787" width="48.42578125" style="1" customWidth="1"/>
    <col min="1788" max="1788" width="13.85546875" style="1" customWidth="1"/>
    <col min="1789" max="1789" width="11.42578125" style="1" customWidth="1"/>
    <col min="1790" max="1790" width="11.85546875" style="1" customWidth="1"/>
    <col min="1791" max="2040" width="9.140625" style="1"/>
    <col min="2041" max="2041" width="11.5703125" style="1" customWidth="1"/>
    <col min="2042" max="2042" width="13.140625" style="1" customWidth="1"/>
    <col min="2043" max="2043" width="48.42578125" style="1" customWidth="1"/>
    <col min="2044" max="2044" width="13.85546875" style="1" customWidth="1"/>
    <col min="2045" max="2045" width="11.42578125" style="1" customWidth="1"/>
    <col min="2046" max="2046" width="11.85546875" style="1" customWidth="1"/>
    <col min="2047" max="2296" width="9.140625" style="1"/>
    <col min="2297" max="2297" width="11.5703125" style="1" customWidth="1"/>
    <col min="2298" max="2298" width="13.140625" style="1" customWidth="1"/>
    <col min="2299" max="2299" width="48.42578125" style="1" customWidth="1"/>
    <col min="2300" max="2300" width="13.85546875" style="1" customWidth="1"/>
    <col min="2301" max="2301" width="11.42578125" style="1" customWidth="1"/>
    <col min="2302" max="2302" width="11.85546875" style="1" customWidth="1"/>
    <col min="2303" max="2552" width="9.140625" style="1"/>
    <col min="2553" max="2553" width="11.5703125" style="1" customWidth="1"/>
    <col min="2554" max="2554" width="13.140625" style="1" customWidth="1"/>
    <col min="2555" max="2555" width="48.42578125" style="1" customWidth="1"/>
    <col min="2556" max="2556" width="13.85546875" style="1" customWidth="1"/>
    <col min="2557" max="2557" width="11.42578125" style="1" customWidth="1"/>
    <col min="2558" max="2558" width="11.85546875" style="1" customWidth="1"/>
    <col min="2559" max="2808" width="9.140625" style="1"/>
    <col min="2809" max="2809" width="11.5703125" style="1" customWidth="1"/>
    <col min="2810" max="2810" width="13.140625" style="1" customWidth="1"/>
    <col min="2811" max="2811" width="48.42578125" style="1" customWidth="1"/>
    <col min="2812" max="2812" width="13.85546875" style="1" customWidth="1"/>
    <col min="2813" max="2813" width="11.42578125" style="1" customWidth="1"/>
    <col min="2814" max="2814" width="11.85546875" style="1" customWidth="1"/>
    <col min="2815" max="3064" width="9.140625" style="1"/>
    <col min="3065" max="3065" width="11.5703125" style="1" customWidth="1"/>
    <col min="3066" max="3066" width="13.140625" style="1" customWidth="1"/>
    <col min="3067" max="3067" width="48.42578125" style="1" customWidth="1"/>
    <col min="3068" max="3068" width="13.85546875" style="1" customWidth="1"/>
    <col min="3069" max="3069" width="11.42578125" style="1" customWidth="1"/>
    <col min="3070" max="3070" width="11.85546875" style="1" customWidth="1"/>
    <col min="3071" max="3320" width="9.140625" style="1"/>
    <col min="3321" max="3321" width="11.5703125" style="1" customWidth="1"/>
    <col min="3322" max="3322" width="13.140625" style="1" customWidth="1"/>
    <col min="3323" max="3323" width="48.42578125" style="1" customWidth="1"/>
    <col min="3324" max="3324" width="13.85546875" style="1" customWidth="1"/>
    <col min="3325" max="3325" width="11.42578125" style="1" customWidth="1"/>
    <col min="3326" max="3326" width="11.85546875" style="1" customWidth="1"/>
    <col min="3327" max="3576" width="9.140625" style="1"/>
    <col min="3577" max="3577" width="11.5703125" style="1" customWidth="1"/>
    <col min="3578" max="3578" width="13.140625" style="1" customWidth="1"/>
    <col min="3579" max="3579" width="48.42578125" style="1" customWidth="1"/>
    <col min="3580" max="3580" width="13.85546875" style="1" customWidth="1"/>
    <col min="3581" max="3581" width="11.42578125" style="1" customWidth="1"/>
    <col min="3582" max="3582" width="11.85546875" style="1" customWidth="1"/>
    <col min="3583" max="3832" width="9.140625" style="1"/>
    <col min="3833" max="3833" width="11.5703125" style="1" customWidth="1"/>
    <col min="3834" max="3834" width="13.140625" style="1" customWidth="1"/>
    <col min="3835" max="3835" width="48.42578125" style="1" customWidth="1"/>
    <col min="3836" max="3836" width="13.85546875" style="1" customWidth="1"/>
    <col min="3837" max="3837" width="11.42578125" style="1" customWidth="1"/>
    <col min="3838" max="3838" width="11.85546875" style="1" customWidth="1"/>
    <col min="3839" max="4088" width="9.140625" style="1"/>
    <col min="4089" max="4089" width="11.5703125" style="1" customWidth="1"/>
    <col min="4090" max="4090" width="13.140625" style="1" customWidth="1"/>
    <col min="4091" max="4091" width="48.42578125" style="1" customWidth="1"/>
    <col min="4092" max="4092" width="13.85546875" style="1" customWidth="1"/>
    <col min="4093" max="4093" width="11.42578125" style="1" customWidth="1"/>
    <col min="4094" max="4094" width="11.85546875" style="1" customWidth="1"/>
    <col min="4095" max="4344" width="9.140625" style="1"/>
    <col min="4345" max="4345" width="11.5703125" style="1" customWidth="1"/>
    <col min="4346" max="4346" width="13.140625" style="1" customWidth="1"/>
    <col min="4347" max="4347" width="48.42578125" style="1" customWidth="1"/>
    <col min="4348" max="4348" width="13.85546875" style="1" customWidth="1"/>
    <col min="4349" max="4349" width="11.42578125" style="1" customWidth="1"/>
    <col min="4350" max="4350" width="11.85546875" style="1" customWidth="1"/>
    <col min="4351" max="4600" width="9.140625" style="1"/>
    <col min="4601" max="4601" width="11.5703125" style="1" customWidth="1"/>
    <col min="4602" max="4602" width="13.140625" style="1" customWidth="1"/>
    <col min="4603" max="4603" width="48.42578125" style="1" customWidth="1"/>
    <col min="4604" max="4604" width="13.85546875" style="1" customWidth="1"/>
    <col min="4605" max="4605" width="11.42578125" style="1" customWidth="1"/>
    <col min="4606" max="4606" width="11.85546875" style="1" customWidth="1"/>
    <col min="4607" max="4856" width="9.140625" style="1"/>
    <col min="4857" max="4857" width="11.5703125" style="1" customWidth="1"/>
    <col min="4858" max="4858" width="13.140625" style="1" customWidth="1"/>
    <col min="4859" max="4859" width="48.42578125" style="1" customWidth="1"/>
    <col min="4860" max="4860" width="13.85546875" style="1" customWidth="1"/>
    <col min="4861" max="4861" width="11.42578125" style="1" customWidth="1"/>
    <col min="4862" max="4862" width="11.85546875" style="1" customWidth="1"/>
    <col min="4863" max="5112" width="9.140625" style="1"/>
    <col min="5113" max="5113" width="11.5703125" style="1" customWidth="1"/>
    <col min="5114" max="5114" width="13.140625" style="1" customWidth="1"/>
    <col min="5115" max="5115" width="48.42578125" style="1" customWidth="1"/>
    <col min="5116" max="5116" width="13.85546875" style="1" customWidth="1"/>
    <col min="5117" max="5117" width="11.42578125" style="1" customWidth="1"/>
    <col min="5118" max="5118" width="11.85546875" style="1" customWidth="1"/>
    <col min="5119" max="5368" width="9.140625" style="1"/>
    <col min="5369" max="5369" width="11.5703125" style="1" customWidth="1"/>
    <col min="5370" max="5370" width="13.140625" style="1" customWidth="1"/>
    <col min="5371" max="5371" width="48.42578125" style="1" customWidth="1"/>
    <col min="5372" max="5372" width="13.85546875" style="1" customWidth="1"/>
    <col min="5373" max="5373" width="11.42578125" style="1" customWidth="1"/>
    <col min="5374" max="5374" width="11.85546875" style="1" customWidth="1"/>
    <col min="5375" max="5624" width="9.140625" style="1"/>
    <col min="5625" max="5625" width="11.5703125" style="1" customWidth="1"/>
    <col min="5626" max="5626" width="13.140625" style="1" customWidth="1"/>
    <col min="5627" max="5627" width="48.42578125" style="1" customWidth="1"/>
    <col min="5628" max="5628" width="13.85546875" style="1" customWidth="1"/>
    <col min="5629" max="5629" width="11.42578125" style="1" customWidth="1"/>
    <col min="5630" max="5630" width="11.85546875" style="1" customWidth="1"/>
    <col min="5631" max="5880" width="9.140625" style="1"/>
    <col min="5881" max="5881" width="11.5703125" style="1" customWidth="1"/>
    <col min="5882" max="5882" width="13.140625" style="1" customWidth="1"/>
    <col min="5883" max="5883" width="48.42578125" style="1" customWidth="1"/>
    <col min="5884" max="5884" width="13.85546875" style="1" customWidth="1"/>
    <col min="5885" max="5885" width="11.42578125" style="1" customWidth="1"/>
    <col min="5886" max="5886" width="11.85546875" style="1" customWidth="1"/>
    <col min="5887" max="6136" width="9.140625" style="1"/>
    <col min="6137" max="6137" width="11.5703125" style="1" customWidth="1"/>
    <col min="6138" max="6138" width="13.140625" style="1" customWidth="1"/>
    <col min="6139" max="6139" width="48.42578125" style="1" customWidth="1"/>
    <col min="6140" max="6140" width="13.85546875" style="1" customWidth="1"/>
    <col min="6141" max="6141" width="11.42578125" style="1" customWidth="1"/>
    <col min="6142" max="6142" width="11.85546875" style="1" customWidth="1"/>
    <col min="6143" max="6392" width="9.140625" style="1"/>
    <col min="6393" max="6393" width="11.5703125" style="1" customWidth="1"/>
    <col min="6394" max="6394" width="13.140625" style="1" customWidth="1"/>
    <col min="6395" max="6395" width="48.42578125" style="1" customWidth="1"/>
    <col min="6396" max="6396" width="13.85546875" style="1" customWidth="1"/>
    <col min="6397" max="6397" width="11.42578125" style="1" customWidth="1"/>
    <col min="6398" max="6398" width="11.85546875" style="1" customWidth="1"/>
    <col min="6399" max="6648" width="9.140625" style="1"/>
    <col min="6649" max="6649" width="11.5703125" style="1" customWidth="1"/>
    <col min="6650" max="6650" width="13.140625" style="1" customWidth="1"/>
    <col min="6651" max="6651" width="48.42578125" style="1" customWidth="1"/>
    <col min="6652" max="6652" width="13.85546875" style="1" customWidth="1"/>
    <col min="6653" max="6653" width="11.42578125" style="1" customWidth="1"/>
    <col min="6654" max="6654" width="11.85546875" style="1" customWidth="1"/>
    <col min="6655" max="6904" width="9.140625" style="1"/>
    <col min="6905" max="6905" width="11.5703125" style="1" customWidth="1"/>
    <col min="6906" max="6906" width="13.140625" style="1" customWidth="1"/>
    <col min="6907" max="6907" width="48.42578125" style="1" customWidth="1"/>
    <col min="6908" max="6908" width="13.85546875" style="1" customWidth="1"/>
    <col min="6909" max="6909" width="11.42578125" style="1" customWidth="1"/>
    <col min="6910" max="6910" width="11.85546875" style="1" customWidth="1"/>
    <col min="6911" max="7160" width="9.140625" style="1"/>
    <col min="7161" max="7161" width="11.5703125" style="1" customWidth="1"/>
    <col min="7162" max="7162" width="13.140625" style="1" customWidth="1"/>
    <col min="7163" max="7163" width="48.42578125" style="1" customWidth="1"/>
    <col min="7164" max="7164" width="13.85546875" style="1" customWidth="1"/>
    <col min="7165" max="7165" width="11.42578125" style="1" customWidth="1"/>
    <col min="7166" max="7166" width="11.85546875" style="1" customWidth="1"/>
    <col min="7167" max="7416" width="9.140625" style="1"/>
    <col min="7417" max="7417" width="11.5703125" style="1" customWidth="1"/>
    <col min="7418" max="7418" width="13.140625" style="1" customWidth="1"/>
    <col min="7419" max="7419" width="48.42578125" style="1" customWidth="1"/>
    <col min="7420" max="7420" width="13.85546875" style="1" customWidth="1"/>
    <col min="7421" max="7421" width="11.42578125" style="1" customWidth="1"/>
    <col min="7422" max="7422" width="11.85546875" style="1" customWidth="1"/>
    <col min="7423" max="7672" width="9.140625" style="1"/>
    <col min="7673" max="7673" width="11.5703125" style="1" customWidth="1"/>
    <col min="7674" max="7674" width="13.140625" style="1" customWidth="1"/>
    <col min="7675" max="7675" width="48.42578125" style="1" customWidth="1"/>
    <col min="7676" max="7676" width="13.85546875" style="1" customWidth="1"/>
    <col min="7677" max="7677" width="11.42578125" style="1" customWidth="1"/>
    <col min="7678" max="7678" width="11.85546875" style="1" customWidth="1"/>
    <col min="7679" max="7928" width="9.140625" style="1"/>
    <col min="7929" max="7929" width="11.5703125" style="1" customWidth="1"/>
    <col min="7930" max="7930" width="13.140625" style="1" customWidth="1"/>
    <col min="7931" max="7931" width="48.42578125" style="1" customWidth="1"/>
    <col min="7932" max="7932" width="13.85546875" style="1" customWidth="1"/>
    <col min="7933" max="7933" width="11.42578125" style="1" customWidth="1"/>
    <col min="7934" max="7934" width="11.85546875" style="1" customWidth="1"/>
    <col min="7935" max="8184" width="9.140625" style="1"/>
    <col min="8185" max="8185" width="11.5703125" style="1" customWidth="1"/>
    <col min="8186" max="8186" width="13.140625" style="1" customWidth="1"/>
    <col min="8187" max="8187" width="48.42578125" style="1" customWidth="1"/>
    <col min="8188" max="8188" width="13.85546875" style="1" customWidth="1"/>
    <col min="8189" max="8189" width="11.42578125" style="1" customWidth="1"/>
    <col min="8190" max="8190" width="11.85546875" style="1" customWidth="1"/>
    <col min="8191" max="8440" width="9.140625" style="1"/>
    <col min="8441" max="8441" width="11.5703125" style="1" customWidth="1"/>
    <col min="8442" max="8442" width="13.140625" style="1" customWidth="1"/>
    <col min="8443" max="8443" width="48.42578125" style="1" customWidth="1"/>
    <col min="8444" max="8444" width="13.85546875" style="1" customWidth="1"/>
    <col min="8445" max="8445" width="11.42578125" style="1" customWidth="1"/>
    <col min="8446" max="8446" width="11.85546875" style="1" customWidth="1"/>
    <col min="8447" max="8696" width="9.140625" style="1"/>
    <col min="8697" max="8697" width="11.5703125" style="1" customWidth="1"/>
    <col min="8698" max="8698" width="13.140625" style="1" customWidth="1"/>
    <col min="8699" max="8699" width="48.42578125" style="1" customWidth="1"/>
    <col min="8700" max="8700" width="13.85546875" style="1" customWidth="1"/>
    <col min="8701" max="8701" width="11.42578125" style="1" customWidth="1"/>
    <col min="8702" max="8702" width="11.85546875" style="1" customWidth="1"/>
    <col min="8703" max="8952" width="9.140625" style="1"/>
    <col min="8953" max="8953" width="11.5703125" style="1" customWidth="1"/>
    <col min="8954" max="8954" width="13.140625" style="1" customWidth="1"/>
    <col min="8955" max="8955" width="48.42578125" style="1" customWidth="1"/>
    <col min="8956" max="8956" width="13.85546875" style="1" customWidth="1"/>
    <col min="8957" max="8957" width="11.42578125" style="1" customWidth="1"/>
    <col min="8958" max="8958" width="11.85546875" style="1" customWidth="1"/>
    <col min="8959" max="9208" width="9.140625" style="1"/>
    <col min="9209" max="9209" width="11.5703125" style="1" customWidth="1"/>
    <col min="9210" max="9210" width="13.140625" style="1" customWidth="1"/>
    <col min="9211" max="9211" width="48.42578125" style="1" customWidth="1"/>
    <col min="9212" max="9212" width="13.85546875" style="1" customWidth="1"/>
    <col min="9213" max="9213" width="11.42578125" style="1" customWidth="1"/>
    <col min="9214" max="9214" width="11.85546875" style="1" customWidth="1"/>
    <col min="9215" max="9464" width="9.140625" style="1"/>
    <col min="9465" max="9465" width="11.5703125" style="1" customWidth="1"/>
    <col min="9466" max="9466" width="13.140625" style="1" customWidth="1"/>
    <col min="9467" max="9467" width="48.42578125" style="1" customWidth="1"/>
    <col min="9468" max="9468" width="13.85546875" style="1" customWidth="1"/>
    <col min="9469" max="9469" width="11.42578125" style="1" customWidth="1"/>
    <col min="9470" max="9470" width="11.85546875" style="1" customWidth="1"/>
    <col min="9471" max="9720" width="9.140625" style="1"/>
    <col min="9721" max="9721" width="11.5703125" style="1" customWidth="1"/>
    <col min="9722" max="9722" width="13.140625" style="1" customWidth="1"/>
    <col min="9723" max="9723" width="48.42578125" style="1" customWidth="1"/>
    <col min="9724" max="9724" width="13.85546875" style="1" customWidth="1"/>
    <col min="9725" max="9725" width="11.42578125" style="1" customWidth="1"/>
    <col min="9726" max="9726" width="11.85546875" style="1" customWidth="1"/>
    <col min="9727" max="9976" width="9.140625" style="1"/>
    <col min="9977" max="9977" width="11.5703125" style="1" customWidth="1"/>
    <col min="9978" max="9978" width="13.140625" style="1" customWidth="1"/>
    <col min="9979" max="9979" width="48.42578125" style="1" customWidth="1"/>
    <col min="9980" max="9980" width="13.85546875" style="1" customWidth="1"/>
    <col min="9981" max="9981" width="11.42578125" style="1" customWidth="1"/>
    <col min="9982" max="9982" width="11.85546875" style="1" customWidth="1"/>
    <col min="9983" max="10232" width="9.140625" style="1"/>
    <col min="10233" max="10233" width="11.5703125" style="1" customWidth="1"/>
    <col min="10234" max="10234" width="13.140625" style="1" customWidth="1"/>
    <col min="10235" max="10235" width="48.42578125" style="1" customWidth="1"/>
    <col min="10236" max="10236" width="13.85546875" style="1" customWidth="1"/>
    <col min="10237" max="10237" width="11.42578125" style="1" customWidth="1"/>
    <col min="10238" max="10238" width="11.85546875" style="1" customWidth="1"/>
    <col min="10239" max="10488" width="9.140625" style="1"/>
    <col min="10489" max="10489" width="11.5703125" style="1" customWidth="1"/>
    <col min="10490" max="10490" width="13.140625" style="1" customWidth="1"/>
    <col min="10491" max="10491" width="48.42578125" style="1" customWidth="1"/>
    <col min="10492" max="10492" width="13.85546875" style="1" customWidth="1"/>
    <col min="10493" max="10493" width="11.42578125" style="1" customWidth="1"/>
    <col min="10494" max="10494" width="11.85546875" style="1" customWidth="1"/>
    <col min="10495" max="10744" width="9.140625" style="1"/>
    <col min="10745" max="10745" width="11.5703125" style="1" customWidth="1"/>
    <col min="10746" max="10746" width="13.140625" style="1" customWidth="1"/>
    <col min="10747" max="10747" width="48.42578125" style="1" customWidth="1"/>
    <col min="10748" max="10748" width="13.85546875" style="1" customWidth="1"/>
    <col min="10749" max="10749" width="11.42578125" style="1" customWidth="1"/>
    <col min="10750" max="10750" width="11.85546875" style="1" customWidth="1"/>
    <col min="10751" max="11000" width="9.140625" style="1"/>
    <col min="11001" max="11001" width="11.5703125" style="1" customWidth="1"/>
    <col min="11002" max="11002" width="13.140625" style="1" customWidth="1"/>
    <col min="11003" max="11003" width="48.42578125" style="1" customWidth="1"/>
    <col min="11004" max="11004" width="13.85546875" style="1" customWidth="1"/>
    <col min="11005" max="11005" width="11.42578125" style="1" customWidth="1"/>
    <col min="11006" max="11006" width="11.85546875" style="1" customWidth="1"/>
    <col min="11007" max="11256" width="9.140625" style="1"/>
    <col min="11257" max="11257" width="11.5703125" style="1" customWidth="1"/>
    <col min="11258" max="11258" width="13.140625" style="1" customWidth="1"/>
    <col min="11259" max="11259" width="48.42578125" style="1" customWidth="1"/>
    <col min="11260" max="11260" width="13.85546875" style="1" customWidth="1"/>
    <col min="11261" max="11261" width="11.42578125" style="1" customWidth="1"/>
    <col min="11262" max="11262" width="11.85546875" style="1" customWidth="1"/>
    <col min="11263" max="11512" width="9.140625" style="1"/>
    <col min="11513" max="11513" width="11.5703125" style="1" customWidth="1"/>
    <col min="11514" max="11514" width="13.140625" style="1" customWidth="1"/>
    <col min="11515" max="11515" width="48.42578125" style="1" customWidth="1"/>
    <col min="11516" max="11516" width="13.85546875" style="1" customWidth="1"/>
    <col min="11517" max="11517" width="11.42578125" style="1" customWidth="1"/>
    <col min="11518" max="11518" width="11.85546875" style="1" customWidth="1"/>
    <col min="11519" max="11768" width="9.140625" style="1"/>
    <col min="11769" max="11769" width="11.5703125" style="1" customWidth="1"/>
    <col min="11770" max="11770" width="13.140625" style="1" customWidth="1"/>
    <col min="11771" max="11771" width="48.42578125" style="1" customWidth="1"/>
    <col min="11772" max="11772" width="13.85546875" style="1" customWidth="1"/>
    <col min="11773" max="11773" width="11.42578125" style="1" customWidth="1"/>
    <col min="11774" max="11774" width="11.85546875" style="1" customWidth="1"/>
    <col min="11775" max="12024" width="9.140625" style="1"/>
    <col min="12025" max="12025" width="11.5703125" style="1" customWidth="1"/>
    <col min="12026" max="12026" width="13.140625" style="1" customWidth="1"/>
    <col min="12027" max="12027" width="48.42578125" style="1" customWidth="1"/>
    <col min="12028" max="12028" width="13.85546875" style="1" customWidth="1"/>
    <col min="12029" max="12029" width="11.42578125" style="1" customWidth="1"/>
    <col min="12030" max="12030" width="11.85546875" style="1" customWidth="1"/>
    <col min="12031" max="12280" width="9.140625" style="1"/>
    <col min="12281" max="12281" width="11.5703125" style="1" customWidth="1"/>
    <col min="12282" max="12282" width="13.140625" style="1" customWidth="1"/>
    <col min="12283" max="12283" width="48.42578125" style="1" customWidth="1"/>
    <col min="12284" max="12284" width="13.85546875" style="1" customWidth="1"/>
    <col min="12285" max="12285" width="11.42578125" style="1" customWidth="1"/>
    <col min="12286" max="12286" width="11.85546875" style="1" customWidth="1"/>
    <col min="12287" max="12536" width="9.140625" style="1"/>
    <col min="12537" max="12537" width="11.5703125" style="1" customWidth="1"/>
    <col min="12538" max="12538" width="13.140625" style="1" customWidth="1"/>
    <col min="12539" max="12539" width="48.42578125" style="1" customWidth="1"/>
    <col min="12540" max="12540" width="13.85546875" style="1" customWidth="1"/>
    <col min="12541" max="12541" width="11.42578125" style="1" customWidth="1"/>
    <col min="12542" max="12542" width="11.85546875" style="1" customWidth="1"/>
    <col min="12543" max="12792" width="9.140625" style="1"/>
    <col min="12793" max="12793" width="11.5703125" style="1" customWidth="1"/>
    <col min="12794" max="12794" width="13.140625" style="1" customWidth="1"/>
    <col min="12795" max="12795" width="48.42578125" style="1" customWidth="1"/>
    <col min="12796" max="12796" width="13.85546875" style="1" customWidth="1"/>
    <col min="12797" max="12797" width="11.42578125" style="1" customWidth="1"/>
    <col min="12798" max="12798" width="11.85546875" style="1" customWidth="1"/>
    <col min="12799" max="13048" width="9.140625" style="1"/>
    <col min="13049" max="13049" width="11.5703125" style="1" customWidth="1"/>
    <col min="13050" max="13050" width="13.140625" style="1" customWidth="1"/>
    <col min="13051" max="13051" width="48.42578125" style="1" customWidth="1"/>
    <col min="13052" max="13052" width="13.85546875" style="1" customWidth="1"/>
    <col min="13053" max="13053" width="11.42578125" style="1" customWidth="1"/>
    <col min="13054" max="13054" width="11.85546875" style="1" customWidth="1"/>
    <col min="13055" max="13304" width="9.140625" style="1"/>
    <col min="13305" max="13305" width="11.5703125" style="1" customWidth="1"/>
    <col min="13306" max="13306" width="13.140625" style="1" customWidth="1"/>
    <col min="13307" max="13307" width="48.42578125" style="1" customWidth="1"/>
    <col min="13308" max="13308" width="13.85546875" style="1" customWidth="1"/>
    <col min="13309" max="13309" width="11.42578125" style="1" customWidth="1"/>
    <col min="13310" max="13310" width="11.85546875" style="1" customWidth="1"/>
    <col min="13311" max="13560" width="9.140625" style="1"/>
    <col min="13561" max="13561" width="11.5703125" style="1" customWidth="1"/>
    <col min="13562" max="13562" width="13.140625" style="1" customWidth="1"/>
    <col min="13563" max="13563" width="48.42578125" style="1" customWidth="1"/>
    <col min="13564" max="13564" width="13.85546875" style="1" customWidth="1"/>
    <col min="13565" max="13565" width="11.42578125" style="1" customWidth="1"/>
    <col min="13566" max="13566" width="11.85546875" style="1" customWidth="1"/>
    <col min="13567" max="13816" width="9.140625" style="1"/>
    <col min="13817" max="13817" width="11.5703125" style="1" customWidth="1"/>
    <col min="13818" max="13818" width="13.140625" style="1" customWidth="1"/>
    <col min="13819" max="13819" width="48.42578125" style="1" customWidth="1"/>
    <col min="13820" max="13820" width="13.85546875" style="1" customWidth="1"/>
    <col min="13821" max="13821" width="11.42578125" style="1" customWidth="1"/>
    <col min="13822" max="13822" width="11.85546875" style="1" customWidth="1"/>
    <col min="13823" max="14072" width="9.140625" style="1"/>
    <col min="14073" max="14073" width="11.5703125" style="1" customWidth="1"/>
    <col min="14074" max="14074" width="13.140625" style="1" customWidth="1"/>
    <col min="14075" max="14075" width="48.42578125" style="1" customWidth="1"/>
    <col min="14076" max="14076" width="13.85546875" style="1" customWidth="1"/>
    <col min="14077" max="14077" width="11.42578125" style="1" customWidth="1"/>
    <col min="14078" max="14078" width="11.85546875" style="1" customWidth="1"/>
    <col min="14079" max="14328" width="9.140625" style="1"/>
    <col min="14329" max="14329" width="11.5703125" style="1" customWidth="1"/>
    <col min="14330" max="14330" width="13.140625" style="1" customWidth="1"/>
    <col min="14331" max="14331" width="48.42578125" style="1" customWidth="1"/>
    <col min="14332" max="14332" width="13.85546875" style="1" customWidth="1"/>
    <col min="14333" max="14333" width="11.42578125" style="1" customWidth="1"/>
    <col min="14334" max="14334" width="11.85546875" style="1" customWidth="1"/>
    <col min="14335" max="14584" width="9.140625" style="1"/>
    <col min="14585" max="14585" width="11.5703125" style="1" customWidth="1"/>
    <col min="14586" max="14586" width="13.140625" style="1" customWidth="1"/>
    <col min="14587" max="14587" width="48.42578125" style="1" customWidth="1"/>
    <col min="14588" max="14588" width="13.85546875" style="1" customWidth="1"/>
    <col min="14589" max="14589" width="11.42578125" style="1" customWidth="1"/>
    <col min="14590" max="14590" width="11.85546875" style="1" customWidth="1"/>
    <col min="14591" max="14840" width="9.140625" style="1"/>
    <col min="14841" max="14841" width="11.5703125" style="1" customWidth="1"/>
    <col min="14842" max="14842" width="13.140625" style="1" customWidth="1"/>
    <col min="14843" max="14843" width="48.42578125" style="1" customWidth="1"/>
    <col min="14844" max="14844" width="13.85546875" style="1" customWidth="1"/>
    <col min="14845" max="14845" width="11.42578125" style="1" customWidth="1"/>
    <col min="14846" max="14846" width="11.85546875" style="1" customWidth="1"/>
    <col min="14847" max="15096" width="9.140625" style="1"/>
    <col min="15097" max="15097" width="11.5703125" style="1" customWidth="1"/>
    <col min="15098" max="15098" width="13.140625" style="1" customWidth="1"/>
    <col min="15099" max="15099" width="48.42578125" style="1" customWidth="1"/>
    <col min="15100" max="15100" width="13.85546875" style="1" customWidth="1"/>
    <col min="15101" max="15101" width="11.42578125" style="1" customWidth="1"/>
    <col min="15102" max="15102" width="11.85546875" style="1" customWidth="1"/>
    <col min="15103" max="15352" width="9.140625" style="1"/>
    <col min="15353" max="15353" width="11.5703125" style="1" customWidth="1"/>
    <col min="15354" max="15354" width="13.140625" style="1" customWidth="1"/>
    <col min="15355" max="15355" width="48.42578125" style="1" customWidth="1"/>
    <col min="15356" max="15356" width="13.85546875" style="1" customWidth="1"/>
    <col min="15357" max="15357" width="11.42578125" style="1" customWidth="1"/>
    <col min="15358" max="15358" width="11.85546875" style="1" customWidth="1"/>
    <col min="15359" max="15608" width="9.140625" style="1"/>
    <col min="15609" max="15609" width="11.5703125" style="1" customWidth="1"/>
    <col min="15610" max="15610" width="13.140625" style="1" customWidth="1"/>
    <col min="15611" max="15611" width="48.42578125" style="1" customWidth="1"/>
    <col min="15612" max="15612" width="13.85546875" style="1" customWidth="1"/>
    <col min="15613" max="15613" width="11.42578125" style="1" customWidth="1"/>
    <col min="15614" max="15614" width="11.85546875" style="1" customWidth="1"/>
    <col min="15615" max="15864" width="9.140625" style="1"/>
    <col min="15865" max="15865" width="11.5703125" style="1" customWidth="1"/>
    <col min="15866" max="15866" width="13.140625" style="1" customWidth="1"/>
    <col min="15867" max="15867" width="48.42578125" style="1" customWidth="1"/>
    <col min="15868" max="15868" width="13.85546875" style="1" customWidth="1"/>
    <col min="15869" max="15869" width="11.42578125" style="1" customWidth="1"/>
    <col min="15870" max="15870" width="11.85546875" style="1" customWidth="1"/>
    <col min="15871" max="16120" width="9.140625" style="1"/>
    <col min="16121" max="16121" width="11.5703125" style="1" customWidth="1"/>
    <col min="16122" max="16122" width="13.140625" style="1" customWidth="1"/>
    <col min="16123" max="16123" width="48.42578125" style="1" customWidth="1"/>
    <col min="16124" max="16124" width="13.85546875" style="1" customWidth="1"/>
    <col min="16125" max="16125" width="11.42578125" style="1" customWidth="1"/>
    <col min="16126" max="16126" width="11.85546875" style="1" customWidth="1"/>
    <col min="16127" max="16384" width="9.140625" style="1"/>
  </cols>
  <sheetData>
    <row r="1" spans="1:27" ht="11.25" customHeight="1" x14ac:dyDescent="0.2">
      <c r="A1" s="276" t="s">
        <v>1387</v>
      </c>
      <c r="B1" s="276"/>
      <c r="C1" s="276"/>
      <c r="D1" s="276"/>
      <c r="E1" s="276"/>
      <c r="F1" s="276"/>
    </row>
    <row r="2" spans="1:27" ht="11.25" customHeight="1" x14ac:dyDescent="0.2">
      <c r="A2" s="276"/>
      <c r="B2" s="276"/>
      <c r="C2" s="276"/>
      <c r="D2" s="276"/>
      <c r="E2" s="276"/>
      <c r="F2" s="276"/>
    </row>
    <row r="3" spans="1:27" ht="11.25" customHeight="1" x14ac:dyDescent="0.2"/>
    <row r="4" spans="1:27" ht="12.75" customHeight="1" x14ac:dyDescent="0.2">
      <c r="A4" s="254" t="s">
        <v>1388</v>
      </c>
      <c r="B4" s="254"/>
      <c r="C4" s="254"/>
      <c r="D4" s="254"/>
      <c r="E4" s="254"/>
      <c r="F4" s="254"/>
    </row>
    <row r="5" spans="1:27" ht="12.75" customHeight="1" x14ac:dyDescent="0.2"/>
    <row r="6" spans="1:27" ht="12.75" customHeight="1" x14ac:dyDescent="0.2">
      <c r="A6" s="265"/>
      <c r="B6" s="265"/>
      <c r="C6" s="265"/>
      <c r="D6" s="265"/>
      <c r="E6" s="265"/>
      <c r="F6" s="265"/>
    </row>
    <row r="7" spans="1:27" ht="12.75" customHeight="1" thickBot="1" x14ac:dyDescent="0.25">
      <c r="E7" s="1" t="s">
        <v>2949</v>
      </c>
      <c r="G7" s="1" t="s">
        <v>2951</v>
      </c>
      <c r="I7" s="1" t="s">
        <v>2952</v>
      </c>
      <c r="K7" s="1">
        <v>1.22</v>
      </c>
    </row>
    <row r="8" spans="1:27" ht="12.75" customHeight="1" x14ac:dyDescent="0.2">
      <c r="A8" s="273" t="s">
        <v>2</v>
      </c>
      <c r="B8" s="273" t="s">
        <v>3</v>
      </c>
      <c r="C8" s="268" t="s">
        <v>4</v>
      </c>
      <c r="D8" s="268" t="s">
        <v>5</v>
      </c>
      <c r="E8" s="252" t="s">
        <v>6</v>
      </c>
      <c r="F8" s="252"/>
      <c r="G8" s="252" t="s">
        <v>6</v>
      </c>
      <c r="H8" s="252"/>
      <c r="I8" s="252" t="s">
        <v>6</v>
      </c>
      <c r="J8" s="252"/>
    </row>
    <row r="9" spans="1:27" ht="36.75" customHeight="1" thickBot="1" x14ac:dyDescent="0.25">
      <c r="A9" s="274"/>
      <c r="B9" s="274"/>
      <c r="C9" s="269"/>
      <c r="D9" s="269"/>
      <c r="E9" s="2" t="s">
        <v>7</v>
      </c>
      <c r="F9" s="3" t="s">
        <v>8</v>
      </c>
      <c r="G9" s="2" t="s">
        <v>7</v>
      </c>
      <c r="H9" s="3" t="s">
        <v>8</v>
      </c>
      <c r="I9" s="9" t="s">
        <v>7</v>
      </c>
      <c r="J9" s="10" t="s">
        <v>8</v>
      </c>
      <c r="T9" s="275" t="s">
        <v>3322</v>
      </c>
      <c r="U9" s="275"/>
      <c r="W9" s="275" t="s">
        <v>2951</v>
      </c>
      <c r="X9" s="275"/>
      <c r="Z9" s="275" t="s">
        <v>2952</v>
      </c>
      <c r="AA9" s="275"/>
    </row>
    <row r="10" spans="1:27" ht="12.75" customHeight="1" x14ac:dyDescent="0.2">
      <c r="A10" s="4" t="s">
        <v>9</v>
      </c>
      <c r="B10" s="4" t="s">
        <v>1389</v>
      </c>
      <c r="C10" s="5" t="s">
        <v>1390</v>
      </c>
      <c r="D10" s="4" t="s">
        <v>15</v>
      </c>
      <c r="E10" s="6">
        <v>5178</v>
      </c>
      <c r="F10" s="6">
        <f>U10*$K$7</f>
        <v>5705.5333333333338</v>
      </c>
      <c r="G10" s="6">
        <v>9536</v>
      </c>
      <c r="H10" s="6">
        <f>X10*$K$7</f>
        <v>10519.449999999999</v>
      </c>
      <c r="I10" s="11">
        <v>10663</v>
      </c>
      <c r="J10" s="11">
        <f>AA10*$K$7</f>
        <v>11765.883333333335</v>
      </c>
      <c r="L10" s="14"/>
      <c r="M10" s="25">
        <f>р6гл1!E10/'6,1'!E10</f>
        <v>1.1129779837775202</v>
      </c>
      <c r="N10" s="25">
        <f>р6гл1!F10/'6,1'!F10</f>
        <v>1.1129546755780937</v>
      </c>
      <c r="O10" s="25">
        <f>р6гл1!G10/'6,1'!G10</f>
        <v>1.1130453020134228</v>
      </c>
      <c r="P10" s="25">
        <f>р6гл1!H10/'6,1'!H10</f>
        <v>1.1129859450826802</v>
      </c>
      <c r="Q10" s="25">
        <f>р6гл1!I10/'6,1'!I10</f>
        <v>1.1130075963612491</v>
      </c>
      <c r="R10" s="25">
        <f>р6гл1!J10/'6,1'!J10</f>
        <v>1.1129636108919432</v>
      </c>
      <c r="S10" s="25"/>
      <c r="T10" s="210">
        <v>5612</v>
      </c>
      <c r="U10" s="25">
        <f>T10/1.2</f>
        <v>4676.666666666667</v>
      </c>
      <c r="W10" s="209">
        <v>10347</v>
      </c>
      <c r="X10" s="1">
        <f>W10/1.2</f>
        <v>8622.5</v>
      </c>
      <c r="Z10" s="206">
        <v>11573</v>
      </c>
      <c r="AA10" s="1">
        <f>Z10/1.2</f>
        <v>9644.1666666666679</v>
      </c>
    </row>
    <row r="11" spans="1:27" ht="12.75" customHeight="1" x14ac:dyDescent="0.2">
      <c r="A11" s="4" t="s">
        <v>194</v>
      </c>
      <c r="B11" s="4" t="s">
        <v>1391</v>
      </c>
      <c r="C11" s="5" t="s">
        <v>1392</v>
      </c>
      <c r="D11" s="4" t="s">
        <v>15</v>
      </c>
      <c r="E11" s="6">
        <v>7007</v>
      </c>
      <c r="F11" s="6">
        <f t="shared" ref="F11:F74" si="0">U11*$K$7</f>
        <v>0</v>
      </c>
      <c r="G11" s="6">
        <v>13082</v>
      </c>
      <c r="H11" s="6">
        <f t="shared" ref="H11:H74" si="1">X11*$K$7</f>
        <v>0</v>
      </c>
      <c r="I11" s="11">
        <v>14633</v>
      </c>
      <c r="J11" s="11">
        <f t="shared" ref="J11:J74" si="2">AA11*$K$7</f>
        <v>0</v>
      </c>
      <c r="L11" s="14"/>
      <c r="M11" s="25">
        <f>р6гл1!E11/'6,1'!E11</f>
        <v>1.1130298273155417</v>
      </c>
      <c r="N11" s="25"/>
      <c r="O11" s="25">
        <f>р6гл1!G11/'6,1'!G11</f>
        <v>1.1129796667176273</v>
      </c>
      <c r="P11" s="25"/>
      <c r="Q11" s="25">
        <f>р6гл1!I11/'6,1'!I11</f>
        <v>1.1130321875213558</v>
      </c>
      <c r="R11" s="25"/>
      <c r="T11" s="209">
        <v>0</v>
      </c>
      <c r="U11" s="25">
        <f t="shared" ref="U11:U74" si="3">T11/1.2</f>
        <v>0</v>
      </c>
      <c r="W11" s="209">
        <v>0</v>
      </c>
      <c r="X11" s="1">
        <f t="shared" ref="X11:X73" si="4">W11/1.2</f>
        <v>0</v>
      </c>
      <c r="Z11" s="206">
        <v>0</v>
      </c>
      <c r="AA11" s="1">
        <f t="shared" ref="AA11:AA74" si="5">Z11/1.2</f>
        <v>0</v>
      </c>
    </row>
    <row r="12" spans="1:27" ht="12.75" customHeight="1" x14ac:dyDescent="0.2">
      <c r="A12" s="4" t="s">
        <v>197</v>
      </c>
      <c r="B12" s="4" t="s">
        <v>1393</v>
      </c>
      <c r="C12" s="5" t="s">
        <v>1394</v>
      </c>
      <c r="D12" s="4" t="s">
        <v>15</v>
      </c>
      <c r="E12" s="6">
        <v>4913</v>
      </c>
      <c r="F12" s="6">
        <f t="shared" si="0"/>
        <v>0</v>
      </c>
      <c r="G12" s="6">
        <v>9052</v>
      </c>
      <c r="H12" s="6">
        <f t="shared" si="1"/>
        <v>0</v>
      </c>
      <c r="I12" s="11">
        <v>10125</v>
      </c>
      <c r="J12" s="11">
        <f t="shared" si="2"/>
        <v>0</v>
      </c>
      <c r="L12" s="14"/>
      <c r="M12" s="25">
        <f>р6гл1!E12/'6,1'!E12</f>
        <v>1.1129656014654996</v>
      </c>
      <c r="N12" s="25"/>
      <c r="O12" s="25">
        <f>р6гл1!G12/'6,1'!G12</f>
        <v>1.1130136986301369</v>
      </c>
      <c r="P12" s="25"/>
      <c r="Q12" s="25">
        <f>р6гл1!I12/'6,1'!I12</f>
        <v>1.1129876543209876</v>
      </c>
      <c r="R12" s="25"/>
      <c r="T12" s="209">
        <v>0</v>
      </c>
      <c r="U12" s="25">
        <f t="shared" si="3"/>
        <v>0</v>
      </c>
      <c r="W12" s="209">
        <v>0</v>
      </c>
      <c r="X12" s="1">
        <f t="shared" si="4"/>
        <v>0</v>
      </c>
      <c r="Z12" s="206">
        <v>0</v>
      </c>
      <c r="AA12" s="1">
        <f t="shared" si="5"/>
        <v>0</v>
      </c>
    </row>
    <row r="13" spans="1:27" ht="12.75" customHeight="1" x14ac:dyDescent="0.2">
      <c r="A13" s="4" t="s">
        <v>200</v>
      </c>
      <c r="B13" s="4" t="s">
        <v>1395</v>
      </c>
      <c r="C13" s="5" t="s">
        <v>1396</v>
      </c>
      <c r="D13" s="4" t="s">
        <v>15</v>
      </c>
      <c r="E13" s="6">
        <v>6640</v>
      </c>
      <c r="F13" s="6">
        <f t="shared" si="0"/>
        <v>0</v>
      </c>
      <c r="G13" s="6">
        <v>12231</v>
      </c>
      <c r="H13" s="6">
        <f t="shared" si="1"/>
        <v>0</v>
      </c>
      <c r="I13" s="11">
        <v>13679</v>
      </c>
      <c r="J13" s="11">
        <f t="shared" si="2"/>
        <v>0</v>
      </c>
      <c r="L13" s="14"/>
      <c r="M13" s="25">
        <f>р6гл1!E13/'6,1'!E13</f>
        <v>1.1129518072289157</v>
      </c>
      <c r="N13" s="25"/>
      <c r="O13" s="25">
        <f>р6гл1!G13/'6,1'!G13</f>
        <v>1.1129915787752431</v>
      </c>
      <c r="P13" s="25"/>
      <c r="Q13" s="25">
        <f>р6гл1!I13/'6,1'!I13</f>
        <v>1.1130199575992397</v>
      </c>
      <c r="R13" s="25"/>
      <c r="T13" s="209">
        <v>0</v>
      </c>
      <c r="U13" s="25">
        <f t="shared" si="3"/>
        <v>0</v>
      </c>
      <c r="W13" s="209">
        <v>0</v>
      </c>
      <c r="X13" s="1">
        <f t="shared" si="4"/>
        <v>0</v>
      </c>
      <c r="Z13" s="206">
        <v>0</v>
      </c>
      <c r="AA13" s="1">
        <f t="shared" si="5"/>
        <v>0</v>
      </c>
    </row>
    <row r="14" spans="1:27" ht="12.75" customHeight="1" x14ac:dyDescent="0.2">
      <c r="A14" s="4" t="s">
        <v>203</v>
      </c>
      <c r="B14" s="4" t="s">
        <v>1397</v>
      </c>
      <c r="C14" s="5" t="s">
        <v>1398</v>
      </c>
      <c r="D14" s="4" t="s">
        <v>15</v>
      </c>
      <c r="E14" s="6">
        <v>4706</v>
      </c>
      <c r="F14" s="6">
        <f t="shared" si="0"/>
        <v>0</v>
      </c>
      <c r="G14" s="6">
        <v>8668</v>
      </c>
      <c r="H14" s="6">
        <f t="shared" si="1"/>
        <v>0</v>
      </c>
      <c r="I14" s="11">
        <v>9694</v>
      </c>
      <c r="J14" s="11">
        <f t="shared" si="2"/>
        <v>0</v>
      </c>
      <c r="L14" s="14"/>
      <c r="M14" s="25">
        <f>р6гл1!E14/'6,1'!E14</f>
        <v>1.1130471738206544</v>
      </c>
      <c r="N14" s="25"/>
      <c r="O14" s="25">
        <f>р6гл1!G14/'6,1'!G14</f>
        <v>1.1129441624365481</v>
      </c>
      <c r="P14" s="25"/>
      <c r="Q14" s="25">
        <f>р6гл1!I14/'6,1'!I14</f>
        <v>1.1129564679182999</v>
      </c>
      <c r="R14" s="25"/>
      <c r="T14" s="209">
        <v>0</v>
      </c>
      <c r="U14" s="25">
        <f t="shared" si="3"/>
        <v>0</v>
      </c>
      <c r="W14" s="209">
        <v>0</v>
      </c>
      <c r="X14" s="1">
        <f t="shared" si="4"/>
        <v>0</v>
      </c>
      <c r="Z14" s="206">
        <v>0</v>
      </c>
      <c r="AA14" s="1">
        <f t="shared" si="5"/>
        <v>0</v>
      </c>
    </row>
    <row r="15" spans="1:27" ht="12.75" customHeight="1" x14ac:dyDescent="0.2">
      <c r="A15" s="4" t="s">
        <v>206</v>
      </c>
      <c r="B15" s="4" t="s">
        <v>1399</v>
      </c>
      <c r="C15" s="5" t="s">
        <v>1400</v>
      </c>
      <c r="D15" s="4" t="s">
        <v>15</v>
      </c>
      <c r="E15" s="6">
        <v>6274</v>
      </c>
      <c r="F15" s="6">
        <f t="shared" si="0"/>
        <v>0</v>
      </c>
      <c r="G15" s="6">
        <v>11556</v>
      </c>
      <c r="H15" s="6">
        <f t="shared" si="1"/>
        <v>0</v>
      </c>
      <c r="I15" s="11">
        <v>12925</v>
      </c>
      <c r="J15" s="11">
        <f t="shared" si="2"/>
        <v>0</v>
      </c>
      <c r="L15" s="14"/>
      <c r="M15" s="25">
        <f>р6гл1!E15/'6,1'!E15</f>
        <v>1.1130060567421103</v>
      </c>
      <c r="N15" s="25"/>
      <c r="O15" s="25">
        <f>р6гл1!G15/'6,1'!G15</f>
        <v>1.1130148840429215</v>
      </c>
      <c r="P15" s="25"/>
      <c r="Q15" s="25">
        <f>р6гл1!I15/'6,1'!I15</f>
        <v>1.113036750483559</v>
      </c>
      <c r="R15" s="25"/>
      <c r="T15" s="209">
        <v>0</v>
      </c>
      <c r="U15" s="25">
        <f t="shared" si="3"/>
        <v>0</v>
      </c>
      <c r="W15" s="209">
        <v>0</v>
      </c>
      <c r="X15" s="1">
        <f t="shared" si="4"/>
        <v>0</v>
      </c>
      <c r="Z15" s="206">
        <v>0</v>
      </c>
      <c r="AA15" s="1">
        <f t="shared" si="5"/>
        <v>0</v>
      </c>
    </row>
    <row r="16" spans="1:27" ht="24.75" customHeight="1" x14ac:dyDescent="0.2">
      <c r="A16" s="4" t="s">
        <v>209</v>
      </c>
      <c r="B16" s="4" t="s">
        <v>1401</v>
      </c>
      <c r="C16" s="5" t="s">
        <v>1402</v>
      </c>
      <c r="D16" s="4" t="s">
        <v>15</v>
      </c>
      <c r="E16" s="8">
        <v>1046</v>
      </c>
      <c r="F16" s="6">
        <f t="shared" si="0"/>
        <v>0</v>
      </c>
      <c r="G16" s="6">
        <v>1927</v>
      </c>
      <c r="H16" s="6">
        <f t="shared" si="1"/>
        <v>0</v>
      </c>
      <c r="I16" s="11">
        <v>2155</v>
      </c>
      <c r="J16" s="11">
        <f t="shared" si="2"/>
        <v>0</v>
      </c>
      <c r="L16" s="14"/>
      <c r="M16" s="25">
        <f>р6гл1!E16/'6,1'!E16</f>
        <v>1.1128107074569791</v>
      </c>
      <c r="N16" s="25"/>
      <c r="O16" s="25">
        <f>р6гл1!G16/'6,1'!G16</f>
        <v>1.1131292163985469</v>
      </c>
      <c r="P16" s="25"/>
      <c r="Q16" s="25">
        <f>р6гл1!I16/'6,1'!I16</f>
        <v>1.1132250580046403</v>
      </c>
      <c r="R16" s="25"/>
      <c r="T16" s="209">
        <v>0</v>
      </c>
      <c r="U16" s="25">
        <f t="shared" si="3"/>
        <v>0</v>
      </c>
      <c r="W16" s="209">
        <v>0</v>
      </c>
      <c r="X16" s="1">
        <f t="shared" si="4"/>
        <v>0</v>
      </c>
      <c r="Z16" s="206">
        <v>0</v>
      </c>
      <c r="AA16" s="1">
        <f t="shared" si="5"/>
        <v>0</v>
      </c>
    </row>
    <row r="17" spans="1:27" ht="24.75" customHeight="1" x14ac:dyDescent="0.2">
      <c r="A17" s="4" t="s">
        <v>212</v>
      </c>
      <c r="B17" s="4" t="s">
        <v>1403</v>
      </c>
      <c r="C17" s="5" t="s">
        <v>1404</v>
      </c>
      <c r="D17" s="4" t="s">
        <v>15</v>
      </c>
      <c r="E17" s="6">
        <v>3286</v>
      </c>
      <c r="F17" s="6">
        <f t="shared" si="0"/>
        <v>0</v>
      </c>
      <c r="G17" s="6">
        <v>6131</v>
      </c>
      <c r="H17" s="6">
        <f t="shared" si="1"/>
        <v>0</v>
      </c>
      <c r="I17" s="11">
        <v>6860</v>
      </c>
      <c r="J17" s="11">
        <f t="shared" si="2"/>
        <v>0</v>
      </c>
      <c r="L17" s="14"/>
      <c r="M17" s="25">
        <f>р6гл1!E17/'6,1'!E17</f>
        <v>1.1129032258064515</v>
      </c>
      <c r="N17" s="25"/>
      <c r="O17" s="25">
        <f>р6гл1!G17/'6,1'!G17</f>
        <v>1.1130321317892677</v>
      </c>
      <c r="P17" s="25"/>
      <c r="Q17" s="25">
        <f>р6гл1!I17/'6,1'!I17</f>
        <v>1.1129737609329446</v>
      </c>
      <c r="R17" s="25"/>
      <c r="T17" s="209">
        <v>0</v>
      </c>
      <c r="U17" s="25">
        <f t="shared" si="3"/>
        <v>0</v>
      </c>
      <c r="W17" s="209">
        <v>0</v>
      </c>
      <c r="X17" s="1">
        <f t="shared" si="4"/>
        <v>0</v>
      </c>
      <c r="Z17" s="206">
        <v>0</v>
      </c>
      <c r="AA17" s="1">
        <f t="shared" si="5"/>
        <v>0</v>
      </c>
    </row>
    <row r="18" spans="1:27" ht="24.75" customHeight="1" x14ac:dyDescent="0.2">
      <c r="A18" s="4" t="s">
        <v>215</v>
      </c>
      <c r="B18" s="4" t="s">
        <v>1405</v>
      </c>
      <c r="C18" s="5" t="s">
        <v>1406</v>
      </c>
      <c r="D18" s="4" t="s">
        <v>15</v>
      </c>
      <c r="E18" s="6">
        <v>2786</v>
      </c>
      <c r="F18" s="6">
        <f t="shared" si="0"/>
        <v>0</v>
      </c>
      <c r="G18" s="6">
        <v>5134</v>
      </c>
      <c r="H18" s="6">
        <f t="shared" si="1"/>
        <v>0</v>
      </c>
      <c r="I18" s="11">
        <v>5742</v>
      </c>
      <c r="J18" s="11">
        <f t="shared" si="2"/>
        <v>0</v>
      </c>
      <c r="L18" s="14"/>
      <c r="M18" s="25">
        <f>р6гл1!E18/'6,1'!E18</f>
        <v>1.1130653266331658</v>
      </c>
      <c r="N18" s="25"/>
      <c r="O18" s="25">
        <f>р6гл1!G18/'6,1'!G18</f>
        <v>1.1129723412543826</v>
      </c>
      <c r="P18" s="25"/>
      <c r="Q18" s="25">
        <f>р6гл1!I18/'6,1'!I18</f>
        <v>1.1130268199233717</v>
      </c>
      <c r="R18" s="25"/>
      <c r="T18" s="209">
        <v>0</v>
      </c>
      <c r="U18" s="25">
        <f t="shared" si="3"/>
        <v>0</v>
      </c>
      <c r="W18" s="209">
        <v>0</v>
      </c>
      <c r="X18" s="1">
        <f t="shared" si="4"/>
        <v>0</v>
      </c>
      <c r="Z18" s="206">
        <v>0</v>
      </c>
      <c r="AA18" s="1">
        <f t="shared" si="5"/>
        <v>0</v>
      </c>
    </row>
    <row r="19" spans="1:27" ht="24.75" customHeight="1" x14ac:dyDescent="0.2">
      <c r="A19" s="4" t="s">
        <v>218</v>
      </c>
      <c r="B19" s="4" t="s">
        <v>1407</v>
      </c>
      <c r="C19" s="5" t="s">
        <v>1408</v>
      </c>
      <c r="D19" s="4" t="s">
        <v>15</v>
      </c>
      <c r="E19" s="6">
        <v>1883</v>
      </c>
      <c r="F19" s="6">
        <f t="shared" si="0"/>
        <v>0</v>
      </c>
      <c r="G19" s="6">
        <v>3468</v>
      </c>
      <c r="H19" s="6">
        <f t="shared" si="1"/>
        <v>0</v>
      </c>
      <c r="I19" s="11">
        <v>3879</v>
      </c>
      <c r="J19" s="11">
        <f t="shared" si="2"/>
        <v>0</v>
      </c>
      <c r="L19" s="14"/>
      <c r="M19" s="25">
        <f>р6гл1!E19/'6,1'!E19</f>
        <v>1.1131173659054701</v>
      </c>
      <c r="N19" s="25"/>
      <c r="O19" s="25">
        <f>р6гл1!G19/'6,1'!G19</f>
        <v>1.1130334486735871</v>
      </c>
      <c r="P19" s="25"/>
      <c r="Q19" s="25">
        <f>р6гл1!I19/'6,1'!I19</f>
        <v>1.1129156999226604</v>
      </c>
      <c r="R19" s="25"/>
      <c r="T19" s="209">
        <v>0</v>
      </c>
      <c r="U19" s="25">
        <f t="shared" si="3"/>
        <v>0</v>
      </c>
      <c r="W19" s="209">
        <v>0</v>
      </c>
      <c r="X19" s="1">
        <f t="shared" si="4"/>
        <v>0</v>
      </c>
      <c r="Z19" s="206">
        <v>0</v>
      </c>
      <c r="AA19" s="1">
        <f t="shared" si="5"/>
        <v>0</v>
      </c>
    </row>
    <row r="20" spans="1:27" ht="12.75" customHeight="1" x14ac:dyDescent="0.2">
      <c r="A20" s="4" t="s">
        <v>221</v>
      </c>
      <c r="B20" s="4" t="s">
        <v>1409</v>
      </c>
      <c r="C20" s="5" t="s">
        <v>1410</v>
      </c>
      <c r="D20" s="4" t="s">
        <v>15</v>
      </c>
      <c r="E20" s="6">
        <v>1570</v>
      </c>
      <c r="F20" s="6">
        <f t="shared" si="0"/>
        <v>0</v>
      </c>
      <c r="G20" s="6">
        <v>2890</v>
      </c>
      <c r="H20" s="6">
        <f t="shared" si="1"/>
        <v>0</v>
      </c>
      <c r="I20" s="11">
        <v>3232</v>
      </c>
      <c r="J20" s="11">
        <f t="shared" si="2"/>
        <v>0</v>
      </c>
      <c r="L20" s="14"/>
      <c r="M20" s="25">
        <f>р6гл1!E20/'6,1'!E20</f>
        <v>1.1127388535031848</v>
      </c>
      <c r="N20" s="25"/>
      <c r="O20" s="25">
        <f>р6гл1!G20/'6,1'!G20</f>
        <v>1.1131487889273357</v>
      </c>
      <c r="P20" s="25"/>
      <c r="Q20" s="25">
        <f>р6гл1!I20/'6,1'!I20</f>
        <v>1.1129331683168318</v>
      </c>
      <c r="R20" s="25"/>
      <c r="T20" s="209">
        <v>0</v>
      </c>
      <c r="U20" s="25">
        <f t="shared" si="3"/>
        <v>0</v>
      </c>
      <c r="W20" s="209">
        <v>0</v>
      </c>
      <c r="X20" s="1">
        <f t="shared" si="4"/>
        <v>0</v>
      </c>
      <c r="Z20" s="206">
        <v>0</v>
      </c>
      <c r="AA20" s="1">
        <f t="shared" si="5"/>
        <v>0</v>
      </c>
    </row>
    <row r="21" spans="1:27" ht="24.75" customHeight="1" x14ac:dyDescent="0.2">
      <c r="A21" s="4" t="s">
        <v>224</v>
      </c>
      <c r="B21" s="4" t="s">
        <v>1411</v>
      </c>
      <c r="C21" s="5" t="s">
        <v>1412</v>
      </c>
      <c r="D21" s="4" t="s">
        <v>15</v>
      </c>
      <c r="E21" s="6">
        <v>3434</v>
      </c>
      <c r="F21" s="6">
        <f t="shared" si="0"/>
        <v>0</v>
      </c>
      <c r="G21" s="6">
        <v>6486</v>
      </c>
      <c r="H21" s="6">
        <f t="shared" si="1"/>
        <v>0</v>
      </c>
      <c r="I21" s="11">
        <v>7257</v>
      </c>
      <c r="J21" s="11">
        <f t="shared" si="2"/>
        <v>0</v>
      </c>
      <c r="L21" s="14"/>
      <c r="M21" s="25">
        <f>р6гл1!E21/'6,1'!E21</f>
        <v>1.1129877693651717</v>
      </c>
      <c r="N21" s="25"/>
      <c r="O21" s="25">
        <f>р6гл1!G21/'6,1'!G21</f>
        <v>1.1130126426148628</v>
      </c>
      <c r="P21" s="25"/>
      <c r="Q21" s="25">
        <f>р6гл1!I21/'6,1'!I21</f>
        <v>1.1129943502824859</v>
      </c>
      <c r="R21" s="25"/>
      <c r="T21" s="209">
        <v>0</v>
      </c>
      <c r="U21" s="25">
        <f t="shared" si="3"/>
        <v>0</v>
      </c>
      <c r="W21" s="209">
        <v>0</v>
      </c>
      <c r="X21" s="1">
        <f t="shared" si="4"/>
        <v>0</v>
      </c>
      <c r="Z21" s="206">
        <v>0</v>
      </c>
      <c r="AA21" s="1">
        <f t="shared" si="5"/>
        <v>0</v>
      </c>
    </row>
    <row r="22" spans="1:27" ht="24.75" customHeight="1" x14ac:dyDescent="0.2">
      <c r="A22" s="4" t="s">
        <v>227</v>
      </c>
      <c r="B22" s="4" t="s">
        <v>1413</v>
      </c>
      <c r="C22" s="5" t="s">
        <v>1414</v>
      </c>
      <c r="D22" s="4" t="s">
        <v>15</v>
      </c>
      <c r="E22" s="6">
        <v>2747.2000000000003</v>
      </c>
      <c r="F22" s="6">
        <f t="shared" si="0"/>
        <v>0</v>
      </c>
      <c r="G22" s="6">
        <v>5188.8</v>
      </c>
      <c r="H22" s="6">
        <f t="shared" si="1"/>
        <v>0</v>
      </c>
      <c r="I22" s="11">
        <v>5805.6</v>
      </c>
      <c r="J22" s="11">
        <f t="shared" si="2"/>
        <v>0</v>
      </c>
      <c r="L22" s="14"/>
      <c r="M22" s="25">
        <f>р6гл1!E22/'6,1'!E22</f>
        <v>1.1129877693651717</v>
      </c>
      <c r="N22" s="25"/>
      <c r="O22" s="25">
        <f>р6гл1!G22/'6,1'!G22</f>
        <v>1.113012642614863</v>
      </c>
      <c r="P22" s="25"/>
      <c r="Q22" s="25">
        <f>р6гл1!I22/'6,1'!I22</f>
        <v>1.1129943502824859</v>
      </c>
      <c r="R22" s="25"/>
      <c r="T22" s="209">
        <v>0</v>
      </c>
      <c r="U22" s="25">
        <f t="shared" si="3"/>
        <v>0</v>
      </c>
      <c r="W22" s="209">
        <v>0</v>
      </c>
      <c r="X22" s="1">
        <f t="shared" si="4"/>
        <v>0</v>
      </c>
      <c r="Z22" s="206">
        <v>0</v>
      </c>
      <c r="AA22" s="1">
        <f t="shared" si="5"/>
        <v>0</v>
      </c>
    </row>
    <row r="23" spans="1:27" ht="12.75" customHeight="1" x14ac:dyDescent="0.2">
      <c r="A23" s="4" t="s">
        <v>230</v>
      </c>
      <c r="B23" s="4" t="s">
        <v>1415</v>
      </c>
      <c r="C23" s="5" t="s">
        <v>1416</v>
      </c>
      <c r="D23" s="4" t="s">
        <v>15</v>
      </c>
      <c r="E23" s="6">
        <v>2656</v>
      </c>
      <c r="F23" s="6">
        <f t="shared" si="0"/>
        <v>0</v>
      </c>
      <c r="G23" s="6">
        <v>5017</v>
      </c>
      <c r="H23" s="6">
        <f t="shared" si="1"/>
        <v>0</v>
      </c>
      <c r="I23" s="11">
        <v>5612</v>
      </c>
      <c r="J23" s="11">
        <f t="shared" si="2"/>
        <v>0</v>
      </c>
      <c r="L23" s="14"/>
      <c r="M23" s="25">
        <f>р6гл1!E23/'6,1'!E23</f>
        <v>1.1129518072289157</v>
      </c>
      <c r="N23" s="25"/>
      <c r="O23" s="25">
        <f>р6гл1!G23/'6,1'!G23</f>
        <v>1.1130157464620292</v>
      </c>
      <c r="P23" s="25"/>
      <c r="Q23" s="25">
        <f>р6гл1!I23/'6,1'!I23</f>
        <v>1.1129722024233786</v>
      </c>
      <c r="R23" s="25"/>
      <c r="T23" s="209">
        <v>0</v>
      </c>
      <c r="U23" s="25">
        <f t="shared" si="3"/>
        <v>0</v>
      </c>
      <c r="W23" s="209">
        <v>0</v>
      </c>
      <c r="X23" s="1">
        <f t="shared" si="4"/>
        <v>0</v>
      </c>
      <c r="Z23" s="206">
        <v>0</v>
      </c>
      <c r="AA23" s="1">
        <f t="shared" si="5"/>
        <v>0</v>
      </c>
    </row>
    <row r="24" spans="1:27" ht="12.75" customHeight="1" x14ac:dyDescent="0.2">
      <c r="A24" s="4" t="s">
        <v>233</v>
      </c>
      <c r="B24" s="4" t="s">
        <v>1417</v>
      </c>
      <c r="C24" s="5" t="s">
        <v>1418</v>
      </c>
      <c r="D24" s="4" t="s">
        <v>15</v>
      </c>
      <c r="E24" s="6">
        <v>2403</v>
      </c>
      <c r="F24" s="6">
        <f t="shared" si="0"/>
        <v>0</v>
      </c>
      <c r="G24" s="6">
        <v>4541</v>
      </c>
      <c r="H24" s="6">
        <f t="shared" si="1"/>
        <v>0</v>
      </c>
      <c r="I24" s="11">
        <v>5079</v>
      </c>
      <c r="J24" s="11">
        <f t="shared" si="2"/>
        <v>0</v>
      </c>
      <c r="L24" s="14"/>
      <c r="M24" s="25">
        <f>р6гл1!E24/'6,1'!E24</f>
        <v>1.1131918435289221</v>
      </c>
      <c r="N24" s="25"/>
      <c r="O24" s="25">
        <f>р6гл1!G24/'6,1'!G24</f>
        <v>1.112970711297071</v>
      </c>
      <c r="P24" s="25"/>
      <c r="Q24" s="25">
        <f>р6гл1!I24/'6,1'!I24</f>
        <v>1.1130143729080528</v>
      </c>
      <c r="R24" s="25"/>
      <c r="T24" s="209">
        <v>0</v>
      </c>
      <c r="U24" s="25">
        <f t="shared" si="3"/>
        <v>0</v>
      </c>
      <c r="W24" s="209">
        <v>0</v>
      </c>
      <c r="X24" s="1">
        <f t="shared" si="4"/>
        <v>0</v>
      </c>
      <c r="Z24" s="206">
        <v>0</v>
      </c>
      <c r="AA24" s="1">
        <f t="shared" si="5"/>
        <v>0</v>
      </c>
    </row>
    <row r="25" spans="1:27" ht="24.75" customHeight="1" x14ac:dyDescent="0.2">
      <c r="A25" s="4" t="s">
        <v>236</v>
      </c>
      <c r="B25" s="4" t="s">
        <v>1419</v>
      </c>
      <c r="C25" s="5" t="s">
        <v>1420</v>
      </c>
      <c r="D25" s="4" t="s">
        <v>15</v>
      </c>
      <c r="E25" s="6">
        <v>1664</v>
      </c>
      <c r="F25" s="6">
        <f t="shared" si="0"/>
        <v>0</v>
      </c>
      <c r="G25" s="6">
        <v>3107</v>
      </c>
      <c r="H25" s="6">
        <f t="shared" si="1"/>
        <v>0</v>
      </c>
      <c r="I25" s="11">
        <v>3474</v>
      </c>
      <c r="J25" s="11">
        <f t="shared" si="2"/>
        <v>0</v>
      </c>
      <c r="L25" s="14"/>
      <c r="M25" s="25">
        <f>р6гл1!E25/'6,1'!E25</f>
        <v>1.1129807692307692</v>
      </c>
      <c r="N25" s="25"/>
      <c r="O25" s="25">
        <f>р6гл1!G25/'6,1'!G25</f>
        <v>1.112970711297071</v>
      </c>
      <c r="P25" s="25"/>
      <c r="Q25" s="25">
        <f>р6гл1!I25/'6,1'!I25</f>
        <v>1.113126079447323</v>
      </c>
      <c r="R25" s="25"/>
      <c r="T25" s="209">
        <v>0</v>
      </c>
      <c r="U25" s="25">
        <f t="shared" si="3"/>
        <v>0</v>
      </c>
      <c r="W25" s="209">
        <v>0</v>
      </c>
      <c r="X25" s="1">
        <f t="shared" si="4"/>
        <v>0</v>
      </c>
      <c r="Z25" s="206">
        <v>0</v>
      </c>
      <c r="AA25" s="1">
        <f t="shared" si="5"/>
        <v>0</v>
      </c>
    </row>
    <row r="26" spans="1:27" ht="12.75" customHeight="1" x14ac:dyDescent="0.2">
      <c r="A26" s="4" t="s">
        <v>239</v>
      </c>
      <c r="B26" s="4" t="s">
        <v>1421</v>
      </c>
      <c r="C26" s="5" t="s">
        <v>1422</v>
      </c>
      <c r="D26" s="4" t="s">
        <v>15</v>
      </c>
      <c r="E26" s="8">
        <v>209</v>
      </c>
      <c r="F26" s="6">
        <f t="shared" si="0"/>
        <v>0</v>
      </c>
      <c r="G26" s="8">
        <v>386</v>
      </c>
      <c r="H26" s="6">
        <f t="shared" si="1"/>
        <v>0</v>
      </c>
      <c r="I26" s="13">
        <v>431</v>
      </c>
      <c r="J26" s="11">
        <f t="shared" si="2"/>
        <v>0</v>
      </c>
      <c r="L26" s="14"/>
      <c r="M26" s="25">
        <f>р6гл1!E26/'6,1'!E26</f>
        <v>1.1148325358851674</v>
      </c>
      <c r="N26" s="25"/>
      <c r="O26" s="25">
        <f>р6гл1!G26/'6,1'!G26</f>
        <v>1.1139896373056994</v>
      </c>
      <c r="P26" s="25"/>
      <c r="Q26" s="25">
        <f>р6гл1!I26/'6,1'!I26</f>
        <v>1.1136890951276102</v>
      </c>
      <c r="R26" s="25"/>
      <c r="T26" s="209">
        <v>0</v>
      </c>
      <c r="U26" s="25">
        <f t="shared" si="3"/>
        <v>0</v>
      </c>
      <c r="W26" s="209">
        <v>0</v>
      </c>
      <c r="X26" s="1">
        <f t="shared" si="4"/>
        <v>0</v>
      </c>
      <c r="Z26" s="206">
        <v>0</v>
      </c>
      <c r="AA26" s="1">
        <f t="shared" si="5"/>
        <v>0</v>
      </c>
    </row>
    <row r="27" spans="1:27" ht="12.75" customHeight="1" x14ac:dyDescent="0.2">
      <c r="A27" s="4" t="s">
        <v>242</v>
      </c>
      <c r="B27" s="4" t="s">
        <v>1423</v>
      </c>
      <c r="C27" s="5" t="s">
        <v>1424</v>
      </c>
      <c r="D27" s="4" t="s">
        <v>15</v>
      </c>
      <c r="E27" s="8">
        <v>801</v>
      </c>
      <c r="F27" s="6">
        <f t="shared" si="0"/>
        <v>0</v>
      </c>
      <c r="G27" s="6">
        <v>1512</v>
      </c>
      <c r="H27" s="6">
        <f t="shared" si="1"/>
        <v>0</v>
      </c>
      <c r="I27" s="11">
        <v>1694</v>
      </c>
      <c r="J27" s="11">
        <f t="shared" si="2"/>
        <v>0</v>
      </c>
      <c r="L27" s="14"/>
      <c r="M27" s="25">
        <f>р6гл1!E27/'6,1'!E27</f>
        <v>1.1136079900124844</v>
      </c>
      <c r="N27" s="25"/>
      <c r="O27" s="25">
        <f>р6гл1!G27/'6,1'!G27</f>
        <v>1.1130952380952381</v>
      </c>
      <c r="P27" s="25"/>
      <c r="Q27" s="25">
        <f>р6гл1!I27/'6,1'!I27</f>
        <v>1.1127508854781583</v>
      </c>
      <c r="R27" s="25"/>
      <c r="T27" s="209">
        <v>0</v>
      </c>
      <c r="U27" s="25">
        <f t="shared" si="3"/>
        <v>0</v>
      </c>
      <c r="W27" s="209">
        <v>0</v>
      </c>
      <c r="X27" s="1">
        <f t="shared" si="4"/>
        <v>0</v>
      </c>
      <c r="Z27" s="206">
        <v>0</v>
      </c>
      <c r="AA27" s="1">
        <f t="shared" si="5"/>
        <v>0</v>
      </c>
    </row>
    <row r="28" spans="1:27" ht="12.75" customHeight="1" x14ac:dyDescent="0.2">
      <c r="A28" s="4" t="s">
        <v>245</v>
      </c>
      <c r="B28" s="4" t="s">
        <v>1425</v>
      </c>
      <c r="C28" s="5" t="s">
        <v>1426</v>
      </c>
      <c r="D28" s="4" t="s">
        <v>15</v>
      </c>
      <c r="E28" s="6">
        <v>4577</v>
      </c>
      <c r="F28" s="6">
        <f t="shared" si="0"/>
        <v>0</v>
      </c>
      <c r="G28" s="6">
        <v>8649</v>
      </c>
      <c r="H28" s="6">
        <f t="shared" si="1"/>
        <v>0</v>
      </c>
      <c r="I28" s="11">
        <v>9675</v>
      </c>
      <c r="J28" s="11">
        <f t="shared" si="2"/>
        <v>0</v>
      </c>
      <c r="L28" s="14"/>
      <c r="M28" s="25">
        <f>р6гл1!E28/'6,1'!E28</f>
        <v>1.1129560847716846</v>
      </c>
      <c r="N28" s="25"/>
      <c r="O28" s="25">
        <f>р6гл1!G28/'6,1'!G28</f>
        <v>1.1129610359579143</v>
      </c>
      <c r="P28" s="25"/>
      <c r="Q28" s="25">
        <f>р6гл1!I28/'6,1'!I28</f>
        <v>1.1129715762273902</v>
      </c>
      <c r="R28" s="25"/>
      <c r="T28" s="209">
        <v>0</v>
      </c>
      <c r="U28" s="25">
        <f t="shared" si="3"/>
        <v>0</v>
      </c>
      <c r="W28" s="209">
        <v>0</v>
      </c>
      <c r="X28" s="1">
        <f t="shared" si="4"/>
        <v>0</v>
      </c>
      <c r="Z28" s="206">
        <v>0</v>
      </c>
      <c r="AA28" s="1">
        <f t="shared" si="5"/>
        <v>0</v>
      </c>
    </row>
    <row r="29" spans="1:27" ht="24.75" customHeight="1" x14ac:dyDescent="0.2">
      <c r="A29" s="4" t="s">
        <v>248</v>
      </c>
      <c r="B29" s="4" t="s">
        <v>1427</v>
      </c>
      <c r="C29" s="5" t="s">
        <v>1428</v>
      </c>
      <c r="D29" s="4" t="s">
        <v>15</v>
      </c>
      <c r="E29" s="6">
        <v>1649</v>
      </c>
      <c r="F29" s="6">
        <f t="shared" si="0"/>
        <v>0</v>
      </c>
      <c r="G29" s="6">
        <v>3113</v>
      </c>
      <c r="H29" s="6">
        <f t="shared" si="1"/>
        <v>0</v>
      </c>
      <c r="I29" s="11">
        <v>3484</v>
      </c>
      <c r="J29" s="11">
        <f t="shared" si="2"/>
        <v>0</v>
      </c>
      <c r="L29" s="14"/>
      <c r="M29" s="25">
        <f>р6гл1!E29/'6,1'!E29</f>
        <v>1.1127956337174045</v>
      </c>
      <c r="N29" s="25"/>
      <c r="O29" s="25">
        <f>р6гл1!G29/'6,1'!G29</f>
        <v>1.1130742049469964</v>
      </c>
      <c r="P29" s="25"/>
      <c r="Q29" s="25">
        <f>р6гл1!I29/'6,1'!I29</f>
        <v>1.1130884041331803</v>
      </c>
      <c r="R29" s="25"/>
      <c r="T29" s="209">
        <v>0</v>
      </c>
      <c r="U29" s="25">
        <f t="shared" si="3"/>
        <v>0</v>
      </c>
      <c r="W29" s="209">
        <v>0</v>
      </c>
      <c r="X29" s="1">
        <f t="shared" si="4"/>
        <v>0</v>
      </c>
      <c r="Z29" s="206">
        <v>0</v>
      </c>
      <c r="AA29" s="1">
        <f t="shared" si="5"/>
        <v>0</v>
      </c>
    </row>
    <row r="30" spans="1:27" ht="36.75" customHeight="1" x14ac:dyDescent="0.2">
      <c r="A30" s="4" t="s">
        <v>251</v>
      </c>
      <c r="B30" s="4" t="s">
        <v>1429</v>
      </c>
      <c r="C30" s="5" t="s">
        <v>1430</v>
      </c>
      <c r="D30" s="4" t="s">
        <v>15</v>
      </c>
      <c r="E30" s="8">
        <v>1024</v>
      </c>
      <c r="F30" s="6">
        <f t="shared" si="0"/>
        <v>1129.5166666666667</v>
      </c>
      <c r="G30" s="6">
        <v>1912</v>
      </c>
      <c r="H30" s="6">
        <f t="shared" si="1"/>
        <v>2110.6</v>
      </c>
      <c r="I30" s="11">
        <v>2139</v>
      </c>
      <c r="J30" s="11">
        <f t="shared" si="2"/>
        <v>2360.6999999999998</v>
      </c>
      <c r="L30" s="14"/>
      <c r="M30" s="25">
        <f>р6гл1!E30/'6,1'!E30</f>
        <v>1.11328125</v>
      </c>
      <c r="N30" s="25">
        <f>р6гл1!F30/'6,1'!F30</f>
        <v>1.1128653848991457</v>
      </c>
      <c r="O30" s="25">
        <f>р6гл1!G30/'6,1'!G30</f>
        <v>1.112970711297071</v>
      </c>
      <c r="P30" s="25">
        <f>р6гл1!H30/'6,1'!H30</f>
        <v>1.1129536624656495</v>
      </c>
      <c r="Q30" s="25">
        <f>р6гл1!I30/'6,1'!I30</f>
        <v>1.1131369798971482</v>
      </c>
      <c r="R30" s="25">
        <f>р6гл1!J30/'6,1'!J30</f>
        <v>1.1128055237853181</v>
      </c>
      <c r="T30" s="209">
        <v>1111</v>
      </c>
      <c r="U30" s="25">
        <f t="shared" si="3"/>
        <v>925.83333333333337</v>
      </c>
      <c r="W30" s="209">
        <v>2076</v>
      </c>
      <c r="X30" s="1">
        <f t="shared" si="4"/>
        <v>1730</v>
      </c>
      <c r="Z30" s="206">
        <v>2322</v>
      </c>
      <c r="AA30" s="1">
        <f t="shared" si="5"/>
        <v>1935</v>
      </c>
    </row>
    <row r="31" spans="1:27" ht="36.75" customHeight="1" x14ac:dyDescent="0.2">
      <c r="A31" s="4" t="s">
        <v>254</v>
      </c>
      <c r="B31" s="4" t="s">
        <v>1431</v>
      </c>
      <c r="C31" s="5" t="s">
        <v>1432</v>
      </c>
      <c r="D31" s="4" t="s">
        <v>15</v>
      </c>
      <c r="E31" s="6">
        <v>2638</v>
      </c>
      <c r="F31" s="6">
        <f t="shared" si="0"/>
        <v>0</v>
      </c>
      <c r="G31" s="6">
        <v>4984</v>
      </c>
      <c r="H31" s="6">
        <f>X31*$K$7</f>
        <v>0</v>
      </c>
      <c r="I31" s="11">
        <v>5576</v>
      </c>
      <c r="J31" s="11">
        <f>AA31*$K$7</f>
        <v>0</v>
      </c>
      <c r="L31" s="14"/>
      <c r="M31" s="25">
        <f>р6гл1!E31/'6,1'!E31</f>
        <v>1.1129643669446549</v>
      </c>
      <c r="N31" s="25"/>
      <c r="O31" s="25">
        <f>р6гл1!G31/'6,1'!G31</f>
        <v>1.1129614767255216</v>
      </c>
      <c r="P31" s="25"/>
      <c r="Q31" s="25">
        <f>р6гл1!I31/'6,1'!I31</f>
        <v>1.1129842180774749</v>
      </c>
      <c r="R31" s="25"/>
      <c r="T31" s="209">
        <v>0</v>
      </c>
      <c r="U31" s="25">
        <f t="shared" si="3"/>
        <v>0</v>
      </c>
      <c r="W31" s="209">
        <v>0</v>
      </c>
      <c r="X31" s="1">
        <f t="shared" si="4"/>
        <v>0</v>
      </c>
      <c r="Z31" s="206">
        <v>0</v>
      </c>
      <c r="AA31" s="1">
        <f>Z31/1.2</f>
        <v>0</v>
      </c>
    </row>
    <row r="32" spans="1:27" ht="36.75" customHeight="1" x14ac:dyDescent="0.2">
      <c r="A32" s="4" t="s">
        <v>257</v>
      </c>
      <c r="B32" s="4" t="s">
        <v>1433</v>
      </c>
      <c r="C32" s="5" t="s">
        <v>1434</v>
      </c>
      <c r="D32" s="4" t="s">
        <v>15</v>
      </c>
      <c r="E32" s="6">
        <v>3136</v>
      </c>
      <c r="F32" s="6">
        <f t="shared" si="0"/>
        <v>0</v>
      </c>
      <c r="G32" s="6">
        <v>5924</v>
      </c>
      <c r="H32" s="6">
        <f t="shared" si="1"/>
        <v>0</v>
      </c>
      <c r="I32" s="11">
        <v>6628</v>
      </c>
      <c r="J32" s="11">
        <f t="shared" si="2"/>
        <v>0</v>
      </c>
      <c r="L32" s="14"/>
      <c r="M32" s="25">
        <f>р6гл1!E32/'6,1'!E32</f>
        <v>1.1128826530612246</v>
      </c>
      <c r="N32" s="25"/>
      <c r="O32" s="25">
        <f>р6гл1!G32/'6,1'!G32</f>
        <v>1.1129304523970289</v>
      </c>
      <c r="P32" s="25"/>
      <c r="Q32" s="25">
        <f>р6гл1!I32/'6,1'!I32</f>
        <v>1.1130054315027158</v>
      </c>
      <c r="R32" s="25"/>
      <c r="T32" s="209">
        <v>0</v>
      </c>
      <c r="U32" s="25">
        <f>T32/1.2</f>
        <v>0</v>
      </c>
      <c r="W32" s="209">
        <v>0</v>
      </c>
      <c r="X32" s="1">
        <f>W32/1.2</f>
        <v>0</v>
      </c>
      <c r="Z32" s="206">
        <v>0</v>
      </c>
      <c r="AA32" s="1">
        <f t="shared" si="5"/>
        <v>0</v>
      </c>
    </row>
    <row r="33" spans="1:27" ht="36.75" customHeight="1" x14ac:dyDescent="0.2">
      <c r="A33" s="4" t="s">
        <v>260</v>
      </c>
      <c r="B33" s="4" t="s">
        <v>1435</v>
      </c>
      <c r="C33" s="5" t="s">
        <v>1436</v>
      </c>
      <c r="D33" s="4" t="s">
        <v>15</v>
      </c>
      <c r="E33" s="6">
        <v>1569</v>
      </c>
      <c r="F33" s="6">
        <f>U33*$K$7</f>
        <v>0</v>
      </c>
      <c r="G33" s="6">
        <v>2962</v>
      </c>
      <c r="H33" s="6">
        <f t="shared" si="1"/>
        <v>0</v>
      </c>
      <c r="I33" s="11">
        <v>3314</v>
      </c>
      <c r="J33" s="11">
        <f t="shared" si="2"/>
        <v>0</v>
      </c>
      <c r="L33" s="14"/>
      <c r="M33" s="25">
        <f>р6гл1!E33/'6,1'!E33</f>
        <v>1.1128107074569791</v>
      </c>
      <c r="N33" s="25"/>
      <c r="O33" s="25">
        <f>р6гл1!G33/'6,1'!G33</f>
        <v>1.1130992572586091</v>
      </c>
      <c r="P33" s="25"/>
      <c r="Q33" s="25">
        <f>р6гл1!I33/'6,1'!I33</f>
        <v>1.1128545564272783</v>
      </c>
      <c r="R33" s="25"/>
      <c r="T33" s="209">
        <v>0</v>
      </c>
      <c r="U33" s="25">
        <f t="shared" si="3"/>
        <v>0</v>
      </c>
      <c r="W33" s="209">
        <v>0</v>
      </c>
      <c r="X33" s="1">
        <f t="shared" si="4"/>
        <v>0</v>
      </c>
      <c r="Z33" s="206">
        <v>0</v>
      </c>
      <c r="AA33" s="1">
        <f t="shared" si="5"/>
        <v>0</v>
      </c>
    </row>
    <row r="34" spans="1:27" ht="24.75" customHeight="1" x14ac:dyDescent="0.2">
      <c r="A34" s="4" t="s">
        <v>263</v>
      </c>
      <c r="B34" s="4" t="s">
        <v>1437</v>
      </c>
      <c r="C34" s="5" t="s">
        <v>1438</v>
      </c>
      <c r="D34" s="4" t="s">
        <v>15</v>
      </c>
      <c r="E34" s="6">
        <v>3758</v>
      </c>
      <c r="F34" s="6">
        <f t="shared" si="0"/>
        <v>0</v>
      </c>
      <c r="G34" s="6">
        <v>5909</v>
      </c>
      <c r="H34" s="6">
        <f t="shared" si="1"/>
        <v>0</v>
      </c>
      <c r="I34" s="11">
        <v>7743</v>
      </c>
      <c r="J34" s="11">
        <f t="shared" si="2"/>
        <v>0</v>
      </c>
      <c r="L34" s="14"/>
      <c r="M34" s="25">
        <f>р6гл1!E34/'6,1'!E34</f>
        <v>1.113092070250133</v>
      </c>
      <c r="N34" s="25"/>
      <c r="O34" s="25">
        <f>р6гл1!G34/'6,1'!G34</f>
        <v>1.1130478930445085</v>
      </c>
      <c r="P34" s="25"/>
      <c r="Q34" s="25">
        <f>р6гл1!I34/'6,1'!I34</f>
        <v>1.1130052951052563</v>
      </c>
      <c r="R34" s="25"/>
      <c r="T34" s="209">
        <v>0</v>
      </c>
      <c r="U34" s="25">
        <f t="shared" si="3"/>
        <v>0</v>
      </c>
      <c r="W34" s="209">
        <v>0</v>
      </c>
      <c r="X34" s="1">
        <f t="shared" si="4"/>
        <v>0</v>
      </c>
      <c r="Z34" s="206">
        <v>0</v>
      </c>
      <c r="AA34" s="1">
        <f t="shared" si="5"/>
        <v>0</v>
      </c>
    </row>
    <row r="35" spans="1:27" ht="36.75" customHeight="1" x14ac:dyDescent="0.2">
      <c r="A35" s="4" t="s">
        <v>266</v>
      </c>
      <c r="B35" s="4" t="s">
        <v>1439</v>
      </c>
      <c r="C35" s="5" t="s">
        <v>1440</v>
      </c>
      <c r="D35" s="4" t="s">
        <v>15</v>
      </c>
      <c r="E35" s="6">
        <v>2738</v>
      </c>
      <c r="F35" s="6">
        <f t="shared" si="0"/>
        <v>0</v>
      </c>
      <c r="G35" s="6">
        <v>5109</v>
      </c>
      <c r="H35" s="6">
        <f t="shared" si="1"/>
        <v>0</v>
      </c>
      <c r="I35" s="11">
        <v>5715</v>
      </c>
      <c r="J35" s="11">
        <f t="shared" si="2"/>
        <v>0</v>
      </c>
      <c r="L35" s="14"/>
      <c r="M35" s="25">
        <f>р6гл1!E35/'6,1'!E35</f>
        <v>1.1128560993425858</v>
      </c>
      <c r="N35" s="25"/>
      <c r="O35" s="25">
        <f>р6гл1!G35/'6,1'!G35</f>
        <v>1.1129379526326091</v>
      </c>
      <c r="P35" s="25"/>
      <c r="Q35" s="25">
        <f>р6гл1!I35/'6,1'!I35</f>
        <v>1.1130358705161856</v>
      </c>
      <c r="R35" s="25"/>
      <c r="T35" s="209">
        <v>0</v>
      </c>
      <c r="U35" s="25">
        <f t="shared" si="3"/>
        <v>0</v>
      </c>
      <c r="W35" s="209">
        <v>0</v>
      </c>
      <c r="X35" s="1">
        <f t="shared" si="4"/>
        <v>0</v>
      </c>
      <c r="Z35" s="206">
        <v>0</v>
      </c>
      <c r="AA35" s="1">
        <f t="shared" si="5"/>
        <v>0</v>
      </c>
    </row>
    <row r="36" spans="1:27" ht="36.75" customHeight="1" x14ac:dyDescent="0.2">
      <c r="A36" s="4" t="s">
        <v>269</v>
      </c>
      <c r="B36" s="4" t="s">
        <v>1441</v>
      </c>
      <c r="C36" s="5" t="s">
        <v>1442</v>
      </c>
      <c r="D36" s="4" t="s">
        <v>15</v>
      </c>
      <c r="E36" s="6">
        <v>9684</v>
      </c>
      <c r="F36" s="6">
        <f t="shared" si="0"/>
        <v>0</v>
      </c>
      <c r="G36" s="6">
        <v>18271</v>
      </c>
      <c r="H36" s="6">
        <f t="shared" si="1"/>
        <v>0</v>
      </c>
      <c r="I36" s="11">
        <v>20444</v>
      </c>
      <c r="J36" s="11">
        <f t="shared" si="2"/>
        <v>0</v>
      </c>
      <c r="L36" s="14"/>
      <c r="M36" s="25">
        <f>р6гл1!E36/'6,1'!E36</f>
        <v>1.1129698471705907</v>
      </c>
      <c r="N36" s="25"/>
      <c r="O36" s="25">
        <f>р6гл1!G36/'6,1'!G36</f>
        <v>1.1130206337912538</v>
      </c>
      <c r="P36" s="25"/>
      <c r="Q36" s="25">
        <f>р6гл1!I36/'6,1'!I36</f>
        <v>1.1129915867736255</v>
      </c>
      <c r="R36" s="25"/>
      <c r="T36" s="209">
        <v>0</v>
      </c>
      <c r="U36" s="25">
        <f t="shared" si="3"/>
        <v>0</v>
      </c>
      <c r="W36" s="209">
        <v>0</v>
      </c>
      <c r="X36" s="1">
        <f t="shared" si="4"/>
        <v>0</v>
      </c>
      <c r="Z36" s="206">
        <v>0</v>
      </c>
      <c r="AA36" s="1">
        <f t="shared" si="5"/>
        <v>0</v>
      </c>
    </row>
    <row r="37" spans="1:27" ht="36.75" customHeight="1" x14ac:dyDescent="0.2">
      <c r="A37" s="4" t="s">
        <v>272</v>
      </c>
      <c r="B37" s="4" t="s">
        <v>1443</v>
      </c>
      <c r="C37" s="5" t="s">
        <v>1444</v>
      </c>
      <c r="D37" s="4" t="s">
        <v>15</v>
      </c>
      <c r="E37" s="6">
        <v>4380</v>
      </c>
      <c r="F37" s="6">
        <f t="shared" si="0"/>
        <v>0</v>
      </c>
      <c r="G37" s="6">
        <v>8177</v>
      </c>
      <c r="H37" s="6">
        <f t="shared" si="1"/>
        <v>0</v>
      </c>
      <c r="I37" s="11">
        <v>9146</v>
      </c>
      <c r="J37" s="11">
        <f t="shared" si="2"/>
        <v>0</v>
      </c>
      <c r="L37" s="14"/>
      <c r="M37" s="25">
        <f>р6гл1!E37/'6,1'!E37</f>
        <v>1.1130136986301369</v>
      </c>
      <c r="N37" s="25"/>
      <c r="O37" s="25">
        <f>р6гл1!G37/'6,1'!G37</f>
        <v>1.1129998777057601</v>
      </c>
      <c r="P37" s="25"/>
      <c r="Q37" s="25">
        <f>р6гл1!I37/'6,1'!I37</f>
        <v>1.1129455499671987</v>
      </c>
      <c r="R37" s="25"/>
      <c r="T37" s="209">
        <v>0</v>
      </c>
      <c r="U37" s="25">
        <f t="shared" si="3"/>
        <v>0</v>
      </c>
      <c r="W37" s="209">
        <v>0</v>
      </c>
      <c r="X37" s="1">
        <f t="shared" si="4"/>
        <v>0</v>
      </c>
      <c r="Z37" s="206">
        <v>0</v>
      </c>
      <c r="AA37" s="1">
        <f t="shared" si="5"/>
        <v>0</v>
      </c>
    </row>
    <row r="38" spans="1:27" ht="24.75" customHeight="1" x14ac:dyDescent="0.2">
      <c r="A38" s="4" t="s">
        <v>275</v>
      </c>
      <c r="B38" s="4" t="s">
        <v>1445</v>
      </c>
      <c r="C38" s="5" t="s">
        <v>1446</v>
      </c>
      <c r="D38" s="4" t="s">
        <v>15</v>
      </c>
      <c r="E38" s="6">
        <v>3286</v>
      </c>
      <c r="F38" s="6">
        <f t="shared" si="0"/>
        <v>0</v>
      </c>
      <c r="G38" s="6">
        <v>6131</v>
      </c>
      <c r="H38" s="6">
        <f>X38*$K$7</f>
        <v>0</v>
      </c>
      <c r="I38" s="11">
        <v>6860</v>
      </c>
      <c r="J38" s="11">
        <f>AA38*$K$7</f>
        <v>0</v>
      </c>
      <c r="L38" s="14"/>
      <c r="M38" s="25">
        <f>р6гл1!E38/'6,1'!E38</f>
        <v>1.1129032258064515</v>
      </c>
      <c r="N38" s="25"/>
      <c r="O38" s="25">
        <f>р6гл1!G38/'6,1'!G38</f>
        <v>1.1130321317892677</v>
      </c>
      <c r="P38" s="25"/>
      <c r="Q38" s="25">
        <f>р6гл1!I38/'6,1'!I38</f>
        <v>1.1129737609329446</v>
      </c>
      <c r="R38" s="25"/>
      <c r="T38" s="209">
        <v>0</v>
      </c>
      <c r="U38" s="25">
        <f t="shared" si="3"/>
        <v>0</v>
      </c>
      <c r="W38" s="209">
        <v>0</v>
      </c>
      <c r="X38" s="1">
        <f t="shared" si="4"/>
        <v>0</v>
      </c>
      <c r="Z38" s="206">
        <v>0</v>
      </c>
      <c r="AA38" s="1">
        <f t="shared" si="5"/>
        <v>0</v>
      </c>
    </row>
    <row r="39" spans="1:27" ht="24.75" customHeight="1" x14ac:dyDescent="0.2">
      <c r="A39" s="4" t="s">
        <v>278</v>
      </c>
      <c r="B39" s="4" t="s">
        <v>1447</v>
      </c>
      <c r="C39" s="5" t="s">
        <v>1448</v>
      </c>
      <c r="D39" s="4" t="s">
        <v>15</v>
      </c>
      <c r="E39" s="6">
        <v>2092</v>
      </c>
      <c r="F39" s="6">
        <f t="shared" si="0"/>
        <v>0</v>
      </c>
      <c r="G39" s="6">
        <v>3853</v>
      </c>
      <c r="H39" s="6">
        <f t="shared" si="1"/>
        <v>0</v>
      </c>
      <c r="I39" s="11">
        <v>4308</v>
      </c>
      <c r="J39" s="11">
        <f t="shared" si="2"/>
        <v>0</v>
      </c>
      <c r="L39" s="14"/>
      <c r="M39" s="25">
        <f>р6гл1!E39/'6,1'!E39</f>
        <v>1.1128107074569791</v>
      </c>
      <c r="N39" s="25"/>
      <c r="O39" s="25">
        <f>р6гл1!G39/'6,1'!G39</f>
        <v>1.1128990397093175</v>
      </c>
      <c r="P39" s="25"/>
      <c r="Q39" s="25">
        <f>р6гл1!I39/'6,1'!I39</f>
        <v>1.1130454967502321</v>
      </c>
      <c r="R39" s="25"/>
      <c r="T39" s="209">
        <v>0</v>
      </c>
      <c r="U39" s="25">
        <f t="shared" si="3"/>
        <v>0</v>
      </c>
      <c r="W39" s="209">
        <v>0</v>
      </c>
      <c r="X39" s="1">
        <f t="shared" si="4"/>
        <v>0</v>
      </c>
      <c r="Z39" s="206">
        <v>0</v>
      </c>
      <c r="AA39" s="1">
        <f t="shared" si="5"/>
        <v>0</v>
      </c>
    </row>
    <row r="40" spans="1:27" ht="24.75" customHeight="1" x14ac:dyDescent="0.2">
      <c r="A40" s="4" t="s">
        <v>281</v>
      </c>
      <c r="B40" s="4" t="s">
        <v>1449</v>
      </c>
      <c r="C40" s="5" t="s">
        <v>1450</v>
      </c>
      <c r="D40" s="4" t="s">
        <v>15</v>
      </c>
      <c r="E40" s="6">
        <v>1570</v>
      </c>
      <c r="F40" s="6">
        <f t="shared" si="0"/>
        <v>0</v>
      </c>
      <c r="G40" s="6">
        <v>2890</v>
      </c>
      <c r="H40" s="6">
        <f t="shared" si="1"/>
        <v>0</v>
      </c>
      <c r="I40" s="11">
        <v>3232</v>
      </c>
      <c r="J40" s="11">
        <f t="shared" si="2"/>
        <v>0</v>
      </c>
      <c r="L40" s="14"/>
      <c r="M40" s="25">
        <f>р6гл1!E40/'6,1'!E40</f>
        <v>1.1127388535031848</v>
      </c>
      <c r="N40" s="25"/>
      <c r="O40" s="25">
        <f>р6гл1!G40/'6,1'!G40</f>
        <v>1.1131487889273357</v>
      </c>
      <c r="P40" s="25"/>
      <c r="Q40" s="25">
        <f>р6гл1!I40/'6,1'!I40</f>
        <v>1.1129331683168318</v>
      </c>
      <c r="R40" s="25"/>
      <c r="T40" s="209">
        <v>0</v>
      </c>
      <c r="U40" s="25">
        <f t="shared" si="3"/>
        <v>0</v>
      </c>
      <c r="W40" s="209">
        <v>0</v>
      </c>
      <c r="X40" s="1">
        <f>W40/1.2</f>
        <v>0</v>
      </c>
      <c r="Z40" s="206">
        <v>0</v>
      </c>
      <c r="AA40" s="1">
        <f>Z40/1.2</f>
        <v>0</v>
      </c>
    </row>
    <row r="41" spans="1:27" ht="12.75" customHeight="1" x14ac:dyDescent="0.2">
      <c r="A41" s="4" t="s">
        <v>284</v>
      </c>
      <c r="B41" s="4" t="s">
        <v>1451</v>
      </c>
      <c r="C41" s="5" t="s">
        <v>1452</v>
      </c>
      <c r="D41" s="4" t="s">
        <v>15</v>
      </c>
      <c r="E41" s="6">
        <v>1576</v>
      </c>
      <c r="F41" s="6">
        <f>U41*$K$7</f>
        <v>0</v>
      </c>
      <c r="G41" s="6">
        <v>2945</v>
      </c>
      <c r="H41" s="6">
        <f t="shared" si="1"/>
        <v>0</v>
      </c>
      <c r="I41" s="11">
        <v>3292</v>
      </c>
      <c r="J41" s="11">
        <f t="shared" si="2"/>
        <v>0</v>
      </c>
      <c r="L41" s="14"/>
      <c r="M41" s="25">
        <f>р6гл1!E41/'6,1'!E41</f>
        <v>1.1129441624365481</v>
      </c>
      <c r="N41" s="25"/>
      <c r="O41" s="25">
        <f>р6гл1!G41/'6,1'!G41</f>
        <v>1.1130730050933786</v>
      </c>
      <c r="P41" s="25"/>
      <c r="Q41" s="25">
        <f>р6гл1!I41/'6,1'!I41</f>
        <v>1.1130012150668287</v>
      </c>
      <c r="R41" s="25"/>
      <c r="T41" s="209">
        <v>0</v>
      </c>
      <c r="U41" s="25">
        <f>T41/1.2</f>
        <v>0</v>
      </c>
      <c r="W41" s="209">
        <v>0</v>
      </c>
      <c r="X41" s="1">
        <f t="shared" si="4"/>
        <v>0</v>
      </c>
      <c r="Z41" s="206">
        <v>0</v>
      </c>
      <c r="AA41" s="1">
        <f t="shared" si="5"/>
        <v>0</v>
      </c>
    </row>
    <row r="42" spans="1:27" ht="36.75" customHeight="1" x14ac:dyDescent="0.2">
      <c r="A42" s="4" t="s">
        <v>287</v>
      </c>
      <c r="B42" s="4" t="s">
        <v>1453</v>
      </c>
      <c r="C42" s="5" t="s">
        <v>1454</v>
      </c>
      <c r="D42" s="4" t="s">
        <v>1455</v>
      </c>
      <c r="E42" s="6">
        <v>3725</v>
      </c>
      <c r="F42" s="6">
        <f t="shared" si="0"/>
        <v>4107.3333333333339</v>
      </c>
      <c r="G42" s="6">
        <v>6951</v>
      </c>
      <c r="H42" s="6">
        <f t="shared" si="1"/>
        <v>7671.7666666666673</v>
      </c>
      <c r="I42" s="11">
        <v>7774</v>
      </c>
      <c r="J42" s="11">
        <f t="shared" si="2"/>
        <v>8582.6999999999989</v>
      </c>
      <c r="L42" s="14"/>
      <c r="M42" s="25">
        <f>р6гл1!E42/'6,1'!E42</f>
        <v>1.113020134228188</v>
      </c>
      <c r="N42" s="25">
        <f>р6гл1!F42/'6,1'!F42</f>
        <v>1.1128875182600226</v>
      </c>
      <c r="O42" s="25">
        <f>р6гл1!G42/'6,1'!G42</f>
        <v>1.1129333908790102</v>
      </c>
      <c r="P42" s="25">
        <f>р6гл1!H42/'6,1'!H42</f>
        <v>1.1130421936711665</v>
      </c>
      <c r="Q42" s="25">
        <f>р6гл1!I42/'6,1'!I42</f>
        <v>1.112940571134551</v>
      </c>
      <c r="R42" s="25">
        <f>р6гл1!J42/'6,1'!J42</f>
        <v>1.1130530019690774</v>
      </c>
      <c r="T42" s="209">
        <v>4040</v>
      </c>
      <c r="U42" s="25">
        <f t="shared" si="3"/>
        <v>3366.666666666667</v>
      </c>
      <c r="W42" s="209">
        <v>7546</v>
      </c>
      <c r="X42" s="1">
        <f t="shared" si="4"/>
        <v>6288.3333333333339</v>
      </c>
      <c r="Z42" s="206">
        <v>8442</v>
      </c>
      <c r="AA42" s="1">
        <f t="shared" si="5"/>
        <v>7035</v>
      </c>
    </row>
    <row r="43" spans="1:27" ht="36.75" customHeight="1" x14ac:dyDescent="0.2">
      <c r="A43" s="4" t="s">
        <v>291</v>
      </c>
      <c r="B43" s="4" t="s">
        <v>1456</v>
      </c>
      <c r="C43" s="5" t="s">
        <v>1457</v>
      </c>
      <c r="D43" s="4" t="s">
        <v>1455</v>
      </c>
      <c r="E43" s="6">
        <v>4327</v>
      </c>
      <c r="F43" s="6">
        <f t="shared" si="0"/>
        <v>4771.2166666666672</v>
      </c>
      <c r="G43" s="6">
        <v>8073</v>
      </c>
      <c r="H43" s="6">
        <f t="shared" si="1"/>
        <v>8913.1166666666668</v>
      </c>
      <c r="I43" s="11">
        <v>9032</v>
      </c>
      <c r="J43" s="11">
        <f t="shared" si="2"/>
        <v>9970.4499999999989</v>
      </c>
      <c r="L43" s="14"/>
      <c r="M43" s="25">
        <f>р6гл1!E43/'6,1'!E43</f>
        <v>1.1130113242431245</v>
      </c>
      <c r="N43" s="25">
        <f>р6гл1!F43/'6,1'!F43</f>
        <v>1.1129236777481633</v>
      </c>
      <c r="O43" s="25">
        <f>р6гл1!G43/'6,1'!G43</f>
        <v>1.1129691564474173</v>
      </c>
      <c r="P43" s="25">
        <f>р6гл1!H43/'6,1'!H43</f>
        <v>1.1129664707631262</v>
      </c>
      <c r="Q43" s="25">
        <f>р6гл1!I43/'6,1'!I43</f>
        <v>1.1130425155004429</v>
      </c>
      <c r="R43" s="25">
        <f>р6гл1!J43/'6,1'!J43</f>
        <v>1.1129888821467437</v>
      </c>
      <c r="T43" s="209">
        <v>4693</v>
      </c>
      <c r="U43" s="25">
        <f t="shared" si="3"/>
        <v>3910.8333333333335</v>
      </c>
      <c r="W43" s="209">
        <v>8767</v>
      </c>
      <c r="X43" s="1">
        <f t="shared" si="4"/>
        <v>7305.8333333333339</v>
      </c>
      <c r="Z43" s="206">
        <v>9807</v>
      </c>
      <c r="AA43" s="1">
        <f t="shared" si="5"/>
        <v>8172.5</v>
      </c>
    </row>
    <row r="44" spans="1:27" ht="36.75" customHeight="1" x14ac:dyDescent="0.2">
      <c r="A44" s="4" t="s">
        <v>294</v>
      </c>
      <c r="B44" s="4" t="s">
        <v>1458</v>
      </c>
      <c r="C44" s="5" t="s">
        <v>1459</v>
      </c>
      <c r="D44" s="4" t="s">
        <v>1455</v>
      </c>
      <c r="E44" s="6">
        <v>5584</v>
      </c>
      <c r="F44" s="6">
        <f t="shared" si="0"/>
        <v>6163.0333333333338</v>
      </c>
      <c r="G44" s="6">
        <v>10423</v>
      </c>
      <c r="H44" s="6">
        <f t="shared" si="1"/>
        <v>11506.633333333335</v>
      </c>
      <c r="I44" s="11">
        <v>11662</v>
      </c>
      <c r="J44" s="11">
        <f t="shared" si="2"/>
        <v>12873.033333333335</v>
      </c>
      <c r="L44" s="14"/>
      <c r="M44" s="25">
        <f>р6гл1!E44/'6,1'!E44</f>
        <v>1.1130014326647564</v>
      </c>
      <c r="N44" s="25">
        <f>р6гл1!F44/'6,1'!F44</f>
        <v>1.1129259942344407</v>
      </c>
      <c r="O44" s="25">
        <f>р6гл1!G44/'6,1'!G44</f>
        <v>1.1130192842751607</v>
      </c>
      <c r="P44" s="25">
        <f>р6гл1!H44/'6,1'!H44</f>
        <v>1.1130101767386347</v>
      </c>
      <c r="Q44" s="25">
        <f>р6гл1!I44/'6,1'!I44</f>
        <v>1.1130166352255189</v>
      </c>
      <c r="R44" s="25">
        <f>р6гл1!J44/'6,1'!J44</f>
        <v>1.1130243843072469</v>
      </c>
      <c r="T44" s="209">
        <v>6062</v>
      </c>
      <c r="U44" s="25">
        <f t="shared" si="3"/>
        <v>5051.666666666667</v>
      </c>
      <c r="W44" s="209">
        <v>11318</v>
      </c>
      <c r="X44" s="1">
        <f t="shared" si="4"/>
        <v>9431.6666666666679</v>
      </c>
      <c r="Z44" s="206">
        <v>12662</v>
      </c>
      <c r="AA44" s="1">
        <f t="shared" si="5"/>
        <v>10551.666666666668</v>
      </c>
    </row>
    <row r="45" spans="1:27" ht="36.75" customHeight="1" x14ac:dyDescent="0.2">
      <c r="A45" s="4" t="s">
        <v>297</v>
      </c>
      <c r="B45" s="4" t="s">
        <v>1460</v>
      </c>
      <c r="C45" s="5" t="s">
        <v>1461</v>
      </c>
      <c r="D45" s="4" t="s">
        <v>1455</v>
      </c>
      <c r="E45" s="6">
        <v>6507</v>
      </c>
      <c r="F45" s="6">
        <f t="shared" si="0"/>
        <v>7177.666666666667</v>
      </c>
      <c r="G45" s="6">
        <v>12141</v>
      </c>
      <c r="H45" s="6">
        <f t="shared" si="1"/>
        <v>13401.699999999999</v>
      </c>
      <c r="I45" s="11">
        <v>13582</v>
      </c>
      <c r="J45" s="11">
        <f t="shared" si="2"/>
        <v>14992.783333333335</v>
      </c>
      <c r="L45" s="14"/>
      <c r="M45" s="25">
        <f>р6гл1!E45/'6,1'!E45</f>
        <v>1.1129552789303827</v>
      </c>
      <c r="N45" s="25">
        <f>р6гл1!F45/'6,1'!F45</f>
        <v>1.1130358055078251</v>
      </c>
      <c r="O45" s="25">
        <f>р6гл1!G45/'6,1'!G45</f>
        <v>1.1130055184910634</v>
      </c>
      <c r="P45" s="25">
        <f>р6гл1!H45/'6,1'!H45</f>
        <v>1.112993127737526</v>
      </c>
      <c r="Q45" s="25">
        <f>р6гл1!I45/'6,1'!I45</f>
        <v>1.1130172286850244</v>
      </c>
      <c r="R45" s="25">
        <f>р6гл1!J45/'6,1'!J45</f>
        <v>1.1130021443650111</v>
      </c>
      <c r="T45" s="209">
        <v>7060</v>
      </c>
      <c r="U45" s="25">
        <f t="shared" si="3"/>
        <v>5883.3333333333339</v>
      </c>
      <c r="W45" s="209">
        <v>13182</v>
      </c>
      <c r="X45" s="1">
        <f t="shared" si="4"/>
        <v>10985</v>
      </c>
      <c r="Z45" s="206">
        <v>14747</v>
      </c>
      <c r="AA45" s="1">
        <f t="shared" si="5"/>
        <v>12289.166666666668</v>
      </c>
    </row>
    <row r="46" spans="1:27" ht="36.75" customHeight="1" x14ac:dyDescent="0.2">
      <c r="A46" s="4" t="s">
        <v>300</v>
      </c>
      <c r="B46" s="4" t="s">
        <v>1462</v>
      </c>
      <c r="C46" s="5" t="s">
        <v>1463</v>
      </c>
      <c r="D46" s="4" t="s">
        <v>1455</v>
      </c>
      <c r="E46" s="6">
        <v>10327</v>
      </c>
      <c r="F46" s="6">
        <f>U46*$K$7</f>
        <v>11392.766666666666</v>
      </c>
      <c r="G46" s="6">
        <v>19274</v>
      </c>
      <c r="H46" s="6">
        <f t="shared" si="1"/>
        <v>21274.76666666667</v>
      </c>
      <c r="I46" s="11">
        <v>21562</v>
      </c>
      <c r="J46" s="11">
        <f t="shared" si="2"/>
        <v>23802.2</v>
      </c>
      <c r="L46" s="14"/>
      <c r="M46" s="25">
        <f>р6гл1!E46/'6,1'!E46</f>
        <v>1.1130047448436138</v>
      </c>
      <c r="N46" s="25">
        <f>р6гл1!F46/'6,1'!F46</f>
        <v>1.1129868951937341</v>
      </c>
      <c r="O46" s="25">
        <f>р6гл1!G46/'6,1'!G46</f>
        <v>1.1130019715679154</v>
      </c>
      <c r="P46" s="25">
        <f>р6гл1!H46/'6,1'!H46</f>
        <v>1.113008681646332</v>
      </c>
      <c r="Q46" s="25">
        <f>р6гл1!I46/'6,1'!I46</f>
        <v>1.1130229106761895</v>
      </c>
      <c r="R46" s="25">
        <f>р6гл1!J46/'6,1'!J46</f>
        <v>1.1130063607565688</v>
      </c>
      <c r="T46" s="209">
        <v>11206</v>
      </c>
      <c r="U46" s="25">
        <f t="shared" si="3"/>
        <v>9338.3333333333339</v>
      </c>
      <c r="W46" s="209">
        <v>20926</v>
      </c>
      <c r="X46" s="1">
        <f t="shared" si="4"/>
        <v>17438.333333333336</v>
      </c>
      <c r="Z46" s="206">
        <v>23412</v>
      </c>
      <c r="AA46" s="1">
        <f>Z46/1.2</f>
        <v>19510</v>
      </c>
    </row>
    <row r="47" spans="1:27" ht="36.75" customHeight="1" x14ac:dyDescent="0.2">
      <c r="A47" s="4" t="s">
        <v>304</v>
      </c>
      <c r="B47" s="4" t="s">
        <v>1464</v>
      </c>
      <c r="C47" s="5" t="s">
        <v>1465</v>
      </c>
      <c r="D47" s="4" t="s">
        <v>1455</v>
      </c>
      <c r="E47" s="6">
        <v>12539</v>
      </c>
      <c r="F47" s="6">
        <f t="shared" si="0"/>
        <v>0</v>
      </c>
      <c r="G47" s="6">
        <v>23404</v>
      </c>
      <c r="H47" s="6">
        <f t="shared" si="1"/>
        <v>0</v>
      </c>
      <c r="I47" s="11">
        <v>26181</v>
      </c>
      <c r="J47" s="11">
        <f t="shared" si="2"/>
        <v>0</v>
      </c>
      <c r="L47" s="14"/>
      <c r="M47" s="25">
        <f>р6гл1!E47/'6,1'!E47</f>
        <v>1.1130074168593986</v>
      </c>
      <c r="N47" s="25"/>
      <c r="O47" s="25">
        <f>р6гл1!G47/'6,1'!G47</f>
        <v>1.1130148692531192</v>
      </c>
      <c r="P47" s="25"/>
      <c r="Q47" s="25">
        <f>р6гл1!I47/'6,1'!I47</f>
        <v>1.1129826973759596</v>
      </c>
      <c r="R47" s="25"/>
      <c r="T47" s="209">
        <v>0</v>
      </c>
      <c r="U47" s="25">
        <f t="shared" si="3"/>
        <v>0</v>
      </c>
      <c r="W47" s="209">
        <v>0</v>
      </c>
      <c r="X47" s="1">
        <f t="shared" si="4"/>
        <v>0</v>
      </c>
      <c r="Z47" s="206">
        <v>0</v>
      </c>
      <c r="AA47" s="1">
        <f t="shared" si="5"/>
        <v>0</v>
      </c>
    </row>
    <row r="48" spans="1:27" ht="36.75" customHeight="1" x14ac:dyDescent="0.2">
      <c r="A48" s="4" t="s">
        <v>307</v>
      </c>
      <c r="B48" s="4" t="s">
        <v>1466</v>
      </c>
      <c r="C48" s="5" t="s">
        <v>1467</v>
      </c>
      <c r="D48" s="4" t="s">
        <v>1455</v>
      </c>
      <c r="E48" s="6">
        <v>18069</v>
      </c>
      <c r="F48" s="6">
        <f t="shared" si="0"/>
        <v>0</v>
      </c>
      <c r="G48" s="6">
        <v>33726</v>
      </c>
      <c r="H48" s="6">
        <f t="shared" si="1"/>
        <v>0</v>
      </c>
      <c r="I48" s="11">
        <v>37727</v>
      </c>
      <c r="J48" s="11">
        <f t="shared" si="2"/>
        <v>0</v>
      </c>
      <c r="L48" s="14"/>
      <c r="M48" s="25">
        <f>р6гл1!E48/'6,1'!E48</f>
        <v>1.1130112347113841</v>
      </c>
      <c r="N48" s="25"/>
      <c r="O48" s="25">
        <f>р6гл1!G48/'6,1'!G48</f>
        <v>1.112998873272846</v>
      </c>
      <c r="P48" s="25"/>
      <c r="Q48" s="25">
        <f>р6гл1!I48/'6,1'!I48</f>
        <v>1.1129959975614281</v>
      </c>
      <c r="R48" s="25"/>
      <c r="T48" s="209">
        <v>0</v>
      </c>
      <c r="U48" s="25">
        <f t="shared" si="3"/>
        <v>0</v>
      </c>
      <c r="W48" s="209">
        <v>0</v>
      </c>
      <c r="X48" s="1">
        <f t="shared" si="4"/>
        <v>0</v>
      </c>
      <c r="Z48" s="206">
        <v>0</v>
      </c>
      <c r="AA48" s="1">
        <f t="shared" si="5"/>
        <v>0</v>
      </c>
    </row>
    <row r="49" spans="1:27" ht="36.75" customHeight="1" x14ac:dyDescent="0.2">
      <c r="A49" s="4" t="s">
        <v>310</v>
      </c>
      <c r="B49" s="4" t="s">
        <v>1468</v>
      </c>
      <c r="C49" s="5" t="s">
        <v>1469</v>
      </c>
      <c r="D49" s="4" t="s">
        <v>1455</v>
      </c>
      <c r="E49" s="6">
        <v>26007</v>
      </c>
      <c r="F49" s="6">
        <f t="shared" si="0"/>
        <v>0</v>
      </c>
      <c r="G49" s="6">
        <v>48545</v>
      </c>
      <c r="H49" s="6">
        <f>X49*$K$7</f>
        <v>0</v>
      </c>
      <c r="I49" s="11">
        <v>54301</v>
      </c>
      <c r="J49" s="11">
        <f t="shared" si="2"/>
        <v>0</v>
      </c>
      <c r="L49" s="14"/>
      <c r="M49" s="25">
        <f>р6гл1!E49/'6,1'!E49</f>
        <v>1.1130080362979198</v>
      </c>
      <c r="N49" s="25"/>
      <c r="O49" s="25">
        <f>р6гл1!G49/'6,1'!G49</f>
        <v>1.1130085487691832</v>
      </c>
      <c r="P49" s="25"/>
      <c r="Q49" s="25">
        <f>р6гл1!I49/'6,1'!I49</f>
        <v>1.1129997605937276</v>
      </c>
      <c r="R49" s="25"/>
      <c r="T49" s="209">
        <v>0</v>
      </c>
      <c r="U49" s="25">
        <f>T49/1.2</f>
        <v>0</v>
      </c>
      <c r="W49" s="209">
        <v>0</v>
      </c>
      <c r="X49" s="1">
        <f>W49/1.2</f>
        <v>0</v>
      </c>
      <c r="Z49" s="206">
        <v>0</v>
      </c>
      <c r="AA49" s="1">
        <f t="shared" si="5"/>
        <v>0</v>
      </c>
    </row>
    <row r="50" spans="1:27" ht="36.75" customHeight="1" x14ac:dyDescent="0.2">
      <c r="A50" s="4" t="s">
        <v>313</v>
      </c>
      <c r="B50" s="4" t="s">
        <v>1470</v>
      </c>
      <c r="C50" s="5" t="s">
        <v>1471</v>
      </c>
      <c r="D50" s="4" t="s">
        <v>1455</v>
      </c>
      <c r="E50" s="6">
        <v>37451</v>
      </c>
      <c r="F50" s="6">
        <f t="shared" si="0"/>
        <v>0</v>
      </c>
      <c r="G50" s="6">
        <v>69905</v>
      </c>
      <c r="H50" s="6">
        <f t="shared" si="1"/>
        <v>0</v>
      </c>
      <c r="I50" s="11">
        <v>78195</v>
      </c>
      <c r="J50" s="11">
        <f>AA50*$K$7</f>
        <v>0</v>
      </c>
      <c r="L50" s="14"/>
      <c r="M50" s="25">
        <f>р6гл1!E50/'6,1'!E50</f>
        <v>1.1130009879575979</v>
      </c>
      <c r="N50" s="25"/>
      <c r="O50" s="25">
        <f>р6гл1!G50/'6,1'!G50</f>
        <v>1.1129962091409771</v>
      </c>
      <c r="P50" s="25"/>
      <c r="Q50" s="25">
        <f>р6гл1!I50/'6,1'!I50</f>
        <v>1.1129995524010488</v>
      </c>
      <c r="R50" s="25"/>
      <c r="T50" s="209">
        <v>0</v>
      </c>
      <c r="U50" s="25">
        <f t="shared" si="3"/>
        <v>0</v>
      </c>
      <c r="W50" s="209">
        <v>0</v>
      </c>
      <c r="X50" s="1">
        <f t="shared" si="4"/>
        <v>0</v>
      </c>
      <c r="Z50" s="206">
        <v>0</v>
      </c>
      <c r="AA50" s="1">
        <f t="shared" si="5"/>
        <v>0</v>
      </c>
    </row>
    <row r="51" spans="1:27" ht="36.75" customHeight="1" x14ac:dyDescent="0.2">
      <c r="A51" s="4" t="s">
        <v>316</v>
      </c>
      <c r="B51" s="4" t="s">
        <v>1472</v>
      </c>
      <c r="C51" s="5" t="s">
        <v>1473</v>
      </c>
      <c r="D51" s="4" t="s">
        <v>1455</v>
      </c>
      <c r="E51" s="6">
        <v>3341</v>
      </c>
      <c r="F51" s="6">
        <f t="shared" si="0"/>
        <v>0</v>
      </c>
      <c r="G51" s="6">
        <v>6235</v>
      </c>
      <c r="H51" s="6">
        <f t="shared" si="1"/>
        <v>0</v>
      </c>
      <c r="I51" s="11">
        <v>6973</v>
      </c>
      <c r="J51" s="11">
        <f t="shared" si="2"/>
        <v>0</v>
      </c>
      <c r="L51" s="14"/>
      <c r="M51" s="25">
        <f>р6гл1!E51/'6,1'!E51</f>
        <v>1.1131397785094284</v>
      </c>
      <c r="N51" s="25"/>
      <c r="O51" s="25">
        <f>р6гл1!G51/'6,1'!G51</f>
        <v>1.1130713712910987</v>
      </c>
      <c r="P51" s="25"/>
      <c r="Q51" s="25">
        <f>р6гл1!I51/'6,1'!I51</f>
        <v>1.1130073139251397</v>
      </c>
      <c r="R51" s="25"/>
      <c r="T51" s="209">
        <v>0</v>
      </c>
      <c r="U51" s="25">
        <f t="shared" si="3"/>
        <v>0</v>
      </c>
      <c r="W51" s="209">
        <v>0</v>
      </c>
      <c r="X51" s="1">
        <f t="shared" si="4"/>
        <v>0</v>
      </c>
      <c r="Z51" s="206">
        <v>0</v>
      </c>
      <c r="AA51" s="1">
        <f t="shared" si="5"/>
        <v>0</v>
      </c>
    </row>
    <row r="52" spans="1:27" ht="36.75" customHeight="1" x14ac:dyDescent="0.2">
      <c r="A52" s="4" t="s">
        <v>319</v>
      </c>
      <c r="B52" s="4" t="s">
        <v>1474</v>
      </c>
      <c r="C52" s="5" t="s">
        <v>1475</v>
      </c>
      <c r="D52" s="4" t="s">
        <v>1455</v>
      </c>
      <c r="E52" s="6">
        <v>3834</v>
      </c>
      <c r="F52" s="6">
        <f t="shared" si="0"/>
        <v>0</v>
      </c>
      <c r="G52" s="6">
        <v>7154</v>
      </c>
      <c r="H52" s="6">
        <f t="shared" si="1"/>
        <v>0</v>
      </c>
      <c r="I52" s="11">
        <v>8004</v>
      </c>
      <c r="J52" s="11">
        <f t="shared" si="2"/>
        <v>0</v>
      </c>
      <c r="L52" s="14"/>
      <c r="M52" s="25">
        <f>р6гл1!E52/'6,1'!E52</f>
        <v>1.1129368805425144</v>
      </c>
      <c r="N52" s="25"/>
      <c r="O52" s="25">
        <f>р6гл1!G52/'6,1'!G52</f>
        <v>1.1129438076600504</v>
      </c>
      <c r="P52" s="25"/>
      <c r="Q52" s="25">
        <f>р6гл1!I52/'6,1'!I52</f>
        <v>1.1129435282358822</v>
      </c>
      <c r="R52" s="25"/>
      <c r="T52" s="209">
        <v>0</v>
      </c>
      <c r="U52" s="25">
        <f t="shared" si="3"/>
        <v>0</v>
      </c>
      <c r="W52" s="209">
        <v>0</v>
      </c>
      <c r="X52" s="1">
        <f t="shared" si="4"/>
        <v>0</v>
      </c>
      <c r="Z52" s="206">
        <v>0</v>
      </c>
      <c r="AA52" s="1">
        <f t="shared" si="5"/>
        <v>0</v>
      </c>
    </row>
    <row r="53" spans="1:27" ht="36.75" customHeight="1" x14ac:dyDescent="0.2">
      <c r="A53" s="4" t="s">
        <v>322</v>
      </c>
      <c r="B53" s="4" t="s">
        <v>1476</v>
      </c>
      <c r="C53" s="5" t="s">
        <v>1477</v>
      </c>
      <c r="D53" s="4" t="s">
        <v>1455</v>
      </c>
      <c r="E53" s="6">
        <v>5036</v>
      </c>
      <c r="F53" s="6">
        <f t="shared" si="0"/>
        <v>0</v>
      </c>
      <c r="G53" s="6">
        <v>9402</v>
      </c>
      <c r="H53" s="6">
        <f t="shared" si="1"/>
        <v>0</v>
      </c>
      <c r="I53" s="11">
        <v>10518</v>
      </c>
      <c r="J53" s="11">
        <f t="shared" si="2"/>
        <v>0</v>
      </c>
      <c r="L53" s="14"/>
      <c r="M53" s="25">
        <f>р6гл1!E53/'6,1'!E53</f>
        <v>1.1129864972200159</v>
      </c>
      <c r="N53" s="25"/>
      <c r="O53" s="25">
        <f>р6гл1!G53/'6,1'!G53</f>
        <v>1.1129546904913847</v>
      </c>
      <c r="P53" s="25"/>
      <c r="Q53" s="25">
        <f>р6гл1!I53/'6,1'!I53</f>
        <v>1.1130443050009509</v>
      </c>
      <c r="R53" s="25"/>
      <c r="T53" s="209">
        <v>0</v>
      </c>
      <c r="U53" s="25">
        <f t="shared" si="3"/>
        <v>0</v>
      </c>
      <c r="W53" s="209">
        <v>0</v>
      </c>
      <c r="X53" s="1">
        <f t="shared" si="4"/>
        <v>0</v>
      </c>
      <c r="Z53" s="206">
        <v>0</v>
      </c>
      <c r="AA53" s="1">
        <f>Z53/1.2</f>
        <v>0</v>
      </c>
    </row>
    <row r="54" spans="1:27" ht="36.75" customHeight="1" x14ac:dyDescent="0.2">
      <c r="A54" s="4" t="s">
        <v>325</v>
      </c>
      <c r="B54" s="4" t="s">
        <v>1478</v>
      </c>
      <c r="C54" s="5" t="s">
        <v>1479</v>
      </c>
      <c r="D54" s="4" t="s">
        <v>1455</v>
      </c>
      <c r="E54" s="6">
        <v>5858</v>
      </c>
      <c r="F54" s="6">
        <f t="shared" si="0"/>
        <v>0</v>
      </c>
      <c r="G54" s="6">
        <v>10935</v>
      </c>
      <c r="H54" s="6">
        <f t="shared" si="1"/>
        <v>0</v>
      </c>
      <c r="I54" s="11">
        <v>12232</v>
      </c>
      <c r="J54" s="11">
        <f t="shared" si="2"/>
        <v>0</v>
      </c>
      <c r="L54" s="14"/>
      <c r="M54" s="25">
        <f>р6гл1!E54/'6,1'!E54</f>
        <v>1.1130078525093889</v>
      </c>
      <c r="N54" s="25"/>
      <c r="O54" s="25">
        <f>р6гл1!G54/'6,1'!G54</f>
        <v>1.113031550068587</v>
      </c>
      <c r="P54" s="25"/>
      <c r="Q54" s="25">
        <f>р6гл1!I54/'6,1'!I54</f>
        <v>1.1129823413996076</v>
      </c>
      <c r="R54" s="25"/>
      <c r="T54" s="209">
        <v>0</v>
      </c>
      <c r="U54" s="25">
        <f t="shared" si="3"/>
        <v>0</v>
      </c>
      <c r="W54" s="209">
        <v>0</v>
      </c>
      <c r="X54" s="1">
        <f t="shared" si="4"/>
        <v>0</v>
      </c>
      <c r="Z54" s="206">
        <v>0</v>
      </c>
      <c r="AA54" s="1">
        <f t="shared" si="5"/>
        <v>0</v>
      </c>
    </row>
    <row r="55" spans="1:27" ht="36.75" customHeight="1" x14ac:dyDescent="0.2">
      <c r="A55" s="4" t="s">
        <v>328</v>
      </c>
      <c r="B55" s="4" t="s">
        <v>1480</v>
      </c>
      <c r="C55" s="5" t="s">
        <v>1481</v>
      </c>
      <c r="D55" s="4" t="s">
        <v>1455</v>
      </c>
      <c r="E55" s="6">
        <v>9308</v>
      </c>
      <c r="F55" s="6">
        <f>U55*$K$7</f>
        <v>0</v>
      </c>
      <c r="G55" s="6">
        <v>17374</v>
      </c>
      <c r="H55" s="6">
        <f t="shared" si="1"/>
        <v>0</v>
      </c>
      <c r="I55" s="11">
        <v>19434</v>
      </c>
      <c r="J55" s="11">
        <f t="shared" si="2"/>
        <v>0</v>
      </c>
      <c r="L55" s="14"/>
      <c r="M55" s="25">
        <f>р6гл1!E55/'6,1'!E55</f>
        <v>1.1130210571551353</v>
      </c>
      <c r="N55" s="25"/>
      <c r="O55" s="25">
        <f>р6гл1!G55/'6,1'!G55</f>
        <v>1.1129849199953954</v>
      </c>
      <c r="P55" s="25"/>
      <c r="Q55" s="25">
        <f>р6гл1!I55/'6,1'!I55</f>
        <v>1.1129978388391479</v>
      </c>
      <c r="R55" s="25"/>
      <c r="T55" s="209">
        <v>0</v>
      </c>
      <c r="U55" s="25">
        <f t="shared" si="3"/>
        <v>0</v>
      </c>
      <c r="W55" s="209">
        <v>0</v>
      </c>
      <c r="X55" s="1">
        <f t="shared" si="4"/>
        <v>0</v>
      </c>
      <c r="Z55" s="206">
        <v>0</v>
      </c>
      <c r="AA55" s="1">
        <f t="shared" si="5"/>
        <v>0</v>
      </c>
    </row>
    <row r="56" spans="1:27" ht="36.75" customHeight="1" x14ac:dyDescent="0.2">
      <c r="A56" s="4" t="s">
        <v>331</v>
      </c>
      <c r="B56" s="4" t="s">
        <v>1482</v>
      </c>
      <c r="C56" s="5" t="s">
        <v>1483</v>
      </c>
      <c r="D56" s="4" t="s">
        <v>1455</v>
      </c>
      <c r="E56" s="6">
        <v>11280</v>
      </c>
      <c r="F56" s="6">
        <f t="shared" si="0"/>
        <v>0</v>
      </c>
      <c r="G56" s="6">
        <v>21053</v>
      </c>
      <c r="H56" s="6">
        <f t="shared" si="1"/>
        <v>0</v>
      </c>
      <c r="I56" s="11">
        <v>23551</v>
      </c>
      <c r="J56" s="11">
        <f t="shared" si="2"/>
        <v>0</v>
      </c>
      <c r="L56" s="14"/>
      <c r="M56" s="25">
        <f>р6гл1!E56/'6,1'!E56</f>
        <v>1.113031914893617</v>
      </c>
      <c r="N56" s="25"/>
      <c r="O56" s="25">
        <f>р6гл1!G56/'6,1'!G56</f>
        <v>1.1130005224908563</v>
      </c>
      <c r="P56" s="25"/>
      <c r="Q56" s="25">
        <f>р6гл1!I56/'6,1'!I56</f>
        <v>1.1129888327459556</v>
      </c>
      <c r="R56" s="25"/>
      <c r="T56" s="209">
        <v>0</v>
      </c>
      <c r="U56" s="25">
        <f t="shared" si="3"/>
        <v>0</v>
      </c>
      <c r="W56" s="209">
        <v>0</v>
      </c>
      <c r="X56" s="1">
        <f t="shared" si="4"/>
        <v>0</v>
      </c>
      <c r="Z56" s="206">
        <v>0</v>
      </c>
      <c r="AA56" s="1">
        <f t="shared" si="5"/>
        <v>0</v>
      </c>
    </row>
    <row r="57" spans="1:27" ht="36.75" customHeight="1" x14ac:dyDescent="0.2">
      <c r="A57" s="4" t="s">
        <v>334</v>
      </c>
      <c r="B57" s="4" t="s">
        <v>1484</v>
      </c>
      <c r="C57" s="5" t="s">
        <v>1485</v>
      </c>
      <c r="D57" s="4" t="s">
        <v>1455</v>
      </c>
      <c r="E57" s="6">
        <v>3471</v>
      </c>
      <c r="F57" s="6">
        <f t="shared" si="0"/>
        <v>0</v>
      </c>
      <c r="G57" s="6">
        <v>6480</v>
      </c>
      <c r="H57" s="6">
        <f>X57*$K$7</f>
        <v>0</v>
      </c>
      <c r="I57" s="11">
        <v>7248</v>
      </c>
      <c r="J57" s="11">
        <f t="shared" si="2"/>
        <v>0</v>
      </c>
      <c r="L57" s="14"/>
      <c r="M57" s="25">
        <f>р6гл1!E57/'6,1'!E57</f>
        <v>1.1129357533851916</v>
      </c>
      <c r="N57" s="25"/>
      <c r="O57" s="25">
        <f>р6гл1!G57/'6,1'!G57</f>
        <v>1.1129629629629629</v>
      </c>
      <c r="P57" s="25"/>
      <c r="Q57" s="25">
        <f>р6гл1!I57/'6,1'!I57</f>
        <v>1.1129966887417218</v>
      </c>
      <c r="R57" s="25"/>
      <c r="T57" s="209">
        <v>0</v>
      </c>
      <c r="U57" s="25">
        <f t="shared" si="3"/>
        <v>0</v>
      </c>
      <c r="W57" s="209">
        <v>0</v>
      </c>
      <c r="X57" s="1">
        <f>W57/1.2</f>
        <v>0</v>
      </c>
      <c r="Z57" s="206">
        <v>0</v>
      </c>
      <c r="AA57" s="1">
        <f t="shared" si="5"/>
        <v>0</v>
      </c>
    </row>
    <row r="58" spans="1:27" ht="48.75" customHeight="1" x14ac:dyDescent="0.2">
      <c r="A58" s="4" t="s">
        <v>337</v>
      </c>
      <c r="B58" s="4" t="s">
        <v>1486</v>
      </c>
      <c r="C58" s="5" t="s">
        <v>1487</v>
      </c>
      <c r="D58" s="4" t="s">
        <v>1455</v>
      </c>
      <c r="E58" s="6">
        <v>9410</v>
      </c>
      <c r="F58" s="6">
        <f t="shared" si="0"/>
        <v>0</v>
      </c>
      <c r="G58" s="6">
        <v>17335</v>
      </c>
      <c r="H58" s="6">
        <f t="shared" si="1"/>
        <v>0</v>
      </c>
      <c r="I58" s="11">
        <v>19387</v>
      </c>
      <c r="J58" s="11">
        <f t="shared" si="2"/>
        <v>0</v>
      </c>
      <c r="L58" s="14"/>
      <c r="M58" s="25">
        <f>р6гл1!E58/'6,1'!E58</f>
        <v>1.1129649309245484</v>
      </c>
      <c r="N58" s="25"/>
      <c r="O58" s="25">
        <f>р6гл1!G58/'6,1'!G58</f>
        <v>1.1130083645803288</v>
      </c>
      <c r="P58" s="25"/>
      <c r="Q58" s="25">
        <f>р6гл1!I58/'6,1'!I58</f>
        <v>1.1130138752772476</v>
      </c>
      <c r="R58" s="25"/>
      <c r="T58" s="209">
        <v>0</v>
      </c>
      <c r="U58" s="25">
        <f>T58/1.2</f>
        <v>0</v>
      </c>
      <c r="W58" s="209">
        <v>0</v>
      </c>
      <c r="X58" s="1">
        <f t="shared" si="4"/>
        <v>0</v>
      </c>
      <c r="Z58" s="206">
        <v>0</v>
      </c>
      <c r="AA58" s="1">
        <f t="shared" si="5"/>
        <v>0</v>
      </c>
    </row>
    <row r="59" spans="1:27" ht="48.75" customHeight="1" x14ac:dyDescent="0.2">
      <c r="A59" s="4" t="s">
        <v>340</v>
      </c>
      <c r="B59" s="4" t="s">
        <v>1488</v>
      </c>
      <c r="C59" s="5" t="s">
        <v>1489</v>
      </c>
      <c r="D59" s="4" t="s">
        <v>1455</v>
      </c>
      <c r="E59" s="6">
        <v>12547</v>
      </c>
      <c r="F59" s="6">
        <f t="shared" si="0"/>
        <v>0</v>
      </c>
      <c r="G59" s="6">
        <v>23113</v>
      </c>
      <c r="H59" s="6">
        <f t="shared" si="1"/>
        <v>0</v>
      </c>
      <c r="I59" s="11">
        <v>25851</v>
      </c>
      <c r="J59" s="11">
        <f>AA59*$K$7</f>
        <v>0</v>
      </c>
      <c r="L59" s="14"/>
      <c r="M59" s="25">
        <f>р6гл1!E59/'6,1'!E59</f>
        <v>1.1130150633617597</v>
      </c>
      <c r="N59" s="25"/>
      <c r="O59" s="25">
        <f>р6гл1!G59/'6,1'!G59</f>
        <v>1.1130099943754597</v>
      </c>
      <c r="P59" s="25"/>
      <c r="Q59" s="25">
        <f>р6гл1!I59/'6,1'!I59</f>
        <v>1.112993694634637</v>
      </c>
      <c r="R59" s="25"/>
      <c r="T59" s="209">
        <v>0</v>
      </c>
      <c r="U59" s="25">
        <f t="shared" si="3"/>
        <v>0</v>
      </c>
      <c r="W59" s="209">
        <v>0</v>
      </c>
      <c r="X59" s="1">
        <f t="shared" si="4"/>
        <v>0</v>
      </c>
      <c r="Z59" s="206">
        <v>0</v>
      </c>
      <c r="AA59" s="1">
        <f t="shared" si="5"/>
        <v>0</v>
      </c>
    </row>
    <row r="60" spans="1:27" ht="24.75" customHeight="1" x14ac:dyDescent="0.2">
      <c r="A60" s="4" t="s">
        <v>343</v>
      </c>
      <c r="B60" s="4" t="s">
        <v>1490</v>
      </c>
      <c r="C60" s="5" t="s">
        <v>1491</v>
      </c>
      <c r="D60" s="4" t="s">
        <v>15</v>
      </c>
      <c r="E60" s="6">
        <v>3069</v>
      </c>
      <c r="F60" s="6">
        <f t="shared" si="0"/>
        <v>0</v>
      </c>
      <c r="G60" s="6">
        <v>4826</v>
      </c>
      <c r="H60" s="6">
        <f t="shared" si="1"/>
        <v>0</v>
      </c>
      <c r="I60" s="11">
        <v>6325</v>
      </c>
      <c r="J60" s="11">
        <f t="shared" si="2"/>
        <v>0</v>
      </c>
      <c r="L60" s="14"/>
      <c r="M60" s="25">
        <f>р6гл1!E60/'6,1'!E60</f>
        <v>1.1130661453242099</v>
      </c>
      <c r="N60" s="25"/>
      <c r="O60" s="25">
        <f>р6гл1!G60/'6,1'!G60</f>
        <v>1.1129299627020306</v>
      </c>
      <c r="P60" s="25"/>
      <c r="Q60" s="25">
        <f>р6гл1!I60/'6,1'!I60</f>
        <v>1.1130434782608696</v>
      </c>
      <c r="R60" s="25"/>
      <c r="T60" s="209">
        <v>0</v>
      </c>
      <c r="U60" s="25">
        <f t="shared" si="3"/>
        <v>0</v>
      </c>
      <c r="W60" s="209">
        <v>0</v>
      </c>
      <c r="X60" s="1">
        <f t="shared" si="4"/>
        <v>0</v>
      </c>
      <c r="Z60" s="206">
        <v>0</v>
      </c>
      <c r="AA60" s="1">
        <f>Z60/1.2</f>
        <v>0</v>
      </c>
    </row>
    <row r="61" spans="1:27" ht="36.75" customHeight="1" x14ac:dyDescent="0.2">
      <c r="A61" s="4" t="s">
        <v>346</v>
      </c>
      <c r="B61" s="4" t="s">
        <v>1492</v>
      </c>
      <c r="C61" s="5" t="s">
        <v>1493</v>
      </c>
      <c r="D61" s="4" t="s">
        <v>15</v>
      </c>
      <c r="E61" s="6">
        <v>4071</v>
      </c>
      <c r="F61" s="6">
        <f t="shared" si="0"/>
        <v>0</v>
      </c>
      <c r="G61" s="6">
        <v>6401</v>
      </c>
      <c r="H61" s="6">
        <f t="shared" si="1"/>
        <v>0</v>
      </c>
      <c r="I61" s="11">
        <v>8388</v>
      </c>
      <c r="J61" s="11">
        <f t="shared" si="2"/>
        <v>0</v>
      </c>
      <c r="L61" s="14"/>
      <c r="M61" s="25">
        <f>р6гл1!E61/'6,1'!E61</f>
        <v>1.1129943502824859</v>
      </c>
      <c r="N61" s="25"/>
      <c r="O61" s="25">
        <f>р6гл1!G61/'6,1'!G61</f>
        <v>1.1129511013904076</v>
      </c>
      <c r="P61" s="25"/>
      <c r="Q61" s="25">
        <f>р6гл1!I61/'6,1'!I61</f>
        <v>1.1130185979971388</v>
      </c>
      <c r="R61" s="25"/>
      <c r="T61" s="209">
        <v>0</v>
      </c>
      <c r="U61" s="25">
        <f t="shared" si="3"/>
        <v>0</v>
      </c>
      <c r="W61" s="209">
        <v>0</v>
      </c>
      <c r="X61" s="1">
        <f t="shared" si="4"/>
        <v>0</v>
      </c>
      <c r="Z61" s="206">
        <v>0</v>
      </c>
      <c r="AA61" s="1">
        <f t="shared" si="5"/>
        <v>0</v>
      </c>
    </row>
    <row r="62" spans="1:27" ht="12.75" customHeight="1" x14ac:dyDescent="0.2">
      <c r="A62" s="4" t="s">
        <v>350</v>
      </c>
      <c r="B62" s="4" t="s">
        <v>1494</v>
      </c>
      <c r="C62" s="5" t="s">
        <v>1495</v>
      </c>
      <c r="D62" s="4" t="s">
        <v>15</v>
      </c>
      <c r="E62" s="8">
        <v>602</v>
      </c>
      <c r="F62" s="6">
        <f t="shared" si="0"/>
        <v>0</v>
      </c>
      <c r="G62" s="8">
        <v>1126</v>
      </c>
      <c r="H62" s="6">
        <f t="shared" si="1"/>
        <v>0</v>
      </c>
      <c r="I62" s="11">
        <v>1258</v>
      </c>
      <c r="J62" s="11">
        <f t="shared" si="2"/>
        <v>0</v>
      </c>
      <c r="L62" s="14"/>
      <c r="M62" s="25">
        <f>р6гл1!E62/'6,1'!E62</f>
        <v>1.1129568106312293</v>
      </c>
      <c r="N62" s="25"/>
      <c r="O62" s="25">
        <f>р6гл1!G62/'6,1'!G62</f>
        <v>1.1127886323268206</v>
      </c>
      <c r="P62" s="25"/>
      <c r="Q62" s="25">
        <f>р6гл1!I62/'6,1'!I62</f>
        <v>1.1128775834658187</v>
      </c>
      <c r="R62" s="25"/>
      <c r="T62" s="209">
        <v>0</v>
      </c>
      <c r="U62" s="25">
        <f t="shared" si="3"/>
        <v>0</v>
      </c>
      <c r="W62" s="209">
        <v>0</v>
      </c>
      <c r="X62" s="1">
        <f t="shared" si="4"/>
        <v>0</v>
      </c>
      <c r="Z62" s="206">
        <v>0</v>
      </c>
      <c r="AA62" s="1">
        <f t="shared" si="5"/>
        <v>0</v>
      </c>
    </row>
    <row r="63" spans="1:27" ht="24.75" customHeight="1" x14ac:dyDescent="0.2">
      <c r="A63" s="4" t="s">
        <v>460</v>
      </c>
      <c r="B63" s="4" t="s">
        <v>1496</v>
      </c>
      <c r="C63" s="5" t="s">
        <v>1497</v>
      </c>
      <c r="D63" s="4" t="s">
        <v>749</v>
      </c>
      <c r="E63" s="6">
        <v>9672</v>
      </c>
      <c r="F63" s="6">
        <f t="shared" si="0"/>
        <v>0</v>
      </c>
      <c r="G63" s="6">
        <v>17816</v>
      </c>
      <c r="H63" s="6">
        <f t="shared" si="1"/>
        <v>0</v>
      </c>
      <c r="I63" s="11">
        <v>19927</v>
      </c>
      <c r="J63" s="11">
        <f t="shared" si="2"/>
        <v>0</v>
      </c>
      <c r="L63" s="14"/>
      <c r="M63" s="25">
        <f>р6гл1!E63/'6,1'!E63</f>
        <v>1.113006617038875</v>
      </c>
      <c r="N63" s="25"/>
      <c r="O63" s="25">
        <f>р6гл1!G63/'6,1'!G63</f>
        <v>1.1129883251010328</v>
      </c>
      <c r="P63" s="25"/>
      <c r="Q63" s="25">
        <f>р6гл1!I63/'6,1'!I63</f>
        <v>1.1130124956089726</v>
      </c>
      <c r="R63" s="25"/>
      <c r="T63" s="209">
        <v>0</v>
      </c>
      <c r="U63" s="25">
        <f t="shared" si="3"/>
        <v>0</v>
      </c>
      <c r="W63" s="209">
        <v>0</v>
      </c>
      <c r="X63" s="1">
        <f t="shared" si="4"/>
        <v>0</v>
      </c>
      <c r="Z63" s="206">
        <v>0</v>
      </c>
      <c r="AA63" s="1">
        <f t="shared" si="5"/>
        <v>0</v>
      </c>
    </row>
    <row r="64" spans="1:27" ht="12.75" customHeight="1" x14ac:dyDescent="0.2">
      <c r="A64" s="4" t="s">
        <v>463</v>
      </c>
      <c r="B64" s="4" t="s">
        <v>1498</v>
      </c>
      <c r="C64" s="5" t="s">
        <v>1499</v>
      </c>
      <c r="D64" s="4" t="s">
        <v>749</v>
      </c>
      <c r="E64" s="6">
        <v>7320</v>
      </c>
      <c r="F64" s="6">
        <f t="shared" si="0"/>
        <v>0</v>
      </c>
      <c r="G64" s="6">
        <v>13482</v>
      </c>
      <c r="H64" s="6">
        <f t="shared" si="1"/>
        <v>0</v>
      </c>
      <c r="I64" s="11">
        <v>15080</v>
      </c>
      <c r="J64" s="11">
        <f t="shared" si="2"/>
        <v>0</v>
      </c>
      <c r="L64" s="14"/>
      <c r="M64" s="25">
        <f>р6гл1!E64/'6,1'!E64</f>
        <v>1.1129781420765028</v>
      </c>
      <c r="N64" s="25"/>
      <c r="O64" s="25">
        <f>р6гл1!G64/'6,1'!G64</f>
        <v>1.112965435395342</v>
      </c>
      <c r="P64" s="25"/>
      <c r="Q64" s="25">
        <f>р6гл1!I64/'6,1'!I64</f>
        <v>1.112997347480106</v>
      </c>
      <c r="R64" s="25"/>
      <c r="T64" s="209">
        <v>0</v>
      </c>
      <c r="U64" s="25">
        <f t="shared" si="3"/>
        <v>0</v>
      </c>
      <c r="W64" s="209">
        <v>0</v>
      </c>
      <c r="X64" s="1">
        <f t="shared" si="4"/>
        <v>0</v>
      </c>
      <c r="Z64" s="206">
        <v>0</v>
      </c>
      <c r="AA64" s="1">
        <f t="shared" si="5"/>
        <v>0</v>
      </c>
    </row>
    <row r="65" spans="1:27" ht="12.75" customHeight="1" x14ac:dyDescent="0.2">
      <c r="A65" s="4" t="s">
        <v>466</v>
      </c>
      <c r="B65" s="4" t="s">
        <v>1500</v>
      </c>
      <c r="C65" s="5" t="s">
        <v>1501</v>
      </c>
      <c r="D65" s="4" t="s">
        <v>749</v>
      </c>
      <c r="E65" s="6">
        <v>5229</v>
      </c>
      <c r="F65" s="6">
        <f t="shared" si="0"/>
        <v>0</v>
      </c>
      <c r="G65" s="6">
        <v>9631</v>
      </c>
      <c r="H65" s="6">
        <f t="shared" si="1"/>
        <v>0</v>
      </c>
      <c r="I65" s="11">
        <v>10772</v>
      </c>
      <c r="J65" s="11">
        <f t="shared" si="2"/>
        <v>0</v>
      </c>
      <c r="L65" s="14"/>
      <c r="M65" s="25">
        <f>р6гл1!E65/'6,1'!E65</f>
        <v>1.1130235226620768</v>
      </c>
      <c r="N65" s="25"/>
      <c r="O65" s="25">
        <f>р6гл1!G65/'6,1'!G65</f>
        <v>1.1129685390925137</v>
      </c>
      <c r="P65" s="25"/>
      <c r="Q65" s="25">
        <f>р6гл1!I65/'6,1'!I65</f>
        <v>1.112978091347939</v>
      </c>
      <c r="R65" s="25"/>
      <c r="T65" s="209">
        <v>0</v>
      </c>
      <c r="U65" s="25">
        <f t="shared" si="3"/>
        <v>0</v>
      </c>
      <c r="W65" s="209">
        <v>0</v>
      </c>
      <c r="X65" s="1">
        <f t="shared" si="4"/>
        <v>0</v>
      </c>
      <c r="Z65" s="206">
        <v>0</v>
      </c>
      <c r="AA65" s="1">
        <f t="shared" si="5"/>
        <v>0</v>
      </c>
    </row>
    <row r="66" spans="1:27" ht="24.75" customHeight="1" x14ac:dyDescent="0.2">
      <c r="A66" s="4" t="s">
        <v>469</v>
      </c>
      <c r="B66" s="4" t="s">
        <v>1502</v>
      </c>
      <c r="C66" s="5" t="s">
        <v>1503</v>
      </c>
      <c r="D66" s="4" t="s">
        <v>749</v>
      </c>
      <c r="E66" s="6">
        <v>3137</v>
      </c>
      <c r="F66" s="6">
        <f>U66*$K$7</f>
        <v>0</v>
      </c>
      <c r="G66" s="6">
        <v>5779</v>
      </c>
      <c r="H66" s="6">
        <f t="shared" si="1"/>
        <v>0</v>
      </c>
      <c r="I66" s="11">
        <v>6463</v>
      </c>
      <c r="J66" s="11">
        <f t="shared" si="2"/>
        <v>0</v>
      </c>
      <c r="L66" s="14"/>
      <c r="M66" s="25">
        <f>р6гл1!E66/'6,1'!E66</f>
        <v>1.1128466687918392</v>
      </c>
      <c r="N66" s="25"/>
      <c r="O66" s="25">
        <f>р6гл1!G66/'6,1'!G66</f>
        <v>1.1129953279114033</v>
      </c>
      <c r="P66" s="25"/>
      <c r="Q66" s="25">
        <f>р6гл1!I66/'6,1'!I66</f>
        <v>1.1129506421166642</v>
      </c>
      <c r="R66" s="25"/>
      <c r="T66" s="209">
        <v>0</v>
      </c>
      <c r="U66" s="25">
        <f t="shared" si="3"/>
        <v>0</v>
      </c>
      <c r="W66" s="209">
        <v>0</v>
      </c>
      <c r="X66" s="1">
        <f t="shared" si="4"/>
        <v>0</v>
      </c>
      <c r="Z66" s="206">
        <v>0</v>
      </c>
      <c r="AA66" s="1">
        <f t="shared" si="5"/>
        <v>0</v>
      </c>
    </row>
    <row r="67" spans="1:27" ht="12.75" customHeight="1" x14ac:dyDescent="0.2">
      <c r="A67" s="4" t="s">
        <v>472</v>
      </c>
      <c r="B67" s="4" t="s">
        <v>1504</v>
      </c>
      <c r="C67" s="5" t="s">
        <v>1505</v>
      </c>
      <c r="D67" s="4" t="s">
        <v>749</v>
      </c>
      <c r="E67" s="6">
        <v>2615</v>
      </c>
      <c r="F67" s="6">
        <f t="shared" si="0"/>
        <v>0</v>
      </c>
      <c r="G67" s="6">
        <v>4816</v>
      </c>
      <c r="H67" s="6">
        <f t="shared" si="1"/>
        <v>0</v>
      </c>
      <c r="I67" s="11">
        <v>5385</v>
      </c>
      <c r="J67" s="11">
        <f t="shared" si="2"/>
        <v>0</v>
      </c>
      <c r="L67" s="14"/>
      <c r="M67" s="25">
        <f>р6гл1!E67/'6,1'!E67</f>
        <v>1.1128107074569791</v>
      </c>
      <c r="N67" s="25"/>
      <c r="O67" s="25">
        <f>р6гл1!G67/'6,1'!G67</f>
        <v>1.1129568106312293</v>
      </c>
      <c r="P67" s="25"/>
      <c r="Q67" s="25">
        <f>р6гл1!I67/'6,1'!I67</f>
        <v>1.1130919220055711</v>
      </c>
      <c r="R67" s="25"/>
      <c r="T67" s="209">
        <v>0</v>
      </c>
      <c r="U67" s="25">
        <f t="shared" si="3"/>
        <v>0</v>
      </c>
      <c r="W67" s="209">
        <v>0</v>
      </c>
      <c r="X67" s="1">
        <f t="shared" si="4"/>
        <v>0</v>
      </c>
      <c r="Z67" s="206">
        <v>0</v>
      </c>
      <c r="AA67" s="1">
        <f t="shared" si="5"/>
        <v>0</v>
      </c>
    </row>
    <row r="68" spans="1:27" ht="24.75" customHeight="1" x14ac:dyDescent="0.2">
      <c r="A68" s="4" t="s">
        <v>475</v>
      </c>
      <c r="B68" s="4" t="s">
        <v>1506</v>
      </c>
      <c r="C68" s="5" t="s">
        <v>1507</v>
      </c>
      <c r="D68" s="4" t="s">
        <v>15</v>
      </c>
      <c r="E68" s="6">
        <v>3506</v>
      </c>
      <c r="F68" s="6">
        <f t="shared" si="0"/>
        <v>0</v>
      </c>
      <c r="G68" s="6">
        <v>5514</v>
      </c>
      <c r="H68" s="6">
        <f t="shared" si="1"/>
        <v>0</v>
      </c>
      <c r="I68" s="11">
        <v>7228</v>
      </c>
      <c r="J68" s="11">
        <f t="shared" si="2"/>
        <v>0</v>
      </c>
      <c r="L68" s="14"/>
      <c r="M68" s="25">
        <f>р6гл1!E68/'6,1'!E68</f>
        <v>1.1129492298916144</v>
      </c>
      <c r="N68" s="25"/>
      <c r="O68" s="25">
        <f>р6гл1!G68/'6,1'!G68</f>
        <v>1.1129851287631483</v>
      </c>
      <c r="P68" s="25"/>
      <c r="Q68" s="25">
        <f>р6гл1!I68/'6,1'!I68</f>
        <v>1.1130326508024351</v>
      </c>
      <c r="R68" s="25"/>
      <c r="T68" s="209">
        <v>0</v>
      </c>
      <c r="U68" s="25">
        <f t="shared" si="3"/>
        <v>0</v>
      </c>
      <c r="W68" s="209">
        <v>0</v>
      </c>
      <c r="X68" s="1">
        <f t="shared" si="4"/>
        <v>0</v>
      </c>
      <c r="Z68" s="206">
        <v>0</v>
      </c>
      <c r="AA68" s="1">
        <f t="shared" si="5"/>
        <v>0</v>
      </c>
    </row>
    <row r="69" spans="1:27" ht="24.75" customHeight="1" x14ac:dyDescent="0.2">
      <c r="A69" s="4" t="s">
        <v>478</v>
      </c>
      <c r="B69" s="4" t="s">
        <v>1508</v>
      </c>
      <c r="C69" s="5" t="s">
        <v>1509</v>
      </c>
      <c r="D69" s="4" t="s">
        <v>15</v>
      </c>
      <c r="E69" s="6">
        <v>2506</v>
      </c>
      <c r="F69" s="6">
        <f t="shared" si="0"/>
        <v>0</v>
      </c>
      <c r="G69" s="6">
        <v>3939</v>
      </c>
      <c r="H69" s="6">
        <f t="shared" si="1"/>
        <v>0</v>
      </c>
      <c r="I69" s="11">
        <v>5163</v>
      </c>
      <c r="J69" s="11">
        <f t="shared" si="2"/>
        <v>0</v>
      </c>
      <c r="L69" s="14"/>
      <c r="M69" s="25">
        <f>р6гл1!E69/'6,1'!E69</f>
        <v>1.1129289704708698</v>
      </c>
      <c r="N69" s="25"/>
      <c r="O69" s="25">
        <f>р6гл1!G69/'6,1'!G69</f>
        <v>1.112972835745113</v>
      </c>
      <c r="P69" s="25"/>
      <c r="Q69" s="25">
        <f>р6гл1!I69/'6,1'!I69</f>
        <v>1.1129188456323842</v>
      </c>
      <c r="R69" s="25"/>
      <c r="T69" s="209">
        <v>0</v>
      </c>
      <c r="U69" s="25">
        <f t="shared" si="3"/>
        <v>0</v>
      </c>
      <c r="W69" s="209">
        <v>0</v>
      </c>
      <c r="X69" s="1">
        <f>W69/1.2</f>
        <v>0</v>
      </c>
      <c r="Z69" s="206">
        <v>0</v>
      </c>
      <c r="AA69" s="1">
        <f t="shared" si="5"/>
        <v>0</v>
      </c>
    </row>
    <row r="70" spans="1:27" ht="24.75" customHeight="1" x14ac:dyDescent="0.2">
      <c r="A70" s="4" t="s">
        <v>481</v>
      </c>
      <c r="B70" s="4" t="s">
        <v>1510</v>
      </c>
      <c r="C70" s="5" t="s">
        <v>1511</v>
      </c>
      <c r="D70" s="4" t="s">
        <v>15</v>
      </c>
      <c r="E70" s="6">
        <v>3964</v>
      </c>
      <c r="F70" s="6">
        <f t="shared" si="0"/>
        <v>0</v>
      </c>
      <c r="G70" s="6">
        <v>5951</v>
      </c>
      <c r="H70" s="6">
        <f t="shared" si="1"/>
        <v>0</v>
      </c>
      <c r="I70" s="11">
        <v>8172</v>
      </c>
      <c r="J70" s="11">
        <f t="shared" si="2"/>
        <v>0</v>
      </c>
      <c r="L70" s="14"/>
      <c r="M70" s="25">
        <f>р6гл1!E70/'6,1'!E70</f>
        <v>1.1130171543895055</v>
      </c>
      <c r="N70" s="25"/>
      <c r="O70" s="25">
        <f>р6гл1!G70/'6,1'!G70</f>
        <v>1.1129221979499244</v>
      </c>
      <c r="P70" s="25"/>
      <c r="Q70" s="25">
        <f>р6гл1!I70/'6,1'!I70</f>
        <v>1.1129466470876161</v>
      </c>
      <c r="R70" s="25"/>
      <c r="T70" s="209">
        <v>0</v>
      </c>
      <c r="U70" s="25">
        <f t="shared" si="3"/>
        <v>0</v>
      </c>
      <c r="W70" s="209">
        <v>0</v>
      </c>
      <c r="X70" s="1">
        <f t="shared" si="4"/>
        <v>0</v>
      </c>
      <c r="Z70" s="206">
        <v>0</v>
      </c>
      <c r="AA70" s="1">
        <f t="shared" si="5"/>
        <v>0</v>
      </c>
    </row>
    <row r="71" spans="1:27" ht="24.75" customHeight="1" x14ac:dyDescent="0.2">
      <c r="A71" s="4" t="s">
        <v>484</v>
      </c>
      <c r="B71" s="4" t="s">
        <v>1512</v>
      </c>
      <c r="C71" s="5" t="s">
        <v>1513</v>
      </c>
      <c r="D71" s="4" t="s">
        <v>15</v>
      </c>
      <c r="E71" s="6">
        <v>2944</v>
      </c>
      <c r="F71" s="6">
        <f t="shared" si="0"/>
        <v>0</v>
      </c>
      <c r="G71" s="6">
        <v>4629</v>
      </c>
      <c r="H71" s="6">
        <f t="shared" si="1"/>
        <v>0</v>
      </c>
      <c r="I71" s="11">
        <v>6066</v>
      </c>
      <c r="J71" s="11">
        <f t="shared" si="2"/>
        <v>0</v>
      </c>
      <c r="L71" s="14"/>
      <c r="M71" s="25">
        <f>р6гл1!E71/'6,1'!E71</f>
        <v>1.1131114130434783</v>
      </c>
      <c r="N71" s="25"/>
      <c r="O71" s="25">
        <f>р6гл1!G71/'6,1'!G71</f>
        <v>1.1129833657377404</v>
      </c>
      <c r="P71" s="25"/>
      <c r="Q71" s="25">
        <f>р6гл1!I71/'6,1'!I71</f>
        <v>1.1129244971974943</v>
      </c>
      <c r="R71" s="25"/>
      <c r="T71" s="209">
        <v>0</v>
      </c>
      <c r="U71" s="25">
        <f t="shared" si="3"/>
        <v>0</v>
      </c>
      <c r="W71" s="209">
        <v>0</v>
      </c>
      <c r="X71" s="1">
        <f t="shared" si="4"/>
        <v>0</v>
      </c>
      <c r="Z71" s="206">
        <v>0</v>
      </c>
      <c r="AA71" s="1">
        <f>Z71/1.2</f>
        <v>0</v>
      </c>
    </row>
    <row r="72" spans="1:27" ht="12.75" customHeight="1" x14ac:dyDescent="0.2">
      <c r="A72" s="4" t="s">
        <v>487</v>
      </c>
      <c r="B72" s="4" t="s">
        <v>1514</v>
      </c>
      <c r="C72" s="5" t="s">
        <v>1515</v>
      </c>
      <c r="D72" s="4" t="s">
        <v>15</v>
      </c>
      <c r="E72" s="8">
        <v>685</v>
      </c>
      <c r="F72" s="6">
        <f t="shared" si="0"/>
        <v>0</v>
      </c>
      <c r="G72" s="6">
        <v>1262</v>
      </c>
      <c r="H72" s="6">
        <f t="shared" si="1"/>
        <v>0</v>
      </c>
      <c r="I72" s="11">
        <v>1411</v>
      </c>
      <c r="J72" s="11">
        <f t="shared" si="2"/>
        <v>0</v>
      </c>
      <c r="L72" s="14"/>
      <c r="M72" s="25">
        <f>р6гл1!E72/'6,1'!E72</f>
        <v>1.1124087591240877</v>
      </c>
      <c r="N72" s="25"/>
      <c r="O72" s="25">
        <f>р6гл1!G72/'6,1'!G72</f>
        <v>1.113312202852615</v>
      </c>
      <c r="P72" s="25"/>
      <c r="Q72" s="25">
        <f>р6гл1!I72/'6,1'!I72</f>
        <v>1.11268603827073</v>
      </c>
      <c r="R72" s="25"/>
      <c r="T72" s="209">
        <v>0</v>
      </c>
      <c r="U72" s="25">
        <f t="shared" si="3"/>
        <v>0</v>
      </c>
      <c r="W72" s="209">
        <v>0</v>
      </c>
      <c r="X72" s="1">
        <f t="shared" si="4"/>
        <v>0</v>
      </c>
      <c r="Z72" s="206">
        <v>0</v>
      </c>
      <c r="AA72" s="1">
        <f t="shared" si="5"/>
        <v>0</v>
      </c>
    </row>
    <row r="73" spans="1:27" ht="12.75" customHeight="1" x14ac:dyDescent="0.2">
      <c r="A73" s="4" t="s">
        <v>490</v>
      </c>
      <c r="B73" s="4" t="s">
        <v>1516</v>
      </c>
      <c r="C73" s="5" t="s">
        <v>1517</v>
      </c>
      <c r="D73" s="4" t="s">
        <v>15</v>
      </c>
      <c r="E73" s="8">
        <v>681</v>
      </c>
      <c r="F73" s="6">
        <f t="shared" si="0"/>
        <v>0</v>
      </c>
      <c r="G73" s="6">
        <v>1253</v>
      </c>
      <c r="H73" s="6">
        <f t="shared" si="1"/>
        <v>0</v>
      </c>
      <c r="I73" s="11">
        <v>1402</v>
      </c>
      <c r="J73" s="11">
        <f t="shared" si="2"/>
        <v>0</v>
      </c>
      <c r="L73" s="14"/>
      <c r="M73" s="25">
        <f>р6гл1!E73/'6,1'!E73</f>
        <v>1.1130690161527166</v>
      </c>
      <c r="N73" s="25"/>
      <c r="O73" s="25">
        <f>р6гл1!G73/'6,1'!G73</f>
        <v>1.1133280127693534</v>
      </c>
      <c r="P73" s="25"/>
      <c r="Q73" s="25">
        <f>р6гл1!I73/'6,1'!I73</f>
        <v>1.1126961483594864</v>
      </c>
      <c r="R73" s="25"/>
      <c r="T73" s="209">
        <v>0</v>
      </c>
      <c r="U73" s="25">
        <f>T73/1.2</f>
        <v>0</v>
      </c>
      <c r="W73" s="209">
        <v>0</v>
      </c>
      <c r="X73" s="1">
        <f t="shared" si="4"/>
        <v>0</v>
      </c>
      <c r="Z73" s="206">
        <v>0</v>
      </c>
      <c r="AA73" s="1">
        <f t="shared" si="5"/>
        <v>0</v>
      </c>
    </row>
    <row r="74" spans="1:27" ht="12.75" customHeight="1" x14ac:dyDescent="0.2">
      <c r="A74" s="4" t="s">
        <v>492</v>
      </c>
      <c r="B74" s="4" t="s">
        <v>1518</v>
      </c>
      <c r="C74" s="5" t="s">
        <v>1519</v>
      </c>
      <c r="D74" s="4" t="s">
        <v>15</v>
      </c>
      <c r="E74" s="8">
        <v>1046</v>
      </c>
      <c r="F74" s="6">
        <f t="shared" si="0"/>
        <v>0</v>
      </c>
      <c r="G74" s="6">
        <v>1927</v>
      </c>
      <c r="H74" s="6">
        <f t="shared" si="1"/>
        <v>0</v>
      </c>
      <c r="I74" s="11">
        <v>2155</v>
      </c>
      <c r="J74" s="11">
        <f t="shared" si="2"/>
        <v>0</v>
      </c>
      <c r="L74" s="14"/>
      <c r="M74" s="25">
        <f>р6гл1!E74/'6,1'!E74</f>
        <v>1.1128107074569791</v>
      </c>
      <c r="N74" s="25"/>
      <c r="O74" s="25">
        <f>р6гл1!G74/'6,1'!G74</f>
        <v>1.1131292163985469</v>
      </c>
      <c r="P74" s="25"/>
      <c r="Q74" s="25">
        <f>р6гл1!I74/'6,1'!I74</f>
        <v>1.1132250580046403</v>
      </c>
      <c r="R74" s="25"/>
      <c r="T74" s="209">
        <v>0</v>
      </c>
      <c r="U74" s="25">
        <f t="shared" si="3"/>
        <v>0</v>
      </c>
      <c r="W74" s="209">
        <v>0</v>
      </c>
      <c r="X74" s="1">
        <f>W74/1.2</f>
        <v>0</v>
      </c>
      <c r="Z74" s="206">
        <v>0</v>
      </c>
      <c r="AA74" s="1">
        <f t="shared" si="5"/>
        <v>0</v>
      </c>
    </row>
    <row r="75" spans="1:27" x14ac:dyDescent="0.2">
      <c r="K75" s="14">
        <f>SUM(E10:J74)</f>
        <v>1886262.45</v>
      </c>
      <c r="R75" s="124">
        <f>р6гл1!K75/'6,1'!K75</f>
        <v>0</v>
      </c>
      <c r="S75" s="1" t="b">
        <f>R75=р6гл1!K76</f>
        <v>1</v>
      </c>
    </row>
    <row r="76" spans="1:27" x14ac:dyDescent="0.2">
      <c r="K76" s="14">
        <f>SUM(р6гл1!E10:J74)</f>
        <v>2099404.4</v>
      </c>
      <c r="R76" s="124"/>
    </row>
    <row r="77" spans="1:27" x14ac:dyDescent="0.2">
      <c r="K77" s="25">
        <f>K76/K75</f>
        <v>1.112996974519638</v>
      </c>
      <c r="R77" s="124"/>
    </row>
  </sheetData>
  <mergeCells count="13">
    <mergeCell ref="A1:F2"/>
    <mergeCell ref="A4:F4"/>
    <mergeCell ref="A6:F6"/>
    <mergeCell ref="A8:A9"/>
    <mergeCell ref="B8:B9"/>
    <mergeCell ref="C8:C9"/>
    <mergeCell ref="D8:D9"/>
    <mergeCell ref="E8:F8"/>
    <mergeCell ref="T9:U9"/>
    <mergeCell ref="W9:X9"/>
    <mergeCell ref="Z9:AA9"/>
    <mergeCell ref="G8:H8"/>
    <mergeCell ref="I8:J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R13"/>
  <sheetViews>
    <sheetView workbookViewId="0">
      <pane ySplit="9" topLeftCell="A10" activePane="bottomLeft" state="frozen"/>
      <selection activeCell="F20" sqref="F20"/>
      <selection pane="bottomLeft" activeCell="K13" sqref="K13"/>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248" width="9.140625" style="1"/>
    <col min="249" max="249" width="11.5703125" style="1" customWidth="1"/>
    <col min="250" max="250" width="13.140625" style="1" customWidth="1"/>
    <col min="251" max="251" width="48.42578125" style="1" customWidth="1"/>
    <col min="252" max="252" width="13.85546875" style="1" customWidth="1"/>
    <col min="253" max="253" width="11.42578125" style="1" customWidth="1"/>
    <col min="254" max="254" width="11.85546875" style="1" customWidth="1"/>
    <col min="255" max="504" width="9.140625" style="1"/>
    <col min="505" max="505" width="11.5703125" style="1" customWidth="1"/>
    <col min="506" max="506" width="13.140625" style="1" customWidth="1"/>
    <col min="507" max="507" width="48.42578125" style="1" customWidth="1"/>
    <col min="508" max="508" width="13.85546875" style="1" customWidth="1"/>
    <col min="509" max="509" width="11.42578125" style="1" customWidth="1"/>
    <col min="510" max="510" width="11.85546875" style="1" customWidth="1"/>
    <col min="511" max="760" width="9.140625" style="1"/>
    <col min="761" max="761" width="11.5703125" style="1" customWidth="1"/>
    <col min="762" max="762" width="13.140625" style="1" customWidth="1"/>
    <col min="763" max="763" width="48.42578125" style="1" customWidth="1"/>
    <col min="764" max="764" width="13.85546875" style="1" customWidth="1"/>
    <col min="765" max="765" width="11.42578125" style="1" customWidth="1"/>
    <col min="766" max="766" width="11.85546875" style="1" customWidth="1"/>
    <col min="767" max="1016" width="9.140625" style="1"/>
    <col min="1017" max="1017" width="11.5703125" style="1" customWidth="1"/>
    <col min="1018" max="1018" width="13.140625" style="1" customWidth="1"/>
    <col min="1019" max="1019" width="48.42578125" style="1" customWidth="1"/>
    <col min="1020" max="1020" width="13.85546875" style="1" customWidth="1"/>
    <col min="1021" max="1021" width="11.42578125" style="1" customWidth="1"/>
    <col min="1022" max="1022" width="11.85546875" style="1" customWidth="1"/>
    <col min="1023" max="1272" width="9.140625" style="1"/>
    <col min="1273" max="1273" width="11.5703125" style="1" customWidth="1"/>
    <col min="1274" max="1274" width="13.140625" style="1" customWidth="1"/>
    <col min="1275" max="1275" width="48.42578125" style="1" customWidth="1"/>
    <col min="1276" max="1276" width="13.85546875" style="1" customWidth="1"/>
    <col min="1277" max="1277" width="11.42578125" style="1" customWidth="1"/>
    <col min="1278" max="1278" width="11.85546875" style="1" customWidth="1"/>
    <col min="1279" max="1528" width="9.140625" style="1"/>
    <col min="1529" max="1529" width="11.5703125" style="1" customWidth="1"/>
    <col min="1530" max="1530" width="13.140625" style="1" customWidth="1"/>
    <col min="1531" max="1531" width="48.42578125" style="1" customWidth="1"/>
    <col min="1532" max="1532" width="13.85546875" style="1" customWidth="1"/>
    <col min="1533" max="1533" width="11.42578125" style="1" customWidth="1"/>
    <col min="1534" max="1534" width="11.85546875" style="1" customWidth="1"/>
    <col min="1535" max="1784" width="9.140625" style="1"/>
    <col min="1785" max="1785" width="11.5703125" style="1" customWidth="1"/>
    <col min="1786" max="1786" width="13.140625" style="1" customWidth="1"/>
    <col min="1787" max="1787" width="48.42578125" style="1" customWidth="1"/>
    <col min="1788" max="1788" width="13.85546875" style="1" customWidth="1"/>
    <col min="1789" max="1789" width="11.42578125" style="1" customWidth="1"/>
    <col min="1790" max="1790" width="11.85546875" style="1" customWidth="1"/>
    <col min="1791" max="2040" width="9.140625" style="1"/>
    <col min="2041" max="2041" width="11.5703125" style="1" customWidth="1"/>
    <col min="2042" max="2042" width="13.140625" style="1" customWidth="1"/>
    <col min="2043" max="2043" width="48.42578125" style="1" customWidth="1"/>
    <col min="2044" max="2044" width="13.85546875" style="1" customWidth="1"/>
    <col min="2045" max="2045" width="11.42578125" style="1" customWidth="1"/>
    <col min="2046" max="2046" width="11.85546875" style="1" customWidth="1"/>
    <col min="2047" max="2296" width="9.140625" style="1"/>
    <col min="2297" max="2297" width="11.5703125" style="1" customWidth="1"/>
    <col min="2298" max="2298" width="13.140625" style="1" customWidth="1"/>
    <col min="2299" max="2299" width="48.42578125" style="1" customWidth="1"/>
    <col min="2300" max="2300" width="13.85546875" style="1" customWidth="1"/>
    <col min="2301" max="2301" width="11.42578125" style="1" customWidth="1"/>
    <col min="2302" max="2302" width="11.85546875" style="1" customWidth="1"/>
    <col min="2303" max="2552" width="9.140625" style="1"/>
    <col min="2553" max="2553" width="11.5703125" style="1" customWidth="1"/>
    <col min="2554" max="2554" width="13.140625" style="1" customWidth="1"/>
    <col min="2555" max="2555" width="48.42578125" style="1" customWidth="1"/>
    <col min="2556" max="2556" width="13.85546875" style="1" customWidth="1"/>
    <col min="2557" max="2557" width="11.42578125" style="1" customWidth="1"/>
    <col min="2558" max="2558" width="11.85546875" style="1" customWidth="1"/>
    <col min="2559" max="2808" width="9.140625" style="1"/>
    <col min="2809" max="2809" width="11.5703125" style="1" customWidth="1"/>
    <col min="2810" max="2810" width="13.140625" style="1" customWidth="1"/>
    <col min="2811" max="2811" width="48.42578125" style="1" customWidth="1"/>
    <col min="2812" max="2812" width="13.85546875" style="1" customWidth="1"/>
    <col min="2813" max="2813" width="11.42578125" style="1" customWidth="1"/>
    <col min="2814" max="2814" width="11.85546875" style="1" customWidth="1"/>
    <col min="2815" max="3064" width="9.140625" style="1"/>
    <col min="3065" max="3065" width="11.5703125" style="1" customWidth="1"/>
    <col min="3066" max="3066" width="13.140625" style="1" customWidth="1"/>
    <col min="3067" max="3067" width="48.42578125" style="1" customWidth="1"/>
    <col min="3068" max="3068" width="13.85546875" style="1" customWidth="1"/>
    <col min="3069" max="3069" width="11.42578125" style="1" customWidth="1"/>
    <col min="3070" max="3070" width="11.85546875" style="1" customWidth="1"/>
    <col min="3071" max="3320" width="9.140625" style="1"/>
    <col min="3321" max="3321" width="11.5703125" style="1" customWidth="1"/>
    <col min="3322" max="3322" width="13.140625" style="1" customWidth="1"/>
    <col min="3323" max="3323" width="48.42578125" style="1" customWidth="1"/>
    <col min="3324" max="3324" width="13.85546875" style="1" customWidth="1"/>
    <col min="3325" max="3325" width="11.42578125" style="1" customWidth="1"/>
    <col min="3326" max="3326" width="11.85546875" style="1" customWidth="1"/>
    <col min="3327" max="3576" width="9.140625" style="1"/>
    <col min="3577" max="3577" width="11.5703125" style="1" customWidth="1"/>
    <col min="3578" max="3578" width="13.140625" style="1" customWidth="1"/>
    <col min="3579" max="3579" width="48.42578125" style="1" customWidth="1"/>
    <col min="3580" max="3580" width="13.85546875" style="1" customWidth="1"/>
    <col min="3581" max="3581" width="11.42578125" style="1" customWidth="1"/>
    <col min="3582" max="3582" width="11.85546875" style="1" customWidth="1"/>
    <col min="3583" max="3832" width="9.140625" style="1"/>
    <col min="3833" max="3833" width="11.5703125" style="1" customWidth="1"/>
    <col min="3834" max="3834" width="13.140625" style="1" customWidth="1"/>
    <col min="3835" max="3835" width="48.42578125" style="1" customWidth="1"/>
    <col min="3836" max="3836" width="13.85546875" style="1" customWidth="1"/>
    <col min="3837" max="3837" width="11.42578125" style="1" customWidth="1"/>
    <col min="3838" max="3838" width="11.85546875" style="1" customWidth="1"/>
    <col min="3839" max="4088" width="9.140625" style="1"/>
    <col min="4089" max="4089" width="11.5703125" style="1" customWidth="1"/>
    <col min="4090" max="4090" width="13.140625" style="1" customWidth="1"/>
    <col min="4091" max="4091" width="48.42578125" style="1" customWidth="1"/>
    <col min="4092" max="4092" width="13.85546875" style="1" customWidth="1"/>
    <col min="4093" max="4093" width="11.42578125" style="1" customWidth="1"/>
    <col min="4094" max="4094" width="11.85546875" style="1" customWidth="1"/>
    <col min="4095" max="4344" width="9.140625" style="1"/>
    <col min="4345" max="4345" width="11.5703125" style="1" customWidth="1"/>
    <col min="4346" max="4346" width="13.140625" style="1" customWidth="1"/>
    <col min="4347" max="4347" width="48.42578125" style="1" customWidth="1"/>
    <col min="4348" max="4348" width="13.85546875" style="1" customWidth="1"/>
    <col min="4349" max="4349" width="11.42578125" style="1" customWidth="1"/>
    <col min="4350" max="4350" width="11.85546875" style="1" customWidth="1"/>
    <col min="4351" max="4600" width="9.140625" style="1"/>
    <col min="4601" max="4601" width="11.5703125" style="1" customWidth="1"/>
    <col min="4602" max="4602" width="13.140625" style="1" customWidth="1"/>
    <col min="4603" max="4603" width="48.42578125" style="1" customWidth="1"/>
    <col min="4604" max="4604" width="13.85546875" style="1" customWidth="1"/>
    <col min="4605" max="4605" width="11.42578125" style="1" customWidth="1"/>
    <col min="4606" max="4606" width="11.85546875" style="1" customWidth="1"/>
    <col min="4607" max="4856" width="9.140625" style="1"/>
    <col min="4857" max="4857" width="11.5703125" style="1" customWidth="1"/>
    <col min="4858" max="4858" width="13.140625" style="1" customWidth="1"/>
    <col min="4859" max="4859" width="48.42578125" style="1" customWidth="1"/>
    <col min="4860" max="4860" width="13.85546875" style="1" customWidth="1"/>
    <col min="4861" max="4861" width="11.42578125" style="1" customWidth="1"/>
    <col min="4862" max="4862" width="11.85546875" style="1" customWidth="1"/>
    <col min="4863" max="5112" width="9.140625" style="1"/>
    <col min="5113" max="5113" width="11.5703125" style="1" customWidth="1"/>
    <col min="5114" max="5114" width="13.140625" style="1" customWidth="1"/>
    <col min="5115" max="5115" width="48.42578125" style="1" customWidth="1"/>
    <col min="5116" max="5116" width="13.85546875" style="1" customWidth="1"/>
    <col min="5117" max="5117" width="11.42578125" style="1" customWidth="1"/>
    <col min="5118" max="5118" width="11.85546875" style="1" customWidth="1"/>
    <col min="5119" max="5368" width="9.140625" style="1"/>
    <col min="5369" max="5369" width="11.5703125" style="1" customWidth="1"/>
    <col min="5370" max="5370" width="13.140625" style="1" customWidth="1"/>
    <col min="5371" max="5371" width="48.42578125" style="1" customWidth="1"/>
    <col min="5372" max="5372" width="13.85546875" style="1" customWidth="1"/>
    <col min="5373" max="5373" width="11.42578125" style="1" customWidth="1"/>
    <col min="5374" max="5374" width="11.85546875" style="1" customWidth="1"/>
    <col min="5375" max="5624" width="9.140625" style="1"/>
    <col min="5625" max="5625" width="11.5703125" style="1" customWidth="1"/>
    <col min="5626" max="5626" width="13.140625" style="1" customWidth="1"/>
    <col min="5627" max="5627" width="48.42578125" style="1" customWidth="1"/>
    <col min="5628" max="5628" width="13.85546875" style="1" customWidth="1"/>
    <col min="5629" max="5629" width="11.42578125" style="1" customWidth="1"/>
    <col min="5630" max="5630" width="11.85546875" style="1" customWidth="1"/>
    <col min="5631" max="5880" width="9.140625" style="1"/>
    <col min="5881" max="5881" width="11.5703125" style="1" customWidth="1"/>
    <col min="5882" max="5882" width="13.140625" style="1" customWidth="1"/>
    <col min="5883" max="5883" width="48.42578125" style="1" customWidth="1"/>
    <col min="5884" max="5884" width="13.85546875" style="1" customWidth="1"/>
    <col min="5885" max="5885" width="11.42578125" style="1" customWidth="1"/>
    <col min="5886" max="5886" width="11.85546875" style="1" customWidth="1"/>
    <col min="5887" max="6136" width="9.140625" style="1"/>
    <col min="6137" max="6137" width="11.5703125" style="1" customWidth="1"/>
    <col min="6138" max="6138" width="13.140625" style="1" customWidth="1"/>
    <col min="6139" max="6139" width="48.42578125" style="1" customWidth="1"/>
    <col min="6140" max="6140" width="13.85546875" style="1" customWidth="1"/>
    <col min="6141" max="6141" width="11.42578125" style="1" customWidth="1"/>
    <col min="6142" max="6142" width="11.85546875" style="1" customWidth="1"/>
    <col min="6143" max="6392" width="9.140625" style="1"/>
    <col min="6393" max="6393" width="11.5703125" style="1" customWidth="1"/>
    <col min="6394" max="6394" width="13.140625" style="1" customWidth="1"/>
    <col min="6395" max="6395" width="48.42578125" style="1" customWidth="1"/>
    <col min="6396" max="6396" width="13.85546875" style="1" customWidth="1"/>
    <col min="6397" max="6397" width="11.42578125" style="1" customWidth="1"/>
    <col min="6398" max="6398" width="11.85546875" style="1" customWidth="1"/>
    <col min="6399" max="6648" width="9.140625" style="1"/>
    <col min="6649" max="6649" width="11.5703125" style="1" customWidth="1"/>
    <col min="6650" max="6650" width="13.140625" style="1" customWidth="1"/>
    <col min="6651" max="6651" width="48.42578125" style="1" customWidth="1"/>
    <col min="6652" max="6652" width="13.85546875" style="1" customWidth="1"/>
    <col min="6653" max="6653" width="11.42578125" style="1" customWidth="1"/>
    <col min="6654" max="6654" width="11.85546875" style="1" customWidth="1"/>
    <col min="6655" max="6904" width="9.140625" style="1"/>
    <col min="6905" max="6905" width="11.5703125" style="1" customWidth="1"/>
    <col min="6906" max="6906" width="13.140625" style="1" customWidth="1"/>
    <col min="6907" max="6907" width="48.42578125" style="1" customWidth="1"/>
    <col min="6908" max="6908" width="13.85546875" style="1" customWidth="1"/>
    <col min="6909" max="6909" width="11.42578125" style="1" customWidth="1"/>
    <col min="6910" max="6910" width="11.85546875" style="1" customWidth="1"/>
    <col min="6911" max="7160" width="9.140625" style="1"/>
    <col min="7161" max="7161" width="11.5703125" style="1" customWidth="1"/>
    <col min="7162" max="7162" width="13.140625" style="1" customWidth="1"/>
    <col min="7163" max="7163" width="48.42578125" style="1" customWidth="1"/>
    <col min="7164" max="7164" width="13.85546875" style="1" customWidth="1"/>
    <col min="7165" max="7165" width="11.42578125" style="1" customWidth="1"/>
    <col min="7166" max="7166" width="11.85546875" style="1" customWidth="1"/>
    <col min="7167" max="7416" width="9.140625" style="1"/>
    <col min="7417" max="7417" width="11.5703125" style="1" customWidth="1"/>
    <col min="7418" max="7418" width="13.140625" style="1" customWidth="1"/>
    <col min="7419" max="7419" width="48.42578125" style="1" customWidth="1"/>
    <col min="7420" max="7420" width="13.85546875" style="1" customWidth="1"/>
    <col min="7421" max="7421" width="11.42578125" style="1" customWidth="1"/>
    <col min="7422" max="7422" width="11.85546875" style="1" customWidth="1"/>
    <col min="7423" max="7672" width="9.140625" style="1"/>
    <col min="7673" max="7673" width="11.5703125" style="1" customWidth="1"/>
    <col min="7674" max="7674" width="13.140625" style="1" customWidth="1"/>
    <col min="7675" max="7675" width="48.42578125" style="1" customWidth="1"/>
    <col min="7676" max="7676" width="13.85546875" style="1" customWidth="1"/>
    <col min="7677" max="7677" width="11.42578125" style="1" customWidth="1"/>
    <col min="7678" max="7678" width="11.85546875" style="1" customWidth="1"/>
    <col min="7679" max="7928" width="9.140625" style="1"/>
    <col min="7929" max="7929" width="11.5703125" style="1" customWidth="1"/>
    <col min="7930" max="7930" width="13.140625" style="1" customWidth="1"/>
    <col min="7931" max="7931" width="48.42578125" style="1" customWidth="1"/>
    <col min="7932" max="7932" width="13.85546875" style="1" customWidth="1"/>
    <col min="7933" max="7933" width="11.42578125" style="1" customWidth="1"/>
    <col min="7934" max="7934" width="11.85546875" style="1" customWidth="1"/>
    <col min="7935" max="8184" width="9.140625" style="1"/>
    <col min="8185" max="8185" width="11.5703125" style="1" customWidth="1"/>
    <col min="8186" max="8186" width="13.140625" style="1" customWidth="1"/>
    <col min="8187" max="8187" width="48.42578125" style="1" customWidth="1"/>
    <col min="8188" max="8188" width="13.85546875" style="1" customWidth="1"/>
    <col min="8189" max="8189" width="11.42578125" style="1" customWidth="1"/>
    <col min="8190" max="8190" width="11.85546875" style="1" customWidth="1"/>
    <col min="8191" max="8440" width="9.140625" style="1"/>
    <col min="8441" max="8441" width="11.5703125" style="1" customWidth="1"/>
    <col min="8442" max="8442" width="13.140625" style="1" customWidth="1"/>
    <col min="8443" max="8443" width="48.42578125" style="1" customWidth="1"/>
    <col min="8444" max="8444" width="13.85546875" style="1" customWidth="1"/>
    <col min="8445" max="8445" width="11.42578125" style="1" customWidth="1"/>
    <col min="8446" max="8446" width="11.85546875" style="1" customWidth="1"/>
    <col min="8447" max="8696" width="9.140625" style="1"/>
    <col min="8697" max="8697" width="11.5703125" style="1" customWidth="1"/>
    <col min="8698" max="8698" width="13.140625" style="1" customWidth="1"/>
    <col min="8699" max="8699" width="48.42578125" style="1" customWidth="1"/>
    <col min="8700" max="8700" width="13.85546875" style="1" customWidth="1"/>
    <col min="8701" max="8701" width="11.42578125" style="1" customWidth="1"/>
    <col min="8702" max="8702" width="11.85546875" style="1" customWidth="1"/>
    <col min="8703" max="8952" width="9.140625" style="1"/>
    <col min="8953" max="8953" width="11.5703125" style="1" customWidth="1"/>
    <col min="8954" max="8954" width="13.140625" style="1" customWidth="1"/>
    <col min="8955" max="8955" width="48.42578125" style="1" customWidth="1"/>
    <col min="8956" max="8956" width="13.85546875" style="1" customWidth="1"/>
    <col min="8957" max="8957" width="11.42578125" style="1" customWidth="1"/>
    <col min="8958" max="8958" width="11.85546875" style="1" customWidth="1"/>
    <col min="8959" max="9208" width="9.140625" style="1"/>
    <col min="9209" max="9209" width="11.5703125" style="1" customWidth="1"/>
    <col min="9210" max="9210" width="13.140625" style="1" customWidth="1"/>
    <col min="9211" max="9211" width="48.42578125" style="1" customWidth="1"/>
    <col min="9212" max="9212" width="13.85546875" style="1" customWidth="1"/>
    <col min="9213" max="9213" width="11.42578125" style="1" customWidth="1"/>
    <col min="9214" max="9214" width="11.85546875" style="1" customWidth="1"/>
    <col min="9215" max="9464" width="9.140625" style="1"/>
    <col min="9465" max="9465" width="11.5703125" style="1" customWidth="1"/>
    <col min="9466" max="9466" width="13.140625" style="1" customWidth="1"/>
    <col min="9467" max="9467" width="48.42578125" style="1" customWidth="1"/>
    <col min="9468" max="9468" width="13.85546875" style="1" customWidth="1"/>
    <col min="9469" max="9469" width="11.42578125" style="1" customWidth="1"/>
    <col min="9470" max="9470" width="11.85546875" style="1" customWidth="1"/>
    <col min="9471" max="9720" width="9.140625" style="1"/>
    <col min="9721" max="9721" width="11.5703125" style="1" customWidth="1"/>
    <col min="9722" max="9722" width="13.140625" style="1" customWidth="1"/>
    <col min="9723" max="9723" width="48.42578125" style="1" customWidth="1"/>
    <col min="9724" max="9724" width="13.85546875" style="1" customWidth="1"/>
    <col min="9725" max="9725" width="11.42578125" style="1" customWidth="1"/>
    <col min="9726" max="9726" width="11.85546875" style="1" customWidth="1"/>
    <col min="9727" max="9976" width="9.140625" style="1"/>
    <col min="9977" max="9977" width="11.5703125" style="1" customWidth="1"/>
    <col min="9978" max="9978" width="13.140625" style="1" customWidth="1"/>
    <col min="9979" max="9979" width="48.42578125" style="1" customWidth="1"/>
    <col min="9980" max="9980" width="13.85546875" style="1" customWidth="1"/>
    <col min="9981" max="9981" width="11.42578125" style="1" customWidth="1"/>
    <col min="9982" max="9982" width="11.85546875" style="1" customWidth="1"/>
    <col min="9983" max="10232" width="9.140625" style="1"/>
    <col min="10233" max="10233" width="11.5703125" style="1" customWidth="1"/>
    <col min="10234" max="10234" width="13.140625" style="1" customWidth="1"/>
    <col min="10235" max="10235" width="48.42578125" style="1" customWidth="1"/>
    <col min="10236" max="10236" width="13.85546875" style="1" customWidth="1"/>
    <col min="10237" max="10237" width="11.42578125" style="1" customWidth="1"/>
    <col min="10238" max="10238" width="11.85546875" style="1" customWidth="1"/>
    <col min="10239" max="10488" width="9.140625" style="1"/>
    <col min="10489" max="10489" width="11.5703125" style="1" customWidth="1"/>
    <col min="10490" max="10490" width="13.140625" style="1" customWidth="1"/>
    <col min="10491" max="10491" width="48.42578125" style="1" customWidth="1"/>
    <col min="10492" max="10492" width="13.85546875" style="1" customWidth="1"/>
    <col min="10493" max="10493" width="11.42578125" style="1" customWidth="1"/>
    <col min="10494" max="10494" width="11.85546875" style="1" customWidth="1"/>
    <col min="10495" max="10744" width="9.140625" style="1"/>
    <col min="10745" max="10745" width="11.5703125" style="1" customWidth="1"/>
    <col min="10746" max="10746" width="13.140625" style="1" customWidth="1"/>
    <col min="10747" max="10747" width="48.42578125" style="1" customWidth="1"/>
    <col min="10748" max="10748" width="13.85546875" style="1" customWidth="1"/>
    <col min="10749" max="10749" width="11.42578125" style="1" customWidth="1"/>
    <col min="10750" max="10750" width="11.85546875" style="1" customWidth="1"/>
    <col min="10751" max="11000" width="9.140625" style="1"/>
    <col min="11001" max="11001" width="11.5703125" style="1" customWidth="1"/>
    <col min="11002" max="11002" width="13.140625" style="1" customWidth="1"/>
    <col min="11003" max="11003" width="48.42578125" style="1" customWidth="1"/>
    <col min="11004" max="11004" width="13.85546875" style="1" customWidth="1"/>
    <col min="11005" max="11005" width="11.42578125" style="1" customWidth="1"/>
    <col min="11006" max="11006" width="11.85546875" style="1" customWidth="1"/>
    <col min="11007" max="11256" width="9.140625" style="1"/>
    <col min="11257" max="11257" width="11.5703125" style="1" customWidth="1"/>
    <col min="11258" max="11258" width="13.140625" style="1" customWidth="1"/>
    <col min="11259" max="11259" width="48.42578125" style="1" customWidth="1"/>
    <col min="11260" max="11260" width="13.85546875" style="1" customWidth="1"/>
    <col min="11261" max="11261" width="11.42578125" style="1" customWidth="1"/>
    <col min="11262" max="11262" width="11.85546875" style="1" customWidth="1"/>
    <col min="11263" max="11512" width="9.140625" style="1"/>
    <col min="11513" max="11513" width="11.5703125" style="1" customWidth="1"/>
    <col min="11514" max="11514" width="13.140625" style="1" customWidth="1"/>
    <col min="11515" max="11515" width="48.42578125" style="1" customWidth="1"/>
    <col min="11516" max="11516" width="13.85546875" style="1" customWidth="1"/>
    <col min="11517" max="11517" width="11.42578125" style="1" customWidth="1"/>
    <col min="11518" max="11518" width="11.85546875" style="1" customWidth="1"/>
    <col min="11519" max="11768" width="9.140625" style="1"/>
    <col min="11769" max="11769" width="11.5703125" style="1" customWidth="1"/>
    <col min="11770" max="11770" width="13.140625" style="1" customWidth="1"/>
    <col min="11771" max="11771" width="48.42578125" style="1" customWidth="1"/>
    <col min="11772" max="11772" width="13.85546875" style="1" customWidth="1"/>
    <col min="11773" max="11773" width="11.42578125" style="1" customWidth="1"/>
    <col min="11774" max="11774" width="11.85546875" style="1" customWidth="1"/>
    <col min="11775" max="12024" width="9.140625" style="1"/>
    <col min="12025" max="12025" width="11.5703125" style="1" customWidth="1"/>
    <col min="12026" max="12026" width="13.140625" style="1" customWidth="1"/>
    <col min="12027" max="12027" width="48.42578125" style="1" customWidth="1"/>
    <col min="12028" max="12028" width="13.85546875" style="1" customWidth="1"/>
    <col min="12029" max="12029" width="11.42578125" style="1" customWidth="1"/>
    <col min="12030" max="12030" width="11.85546875" style="1" customWidth="1"/>
    <col min="12031" max="12280" width="9.140625" style="1"/>
    <col min="12281" max="12281" width="11.5703125" style="1" customWidth="1"/>
    <col min="12282" max="12282" width="13.140625" style="1" customWidth="1"/>
    <col min="12283" max="12283" width="48.42578125" style="1" customWidth="1"/>
    <col min="12284" max="12284" width="13.85546875" style="1" customWidth="1"/>
    <col min="12285" max="12285" width="11.42578125" style="1" customWidth="1"/>
    <col min="12286" max="12286" width="11.85546875" style="1" customWidth="1"/>
    <col min="12287" max="12536" width="9.140625" style="1"/>
    <col min="12537" max="12537" width="11.5703125" style="1" customWidth="1"/>
    <col min="12538" max="12538" width="13.140625" style="1" customWidth="1"/>
    <col min="12539" max="12539" width="48.42578125" style="1" customWidth="1"/>
    <col min="12540" max="12540" width="13.85546875" style="1" customWidth="1"/>
    <col min="12541" max="12541" width="11.42578125" style="1" customWidth="1"/>
    <col min="12542" max="12542" width="11.85546875" style="1" customWidth="1"/>
    <col min="12543" max="12792" width="9.140625" style="1"/>
    <col min="12793" max="12793" width="11.5703125" style="1" customWidth="1"/>
    <col min="12794" max="12794" width="13.140625" style="1" customWidth="1"/>
    <col min="12795" max="12795" width="48.42578125" style="1" customWidth="1"/>
    <col min="12796" max="12796" width="13.85546875" style="1" customWidth="1"/>
    <col min="12797" max="12797" width="11.42578125" style="1" customWidth="1"/>
    <col min="12798" max="12798" width="11.85546875" style="1" customWidth="1"/>
    <col min="12799" max="13048" width="9.140625" style="1"/>
    <col min="13049" max="13049" width="11.5703125" style="1" customWidth="1"/>
    <col min="13050" max="13050" width="13.140625" style="1" customWidth="1"/>
    <col min="13051" max="13051" width="48.42578125" style="1" customWidth="1"/>
    <col min="13052" max="13052" width="13.85546875" style="1" customWidth="1"/>
    <col min="13053" max="13053" width="11.42578125" style="1" customWidth="1"/>
    <col min="13054" max="13054" width="11.85546875" style="1" customWidth="1"/>
    <col min="13055" max="13304" width="9.140625" style="1"/>
    <col min="13305" max="13305" width="11.5703125" style="1" customWidth="1"/>
    <col min="13306" max="13306" width="13.140625" style="1" customWidth="1"/>
    <col min="13307" max="13307" width="48.42578125" style="1" customWidth="1"/>
    <col min="13308" max="13308" width="13.85546875" style="1" customWidth="1"/>
    <col min="13309" max="13309" width="11.42578125" style="1" customWidth="1"/>
    <col min="13310" max="13310" width="11.85546875" style="1" customWidth="1"/>
    <col min="13311" max="13560" width="9.140625" style="1"/>
    <col min="13561" max="13561" width="11.5703125" style="1" customWidth="1"/>
    <col min="13562" max="13562" width="13.140625" style="1" customWidth="1"/>
    <col min="13563" max="13563" width="48.42578125" style="1" customWidth="1"/>
    <col min="13564" max="13564" width="13.85546875" style="1" customWidth="1"/>
    <col min="13565" max="13565" width="11.42578125" style="1" customWidth="1"/>
    <col min="13566" max="13566" width="11.85546875" style="1" customWidth="1"/>
    <col min="13567" max="13816" width="9.140625" style="1"/>
    <col min="13817" max="13817" width="11.5703125" style="1" customWidth="1"/>
    <col min="13818" max="13818" width="13.140625" style="1" customWidth="1"/>
    <col min="13819" max="13819" width="48.42578125" style="1" customWidth="1"/>
    <col min="13820" max="13820" width="13.85546875" style="1" customWidth="1"/>
    <col min="13821" max="13821" width="11.42578125" style="1" customWidth="1"/>
    <col min="13822" max="13822" width="11.85546875" style="1" customWidth="1"/>
    <col min="13823" max="14072" width="9.140625" style="1"/>
    <col min="14073" max="14073" width="11.5703125" style="1" customWidth="1"/>
    <col min="14074" max="14074" width="13.140625" style="1" customWidth="1"/>
    <col min="14075" max="14075" width="48.42578125" style="1" customWidth="1"/>
    <col min="14076" max="14076" width="13.85546875" style="1" customWidth="1"/>
    <col min="14077" max="14077" width="11.42578125" style="1" customWidth="1"/>
    <col min="14078" max="14078" width="11.85546875" style="1" customWidth="1"/>
    <col min="14079" max="14328" width="9.140625" style="1"/>
    <col min="14329" max="14329" width="11.5703125" style="1" customWidth="1"/>
    <col min="14330" max="14330" width="13.140625" style="1" customWidth="1"/>
    <col min="14331" max="14331" width="48.42578125" style="1" customWidth="1"/>
    <col min="14332" max="14332" width="13.85546875" style="1" customWidth="1"/>
    <col min="14333" max="14333" width="11.42578125" style="1" customWidth="1"/>
    <col min="14334" max="14334" width="11.85546875" style="1" customWidth="1"/>
    <col min="14335" max="14584" width="9.140625" style="1"/>
    <col min="14585" max="14585" width="11.5703125" style="1" customWidth="1"/>
    <col min="14586" max="14586" width="13.140625" style="1" customWidth="1"/>
    <col min="14587" max="14587" width="48.42578125" style="1" customWidth="1"/>
    <col min="14588" max="14588" width="13.85546875" style="1" customWidth="1"/>
    <col min="14589" max="14589" width="11.42578125" style="1" customWidth="1"/>
    <col min="14590" max="14590" width="11.85546875" style="1" customWidth="1"/>
    <col min="14591" max="14840" width="9.140625" style="1"/>
    <col min="14841" max="14841" width="11.5703125" style="1" customWidth="1"/>
    <col min="14842" max="14842" width="13.140625" style="1" customWidth="1"/>
    <col min="14843" max="14843" width="48.42578125" style="1" customWidth="1"/>
    <col min="14844" max="14844" width="13.85546875" style="1" customWidth="1"/>
    <col min="14845" max="14845" width="11.42578125" style="1" customWidth="1"/>
    <col min="14846" max="14846" width="11.85546875" style="1" customWidth="1"/>
    <col min="14847" max="15096" width="9.140625" style="1"/>
    <col min="15097" max="15097" width="11.5703125" style="1" customWidth="1"/>
    <col min="15098" max="15098" width="13.140625" style="1" customWidth="1"/>
    <col min="15099" max="15099" width="48.42578125" style="1" customWidth="1"/>
    <col min="15100" max="15100" width="13.85546875" style="1" customWidth="1"/>
    <col min="15101" max="15101" width="11.42578125" style="1" customWidth="1"/>
    <col min="15102" max="15102" width="11.85546875" style="1" customWidth="1"/>
    <col min="15103" max="15352" width="9.140625" style="1"/>
    <col min="15353" max="15353" width="11.5703125" style="1" customWidth="1"/>
    <col min="15354" max="15354" width="13.140625" style="1" customWidth="1"/>
    <col min="15355" max="15355" width="48.42578125" style="1" customWidth="1"/>
    <col min="15356" max="15356" width="13.85546875" style="1" customWidth="1"/>
    <col min="15357" max="15357" width="11.42578125" style="1" customWidth="1"/>
    <col min="15358" max="15358" width="11.85546875" style="1" customWidth="1"/>
    <col min="15359" max="15608" width="9.140625" style="1"/>
    <col min="15609" max="15609" width="11.5703125" style="1" customWidth="1"/>
    <col min="15610" max="15610" width="13.140625" style="1" customWidth="1"/>
    <col min="15611" max="15611" width="48.42578125" style="1" customWidth="1"/>
    <col min="15612" max="15612" width="13.85546875" style="1" customWidth="1"/>
    <col min="15613" max="15613" width="11.42578125" style="1" customWidth="1"/>
    <col min="15614" max="15614" width="11.85546875" style="1" customWidth="1"/>
    <col min="15615" max="15864" width="9.140625" style="1"/>
    <col min="15865" max="15865" width="11.5703125" style="1" customWidth="1"/>
    <col min="15866" max="15866" width="13.140625" style="1" customWidth="1"/>
    <col min="15867" max="15867" width="48.42578125" style="1" customWidth="1"/>
    <col min="15868" max="15868" width="13.85546875" style="1" customWidth="1"/>
    <col min="15869" max="15869" width="11.42578125" style="1" customWidth="1"/>
    <col min="15870" max="15870" width="11.85546875" style="1" customWidth="1"/>
    <col min="15871" max="16120" width="9.140625" style="1"/>
    <col min="16121" max="16121" width="11.5703125" style="1" customWidth="1"/>
    <col min="16122" max="16122" width="13.140625" style="1" customWidth="1"/>
    <col min="16123" max="16123" width="48.42578125" style="1" customWidth="1"/>
    <col min="16124" max="16124" width="13.85546875" style="1" customWidth="1"/>
    <col min="16125" max="16125" width="11.42578125" style="1" customWidth="1"/>
    <col min="16126" max="16126" width="11.85546875" style="1" customWidth="1"/>
    <col min="16127" max="16384" width="9.140625" style="1"/>
  </cols>
  <sheetData>
    <row r="1" spans="1:18" ht="11.25" customHeight="1" x14ac:dyDescent="0.2">
      <c r="A1" s="253" t="s">
        <v>2962</v>
      </c>
      <c r="B1" s="253"/>
      <c r="C1" s="253"/>
      <c r="D1" s="253"/>
      <c r="E1" s="253"/>
      <c r="F1" s="253"/>
    </row>
    <row r="2" spans="1:18" ht="11.25" customHeight="1" x14ac:dyDescent="0.2">
      <c r="A2" s="253"/>
      <c r="B2" s="253"/>
      <c r="C2" s="253"/>
      <c r="D2" s="253"/>
      <c r="E2" s="253"/>
      <c r="F2" s="253"/>
    </row>
    <row r="3" spans="1:18" ht="11.25" customHeight="1" x14ac:dyDescent="0.2"/>
    <row r="4" spans="1:18" ht="12.75" customHeight="1" x14ac:dyDescent="0.2">
      <c r="A4" s="254" t="s">
        <v>2967</v>
      </c>
      <c r="B4" s="254"/>
      <c r="C4" s="254"/>
      <c r="D4" s="254"/>
      <c r="E4" s="254"/>
      <c r="F4" s="254"/>
    </row>
    <row r="5" spans="1:18" ht="12.75" customHeight="1" x14ac:dyDescent="0.2"/>
    <row r="6" spans="1:18" ht="12.75" customHeight="1" x14ac:dyDescent="0.2">
      <c r="A6" s="265"/>
      <c r="B6" s="265"/>
      <c r="C6" s="265"/>
      <c r="D6" s="265"/>
      <c r="E6" s="265"/>
      <c r="F6" s="265"/>
    </row>
    <row r="7" spans="1:18" ht="12.75" customHeight="1" thickBot="1" x14ac:dyDescent="0.25">
      <c r="E7" s="1" t="s">
        <v>2949</v>
      </c>
      <c r="G7" s="1" t="s">
        <v>2951</v>
      </c>
      <c r="I7" s="1" t="s">
        <v>2952</v>
      </c>
    </row>
    <row r="8" spans="1:18" ht="12.75" customHeight="1" x14ac:dyDescent="0.2">
      <c r="A8" s="273" t="s">
        <v>2</v>
      </c>
      <c r="B8" s="273" t="s">
        <v>3</v>
      </c>
      <c r="C8" s="268" t="s">
        <v>4</v>
      </c>
      <c r="D8" s="268" t="s">
        <v>5</v>
      </c>
      <c r="E8" s="252" t="s">
        <v>6</v>
      </c>
      <c r="F8" s="252"/>
      <c r="G8" s="252" t="s">
        <v>6</v>
      </c>
      <c r="H8" s="252"/>
      <c r="I8" s="252" t="s">
        <v>6</v>
      </c>
      <c r="J8" s="252"/>
    </row>
    <row r="9" spans="1:18" ht="36.75" customHeight="1" thickBot="1" x14ac:dyDescent="0.25">
      <c r="A9" s="274"/>
      <c r="B9" s="274"/>
      <c r="C9" s="269"/>
      <c r="D9" s="269"/>
      <c r="E9" s="2" t="s">
        <v>7</v>
      </c>
      <c r="F9" s="3" t="s">
        <v>8</v>
      </c>
      <c r="G9" s="2" t="s">
        <v>7</v>
      </c>
      <c r="H9" s="3" t="s">
        <v>8</v>
      </c>
      <c r="I9" s="9" t="s">
        <v>7</v>
      </c>
      <c r="J9" s="10" t="s">
        <v>8</v>
      </c>
    </row>
    <row r="10" spans="1:18" ht="12.75" customHeight="1" x14ac:dyDescent="0.2">
      <c r="A10" s="4" t="s">
        <v>9</v>
      </c>
      <c r="B10" s="4" t="s">
        <v>10</v>
      </c>
      <c r="C10" s="5" t="s">
        <v>11</v>
      </c>
      <c r="D10" s="4" t="s">
        <v>12</v>
      </c>
      <c r="E10" s="6">
        <v>7428</v>
      </c>
      <c r="F10" s="7"/>
      <c r="G10" s="6">
        <v>14117</v>
      </c>
      <c r="H10" s="7"/>
      <c r="I10" s="11">
        <v>15749</v>
      </c>
      <c r="J10" s="12"/>
      <c r="L10" s="14" t="str">
        <f>IF(F10&gt;0,E10-F10,"")</f>
        <v/>
      </c>
      <c r="M10" s="25">
        <f>р1гл4!E10/'1,4'!E10</f>
        <v>1.1129509962304793</v>
      </c>
      <c r="N10" s="25"/>
      <c r="O10" s="25">
        <f>р1гл4!G10/'1,4'!G10</f>
        <v>1.1129843451158179</v>
      </c>
      <c r="P10" s="25"/>
      <c r="Q10" s="25">
        <f>р1гл4!I10/'1,4'!I10</f>
        <v>1.1130230490824815</v>
      </c>
    </row>
    <row r="11" spans="1:18" x14ac:dyDescent="0.2">
      <c r="K11" s="147">
        <f>SUM(E10:J10)</f>
        <v>37294</v>
      </c>
      <c r="R11" s="124"/>
    </row>
    <row r="12" spans="1:18" x14ac:dyDescent="0.2">
      <c r="K12" s="14">
        <f>SUM(р1гл4!E10:J10)</f>
        <v>41508</v>
      </c>
      <c r="R12" s="124"/>
    </row>
    <row r="13" spans="1:18" x14ac:dyDescent="0.2">
      <c r="K13" s="197">
        <f>K12/K11</f>
        <v>1.1129940472998336</v>
      </c>
      <c r="R13" s="124"/>
    </row>
  </sheetData>
  <mergeCells count="10">
    <mergeCell ref="G8:H8"/>
    <mergeCell ref="I8:J8"/>
    <mergeCell ref="A1:F2"/>
    <mergeCell ref="A4:F4"/>
    <mergeCell ref="A6:F6"/>
    <mergeCell ref="A8:A9"/>
    <mergeCell ref="B8:B9"/>
    <mergeCell ref="C8:C9"/>
    <mergeCell ref="D8:D9"/>
    <mergeCell ref="E8:F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T82"/>
  <sheetViews>
    <sheetView showZeros="0" view="pageBreakPreview" zoomScale="85" zoomScaleNormal="100" zoomScaleSheetLayoutView="85" workbookViewId="0">
      <pane ySplit="9" topLeftCell="A10" activePane="bottomLeft" state="frozen"/>
      <selection activeCell="D42" sqref="D42"/>
      <selection pane="bottomLeft" activeCell="I78" sqref="I78:I81"/>
    </sheetView>
  </sheetViews>
  <sheetFormatPr defaultColWidth="9.140625" defaultRowHeight="12.75" x14ac:dyDescent="0.2"/>
  <cols>
    <col min="1" max="1" width="5.7109375" style="81" bestFit="1" customWidth="1"/>
    <col min="2" max="2" width="13.5703125" style="81" bestFit="1" customWidth="1"/>
    <col min="3" max="3" width="48.42578125" style="81" customWidth="1"/>
    <col min="4" max="4" width="13.85546875" style="81" customWidth="1"/>
    <col min="5" max="5" width="11.42578125" style="81" customWidth="1"/>
    <col min="6" max="6" width="11.85546875" style="81" customWidth="1"/>
    <col min="7" max="7" width="11.42578125" style="81" customWidth="1"/>
    <col min="8" max="8" width="11.85546875" style="81" customWidth="1"/>
    <col min="9" max="9" width="11.42578125" style="81" customWidth="1"/>
    <col min="10" max="10" width="11.85546875" style="81" customWidth="1"/>
    <col min="11" max="11" width="10" style="81" bestFit="1" customWidth="1"/>
    <col min="12" max="252" width="9.140625" style="81"/>
    <col min="253" max="253" width="11.5703125" style="81" customWidth="1"/>
    <col min="254" max="254" width="13.140625" style="81" customWidth="1"/>
    <col min="255" max="255" width="48.42578125" style="81" customWidth="1"/>
    <col min="256" max="256" width="13.85546875" style="81" customWidth="1"/>
    <col min="257" max="257" width="11.42578125" style="81" customWidth="1"/>
    <col min="258" max="258" width="11.85546875" style="81" customWidth="1"/>
    <col min="259" max="508" width="9.140625" style="81"/>
    <col min="509" max="509" width="11.5703125" style="81" customWidth="1"/>
    <col min="510" max="510" width="13.140625" style="81" customWidth="1"/>
    <col min="511" max="511" width="48.42578125" style="81" customWidth="1"/>
    <col min="512" max="512" width="13.85546875" style="81" customWidth="1"/>
    <col min="513" max="513" width="11.42578125" style="81" customWidth="1"/>
    <col min="514" max="514" width="11.85546875" style="81" customWidth="1"/>
    <col min="515" max="764" width="9.140625" style="81"/>
    <col min="765" max="765" width="11.5703125" style="81" customWidth="1"/>
    <col min="766" max="766" width="13.140625" style="81" customWidth="1"/>
    <col min="767" max="767" width="48.42578125" style="81" customWidth="1"/>
    <col min="768" max="768" width="13.85546875" style="81" customWidth="1"/>
    <col min="769" max="769" width="11.42578125" style="81" customWidth="1"/>
    <col min="770" max="770" width="11.85546875" style="81" customWidth="1"/>
    <col min="771" max="1020" width="9.140625" style="81"/>
    <col min="1021" max="1021" width="11.5703125" style="81" customWidth="1"/>
    <col min="1022" max="1022" width="13.140625" style="81" customWidth="1"/>
    <col min="1023" max="1023" width="48.42578125" style="81" customWidth="1"/>
    <col min="1024" max="1024" width="13.85546875" style="81" customWidth="1"/>
    <col min="1025" max="1025" width="11.42578125" style="81" customWidth="1"/>
    <col min="1026" max="1026" width="11.85546875" style="81" customWidth="1"/>
    <col min="1027" max="1276" width="9.140625" style="81"/>
    <col min="1277" max="1277" width="11.5703125" style="81" customWidth="1"/>
    <col min="1278" max="1278" width="13.140625" style="81" customWidth="1"/>
    <col min="1279" max="1279" width="48.42578125" style="81" customWidth="1"/>
    <col min="1280" max="1280" width="13.85546875" style="81" customWidth="1"/>
    <col min="1281" max="1281" width="11.42578125" style="81" customWidth="1"/>
    <col min="1282" max="1282" width="11.85546875" style="81" customWidth="1"/>
    <col min="1283" max="1532" width="9.140625" style="81"/>
    <col min="1533" max="1533" width="11.5703125" style="81" customWidth="1"/>
    <col min="1534" max="1534" width="13.140625" style="81" customWidth="1"/>
    <col min="1535" max="1535" width="48.42578125" style="81" customWidth="1"/>
    <col min="1536" max="1536" width="13.85546875" style="81" customWidth="1"/>
    <col min="1537" max="1537" width="11.42578125" style="81" customWidth="1"/>
    <col min="1538" max="1538" width="11.85546875" style="81" customWidth="1"/>
    <col min="1539" max="1788" width="9.140625" style="81"/>
    <col min="1789" max="1789" width="11.5703125" style="81" customWidth="1"/>
    <col min="1790" max="1790" width="13.140625" style="81" customWidth="1"/>
    <col min="1791" max="1791" width="48.42578125" style="81" customWidth="1"/>
    <col min="1792" max="1792" width="13.85546875" style="81" customWidth="1"/>
    <col min="1793" max="1793" width="11.42578125" style="81" customWidth="1"/>
    <col min="1794" max="1794" width="11.85546875" style="81" customWidth="1"/>
    <col min="1795" max="2044" width="9.140625" style="81"/>
    <col min="2045" max="2045" width="11.5703125" style="81" customWidth="1"/>
    <col min="2046" max="2046" width="13.140625" style="81" customWidth="1"/>
    <col min="2047" max="2047" width="48.42578125" style="81" customWidth="1"/>
    <col min="2048" max="2048" width="13.85546875" style="81" customWidth="1"/>
    <col min="2049" max="2049" width="11.42578125" style="81" customWidth="1"/>
    <col min="2050" max="2050" width="11.85546875" style="81" customWidth="1"/>
    <col min="2051" max="2300" width="9.140625" style="81"/>
    <col min="2301" max="2301" width="11.5703125" style="81" customWidth="1"/>
    <col min="2302" max="2302" width="13.140625" style="81" customWidth="1"/>
    <col min="2303" max="2303" width="48.42578125" style="81" customWidth="1"/>
    <col min="2304" max="2304" width="13.85546875" style="81" customWidth="1"/>
    <col min="2305" max="2305" width="11.42578125" style="81" customWidth="1"/>
    <col min="2306" max="2306" width="11.85546875" style="81" customWidth="1"/>
    <col min="2307" max="2556" width="9.140625" style="81"/>
    <col min="2557" max="2557" width="11.5703125" style="81" customWidth="1"/>
    <col min="2558" max="2558" width="13.140625" style="81" customWidth="1"/>
    <col min="2559" max="2559" width="48.42578125" style="81" customWidth="1"/>
    <col min="2560" max="2560" width="13.85546875" style="81" customWidth="1"/>
    <col min="2561" max="2561" width="11.42578125" style="81" customWidth="1"/>
    <col min="2562" max="2562" width="11.85546875" style="81" customWidth="1"/>
    <col min="2563" max="2812" width="9.140625" style="81"/>
    <col min="2813" max="2813" width="11.5703125" style="81" customWidth="1"/>
    <col min="2814" max="2814" width="13.140625" style="81" customWidth="1"/>
    <col min="2815" max="2815" width="48.42578125" style="81" customWidth="1"/>
    <col min="2816" max="2816" width="13.85546875" style="81" customWidth="1"/>
    <col min="2817" max="2817" width="11.42578125" style="81" customWidth="1"/>
    <col min="2818" max="2818" width="11.85546875" style="81" customWidth="1"/>
    <col min="2819" max="3068" width="9.140625" style="81"/>
    <col min="3069" max="3069" width="11.5703125" style="81" customWidth="1"/>
    <col min="3070" max="3070" width="13.140625" style="81" customWidth="1"/>
    <col min="3071" max="3071" width="48.42578125" style="81" customWidth="1"/>
    <col min="3072" max="3072" width="13.85546875" style="81" customWidth="1"/>
    <col min="3073" max="3073" width="11.42578125" style="81" customWidth="1"/>
    <col min="3074" max="3074" width="11.85546875" style="81" customWidth="1"/>
    <col min="3075" max="3324" width="9.140625" style="81"/>
    <col min="3325" max="3325" width="11.5703125" style="81" customWidth="1"/>
    <col min="3326" max="3326" width="13.140625" style="81" customWidth="1"/>
    <col min="3327" max="3327" width="48.42578125" style="81" customWidth="1"/>
    <col min="3328" max="3328" width="13.85546875" style="81" customWidth="1"/>
    <col min="3329" max="3329" width="11.42578125" style="81" customWidth="1"/>
    <col min="3330" max="3330" width="11.85546875" style="81" customWidth="1"/>
    <col min="3331" max="3580" width="9.140625" style="81"/>
    <col min="3581" max="3581" width="11.5703125" style="81" customWidth="1"/>
    <col min="3582" max="3582" width="13.140625" style="81" customWidth="1"/>
    <col min="3583" max="3583" width="48.42578125" style="81" customWidth="1"/>
    <col min="3584" max="3584" width="13.85546875" style="81" customWidth="1"/>
    <col min="3585" max="3585" width="11.42578125" style="81" customWidth="1"/>
    <col min="3586" max="3586" width="11.85546875" style="81" customWidth="1"/>
    <col min="3587" max="3836" width="9.140625" style="81"/>
    <col min="3837" max="3837" width="11.5703125" style="81" customWidth="1"/>
    <col min="3838" max="3838" width="13.140625" style="81" customWidth="1"/>
    <col min="3839" max="3839" width="48.42578125" style="81" customWidth="1"/>
    <col min="3840" max="3840" width="13.85546875" style="81" customWidth="1"/>
    <col min="3841" max="3841" width="11.42578125" style="81" customWidth="1"/>
    <col min="3842" max="3842" width="11.85546875" style="81" customWidth="1"/>
    <col min="3843" max="4092" width="9.140625" style="81"/>
    <col min="4093" max="4093" width="11.5703125" style="81" customWidth="1"/>
    <col min="4094" max="4094" width="13.140625" style="81" customWidth="1"/>
    <col min="4095" max="4095" width="48.42578125" style="81" customWidth="1"/>
    <col min="4096" max="4096" width="13.85546875" style="81" customWidth="1"/>
    <col min="4097" max="4097" width="11.42578125" style="81" customWidth="1"/>
    <col min="4098" max="4098" width="11.85546875" style="81" customWidth="1"/>
    <col min="4099" max="4348" width="9.140625" style="81"/>
    <col min="4349" max="4349" width="11.5703125" style="81" customWidth="1"/>
    <col min="4350" max="4350" width="13.140625" style="81" customWidth="1"/>
    <col min="4351" max="4351" width="48.42578125" style="81" customWidth="1"/>
    <col min="4352" max="4352" width="13.85546875" style="81" customWidth="1"/>
    <col min="4353" max="4353" width="11.42578125" style="81" customWidth="1"/>
    <col min="4354" max="4354" width="11.85546875" style="81" customWidth="1"/>
    <col min="4355" max="4604" width="9.140625" style="81"/>
    <col min="4605" max="4605" width="11.5703125" style="81" customWidth="1"/>
    <col min="4606" max="4606" width="13.140625" style="81" customWidth="1"/>
    <col min="4607" max="4607" width="48.42578125" style="81" customWidth="1"/>
    <col min="4608" max="4608" width="13.85546875" style="81" customWidth="1"/>
    <col min="4609" max="4609" width="11.42578125" style="81" customWidth="1"/>
    <col min="4610" max="4610" width="11.85546875" style="81" customWidth="1"/>
    <col min="4611" max="4860" width="9.140625" style="81"/>
    <col min="4861" max="4861" width="11.5703125" style="81" customWidth="1"/>
    <col min="4862" max="4862" width="13.140625" style="81" customWidth="1"/>
    <col min="4863" max="4863" width="48.42578125" style="81" customWidth="1"/>
    <col min="4864" max="4864" width="13.85546875" style="81" customWidth="1"/>
    <col min="4865" max="4865" width="11.42578125" style="81" customWidth="1"/>
    <col min="4866" max="4866" width="11.85546875" style="81" customWidth="1"/>
    <col min="4867" max="5116" width="9.140625" style="81"/>
    <col min="5117" max="5117" width="11.5703125" style="81" customWidth="1"/>
    <col min="5118" max="5118" width="13.140625" style="81" customWidth="1"/>
    <col min="5119" max="5119" width="48.42578125" style="81" customWidth="1"/>
    <col min="5120" max="5120" width="13.85546875" style="81" customWidth="1"/>
    <col min="5121" max="5121" width="11.42578125" style="81" customWidth="1"/>
    <col min="5122" max="5122" width="11.85546875" style="81" customWidth="1"/>
    <col min="5123" max="5372" width="9.140625" style="81"/>
    <col min="5373" max="5373" width="11.5703125" style="81" customWidth="1"/>
    <col min="5374" max="5374" width="13.140625" style="81" customWidth="1"/>
    <col min="5375" max="5375" width="48.42578125" style="81" customWidth="1"/>
    <col min="5376" max="5376" width="13.85546875" style="81" customWidth="1"/>
    <col min="5377" max="5377" width="11.42578125" style="81" customWidth="1"/>
    <col min="5378" max="5378" width="11.85546875" style="81" customWidth="1"/>
    <col min="5379" max="5628" width="9.140625" style="81"/>
    <col min="5629" max="5629" width="11.5703125" style="81" customWidth="1"/>
    <col min="5630" max="5630" width="13.140625" style="81" customWidth="1"/>
    <col min="5631" max="5631" width="48.42578125" style="81" customWidth="1"/>
    <col min="5632" max="5632" width="13.85546875" style="81" customWidth="1"/>
    <col min="5633" max="5633" width="11.42578125" style="81" customWidth="1"/>
    <col min="5634" max="5634" width="11.85546875" style="81" customWidth="1"/>
    <col min="5635" max="5884" width="9.140625" style="81"/>
    <col min="5885" max="5885" width="11.5703125" style="81" customWidth="1"/>
    <col min="5886" max="5886" width="13.140625" style="81" customWidth="1"/>
    <col min="5887" max="5887" width="48.42578125" style="81" customWidth="1"/>
    <col min="5888" max="5888" width="13.85546875" style="81" customWidth="1"/>
    <col min="5889" max="5889" width="11.42578125" style="81" customWidth="1"/>
    <col min="5890" max="5890" width="11.85546875" style="81" customWidth="1"/>
    <col min="5891" max="6140" width="9.140625" style="81"/>
    <col min="6141" max="6141" width="11.5703125" style="81" customWidth="1"/>
    <col min="6142" max="6142" width="13.140625" style="81" customWidth="1"/>
    <col min="6143" max="6143" width="48.42578125" style="81" customWidth="1"/>
    <col min="6144" max="6144" width="13.85546875" style="81" customWidth="1"/>
    <col min="6145" max="6145" width="11.42578125" style="81" customWidth="1"/>
    <col min="6146" max="6146" width="11.85546875" style="81" customWidth="1"/>
    <col min="6147" max="6396" width="9.140625" style="81"/>
    <col min="6397" max="6397" width="11.5703125" style="81" customWidth="1"/>
    <col min="6398" max="6398" width="13.140625" style="81" customWidth="1"/>
    <col min="6399" max="6399" width="48.42578125" style="81" customWidth="1"/>
    <col min="6400" max="6400" width="13.85546875" style="81" customWidth="1"/>
    <col min="6401" max="6401" width="11.42578125" style="81" customWidth="1"/>
    <col min="6402" max="6402" width="11.85546875" style="81" customWidth="1"/>
    <col min="6403" max="6652" width="9.140625" style="81"/>
    <col min="6653" max="6653" width="11.5703125" style="81" customWidth="1"/>
    <col min="6654" max="6654" width="13.140625" style="81" customWidth="1"/>
    <col min="6655" max="6655" width="48.42578125" style="81" customWidth="1"/>
    <col min="6656" max="6656" width="13.85546875" style="81" customWidth="1"/>
    <col min="6657" max="6657" width="11.42578125" style="81" customWidth="1"/>
    <col min="6658" max="6658" width="11.85546875" style="81" customWidth="1"/>
    <col min="6659" max="6908" width="9.140625" style="81"/>
    <col min="6909" max="6909" width="11.5703125" style="81" customWidth="1"/>
    <col min="6910" max="6910" width="13.140625" style="81" customWidth="1"/>
    <col min="6911" max="6911" width="48.42578125" style="81" customWidth="1"/>
    <col min="6912" max="6912" width="13.85546875" style="81" customWidth="1"/>
    <col min="6913" max="6913" width="11.42578125" style="81" customWidth="1"/>
    <col min="6914" max="6914" width="11.85546875" style="81" customWidth="1"/>
    <col min="6915" max="7164" width="9.140625" style="81"/>
    <col min="7165" max="7165" width="11.5703125" style="81" customWidth="1"/>
    <col min="7166" max="7166" width="13.140625" style="81" customWidth="1"/>
    <col min="7167" max="7167" width="48.42578125" style="81" customWidth="1"/>
    <col min="7168" max="7168" width="13.85546875" style="81" customWidth="1"/>
    <col min="7169" max="7169" width="11.42578125" style="81" customWidth="1"/>
    <col min="7170" max="7170" width="11.85546875" style="81" customWidth="1"/>
    <col min="7171" max="7420" width="9.140625" style="81"/>
    <col min="7421" max="7421" width="11.5703125" style="81" customWidth="1"/>
    <col min="7422" max="7422" width="13.140625" style="81" customWidth="1"/>
    <col min="7423" max="7423" width="48.42578125" style="81" customWidth="1"/>
    <col min="7424" max="7424" width="13.85546875" style="81" customWidth="1"/>
    <col min="7425" max="7425" width="11.42578125" style="81" customWidth="1"/>
    <col min="7426" max="7426" width="11.85546875" style="81" customWidth="1"/>
    <col min="7427" max="7676" width="9.140625" style="81"/>
    <col min="7677" max="7677" width="11.5703125" style="81" customWidth="1"/>
    <col min="7678" max="7678" width="13.140625" style="81" customWidth="1"/>
    <col min="7679" max="7679" width="48.42578125" style="81" customWidth="1"/>
    <col min="7680" max="7680" width="13.85546875" style="81" customWidth="1"/>
    <col min="7681" max="7681" width="11.42578125" style="81" customWidth="1"/>
    <col min="7682" max="7682" width="11.85546875" style="81" customWidth="1"/>
    <col min="7683" max="7932" width="9.140625" style="81"/>
    <col min="7933" max="7933" width="11.5703125" style="81" customWidth="1"/>
    <col min="7934" max="7934" width="13.140625" style="81" customWidth="1"/>
    <col min="7935" max="7935" width="48.42578125" style="81" customWidth="1"/>
    <col min="7936" max="7936" width="13.85546875" style="81" customWidth="1"/>
    <col min="7937" max="7937" width="11.42578125" style="81" customWidth="1"/>
    <col min="7938" max="7938" width="11.85546875" style="81" customWidth="1"/>
    <col min="7939" max="8188" width="9.140625" style="81"/>
    <col min="8189" max="8189" width="11.5703125" style="81" customWidth="1"/>
    <col min="8190" max="8190" width="13.140625" style="81" customWidth="1"/>
    <col min="8191" max="8191" width="48.42578125" style="81" customWidth="1"/>
    <col min="8192" max="8192" width="13.85546875" style="81" customWidth="1"/>
    <col min="8193" max="8193" width="11.42578125" style="81" customWidth="1"/>
    <col min="8194" max="8194" width="11.85546875" style="81" customWidth="1"/>
    <col min="8195" max="8444" width="9.140625" style="81"/>
    <col min="8445" max="8445" width="11.5703125" style="81" customWidth="1"/>
    <col min="8446" max="8446" width="13.140625" style="81" customWidth="1"/>
    <col min="8447" max="8447" width="48.42578125" style="81" customWidth="1"/>
    <col min="8448" max="8448" width="13.85546875" style="81" customWidth="1"/>
    <col min="8449" max="8449" width="11.42578125" style="81" customWidth="1"/>
    <col min="8450" max="8450" width="11.85546875" style="81" customWidth="1"/>
    <col min="8451" max="8700" width="9.140625" style="81"/>
    <col min="8701" max="8701" width="11.5703125" style="81" customWidth="1"/>
    <col min="8702" max="8702" width="13.140625" style="81" customWidth="1"/>
    <col min="8703" max="8703" width="48.42578125" style="81" customWidth="1"/>
    <col min="8704" max="8704" width="13.85546875" style="81" customWidth="1"/>
    <col min="8705" max="8705" width="11.42578125" style="81" customWidth="1"/>
    <col min="8706" max="8706" width="11.85546875" style="81" customWidth="1"/>
    <col min="8707" max="8956" width="9.140625" style="81"/>
    <col min="8957" max="8957" width="11.5703125" style="81" customWidth="1"/>
    <col min="8958" max="8958" width="13.140625" style="81" customWidth="1"/>
    <col min="8959" max="8959" width="48.42578125" style="81" customWidth="1"/>
    <col min="8960" max="8960" width="13.85546875" style="81" customWidth="1"/>
    <col min="8961" max="8961" width="11.42578125" style="81" customWidth="1"/>
    <col min="8962" max="8962" width="11.85546875" style="81" customWidth="1"/>
    <col min="8963" max="9212" width="9.140625" style="81"/>
    <col min="9213" max="9213" width="11.5703125" style="81" customWidth="1"/>
    <col min="9214" max="9214" width="13.140625" style="81" customWidth="1"/>
    <col min="9215" max="9215" width="48.42578125" style="81" customWidth="1"/>
    <col min="9216" max="9216" width="13.85546875" style="81" customWidth="1"/>
    <col min="9217" max="9217" width="11.42578125" style="81" customWidth="1"/>
    <col min="9218" max="9218" width="11.85546875" style="81" customWidth="1"/>
    <col min="9219" max="9468" width="9.140625" style="81"/>
    <col min="9469" max="9469" width="11.5703125" style="81" customWidth="1"/>
    <col min="9470" max="9470" width="13.140625" style="81" customWidth="1"/>
    <col min="9471" max="9471" width="48.42578125" style="81" customWidth="1"/>
    <col min="9472" max="9472" width="13.85546875" style="81" customWidth="1"/>
    <col min="9473" max="9473" width="11.42578125" style="81" customWidth="1"/>
    <col min="9474" max="9474" width="11.85546875" style="81" customWidth="1"/>
    <col min="9475" max="9724" width="9.140625" style="81"/>
    <col min="9725" max="9725" width="11.5703125" style="81" customWidth="1"/>
    <col min="9726" max="9726" width="13.140625" style="81" customWidth="1"/>
    <col min="9727" max="9727" width="48.42578125" style="81" customWidth="1"/>
    <col min="9728" max="9728" width="13.85546875" style="81" customWidth="1"/>
    <col min="9729" max="9729" width="11.42578125" style="81" customWidth="1"/>
    <col min="9730" max="9730" width="11.85546875" style="81" customWidth="1"/>
    <col min="9731" max="9980" width="9.140625" style="81"/>
    <col min="9981" max="9981" width="11.5703125" style="81" customWidth="1"/>
    <col min="9982" max="9982" width="13.140625" style="81" customWidth="1"/>
    <col min="9983" max="9983" width="48.42578125" style="81" customWidth="1"/>
    <col min="9984" max="9984" width="13.85546875" style="81" customWidth="1"/>
    <col min="9985" max="9985" width="11.42578125" style="81" customWidth="1"/>
    <col min="9986" max="9986" width="11.85546875" style="81" customWidth="1"/>
    <col min="9987" max="10236" width="9.140625" style="81"/>
    <col min="10237" max="10237" width="11.5703125" style="81" customWidth="1"/>
    <col min="10238" max="10238" width="13.140625" style="81" customWidth="1"/>
    <col min="10239" max="10239" width="48.42578125" style="81" customWidth="1"/>
    <col min="10240" max="10240" width="13.85546875" style="81" customWidth="1"/>
    <col min="10241" max="10241" width="11.42578125" style="81" customWidth="1"/>
    <col min="10242" max="10242" width="11.85546875" style="81" customWidth="1"/>
    <col min="10243" max="10492" width="9.140625" style="81"/>
    <col min="10493" max="10493" width="11.5703125" style="81" customWidth="1"/>
    <col min="10494" max="10494" width="13.140625" style="81" customWidth="1"/>
    <col min="10495" max="10495" width="48.42578125" style="81" customWidth="1"/>
    <col min="10496" max="10496" width="13.85546875" style="81" customWidth="1"/>
    <col min="10497" max="10497" width="11.42578125" style="81" customWidth="1"/>
    <col min="10498" max="10498" width="11.85546875" style="81" customWidth="1"/>
    <col min="10499" max="10748" width="9.140625" style="81"/>
    <col min="10749" max="10749" width="11.5703125" style="81" customWidth="1"/>
    <col min="10750" max="10750" width="13.140625" style="81" customWidth="1"/>
    <col min="10751" max="10751" width="48.42578125" style="81" customWidth="1"/>
    <col min="10752" max="10752" width="13.85546875" style="81" customWidth="1"/>
    <col min="10753" max="10753" width="11.42578125" style="81" customWidth="1"/>
    <col min="10754" max="10754" width="11.85546875" style="81" customWidth="1"/>
    <col min="10755" max="11004" width="9.140625" style="81"/>
    <col min="11005" max="11005" width="11.5703125" style="81" customWidth="1"/>
    <col min="11006" max="11006" width="13.140625" style="81" customWidth="1"/>
    <col min="11007" max="11007" width="48.42578125" style="81" customWidth="1"/>
    <col min="11008" max="11008" width="13.85546875" style="81" customWidth="1"/>
    <col min="11009" max="11009" width="11.42578125" style="81" customWidth="1"/>
    <col min="11010" max="11010" width="11.85546875" style="81" customWidth="1"/>
    <col min="11011" max="11260" width="9.140625" style="81"/>
    <col min="11261" max="11261" width="11.5703125" style="81" customWidth="1"/>
    <col min="11262" max="11262" width="13.140625" style="81" customWidth="1"/>
    <col min="11263" max="11263" width="48.42578125" style="81" customWidth="1"/>
    <col min="11264" max="11264" width="13.85546875" style="81" customWidth="1"/>
    <col min="11265" max="11265" width="11.42578125" style="81" customWidth="1"/>
    <col min="11266" max="11266" width="11.85546875" style="81" customWidth="1"/>
    <col min="11267" max="11516" width="9.140625" style="81"/>
    <col min="11517" max="11517" width="11.5703125" style="81" customWidth="1"/>
    <col min="11518" max="11518" width="13.140625" style="81" customWidth="1"/>
    <col min="11519" max="11519" width="48.42578125" style="81" customWidth="1"/>
    <col min="11520" max="11520" width="13.85546875" style="81" customWidth="1"/>
    <col min="11521" max="11521" width="11.42578125" style="81" customWidth="1"/>
    <col min="11522" max="11522" width="11.85546875" style="81" customWidth="1"/>
    <col min="11523" max="11772" width="9.140625" style="81"/>
    <col min="11773" max="11773" width="11.5703125" style="81" customWidth="1"/>
    <col min="11774" max="11774" width="13.140625" style="81" customWidth="1"/>
    <col min="11775" max="11775" width="48.42578125" style="81" customWidth="1"/>
    <col min="11776" max="11776" width="13.85546875" style="81" customWidth="1"/>
    <col min="11777" max="11777" width="11.42578125" style="81" customWidth="1"/>
    <col min="11778" max="11778" width="11.85546875" style="81" customWidth="1"/>
    <col min="11779" max="12028" width="9.140625" style="81"/>
    <col min="12029" max="12029" width="11.5703125" style="81" customWidth="1"/>
    <col min="12030" max="12030" width="13.140625" style="81" customWidth="1"/>
    <col min="12031" max="12031" width="48.42578125" style="81" customWidth="1"/>
    <col min="12032" max="12032" width="13.85546875" style="81" customWidth="1"/>
    <col min="12033" max="12033" width="11.42578125" style="81" customWidth="1"/>
    <col min="12034" max="12034" width="11.85546875" style="81" customWidth="1"/>
    <col min="12035" max="12284" width="9.140625" style="81"/>
    <col min="12285" max="12285" width="11.5703125" style="81" customWidth="1"/>
    <col min="12286" max="12286" width="13.140625" style="81" customWidth="1"/>
    <col min="12287" max="12287" width="48.42578125" style="81" customWidth="1"/>
    <col min="12288" max="12288" width="13.85546875" style="81" customWidth="1"/>
    <col min="12289" max="12289" width="11.42578125" style="81" customWidth="1"/>
    <col min="12290" max="12290" width="11.85546875" style="81" customWidth="1"/>
    <col min="12291" max="12540" width="9.140625" style="81"/>
    <col min="12541" max="12541" width="11.5703125" style="81" customWidth="1"/>
    <col min="12542" max="12542" width="13.140625" style="81" customWidth="1"/>
    <col min="12543" max="12543" width="48.42578125" style="81" customWidth="1"/>
    <col min="12544" max="12544" width="13.85546875" style="81" customWidth="1"/>
    <col min="12545" max="12545" width="11.42578125" style="81" customWidth="1"/>
    <col min="12546" max="12546" width="11.85546875" style="81" customWidth="1"/>
    <col min="12547" max="12796" width="9.140625" style="81"/>
    <col min="12797" max="12797" width="11.5703125" style="81" customWidth="1"/>
    <col min="12798" max="12798" width="13.140625" style="81" customWidth="1"/>
    <col min="12799" max="12799" width="48.42578125" style="81" customWidth="1"/>
    <col min="12800" max="12800" width="13.85546875" style="81" customWidth="1"/>
    <col min="12801" max="12801" width="11.42578125" style="81" customWidth="1"/>
    <col min="12802" max="12802" width="11.85546875" style="81" customWidth="1"/>
    <col min="12803" max="13052" width="9.140625" style="81"/>
    <col min="13053" max="13053" width="11.5703125" style="81" customWidth="1"/>
    <col min="13054" max="13054" width="13.140625" style="81" customWidth="1"/>
    <col min="13055" max="13055" width="48.42578125" style="81" customWidth="1"/>
    <col min="13056" max="13056" width="13.85546875" style="81" customWidth="1"/>
    <col min="13057" max="13057" width="11.42578125" style="81" customWidth="1"/>
    <col min="13058" max="13058" width="11.85546875" style="81" customWidth="1"/>
    <col min="13059" max="13308" width="9.140625" style="81"/>
    <col min="13309" max="13309" width="11.5703125" style="81" customWidth="1"/>
    <col min="13310" max="13310" width="13.140625" style="81" customWidth="1"/>
    <col min="13311" max="13311" width="48.42578125" style="81" customWidth="1"/>
    <col min="13312" max="13312" width="13.85546875" style="81" customWidth="1"/>
    <col min="13313" max="13313" width="11.42578125" style="81" customWidth="1"/>
    <col min="13314" max="13314" width="11.85546875" style="81" customWidth="1"/>
    <col min="13315" max="13564" width="9.140625" style="81"/>
    <col min="13565" max="13565" width="11.5703125" style="81" customWidth="1"/>
    <col min="13566" max="13566" width="13.140625" style="81" customWidth="1"/>
    <col min="13567" max="13567" width="48.42578125" style="81" customWidth="1"/>
    <col min="13568" max="13568" width="13.85546875" style="81" customWidth="1"/>
    <col min="13569" max="13569" width="11.42578125" style="81" customWidth="1"/>
    <col min="13570" max="13570" width="11.85546875" style="81" customWidth="1"/>
    <col min="13571" max="13820" width="9.140625" style="81"/>
    <col min="13821" max="13821" width="11.5703125" style="81" customWidth="1"/>
    <col min="13822" max="13822" width="13.140625" style="81" customWidth="1"/>
    <col min="13823" max="13823" width="48.42578125" style="81" customWidth="1"/>
    <col min="13824" max="13824" width="13.85546875" style="81" customWidth="1"/>
    <col min="13825" max="13825" width="11.42578125" style="81" customWidth="1"/>
    <col min="13826" max="13826" width="11.85546875" style="81" customWidth="1"/>
    <col min="13827" max="14076" width="9.140625" style="81"/>
    <col min="14077" max="14077" width="11.5703125" style="81" customWidth="1"/>
    <col min="14078" max="14078" width="13.140625" style="81" customWidth="1"/>
    <col min="14079" max="14079" width="48.42578125" style="81" customWidth="1"/>
    <col min="14080" max="14080" width="13.85546875" style="81" customWidth="1"/>
    <col min="14081" max="14081" width="11.42578125" style="81" customWidth="1"/>
    <col min="14082" max="14082" width="11.85546875" style="81" customWidth="1"/>
    <col min="14083" max="14332" width="9.140625" style="81"/>
    <col min="14333" max="14333" width="11.5703125" style="81" customWidth="1"/>
    <col min="14334" max="14334" width="13.140625" style="81" customWidth="1"/>
    <col min="14335" max="14335" width="48.42578125" style="81" customWidth="1"/>
    <col min="14336" max="14336" width="13.85546875" style="81" customWidth="1"/>
    <col min="14337" max="14337" width="11.42578125" style="81" customWidth="1"/>
    <col min="14338" max="14338" width="11.85546875" style="81" customWidth="1"/>
    <col min="14339" max="14588" width="9.140625" style="81"/>
    <col min="14589" max="14589" width="11.5703125" style="81" customWidth="1"/>
    <col min="14590" max="14590" width="13.140625" style="81" customWidth="1"/>
    <col min="14591" max="14591" width="48.42578125" style="81" customWidth="1"/>
    <col min="14592" max="14592" width="13.85546875" style="81" customWidth="1"/>
    <col min="14593" max="14593" width="11.42578125" style="81" customWidth="1"/>
    <col min="14594" max="14594" width="11.85546875" style="81" customWidth="1"/>
    <col min="14595" max="14844" width="9.140625" style="81"/>
    <col min="14845" max="14845" width="11.5703125" style="81" customWidth="1"/>
    <col min="14846" max="14846" width="13.140625" style="81" customWidth="1"/>
    <col min="14847" max="14847" width="48.42578125" style="81" customWidth="1"/>
    <col min="14848" max="14848" width="13.85546875" style="81" customWidth="1"/>
    <col min="14849" max="14849" width="11.42578125" style="81" customWidth="1"/>
    <col min="14850" max="14850" width="11.85546875" style="81" customWidth="1"/>
    <col min="14851" max="15100" width="9.140625" style="81"/>
    <col min="15101" max="15101" width="11.5703125" style="81" customWidth="1"/>
    <col min="15102" max="15102" width="13.140625" style="81" customWidth="1"/>
    <col min="15103" max="15103" width="48.42578125" style="81" customWidth="1"/>
    <col min="15104" max="15104" width="13.85546875" style="81" customWidth="1"/>
    <col min="15105" max="15105" width="11.42578125" style="81" customWidth="1"/>
    <col min="15106" max="15106" width="11.85546875" style="81" customWidth="1"/>
    <col min="15107" max="15356" width="9.140625" style="81"/>
    <col min="15357" max="15357" width="11.5703125" style="81" customWidth="1"/>
    <col min="15358" max="15358" width="13.140625" style="81" customWidth="1"/>
    <col min="15359" max="15359" width="48.42578125" style="81" customWidth="1"/>
    <col min="15360" max="15360" width="13.85546875" style="81" customWidth="1"/>
    <col min="15361" max="15361" width="11.42578125" style="81" customWidth="1"/>
    <col min="15362" max="15362" width="11.85546875" style="81" customWidth="1"/>
    <col min="15363" max="15612" width="9.140625" style="81"/>
    <col min="15613" max="15613" width="11.5703125" style="81" customWidth="1"/>
    <col min="15614" max="15614" width="13.140625" style="81" customWidth="1"/>
    <col min="15615" max="15615" width="48.42578125" style="81" customWidth="1"/>
    <col min="15616" max="15616" width="13.85546875" style="81" customWidth="1"/>
    <col min="15617" max="15617" width="11.42578125" style="81" customWidth="1"/>
    <col min="15618" max="15618" width="11.85546875" style="81" customWidth="1"/>
    <col min="15619" max="15868" width="9.140625" style="81"/>
    <col min="15869" max="15869" width="11.5703125" style="81" customWidth="1"/>
    <col min="15870" max="15870" width="13.140625" style="81" customWidth="1"/>
    <col min="15871" max="15871" width="48.42578125" style="81" customWidth="1"/>
    <col min="15872" max="15872" width="13.85546875" style="81" customWidth="1"/>
    <col min="15873" max="15873" width="11.42578125" style="81" customWidth="1"/>
    <col min="15874" max="15874" width="11.85546875" style="81" customWidth="1"/>
    <col min="15875" max="16124" width="9.140625" style="81"/>
    <col min="16125" max="16125" width="11.5703125" style="81" customWidth="1"/>
    <col min="16126" max="16126" width="13.140625" style="81" customWidth="1"/>
    <col min="16127" max="16127" width="48.42578125" style="81" customWidth="1"/>
    <col min="16128" max="16128" width="13.85546875" style="81" customWidth="1"/>
    <col min="16129" max="16129" width="11.42578125" style="81" customWidth="1"/>
    <col min="16130" max="16130" width="11.85546875" style="81" customWidth="1"/>
    <col min="16131" max="16384" width="9.140625" style="81"/>
  </cols>
  <sheetData>
    <row r="1" spans="1:20" ht="18.75" x14ac:dyDescent="0.2">
      <c r="A1" s="263" t="s">
        <v>1387</v>
      </c>
      <c r="B1" s="263"/>
      <c r="C1" s="263"/>
      <c r="D1" s="263"/>
      <c r="E1" s="263"/>
      <c r="F1" s="263"/>
      <c r="G1" s="263"/>
      <c r="H1" s="263"/>
      <c r="I1" s="263"/>
      <c r="J1" s="263"/>
    </row>
    <row r="2" spans="1:20" ht="11.25" customHeight="1" x14ac:dyDescent="0.2">
      <c r="A2" s="27"/>
      <c r="B2" s="27"/>
      <c r="C2" s="27"/>
      <c r="D2" s="27"/>
      <c r="E2" s="27"/>
      <c r="F2" s="27"/>
    </row>
    <row r="3" spans="1:20" ht="11.25" customHeight="1" x14ac:dyDescent="0.2"/>
    <row r="4" spans="1:20" ht="18.75" x14ac:dyDescent="0.2">
      <c r="A4" s="264" t="s">
        <v>1388</v>
      </c>
      <c r="B4" s="264"/>
      <c r="C4" s="264"/>
      <c r="D4" s="264"/>
      <c r="E4" s="264"/>
      <c r="F4" s="264"/>
      <c r="G4" s="264"/>
      <c r="H4" s="264"/>
      <c r="I4" s="264"/>
      <c r="J4" s="264"/>
    </row>
    <row r="5" spans="1:20" ht="12.75" customHeight="1" x14ac:dyDescent="0.2"/>
    <row r="6" spans="1:20" ht="12.75" customHeight="1" thickBot="1" x14ac:dyDescent="0.25">
      <c r="A6" s="265"/>
      <c r="B6" s="265"/>
      <c r="C6" s="265"/>
      <c r="D6" s="265"/>
      <c r="E6" s="265"/>
      <c r="F6" s="265"/>
    </row>
    <row r="7" spans="1:20" ht="12.75" customHeight="1" thickBot="1" x14ac:dyDescent="0.25">
      <c r="E7" s="270" t="s">
        <v>2968</v>
      </c>
      <c r="F7" s="271"/>
      <c r="G7" s="270" t="s">
        <v>2969</v>
      </c>
      <c r="H7" s="271"/>
      <c r="I7" s="272" t="s">
        <v>2970</v>
      </c>
      <c r="J7" s="271"/>
    </row>
    <row r="8" spans="1:20" ht="12.75" customHeight="1" x14ac:dyDescent="0.2">
      <c r="A8" s="273" t="s">
        <v>2</v>
      </c>
      <c r="B8" s="273" t="s">
        <v>3</v>
      </c>
      <c r="C8" s="268" t="s">
        <v>4</v>
      </c>
      <c r="D8" s="268" t="s">
        <v>5</v>
      </c>
      <c r="E8" s="252" t="s">
        <v>6</v>
      </c>
      <c r="F8" s="252"/>
      <c r="G8" s="252" t="s">
        <v>6</v>
      </c>
      <c r="H8" s="252"/>
      <c r="I8" s="252" t="s">
        <v>6</v>
      </c>
      <c r="J8" s="252"/>
    </row>
    <row r="9" spans="1:20" ht="36.75" customHeight="1" thickBot="1" x14ac:dyDescent="0.25">
      <c r="A9" s="274"/>
      <c r="B9" s="274"/>
      <c r="C9" s="269"/>
      <c r="D9" s="269"/>
      <c r="E9" s="2" t="s">
        <v>7</v>
      </c>
      <c r="F9" s="3" t="s">
        <v>8</v>
      </c>
      <c r="G9" s="2" t="s">
        <v>7</v>
      </c>
      <c r="H9" s="3" t="s">
        <v>8</v>
      </c>
      <c r="I9" s="9" t="s">
        <v>7</v>
      </c>
      <c r="J9" s="10" t="s">
        <v>8</v>
      </c>
    </row>
    <row r="10" spans="1:20" ht="12.75" customHeight="1" x14ac:dyDescent="0.2">
      <c r="A10" s="4" t="s">
        <v>9</v>
      </c>
      <c r="B10" s="4" t="s">
        <v>1389</v>
      </c>
      <c r="C10" s="5" t="s">
        <v>1390</v>
      </c>
      <c r="D10" s="4" t="s">
        <v>15</v>
      </c>
      <c r="E10" s="6">
        <f>ROUND('6,1'!E10*'1,2'!$E$28,0)</f>
        <v>5763</v>
      </c>
      <c r="F10" s="6">
        <f>ROUND('6,1'!F10*'1,2'!$E$28,0)</f>
        <v>6350</v>
      </c>
      <c r="G10" s="6">
        <f>ROUND('6,1'!G10*'1,2'!$E$28,0)</f>
        <v>10614</v>
      </c>
      <c r="H10" s="6">
        <f>ROUND('6,1'!H10*'1,2'!$E$28,0)</f>
        <v>11708</v>
      </c>
      <c r="I10" s="6">
        <f>ROUND('6,1'!I10*'1,2'!$E$28,0)</f>
        <v>11868</v>
      </c>
      <c r="J10" s="6">
        <f>ROUND('6,1'!J10*'1,2'!$E$28,0)</f>
        <v>13095</v>
      </c>
      <c r="L10" s="86"/>
      <c r="M10" s="86"/>
      <c r="N10" s="86"/>
      <c r="O10" s="86"/>
      <c r="P10" s="86"/>
      <c r="Q10" s="86"/>
      <c r="R10" s="82"/>
      <c r="T10" s="82"/>
    </row>
    <row r="11" spans="1:20" ht="12.75" customHeight="1" x14ac:dyDescent="0.2">
      <c r="A11" s="4" t="s">
        <v>194</v>
      </c>
      <c r="B11" s="4" t="s">
        <v>1391</v>
      </c>
      <c r="C11" s="5" t="s">
        <v>1392</v>
      </c>
      <c r="D11" s="4" t="s">
        <v>15</v>
      </c>
      <c r="E11" s="6">
        <f>ROUND('6,1'!E11*'1,2'!$E$28,0)</f>
        <v>7799</v>
      </c>
      <c r="F11" s="6">
        <f>ROUND('6,1'!F11*'1,2'!$E$28,0)</f>
        <v>0</v>
      </c>
      <c r="G11" s="6">
        <f>ROUND('6,1'!G11*'1,2'!$E$28,0)</f>
        <v>14560</v>
      </c>
      <c r="H11" s="6">
        <f>ROUND('6,1'!H11*'1,2'!$E$28,0)</f>
        <v>0</v>
      </c>
      <c r="I11" s="6">
        <f>ROUND('6,1'!I11*'1,2'!$E$28,0)</f>
        <v>16287</v>
      </c>
      <c r="J11" s="6">
        <f>ROUND('6,1'!J11*'1,2'!$E$28,0)</f>
        <v>0</v>
      </c>
      <c r="L11" s="86"/>
      <c r="M11" s="86"/>
      <c r="N11" s="86"/>
      <c r="O11" s="86"/>
      <c r="P11" s="86"/>
      <c r="Q11" s="86"/>
      <c r="R11" s="82"/>
      <c r="T11" s="82"/>
    </row>
    <row r="12" spans="1:20" ht="12.75" customHeight="1" x14ac:dyDescent="0.2">
      <c r="A12" s="4" t="s">
        <v>197</v>
      </c>
      <c r="B12" s="4" t="s">
        <v>1393</v>
      </c>
      <c r="C12" s="5" t="s">
        <v>1394</v>
      </c>
      <c r="D12" s="4" t="s">
        <v>15</v>
      </c>
      <c r="E12" s="6">
        <f>ROUND('6,1'!E12*'1,2'!$E$28,0)</f>
        <v>5468</v>
      </c>
      <c r="F12" s="6">
        <f>ROUND('6,1'!F12*'1,2'!$E$28,0)</f>
        <v>0</v>
      </c>
      <c r="G12" s="6">
        <f>ROUND('6,1'!G12*'1,2'!$E$28,0)</f>
        <v>10075</v>
      </c>
      <c r="H12" s="6">
        <f>ROUND('6,1'!H12*'1,2'!$E$28,0)</f>
        <v>0</v>
      </c>
      <c r="I12" s="6">
        <f>ROUND('6,1'!I12*'1,2'!$E$28,0)</f>
        <v>11269</v>
      </c>
      <c r="J12" s="6">
        <f>ROUND('6,1'!J12*'1,2'!$E$28,0)</f>
        <v>0</v>
      </c>
      <c r="L12" s="86"/>
      <c r="M12" s="86"/>
      <c r="N12" s="86"/>
      <c r="O12" s="86"/>
      <c r="P12" s="86"/>
      <c r="Q12" s="86"/>
      <c r="R12" s="82"/>
      <c r="T12" s="82"/>
    </row>
    <row r="13" spans="1:20" ht="12.75" customHeight="1" x14ac:dyDescent="0.2">
      <c r="A13" s="4" t="s">
        <v>200</v>
      </c>
      <c r="B13" s="4" t="s">
        <v>1395</v>
      </c>
      <c r="C13" s="5" t="s">
        <v>1396</v>
      </c>
      <c r="D13" s="4" t="s">
        <v>15</v>
      </c>
      <c r="E13" s="6">
        <f>ROUND('6,1'!E13*'1,2'!$E$28,0)</f>
        <v>7390</v>
      </c>
      <c r="F13" s="6">
        <f>ROUND('6,1'!F13*'1,2'!$E$28,0)</f>
        <v>0</v>
      </c>
      <c r="G13" s="6">
        <f>ROUND('6,1'!G13*'1,2'!$E$28,0)</f>
        <v>13613</v>
      </c>
      <c r="H13" s="6">
        <f>ROUND('6,1'!H13*'1,2'!$E$28,0)</f>
        <v>0</v>
      </c>
      <c r="I13" s="6">
        <f>ROUND('6,1'!I13*'1,2'!$E$28,0)</f>
        <v>15225</v>
      </c>
      <c r="J13" s="6">
        <f>ROUND('6,1'!J13*'1,2'!$E$28,0)</f>
        <v>0</v>
      </c>
      <c r="L13" s="86"/>
      <c r="M13" s="86"/>
      <c r="N13" s="86"/>
      <c r="O13" s="86"/>
      <c r="P13" s="86"/>
      <c r="Q13" s="86"/>
      <c r="R13" s="82"/>
      <c r="T13" s="82"/>
    </row>
    <row r="14" spans="1:20" ht="12.75" customHeight="1" x14ac:dyDescent="0.2">
      <c r="A14" s="4" t="s">
        <v>203</v>
      </c>
      <c r="B14" s="4" t="s">
        <v>1397</v>
      </c>
      <c r="C14" s="5" t="s">
        <v>1398</v>
      </c>
      <c r="D14" s="4" t="s">
        <v>15</v>
      </c>
      <c r="E14" s="6">
        <f>ROUND('6,1'!E14*'1,2'!$E$28,0)</f>
        <v>5238</v>
      </c>
      <c r="F14" s="6">
        <f>ROUND('6,1'!F14*'1,2'!$E$28,0)</f>
        <v>0</v>
      </c>
      <c r="G14" s="6">
        <f>ROUND('6,1'!G14*'1,2'!$E$28,0)</f>
        <v>9647</v>
      </c>
      <c r="H14" s="6">
        <f>ROUND('6,1'!H14*'1,2'!$E$28,0)</f>
        <v>0</v>
      </c>
      <c r="I14" s="6">
        <f>ROUND('6,1'!I14*'1,2'!$E$28,0)</f>
        <v>10789</v>
      </c>
      <c r="J14" s="6">
        <f>ROUND('6,1'!J14*'1,2'!$E$28,0)</f>
        <v>0</v>
      </c>
      <c r="L14" s="86"/>
      <c r="M14" s="86"/>
      <c r="N14" s="86"/>
      <c r="O14" s="86"/>
      <c r="P14" s="86"/>
      <c r="Q14" s="86"/>
      <c r="R14" s="82"/>
      <c r="T14" s="82"/>
    </row>
    <row r="15" spans="1:20" ht="12.75" customHeight="1" x14ac:dyDescent="0.2">
      <c r="A15" s="4" t="s">
        <v>206</v>
      </c>
      <c r="B15" s="4" t="s">
        <v>1399</v>
      </c>
      <c r="C15" s="5" t="s">
        <v>1400</v>
      </c>
      <c r="D15" s="4" t="s">
        <v>15</v>
      </c>
      <c r="E15" s="6">
        <f>ROUND('6,1'!E15*'1,2'!$E$28,0)</f>
        <v>6983</v>
      </c>
      <c r="F15" s="6">
        <f>ROUND('6,1'!F15*'1,2'!$E$28,0)</f>
        <v>0</v>
      </c>
      <c r="G15" s="6">
        <f>ROUND('6,1'!G15*'1,2'!$E$28,0)</f>
        <v>12862</v>
      </c>
      <c r="H15" s="6">
        <f>ROUND('6,1'!H15*'1,2'!$E$28,0)</f>
        <v>0</v>
      </c>
      <c r="I15" s="6">
        <f>ROUND('6,1'!I15*'1,2'!$E$28,0)</f>
        <v>14386</v>
      </c>
      <c r="J15" s="6">
        <f>ROUND('6,1'!J15*'1,2'!$E$28,0)</f>
        <v>0</v>
      </c>
      <c r="L15" s="86"/>
      <c r="M15" s="86"/>
      <c r="N15" s="86"/>
      <c r="O15" s="86"/>
      <c r="P15" s="86"/>
      <c r="Q15" s="86"/>
      <c r="R15" s="82"/>
      <c r="T15" s="82"/>
    </row>
    <row r="16" spans="1:20" ht="24.75" customHeight="1" x14ac:dyDescent="0.2">
      <c r="A16" s="4" t="s">
        <v>209</v>
      </c>
      <c r="B16" s="4" t="s">
        <v>1401</v>
      </c>
      <c r="C16" s="5" t="s">
        <v>1402</v>
      </c>
      <c r="D16" s="4" t="s">
        <v>15</v>
      </c>
      <c r="E16" s="6">
        <f>ROUND('6,1'!E16*'1,2'!$E$28,0)</f>
        <v>1164</v>
      </c>
      <c r="F16" s="6">
        <f>ROUND('6,1'!F16*'1,2'!$E$28,0)</f>
        <v>0</v>
      </c>
      <c r="G16" s="6">
        <f>ROUND('6,1'!G16*'1,2'!$E$28,0)</f>
        <v>2145</v>
      </c>
      <c r="H16" s="6">
        <f>ROUND('6,1'!H16*'1,2'!$E$28,0)</f>
        <v>0</v>
      </c>
      <c r="I16" s="6">
        <f>ROUND('6,1'!I16*'1,2'!$E$28,0)</f>
        <v>2399</v>
      </c>
      <c r="J16" s="6">
        <f>ROUND('6,1'!J16*'1,2'!$E$28,0)</f>
        <v>0</v>
      </c>
      <c r="L16" s="86"/>
      <c r="M16" s="86"/>
      <c r="N16" s="86"/>
      <c r="O16" s="86"/>
      <c r="P16" s="86"/>
      <c r="Q16" s="86"/>
      <c r="R16" s="82"/>
      <c r="T16" s="82"/>
    </row>
    <row r="17" spans="1:20" ht="24.75" customHeight="1" x14ac:dyDescent="0.2">
      <c r="A17" s="4" t="s">
        <v>212</v>
      </c>
      <c r="B17" s="4" t="s">
        <v>1403</v>
      </c>
      <c r="C17" s="5" t="s">
        <v>1404</v>
      </c>
      <c r="D17" s="4" t="s">
        <v>15</v>
      </c>
      <c r="E17" s="6">
        <f>ROUND('6,1'!E17*'1,2'!$E$28,0)</f>
        <v>3657</v>
      </c>
      <c r="F17" s="6">
        <f>ROUND('6,1'!F17*'1,2'!$E$28,0)</f>
        <v>0</v>
      </c>
      <c r="G17" s="6">
        <f>ROUND('6,1'!G17*'1,2'!$E$28,0)</f>
        <v>6824</v>
      </c>
      <c r="H17" s="6">
        <f>ROUND('6,1'!H17*'1,2'!$E$28,0)</f>
        <v>0</v>
      </c>
      <c r="I17" s="6">
        <f>ROUND('6,1'!I17*'1,2'!$E$28,0)</f>
        <v>7635</v>
      </c>
      <c r="J17" s="6">
        <f>ROUND('6,1'!J17*'1,2'!$E$28,0)</f>
        <v>0</v>
      </c>
      <c r="L17" s="86"/>
      <c r="M17" s="86"/>
      <c r="N17" s="86"/>
      <c r="O17" s="86"/>
      <c r="P17" s="86"/>
      <c r="Q17" s="86"/>
      <c r="R17" s="82"/>
      <c r="T17" s="82"/>
    </row>
    <row r="18" spans="1:20" ht="24.75" customHeight="1" x14ac:dyDescent="0.2">
      <c r="A18" s="4" t="s">
        <v>215</v>
      </c>
      <c r="B18" s="4" t="s">
        <v>1405</v>
      </c>
      <c r="C18" s="5" t="s">
        <v>1406</v>
      </c>
      <c r="D18" s="4" t="s">
        <v>15</v>
      </c>
      <c r="E18" s="6">
        <f>ROUND('6,1'!E18*'1,2'!$E$28,0)</f>
        <v>3101</v>
      </c>
      <c r="F18" s="6">
        <f>ROUND('6,1'!F18*'1,2'!$E$28,0)</f>
        <v>0</v>
      </c>
      <c r="G18" s="6">
        <f>ROUND('6,1'!G18*'1,2'!$E$28,0)</f>
        <v>5714</v>
      </c>
      <c r="H18" s="6">
        <f>ROUND('6,1'!H18*'1,2'!$E$28,0)</f>
        <v>0</v>
      </c>
      <c r="I18" s="6">
        <f>ROUND('6,1'!I18*'1,2'!$E$28,0)</f>
        <v>6391</v>
      </c>
      <c r="J18" s="6">
        <f>ROUND('6,1'!J18*'1,2'!$E$28,0)</f>
        <v>0</v>
      </c>
      <c r="L18" s="86"/>
      <c r="M18" s="86"/>
      <c r="N18" s="86"/>
      <c r="O18" s="86"/>
      <c r="P18" s="86"/>
      <c r="Q18" s="86"/>
      <c r="R18" s="82"/>
      <c r="T18" s="82"/>
    </row>
    <row r="19" spans="1:20" ht="24.75" customHeight="1" x14ac:dyDescent="0.2">
      <c r="A19" s="4" t="s">
        <v>218</v>
      </c>
      <c r="B19" s="4" t="s">
        <v>1407</v>
      </c>
      <c r="C19" s="5" t="s">
        <v>1408</v>
      </c>
      <c r="D19" s="4" t="s">
        <v>15</v>
      </c>
      <c r="E19" s="6">
        <f>ROUND('6,1'!E19*'1,2'!$E$28,0)</f>
        <v>2096</v>
      </c>
      <c r="F19" s="6">
        <f>ROUND('6,1'!F19*'1,2'!$E$28,0)</f>
        <v>0</v>
      </c>
      <c r="G19" s="6">
        <f>ROUND('6,1'!G19*'1,2'!$E$28,0)</f>
        <v>3860</v>
      </c>
      <c r="H19" s="6">
        <f>ROUND('6,1'!H19*'1,2'!$E$28,0)</f>
        <v>0</v>
      </c>
      <c r="I19" s="6">
        <f>ROUND('6,1'!I19*'1,2'!$E$28,0)</f>
        <v>4317</v>
      </c>
      <c r="J19" s="6">
        <f>ROUND('6,1'!J19*'1,2'!$E$28,0)</f>
        <v>0</v>
      </c>
      <c r="L19" s="86"/>
      <c r="M19" s="86"/>
      <c r="N19" s="86"/>
      <c r="O19" s="86"/>
      <c r="P19" s="86"/>
      <c r="Q19" s="86"/>
      <c r="R19" s="82"/>
      <c r="T19" s="82"/>
    </row>
    <row r="20" spans="1:20" ht="12.75" customHeight="1" x14ac:dyDescent="0.2">
      <c r="A20" s="4" t="s">
        <v>221</v>
      </c>
      <c r="B20" s="4" t="s">
        <v>1409</v>
      </c>
      <c r="C20" s="5" t="s">
        <v>1410</v>
      </c>
      <c r="D20" s="4" t="s">
        <v>15</v>
      </c>
      <c r="E20" s="6">
        <f>ROUND('6,1'!E20*'1,2'!$E$28,0)</f>
        <v>1747</v>
      </c>
      <c r="F20" s="6">
        <f>ROUND('6,1'!F20*'1,2'!$E$28,0)</f>
        <v>0</v>
      </c>
      <c r="G20" s="6">
        <f>ROUND('6,1'!G20*'1,2'!$E$28,0)</f>
        <v>3217</v>
      </c>
      <c r="H20" s="6">
        <f>ROUND('6,1'!H20*'1,2'!$E$28,0)</f>
        <v>0</v>
      </c>
      <c r="I20" s="6">
        <f>ROUND('6,1'!I20*'1,2'!$E$28,0)</f>
        <v>3597</v>
      </c>
      <c r="J20" s="6">
        <f>ROUND('6,1'!J20*'1,2'!$E$28,0)</f>
        <v>0</v>
      </c>
      <c r="L20" s="86"/>
      <c r="M20" s="86"/>
      <c r="N20" s="86"/>
      <c r="O20" s="86"/>
      <c r="P20" s="86"/>
      <c r="Q20" s="86"/>
      <c r="R20" s="82"/>
      <c r="T20" s="82"/>
    </row>
    <row r="21" spans="1:20" ht="24.75" customHeight="1" x14ac:dyDescent="0.2">
      <c r="A21" s="4" t="s">
        <v>224</v>
      </c>
      <c r="B21" s="4" t="s">
        <v>1411</v>
      </c>
      <c r="C21" s="5" t="s">
        <v>1412</v>
      </c>
      <c r="D21" s="4" t="s">
        <v>15</v>
      </c>
      <c r="E21" s="6">
        <f>ROUND('6,1'!E21*'1,2'!$E$28,0)</f>
        <v>3822</v>
      </c>
      <c r="F21" s="6">
        <f>ROUND('6,1'!F21*'1,2'!$E$28,0)</f>
        <v>0</v>
      </c>
      <c r="G21" s="6">
        <f>ROUND('6,1'!G21*'1,2'!$E$28,0)</f>
        <v>7219</v>
      </c>
      <c r="H21" s="6">
        <f>ROUND('6,1'!H21*'1,2'!$E$28,0)</f>
        <v>0</v>
      </c>
      <c r="I21" s="6">
        <f>ROUND('6,1'!I21*'1,2'!$E$28,0)</f>
        <v>8077</v>
      </c>
      <c r="J21" s="6">
        <f>ROUND('6,1'!J21*'1,2'!$E$28,0)</f>
        <v>0</v>
      </c>
      <c r="L21" s="86"/>
      <c r="M21" s="86"/>
      <c r="N21" s="86"/>
      <c r="O21" s="86"/>
      <c r="P21" s="86"/>
      <c r="Q21" s="86"/>
      <c r="R21" s="82"/>
      <c r="T21" s="82"/>
    </row>
    <row r="22" spans="1:20" ht="24.75" customHeight="1" x14ac:dyDescent="0.2">
      <c r="A22" s="4" t="s">
        <v>227</v>
      </c>
      <c r="B22" s="4" t="s">
        <v>1413</v>
      </c>
      <c r="C22" s="5" t="s">
        <v>1414</v>
      </c>
      <c r="D22" s="4" t="s">
        <v>15</v>
      </c>
      <c r="E22" s="6">
        <f>E21*0.8</f>
        <v>3057.6000000000004</v>
      </c>
      <c r="F22" s="6">
        <f t="shared" ref="F22:I22" si="0">F21*0.8</f>
        <v>0</v>
      </c>
      <c r="G22" s="6">
        <f t="shared" si="0"/>
        <v>5775.2000000000007</v>
      </c>
      <c r="H22" s="6">
        <f t="shared" si="0"/>
        <v>0</v>
      </c>
      <c r="I22" s="6">
        <f t="shared" si="0"/>
        <v>6461.6</v>
      </c>
      <c r="J22" s="6">
        <f>ROUND('6,1'!J22*'1,2'!$E$28,0)</f>
        <v>0</v>
      </c>
      <c r="L22" s="86"/>
      <c r="M22" s="86"/>
      <c r="N22" s="86"/>
      <c r="O22" s="86"/>
      <c r="P22" s="86"/>
      <c r="Q22" s="86"/>
      <c r="R22" s="82"/>
      <c r="T22" s="82"/>
    </row>
    <row r="23" spans="1:20" ht="12.75" customHeight="1" x14ac:dyDescent="0.2">
      <c r="A23" s="4" t="s">
        <v>230</v>
      </c>
      <c r="B23" s="4" t="s">
        <v>1415</v>
      </c>
      <c r="C23" s="5" t="s">
        <v>1416</v>
      </c>
      <c r="D23" s="4" t="s">
        <v>15</v>
      </c>
      <c r="E23" s="6">
        <f>ROUND('6,1'!E23*'1,2'!$E$28,0)</f>
        <v>2956</v>
      </c>
      <c r="F23" s="6">
        <f>ROUND('6,1'!F23*'1,2'!$E$28,0)</f>
        <v>0</v>
      </c>
      <c r="G23" s="6">
        <f>ROUND('6,1'!G23*'1,2'!$E$28,0)</f>
        <v>5584</v>
      </c>
      <c r="H23" s="6">
        <f>ROUND('6,1'!H23*'1,2'!$E$28,0)</f>
        <v>0</v>
      </c>
      <c r="I23" s="6">
        <f>ROUND('6,1'!I23*'1,2'!$E$28,0)</f>
        <v>6246</v>
      </c>
      <c r="J23" s="6">
        <f>ROUND('6,1'!J23*'1,2'!$E$28,0)</f>
        <v>0</v>
      </c>
      <c r="L23" s="86"/>
      <c r="M23" s="86"/>
      <c r="N23" s="86"/>
      <c r="O23" s="86"/>
      <c r="P23" s="86"/>
      <c r="Q23" s="86"/>
      <c r="R23" s="82"/>
      <c r="T23" s="82"/>
    </row>
    <row r="24" spans="1:20" ht="12.75" customHeight="1" x14ac:dyDescent="0.2">
      <c r="A24" s="4" t="s">
        <v>233</v>
      </c>
      <c r="B24" s="4" t="s">
        <v>1417</v>
      </c>
      <c r="C24" s="5" t="s">
        <v>1418</v>
      </c>
      <c r="D24" s="4" t="s">
        <v>15</v>
      </c>
      <c r="E24" s="6">
        <f>ROUND('6,1'!E24*'1,2'!$E$28,0)</f>
        <v>2675</v>
      </c>
      <c r="F24" s="6">
        <f>ROUND('6,1'!F24*'1,2'!$E$28,0)</f>
        <v>0</v>
      </c>
      <c r="G24" s="6">
        <f>ROUND('6,1'!G24*'1,2'!$E$28,0)</f>
        <v>5054</v>
      </c>
      <c r="H24" s="6">
        <f>ROUND('6,1'!H24*'1,2'!$E$28,0)</f>
        <v>0</v>
      </c>
      <c r="I24" s="6">
        <f>ROUND('6,1'!I24*'1,2'!$E$28,0)</f>
        <v>5653</v>
      </c>
      <c r="J24" s="6">
        <f>ROUND('6,1'!J24*'1,2'!$E$28,0)</f>
        <v>0</v>
      </c>
      <c r="L24" s="86"/>
      <c r="M24" s="86"/>
      <c r="N24" s="86"/>
      <c r="O24" s="86"/>
      <c r="P24" s="86"/>
      <c r="Q24" s="86"/>
      <c r="R24" s="82"/>
      <c r="T24" s="82"/>
    </row>
    <row r="25" spans="1:20" ht="24.75" customHeight="1" x14ac:dyDescent="0.2">
      <c r="A25" s="4" t="s">
        <v>236</v>
      </c>
      <c r="B25" s="4" t="s">
        <v>1419</v>
      </c>
      <c r="C25" s="5" t="s">
        <v>1420</v>
      </c>
      <c r="D25" s="4" t="s">
        <v>15</v>
      </c>
      <c r="E25" s="6">
        <f>ROUND('6,1'!E25*'1,2'!$E$28,0)</f>
        <v>1852</v>
      </c>
      <c r="F25" s="6">
        <f>ROUND('6,1'!F25*'1,2'!$E$28,0)</f>
        <v>0</v>
      </c>
      <c r="G25" s="6">
        <f>ROUND('6,1'!G25*'1,2'!$E$28,0)</f>
        <v>3458</v>
      </c>
      <c r="H25" s="6">
        <f>ROUND('6,1'!H25*'1,2'!$E$28,0)</f>
        <v>0</v>
      </c>
      <c r="I25" s="6">
        <f>ROUND('6,1'!I25*'1,2'!$E$28,0)</f>
        <v>3867</v>
      </c>
      <c r="J25" s="6">
        <f>ROUND('6,1'!J25*'1,2'!$E$28,0)</f>
        <v>0</v>
      </c>
      <c r="L25" s="86"/>
      <c r="M25" s="86"/>
      <c r="N25" s="86"/>
      <c r="O25" s="86"/>
      <c r="P25" s="86"/>
      <c r="Q25" s="86"/>
      <c r="R25" s="82"/>
      <c r="T25" s="82"/>
    </row>
    <row r="26" spans="1:20" ht="12.75" customHeight="1" x14ac:dyDescent="0.2">
      <c r="A26" s="4" t="s">
        <v>239</v>
      </c>
      <c r="B26" s="4" t="s">
        <v>1421</v>
      </c>
      <c r="C26" s="5" t="s">
        <v>1422</v>
      </c>
      <c r="D26" s="4" t="s">
        <v>15</v>
      </c>
      <c r="E26" s="6">
        <f>ROUND('6,1'!E26*'1,2'!$E$28,0)</f>
        <v>233</v>
      </c>
      <c r="F26" s="6">
        <f>ROUND('6,1'!F26*'1,2'!$E$28,0)</f>
        <v>0</v>
      </c>
      <c r="G26" s="6">
        <f>ROUND('6,1'!G26*'1,2'!$E$28,0)</f>
        <v>430</v>
      </c>
      <c r="H26" s="6">
        <f>ROUND('6,1'!H26*'1,2'!$E$28,0)</f>
        <v>0</v>
      </c>
      <c r="I26" s="6">
        <f>ROUND('6,1'!I26*'1,2'!$E$28,0)</f>
        <v>480</v>
      </c>
      <c r="J26" s="6">
        <f>ROUND('6,1'!J26*'1,2'!$E$28,0)</f>
        <v>0</v>
      </c>
      <c r="L26" s="86"/>
      <c r="M26" s="86"/>
      <c r="N26" s="86"/>
      <c r="O26" s="86"/>
      <c r="P26" s="86"/>
      <c r="Q26" s="86"/>
      <c r="R26" s="82"/>
      <c r="T26" s="82"/>
    </row>
    <row r="27" spans="1:20" ht="12.75" customHeight="1" x14ac:dyDescent="0.2">
      <c r="A27" s="4" t="s">
        <v>242</v>
      </c>
      <c r="B27" s="4" t="s">
        <v>1423</v>
      </c>
      <c r="C27" s="5" t="s">
        <v>1424</v>
      </c>
      <c r="D27" s="4" t="s">
        <v>15</v>
      </c>
      <c r="E27" s="6">
        <f>ROUND('6,1'!E27*'1,2'!$E$28,0)</f>
        <v>892</v>
      </c>
      <c r="F27" s="6">
        <f>ROUND('6,1'!F27*'1,2'!$E$28,0)</f>
        <v>0</v>
      </c>
      <c r="G27" s="6">
        <f>ROUND('6,1'!G27*'1,2'!$E$28,0)</f>
        <v>1683</v>
      </c>
      <c r="H27" s="6">
        <f>ROUND('6,1'!H27*'1,2'!$E$28,0)</f>
        <v>0</v>
      </c>
      <c r="I27" s="6">
        <f>ROUND('6,1'!I27*'1,2'!$E$28,0)</f>
        <v>1885</v>
      </c>
      <c r="J27" s="6">
        <f>ROUND('6,1'!J27*'1,2'!$E$28,0)</f>
        <v>0</v>
      </c>
      <c r="L27" s="86"/>
      <c r="M27" s="86"/>
      <c r="N27" s="86"/>
      <c r="O27" s="86"/>
      <c r="P27" s="86"/>
      <c r="Q27" s="86"/>
      <c r="R27" s="82"/>
      <c r="T27" s="82"/>
    </row>
    <row r="28" spans="1:20" ht="12.75" customHeight="1" x14ac:dyDescent="0.2">
      <c r="A28" s="4" t="s">
        <v>245</v>
      </c>
      <c r="B28" s="4" t="s">
        <v>1425</v>
      </c>
      <c r="C28" s="5" t="s">
        <v>1426</v>
      </c>
      <c r="D28" s="4" t="s">
        <v>15</v>
      </c>
      <c r="E28" s="6">
        <f>ROUND('6,1'!E28*'1,2'!$E$28,0)</f>
        <v>5094</v>
      </c>
      <c r="F28" s="6">
        <f>ROUND('6,1'!F28*'1,2'!$E$28,0)</f>
        <v>0</v>
      </c>
      <c r="G28" s="6">
        <f>ROUND('6,1'!G28*'1,2'!$E$28,0)</f>
        <v>9626</v>
      </c>
      <c r="H28" s="6">
        <f>ROUND('6,1'!H28*'1,2'!$E$28,0)</f>
        <v>0</v>
      </c>
      <c r="I28" s="6">
        <f>ROUND('6,1'!I28*'1,2'!$E$28,0)</f>
        <v>10768</v>
      </c>
      <c r="J28" s="6">
        <f>ROUND('6,1'!J28*'1,2'!$E$28,0)</f>
        <v>0</v>
      </c>
      <c r="L28" s="86"/>
      <c r="M28" s="86"/>
      <c r="N28" s="86"/>
      <c r="O28" s="86"/>
      <c r="P28" s="86"/>
      <c r="Q28" s="86"/>
      <c r="R28" s="82"/>
      <c r="T28" s="82"/>
    </row>
    <row r="29" spans="1:20" ht="24.75" customHeight="1" x14ac:dyDescent="0.2">
      <c r="A29" s="4" t="s">
        <v>248</v>
      </c>
      <c r="B29" s="4" t="s">
        <v>1427</v>
      </c>
      <c r="C29" s="5" t="s">
        <v>1428</v>
      </c>
      <c r="D29" s="4" t="s">
        <v>15</v>
      </c>
      <c r="E29" s="6">
        <f>ROUND('6,1'!E29*'1,2'!$E$28,0)</f>
        <v>1835</v>
      </c>
      <c r="F29" s="6">
        <f>ROUND('6,1'!F29*'1,2'!$E$28,0)</f>
        <v>0</v>
      </c>
      <c r="G29" s="6">
        <f>ROUND('6,1'!G29*'1,2'!$E$28,0)</f>
        <v>3465</v>
      </c>
      <c r="H29" s="6">
        <f>ROUND('6,1'!H29*'1,2'!$E$28,0)</f>
        <v>0</v>
      </c>
      <c r="I29" s="6">
        <f>ROUND('6,1'!I29*'1,2'!$E$28,0)</f>
        <v>3878</v>
      </c>
      <c r="J29" s="6">
        <f>ROUND('6,1'!J29*'1,2'!$E$28,0)</f>
        <v>0</v>
      </c>
      <c r="L29" s="86"/>
      <c r="M29" s="86"/>
      <c r="N29" s="86"/>
      <c r="O29" s="86"/>
      <c r="P29" s="86"/>
      <c r="Q29" s="86"/>
      <c r="R29" s="82"/>
      <c r="T29" s="82"/>
    </row>
    <row r="30" spans="1:20" ht="36.75" customHeight="1" x14ac:dyDescent="0.2">
      <c r="A30" s="4" t="s">
        <v>251</v>
      </c>
      <c r="B30" s="4" t="s">
        <v>1429</v>
      </c>
      <c r="C30" s="5" t="s">
        <v>1430</v>
      </c>
      <c r="D30" s="4" t="s">
        <v>15</v>
      </c>
      <c r="E30" s="6">
        <f>ROUND('6,1'!E30*'1,2'!$E$28,0)</f>
        <v>1140</v>
      </c>
      <c r="F30" s="6">
        <f>ROUND('6,1'!F30*'1,2'!$E$28,0)</f>
        <v>1257</v>
      </c>
      <c r="G30" s="6">
        <f>ROUND('6,1'!G30*'1,2'!$E$28,0)</f>
        <v>2128</v>
      </c>
      <c r="H30" s="6">
        <f>ROUND('6,1'!H30*'1,2'!$E$28,0)</f>
        <v>2349</v>
      </c>
      <c r="I30" s="6">
        <f>ROUND('6,1'!I30*'1,2'!$E$28,0)</f>
        <v>2381</v>
      </c>
      <c r="J30" s="6">
        <f>ROUND('6,1'!J30*'1,2'!$E$28,0)</f>
        <v>2627</v>
      </c>
      <c r="L30" s="86"/>
      <c r="M30" s="86"/>
      <c r="N30" s="86"/>
      <c r="O30" s="86"/>
      <c r="P30" s="86"/>
      <c r="Q30" s="86"/>
      <c r="R30" s="82"/>
      <c r="T30" s="82"/>
    </row>
    <row r="31" spans="1:20" ht="36.75" customHeight="1" x14ac:dyDescent="0.2">
      <c r="A31" s="4" t="s">
        <v>254</v>
      </c>
      <c r="B31" s="4" t="s">
        <v>1431</v>
      </c>
      <c r="C31" s="5" t="s">
        <v>1432</v>
      </c>
      <c r="D31" s="4" t="s">
        <v>15</v>
      </c>
      <c r="E31" s="6">
        <f>ROUND('6,1'!E31*'1,2'!$E$28,0)</f>
        <v>2936</v>
      </c>
      <c r="F31" s="6">
        <f>ROUND('6,1'!F31*'1,2'!$E$28,0)</f>
        <v>0</v>
      </c>
      <c r="G31" s="6">
        <f>ROUND('6,1'!G31*'1,2'!$E$28,0)</f>
        <v>5547</v>
      </c>
      <c r="H31" s="6">
        <f>ROUND('6,1'!H31*'1,2'!$E$28,0)</f>
        <v>0</v>
      </c>
      <c r="I31" s="6">
        <f>ROUND('6,1'!I31*'1,2'!$E$28,0)</f>
        <v>6206</v>
      </c>
      <c r="J31" s="6">
        <f>ROUND('6,1'!J31*'1,2'!$E$28,0)</f>
        <v>0</v>
      </c>
      <c r="L31" s="86"/>
      <c r="M31" s="86"/>
      <c r="N31" s="86"/>
      <c r="O31" s="86"/>
      <c r="P31" s="86"/>
      <c r="Q31" s="86"/>
      <c r="R31" s="82"/>
      <c r="T31" s="82"/>
    </row>
    <row r="32" spans="1:20" ht="36.75" customHeight="1" x14ac:dyDescent="0.2">
      <c r="A32" s="4" t="s">
        <v>257</v>
      </c>
      <c r="B32" s="4" t="s">
        <v>1433</v>
      </c>
      <c r="C32" s="5" t="s">
        <v>1434</v>
      </c>
      <c r="D32" s="4" t="s">
        <v>15</v>
      </c>
      <c r="E32" s="6">
        <f>ROUND('6,1'!E32*'1,2'!$E$28,0)</f>
        <v>3490</v>
      </c>
      <c r="F32" s="6">
        <f>ROUND('6,1'!F32*'1,2'!$E$28,0)</f>
        <v>0</v>
      </c>
      <c r="G32" s="6">
        <f>ROUND('6,1'!G32*'1,2'!$E$28,0)</f>
        <v>6593</v>
      </c>
      <c r="H32" s="6">
        <f>ROUND('6,1'!H32*'1,2'!$E$28,0)</f>
        <v>0</v>
      </c>
      <c r="I32" s="6">
        <f>ROUND('6,1'!I32*'1,2'!$E$28,0)</f>
        <v>7377</v>
      </c>
      <c r="J32" s="6">
        <f>ROUND('6,1'!J32*'1,2'!$E$28,0)</f>
        <v>0</v>
      </c>
      <c r="L32" s="86"/>
      <c r="M32" s="86"/>
      <c r="N32" s="86"/>
      <c r="O32" s="86"/>
      <c r="P32" s="86"/>
      <c r="Q32" s="86"/>
      <c r="R32" s="82"/>
      <c r="T32" s="82"/>
    </row>
    <row r="33" spans="1:20" ht="36.75" customHeight="1" x14ac:dyDescent="0.2">
      <c r="A33" s="4" t="s">
        <v>260</v>
      </c>
      <c r="B33" s="4" t="s">
        <v>1435</v>
      </c>
      <c r="C33" s="5" t="s">
        <v>1436</v>
      </c>
      <c r="D33" s="4" t="s">
        <v>15</v>
      </c>
      <c r="E33" s="6">
        <f>ROUND('6,1'!E33*'1,2'!$E$28,0)</f>
        <v>1746</v>
      </c>
      <c r="F33" s="6">
        <f>ROUND('6,1'!F33*'1,2'!$E$28,0)</f>
        <v>0</v>
      </c>
      <c r="G33" s="6">
        <f>ROUND('6,1'!G33*'1,2'!$E$28,0)</f>
        <v>3297</v>
      </c>
      <c r="H33" s="6">
        <f>ROUND('6,1'!H33*'1,2'!$E$28,0)</f>
        <v>0</v>
      </c>
      <c r="I33" s="6">
        <f>ROUND('6,1'!I33*'1,2'!$E$28,0)</f>
        <v>3688</v>
      </c>
      <c r="J33" s="6">
        <f>ROUND('6,1'!J33*'1,2'!$E$28,0)</f>
        <v>0</v>
      </c>
      <c r="L33" s="86"/>
      <c r="M33" s="86"/>
      <c r="N33" s="86"/>
      <c r="O33" s="86"/>
      <c r="P33" s="86"/>
      <c r="Q33" s="86"/>
      <c r="R33" s="82"/>
      <c r="T33" s="82"/>
    </row>
    <row r="34" spans="1:20" ht="24.75" customHeight="1" x14ac:dyDescent="0.2">
      <c r="A34" s="4" t="s">
        <v>263</v>
      </c>
      <c r="B34" s="4" t="s">
        <v>1437</v>
      </c>
      <c r="C34" s="5" t="s">
        <v>1438</v>
      </c>
      <c r="D34" s="4" t="s">
        <v>15</v>
      </c>
      <c r="E34" s="6">
        <f>ROUND('6,1'!E34*'1,2'!$E$28,0)</f>
        <v>4183</v>
      </c>
      <c r="F34" s="6">
        <f>ROUND('6,1'!F34*'1,2'!$E$28,0)</f>
        <v>0</v>
      </c>
      <c r="G34" s="6">
        <f>ROUND('6,1'!G34*'1,2'!$E$28,0)</f>
        <v>6577</v>
      </c>
      <c r="H34" s="6">
        <f>ROUND('6,1'!H34*'1,2'!$E$28,0)</f>
        <v>0</v>
      </c>
      <c r="I34" s="6">
        <f>ROUND('6,1'!I34*'1,2'!$E$28,0)</f>
        <v>8618</v>
      </c>
      <c r="J34" s="6">
        <f>ROUND('6,1'!J34*'1,2'!$E$28,0)</f>
        <v>0</v>
      </c>
      <c r="L34" s="86"/>
      <c r="M34" s="86"/>
      <c r="N34" s="86"/>
      <c r="O34" s="86"/>
      <c r="P34" s="86"/>
      <c r="Q34" s="86"/>
      <c r="R34" s="82"/>
      <c r="T34" s="82"/>
    </row>
    <row r="35" spans="1:20" ht="36.75" customHeight="1" x14ac:dyDescent="0.2">
      <c r="A35" s="4" t="s">
        <v>266</v>
      </c>
      <c r="B35" s="4" t="s">
        <v>1439</v>
      </c>
      <c r="C35" s="5" t="s">
        <v>1440</v>
      </c>
      <c r="D35" s="4" t="s">
        <v>15</v>
      </c>
      <c r="E35" s="6">
        <f>ROUND('6,1'!E35*'1,2'!$E$28,0)</f>
        <v>3047</v>
      </c>
      <c r="F35" s="6">
        <f>ROUND('6,1'!F35*'1,2'!$E$28,0)</f>
        <v>0</v>
      </c>
      <c r="G35" s="6">
        <f>ROUND('6,1'!G35*'1,2'!$E$28,0)</f>
        <v>5686</v>
      </c>
      <c r="H35" s="6">
        <f>ROUND('6,1'!H35*'1,2'!$E$28,0)</f>
        <v>0</v>
      </c>
      <c r="I35" s="6">
        <f>ROUND('6,1'!I35*'1,2'!$E$28,0)</f>
        <v>6361</v>
      </c>
      <c r="J35" s="6">
        <f>ROUND('6,1'!J35*'1,2'!$E$28,0)</f>
        <v>0</v>
      </c>
      <c r="L35" s="86"/>
      <c r="M35" s="86"/>
      <c r="N35" s="86"/>
      <c r="O35" s="86"/>
      <c r="P35" s="86"/>
      <c r="Q35" s="86"/>
      <c r="R35" s="82"/>
      <c r="T35" s="82"/>
    </row>
    <row r="36" spans="1:20" ht="36.75" customHeight="1" x14ac:dyDescent="0.2">
      <c r="A36" s="4" t="s">
        <v>269</v>
      </c>
      <c r="B36" s="4" t="s">
        <v>1441</v>
      </c>
      <c r="C36" s="5" t="s">
        <v>1442</v>
      </c>
      <c r="D36" s="4" t="s">
        <v>15</v>
      </c>
      <c r="E36" s="6">
        <f>ROUND('6,1'!E36*'1,2'!$E$28,0)</f>
        <v>10778</v>
      </c>
      <c r="F36" s="6">
        <f>ROUND('6,1'!F36*'1,2'!$E$28,0)</f>
        <v>0</v>
      </c>
      <c r="G36" s="6">
        <f>ROUND('6,1'!G36*'1,2'!$E$28,0)</f>
        <v>20336</v>
      </c>
      <c r="H36" s="6">
        <f>ROUND('6,1'!H36*'1,2'!$E$28,0)</f>
        <v>0</v>
      </c>
      <c r="I36" s="6">
        <f>ROUND('6,1'!I36*'1,2'!$E$28,0)</f>
        <v>22754</v>
      </c>
      <c r="J36" s="6">
        <f>ROUND('6,1'!J36*'1,2'!$E$28,0)</f>
        <v>0</v>
      </c>
      <c r="L36" s="86"/>
      <c r="M36" s="86"/>
      <c r="N36" s="86"/>
      <c r="O36" s="86"/>
      <c r="P36" s="86"/>
      <c r="Q36" s="86"/>
      <c r="R36" s="82"/>
      <c r="T36" s="82"/>
    </row>
    <row r="37" spans="1:20" ht="36.75" customHeight="1" x14ac:dyDescent="0.2">
      <c r="A37" s="4" t="s">
        <v>272</v>
      </c>
      <c r="B37" s="4" t="s">
        <v>1443</v>
      </c>
      <c r="C37" s="5" t="s">
        <v>1444</v>
      </c>
      <c r="D37" s="4" t="s">
        <v>15</v>
      </c>
      <c r="E37" s="6">
        <f>ROUND('6,1'!E37*'1,2'!$E$28,0)</f>
        <v>4875</v>
      </c>
      <c r="F37" s="6">
        <f>ROUND('6,1'!F37*'1,2'!$E$28,0)</f>
        <v>0</v>
      </c>
      <c r="G37" s="6">
        <f>ROUND('6,1'!G37*'1,2'!$E$28,0)</f>
        <v>9101</v>
      </c>
      <c r="H37" s="6">
        <f>ROUND('6,1'!H37*'1,2'!$E$28,0)</f>
        <v>0</v>
      </c>
      <c r="I37" s="6">
        <f>ROUND('6,1'!I37*'1,2'!$E$28,0)</f>
        <v>10179</v>
      </c>
      <c r="J37" s="6">
        <f>ROUND('6,1'!J37*'1,2'!$E$28,0)</f>
        <v>0</v>
      </c>
      <c r="L37" s="86"/>
      <c r="M37" s="86"/>
      <c r="N37" s="86"/>
      <c r="O37" s="86"/>
      <c r="P37" s="86"/>
      <c r="Q37" s="86"/>
      <c r="R37" s="82"/>
      <c r="T37" s="82"/>
    </row>
    <row r="38" spans="1:20" ht="24.75" customHeight="1" x14ac:dyDescent="0.2">
      <c r="A38" s="4" t="s">
        <v>275</v>
      </c>
      <c r="B38" s="4" t="s">
        <v>1445</v>
      </c>
      <c r="C38" s="5" t="s">
        <v>1446</v>
      </c>
      <c r="D38" s="4" t="s">
        <v>15</v>
      </c>
      <c r="E38" s="6">
        <f>ROUND('6,1'!E38*'1,2'!$E$28,0)</f>
        <v>3657</v>
      </c>
      <c r="F38" s="6">
        <f>ROUND('6,1'!F38*'1,2'!$E$28,0)</f>
        <v>0</v>
      </c>
      <c r="G38" s="6">
        <f>ROUND('6,1'!G38*'1,2'!$E$28,0)</f>
        <v>6824</v>
      </c>
      <c r="H38" s="6">
        <f>ROUND('6,1'!H38*'1,2'!$E$28,0)</f>
        <v>0</v>
      </c>
      <c r="I38" s="6">
        <f>ROUND('6,1'!I38*'1,2'!$E$28,0)</f>
        <v>7635</v>
      </c>
      <c r="J38" s="6">
        <f>ROUND('6,1'!J38*'1,2'!$E$28,0)</f>
        <v>0</v>
      </c>
      <c r="L38" s="86"/>
      <c r="M38" s="86"/>
      <c r="N38" s="86"/>
      <c r="O38" s="86"/>
      <c r="P38" s="86"/>
      <c r="Q38" s="86"/>
      <c r="R38" s="82"/>
      <c r="T38" s="82"/>
    </row>
    <row r="39" spans="1:20" ht="24.75" customHeight="1" x14ac:dyDescent="0.2">
      <c r="A39" s="4" t="s">
        <v>278</v>
      </c>
      <c r="B39" s="4" t="s">
        <v>1447</v>
      </c>
      <c r="C39" s="5" t="s">
        <v>1448</v>
      </c>
      <c r="D39" s="4" t="s">
        <v>15</v>
      </c>
      <c r="E39" s="6">
        <f>ROUND('6,1'!E39*'1,2'!$E$28,0)</f>
        <v>2328</v>
      </c>
      <c r="F39" s="6">
        <f>ROUND('6,1'!F39*'1,2'!$E$28,0)</f>
        <v>0</v>
      </c>
      <c r="G39" s="6">
        <f>ROUND('6,1'!G39*'1,2'!$E$28,0)</f>
        <v>4288</v>
      </c>
      <c r="H39" s="6">
        <f>ROUND('6,1'!H39*'1,2'!$E$28,0)</f>
        <v>0</v>
      </c>
      <c r="I39" s="6">
        <f>ROUND('6,1'!I39*'1,2'!$E$28,0)</f>
        <v>4795</v>
      </c>
      <c r="J39" s="6">
        <f>ROUND('6,1'!J39*'1,2'!$E$28,0)</f>
        <v>0</v>
      </c>
      <c r="L39" s="86"/>
      <c r="M39" s="86"/>
      <c r="N39" s="86"/>
      <c r="O39" s="86"/>
      <c r="P39" s="86"/>
      <c r="Q39" s="86"/>
      <c r="R39" s="82"/>
      <c r="T39" s="82"/>
    </row>
    <row r="40" spans="1:20" ht="24.75" customHeight="1" x14ac:dyDescent="0.2">
      <c r="A40" s="4" t="s">
        <v>281</v>
      </c>
      <c r="B40" s="4" t="s">
        <v>1449</v>
      </c>
      <c r="C40" s="5" t="s">
        <v>1450</v>
      </c>
      <c r="D40" s="4" t="s">
        <v>15</v>
      </c>
      <c r="E40" s="6">
        <f>ROUND('6,1'!E40*'1,2'!$E$28,0)</f>
        <v>1747</v>
      </c>
      <c r="F40" s="6">
        <f>ROUND('6,1'!F40*'1,2'!$E$28,0)</f>
        <v>0</v>
      </c>
      <c r="G40" s="6">
        <f>ROUND('6,1'!G40*'1,2'!$E$28,0)</f>
        <v>3217</v>
      </c>
      <c r="H40" s="6">
        <f>ROUND('6,1'!H40*'1,2'!$E$28,0)</f>
        <v>0</v>
      </c>
      <c r="I40" s="6">
        <f>ROUND('6,1'!I40*'1,2'!$E$28,0)</f>
        <v>3597</v>
      </c>
      <c r="J40" s="6">
        <f>ROUND('6,1'!J40*'1,2'!$E$28,0)</f>
        <v>0</v>
      </c>
      <c r="L40" s="86"/>
      <c r="M40" s="86"/>
      <c r="N40" s="86"/>
      <c r="O40" s="86"/>
      <c r="P40" s="86"/>
      <c r="Q40" s="86"/>
      <c r="R40" s="82"/>
      <c r="T40" s="82"/>
    </row>
    <row r="41" spans="1:20" ht="12.75" customHeight="1" x14ac:dyDescent="0.2">
      <c r="A41" s="4" t="s">
        <v>284</v>
      </c>
      <c r="B41" s="4" t="s">
        <v>1451</v>
      </c>
      <c r="C41" s="5" t="s">
        <v>1452</v>
      </c>
      <c r="D41" s="4" t="s">
        <v>15</v>
      </c>
      <c r="E41" s="6">
        <f>ROUND('6,1'!E41*'1,2'!$E$28,0)</f>
        <v>1754</v>
      </c>
      <c r="F41" s="6">
        <f>ROUND('6,1'!F41*'1,2'!$E$28,0)</f>
        <v>0</v>
      </c>
      <c r="G41" s="6">
        <f>ROUND('6,1'!G41*'1,2'!$E$28,0)</f>
        <v>3278</v>
      </c>
      <c r="H41" s="6">
        <f>ROUND('6,1'!H41*'1,2'!$E$28,0)</f>
        <v>0</v>
      </c>
      <c r="I41" s="6">
        <f>ROUND('6,1'!I41*'1,2'!$E$28,0)</f>
        <v>3664</v>
      </c>
      <c r="J41" s="6">
        <f>ROUND('6,1'!J41*'1,2'!$E$28,0)</f>
        <v>0</v>
      </c>
      <c r="L41" s="86"/>
      <c r="M41" s="86"/>
      <c r="N41" s="86"/>
      <c r="O41" s="86"/>
      <c r="P41" s="86"/>
      <c r="Q41" s="86"/>
      <c r="R41" s="82"/>
      <c r="T41" s="82"/>
    </row>
    <row r="42" spans="1:20" ht="36.75" customHeight="1" x14ac:dyDescent="0.2">
      <c r="A42" s="4" t="s">
        <v>287</v>
      </c>
      <c r="B42" s="4" t="s">
        <v>1453</v>
      </c>
      <c r="C42" s="5" t="s">
        <v>1454</v>
      </c>
      <c r="D42" s="4" t="s">
        <v>1455</v>
      </c>
      <c r="E42" s="6">
        <f>ROUND('6,1'!E42*'1,2'!$E$28,0)</f>
        <v>4146</v>
      </c>
      <c r="F42" s="6">
        <f>ROUND('6,1'!F42*'1,2'!$E$28,0)</f>
        <v>4571</v>
      </c>
      <c r="G42" s="6">
        <f>ROUND('6,1'!G42*'1,2'!$E$28,0)</f>
        <v>7736</v>
      </c>
      <c r="H42" s="6">
        <f>ROUND('6,1'!H42*'1,2'!$E$28,0)</f>
        <v>8539</v>
      </c>
      <c r="I42" s="6">
        <f>ROUND('6,1'!I42*'1,2'!$E$28,0)</f>
        <v>8652</v>
      </c>
      <c r="J42" s="6">
        <f>ROUND('6,1'!J42*'1,2'!$E$28,0)</f>
        <v>9553</v>
      </c>
      <c r="L42" s="86"/>
      <c r="M42" s="86"/>
      <c r="N42" s="86"/>
      <c r="O42" s="86"/>
      <c r="P42" s="86"/>
      <c r="Q42" s="86"/>
      <c r="R42" s="82"/>
      <c r="T42" s="82"/>
    </row>
    <row r="43" spans="1:20" ht="36.75" customHeight="1" x14ac:dyDescent="0.2">
      <c r="A43" s="4" t="s">
        <v>291</v>
      </c>
      <c r="B43" s="4" t="s">
        <v>1456</v>
      </c>
      <c r="C43" s="5" t="s">
        <v>1457</v>
      </c>
      <c r="D43" s="4" t="s">
        <v>1455</v>
      </c>
      <c r="E43" s="6">
        <f>ROUND('6,1'!E43*'1,2'!$E$28,0)</f>
        <v>4816</v>
      </c>
      <c r="F43" s="6">
        <f>ROUND('6,1'!F43*'1,2'!$E$28,0)</f>
        <v>5310</v>
      </c>
      <c r="G43" s="6">
        <f>ROUND('6,1'!G43*'1,2'!$E$28,0)</f>
        <v>8985</v>
      </c>
      <c r="H43" s="6">
        <f>ROUND('6,1'!H43*'1,2'!$E$28,0)</f>
        <v>9920</v>
      </c>
      <c r="I43" s="6">
        <f>ROUND('6,1'!I43*'1,2'!$E$28,0)</f>
        <v>10053</v>
      </c>
      <c r="J43" s="6">
        <f>ROUND('6,1'!J43*'1,2'!$E$28,0)</f>
        <v>11097</v>
      </c>
      <c r="L43" s="86"/>
      <c r="M43" s="86"/>
      <c r="N43" s="86"/>
      <c r="O43" s="86"/>
      <c r="P43" s="86"/>
      <c r="Q43" s="86"/>
      <c r="R43" s="82"/>
      <c r="T43" s="82"/>
    </row>
    <row r="44" spans="1:20" ht="36.75" customHeight="1" x14ac:dyDescent="0.2">
      <c r="A44" s="4" t="s">
        <v>294</v>
      </c>
      <c r="B44" s="4" t="s">
        <v>1458</v>
      </c>
      <c r="C44" s="5" t="s">
        <v>1459</v>
      </c>
      <c r="D44" s="4" t="s">
        <v>1455</v>
      </c>
      <c r="E44" s="6">
        <f>ROUND('6,1'!E44*'1,2'!$E$28,0)</f>
        <v>6215</v>
      </c>
      <c r="F44" s="6">
        <f>ROUND('6,1'!F44*'1,2'!$E$28,0)</f>
        <v>6859</v>
      </c>
      <c r="G44" s="6">
        <f>ROUND('6,1'!G44*'1,2'!$E$28,0)</f>
        <v>11601</v>
      </c>
      <c r="H44" s="6">
        <f>ROUND('6,1'!H44*'1,2'!$E$28,0)</f>
        <v>12807</v>
      </c>
      <c r="I44" s="6">
        <f>ROUND('6,1'!I44*'1,2'!$E$28,0)</f>
        <v>12980</v>
      </c>
      <c r="J44" s="6">
        <f>ROUND('6,1'!J44*'1,2'!$E$28,0)</f>
        <v>14328</v>
      </c>
      <c r="L44" s="86"/>
      <c r="M44" s="86"/>
      <c r="N44" s="86"/>
      <c r="O44" s="86"/>
      <c r="P44" s="86"/>
      <c r="Q44" s="86"/>
      <c r="R44" s="82"/>
      <c r="T44" s="82"/>
    </row>
    <row r="45" spans="1:20" ht="36.75" customHeight="1" x14ac:dyDescent="0.2">
      <c r="A45" s="4" t="s">
        <v>297</v>
      </c>
      <c r="B45" s="4" t="s">
        <v>1460</v>
      </c>
      <c r="C45" s="5" t="s">
        <v>1461</v>
      </c>
      <c r="D45" s="4" t="s">
        <v>1455</v>
      </c>
      <c r="E45" s="6">
        <f>ROUND('6,1'!E45*'1,2'!$E$28,0)</f>
        <v>7242</v>
      </c>
      <c r="F45" s="6">
        <f>ROUND('6,1'!F45*'1,2'!$E$28,0)</f>
        <v>7989</v>
      </c>
      <c r="G45" s="6">
        <f>ROUND('6,1'!G45*'1,2'!$E$28,0)</f>
        <v>13513</v>
      </c>
      <c r="H45" s="6">
        <f>ROUND('6,1'!H45*'1,2'!$E$28,0)</f>
        <v>14916</v>
      </c>
      <c r="I45" s="6">
        <f>ROUND('6,1'!I45*'1,2'!$E$28,0)</f>
        <v>15117</v>
      </c>
      <c r="J45" s="6">
        <f>ROUND('6,1'!J45*'1,2'!$E$28,0)</f>
        <v>16687</v>
      </c>
      <c r="L45" s="86"/>
      <c r="M45" s="86"/>
      <c r="N45" s="86"/>
      <c r="O45" s="86"/>
      <c r="P45" s="86"/>
      <c r="Q45" s="86"/>
      <c r="R45" s="82"/>
      <c r="T45" s="82"/>
    </row>
    <row r="46" spans="1:20" ht="36.75" customHeight="1" x14ac:dyDescent="0.2">
      <c r="A46" s="4" t="s">
        <v>300</v>
      </c>
      <c r="B46" s="4" t="s">
        <v>1462</v>
      </c>
      <c r="C46" s="5" t="s">
        <v>1463</v>
      </c>
      <c r="D46" s="4" t="s">
        <v>1455</v>
      </c>
      <c r="E46" s="6">
        <f>ROUND('6,1'!E46*'1,2'!$E$28,0)</f>
        <v>11494</v>
      </c>
      <c r="F46" s="6">
        <f>ROUND('6,1'!F46*'1,2'!$E$28,0)</f>
        <v>12680</v>
      </c>
      <c r="G46" s="6">
        <f>ROUND('6,1'!G46*'1,2'!$E$28,0)</f>
        <v>21452</v>
      </c>
      <c r="H46" s="6">
        <f>ROUND('6,1'!H46*'1,2'!$E$28,0)</f>
        <v>23679</v>
      </c>
      <c r="I46" s="6">
        <f>ROUND('6,1'!I46*'1,2'!$E$28,0)</f>
        <v>23999</v>
      </c>
      <c r="J46" s="6">
        <f>ROUND('6,1'!J46*'1,2'!$E$28,0)</f>
        <v>26492</v>
      </c>
      <c r="L46" s="86"/>
      <c r="M46" s="86"/>
      <c r="N46" s="86"/>
      <c r="O46" s="86"/>
      <c r="P46" s="86"/>
      <c r="Q46" s="86"/>
      <c r="R46" s="82"/>
      <c r="T46" s="82"/>
    </row>
    <row r="47" spans="1:20" ht="36.75" customHeight="1" x14ac:dyDescent="0.2">
      <c r="A47" s="4" t="s">
        <v>304</v>
      </c>
      <c r="B47" s="4" t="s">
        <v>1464</v>
      </c>
      <c r="C47" s="5" t="s">
        <v>1465</v>
      </c>
      <c r="D47" s="4" t="s">
        <v>1455</v>
      </c>
      <c r="E47" s="6">
        <f>ROUND('6,1'!E47*'1,2'!$E$28,0)</f>
        <v>13956</v>
      </c>
      <c r="F47" s="6">
        <f>ROUND('6,1'!F47*'1,2'!$E$28,0)</f>
        <v>0</v>
      </c>
      <c r="G47" s="6">
        <f>ROUND('6,1'!G47*'1,2'!$E$28,0)</f>
        <v>26049</v>
      </c>
      <c r="H47" s="6">
        <f>ROUND('6,1'!H47*'1,2'!$E$28,0)</f>
        <v>0</v>
      </c>
      <c r="I47" s="6">
        <f>ROUND('6,1'!I47*'1,2'!$E$28,0)</f>
        <v>29139</v>
      </c>
      <c r="J47" s="6">
        <f>ROUND('6,1'!J47*'1,2'!$E$28,0)</f>
        <v>0</v>
      </c>
      <c r="L47" s="86"/>
      <c r="M47" s="86"/>
      <c r="N47" s="86"/>
      <c r="O47" s="86"/>
      <c r="P47" s="86"/>
      <c r="Q47" s="86"/>
      <c r="R47" s="82"/>
      <c r="T47" s="82"/>
    </row>
    <row r="48" spans="1:20" ht="36.75" customHeight="1" x14ac:dyDescent="0.2">
      <c r="A48" s="4" t="s">
        <v>307</v>
      </c>
      <c r="B48" s="4" t="s">
        <v>1466</v>
      </c>
      <c r="C48" s="5" t="s">
        <v>1467</v>
      </c>
      <c r="D48" s="4" t="s">
        <v>1455</v>
      </c>
      <c r="E48" s="6">
        <f>ROUND('6,1'!E48*'1,2'!$E$28,0)</f>
        <v>20111</v>
      </c>
      <c r="F48" s="6">
        <f>ROUND('6,1'!F48*'1,2'!$E$28,0)</f>
        <v>0</v>
      </c>
      <c r="G48" s="6">
        <f>ROUND('6,1'!G48*'1,2'!$E$28,0)</f>
        <v>37537</v>
      </c>
      <c r="H48" s="6">
        <f>ROUND('6,1'!H48*'1,2'!$E$28,0)</f>
        <v>0</v>
      </c>
      <c r="I48" s="6">
        <f>ROUND('6,1'!I48*'1,2'!$E$28,0)</f>
        <v>41990</v>
      </c>
      <c r="J48" s="6">
        <f>ROUND('6,1'!J48*'1,2'!$E$28,0)</f>
        <v>0</v>
      </c>
      <c r="L48" s="86"/>
      <c r="M48" s="86"/>
      <c r="N48" s="86"/>
      <c r="O48" s="86"/>
      <c r="P48" s="86"/>
      <c r="Q48" s="86"/>
      <c r="R48" s="82"/>
      <c r="T48" s="82"/>
    </row>
    <row r="49" spans="1:20" ht="36.75" customHeight="1" x14ac:dyDescent="0.2">
      <c r="A49" s="4" t="s">
        <v>310</v>
      </c>
      <c r="B49" s="4" t="s">
        <v>1468</v>
      </c>
      <c r="C49" s="5" t="s">
        <v>1469</v>
      </c>
      <c r="D49" s="4" t="s">
        <v>1455</v>
      </c>
      <c r="E49" s="6">
        <f>ROUND('6,1'!E49*'1,2'!$E$28,0)</f>
        <v>28946</v>
      </c>
      <c r="F49" s="6">
        <f>ROUND('6,1'!F49*'1,2'!$E$28,0)</f>
        <v>0</v>
      </c>
      <c r="G49" s="6">
        <f>ROUND('6,1'!G49*'1,2'!$E$28,0)</f>
        <v>54031</v>
      </c>
      <c r="H49" s="6">
        <f>ROUND('6,1'!H49*'1,2'!$E$28,0)</f>
        <v>0</v>
      </c>
      <c r="I49" s="6">
        <f>ROUND('6,1'!I49*'1,2'!$E$28,0)</f>
        <v>60437</v>
      </c>
      <c r="J49" s="6">
        <f>ROUND('6,1'!J49*'1,2'!$E$28,0)</f>
        <v>0</v>
      </c>
      <c r="L49" s="86"/>
      <c r="M49" s="86"/>
      <c r="N49" s="86"/>
      <c r="O49" s="86"/>
      <c r="P49" s="86"/>
      <c r="Q49" s="86"/>
      <c r="R49" s="82"/>
      <c r="T49" s="82"/>
    </row>
    <row r="50" spans="1:20" ht="36.75" customHeight="1" x14ac:dyDescent="0.2">
      <c r="A50" s="4" t="s">
        <v>313</v>
      </c>
      <c r="B50" s="4" t="s">
        <v>1470</v>
      </c>
      <c r="C50" s="5" t="s">
        <v>1471</v>
      </c>
      <c r="D50" s="4" t="s">
        <v>1455</v>
      </c>
      <c r="E50" s="6">
        <f>ROUND('6,1'!E50*'1,2'!$E$28,0)</f>
        <v>41683</v>
      </c>
      <c r="F50" s="6">
        <f>ROUND('6,1'!F50*'1,2'!$E$28,0)</f>
        <v>0</v>
      </c>
      <c r="G50" s="6">
        <f>ROUND('6,1'!G50*'1,2'!$E$28,0)</f>
        <v>77804</v>
      </c>
      <c r="H50" s="6">
        <f>ROUND('6,1'!H50*'1,2'!$E$28,0)</f>
        <v>0</v>
      </c>
      <c r="I50" s="6">
        <f>ROUND('6,1'!I50*'1,2'!$E$28,0)</f>
        <v>87031</v>
      </c>
      <c r="J50" s="6">
        <f>ROUND('6,1'!J50*'1,2'!$E$28,0)</f>
        <v>0</v>
      </c>
      <c r="L50" s="86"/>
      <c r="M50" s="86"/>
      <c r="N50" s="86"/>
      <c r="O50" s="86"/>
      <c r="P50" s="86"/>
      <c r="Q50" s="86"/>
      <c r="R50" s="82"/>
      <c r="T50" s="82"/>
    </row>
    <row r="51" spans="1:20" ht="51" x14ac:dyDescent="0.2">
      <c r="A51" s="4" t="s">
        <v>316</v>
      </c>
      <c r="B51" s="4" t="s">
        <v>1472</v>
      </c>
      <c r="C51" s="5" t="s">
        <v>2999</v>
      </c>
      <c r="D51" s="4" t="s">
        <v>1455</v>
      </c>
      <c r="E51" s="6">
        <f>ROUND('6,1'!E51*'1,2'!$E$28,0)</f>
        <v>3719</v>
      </c>
      <c r="F51" s="6">
        <f>ROUND('6,1'!F51*'1,2'!$E$28,0)</f>
        <v>0</v>
      </c>
      <c r="G51" s="6">
        <f>ROUND('6,1'!G51*'1,2'!$E$28,0)</f>
        <v>6940</v>
      </c>
      <c r="H51" s="6">
        <f>ROUND('6,1'!H51*'1,2'!$E$28,0)</f>
        <v>0</v>
      </c>
      <c r="I51" s="6">
        <f>ROUND('6,1'!I51*'1,2'!$E$28,0)</f>
        <v>7761</v>
      </c>
      <c r="J51" s="6">
        <f>ROUND('6,1'!J51*'1,2'!$E$28,0)</f>
        <v>0</v>
      </c>
      <c r="L51" s="86"/>
      <c r="M51" s="86"/>
      <c r="N51" s="86"/>
      <c r="O51" s="86"/>
      <c r="P51" s="86"/>
      <c r="Q51" s="86"/>
      <c r="R51" s="82"/>
      <c r="T51" s="82"/>
    </row>
    <row r="52" spans="1:20" ht="36.75" customHeight="1" x14ac:dyDescent="0.2">
      <c r="A52" s="4" t="s">
        <v>319</v>
      </c>
      <c r="B52" s="4" t="s">
        <v>1474</v>
      </c>
      <c r="C52" s="5" t="s">
        <v>3000</v>
      </c>
      <c r="D52" s="4" t="s">
        <v>1455</v>
      </c>
      <c r="E52" s="6">
        <f>ROUND('6,1'!E52*'1,2'!$E$28,0)</f>
        <v>4267</v>
      </c>
      <c r="F52" s="6">
        <f>ROUND('6,1'!F52*'1,2'!$E$28,0)</f>
        <v>0</v>
      </c>
      <c r="G52" s="6">
        <f>ROUND('6,1'!G52*'1,2'!$E$28,0)</f>
        <v>7962</v>
      </c>
      <c r="H52" s="6">
        <f>ROUND('6,1'!H52*'1,2'!$E$28,0)</f>
        <v>0</v>
      </c>
      <c r="I52" s="6">
        <f>ROUND('6,1'!I52*'1,2'!$E$28,0)</f>
        <v>8908</v>
      </c>
      <c r="J52" s="6">
        <f>ROUND('6,1'!J52*'1,2'!$E$28,0)</f>
        <v>0</v>
      </c>
      <c r="L52" s="86"/>
      <c r="M52" s="86"/>
      <c r="N52" s="86"/>
      <c r="O52" s="86"/>
      <c r="P52" s="86"/>
      <c r="Q52" s="86"/>
      <c r="R52" s="82"/>
      <c r="T52" s="82"/>
    </row>
    <row r="53" spans="1:20" ht="36.75" customHeight="1" x14ac:dyDescent="0.2">
      <c r="A53" s="4" t="s">
        <v>322</v>
      </c>
      <c r="B53" s="4" t="s">
        <v>1476</v>
      </c>
      <c r="C53" s="5" t="s">
        <v>2998</v>
      </c>
      <c r="D53" s="4" t="s">
        <v>1455</v>
      </c>
      <c r="E53" s="6">
        <f>ROUND('6,1'!E53*'1,2'!$E$28,0)</f>
        <v>5605</v>
      </c>
      <c r="F53" s="6">
        <f>ROUND('6,1'!F53*'1,2'!$E$28,0)</f>
        <v>0</v>
      </c>
      <c r="G53" s="6">
        <f>ROUND('6,1'!G53*'1,2'!$E$28,0)</f>
        <v>10464</v>
      </c>
      <c r="H53" s="6">
        <f>ROUND('6,1'!H53*'1,2'!$E$28,0)</f>
        <v>0</v>
      </c>
      <c r="I53" s="6">
        <f>ROUND('6,1'!I53*'1,2'!$E$28,0)</f>
        <v>11707</v>
      </c>
      <c r="J53" s="6">
        <f>ROUND('6,1'!J53*'1,2'!$E$28,0)</f>
        <v>0</v>
      </c>
      <c r="L53" s="86"/>
      <c r="M53" s="86"/>
      <c r="N53" s="86"/>
      <c r="O53" s="86"/>
      <c r="P53" s="86"/>
      <c r="Q53" s="86"/>
      <c r="R53" s="82"/>
      <c r="T53" s="82"/>
    </row>
    <row r="54" spans="1:20" ht="36.75" customHeight="1" x14ac:dyDescent="0.2">
      <c r="A54" s="4" t="s">
        <v>325</v>
      </c>
      <c r="B54" s="4" t="s">
        <v>1478</v>
      </c>
      <c r="C54" s="5" t="s">
        <v>1479</v>
      </c>
      <c r="D54" s="4" t="s">
        <v>1455</v>
      </c>
      <c r="E54" s="6">
        <f>ROUND('6,1'!E54*'1,2'!$E$28,0)</f>
        <v>6520</v>
      </c>
      <c r="F54" s="6">
        <f>ROUND('6,1'!F54*'1,2'!$E$28,0)</f>
        <v>0</v>
      </c>
      <c r="G54" s="6">
        <f>ROUND('6,1'!G54*'1,2'!$E$28,0)</f>
        <v>12171</v>
      </c>
      <c r="H54" s="6">
        <f>ROUND('6,1'!H54*'1,2'!$E$28,0)</f>
        <v>0</v>
      </c>
      <c r="I54" s="6">
        <f>ROUND('6,1'!I54*'1,2'!$E$28,0)</f>
        <v>13614</v>
      </c>
      <c r="J54" s="6">
        <f>ROUND('6,1'!J54*'1,2'!$E$28,0)</f>
        <v>0</v>
      </c>
      <c r="L54" s="86"/>
      <c r="M54" s="86"/>
      <c r="N54" s="86"/>
      <c r="O54" s="86"/>
      <c r="P54" s="86"/>
      <c r="Q54" s="86"/>
      <c r="R54" s="82"/>
      <c r="T54" s="82"/>
    </row>
    <row r="55" spans="1:20" ht="36.75" customHeight="1" x14ac:dyDescent="0.2">
      <c r="A55" s="4" t="s">
        <v>328</v>
      </c>
      <c r="B55" s="4" t="s">
        <v>1480</v>
      </c>
      <c r="C55" s="5" t="s">
        <v>2997</v>
      </c>
      <c r="D55" s="4" t="s">
        <v>1455</v>
      </c>
      <c r="E55" s="6">
        <f>ROUND('6,1'!E55*'1,2'!$E$28,0)</f>
        <v>10360</v>
      </c>
      <c r="F55" s="6">
        <f>ROUND('6,1'!F55*'1,2'!$E$28,0)</f>
        <v>0</v>
      </c>
      <c r="G55" s="6">
        <f>ROUND('6,1'!G55*'1,2'!$E$28,0)</f>
        <v>19337</v>
      </c>
      <c r="H55" s="6">
        <f>ROUND('6,1'!H55*'1,2'!$E$28,0)</f>
        <v>0</v>
      </c>
      <c r="I55" s="6">
        <f>ROUND('6,1'!I55*'1,2'!$E$28,0)</f>
        <v>21630</v>
      </c>
      <c r="J55" s="6">
        <f>ROUND('6,1'!J55*'1,2'!$E$28,0)</f>
        <v>0</v>
      </c>
      <c r="L55" s="86"/>
      <c r="M55" s="86"/>
      <c r="N55" s="86"/>
      <c r="O55" s="86"/>
      <c r="P55" s="86"/>
      <c r="Q55" s="86"/>
      <c r="R55" s="82"/>
      <c r="T55" s="82"/>
    </row>
    <row r="56" spans="1:20" ht="36.75" customHeight="1" x14ac:dyDescent="0.2">
      <c r="A56" s="4" t="s">
        <v>331</v>
      </c>
      <c r="B56" s="4" t="s">
        <v>1482</v>
      </c>
      <c r="C56" s="5" t="s">
        <v>3001</v>
      </c>
      <c r="D56" s="4" t="s">
        <v>1455</v>
      </c>
      <c r="E56" s="6">
        <f>ROUND('6,1'!E56*'1,2'!$E$28,0)</f>
        <v>12555</v>
      </c>
      <c r="F56" s="6">
        <f>ROUND('6,1'!F56*'1,2'!$E$28,0)</f>
        <v>0</v>
      </c>
      <c r="G56" s="6">
        <f>ROUND('6,1'!G56*'1,2'!$E$28,0)</f>
        <v>23432</v>
      </c>
      <c r="H56" s="6">
        <f>ROUND('6,1'!H56*'1,2'!$E$28,0)</f>
        <v>0</v>
      </c>
      <c r="I56" s="6">
        <f>ROUND('6,1'!I56*'1,2'!$E$28,0)</f>
        <v>26212</v>
      </c>
      <c r="J56" s="6">
        <f>ROUND('6,1'!J56*'1,2'!$E$28,0)</f>
        <v>0</v>
      </c>
      <c r="L56" s="86"/>
      <c r="M56" s="86"/>
      <c r="N56" s="86"/>
      <c r="O56" s="86"/>
      <c r="P56" s="86"/>
      <c r="Q56" s="86"/>
      <c r="R56" s="82"/>
      <c r="T56" s="82"/>
    </row>
    <row r="57" spans="1:20" ht="36.75" customHeight="1" x14ac:dyDescent="0.2">
      <c r="A57" s="4" t="s">
        <v>334</v>
      </c>
      <c r="B57" s="4" t="s">
        <v>1484</v>
      </c>
      <c r="C57" s="5" t="s">
        <v>1485</v>
      </c>
      <c r="D57" s="4" t="s">
        <v>1455</v>
      </c>
      <c r="E57" s="6">
        <f>ROUND('6,1'!E57*'1,2'!$E$28,0)</f>
        <v>3863</v>
      </c>
      <c r="F57" s="6">
        <f>ROUND('6,1'!F57*'1,2'!$E$28,0)</f>
        <v>0</v>
      </c>
      <c r="G57" s="6">
        <f>ROUND('6,1'!G57*'1,2'!$E$28,0)</f>
        <v>7212</v>
      </c>
      <c r="H57" s="6">
        <f>ROUND('6,1'!H57*'1,2'!$E$28,0)</f>
        <v>0</v>
      </c>
      <c r="I57" s="6">
        <f>ROUND('6,1'!I57*'1,2'!$E$28,0)</f>
        <v>8067</v>
      </c>
      <c r="J57" s="6">
        <f>ROUND('6,1'!J57*'1,2'!$E$28,0)</f>
        <v>0</v>
      </c>
      <c r="L57" s="86"/>
      <c r="M57" s="86"/>
      <c r="N57" s="86"/>
      <c r="O57" s="86"/>
      <c r="P57" s="86"/>
      <c r="Q57" s="86"/>
      <c r="R57" s="82"/>
      <c r="T57" s="82"/>
    </row>
    <row r="58" spans="1:20" ht="48.75" customHeight="1" x14ac:dyDescent="0.2">
      <c r="A58" s="4" t="s">
        <v>337</v>
      </c>
      <c r="B58" s="4" t="s">
        <v>1486</v>
      </c>
      <c r="C58" s="5" t="s">
        <v>1487</v>
      </c>
      <c r="D58" s="4" t="s">
        <v>1455</v>
      </c>
      <c r="E58" s="6">
        <f>ROUND('6,1'!E58*'1,2'!$E$28,0)</f>
        <v>10473</v>
      </c>
      <c r="F58" s="6">
        <f>ROUND('6,1'!F58*'1,2'!$E$28,0)</f>
        <v>0</v>
      </c>
      <c r="G58" s="6">
        <f>ROUND('6,1'!G58*'1,2'!$E$28,0)</f>
        <v>19294</v>
      </c>
      <c r="H58" s="6">
        <f>ROUND('6,1'!H58*'1,2'!$E$28,0)</f>
        <v>0</v>
      </c>
      <c r="I58" s="6">
        <f>ROUND('6,1'!I58*'1,2'!$E$28,0)</f>
        <v>21578</v>
      </c>
      <c r="J58" s="6">
        <f>ROUND('6,1'!J58*'1,2'!$E$28,0)</f>
        <v>0</v>
      </c>
      <c r="L58" s="86"/>
      <c r="M58" s="86"/>
      <c r="N58" s="86"/>
      <c r="O58" s="86"/>
      <c r="P58" s="86"/>
      <c r="Q58" s="86"/>
      <c r="R58" s="82"/>
      <c r="T58" s="82"/>
    </row>
    <row r="59" spans="1:20" ht="48.75" customHeight="1" x14ac:dyDescent="0.2">
      <c r="A59" s="4" t="s">
        <v>340</v>
      </c>
      <c r="B59" s="4" t="s">
        <v>1488</v>
      </c>
      <c r="C59" s="5" t="s">
        <v>1489</v>
      </c>
      <c r="D59" s="4" t="s">
        <v>1455</v>
      </c>
      <c r="E59" s="6">
        <f>ROUND('6,1'!E59*'1,2'!$E$28,0)</f>
        <v>13965</v>
      </c>
      <c r="F59" s="6">
        <f>ROUND('6,1'!F59*'1,2'!$E$28,0)</f>
        <v>0</v>
      </c>
      <c r="G59" s="6">
        <f>ROUND('6,1'!G59*'1,2'!$E$28,0)</f>
        <v>25725</v>
      </c>
      <c r="H59" s="6">
        <f>ROUND('6,1'!H59*'1,2'!$E$28,0)</f>
        <v>0</v>
      </c>
      <c r="I59" s="6">
        <f>ROUND('6,1'!I59*'1,2'!$E$28,0)</f>
        <v>28772</v>
      </c>
      <c r="J59" s="6">
        <f>ROUND('6,1'!J59*'1,2'!$E$28,0)</f>
        <v>0</v>
      </c>
      <c r="L59" s="86"/>
      <c r="M59" s="86"/>
      <c r="N59" s="86"/>
      <c r="O59" s="86"/>
      <c r="P59" s="86"/>
      <c r="Q59" s="86"/>
      <c r="R59" s="82"/>
      <c r="T59" s="82"/>
    </row>
    <row r="60" spans="1:20" ht="24.75" customHeight="1" x14ac:dyDescent="0.2">
      <c r="A60" s="4" t="s">
        <v>343</v>
      </c>
      <c r="B60" s="4" t="s">
        <v>1490</v>
      </c>
      <c r="C60" s="5" t="s">
        <v>1491</v>
      </c>
      <c r="D60" s="4" t="s">
        <v>15</v>
      </c>
      <c r="E60" s="6">
        <f>ROUND('6,1'!E60*'1,2'!$E$28,0)</f>
        <v>3416</v>
      </c>
      <c r="F60" s="6">
        <f>ROUND('6,1'!F60*'1,2'!$E$28,0)</f>
        <v>0</v>
      </c>
      <c r="G60" s="6">
        <f>ROUND('6,1'!G60*'1,2'!$E$28,0)</f>
        <v>5371</v>
      </c>
      <c r="H60" s="6">
        <f>ROUND('6,1'!H60*'1,2'!$E$28,0)</f>
        <v>0</v>
      </c>
      <c r="I60" s="6">
        <f>ROUND('6,1'!I60*'1,2'!$E$28,0)</f>
        <v>7040</v>
      </c>
      <c r="J60" s="6">
        <f>ROUND('6,1'!J60*'1,2'!$E$28,0)</f>
        <v>0</v>
      </c>
      <c r="L60" s="86"/>
      <c r="M60" s="86"/>
      <c r="N60" s="86"/>
      <c r="O60" s="86"/>
      <c r="P60" s="86"/>
      <c r="Q60" s="86"/>
      <c r="R60" s="82"/>
      <c r="T60" s="82"/>
    </row>
    <row r="61" spans="1:20" ht="36.75" customHeight="1" x14ac:dyDescent="0.2">
      <c r="A61" s="4" t="s">
        <v>346</v>
      </c>
      <c r="B61" s="4" t="s">
        <v>1492</v>
      </c>
      <c r="C61" s="5" t="s">
        <v>1493</v>
      </c>
      <c r="D61" s="4" t="s">
        <v>15</v>
      </c>
      <c r="E61" s="6">
        <f>ROUND('6,1'!E61*'1,2'!$E$28,0)</f>
        <v>4531</v>
      </c>
      <c r="F61" s="6">
        <f>ROUND('6,1'!F61*'1,2'!$E$28,0)</f>
        <v>0</v>
      </c>
      <c r="G61" s="6">
        <f>ROUND('6,1'!G61*'1,2'!$E$28,0)</f>
        <v>7124</v>
      </c>
      <c r="H61" s="6">
        <f>ROUND('6,1'!H61*'1,2'!$E$28,0)</f>
        <v>0</v>
      </c>
      <c r="I61" s="6">
        <f>ROUND('6,1'!I61*'1,2'!$E$28,0)</f>
        <v>9336</v>
      </c>
      <c r="J61" s="6">
        <f>ROUND('6,1'!J61*'1,2'!$E$28,0)</f>
        <v>0</v>
      </c>
      <c r="L61" s="86"/>
      <c r="M61" s="86"/>
      <c r="N61" s="86"/>
      <c r="O61" s="86"/>
      <c r="P61" s="86"/>
      <c r="Q61" s="86"/>
      <c r="R61" s="82"/>
      <c r="T61" s="82"/>
    </row>
    <row r="62" spans="1:20" ht="12.75" customHeight="1" x14ac:dyDescent="0.2">
      <c r="A62" s="4" t="s">
        <v>350</v>
      </c>
      <c r="B62" s="4" t="s">
        <v>1494</v>
      </c>
      <c r="C62" s="5" t="s">
        <v>1495</v>
      </c>
      <c r="D62" s="4" t="s">
        <v>15</v>
      </c>
      <c r="E62" s="6">
        <f>ROUND('6,1'!E62*'1,2'!$E$28,0)</f>
        <v>670</v>
      </c>
      <c r="F62" s="6">
        <f>ROUND('6,1'!F62*'1,2'!$E$28,0)</f>
        <v>0</v>
      </c>
      <c r="G62" s="6">
        <f>ROUND('6,1'!G62*'1,2'!$E$28,0)</f>
        <v>1253</v>
      </c>
      <c r="H62" s="6">
        <f>ROUND('6,1'!H62*'1,2'!$E$28,0)</f>
        <v>0</v>
      </c>
      <c r="I62" s="6">
        <f>ROUND('6,1'!I62*'1,2'!$E$28,0)</f>
        <v>1400</v>
      </c>
      <c r="J62" s="6">
        <f>ROUND('6,1'!J62*'1,2'!$E$28,0)</f>
        <v>0</v>
      </c>
      <c r="L62" s="86"/>
      <c r="M62" s="86"/>
      <c r="N62" s="86"/>
      <c r="O62" s="86"/>
      <c r="P62" s="86"/>
      <c r="Q62" s="86"/>
      <c r="R62" s="82"/>
      <c r="T62" s="82"/>
    </row>
    <row r="63" spans="1:20" ht="24.75" customHeight="1" x14ac:dyDescent="0.2">
      <c r="A63" s="4" t="s">
        <v>460</v>
      </c>
      <c r="B63" s="4" t="s">
        <v>1496</v>
      </c>
      <c r="C63" s="5" t="s">
        <v>1497</v>
      </c>
      <c r="D63" s="4" t="s">
        <v>749</v>
      </c>
      <c r="E63" s="6">
        <f>ROUND('6,1'!E63*'1,2'!$E$28,0)</f>
        <v>10765</v>
      </c>
      <c r="F63" s="6">
        <f>ROUND('6,1'!F63*'1,2'!$E$28,0)</f>
        <v>0</v>
      </c>
      <c r="G63" s="6">
        <f>ROUND('6,1'!G63*'1,2'!$E$28,0)</f>
        <v>19829</v>
      </c>
      <c r="H63" s="6">
        <f>ROUND('6,1'!H63*'1,2'!$E$28,0)</f>
        <v>0</v>
      </c>
      <c r="I63" s="6">
        <f>ROUND('6,1'!I63*'1,2'!$E$28,0)</f>
        <v>22179</v>
      </c>
      <c r="J63" s="6">
        <f>ROUND('6,1'!J63*'1,2'!$E$28,0)</f>
        <v>0</v>
      </c>
      <c r="L63" s="86"/>
      <c r="M63" s="86"/>
      <c r="N63" s="86"/>
      <c r="O63" s="86"/>
      <c r="P63" s="86"/>
      <c r="Q63" s="86"/>
      <c r="R63" s="82"/>
      <c r="T63" s="82"/>
    </row>
    <row r="64" spans="1:20" ht="12.75" customHeight="1" x14ac:dyDescent="0.2">
      <c r="A64" s="4" t="s">
        <v>463</v>
      </c>
      <c r="B64" s="4" t="s">
        <v>1498</v>
      </c>
      <c r="C64" s="5" t="s">
        <v>1499</v>
      </c>
      <c r="D64" s="4" t="s">
        <v>749</v>
      </c>
      <c r="E64" s="6">
        <f>ROUND('6,1'!E64*'1,2'!$E$28,0)</f>
        <v>8147</v>
      </c>
      <c r="F64" s="6">
        <f>ROUND('6,1'!F64*'1,2'!$E$28,0)</f>
        <v>0</v>
      </c>
      <c r="G64" s="6">
        <f>ROUND('6,1'!G64*'1,2'!$E$28,0)</f>
        <v>15005</v>
      </c>
      <c r="H64" s="6">
        <f>ROUND('6,1'!H64*'1,2'!$E$28,0)</f>
        <v>0</v>
      </c>
      <c r="I64" s="6">
        <f>ROUND('6,1'!I64*'1,2'!$E$28,0)</f>
        <v>16784</v>
      </c>
      <c r="J64" s="6">
        <f>ROUND('6,1'!J64*'1,2'!$E$28,0)</f>
        <v>0</v>
      </c>
      <c r="L64" s="86"/>
      <c r="M64" s="86"/>
      <c r="N64" s="86"/>
      <c r="O64" s="86"/>
      <c r="P64" s="86"/>
      <c r="Q64" s="86"/>
      <c r="R64" s="82"/>
      <c r="T64" s="82"/>
    </row>
    <row r="65" spans="1:20" ht="12.75" customHeight="1" x14ac:dyDescent="0.2">
      <c r="A65" s="4" t="s">
        <v>466</v>
      </c>
      <c r="B65" s="4" t="s">
        <v>1500</v>
      </c>
      <c r="C65" s="5" t="s">
        <v>1501</v>
      </c>
      <c r="D65" s="4" t="s">
        <v>749</v>
      </c>
      <c r="E65" s="6">
        <f>ROUND('6,1'!E65*'1,2'!$E$28,0)</f>
        <v>5820</v>
      </c>
      <c r="F65" s="6">
        <f>ROUND('6,1'!F65*'1,2'!$E$28,0)</f>
        <v>0</v>
      </c>
      <c r="G65" s="6">
        <f>ROUND('6,1'!G65*'1,2'!$E$28,0)</f>
        <v>10719</v>
      </c>
      <c r="H65" s="6">
        <f>ROUND('6,1'!H65*'1,2'!$E$28,0)</f>
        <v>0</v>
      </c>
      <c r="I65" s="6">
        <f>ROUND('6,1'!I65*'1,2'!$E$28,0)</f>
        <v>11989</v>
      </c>
      <c r="J65" s="6">
        <f>ROUND('6,1'!J65*'1,2'!$E$28,0)</f>
        <v>0</v>
      </c>
      <c r="L65" s="86"/>
      <c r="M65" s="86"/>
      <c r="N65" s="86"/>
      <c r="O65" s="86"/>
      <c r="P65" s="86"/>
      <c r="Q65" s="86"/>
      <c r="R65" s="82"/>
      <c r="T65" s="82"/>
    </row>
    <row r="66" spans="1:20" ht="24.75" customHeight="1" x14ac:dyDescent="0.2">
      <c r="A66" s="4" t="s">
        <v>469</v>
      </c>
      <c r="B66" s="4" t="s">
        <v>1502</v>
      </c>
      <c r="C66" s="5" t="s">
        <v>1503</v>
      </c>
      <c r="D66" s="4" t="s">
        <v>749</v>
      </c>
      <c r="E66" s="6">
        <f>ROUND('6,1'!E66*'1,2'!$E$28,0)</f>
        <v>3491</v>
      </c>
      <c r="F66" s="6">
        <f>ROUND('6,1'!F66*'1,2'!$E$28,0)</f>
        <v>0</v>
      </c>
      <c r="G66" s="6">
        <f>ROUND('6,1'!G66*'1,2'!$E$28,0)</f>
        <v>6432</v>
      </c>
      <c r="H66" s="6">
        <f>ROUND('6,1'!H66*'1,2'!$E$28,0)</f>
        <v>0</v>
      </c>
      <c r="I66" s="6">
        <f>ROUND('6,1'!I66*'1,2'!$E$28,0)</f>
        <v>7193</v>
      </c>
      <c r="J66" s="6">
        <f>ROUND('6,1'!J66*'1,2'!$E$28,0)</f>
        <v>0</v>
      </c>
      <c r="L66" s="86"/>
      <c r="M66" s="86"/>
      <c r="N66" s="86"/>
      <c r="O66" s="86"/>
      <c r="P66" s="86"/>
      <c r="Q66" s="86"/>
      <c r="R66" s="82"/>
      <c r="T66" s="82"/>
    </row>
    <row r="67" spans="1:20" ht="12.75" customHeight="1" x14ac:dyDescent="0.2">
      <c r="A67" s="4" t="s">
        <v>472</v>
      </c>
      <c r="B67" s="4" t="s">
        <v>1504</v>
      </c>
      <c r="C67" s="5" t="s">
        <v>1505</v>
      </c>
      <c r="D67" s="4" t="s">
        <v>749</v>
      </c>
      <c r="E67" s="6">
        <f>ROUND('6,1'!E67*'1,2'!$E$28,0)</f>
        <v>2910</v>
      </c>
      <c r="F67" s="6">
        <f>ROUND('6,1'!F67*'1,2'!$E$28,0)</f>
        <v>0</v>
      </c>
      <c r="G67" s="6">
        <f>ROUND('6,1'!G67*'1,2'!$E$28,0)</f>
        <v>5360</v>
      </c>
      <c r="H67" s="6">
        <f>ROUND('6,1'!H67*'1,2'!$E$28,0)</f>
        <v>0</v>
      </c>
      <c r="I67" s="6">
        <f>ROUND('6,1'!I67*'1,2'!$E$28,0)</f>
        <v>5994</v>
      </c>
      <c r="J67" s="6">
        <f>ROUND('6,1'!J67*'1,2'!$E$28,0)</f>
        <v>0</v>
      </c>
      <c r="L67" s="86"/>
      <c r="M67" s="86"/>
      <c r="N67" s="86"/>
      <c r="O67" s="86"/>
      <c r="P67" s="86"/>
      <c r="Q67" s="86"/>
      <c r="R67" s="82"/>
      <c r="T67" s="82"/>
    </row>
    <row r="68" spans="1:20" ht="24.75" customHeight="1" x14ac:dyDescent="0.2">
      <c r="A68" s="4" t="s">
        <v>475</v>
      </c>
      <c r="B68" s="4" t="s">
        <v>1506</v>
      </c>
      <c r="C68" s="5" t="s">
        <v>1507</v>
      </c>
      <c r="D68" s="4" t="s">
        <v>15</v>
      </c>
      <c r="E68" s="6">
        <f>ROUND('6,1'!E68*'1,2'!$E$28,0)</f>
        <v>3902</v>
      </c>
      <c r="F68" s="6">
        <f>ROUND('6,1'!F68*'1,2'!$E$28,0)</f>
        <v>0</v>
      </c>
      <c r="G68" s="6">
        <f>ROUND('6,1'!G68*'1,2'!$E$28,0)</f>
        <v>6137</v>
      </c>
      <c r="H68" s="6">
        <f>ROUND('6,1'!H68*'1,2'!$E$28,0)</f>
        <v>0</v>
      </c>
      <c r="I68" s="6">
        <f>ROUND('6,1'!I68*'1,2'!$E$28,0)</f>
        <v>8045</v>
      </c>
      <c r="J68" s="6">
        <f>ROUND('6,1'!J68*'1,2'!$E$28,0)</f>
        <v>0</v>
      </c>
      <c r="L68" s="86"/>
      <c r="M68" s="86"/>
      <c r="N68" s="86"/>
      <c r="O68" s="86"/>
      <c r="P68" s="86"/>
      <c r="Q68" s="86"/>
      <c r="R68" s="82"/>
      <c r="T68" s="82"/>
    </row>
    <row r="69" spans="1:20" ht="24.75" customHeight="1" x14ac:dyDescent="0.2">
      <c r="A69" s="4" t="s">
        <v>478</v>
      </c>
      <c r="B69" s="4" t="s">
        <v>1508</v>
      </c>
      <c r="C69" s="5" t="s">
        <v>1509</v>
      </c>
      <c r="D69" s="4" t="s">
        <v>15</v>
      </c>
      <c r="E69" s="6">
        <f>ROUND('6,1'!E69*'1,2'!$E$28,0)</f>
        <v>2789</v>
      </c>
      <c r="F69" s="6">
        <f>ROUND('6,1'!F69*'1,2'!$E$28,0)</f>
        <v>0</v>
      </c>
      <c r="G69" s="6">
        <f>ROUND('6,1'!G69*'1,2'!$E$28,0)</f>
        <v>4384</v>
      </c>
      <c r="H69" s="6">
        <f>ROUND('6,1'!H69*'1,2'!$E$28,0)</f>
        <v>0</v>
      </c>
      <c r="I69" s="6">
        <f>ROUND('6,1'!I69*'1,2'!$E$28,0)</f>
        <v>5746</v>
      </c>
      <c r="J69" s="6">
        <f>ROUND('6,1'!J69*'1,2'!$E$28,0)</f>
        <v>0</v>
      </c>
      <c r="L69" s="86"/>
      <c r="M69" s="86"/>
      <c r="N69" s="86"/>
      <c r="O69" s="86"/>
      <c r="P69" s="86"/>
      <c r="Q69" s="86"/>
      <c r="R69" s="82"/>
      <c r="T69" s="82"/>
    </row>
    <row r="70" spans="1:20" ht="24.75" customHeight="1" x14ac:dyDescent="0.2">
      <c r="A70" s="4" t="s">
        <v>481</v>
      </c>
      <c r="B70" s="4" t="s">
        <v>1510</v>
      </c>
      <c r="C70" s="5" t="s">
        <v>1511</v>
      </c>
      <c r="D70" s="4" t="s">
        <v>15</v>
      </c>
      <c r="E70" s="6">
        <f>ROUND('6,1'!E70*'1,2'!$E$28,0)</f>
        <v>4412</v>
      </c>
      <c r="F70" s="6">
        <f>ROUND('6,1'!F70*'1,2'!$E$28,0)</f>
        <v>0</v>
      </c>
      <c r="G70" s="6">
        <f>ROUND('6,1'!G70*'1,2'!$E$28,0)</f>
        <v>6623</v>
      </c>
      <c r="H70" s="6">
        <f>ROUND('6,1'!H70*'1,2'!$E$28,0)</f>
        <v>0</v>
      </c>
      <c r="I70" s="6">
        <f>ROUND('6,1'!I70*'1,2'!$E$28,0)</f>
        <v>9095</v>
      </c>
      <c r="J70" s="6">
        <f>ROUND('6,1'!J70*'1,2'!$E$28,0)</f>
        <v>0</v>
      </c>
      <c r="L70" s="86"/>
      <c r="M70" s="86"/>
      <c r="N70" s="86"/>
      <c r="O70" s="86"/>
      <c r="P70" s="86"/>
      <c r="Q70" s="86"/>
      <c r="R70" s="82"/>
      <c r="T70" s="82"/>
    </row>
    <row r="71" spans="1:20" ht="24.75" customHeight="1" x14ac:dyDescent="0.2">
      <c r="A71" s="4" t="s">
        <v>484</v>
      </c>
      <c r="B71" s="4" t="s">
        <v>1512</v>
      </c>
      <c r="C71" s="5" t="s">
        <v>1513</v>
      </c>
      <c r="D71" s="4" t="s">
        <v>15</v>
      </c>
      <c r="E71" s="6">
        <f>ROUND('6,1'!E71*'1,2'!$E$28,0)</f>
        <v>3277</v>
      </c>
      <c r="F71" s="6">
        <f>ROUND('6,1'!F71*'1,2'!$E$28,0)</f>
        <v>0</v>
      </c>
      <c r="G71" s="6">
        <f>ROUND('6,1'!G71*'1,2'!$E$28,0)</f>
        <v>5152</v>
      </c>
      <c r="H71" s="6">
        <f>ROUND('6,1'!H71*'1,2'!$E$28,0)</f>
        <v>0</v>
      </c>
      <c r="I71" s="6">
        <f>ROUND('6,1'!I71*'1,2'!$E$28,0)</f>
        <v>6751</v>
      </c>
      <c r="J71" s="6">
        <f>ROUND('6,1'!J71*'1,2'!$E$28,0)</f>
        <v>0</v>
      </c>
      <c r="L71" s="86"/>
      <c r="M71" s="86"/>
      <c r="N71" s="86"/>
      <c r="O71" s="86"/>
      <c r="P71" s="86"/>
      <c r="Q71" s="86"/>
      <c r="R71" s="82"/>
      <c r="T71" s="82"/>
    </row>
    <row r="72" spans="1:20" ht="12.75" customHeight="1" x14ac:dyDescent="0.2">
      <c r="A72" s="4" t="s">
        <v>487</v>
      </c>
      <c r="B72" s="4" t="s">
        <v>1514</v>
      </c>
      <c r="C72" s="5" t="s">
        <v>1515</v>
      </c>
      <c r="D72" s="4" t="s">
        <v>15</v>
      </c>
      <c r="E72" s="6">
        <f>ROUND('6,1'!E72*'1,2'!$E$28,0)</f>
        <v>762</v>
      </c>
      <c r="F72" s="6">
        <f>ROUND('6,1'!F72*'1,2'!$E$28,0)</f>
        <v>0</v>
      </c>
      <c r="G72" s="6">
        <f>ROUND('6,1'!G72*'1,2'!$E$28,0)</f>
        <v>1405</v>
      </c>
      <c r="H72" s="6">
        <f>ROUND('6,1'!H72*'1,2'!$E$28,0)</f>
        <v>0</v>
      </c>
      <c r="I72" s="6">
        <f>ROUND('6,1'!I72*'1,2'!$E$28,0)</f>
        <v>1570</v>
      </c>
      <c r="J72" s="6">
        <f>ROUND('6,1'!J72*'1,2'!$E$28,0)</f>
        <v>0</v>
      </c>
      <c r="L72" s="86"/>
      <c r="M72" s="86"/>
      <c r="N72" s="86"/>
      <c r="O72" s="86"/>
      <c r="P72" s="86"/>
      <c r="Q72" s="86"/>
      <c r="R72" s="82"/>
      <c r="T72" s="82"/>
    </row>
    <row r="73" spans="1:20" ht="12.75" customHeight="1" x14ac:dyDescent="0.2">
      <c r="A73" s="4" t="s">
        <v>490</v>
      </c>
      <c r="B73" s="4" t="s">
        <v>1516</v>
      </c>
      <c r="C73" s="5" t="s">
        <v>1517</v>
      </c>
      <c r="D73" s="4" t="s">
        <v>15</v>
      </c>
      <c r="E73" s="6">
        <f>ROUND('6,1'!E73*'1,2'!$E$28,0)</f>
        <v>758</v>
      </c>
      <c r="F73" s="6">
        <f>ROUND('6,1'!F73*'1,2'!$E$28,0)</f>
        <v>0</v>
      </c>
      <c r="G73" s="6">
        <f>ROUND('6,1'!G73*'1,2'!$E$28,0)</f>
        <v>1395</v>
      </c>
      <c r="H73" s="6">
        <f>ROUND('6,1'!H73*'1,2'!$E$28,0)</f>
        <v>0</v>
      </c>
      <c r="I73" s="6">
        <f>ROUND('6,1'!I73*'1,2'!$E$28,0)</f>
        <v>1560</v>
      </c>
      <c r="J73" s="6">
        <f>ROUND('6,1'!J73*'1,2'!$E$28,0)</f>
        <v>0</v>
      </c>
      <c r="L73" s="86"/>
      <c r="M73" s="86"/>
      <c r="N73" s="86"/>
      <c r="O73" s="86"/>
      <c r="P73" s="86"/>
      <c r="Q73" s="86"/>
      <c r="R73" s="82"/>
      <c r="T73" s="82"/>
    </row>
    <row r="74" spans="1:20" ht="12.75" customHeight="1" x14ac:dyDescent="0.2">
      <c r="A74" s="4" t="s">
        <v>492</v>
      </c>
      <c r="B74" s="4" t="s">
        <v>1518</v>
      </c>
      <c r="C74" s="5" t="s">
        <v>1519</v>
      </c>
      <c r="D74" s="4" t="s">
        <v>15</v>
      </c>
      <c r="E74" s="6">
        <f>ROUND('6,1'!E74*'1,2'!$E$28,0)</f>
        <v>1164</v>
      </c>
      <c r="F74" s="6">
        <f>ROUND('6,1'!F74*'1,2'!$E$28,0)</f>
        <v>0</v>
      </c>
      <c r="G74" s="6">
        <f>ROUND('6,1'!G74*'1,2'!$E$28,0)</f>
        <v>2145</v>
      </c>
      <c r="H74" s="6">
        <f>ROUND('6,1'!H74*'1,2'!$E$28,0)</f>
        <v>0</v>
      </c>
      <c r="I74" s="6">
        <f>ROUND('6,1'!I74*'1,2'!$E$28,0)</f>
        <v>2399</v>
      </c>
      <c r="J74" s="6">
        <f>ROUND('6,1'!J74*'1,2'!$E$28,0)</f>
        <v>0</v>
      </c>
      <c r="L74" s="86"/>
      <c r="M74" s="86"/>
      <c r="N74" s="86"/>
      <c r="O74" s="86"/>
      <c r="P74" s="86"/>
      <c r="Q74" s="86"/>
      <c r="R74" s="82"/>
      <c r="T74" s="82"/>
    </row>
    <row r="75" spans="1:20" x14ac:dyDescent="0.2">
      <c r="K75" s="82"/>
    </row>
    <row r="76" spans="1:20" x14ac:dyDescent="0.2">
      <c r="J76" s="82"/>
      <c r="K76" s="124"/>
    </row>
    <row r="78" spans="1:20" x14ac:dyDescent="0.2">
      <c r="I78" s="82"/>
    </row>
    <row r="79" spans="1:20" x14ac:dyDescent="0.2">
      <c r="I79" s="82"/>
    </row>
    <row r="80" spans="1:20" x14ac:dyDescent="0.2">
      <c r="I80" s="203"/>
    </row>
    <row r="81" spans="9:9" x14ac:dyDescent="0.2">
      <c r="I81" s="82"/>
    </row>
    <row r="82" spans="9:9" x14ac:dyDescent="0.2">
      <c r="I82" s="113"/>
    </row>
  </sheetData>
  <sheetProtection sheet="1" objects="1" scenarios="1"/>
  <mergeCells count="13">
    <mergeCell ref="A1:J1"/>
    <mergeCell ref="A4:J4"/>
    <mergeCell ref="A6:F6"/>
    <mergeCell ref="A8:A9"/>
    <mergeCell ref="B8:B9"/>
    <mergeCell ref="C8:C9"/>
    <mergeCell ref="D8:D9"/>
    <mergeCell ref="E8:F8"/>
    <mergeCell ref="G8:H8"/>
    <mergeCell ref="I8:J8"/>
    <mergeCell ref="E7:F7"/>
    <mergeCell ref="G7:H7"/>
    <mergeCell ref="I7:J7"/>
  </mergeCells>
  <pageMargins left="0.98425196850393704" right="0.59055118110236227" top="0.78740157480314965" bottom="0.78740157480314965" header="0.39370078740157483" footer="0.39370078740157483"/>
  <pageSetup paperSize="9" scale="56" fitToHeight="3" pageOrder="overThenDown"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A72"/>
  <sheetViews>
    <sheetView topLeftCell="B1" zoomScale="75" zoomScaleNormal="75" workbookViewId="0">
      <pane ySplit="9" topLeftCell="A10" activePane="bottomLeft" state="frozen"/>
      <selection activeCell="I203" sqref="I203"/>
      <selection pane="bottomLeft" activeCell="F11" sqref="F11"/>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11" width="10.7109375" style="1" customWidth="1"/>
    <col min="12" max="20" width="9.140625" style="1"/>
    <col min="21" max="21" width="8.140625" style="1" customWidth="1"/>
    <col min="22" max="23" width="9.140625" style="1"/>
    <col min="24" max="24" width="8.5703125" style="1" customWidth="1"/>
    <col min="25" max="248" width="9.140625" style="1"/>
    <col min="249" max="249" width="11.5703125" style="1" customWidth="1"/>
    <col min="250" max="250" width="13.140625" style="1" customWidth="1"/>
    <col min="251" max="251" width="48.42578125" style="1" customWidth="1"/>
    <col min="252" max="252" width="13.85546875" style="1" customWidth="1"/>
    <col min="253" max="253" width="11.42578125" style="1" customWidth="1"/>
    <col min="254" max="254" width="11.85546875" style="1" customWidth="1"/>
    <col min="255" max="504" width="9.140625" style="1"/>
    <col min="505" max="505" width="11.5703125" style="1" customWidth="1"/>
    <col min="506" max="506" width="13.140625" style="1" customWidth="1"/>
    <col min="507" max="507" width="48.42578125" style="1" customWidth="1"/>
    <col min="508" max="508" width="13.85546875" style="1" customWidth="1"/>
    <col min="509" max="509" width="11.42578125" style="1" customWidth="1"/>
    <col min="510" max="510" width="11.85546875" style="1" customWidth="1"/>
    <col min="511" max="760" width="9.140625" style="1"/>
    <col min="761" max="761" width="11.5703125" style="1" customWidth="1"/>
    <col min="762" max="762" width="13.140625" style="1" customWidth="1"/>
    <col min="763" max="763" width="48.42578125" style="1" customWidth="1"/>
    <col min="764" max="764" width="13.85546875" style="1" customWidth="1"/>
    <col min="765" max="765" width="11.42578125" style="1" customWidth="1"/>
    <col min="766" max="766" width="11.85546875" style="1" customWidth="1"/>
    <col min="767" max="1016" width="9.140625" style="1"/>
    <col min="1017" max="1017" width="11.5703125" style="1" customWidth="1"/>
    <col min="1018" max="1018" width="13.140625" style="1" customWidth="1"/>
    <col min="1019" max="1019" width="48.42578125" style="1" customWidth="1"/>
    <col min="1020" max="1020" width="13.85546875" style="1" customWidth="1"/>
    <col min="1021" max="1021" width="11.42578125" style="1" customWidth="1"/>
    <col min="1022" max="1022" width="11.85546875" style="1" customWidth="1"/>
    <col min="1023" max="1272" width="9.140625" style="1"/>
    <col min="1273" max="1273" width="11.5703125" style="1" customWidth="1"/>
    <col min="1274" max="1274" width="13.140625" style="1" customWidth="1"/>
    <col min="1275" max="1275" width="48.42578125" style="1" customWidth="1"/>
    <col min="1276" max="1276" width="13.85546875" style="1" customWidth="1"/>
    <col min="1277" max="1277" width="11.42578125" style="1" customWidth="1"/>
    <col min="1278" max="1278" width="11.85546875" style="1" customWidth="1"/>
    <col min="1279" max="1528" width="9.140625" style="1"/>
    <col min="1529" max="1529" width="11.5703125" style="1" customWidth="1"/>
    <col min="1530" max="1530" width="13.140625" style="1" customWidth="1"/>
    <col min="1531" max="1531" width="48.42578125" style="1" customWidth="1"/>
    <col min="1532" max="1532" width="13.85546875" style="1" customWidth="1"/>
    <col min="1533" max="1533" width="11.42578125" style="1" customWidth="1"/>
    <col min="1534" max="1534" width="11.85546875" style="1" customWidth="1"/>
    <col min="1535" max="1784" width="9.140625" style="1"/>
    <col min="1785" max="1785" width="11.5703125" style="1" customWidth="1"/>
    <col min="1786" max="1786" width="13.140625" style="1" customWidth="1"/>
    <col min="1787" max="1787" width="48.42578125" style="1" customWidth="1"/>
    <col min="1788" max="1788" width="13.85546875" style="1" customWidth="1"/>
    <col min="1789" max="1789" width="11.42578125" style="1" customWidth="1"/>
    <col min="1790" max="1790" width="11.85546875" style="1" customWidth="1"/>
    <col min="1791" max="2040" width="9.140625" style="1"/>
    <col min="2041" max="2041" width="11.5703125" style="1" customWidth="1"/>
    <col min="2042" max="2042" width="13.140625" style="1" customWidth="1"/>
    <col min="2043" max="2043" width="48.42578125" style="1" customWidth="1"/>
    <col min="2044" max="2044" width="13.85546875" style="1" customWidth="1"/>
    <col min="2045" max="2045" width="11.42578125" style="1" customWidth="1"/>
    <col min="2046" max="2046" width="11.85546875" style="1" customWidth="1"/>
    <col min="2047" max="2296" width="9.140625" style="1"/>
    <col min="2297" max="2297" width="11.5703125" style="1" customWidth="1"/>
    <col min="2298" max="2298" width="13.140625" style="1" customWidth="1"/>
    <col min="2299" max="2299" width="48.42578125" style="1" customWidth="1"/>
    <col min="2300" max="2300" width="13.85546875" style="1" customWidth="1"/>
    <col min="2301" max="2301" width="11.42578125" style="1" customWidth="1"/>
    <col min="2302" max="2302" width="11.85546875" style="1" customWidth="1"/>
    <col min="2303" max="2552" width="9.140625" style="1"/>
    <col min="2553" max="2553" width="11.5703125" style="1" customWidth="1"/>
    <col min="2554" max="2554" width="13.140625" style="1" customWidth="1"/>
    <col min="2555" max="2555" width="48.42578125" style="1" customWidth="1"/>
    <col min="2556" max="2556" width="13.85546875" style="1" customWidth="1"/>
    <col min="2557" max="2557" width="11.42578125" style="1" customWidth="1"/>
    <col min="2558" max="2558" width="11.85546875" style="1" customWidth="1"/>
    <col min="2559" max="2808" width="9.140625" style="1"/>
    <col min="2809" max="2809" width="11.5703125" style="1" customWidth="1"/>
    <col min="2810" max="2810" width="13.140625" style="1" customWidth="1"/>
    <col min="2811" max="2811" width="48.42578125" style="1" customWidth="1"/>
    <col min="2812" max="2812" width="13.85546875" style="1" customWidth="1"/>
    <col min="2813" max="2813" width="11.42578125" style="1" customWidth="1"/>
    <col min="2814" max="2814" width="11.85546875" style="1" customWidth="1"/>
    <col min="2815" max="3064" width="9.140625" style="1"/>
    <col min="3065" max="3065" width="11.5703125" style="1" customWidth="1"/>
    <col min="3066" max="3066" width="13.140625" style="1" customWidth="1"/>
    <col min="3067" max="3067" width="48.42578125" style="1" customWidth="1"/>
    <col min="3068" max="3068" width="13.85546875" style="1" customWidth="1"/>
    <col min="3069" max="3069" width="11.42578125" style="1" customWidth="1"/>
    <col min="3070" max="3070" width="11.85546875" style="1" customWidth="1"/>
    <col min="3071" max="3320" width="9.140625" style="1"/>
    <col min="3321" max="3321" width="11.5703125" style="1" customWidth="1"/>
    <col min="3322" max="3322" width="13.140625" style="1" customWidth="1"/>
    <col min="3323" max="3323" width="48.42578125" style="1" customWidth="1"/>
    <col min="3324" max="3324" width="13.85546875" style="1" customWidth="1"/>
    <col min="3325" max="3325" width="11.42578125" style="1" customWidth="1"/>
    <col min="3326" max="3326" width="11.85546875" style="1" customWidth="1"/>
    <col min="3327" max="3576" width="9.140625" style="1"/>
    <col min="3577" max="3577" width="11.5703125" style="1" customWidth="1"/>
    <col min="3578" max="3578" width="13.140625" style="1" customWidth="1"/>
    <col min="3579" max="3579" width="48.42578125" style="1" customWidth="1"/>
    <col min="3580" max="3580" width="13.85546875" style="1" customWidth="1"/>
    <col min="3581" max="3581" width="11.42578125" style="1" customWidth="1"/>
    <col min="3582" max="3582" width="11.85546875" style="1" customWidth="1"/>
    <col min="3583" max="3832" width="9.140625" style="1"/>
    <col min="3833" max="3833" width="11.5703125" style="1" customWidth="1"/>
    <col min="3834" max="3834" width="13.140625" style="1" customWidth="1"/>
    <col min="3835" max="3835" width="48.42578125" style="1" customWidth="1"/>
    <col min="3836" max="3836" width="13.85546875" style="1" customWidth="1"/>
    <col min="3837" max="3837" width="11.42578125" style="1" customWidth="1"/>
    <col min="3838" max="3838" width="11.85546875" style="1" customWidth="1"/>
    <col min="3839" max="4088" width="9.140625" style="1"/>
    <col min="4089" max="4089" width="11.5703125" style="1" customWidth="1"/>
    <col min="4090" max="4090" width="13.140625" style="1" customWidth="1"/>
    <col min="4091" max="4091" width="48.42578125" style="1" customWidth="1"/>
    <col min="4092" max="4092" width="13.85546875" style="1" customWidth="1"/>
    <col min="4093" max="4093" width="11.42578125" style="1" customWidth="1"/>
    <col min="4094" max="4094" width="11.85546875" style="1" customWidth="1"/>
    <col min="4095" max="4344" width="9.140625" style="1"/>
    <col min="4345" max="4345" width="11.5703125" style="1" customWidth="1"/>
    <col min="4346" max="4346" width="13.140625" style="1" customWidth="1"/>
    <col min="4347" max="4347" width="48.42578125" style="1" customWidth="1"/>
    <col min="4348" max="4348" width="13.85546875" style="1" customWidth="1"/>
    <col min="4349" max="4349" width="11.42578125" style="1" customWidth="1"/>
    <col min="4350" max="4350" width="11.85546875" style="1" customWidth="1"/>
    <col min="4351" max="4600" width="9.140625" style="1"/>
    <col min="4601" max="4601" width="11.5703125" style="1" customWidth="1"/>
    <col min="4602" max="4602" width="13.140625" style="1" customWidth="1"/>
    <col min="4603" max="4603" width="48.42578125" style="1" customWidth="1"/>
    <col min="4604" max="4604" width="13.85546875" style="1" customWidth="1"/>
    <col min="4605" max="4605" width="11.42578125" style="1" customWidth="1"/>
    <col min="4606" max="4606" width="11.85546875" style="1" customWidth="1"/>
    <col min="4607" max="4856" width="9.140625" style="1"/>
    <col min="4857" max="4857" width="11.5703125" style="1" customWidth="1"/>
    <col min="4858" max="4858" width="13.140625" style="1" customWidth="1"/>
    <col min="4859" max="4859" width="48.42578125" style="1" customWidth="1"/>
    <col min="4860" max="4860" width="13.85546875" style="1" customWidth="1"/>
    <col min="4861" max="4861" width="11.42578125" style="1" customWidth="1"/>
    <col min="4862" max="4862" width="11.85546875" style="1" customWidth="1"/>
    <col min="4863" max="5112" width="9.140625" style="1"/>
    <col min="5113" max="5113" width="11.5703125" style="1" customWidth="1"/>
    <col min="5114" max="5114" width="13.140625" style="1" customWidth="1"/>
    <col min="5115" max="5115" width="48.42578125" style="1" customWidth="1"/>
    <col min="5116" max="5116" width="13.85546875" style="1" customWidth="1"/>
    <col min="5117" max="5117" width="11.42578125" style="1" customWidth="1"/>
    <col min="5118" max="5118" width="11.85546875" style="1" customWidth="1"/>
    <col min="5119" max="5368" width="9.140625" style="1"/>
    <col min="5369" max="5369" width="11.5703125" style="1" customWidth="1"/>
    <col min="5370" max="5370" width="13.140625" style="1" customWidth="1"/>
    <col min="5371" max="5371" width="48.42578125" style="1" customWidth="1"/>
    <col min="5372" max="5372" width="13.85546875" style="1" customWidth="1"/>
    <col min="5373" max="5373" width="11.42578125" style="1" customWidth="1"/>
    <col min="5374" max="5374" width="11.85546875" style="1" customWidth="1"/>
    <col min="5375" max="5624" width="9.140625" style="1"/>
    <col min="5625" max="5625" width="11.5703125" style="1" customWidth="1"/>
    <col min="5626" max="5626" width="13.140625" style="1" customWidth="1"/>
    <col min="5627" max="5627" width="48.42578125" style="1" customWidth="1"/>
    <col min="5628" max="5628" width="13.85546875" style="1" customWidth="1"/>
    <col min="5629" max="5629" width="11.42578125" style="1" customWidth="1"/>
    <col min="5630" max="5630" width="11.85546875" style="1" customWidth="1"/>
    <col min="5631" max="5880" width="9.140625" style="1"/>
    <col min="5881" max="5881" width="11.5703125" style="1" customWidth="1"/>
    <col min="5882" max="5882" width="13.140625" style="1" customWidth="1"/>
    <col min="5883" max="5883" width="48.42578125" style="1" customWidth="1"/>
    <col min="5884" max="5884" width="13.85546875" style="1" customWidth="1"/>
    <col min="5885" max="5885" width="11.42578125" style="1" customWidth="1"/>
    <col min="5886" max="5886" width="11.85546875" style="1" customWidth="1"/>
    <col min="5887" max="6136" width="9.140625" style="1"/>
    <col min="6137" max="6137" width="11.5703125" style="1" customWidth="1"/>
    <col min="6138" max="6138" width="13.140625" style="1" customWidth="1"/>
    <col min="6139" max="6139" width="48.42578125" style="1" customWidth="1"/>
    <col min="6140" max="6140" width="13.85546875" style="1" customWidth="1"/>
    <col min="6141" max="6141" width="11.42578125" style="1" customWidth="1"/>
    <col min="6142" max="6142" width="11.85546875" style="1" customWidth="1"/>
    <col min="6143" max="6392" width="9.140625" style="1"/>
    <col min="6393" max="6393" width="11.5703125" style="1" customWidth="1"/>
    <col min="6394" max="6394" width="13.140625" style="1" customWidth="1"/>
    <col min="6395" max="6395" width="48.42578125" style="1" customWidth="1"/>
    <col min="6396" max="6396" width="13.85546875" style="1" customWidth="1"/>
    <col min="6397" max="6397" width="11.42578125" style="1" customWidth="1"/>
    <col min="6398" max="6398" width="11.85546875" style="1" customWidth="1"/>
    <col min="6399" max="6648" width="9.140625" style="1"/>
    <col min="6649" max="6649" width="11.5703125" style="1" customWidth="1"/>
    <col min="6650" max="6650" width="13.140625" style="1" customWidth="1"/>
    <col min="6651" max="6651" width="48.42578125" style="1" customWidth="1"/>
    <col min="6652" max="6652" width="13.85546875" style="1" customWidth="1"/>
    <col min="6653" max="6653" width="11.42578125" style="1" customWidth="1"/>
    <col min="6654" max="6654" width="11.85546875" style="1" customWidth="1"/>
    <col min="6655" max="6904" width="9.140625" style="1"/>
    <col min="6905" max="6905" width="11.5703125" style="1" customWidth="1"/>
    <col min="6906" max="6906" width="13.140625" style="1" customWidth="1"/>
    <col min="6907" max="6907" width="48.42578125" style="1" customWidth="1"/>
    <col min="6908" max="6908" width="13.85546875" style="1" customWidth="1"/>
    <col min="6909" max="6909" width="11.42578125" style="1" customWidth="1"/>
    <col min="6910" max="6910" width="11.85546875" style="1" customWidth="1"/>
    <col min="6911" max="7160" width="9.140625" style="1"/>
    <col min="7161" max="7161" width="11.5703125" style="1" customWidth="1"/>
    <col min="7162" max="7162" width="13.140625" style="1" customWidth="1"/>
    <col min="7163" max="7163" width="48.42578125" style="1" customWidth="1"/>
    <col min="7164" max="7164" width="13.85546875" style="1" customWidth="1"/>
    <col min="7165" max="7165" width="11.42578125" style="1" customWidth="1"/>
    <col min="7166" max="7166" width="11.85546875" style="1" customWidth="1"/>
    <col min="7167" max="7416" width="9.140625" style="1"/>
    <col min="7417" max="7417" width="11.5703125" style="1" customWidth="1"/>
    <col min="7418" max="7418" width="13.140625" style="1" customWidth="1"/>
    <col min="7419" max="7419" width="48.42578125" style="1" customWidth="1"/>
    <col min="7420" max="7420" width="13.85546875" style="1" customWidth="1"/>
    <col min="7421" max="7421" width="11.42578125" style="1" customWidth="1"/>
    <col min="7422" max="7422" width="11.85546875" style="1" customWidth="1"/>
    <col min="7423" max="7672" width="9.140625" style="1"/>
    <col min="7673" max="7673" width="11.5703125" style="1" customWidth="1"/>
    <col min="7674" max="7674" width="13.140625" style="1" customWidth="1"/>
    <col min="7675" max="7675" width="48.42578125" style="1" customWidth="1"/>
    <col min="7676" max="7676" width="13.85546875" style="1" customWidth="1"/>
    <col min="7677" max="7677" width="11.42578125" style="1" customWidth="1"/>
    <col min="7678" max="7678" width="11.85546875" style="1" customWidth="1"/>
    <col min="7679" max="7928" width="9.140625" style="1"/>
    <col min="7929" max="7929" width="11.5703125" style="1" customWidth="1"/>
    <col min="7930" max="7930" width="13.140625" style="1" customWidth="1"/>
    <col min="7931" max="7931" width="48.42578125" style="1" customWidth="1"/>
    <col min="7932" max="7932" width="13.85546875" style="1" customWidth="1"/>
    <col min="7933" max="7933" width="11.42578125" style="1" customWidth="1"/>
    <col min="7934" max="7934" width="11.85546875" style="1" customWidth="1"/>
    <col min="7935" max="8184" width="9.140625" style="1"/>
    <col min="8185" max="8185" width="11.5703125" style="1" customWidth="1"/>
    <col min="8186" max="8186" width="13.140625" style="1" customWidth="1"/>
    <col min="8187" max="8187" width="48.42578125" style="1" customWidth="1"/>
    <col min="8188" max="8188" width="13.85546875" style="1" customWidth="1"/>
    <col min="8189" max="8189" width="11.42578125" style="1" customWidth="1"/>
    <col min="8190" max="8190" width="11.85546875" style="1" customWidth="1"/>
    <col min="8191" max="8440" width="9.140625" style="1"/>
    <col min="8441" max="8441" width="11.5703125" style="1" customWidth="1"/>
    <col min="8442" max="8442" width="13.140625" style="1" customWidth="1"/>
    <col min="8443" max="8443" width="48.42578125" style="1" customWidth="1"/>
    <col min="8444" max="8444" width="13.85546875" style="1" customWidth="1"/>
    <col min="8445" max="8445" width="11.42578125" style="1" customWidth="1"/>
    <col min="8446" max="8446" width="11.85546875" style="1" customWidth="1"/>
    <col min="8447" max="8696" width="9.140625" style="1"/>
    <col min="8697" max="8697" width="11.5703125" style="1" customWidth="1"/>
    <col min="8698" max="8698" width="13.140625" style="1" customWidth="1"/>
    <col min="8699" max="8699" width="48.42578125" style="1" customWidth="1"/>
    <col min="8700" max="8700" width="13.85546875" style="1" customWidth="1"/>
    <col min="8701" max="8701" width="11.42578125" style="1" customWidth="1"/>
    <col min="8702" max="8702" width="11.85546875" style="1" customWidth="1"/>
    <col min="8703" max="8952" width="9.140625" style="1"/>
    <col min="8953" max="8953" width="11.5703125" style="1" customWidth="1"/>
    <col min="8954" max="8954" width="13.140625" style="1" customWidth="1"/>
    <col min="8955" max="8955" width="48.42578125" style="1" customWidth="1"/>
    <col min="8956" max="8956" width="13.85546875" style="1" customWidth="1"/>
    <col min="8957" max="8957" width="11.42578125" style="1" customWidth="1"/>
    <col min="8958" max="8958" width="11.85546875" style="1" customWidth="1"/>
    <col min="8959" max="9208" width="9.140625" style="1"/>
    <col min="9209" max="9209" width="11.5703125" style="1" customWidth="1"/>
    <col min="9210" max="9210" width="13.140625" style="1" customWidth="1"/>
    <col min="9211" max="9211" width="48.42578125" style="1" customWidth="1"/>
    <col min="9212" max="9212" width="13.85546875" style="1" customWidth="1"/>
    <col min="9213" max="9213" width="11.42578125" style="1" customWidth="1"/>
    <col min="9214" max="9214" width="11.85546875" style="1" customWidth="1"/>
    <col min="9215" max="9464" width="9.140625" style="1"/>
    <col min="9465" max="9465" width="11.5703125" style="1" customWidth="1"/>
    <col min="9466" max="9466" width="13.140625" style="1" customWidth="1"/>
    <col min="9467" max="9467" width="48.42578125" style="1" customWidth="1"/>
    <col min="9468" max="9468" width="13.85546875" style="1" customWidth="1"/>
    <col min="9469" max="9469" width="11.42578125" style="1" customWidth="1"/>
    <col min="9470" max="9470" width="11.85546875" style="1" customWidth="1"/>
    <col min="9471" max="9720" width="9.140625" style="1"/>
    <col min="9721" max="9721" width="11.5703125" style="1" customWidth="1"/>
    <col min="9722" max="9722" width="13.140625" style="1" customWidth="1"/>
    <col min="9723" max="9723" width="48.42578125" style="1" customWidth="1"/>
    <col min="9724" max="9724" width="13.85546875" style="1" customWidth="1"/>
    <col min="9725" max="9725" width="11.42578125" style="1" customWidth="1"/>
    <col min="9726" max="9726" width="11.85546875" style="1" customWidth="1"/>
    <col min="9727" max="9976" width="9.140625" style="1"/>
    <col min="9977" max="9977" width="11.5703125" style="1" customWidth="1"/>
    <col min="9978" max="9978" width="13.140625" style="1" customWidth="1"/>
    <col min="9979" max="9979" width="48.42578125" style="1" customWidth="1"/>
    <col min="9980" max="9980" width="13.85546875" style="1" customWidth="1"/>
    <col min="9981" max="9981" width="11.42578125" style="1" customWidth="1"/>
    <col min="9982" max="9982" width="11.85546875" style="1" customWidth="1"/>
    <col min="9983" max="10232" width="9.140625" style="1"/>
    <col min="10233" max="10233" width="11.5703125" style="1" customWidth="1"/>
    <col min="10234" max="10234" width="13.140625" style="1" customWidth="1"/>
    <col min="10235" max="10235" width="48.42578125" style="1" customWidth="1"/>
    <col min="10236" max="10236" width="13.85546875" style="1" customWidth="1"/>
    <col min="10237" max="10237" width="11.42578125" style="1" customWidth="1"/>
    <col min="10238" max="10238" width="11.85546875" style="1" customWidth="1"/>
    <col min="10239" max="10488" width="9.140625" style="1"/>
    <col min="10489" max="10489" width="11.5703125" style="1" customWidth="1"/>
    <col min="10490" max="10490" width="13.140625" style="1" customWidth="1"/>
    <col min="10491" max="10491" width="48.42578125" style="1" customWidth="1"/>
    <col min="10492" max="10492" width="13.85546875" style="1" customWidth="1"/>
    <col min="10493" max="10493" width="11.42578125" style="1" customWidth="1"/>
    <col min="10494" max="10494" width="11.85546875" style="1" customWidth="1"/>
    <col min="10495" max="10744" width="9.140625" style="1"/>
    <col min="10745" max="10745" width="11.5703125" style="1" customWidth="1"/>
    <col min="10746" max="10746" width="13.140625" style="1" customWidth="1"/>
    <col min="10747" max="10747" width="48.42578125" style="1" customWidth="1"/>
    <col min="10748" max="10748" width="13.85546875" style="1" customWidth="1"/>
    <col min="10749" max="10749" width="11.42578125" style="1" customWidth="1"/>
    <col min="10750" max="10750" width="11.85546875" style="1" customWidth="1"/>
    <col min="10751" max="11000" width="9.140625" style="1"/>
    <col min="11001" max="11001" width="11.5703125" style="1" customWidth="1"/>
    <col min="11002" max="11002" width="13.140625" style="1" customWidth="1"/>
    <col min="11003" max="11003" width="48.42578125" style="1" customWidth="1"/>
    <col min="11004" max="11004" width="13.85546875" style="1" customWidth="1"/>
    <col min="11005" max="11005" width="11.42578125" style="1" customWidth="1"/>
    <col min="11006" max="11006" width="11.85546875" style="1" customWidth="1"/>
    <col min="11007" max="11256" width="9.140625" style="1"/>
    <col min="11257" max="11257" width="11.5703125" style="1" customWidth="1"/>
    <col min="11258" max="11258" width="13.140625" style="1" customWidth="1"/>
    <col min="11259" max="11259" width="48.42578125" style="1" customWidth="1"/>
    <col min="11260" max="11260" width="13.85546875" style="1" customWidth="1"/>
    <col min="11261" max="11261" width="11.42578125" style="1" customWidth="1"/>
    <col min="11262" max="11262" width="11.85546875" style="1" customWidth="1"/>
    <col min="11263" max="11512" width="9.140625" style="1"/>
    <col min="11513" max="11513" width="11.5703125" style="1" customWidth="1"/>
    <col min="11514" max="11514" width="13.140625" style="1" customWidth="1"/>
    <col min="11515" max="11515" width="48.42578125" style="1" customWidth="1"/>
    <col min="11516" max="11516" width="13.85546875" style="1" customWidth="1"/>
    <col min="11517" max="11517" width="11.42578125" style="1" customWidth="1"/>
    <col min="11518" max="11518" width="11.85546875" style="1" customWidth="1"/>
    <col min="11519" max="11768" width="9.140625" style="1"/>
    <col min="11769" max="11769" width="11.5703125" style="1" customWidth="1"/>
    <col min="11770" max="11770" width="13.140625" style="1" customWidth="1"/>
    <col min="11771" max="11771" width="48.42578125" style="1" customWidth="1"/>
    <col min="11772" max="11772" width="13.85546875" style="1" customWidth="1"/>
    <col min="11773" max="11773" width="11.42578125" style="1" customWidth="1"/>
    <col min="11774" max="11774" width="11.85546875" style="1" customWidth="1"/>
    <col min="11775" max="12024" width="9.140625" style="1"/>
    <col min="12025" max="12025" width="11.5703125" style="1" customWidth="1"/>
    <col min="12026" max="12026" width="13.140625" style="1" customWidth="1"/>
    <col min="12027" max="12027" width="48.42578125" style="1" customWidth="1"/>
    <col min="12028" max="12028" width="13.85546875" style="1" customWidth="1"/>
    <col min="12029" max="12029" width="11.42578125" style="1" customWidth="1"/>
    <col min="12030" max="12030" width="11.85546875" style="1" customWidth="1"/>
    <col min="12031" max="12280" width="9.140625" style="1"/>
    <col min="12281" max="12281" width="11.5703125" style="1" customWidth="1"/>
    <col min="12282" max="12282" width="13.140625" style="1" customWidth="1"/>
    <col min="12283" max="12283" width="48.42578125" style="1" customWidth="1"/>
    <col min="12284" max="12284" width="13.85546875" style="1" customWidth="1"/>
    <col min="12285" max="12285" width="11.42578125" style="1" customWidth="1"/>
    <col min="12286" max="12286" width="11.85546875" style="1" customWidth="1"/>
    <col min="12287" max="12536" width="9.140625" style="1"/>
    <col min="12537" max="12537" width="11.5703125" style="1" customWidth="1"/>
    <col min="12538" max="12538" width="13.140625" style="1" customWidth="1"/>
    <col min="12539" max="12539" width="48.42578125" style="1" customWidth="1"/>
    <col min="12540" max="12540" width="13.85546875" style="1" customWidth="1"/>
    <col min="12541" max="12541" width="11.42578125" style="1" customWidth="1"/>
    <col min="12542" max="12542" width="11.85546875" style="1" customWidth="1"/>
    <col min="12543" max="12792" width="9.140625" style="1"/>
    <col min="12793" max="12793" width="11.5703125" style="1" customWidth="1"/>
    <col min="12794" max="12794" width="13.140625" style="1" customWidth="1"/>
    <col min="12795" max="12795" width="48.42578125" style="1" customWidth="1"/>
    <col min="12796" max="12796" width="13.85546875" style="1" customWidth="1"/>
    <col min="12797" max="12797" width="11.42578125" style="1" customWidth="1"/>
    <col min="12798" max="12798" width="11.85546875" style="1" customWidth="1"/>
    <col min="12799" max="13048" width="9.140625" style="1"/>
    <col min="13049" max="13049" width="11.5703125" style="1" customWidth="1"/>
    <col min="13050" max="13050" width="13.140625" style="1" customWidth="1"/>
    <col min="13051" max="13051" width="48.42578125" style="1" customWidth="1"/>
    <col min="13052" max="13052" width="13.85546875" style="1" customWidth="1"/>
    <col min="13053" max="13053" width="11.42578125" style="1" customWidth="1"/>
    <col min="13054" max="13054" width="11.85546875" style="1" customWidth="1"/>
    <col min="13055" max="13304" width="9.140625" style="1"/>
    <col min="13305" max="13305" width="11.5703125" style="1" customWidth="1"/>
    <col min="13306" max="13306" width="13.140625" style="1" customWidth="1"/>
    <col min="13307" max="13307" width="48.42578125" style="1" customWidth="1"/>
    <col min="13308" max="13308" width="13.85546875" style="1" customWidth="1"/>
    <col min="13309" max="13309" width="11.42578125" style="1" customWidth="1"/>
    <col min="13310" max="13310" width="11.85546875" style="1" customWidth="1"/>
    <col min="13311" max="13560" width="9.140625" style="1"/>
    <col min="13561" max="13561" width="11.5703125" style="1" customWidth="1"/>
    <col min="13562" max="13562" width="13.140625" style="1" customWidth="1"/>
    <col min="13563" max="13563" width="48.42578125" style="1" customWidth="1"/>
    <col min="13564" max="13564" width="13.85546875" style="1" customWidth="1"/>
    <col min="13565" max="13565" width="11.42578125" style="1" customWidth="1"/>
    <col min="13566" max="13566" width="11.85546875" style="1" customWidth="1"/>
    <col min="13567" max="13816" width="9.140625" style="1"/>
    <col min="13817" max="13817" width="11.5703125" style="1" customWidth="1"/>
    <col min="13818" max="13818" width="13.140625" style="1" customWidth="1"/>
    <col min="13819" max="13819" width="48.42578125" style="1" customWidth="1"/>
    <col min="13820" max="13820" width="13.85546875" style="1" customWidth="1"/>
    <col min="13821" max="13821" width="11.42578125" style="1" customWidth="1"/>
    <col min="13822" max="13822" width="11.85546875" style="1" customWidth="1"/>
    <col min="13823" max="14072" width="9.140625" style="1"/>
    <col min="14073" max="14073" width="11.5703125" style="1" customWidth="1"/>
    <col min="14074" max="14074" width="13.140625" style="1" customWidth="1"/>
    <col min="14075" max="14075" width="48.42578125" style="1" customWidth="1"/>
    <col min="14076" max="14076" width="13.85546875" style="1" customWidth="1"/>
    <col min="14077" max="14077" width="11.42578125" style="1" customWidth="1"/>
    <col min="14078" max="14078" width="11.85546875" style="1" customWidth="1"/>
    <col min="14079" max="14328" width="9.140625" style="1"/>
    <col min="14329" max="14329" width="11.5703125" style="1" customWidth="1"/>
    <col min="14330" max="14330" width="13.140625" style="1" customWidth="1"/>
    <col min="14331" max="14331" width="48.42578125" style="1" customWidth="1"/>
    <col min="14332" max="14332" width="13.85546875" style="1" customWidth="1"/>
    <col min="14333" max="14333" width="11.42578125" style="1" customWidth="1"/>
    <col min="14334" max="14334" width="11.85546875" style="1" customWidth="1"/>
    <col min="14335" max="14584" width="9.140625" style="1"/>
    <col min="14585" max="14585" width="11.5703125" style="1" customWidth="1"/>
    <col min="14586" max="14586" width="13.140625" style="1" customWidth="1"/>
    <col min="14587" max="14587" width="48.42578125" style="1" customWidth="1"/>
    <col min="14588" max="14588" width="13.85546875" style="1" customWidth="1"/>
    <col min="14589" max="14589" width="11.42578125" style="1" customWidth="1"/>
    <col min="14590" max="14590" width="11.85546875" style="1" customWidth="1"/>
    <col min="14591" max="14840" width="9.140625" style="1"/>
    <col min="14841" max="14841" width="11.5703125" style="1" customWidth="1"/>
    <col min="14842" max="14842" width="13.140625" style="1" customWidth="1"/>
    <col min="14843" max="14843" width="48.42578125" style="1" customWidth="1"/>
    <col min="14844" max="14844" width="13.85546875" style="1" customWidth="1"/>
    <col min="14845" max="14845" width="11.42578125" style="1" customWidth="1"/>
    <col min="14846" max="14846" width="11.85546875" style="1" customWidth="1"/>
    <col min="14847" max="15096" width="9.140625" style="1"/>
    <col min="15097" max="15097" width="11.5703125" style="1" customWidth="1"/>
    <col min="15098" max="15098" width="13.140625" style="1" customWidth="1"/>
    <col min="15099" max="15099" width="48.42578125" style="1" customWidth="1"/>
    <col min="15100" max="15100" width="13.85546875" style="1" customWidth="1"/>
    <col min="15101" max="15101" width="11.42578125" style="1" customWidth="1"/>
    <col min="15102" max="15102" width="11.85546875" style="1" customWidth="1"/>
    <col min="15103" max="15352" width="9.140625" style="1"/>
    <col min="15353" max="15353" width="11.5703125" style="1" customWidth="1"/>
    <col min="15354" max="15354" width="13.140625" style="1" customWidth="1"/>
    <col min="15355" max="15355" width="48.42578125" style="1" customWidth="1"/>
    <col min="15356" max="15356" width="13.85546875" style="1" customWidth="1"/>
    <col min="15357" max="15357" width="11.42578125" style="1" customWidth="1"/>
    <col min="15358" max="15358" width="11.85546875" style="1" customWidth="1"/>
    <col min="15359" max="15608" width="9.140625" style="1"/>
    <col min="15609" max="15609" width="11.5703125" style="1" customWidth="1"/>
    <col min="15610" max="15610" width="13.140625" style="1" customWidth="1"/>
    <col min="15611" max="15611" width="48.42578125" style="1" customWidth="1"/>
    <col min="15612" max="15612" width="13.85546875" style="1" customWidth="1"/>
    <col min="15613" max="15613" width="11.42578125" style="1" customWidth="1"/>
    <col min="15614" max="15614" width="11.85546875" style="1" customWidth="1"/>
    <col min="15615" max="15864" width="9.140625" style="1"/>
    <col min="15865" max="15865" width="11.5703125" style="1" customWidth="1"/>
    <col min="15866" max="15866" width="13.140625" style="1" customWidth="1"/>
    <col min="15867" max="15867" width="48.42578125" style="1" customWidth="1"/>
    <col min="15868" max="15868" width="13.85546875" style="1" customWidth="1"/>
    <col min="15869" max="15869" width="11.42578125" style="1" customWidth="1"/>
    <col min="15870" max="15870" width="11.85546875" style="1" customWidth="1"/>
    <col min="15871" max="16120" width="9.140625" style="1"/>
    <col min="16121" max="16121" width="11.5703125" style="1" customWidth="1"/>
    <col min="16122" max="16122" width="13.140625" style="1" customWidth="1"/>
    <col min="16123" max="16123" width="48.42578125" style="1" customWidth="1"/>
    <col min="16124" max="16124" width="13.85546875" style="1" customWidth="1"/>
    <col min="16125" max="16125" width="11.42578125" style="1" customWidth="1"/>
    <col min="16126" max="16126" width="11.85546875" style="1" customWidth="1"/>
    <col min="16127" max="16384" width="9.140625" style="1"/>
  </cols>
  <sheetData>
    <row r="1" spans="1:27" ht="11.25" customHeight="1" x14ac:dyDescent="0.2">
      <c r="A1" s="276" t="s">
        <v>1387</v>
      </c>
      <c r="B1" s="276"/>
      <c r="C1" s="276"/>
      <c r="D1" s="276"/>
      <c r="E1" s="276"/>
      <c r="F1" s="276"/>
    </row>
    <row r="2" spans="1:27" ht="11.25" customHeight="1" x14ac:dyDescent="0.2">
      <c r="A2" s="276"/>
      <c r="B2" s="276"/>
      <c r="C2" s="276"/>
      <c r="D2" s="276"/>
      <c r="E2" s="276"/>
      <c r="F2" s="276"/>
    </row>
    <row r="3" spans="1:27" ht="11.25" customHeight="1" x14ac:dyDescent="0.2"/>
    <row r="4" spans="1:27" ht="12.75" customHeight="1" x14ac:dyDescent="0.2">
      <c r="A4" s="254" t="s">
        <v>1520</v>
      </c>
      <c r="B4" s="254"/>
      <c r="C4" s="254"/>
      <c r="D4" s="254"/>
      <c r="E4" s="254"/>
      <c r="F4" s="254"/>
    </row>
    <row r="5" spans="1:27" ht="12.75" customHeight="1" x14ac:dyDescent="0.2"/>
    <row r="6" spans="1:27" ht="12.75" customHeight="1" x14ac:dyDescent="0.2">
      <c r="A6" s="265"/>
      <c r="B6" s="265"/>
      <c r="C6" s="265"/>
      <c r="D6" s="265"/>
      <c r="E6" s="265"/>
      <c r="F6" s="265"/>
    </row>
    <row r="7" spans="1:27" ht="12.75" customHeight="1" thickBot="1" x14ac:dyDescent="0.25">
      <c r="E7" s="1" t="s">
        <v>2949</v>
      </c>
      <c r="G7" s="1" t="s">
        <v>2951</v>
      </c>
      <c r="I7" s="1" t="s">
        <v>2952</v>
      </c>
      <c r="K7" s="1">
        <v>1.22</v>
      </c>
    </row>
    <row r="8" spans="1:27" ht="12.75" customHeight="1" x14ac:dyDescent="0.2">
      <c r="A8" s="273" t="s">
        <v>2</v>
      </c>
      <c r="B8" s="273" t="s">
        <v>3</v>
      </c>
      <c r="C8" s="268" t="s">
        <v>4</v>
      </c>
      <c r="D8" s="268" t="s">
        <v>5</v>
      </c>
      <c r="E8" s="252" t="s">
        <v>6</v>
      </c>
      <c r="F8" s="252"/>
      <c r="G8" s="252" t="s">
        <v>6</v>
      </c>
      <c r="H8" s="252"/>
      <c r="I8" s="252" t="s">
        <v>6</v>
      </c>
      <c r="J8" s="252"/>
    </row>
    <row r="9" spans="1:27" ht="36.75" customHeight="1" thickBot="1" x14ac:dyDescent="0.25">
      <c r="A9" s="274"/>
      <c r="B9" s="274"/>
      <c r="C9" s="269"/>
      <c r="D9" s="269"/>
      <c r="E9" s="2" t="s">
        <v>7</v>
      </c>
      <c r="F9" s="3" t="s">
        <v>8</v>
      </c>
      <c r="G9" s="2" t="s">
        <v>7</v>
      </c>
      <c r="H9" s="3" t="s">
        <v>8</v>
      </c>
      <c r="I9" s="9" t="s">
        <v>7</v>
      </c>
      <c r="J9" s="10" t="s">
        <v>8</v>
      </c>
      <c r="T9" s="275" t="s">
        <v>3323</v>
      </c>
      <c r="U9" s="275"/>
      <c r="W9" s="275" t="s">
        <v>2951</v>
      </c>
      <c r="X9" s="275"/>
      <c r="Z9" s="275" t="s">
        <v>2952</v>
      </c>
      <c r="AA9" s="275"/>
    </row>
    <row r="10" spans="1:27" ht="24.75" customHeight="1" x14ac:dyDescent="0.2">
      <c r="A10" s="4" t="s">
        <v>9</v>
      </c>
      <c r="B10" s="4" t="s">
        <v>1521</v>
      </c>
      <c r="C10" s="5" t="s">
        <v>1522</v>
      </c>
      <c r="D10" s="4" t="s">
        <v>15</v>
      </c>
      <c r="E10" s="8">
        <v>904</v>
      </c>
      <c r="F10" s="8">
        <f>U10*$K$7</f>
        <v>0</v>
      </c>
      <c r="G10" s="6">
        <v>1666</v>
      </c>
      <c r="H10" s="8">
        <f>X10*$K$7</f>
        <v>0</v>
      </c>
      <c r="I10" s="11">
        <v>1863</v>
      </c>
      <c r="J10" s="13">
        <f>AA10*$K$7</f>
        <v>0</v>
      </c>
      <c r="L10" s="14"/>
      <c r="M10" s="25">
        <f>р6гл2!E10/'6,2'!E10</f>
        <v>1.1128318584070795</v>
      </c>
      <c r="N10" s="25"/>
      <c r="O10" s="25">
        <f>р6гл2!G10/'6,2'!G10</f>
        <v>1.112845138055222</v>
      </c>
      <c r="P10" s="25"/>
      <c r="Q10" s="25">
        <f>р6гл2!I10/'6,2'!I10</f>
        <v>1.1132581857219539</v>
      </c>
      <c r="R10" s="25"/>
      <c r="T10" s="209">
        <v>0</v>
      </c>
      <c r="U10" s="25">
        <f>T10/1.2</f>
        <v>0</v>
      </c>
      <c r="W10" s="209">
        <v>0</v>
      </c>
      <c r="X10" s="25">
        <f>W10/1.2</f>
        <v>0</v>
      </c>
      <c r="Z10" s="210">
        <v>0</v>
      </c>
      <c r="AA10" s="25">
        <f>Z10/1.2</f>
        <v>0</v>
      </c>
    </row>
    <row r="11" spans="1:27" ht="24.75" customHeight="1" x14ac:dyDescent="0.2">
      <c r="A11" s="4" t="s">
        <v>194</v>
      </c>
      <c r="B11" s="4" t="s">
        <v>1523</v>
      </c>
      <c r="C11" s="5" t="s">
        <v>1524</v>
      </c>
      <c r="D11" s="4" t="s">
        <v>15</v>
      </c>
      <c r="E11" s="8">
        <v>978</v>
      </c>
      <c r="F11" s="8">
        <f t="shared" ref="F11:F69" si="0">U11*$K$7</f>
        <v>1077.6666666666667</v>
      </c>
      <c r="G11" s="6">
        <v>1801</v>
      </c>
      <c r="H11" s="8">
        <f t="shared" ref="H11:H69" si="1">X11*$K$7</f>
        <v>1986.5666666666668</v>
      </c>
      <c r="I11" s="11">
        <v>2015</v>
      </c>
      <c r="J11" s="13">
        <f t="shared" ref="J11:J69" si="2">AA11*$K$7</f>
        <v>2019.6761111111114</v>
      </c>
      <c r="L11" s="14"/>
      <c r="M11" s="25">
        <f>р6гл2!E11/'6,2'!E11</f>
        <v>1.1134969325153374</v>
      </c>
      <c r="N11" s="25">
        <f>р6гл2!F11/'6,2'!F11</f>
        <v>1.1125889266934734</v>
      </c>
      <c r="O11" s="25">
        <f>р6гл2!G11/'6,2'!G11</f>
        <v>1.1132704053303719</v>
      </c>
      <c r="P11" s="25">
        <f>р6гл2!H11/'6,2'!H11</f>
        <v>1.1129754853432219</v>
      </c>
      <c r="Q11" s="25">
        <f>р6гл2!I11/'6,2'!I11</f>
        <v>1.1131513647642679</v>
      </c>
      <c r="R11" s="25">
        <f>р6гл2!J11/'6,2'!J11</f>
        <v>1.1130497546773863</v>
      </c>
      <c r="T11" s="209">
        <v>1060</v>
      </c>
      <c r="U11" s="25">
        <f t="shared" ref="U11:U69" si="3">T11/1.2</f>
        <v>883.33333333333337</v>
      </c>
      <c r="W11" s="209">
        <v>1954</v>
      </c>
      <c r="X11" s="25">
        <f>W11/1.2</f>
        <v>1628.3333333333335</v>
      </c>
      <c r="Z11" s="210">
        <v>1986.5666666666668</v>
      </c>
      <c r="AA11" s="25">
        <f t="shared" ref="AA11:AA69" si="4">Z11/1.2</f>
        <v>1655.4722222222224</v>
      </c>
    </row>
    <row r="12" spans="1:27" ht="24.75" customHeight="1" x14ac:dyDescent="0.2">
      <c r="A12" s="4" t="s">
        <v>197</v>
      </c>
      <c r="B12" s="4" t="s">
        <v>1525</v>
      </c>
      <c r="C12" s="5" t="s">
        <v>1526</v>
      </c>
      <c r="D12" s="4" t="s">
        <v>15</v>
      </c>
      <c r="E12" s="8">
        <v>904</v>
      </c>
      <c r="F12" s="8">
        <f t="shared" si="0"/>
        <v>0</v>
      </c>
      <c r="G12" s="6">
        <v>1666</v>
      </c>
      <c r="H12" s="8">
        <f t="shared" si="1"/>
        <v>0</v>
      </c>
      <c r="I12" s="11">
        <v>1863</v>
      </c>
      <c r="J12" s="13">
        <f t="shared" si="2"/>
        <v>0</v>
      </c>
      <c r="L12" s="14"/>
      <c r="M12" s="25">
        <f>р6гл2!E12/'6,2'!E12</f>
        <v>1.1128318584070795</v>
      </c>
      <c r="N12" s="25"/>
      <c r="O12" s="25">
        <f>р6гл2!G12/'6,2'!G12</f>
        <v>1.112845138055222</v>
      </c>
      <c r="P12" s="25"/>
      <c r="Q12" s="25">
        <f>р6гл2!I12/'6,2'!I12</f>
        <v>1.1132581857219539</v>
      </c>
      <c r="R12" s="25"/>
      <c r="T12" s="209">
        <v>0</v>
      </c>
      <c r="U12" s="25">
        <f t="shared" si="3"/>
        <v>0</v>
      </c>
      <c r="W12" s="209">
        <v>0</v>
      </c>
      <c r="X12" s="25">
        <f t="shared" ref="X12:X16" si="5">W12/1.2</f>
        <v>0</v>
      </c>
      <c r="Z12" s="210">
        <v>0</v>
      </c>
      <c r="AA12" s="25">
        <f t="shared" si="4"/>
        <v>0</v>
      </c>
    </row>
    <row r="13" spans="1:27" ht="36.75" customHeight="1" x14ac:dyDescent="0.2">
      <c r="A13" s="4" t="s">
        <v>200</v>
      </c>
      <c r="B13" s="4" t="s">
        <v>1527</v>
      </c>
      <c r="C13" s="5" t="s">
        <v>1528</v>
      </c>
      <c r="D13" s="4" t="s">
        <v>15</v>
      </c>
      <c r="E13" s="6">
        <v>2092</v>
      </c>
      <c r="F13" s="8">
        <f t="shared" si="0"/>
        <v>2305.7999999999997</v>
      </c>
      <c r="G13" s="6">
        <v>3853</v>
      </c>
      <c r="H13" s="8">
        <f t="shared" si="1"/>
        <v>4248.6499999999996</v>
      </c>
      <c r="I13" s="11">
        <v>4308</v>
      </c>
      <c r="J13" s="13">
        <f t="shared" si="2"/>
        <v>4319.4608333333326</v>
      </c>
      <c r="L13" s="14"/>
      <c r="M13" s="25">
        <f>р6гл2!E13/'6,2'!E13</f>
        <v>1.1128107074569791</v>
      </c>
      <c r="N13" s="25">
        <f>р6гл2!F13/'6,2'!F13</f>
        <v>1.1128458669442278</v>
      </c>
      <c r="O13" s="25">
        <f>р6гл2!G13/'6,2'!G13</f>
        <v>1.1128990397093175</v>
      </c>
      <c r="P13" s="25">
        <f>р6гл2!H13/'6,2'!H13</f>
        <v>1.1130594424111189</v>
      </c>
      <c r="Q13" s="25">
        <f>р6гл2!I13/'6,2'!I13</f>
        <v>1.1130454967502321</v>
      </c>
      <c r="R13" s="25">
        <f>р6гл2!J13/'6,2'!J13</f>
        <v>1.1131018859799826</v>
      </c>
      <c r="T13" s="209">
        <v>2268</v>
      </c>
      <c r="U13" s="25">
        <f t="shared" si="3"/>
        <v>1890</v>
      </c>
      <c r="W13" s="209">
        <v>4179</v>
      </c>
      <c r="X13" s="25">
        <f t="shared" si="5"/>
        <v>3482.5</v>
      </c>
      <c r="Z13" s="210">
        <v>4248.6499999999996</v>
      </c>
      <c r="AA13" s="25">
        <f t="shared" si="4"/>
        <v>3540.5416666666665</v>
      </c>
    </row>
    <row r="14" spans="1:27" ht="36.75" customHeight="1" x14ac:dyDescent="0.2">
      <c r="A14" s="4" t="s">
        <v>203</v>
      </c>
      <c r="B14" s="4" t="s">
        <v>1529</v>
      </c>
      <c r="C14" s="5" t="s">
        <v>1530</v>
      </c>
      <c r="D14" s="4" t="s">
        <v>15</v>
      </c>
      <c r="E14" s="6">
        <v>2259</v>
      </c>
      <c r="F14" s="8">
        <f t="shared" si="0"/>
        <v>2490.8333333333335</v>
      </c>
      <c r="G14" s="6">
        <v>4160</v>
      </c>
      <c r="H14" s="8">
        <f t="shared" si="1"/>
        <v>4590.25</v>
      </c>
      <c r="I14" s="11">
        <v>4652</v>
      </c>
      <c r="J14" s="13">
        <f t="shared" si="2"/>
        <v>4666.7541666666666</v>
      </c>
      <c r="L14" s="14"/>
      <c r="M14" s="25">
        <f>р6гл2!E14/'6,2'!E14</f>
        <v>1.1128818061088976</v>
      </c>
      <c r="N14" s="25">
        <f>р6гл2!F14/'6,2'!F14</f>
        <v>1.1128805620608899</v>
      </c>
      <c r="O14" s="25">
        <f>р6гл2!G14/'6,2'!G14</f>
        <v>1.1129807692307692</v>
      </c>
      <c r="P14" s="25">
        <f>р6гл2!H14/'6,2'!H14</f>
        <v>1.1130112738957574</v>
      </c>
      <c r="Q14" s="25">
        <f>р6гл2!I14/'6,2'!I14</f>
        <v>1.1130696474634565</v>
      </c>
      <c r="R14" s="25">
        <f>р6гл2!J14/'6,2'!J14</f>
        <v>1.1129791316412818</v>
      </c>
      <c r="T14" s="209">
        <v>2450</v>
      </c>
      <c r="U14" s="25">
        <f t="shared" si="3"/>
        <v>2041.6666666666667</v>
      </c>
      <c r="W14" s="209">
        <v>4515</v>
      </c>
      <c r="X14" s="25">
        <f t="shared" si="5"/>
        <v>3762.5</v>
      </c>
      <c r="Z14" s="210">
        <v>4590.25</v>
      </c>
      <c r="AA14" s="25">
        <f t="shared" si="4"/>
        <v>3825.2083333333335</v>
      </c>
    </row>
    <row r="15" spans="1:27" ht="36.75" customHeight="1" x14ac:dyDescent="0.2">
      <c r="A15" s="4" t="s">
        <v>206</v>
      </c>
      <c r="B15" s="4" t="s">
        <v>1531</v>
      </c>
      <c r="C15" s="5" t="s">
        <v>1532</v>
      </c>
      <c r="D15" s="4" t="s">
        <v>15</v>
      </c>
      <c r="E15" s="6">
        <v>3241</v>
      </c>
      <c r="F15" s="8">
        <f t="shared" si="0"/>
        <v>3572.5666666666666</v>
      </c>
      <c r="G15" s="6">
        <v>5971</v>
      </c>
      <c r="H15" s="8">
        <f t="shared" si="1"/>
        <v>6588</v>
      </c>
      <c r="I15" s="11">
        <v>6678</v>
      </c>
      <c r="J15" s="13">
        <f t="shared" si="2"/>
        <v>6697.8</v>
      </c>
      <c r="L15" s="14"/>
      <c r="M15" s="25">
        <f>р6гл2!E15/'6,2'!E15</f>
        <v>1.1129281086084541</v>
      </c>
      <c r="N15" s="25">
        <f>р6гл2!F15/'6,2'!F15</f>
        <v>1.1129253477891712</v>
      </c>
      <c r="O15" s="25">
        <f>р6гл2!G15/'6,2'!G15</f>
        <v>1.1130463908892982</v>
      </c>
      <c r="P15" s="25">
        <f>р6гл2!H15/'6,2'!H15</f>
        <v>1.1129326047358834</v>
      </c>
      <c r="Q15" s="25">
        <f>р6гл2!I15/'6,2'!I15</f>
        <v>1.1130578017370469</v>
      </c>
      <c r="R15" s="25">
        <f>р6гл2!J15/'6,2'!J15</f>
        <v>1.1130520469407865</v>
      </c>
      <c r="T15" s="209">
        <v>3514</v>
      </c>
      <c r="U15" s="25">
        <f t="shared" si="3"/>
        <v>2928.3333333333335</v>
      </c>
      <c r="W15" s="209">
        <v>6480</v>
      </c>
      <c r="X15" s="25">
        <f t="shared" si="5"/>
        <v>5400</v>
      </c>
      <c r="Z15" s="210">
        <v>6588</v>
      </c>
      <c r="AA15" s="25">
        <f t="shared" si="4"/>
        <v>5490</v>
      </c>
    </row>
    <row r="16" spans="1:27" ht="36.75" customHeight="1" x14ac:dyDescent="0.2">
      <c r="A16" s="4" t="s">
        <v>209</v>
      </c>
      <c r="B16" s="4" t="s">
        <v>1533</v>
      </c>
      <c r="C16" s="5" t="s">
        <v>1534</v>
      </c>
      <c r="D16" s="4" t="s">
        <v>15</v>
      </c>
      <c r="E16" s="6">
        <v>2562</v>
      </c>
      <c r="F16" s="8">
        <f t="shared" si="0"/>
        <v>2825.3166666666666</v>
      </c>
      <c r="G16" s="6">
        <v>4720</v>
      </c>
      <c r="H16" s="8">
        <f t="shared" si="1"/>
        <v>5205.3333333333339</v>
      </c>
      <c r="I16" s="11">
        <v>5277</v>
      </c>
      <c r="J16" s="13">
        <f t="shared" si="2"/>
        <v>5292.0888888888894</v>
      </c>
      <c r="L16" s="14"/>
      <c r="M16" s="25">
        <f>р6гл2!E16/'6,2'!E16</f>
        <v>1.1131928181108508</v>
      </c>
      <c r="N16" s="25">
        <f>р6гл2!F16/'6,2'!F16</f>
        <v>1.1131495584565743</v>
      </c>
      <c r="O16" s="25">
        <f>р6гл2!G16/'6,2'!G16</f>
        <v>1.1129237288135594</v>
      </c>
      <c r="P16" s="25">
        <f>р6гл2!H16/'6,2'!H16</f>
        <v>1.1130891393442621</v>
      </c>
      <c r="Q16" s="25">
        <f>р6гл2!I16/'6,2'!I16</f>
        <v>1.1129429600151601</v>
      </c>
      <c r="R16" s="25">
        <f>р6гл2!J16/'6,2'!J16</f>
        <v>1.112982061273851</v>
      </c>
      <c r="T16" s="209">
        <v>2779</v>
      </c>
      <c r="U16" s="25">
        <f t="shared" si="3"/>
        <v>2315.8333333333335</v>
      </c>
      <c r="W16" s="209">
        <v>5120</v>
      </c>
      <c r="X16" s="25">
        <f t="shared" si="5"/>
        <v>4266.666666666667</v>
      </c>
      <c r="Z16" s="210">
        <v>5205.3333333333339</v>
      </c>
      <c r="AA16" s="25">
        <f t="shared" si="4"/>
        <v>4337.7777777777783</v>
      </c>
    </row>
    <row r="17" spans="1:27" ht="36.75" customHeight="1" x14ac:dyDescent="0.2">
      <c r="A17" s="4" t="s">
        <v>212</v>
      </c>
      <c r="B17" s="4" t="s">
        <v>1535</v>
      </c>
      <c r="C17" s="5" t="s">
        <v>1536</v>
      </c>
      <c r="D17" s="4" t="s">
        <v>15</v>
      </c>
      <c r="E17" s="6">
        <v>2786</v>
      </c>
      <c r="F17" s="8">
        <f t="shared" si="0"/>
        <v>3072.3666666666668</v>
      </c>
      <c r="G17" s="6">
        <v>5134</v>
      </c>
      <c r="H17" s="8">
        <f t="shared" si="1"/>
        <v>5662.8333333333339</v>
      </c>
      <c r="I17" s="11">
        <v>5742</v>
      </c>
      <c r="J17" s="13">
        <f t="shared" si="2"/>
        <v>5757.2138888888894</v>
      </c>
      <c r="L17" s="14"/>
      <c r="M17" s="25">
        <f>р6гл2!E17/'6,2'!E17</f>
        <v>1.1130653266331658</v>
      </c>
      <c r="N17" s="25">
        <f>р6гл2!F17/'6,2'!F17</f>
        <v>1.1131483872367665</v>
      </c>
      <c r="O17" s="25">
        <f>р6гл2!G17/'6,2'!G17</f>
        <v>1.1129723412543826</v>
      </c>
      <c r="P17" s="25">
        <f>р6гл2!H17/'6,2'!H17</f>
        <v>1.1130470612473142</v>
      </c>
      <c r="Q17" s="25">
        <f>р6гл2!I17/'6,2'!I17</f>
        <v>1.1130268199233717</v>
      </c>
      <c r="R17" s="25">
        <f>р6гл2!J17/'6,2'!J17</f>
        <v>1.1130383764909433</v>
      </c>
      <c r="T17" s="209">
        <v>3022</v>
      </c>
      <c r="U17" s="25">
        <f t="shared" si="3"/>
        <v>2518.3333333333335</v>
      </c>
      <c r="W17" s="209">
        <v>5570</v>
      </c>
      <c r="X17" s="25">
        <f>W17/1.2</f>
        <v>4641.666666666667</v>
      </c>
      <c r="Z17" s="210">
        <v>5662.8333333333339</v>
      </c>
      <c r="AA17" s="25">
        <f t="shared" si="4"/>
        <v>4719.0277777777783</v>
      </c>
    </row>
    <row r="18" spans="1:27" ht="36.75" customHeight="1" x14ac:dyDescent="0.2">
      <c r="A18" s="4" t="s">
        <v>215</v>
      </c>
      <c r="B18" s="4" t="s">
        <v>1537</v>
      </c>
      <c r="C18" s="5" t="s">
        <v>1538</v>
      </c>
      <c r="D18" s="4" t="s">
        <v>15</v>
      </c>
      <c r="E18" s="6">
        <v>3692</v>
      </c>
      <c r="F18" s="8">
        <f t="shared" si="0"/>
        <v>4069.7166666666667</v>
      </c>
      <c r="G18" s="6">
        <v>6800</v>
      </c>
      <c r="H18" s="8">
        <f t="shared" si="1"/>
        <v>7500.9666666666672</v>
      </c>
      <c r="I18" s="11">
        <v>7604</v>
      </c>
      <c r="J18" s="13">
        <f t="shared" si="2"/>
        <v>7625.9827777777791</v>
      </c>
      <c r="L18" s="14"/>
      <c r="M18" s="25">
        <f>р6гл2!E18/'6,2'!E18</f>
        <v>1.1129469122426869</v>
      </c>
      <c r="N18" s="25">
        <f>р6гл2!F18/'6,2'!F18</f>
        <v>1.1130996015283618</v>
      </c>
      <c r="O18" s="25">
        <f>р6гл2!G18/'6,2'!G18</f>
        <v>1.1129411764705883</v>
      </c>
      <c r="P18" s="25">
        <f>р6гл2!H18/'6,2'!H18</f>
        <v>1.1130565393793688</v>
      </c>
      <c r="Q18" s="25">
        <f>р6гл2!I18/'6,2'!I18</f>
        <v>1.1129668595476065</v>
      </c>
      <c r="R18" s="25">
        <f>р6гл2!J18/'6,2'!J18</f>
        <v>1.1130368697834134</v>
      </c>
      <c r="T18" s="209">
        <v>4003</v>
      </c>
      <c r="U18" s="25">
        <f t="shared" si="3"/>
        <v>3335.8333333333335</v>
      </c>
      <c r="W18" s="209">
        <v>7378</v>
      </c>
      <c r="X18" s="25">
        <f t="shared" ref="X18:X69" si="6">W18/1.2</f>
        <v>6148.3333333333339</v>
      </c>
      <c r="Z18" s="210">
        <v>7500.9666666666672</v>
      </c>
      <c r="AA18" s="25">
        <f t="shared" si="4"/>
        <v>6250.8055555555566</v>
      </c>
    </row>
    <row r="19" spans="1:27" ht="24.75" customHeight="1" x14ac:dyDescent="0.2">
      <c r="A19" s="4" t="s">
        <v>218</v>
      </c>
      <c r="B19" s="4" t="s">
        <v>1539</v>
      </c>
      <c r="C19" s="5" t="s">
        <v>1540</v>
      </c>
      <c r="D19" s="4" t="s">
        <v>749</v>
      </c>
      <c r="E19" s="8">
        <v>994</v>
      </c>
      <c r="F19" s="8">
        <f t="shared" si="0"/>
        <v>0</v>
      </c>
      <c r="G19" s="6">
        <v>1831</v>
      </c>
      <c r="H19" s="8">
        <f t="shared" si="1"/>
        <v>0</v>
      </c>
      <c r="I19" s="11">
        <v>2047</v>
      </c>
      <c r="J19" s="13">
        <f t="shared" si="2"/>
        <v>0</v>
      </c>
      <c r="L19" s="14"/>
      <c r="M19" s="25">
        <f>р6гл2!E19/'6,2'!E19</f>
        <v>1.1126760563380282</v>
      </c>
      <c r="N19" s="25"/>
      <c r="O19" s="25">
        <f>р6гл2!G19/'6,2'!G19</f>
        <v>1.1130529765155652</v>
      </c>
      <c r="P19" s="25"/>
      <c r="Q19" s="25">
        <f>р6гл2!I19/'6,2'!I19</f>
        <v>1.1128480703468491</v>
      </c>
      <c r="R19" s="25"/>
      <c r="T19" s="209">
        <v>0</v>
      </c>
      <c r="U19" s="25">
        <f t="shared" si="3"/>
        <v>0</v>
      </c>
      <c r="W19" s="209">
        <v>0</v>
      </c>
      <c r="X19" s="25">
        <f t="shared" si="6"/>
        <v>0</v>
      </c>
      <c r="Z19" s="210">
        <v>0</v>
      </c>
      <c r="AA19" s="25">
        <f t="shared" si="4"/>
        <v>0</v>
      </c>
    </row>
    <row r="20" spans="1:27" ht="24.75" customHeight="1" x14ac:dyDescent="0.2">
      <c r="A20" s="4" t="s">
        <v>221</v>
      </c>
      <c r="B20" s="4" t="s">
        <v>1541</v>
      </c>
      <c r="C20" s="5" t="s">
        <v>1542</v>
      </c>
      <c r="D20" s="4" t="s">
        <v>749</v>
      </c>
      <c r="E20" s="6">
        <v>1570</v>
      </c>
      <c r="F20" s="8">
        <f t="shared" si="0"/>
        <v>0</v>
      </c>
      <c r="G20" s="6">
        <v>2890</v>
      </c>
      <c r="H20" s="8">
        <f t="shared" si="1"/>
        <v>0</v>
      </c>
      <c r="I20" s="11">
        <v>3232</v>
      </c>
      <c r="J20" s="13">
        <f t="shared" si="2"/>
        <v>0</v>
      </c>
      <c r="L20" s="14"/>
      <c r="M20" s="25">
        <f>р6гл2!E20/'6,2'!E20</f>
        <v>1.1127388535031848</v>
      </c>
      <c r="N20" s="25"/>
      <c r="O20" s="25">
        <f>р6гл2!G20/'6,2'!G20</f>
        <v>1.1131487889273357</v>
      </c>
      <c r="P20" s="25"/>
      <c r="Q20" s="25">
        <f>р6гл2!I20/'6,2'!I20</f>
        <v>1.1129331683168318</v>
      </c>
      <c r="R20" s="25"/>
      <c r="T20" s="209">
        <v>0</v>
      </c>
      <c r="U20" s="25">
        <f t="shared" si="3"/>
        <v>0</v>
      </c>
      <c r="W20" s="209">
        <v>0</v>
      </c>
      <c r="X20" s="25">
        <f t="shared" si="6"/>
        <v>0</v>
      </c>
      <c r="Z20" s="210">
        <v>0</v>
      </c>
      <c r="AA20" s="25">
        <f t="shared" si="4"/>
        <v>0</v>
      </c>
    </row>
    <row r="21" spans="1:27" ht="36.75" customHeight="1" x14ac:dyDescent="0.2">
      <c r="A21" s="4" t="s">
        <v>224</v>
      </c>
      <c r="B21" s="4" t="s">
        <v>1543</v>
      </c>
      <c r="C21" s="5" t="s">
        <v>1544</v>
      </c>
      <c r="D21" s="4" t="s">
        <v>15</v>
      </c>
      <c r="E21" s="6">
        <v>1505</v>
      </c>
      <c r="F21" s="8">
        <f t="shared" si="0"/>
        <v>0</v>
      </c>
      <c r="G21" s="6">
        <v>2776</v>
      </c>
      <c r="H21" s="8">
        <f t="shared" si="1"/>
        <v>0</v>
      </c>
      <c r="I21" s="11">
        <v>3103</v>
      </c>
      <c r="J21" s="13">
        <f t="shared" si="2"/>
        <v>0</v>
      </c>
      <c r="L21" s="14"/>
      <c r="M21" s="25">
        <f>р6гл2!E21/'6,2'!E21</f>
        <v>1.1129568106312293</v>
      </c>
      <c r="N21" s="25"/>
      <c r="O21" s="25">
        <f>р6гл2!G21/'6,2'!G21</f>
        <v>1.1131123919308357</v>
      </c>
      <c r="P21" s="25"/>
      <c r="Q21" s="25">
        <f>р6гл2!I21/'6,2'!I21</f>
        <v>1.1131163390267482</v>
      </c>
      <c r="R21" s="25"/>
      <c r="T21" s="209">
        <v>0</v>
      </c>
      <c r="U21" s="25">
        <f t="shared" si="3"/>
        <v>0</v>
      </c>
      <c r="W21" s="209">
        <v>0</v>
      </c>
      <c r="X21" s="25">
        <f t="shared" si="6"/>
        <v>0</v>
      </c>
      <c r="Z21" s="210">
        <v>0</v>
      </c>
      <c r="AA21" s="25">
        <f t="shared" si="4"/>
        <v>0</v>
      </c>
    </row>
    <row r="22" spans="1:27" ht="24.75" customHeight="1" x14ac:dyDescent="0.2">
      <c r="A22" s="4" t="s">
        <v>227</v>
      </c>
      <c r="B22" s="4" t="s">
        <v>1545</v>
      </c>
      <c r="C22" s="5" t="s">
        <v>1546</v>
      </c>
      <c r="D22" s="4" t="s">
        <v>15</v>
      </c>
      <c r="E22" s="8">
        <v>753</v>
      </c>
      <c r="F22" s="8">
        <f t="shared" si="0"/>
        <v>0</v>
      </c>
      <c r="G22" s="6">
        <v>1387</v>
      </c>
      <c r="H22" s="8">
        <f t="shared" si="1"/>
        <v>0</v>
      </c>
      <c r="I22" s="11">
        <v>1550</v>
      </c>
      <c r="J22" s="13">
        <f t="shared" si="2"/>
        <v>0</v>
      </c>
      <c r="L22" s="14"/>
      <c r="M22" s="25">
        <f>р6гл2!E22/'6,2'!E22</f>
        <v>1.1128818061088976</v>
      </c>
      <c r="N22" s="25"/>
      <c r="O22" s="25">
        <f>р6гл2!G22/'6,2'!G22</f>
        <v>1.1131939437635183</v>
      </c>
      <c r="P22" s="25"/>
      <c r="Q22" s="25">
        <f>р6гл2!I22/'6,2'!I22</f>
        <v>1.1129032258064515</v>
      </c>
      <c r="R22" s="25"/>
      <c r="T22" s="209">
        <v>0</v>
      </c>
      <c r="U22" s="25">
        <f t="shared" si="3"/>
        <v>0</v>
      </c>
      <c r="W22" s="209">
        <v>0</v>
      </c>
      <c r="X22" s="25">
        <f t="shared" si="6"/>
        <v>0</v>
      </c>
      <c r="Z22" s="210">
        <v>0</v>
      </c>
      <c r="AA22" s="25">
        <f t="shared" si="4"/>
        <v>0</v>
      </c>
    </row>
    <row r="23" spans="1:27" ht="24.75" customHeight="1" x14ac:dyDescent="0.2">
      <c r="A23" s="4" t="s">
        <v>230</v>
      </c>
      <c r="B23" s="4" t="s">
        <v>1547</v>
      </c>
      <c r="C23" s="5" t="s">
        <v>1548</v>
      </c>
      <c r="D23" s="4" t="s">
        <v>15</v>
      </c>
      <c r="E23" s="6">
        <v>1620</v>
      </c>
      <c r="F23" s="8">
        <f t="shared" si="0"/>
        <v>0</v>
      </c>
      <c r="G23" s="6">
        <v>2986</v>
      </c>
      <c r="H23" s="8">
        <f t="shared" si="1"/>
        <v>0</v>
      </c>
      <c r="I23" s="11">
        <v>3338</v>
      </c>
      <c r="J23" s="13">
        <f t="shared" si="2"/>
        <v>0</v>
      </c>
      <c r="L23" s="14"/>
      <c r="M23" s="25">
        <f>р6гл2!E23/'6,2'!E23</f>
        <v>1.1129629629629629</v>
      </c>
      <c r="N23" s="25"/>
      <c r="O23" s="25">
        <f>р6гл2!G23/'6,2'!G23</f>
        <v>1.1128600133958473</v>
      </c>
      <c r="P23" s="25"/>
      <c r="Q23" s="25">
        <f>р6гл2!I23/'6,2'!I23</f>
        <v>1.1129418813660874</v>
      </c>
      <c r="R23" s="25"/>
      <c r="T23" s="209">
        <v>0</v>
      </c>
      <c r="U23" s="25">
        <f t="shared" si="3"/>
        <v>0</v>
      </c>
      <c r="W23" s="209">
        <v>0</v>
      </c>
      <c r="X23" s="25">
        <f t="shared" si="6"/>
        <v>0</v>
      </c>
      <c r="Z23" s="210">
        <v>0</v>
      </c>
      <c r="AA23" s="25">
        <f t="shared" si="4"/>
        <v>0</v>
      </c>
    </row>
    <row r="24" spans="1:27" ht="24.75" customHeight="1" x14ac:dyDescent="0.2">
      <c r="A24" s="4" t="s">
        <v>233</v>
      </c>
      <c r="B24" s="4" t="s">
        <v>1549</v>
      </c>
      <c r="C24" s="5" t="s">
        <v>1550</v>
      </c>
      <c r="D24" s="4" t="s">
        <v>15</v>
      </c>
      <c r="E24" s="8">
        <v>523</v>
      </c>
      <c r="F24" s="8">
        <f t="shared" si="0"/>
        <v>0</v>
      </c>
      <c r="G24" s="8">
        <v>964</v>
      </c>
      <c r="H24" s="8">
        <f t="shared" si="1"/>
        <v>0</v>
      </c>
      <c r="I24" s="13">
        <v>1077</v>
      </c>
      <c r="J24" s="13">
        <f t="shared" si="2"/>
        <v>0</v>
      </c>
      <c r="L24" s="14"/>
      <c r="M24" s="25">
        <f>р6гл2!E24/'6,2'!E24</f>
        <v>1.1128107074569791</v>
      </c>
      <c r="N24" s="25"/>
      <c r="O24" s="25">
        <f>р6гл2!G24/'6,2'!G24</f>
        <v>1.1130705394190872</v>
      </c>
      <c r="P24" s="25"/>
      <c r="Q24" s="25">
        <f>р6гл2!I24/'6,2'!I24</f>
        <v>1.1132776230269266</v>
      </c>
      <c r="R24" s="25"/>
      <c r="T24" s="209">
        <v>0</v>
      </c>
      <c r="U24" s="25">
        <f t="shared" si="3"/>
        <v>0</v>
      </c>
      <c r="W24" s="209">
        <v>0</v>
      </c>
      <c r="X24" s="25">
        <f t="shared" si="6"/>
        <v>0</v>
      </c>
      <c r="Z24" s="210">
        <v>0</v>
      </c>
      <c r="AA24" s="25">
        <f t="shared" si="4"/>
        <v>0</v>
      </c>
    </row>
    <row r="25" spans="1:27" ht="24.75" customHeight="1" x14ac:dyDescent="0.2">
      <c r="A25" s="4" t="s">
        <v>236</v>
      </c>
      <c r="B25" s="4" t="s">
        <v>1551</v>
      </c>
      <c r="C25" s="5" t="s">
        <v>1552</v>
      </c>
      <c r="D25" s="4" t="s">
        <v>15</v>
      </c>
      <c r="E25" s="8">
        <v>681</v>
      </c>
      <c r="F25" s="8">
        <f t="shared" si="0"/>
        <v>0</v>
      </c>
      <c r="G25" s="6">
        <v>1253</v>
      </c>
      <c r="H25" s="8">
        <f t="shared" si="1"/>
        <v>0</v>
      </c>
      <c r="I25" s="11">
        <v>1402</v>
      </c>
      <c r="J25" s="13">
        <f t="shared" si="2"/>
        <v>0</v>
      </c>
      <c r="L25" s="14"/>
      <c r="M25" s="25">
        <f>р6гл2!E25/'6,2'!E25</f>
        <v>1.1130690161527166</v>
      </c>
      <c r="N25" s="25"/>
      <c r="O25" s="25">
        <f>р6гл2!G25/'6,2'!G25</f>
        <v>1.1133280127693534</v>
      </c>
      <c r="P25" s="25"/>
      <c r="Q25" s="25">
        <f>р6гл2!I25/'6,2'!I25</f>
        <v>1.1126961483594864</v>
      </c>
      <c r="R25" s="25"/>
      <c r="T25" s="209">
        <v>0</v>
      </c>
      <c r="U25" s="25">
        <f t="shared" si="3"/>
        <v>0</v>
      </c>
      <c r="W25" s="209">
        <v>0</v>
      </c>
      <c r="X25" s="25">
        <f t="shared" si="6"/>
        <v>0</v>
      </c>
      <c r="Z25" s="210">
        <v>0</v>
      </c>
      <c r="AA25" s="25">
        <f t="shared" si="4"/>
        <v>0</v>
      </c>
    </row>
    <row r="26" spans="1:27" ht="24.75" customHeight="1" x14ac:dyDescent="0.2">
      <c r="A26" s="4" t="s">
        <v>239</v>
      </c>
      <c r="B26" s="4" t="s">
        <v>1553</v>
      </c>
      <c r="C26" s="5" t="s">
        <v>1554</v>
      </c>
      <c r="D26" s="4" t="s">
        <v>15</v>
      </c>
      <c r="E26" s="8">
        <v>585</v>
      </c>
      <c r="F26" s="8">
        <f t="shared" si="0"/>
        <v>646.6</v>
      </c>
      <c r="G26" s="8">
        <v>1079</v>
      </c>
      <c r="H26" s="8">
        <f t="shared" si="1"/>
        <v>1191.5333333333333</v>
      </c>
      <c r="I26" s="13">
        <v>1207</v>
      </c>
      <c r="J26" s="13">
        <f t="shared" si="2"/>
        <v>1211.3922222222222</v>
      </c>
      <c r="L26" s="14"/>
      <c r="M26" s="25">
        <f>р6гл2!E26/'6,2'!E26</f>
        <v>1.1128205128205129</v>
      </c>
      <c r="N26" s="25">
        <f>р6гл2!F26/'6,2'!F26</f>
        <v>1.1135168574079801</v>
      </c>
      <c r="O26" s="25">
        <f>р6гл2!G26/'6,2'!G26</f>
        <v>1.1130676552363299</v>
      </c>
      <c r="P26" s="25">
        <f>р6гл2!H26/'6,2'!H26</f>
        <v>1.1128517876126001</v>
      </c>
      <c r="Q26" s="25">
        <f>р6гл2!I26/'6,2'!I26</f>
        <v>1.1126760563380282</v>
      </c>
      <c r="R26" s="25">
        <f>р6гл2!J26/'6,2'!J26</f>
        <v>1.1127692379658667</v>
      </c>
      <c r="T26" s="209">
        <v>636</v>
      </c>
      <c r="U26" s="25">
        <f t="shared" si="3"/>
        <v>530</v>
      </c>
      <c r="W26" s="209">
        <v>1172</v>
      </c>
      <c r="X26" s="25">
        <f t="shared" si="6"/>
        <v>976.66666666666674</v>
      </c>
      <c r="Z26" s="210">
        <v>1191.5333333333333</v>
      </c>
      <c r="AA26" s="25">
        <f t="shared" si="4"/>
        <v>992.94444444444446</v>
      </c>
    </row>
    <row r="27" spans="1:27" ht="24.75" customHeight="1" x14ac:dyDescent="0.2">
      <c r="A27" s="4" t="s">
        <v>242</v>
      </c>
      <c r="B27" s="4" t="s">
        <v>1555</v>
      </c>
      <c r="C27" s="5" t="s">
        <v>1556</v>
      </c>
      <c r="D27" s="4" t="s">
        <v>15</v>
      </c>
      <c r="E27" s="8">
        <v>1130</v>
      </c>
      <c r="F27" s="8">
        <f t="shared" si="0"/>
        <v>0</v>
      </c>
      <c r="G27" s="6">
        <v>2080</v>
      </c>
      <c r="H27" s="8">
        <f t="shared" si="1"/>
        <v>0</v>
      </c>
      <c r="I27" s="11">
        <v>2325</v>
      </c>
      <c r="J27" s="13">
        <f t="shared" si="2"/>
        <v>0</v>
      </c>
      <c r="L27" s="14"/>
      <c r="M27" s="25">
        <f>р6гл2!E27/'6,2'!E27</f>
        <v>1.1132743362831858</v>
      </c>
      <c r="N27" s="25"/>
      <c r="O27" s="25">
        <f>р6гл2!G27/'6,2'!G27</f>
        <v>1.1129807692307692</v>
      </c>
      <c r="P27" s="25"/>
      <c r="Q27" s="25">
        <f>р6гл2!I27/'6,2'!I27</f>
        <v>1.1131182795698924</v>
      </c>
      <c r="R27" s="25"/>
      <c r="T27" s="209">
        <v>0</v>
      </c>
      <c r="U27" s="25">
        <f t="shared" si="3"/>
        <v>0</v>
      </c>
      <c r="W27" s="209">
        <v>0</v>
      </c>
      <c r="X27" s="25">
        <f t="shared" si="6"/>
        <v>0</v>
      </c>
      <c r="Z27" s="210">
        <v>0</v>
      </c>
      <c r="AA27" s="25">
        <f t="shared" si="4"/>
        <v>0</v>
      </c>
    </row>
    <row r="28" spans="1:27" ht="36.75" customHeight="1" x14ac:dyDescent="0.2">
      <c r="A28" s="4" t="s">
        <v>245</v>
      </c>
      <c r="B28" s="4" t="s">
        <v>1557</v>
      </c>
      <c r="C28" s="5" t="s">
        <v>1558</v>
      </c>
      <c r="D28" s="4" t="s">
        <v>15</v>
      </c>
      <c r="E28" s="8">
        <v>1092</v>
      </c>
      <c r="F28" s="8">
        <f t="shared" si="0"/>
        <v>0</v>
      </c>
      <c r="G28" s="6">
        <v>2037</v>
      </c>
      <c r="H28" s="8">
        <f t="shared" si="1"/>
        <v>0</v>
      </c>
      <c r="I28" s="11">
        <v>2278</v>
      </c>
      <c r="J28" s="13">
        <f t="shared" si="2"/>
        <v>0</v>
      </c>
      <c r="L28" s="14"/>
      <c r="M28" s="25">
        <f>р6гл2!E28/'6,2'!E28</f>
        <v>1.1126373626373627</v>
      </c>
      <c r="N28" s="25"/>
      <c r="O28" s="25">
        <f>р6гл2!G28/'6,2'!G28</f>
        <v>1.1129111438389789</v>
      </c>
      <c r="P28" s="25"/>
      <c r="Q28" s="25">
        <f>р6гл2!I28/'6,2'!I28</f>
        <v>1.1128182616330113</v>
      </c>
      <c r="R28" s="25"/>
      <c r="T28" s="209">
        <v>0</v>
      </c>
      <c r="U28" s="25">
        <f t="shared" si="3"/>
        <v>0</v>
      </c>
      <c r="W28" s="209">
        <v>0</v>
      </c>
      <c r="X28" s="25">
        <f t="shared" si="6"/>
        <v>0</v>
      </c>
      <c r="Z28" s="210">
        <v>0</v>
      </c>
      <c r="AA28" s="25">
        <f>Z28/1.2</f>
        <v>0</v>
      </c>
    </row>
    <row r="29" spans="1:27" ht="36.75" customHeight="1" x14ac:dyDescent="0.2">
      <c r="A29" s="4" t="s">
        <v>248</v>
      </c>
      <c r="B29" s="4" t="s">
        <v>1559</v>
      </c>
      <c r="C29" s="5" t="s">
        <v>1560</v>
      </c>
      <c r="D29" s="4" t="s">
        <v>15</v>
      </c>
      <c r="E29" s="6">
        <v>1576</v>
      </c>
      <c r="F29" s="8">
        <f>U29*$K$7</f>
        <v>0</v>
      </c>
      <c r="G29" s="6">
        <v>2945</v>
      </c>
      <c r="H29" s="8">
        <f t="shared" si="1"/>
        <v>0</v>
      </c>
      <c r="I29" s="11">
        <v>3140</v>
      </c>
      <c r="J29" s="13">
        <f t="shared" si="2"/>
        <v>0</v>
      </c>
      <c r="L29" s="14"/>
      <c r="M29" s="25">
        <f>р6гл2!E29/'6,2'!E29</f>
        <v>1.1129441624365481</v>
      </c>
      <c r="N29" s="25"/>
      <c r="O29" s="25">
        <f>р6гл2!G29/'6,2'!G29</f>
        <v>1.1130730050933786</v>
      </c>
      <c r="P29" s="25"/>
      <c r="Q29" s="25">
        <f>р6гл2!I29/'6,2'!I29</f>
        <v>1.1130573248407643</v>
      </c>
      <c r="R29" s="25"/>
      <c r="T29" s="209">
        <v>0</v>
      </c>
      <c r="U29" s="25">
        <f t="shared" si="3"/>
        <v>0</v>
      </c>
      <c r="W29" s="209">
        <v>0</v>
      </c>
      <c r="X29" s="25">
        <f t="shared" si="6"/>
        <v>0</v>
      </c>
      <c r="Z29" s="210">
        <v>0</v>
      </c>
      <c r="AA29" s="25">
        <f t="shared" si="4"/>
        <v>0</v>
      </c>
    </row>
    <row r="30" spans="1:27" ht="12.75" customHeight="1" x14ac:dyDescent="0.2">
      <c r="A30" s="4" t="s">
        <v>251</v>
      </c>
      <c r="B30" s="4" t="s">
        <v>1561</v>
      </c>
      <c r="C30" s="5" t="s">
        <v>1562</v>
      </c>
      <c r="D30" s="4" t="s">
        <v>15</v>
      </c>
      <c r="E30" s="6">
        <v>1228</v>
      </c>
      <c r="F30" s="8">
        <f t="shared" si="0"/>
        <v>0</v>
      </c>
      <c r="G30" s="6">
        <v>2264</v>
      </c>
      <c r="H30" s="8">
        <f t="shared" si="1"/>
        <v>0</v>
      </c>
      <c r="I30" s="11">
        <v>2532</v>
      </c>
      <c r="J30" s="13">
        <f t="shared" si="2"/>
        <v>0</v>
      </c>
      <c r="L30" s="14"/>
      <c r="M30" s="25">
        <f>р6гл2!E30/'6,2'!E30</f>
        <v>1.1131921824104234</v>
      </c>
      <c r="N30" s="25"/>
      <c r="O30" s="25">
        <f>р6гл2!G30/'6,2'!G30</f>
        <v>1.1130742049469964</v>
      </c>
      <c r="P30" s="25"/>
      <c r="Q30" s="25">
        <f>р6гл2!I30/'6,2'!I30</f>
        <v>1.1129541864139021</v>
      </c>
      <c r="R30" s="25"/>
      <c r="T30" s="209">
        <v>0</v>
      </c>
      <c r="U30" s="25">
        <f>T30/1.2</f>
        <v>0</v>
      </c>
      <c r="W30" s="209">
        <v>0</v>
      </c>
      <c r="X30" s="25">
        <f>W30/1.2</f>
        <v>0</v>
      </c>
      <c r="Z30" s="210">
        <v>0</v>
      </c>
      <c r="AA30" s="25">
        <f t="shared" si="4"/>
        <v>0</v>
      </c>
    </row>
    <row r="31" spans="1:27" ht="36.75" customHeight="1" x14ac:dyDescent="0.2">
      <c r="A31" s="4" t="s">
        <v>254</v>
      </c>
      <c r="B31" s="4" t="s">
        <v>1563</v>
      </c>
      <c r="C31" s="5" t="s">
        <v>1564</v>
      </c>
      <c r="D31" s="4" t="s">
        <v>15</v>
      </c>
      <c r="E31" s="6">
        <v>1620</v>
      </c>
      <c r="F31" s="8">
        <f t="shared" si="0"/>
        <v>0</v>
      </c>
      <c r="G31" s="6">
        <v>2986</v>
      </c>
      <c r="H31" s="8">
        <f t="shared" si="1"/>
        <v>0</v>
      </c>
      <c r="I31" s="11">
        <v>3338</v>
      </c>
      <c r="J31" s="13">
        <f t="shared" si="2"/>
        <v>0</v>
      </c>
      <c r="L31" s="14"/>
      <c r="M31" s="25">
        <f>р6гл2!E31/'6,2'!E31</f>
        <v>1.1129629629629629</v>
      </c>
      <c r="N31" s="25"/>
      <c r="O31" s="25">
        <f>р6гл2!G31/'6,2'!G31</f>
        <v>1.1128600133958473</v>
      </c>
      <c r="P31" s="25"/>
      <c r="Q31" s="25">
        <f>р6гл2!I31/'6,2'!I31</f>
        <v>1.1129418813660874</v>
      </c>
      <c r="R31" s="25"/>
      <c r="T31" s="209">
        <v>0</v>
      </c>
      <c r="U31" s="25">
        <f t="shared" si="3"/>
        <v>0</v>
      </c>
      <c r="W31" s="209">
        <v>0</v>
      </c>
      <c r="X31" s="25">
        <f t="shared" si="6"/>
        <v>0</v>
      </c>
      <c r="Z31" s="210">
        <v>0</v>
      </c>
      <c r="AA31" s="25">
        <f t="shared" si="4"/>
        <v>0</v>
      </c>
    </row>
    <row r="32" spans="1:27" ht="24.75" customHeight="1" x14ac:dyDescent="0.2">
      <c r="A32" s="4" t="s">
        <v>257</v>
      </c>
      <c r="B32" s="4" t="s">
        <v>1565</v>
      </c>
      <c r="C32" s="5" t="s">
        <v>1566</v>
      </c>
      <c r="D32" s="4" t="s">
        <v>15</v>
      </c>
      <c r="E32" s="6">
        <v>2404</v>
      </c>
      <c r="F32" s="8">
        <f t="shared" si="0"/>
        <v>0</v>
      </c>
      <c r="G32" s="6">
        <v>4431</v>
      </c>
      <c r="H32" s="8">
        <f t="shared" si="1"/>
        <v>0</v>
      </c>
      <c r="I32" s="11">
        <v>4954</v>
      </c>
      <c r="J32" s="13">
        <f t="shared" si="2"/>
        <v>0</v>
      </c>
      <c r="L32" s="14"/>
      <c r="M32" s="25">
        <f>р6гл2!E32/'6,2'!E32</f>
        <v>1.1131447587354408</v>
      </c>
      <c r="N32" s="25"/>
      <c r="O32" s="25">
        <f>р6гл2!G32/'6,2'!G32</f>
        <v>1.1130670277589709</v>
      </c>
      <c r="P32" s="25"/>
      <c r="Q32" s="25">
        <f>р6гл2!I32/'6,2'!I32</f>
        <v>1.1130399677028664</v>
      </c>
      <c r="R32" s="25"/>
      <c r="T32" s="209">
        <v>0</v>
      </c>
      <c r="U32" s="25">
        <f t="shared" si="3"/>
        <v>0</v>
      </c>
      <c r="W32" s="209">
        <v>0</v>
      </c>
      <c r="X32" s="25">
        <f t="shared" si="6"/>
        <v>0</v>
      </c>
      <c r="Z32" s="210">
        <v>0</v>
      </c>
      <c r="AA32" s="25">
        <f t="shared" si="4"/>
        <v>0</v>
      </c>
    </row>
    <row r="33" spans="1:27" ht="24.75" customHeight="1" x14ac:dyDescent="0.2">
      <c r="A33" s="4" t="s">
        <v>260</v>
      </c>
      <c r="B33" s="4" t="s">
        <v>1567</v>
      </c>
      <c r="C33" s="5" t="s">
        <v>1568</v>
      </c>
      <c r="D33" s="4" t="s">
        <v>15</v>
      </c>
      <c r="E33" s="8">
        <v>1130</v>
      </c>
      <c r="F33" s="8">
        <f t="shared" si="0"/>
        <v>0</v>
      </c>
      <c r="G33" s="6">
        <v>2080</v>
      </c>
      <c r="H33" s="8">
        <f t="shared" si="1"/>
        <v>0</v>
      </c>
      <c r="I33" s="11">
        <v>2325</v>
      </c>
      <c r="J33" s="13">
        <f t="shared" si="2"/>
        <v>0</v>
      </c>
      <c r="L33" s="14"/>
      <c r="M33" s="25">
        <f>р6гл2!E33/'6,2'!E33</f>
        <v>1.1132743362831858</v>
      </c>
      <c r="N33" s="25"/>
      <c r="O33" s="25">
        <f>р6гл2!G33/'6,2'!G33</f>
        <v>1.1129807692307692</v>
      </c>
      <c r="P33" s="25"/>
      <c r="Q33" s="25">
        <f>р6гл2!I33/'6,2'!I33</f>
        <v>1.1131182795698924</v>
      </c>
      <c r="R33" s="25"/>
      <c r="T33" s="209">
        <v>0</v>
      </c>
      <c r="U33" s="25">
        <f t="shared" si="3"/>
        <v>0</v>
      </c>
      <c r="W33" s="209">
        <v>0</v>
      </c>
      <c r="X33" s="25">
        <f t="shared" si="6"/>
        <v>0</v>
      </c>
      <c r="Z33" s="210">
        <v>0</v>
      </c>
      <c r="AA33" s="25">
        <f t="shared" si="4"/>
        <v>0</v>
      </c>
    </row>
    <row r="34" spans="1:27" ht="24.75" customHeight="1" x14ac:dyDescent="0.2">
      <c r="A34" s="4" t="s">
        <v>263</v>
      </c>
      <c r="B34" s="4" t="s">
        <v>1569</v>
      </c>
      <c r="C34" s="5" t="s">
        <v>1570</v>
      </c>
      <c r="D34" s="4" t="s">
        <v>15</v>
      </c>
      <c r="E34" s="8">
        <v>983</v>
      </c>
      <c r="F34" s="8">
        <f t="shared" si="0"/>
        <v>0</v>
      </c>
      <c r="G34" s="6">
        <v>1860</v>
      </c>
      <c r="H34" s="8">
        <f t="shared" si="1"/>
        <v>0</v>
      </c>
      <c r="I34" s="11">
        <v>1898</v>
      </c>
      <c r="J34" s="13">
        <f t="shared" si="2"/>
        <v>0</v>
      </c>
      <c r="L34" s="14"/>
      <c r="M34" s="25">
        <f>р6гл2!E34/'6,2'!E34</f>
        <v>1.1129196337741607</v>
      </c>
      <c r="N34" s="25"/>
      <c r="O34" s="25">
        <f>р6гл2!G34/'6,2'!G34</f>
        <v>1.1129032258064515</v>
      </c>
      <c r="P34" s="25"/>
      <c r="Q34" s="25">
        <f>р6гл2!I34/'6,2'!I34</f>
        <v>1.1127502634351949</v>
      </c>
      <c r="R34" s="25"/>
      <c r="T34" s="209">
        <v>0</v>
      </c>
      <c r="U34" s="25">
        <f t="shared" si="3"/>
        <v>0</v>
      </c>
      <c r="W34" s="209">
        <v>0</v>
      </c>
      <c r="X34" s="25">
        <f t="shared" si="6"/>
        <v>0</v>
      </c>
      <c r="Z34" s="210">
        <v>0</v>
      </c>
      <c r="AA34" s="25">
        <f t="shared" si="4"/>
        <v>0</v>
      </c>
    </row>
    <row r="35" spans="1:27" ht="36.75" customHeight="1" x14ac:dyDescent="0.2">
      <c r="A35" s="4" t="s">
        <v>266</v>
      </c>
      <c r="B35" s="4" t="s">
        <v>1571</v>
      </c>
      <c r="C35" s="5" t="s">
        <v>1572</v>
      </c>
      <c r="D35" s="4" t="s">
        <v>15</v>
      </c>
      <c r="E35" s="6">
        <v>2060</v>
      </c>
      <c r="F35" s="8">
        <f t="shared" si="0"/>
        <v>0</v>
      </c>
      <c r="G35" s="6">
        <v>3892</v>
      </c>
      <c r="H35" s="8">
        <f t="shared" si="1"/>
        <v>0</v>
      </c>
      <c r="I35" s="11">
        <v>3973</v>
      </c>
      <c r="J35" s="13">
        <f t="shared" si="2"/>
        <v>0</v>
      </c>
      <c r="L35" s="14"/>
      <c r="M35" s="25">
        <f>р6гл2!E35/'6,2'!E35</f>
        <v>1.1131067961165049</v>
      </c>
      <c r="N35" s="25"/>
      <c r="O35" s="25">
        <f>р6гл2!G35/'6,2'!G35</f>
        <v>1.1130524152106887</v>
      </c>
      <c r="P35" s="25"/>
      <c r="Q35" s="25">
        <f>р6гл2!I35/'6,2'!I35</f>
        <v>1.1130128366473697</v>
      </c>
      <c r="R35" s="25"/>
      <c r="T35" s="209">
        <v>0</v>
      </c>
      <c r="U35" s="25">
        <f t="shared" si="3"/>
        <v>0</v>
      </c>
      <c r="W35" s="209">
        <v>0</v>
      </c>
      <c r="X35" s="25">
        <f t="shared" si="6"/>
        <v>0</v>
      </c>
      <c r="Z35" s="210">
        <v>0</v>
      </c>
      <c r="AA35" s="25">
        <f t="shared" si="4"/>
        <v>0</v>
      </c>
    </row>
    <row r="36" spans="1:27" ht="12.75" customHeight="1" x14ac:dyDescent="0.2">
      <c r="A36" s="4" t="s">
        <v>269</v>
      </c>
      <c r="B36" s="4" t="s">
        <v>1573</v>
      </c>
      <c r="C36" s="5" t="s">
        <v>1574</v>
      </c>
      <c r="D36" s="4" t="s">
        <v>15</v>
      </c>
      <c r="E36" s="6">
        <v>1972</v>
      </c>
      <c r="F36" s="8">
        <f t="shared" si="0"/>
        <v>0</v>
      </c>
      <c r="G36" s="6">
        <v>3680</v>
      </c>
      <c r="H36" s="8">
        <f>X36*$K$7</f>
        <v>0</v>
      </c>
      <c r="I36" s="11">
        <v>3926</v>
      </c>
      <c r="J36" s="13">
        <f t="shared" si="2"/>
        <v>0</v>
      </c>
      <c r="L36" s="14"/>
      <c r="M36" s="25">
        <f>р6гл2!E36/'6,2'!E36</f>
        <v>1.1130831643002028</v>
      </c>
      <c r="N36" s="25"/>
      <c r="O36" s="25">
        <f>р6гл2!G36/'6,2'!G36</f>
        <v>1.1130434782608696</v>
      </c>
      <c r="P36" s="25"/>
      <c r="Q36" s="25">
        <f>р6гл2!I36/'6,2'!I36</f>
        <v>1.1130922058074375</v>
      </c>
      <c r="R36" s="25"/>
      <c r="T36" s="209">
        <v>0</v>
      </c>
      <c r="U36" s="25">
        <f t="shared" si="3"/>
        <v>0</v>
      </c>
      <c r="W36" s="209">
        <v>0</v>
      </c>
      <c r="X36" s="25">
        <f t="shared" si="6"/>
        <v>0</v>
      </c>
      <c r="Z36" s="210">
        <v>0</v>
      </c>
      <c r="AA36" s="25">
        <f t="shared" si="4"/>
        <v>0</v>
      </c>
    </row>
    <row r="37" spans="1:27" ht="36.75" customHeight="1" x14ac:dyDescent="0.2">
      <c r="A37" s="4" t="s">
        <v>272</v>
      </c>
      <c r="B37" s="4" t="s">
        <v>1575</v>
      </c>
      <c r="C37" s="5" t="s">
        <v>1576</v>
      </c>
      <c r="D37" s="4" t="s">
        <v>15</v>
      </c>
      <c r="E37" s="8">
        <v>576</v>
      </c>
      <c r="F37" s="8">
        <f t="shared" si="0"/>
        <v>634.4</v>
      </c>
      <c r="G37" s="8">
        <v>1060</v>
      </c>
      <c r="H37" s="8">
        <f t="shared" si="1"/>
        <v>1168.1499999999999</v>
      </c>
      <c r="I37" s="13">
        <v>1184</v>
      </c>
      <c r="J37" s="13">
        <f t="shared" si="2"/>
        <v>1187.6191666666666</v>
      </c>
      <c r="L37" s="14"/>
      <c r="M37" s="25">
        <f>р6гл2!E37/'6,2'!E37</f>
        <v>1.1128472222222223</v>
      </c>
      <c r="N37" s="25">
        <f>р6гл2!F37/'6,2'!F37</f>
        <v>1.1128625472887768</v>
      </c>
      <c r="O37" s="25">
        <f>р6гл2!G37/'6,2'!G37</f>
        <v>1.1132075471698113</v>
      </c>
      <c r="P37" s="25">
        <f>р6гл2!H37/'6,2'!H37</f>
        <v>1.1128707785815179</v>
      </c>
      <c r="Q37" s="25">
        <f>р6гл2!I37/'6,2'!I37</f>
        <v>1.1131756756756757</v>
      </c>
      <c r="R37" s="25">
        <f>р6гл2!J37/'6,2'!J37</f>
        <v>1.1131514521700629</v>
      </c>
      <c r="T37" s="209">
        <v>624</v>
      </c>
      <c r="U37" s="25">
        <f t="shared" si="3"/>
        <v>520</v>
      </c>
      <c r="W37" s="209">
        <v>1149</v>
      </c>
      <c r="X37" s="25">
        <f t="shared" si="6"/>
        <v>957.5</v>
      </c>
      <c r="Z37" s="210">
        <v>1168.1499999999999</v>
      </c>
      <c r="AA37" s="25">
        <f t="shared" si="4"/>
        <v>973.45833333333326</v>
      </c>
    </row>
    <row r="38" spans="1:27" ht="24.75" customHeight="1" x14ac:dyDescent="0.2">
      <c r="A38" s="4" t="s">
        <v>275</v>
      </c>
      <c r="B38" s="4" t="s">
        <v>1577</v>
      </c>
      <c r="C38" s="5" t="s">
        <v>1578</v>
      </c>
      <c r="D38" s="4" t="s">
        <v>15</v>
      </c>
      <c r="E38" s="8">
        <v>837</v>
      </c>
      <c r="F38" s="8">
        <f t="shared" si="0"/>
        <v>0</v>
      </c>
      <c r="G38" s="6">
        <v>1541</v>
      </c>
      <c r="H38" s="8">
        <f t="shared" si="1"/>
        <v>0</v>
      </c>
      <c r="I38" s="11">
        <v>1724</v>
      </c>
      <c r="J38" s="13">
        <f t="shared" si="2"/>
        <v>0</v>
      </c>
      <c r="L38" s="14"/>
      <c r="M38" s="25">
        <f>р6гл2!E38/'6,2'!E38</f>
        <v>1.113500597371565</v>
      </c>
      <c r="N38" s="25"/>
      <c r="O38" s="25">
        <f>р6гл2!G38/'6,2'!G38</f>
        <v>1.1129136924075276</v>
      </c>
      <c r="P38" s="25"/>
      <c r="Q38" s="25">
        <f>р6гл2!I38/'6,2'!I38</f>
        <v>1.1131090487238979</v>
      </c>
      <c r="R38" s="25"/>
      <c r="T38" s="209">
        <v>0</v>
      </c>
      <c r="U38" s="25">
        <f t="shared" si="3"/>
        <v>0</v>
      </c>
      <c r="W38" s="209">
        <v>0</v>
      </c>
      <c r="X38" s="25">
        <f t="shared" si="6"/>
        <v>0</v>
      </c>
      <c r="Z38" s="210">
        <v>0</v>
      </c>
      <c r="AA38" s="25">
        <f>Z38/1.2</f>
        <v>0</v>
      </c>
    </row>
    <row r="39" spans="1:27" ht="36.75" customHeight="1" x14ac:dyDescent="0.2">
      <c r="A39" s="4" t="s">
        <v>278</v>
      </c>
      <c r="B39" s="4" t="s">
        <v>1579</v>
      </c>
      <c r="C39" s="5" t="s">
        <v>1580</v>
      </c>
      <c r="D39" s="4" t="s">
        <v>15</v>
      </c>
      <c r="E39" s="6">
        <v>1673</v>
      </c>
      <c r="F39" s="8">
        <f>U39*$K$7</f>
        <v>0</v>
      </c>
      <c r="G39" s="6">
        <v>3081</v>
      </c>
      <c r="H39" s="8">
        <f t="shared" si="1"/>
        <v>0</v>
      </c>
      <c r="I39" s="11">
        <v>3448</v>
      </c>
      <c r="J39" s="13">
        <f t="shared" si="2"/>
        <v>0</v>
      </c>
      <c r="L39" s="14"/>
      <c r="M39" s="25">
        <f>р6гл2!E39/'6,2'!E39</f>
        <v>1.112970711297071</v>
      </c>
      <c r="N39" s="25"/>
      <c r="O39" s="25">
        <f>р6гл2!G39/'6,2'!G39</f>
        <v>1.112950340798442</v>
      </c>
      <c r="P39" s="25"/>
      <c r="Q39" s="25">
        <f>р6гл2!I39/'6,2'!I39</f>
        <v>1.1131090487238979</v>
      </c>
      <c r="R39" s="25"/>
      <c r="T39" s="209">
        <v>0</v>
      </c>
      <c r="U39" s="25">
        <f t="shared" si="3"/>
        <v>0</v>
      </c>
      <c r="W39" s="209">
        <v>0</v>
      </c>
      <c r="X39" s="25">
        <f t="shared" si="6"/>
        <v>0</v>
      </c>
      <c r="Z39" s="210">
        <v>0</v>
      </c>
      <c r="AA39" s="25">
        <f t="shared" si="4"/>
        <v>0</v>
      </c>
    </row>
    <row r="40" spans="1:27" ht="24.75" customHeight="1" x14ac:dyDescent="0.2">
      <c r="A40" s="4" t="s">
        <v>281</v>
      </c>
      <c r="B40" s="4" t="s">
        <v>1581</v>
      </c>
      <c r="C40" s="5" t="s">
        <v>1582</v>
      </c>
      <c r="D40" s="4" t="s">
        <v>15</v>
      </c>
      <c r="E40" s="6">
        <v>2939</v>
      </c>
      <c r="F40" s="8">
        <f t="shared" si="0"/>
        <v>0</v>
      </c>
      <c r="G40" s="6">
        <v>5413</v>
      </c>
      <c r="H40" s="8">
        <f t="shared" si="1"/>
        <v>0</v>
      </c>
      <c r="I40" s="11">
        <v>6054</v>
      </c>
      <c r="J40" s="13">
        <f>AA40*$K$7</f>
        <v>0</v>
      </c>
      <c r="L40" s="14"/>
      <c r="M40" s="25">
        <f>р6гл2!E40/'6,2'!E40</f>
        <v>1.1129635930588635</v>
      </c>
      <c r="N40" s="25"/>
      <c r="O40" s="25">
        <f>р6гл2!G40/'6,2'!G40</f>
        <v>1.1130611490855349</v>
      </c>
      <c r="P40" s="25"/>
      <c r="Q40" s="25">
        <f>р6гл2!I40/'6,2'!I40</f>
        <v>1.1129831516352824</v>
      </c>
      <c r="R40" s="25"/>
      <c r="T40" s="209">
        <v>0</v>
      </c>
      <c r="U40" s="25">
        <f t="shared" si="3"/>
        <v>0</v>
      </c>
      <c r="W40" s="209">
        <v>0</v>
      </c>
      <c r="X40" s="25">
        <f>W40/1.2</f>
        <v>0</v>
      </c>
      <c r="Z40" s="210">
        <v>0</v>
      </c>
      <c r="AA40" s="25">
        <f t="shared" si="4"/>
        <v>0</v>
      </c>
    </row>
    <row r="41" spans="1:27" ht="12.75" customHeight="1" x14ac:dyDescent="0.2">
      <c r="A41" s="4" t="s">
        <v>284</v>
      </c>
      <c r="B41" s="4" t="s">
        <v>1583</v>
      </c>
      <c r="C41" s="5" t="s">
        <v>1584</v>
      </c>
      <c r="D41" s="4" t="s">
        <v>15</v>
      </c>
      <c r="E41" s="6">
        <v>2635</v>
      </c>
      <c r="F41" s="8">
        <f t="shared" si="0"/>
        <v>2905.6333333333337</v>
      </c>
      <c r="G41" s="6">
        <v>4854</v>
      </c>
      <c r="H41" s="8">
        <f t="shared" si="1"/>
        <v>5354.7833333333338</v>
      </c>
      <c r="I41" s="11">
        <v>5429</v>
      </c>
      <c r="J41" s="13">
        <f t="shared" si="2"/>
        <v>5444.0297222222234</v>
      </c>
      <c r="L41" s="14"/>
      <c r="M41" s="25">
        <f>р6гл2!E41/'6,2'!E41</f>
        <v>1.1130929791271347</v>
      </c>
      <c r="N41" s="25">
        <f>р6гл2!F41/'6,2'!F41</f>
        <v>1.1130103591873257</v>
      </c>
      <c r="O41" s="25">
        <f>р6гл2!G41/'6,2'!G41</f>
        <v>1.1131025957972807</v>
      </c>
      <c r="P41" s="25">
        <f>р6гл2!H41/'6,2'!H41</f>
        <v>1.1130235583761559</v>
      </c>
      <c r="Q41" s="25">
        <f>р6гл2!I41/'6,2'!I41</f>
        <v>1.1129121385153804</v>
      </c>
      <c r="R41" s="25">
        <f>р6гл2!J41/'6,2'!J41</f>
        <v>1.1129623292223227</v>
      </c>
      <c r="T41" s="209">
        <v>2858</v>
      </c>
      <c r="U41" s="25">
        <f t="shared" si="3"/>
        <v>2381.666666666667</v>
      </c>
      <c r="W41" s="209">
        <v>5267</v>
      </c>
      <c r="X41" s="25">
        <f t="shared" si="6"/>
        <v>4389.166666666667</v>
      </c>
      <c r="Z41" s="210">
        <v>5354.7833333333338</v>
      </c>
      <c r="AA41" s="25">
        <f t="shared" si="4"/>
        <v>4462.3194444444453</v>
      </c>
    </row>
    <row r="42" spans="1:27" ht="24.75" customHeight="1" x14ac:dyDescent="0.2">
      <c r="A42" s="4" t="s">
        <v>287</v>
      </c>
      <c r="B42" s="4" t="s">
        <v>1585</v>
      </c>
      <c r="C42" s="5" t="s">
        <v>1586</v>
      </c>
      <c r="D42" s="4" t="s">
        <v>15</v>
      </c>
      <c r="E42" s="6">
        <v>1659</v>
      </c>
      <c r="F42" s="8">
        <f t="shared" si="0"/>
        <v>0</v>
      </c>
      <c r="G42" s="6">
        <v>3129</v>
      </c>
      <c r="H42" s="8">
        <f t="shared" si="1"/>
        <v>0</v>
      </c>
      <c r="I42" s="11">
        <v>3356</v>
      </c>
      <c r="J42" s="13">
        <f t="shared" si="2"/>
        <v>0</v>
      </c>
      <c r="L42" s="14"/>
      <c r="M42" s="25">
        <f>р6гл2!E42/'6,2'!E42</f>
        <v>1.1127185051235684</v>
      </c>
      <c r="N42" s="25"/>
      <c r="O42" s="25">
        <f>р6гл2!G42/'6,2'!G42</f>
        <v>1.1131351869606902</v>
      </c>
      <c r="P42" s="25"/>
      <c r="Q42" s="25">
        <f>р6гл2!I42/'6,2'!I42</f>
        <v>1.1129320619785459</v>
      </c>
      <c r="R42" s="25"/>
      <c r="T42" s="209">
        <v>0</v>
      </c>
      <c r="U42" s="25">
        <f t="shared" si="3"/>
        <v>0</v>
      </c>
      <c r="W42" s="209">
        <v>0</v>
      </c>
      <c r="X42" s="25">
        <f t="shared" si="6"/>
        <v>0</v>
      </c>
      <c r="Z42" s="210">
        <v>0</v>
      </c>
      <c r="AA42" s="25">
        <f t="shared" si="4"/>
        <v>0</v>
      </c>
    </row>
    <row r="43" spans="1:27" ht="24.75" customHeight="1" x14ac:dyDescent="0.2">
      <c r="A43" s="4" t="s">
        <v>291</v>
      </c>
      <c r="B43" s="4" t="s">
        <v>1587</v>
      </c>
      <c r="C43" s="5" t="s">
        <v>1588</v>
      </c>
      <c r="D43" s="4" t="s">
        <v>15</v>
      </c>
      <c r="E43" s="6">
        <v>1500</v>
      </c>
      <c r="F43" s="8">
        <f t="shared" si="0"/>
        <v>0</v>
      </c>
      <c r="G43" s="6">
        <v>2800</v>
      </c>
      <c r="H43" s="8">
        <f t="shared" si="1"/>
        <v>0</v>
      </c>
      <c r="I43" s="11">
        <v>2989</v>
      </c>
      <c r="J43" s="13">
        <f t="shared" si="2"/>
        <v>0</v>
      </c>
      <c r="L43" s="14"/>
      <c r="M43" s="25">
        <f>р6гл2!E43/'6,2'!E43</f>
        <v>1.1133333333333333</v>
      </c>
      <c r="N43" s="25"/>
      <c r="O43" s="25">
        <f>р6гл2!G43/'6,2'!G43</f>
        <v>1.1128571428571428</v>
      </c>
      <c r="P43" s="25"/>
      <c r="Q43" s="25">
        <f>р6гл2!I43/'6,2'!I43</f>
        <v>1.1130812980930076</v>
      </c>
      <c r="R43" s="25"/>
      <c r="T43" s="209">
        <v>0</v>
      </c>
      <c r="U43" s="25">
        <f t="shared" si="3"/>
        <v>0</v>
      </c>
      <c r="W43" s="209">
        <v>0</v>
      </c>
      <c r="X43" s="25">
        <f t="shared" si="6"/>
        <v>0</v>
      </c>
      <c r="Z43" s="210">
        <v>0</v>
      </c>
      <c r="AA43" s="25">
        <f t="shared" si="4"/>
        <v>0</v>
      </c>
    </row>
    <row r="44" spans="1:27" ht="36.75" customHeight="1" x14ac:dyDescent="0.2">
      <c r="A44" s="4" t="s">
        <v>294</v>
      </c>
      <c r="B44" s="4" t="s">
        <v>1589</v>
      </c>
      <c r="C44" s="5" t="s">
        <v>1590</v>
      </c>
      <c r="D44" s="4" t="s">
        <v>15</v>
      </c>
      <c r="E44" s="6">
        <v>1433</v>
      </c>
      <c r="F44" s="8">
        <f t="shared" si="0"/>
        <v>1579.8999999999999</v>
      </c>
      <c r="G44" s="6">
        <v>2638</v>
      </c>
      <c r="H44" s="8">
        <f t="shared" si="1"/>
        <v>2911.7333333333336</v>
      </c>
      <c r="I44" s="11">
        <v>2951</v>
      </c>
      <c r="J44" s="13">
        <f t="shared" si="2"/>
        <v>2960.2622222222226</v>
      </c>
      <c r="L44" s="14"/>
      <c r="M44" s="25">
        <f>р6гл2!E44/'6,2'!E44</f>
        <v>1.113049546406141</v>
      </c>
      <c r="N44" s="25">
        <f>р6гл2!F44/'6,2'!F44</f>
        <v>1.1127286537122603</v>
      </c>
      <c r="O44" s="25">
        <f>р6гл2!G44/'6,2'!G44</f>
        <v>1.1129643669446549</v>
      </c>
      <c r="P44" s="25">
        <f>р6гл2!H44/'6,2'!H44</f>
        <v>1.1130826998809413</v>
      </c>
      <c r="Q44" s="25">
        <f>р6гл2!I44/'6,2'!I44</f>
        <v>1.1128431040325313</v>
      </c>
      <c r="R44" s="25">
        <f>р6гл2!J44/'6,2'!J44</f>
        <v>1.1130770697490762</v>
      </c>
      <c r="T44" s="209">
        <v>1554</v>
      </c>
      <c r="U44" s="25">
        <f>T44/1.2</f>
        <v>1295</v>
      </c>
      <c r="W44" s="209">
        <v>2864</v>
      </c>
      <c r="X44" s="25">
        <f t="shared" si="6"/>
        <v>2386.666666666667</v>
      </c>
      <c r="Z44" s="210">
        <v>2911.7333333333336</v>
      </c>
      <c r="AA44" s="25">
        <f t="shared" si="4"/>
        <v>2426.4444444444448</v>
      </c>
    </row>
    <row r="45" spans="1:27" ht="24.75" customHeight="1" x14ac:dyDescent="0.2">
      <c r="A45" s="4" t="s">
        <v>297</v>
      </c>
      <c r="B45" s="4" t="s">
        <v>1591</v>
      </c>
      <c r="C45" s="5" t="s">
        <v>1592</v>
      </c>
      <c r="D45" s="4" t="s">
        <v>15</v>
      </c>
      <c r="E45" s="6">
        <v>1998</v>
      </c>
      <c r="F45" s="8">
        <f t="shared" si="0"/>
        <v>0</v>
      </c>
      <c r="G45" s="6">
        <v>3769</v>
      </c>
      <c r="H45" s="8">
        <f t="shared" si="1"/>
        <v>0</v>
      </c>
      <c r="I45" s="11">
        <v>4042</v>
      </c>
      <c r="J45" s="13">
        <f t="shared" si="2"/>
        <v>0</v>
      </c>
      <c r="L45" s="14"/>
      <c r="M45" s="25">
        <f>р6гл2!E45/'6,2'!E45</f>
        <v>1.1131131131131131</v>
      </c>
      <c r="N45" s="25"/>
      <c r="O45" s="25">
        <f>р6гл2!G45/'6,2'!G45</f>
        <v>1.1130273282037675</v>
      </c>
      <c r="P45" s="25"/>
      <c r="Q45" s="25">
        <f>р6гл2!I45/'6,2'!I45</f>
        <v>1.1130628401781297</v>
      </c>
      <c r="R45" s="25"/>
      <c r="T45" s="209">
        <v>0</v>
      </c>
      <c r="U45" s="25">
        <f t="shared" si="3"/>
        <v>0</v>
      </c>
      <c r="W45" s="209">
        <v>0</v>
      </c>
      <c r="X45" s="25">
        <f t="shared" si="6"/>
        <v>0</v>
      </c>
      <c r="Z45" s="210">
        <v>0</v>
      </c>
      <c r="AA45" s="25">
        <f t="shared" si="4"/>
        <v>0</v>
      </c>
    </row>
    <row r="46" spans="1:27" ht="24.75" customHeight="1" x14ac:dyDescent="0.2">
      <c r="A46" s="4" t="s">
        <v>300</v>
      </c>
      <c r="B46" s="4" t="s">
        <v>1593</v>
      </c>
      <c r="C46" s="5" t="s">
        <v>1594</v>
      </c>
      <c r="D46" s="4" t="s">
        <v>15</v>
      </c>
      <c r="E46" s="6">
        <v>1808</v>
      </c>
      <c r="F46" s="8">
        <f t="shared" si="0"/>
        <v>0</v>
      </c>
      <c r="G46" s="6">
        <v>3373</v>
      </c>
      <c r="H46" s="8">
        <f t="shared" si="1"/>
        <v>0</v>
      </c>
      <c r="I46" s="11">
        <v>3599</v>
      </c>
      <c r="J46" s="13">
        <f t="shared" si="2"/>
        <v>0</v>
      </c>
      <c r="L46" s="14"/>
      <c r="M46" s="25">
        <f>р6гл2!E46/'6,2'!E46</f>
        <v>1.1128318584070795</v>
      </c>
      <c r="N46" s="25"/>
      <c r="O46" s="25">
        <f>р6гл2!G46/'6,2'!G46</f>
        <v>1.1129558256744738</v>
      </c>
      <c r="P46" s="25"/>
      <c r="Q46" s="25">
        <f>р6гл2!I46/'6,2'!I46</f>
        <v>1.1130869686023896</v>
      </c>
      <c r="R46" s="25"/>
      <c r="T46" s="209">
        <v>0</v>
      </c>
      <c r="U46" s="25">
        <f t="shared" si="3"/>
        <v>0</v>
      </c>
      <c r="W46" s="209">
        <v>0</v>
      </c>
      <c r="X46" s="25">
        <f t="shared" si="6"/>
        <v>0</v>
      </c>
      <c r="Z46" s="210">
        <v>0</v>
      </c>
      <c r="AA46" s="25">
        <f t="shared" si="4"/>
        <v>0</v>
      </c>
    </row>
    <row r="47" spans="1:27" ht="24.75" customHeight="1" x14ac:dyDescent="0.2">
      <c r="A47" s="4" t="s">
        <v>304</v>
      </c>
      <c r="B47" s="4" t="s">
        <v>1595</v>
      </c>
      <c r="C47" s="5" t="s">
        <v>1596</v>
      </c>
      <c r="D47" s="4" t="s">
        <v>15</v>
      </c>
      <c r="E47" s="6">
        <v>1727</v>
      </c>
      <c r="F47" s="8">
        <f t="shared" si="0"/>
        <v>1902.1833333333334</v>
      </c>
      <c r="G47" s="6">
        <v>3179</v>
      </c>
      <c r="H47" s="8">
        <f>X47*$K$7</f>
        <v>3506.4833333333336</v>
      </c>
      <c r="I47" s="11">
        <v>3555</v>
      </c>
      <c r="J47" s="13">
        <f t="shared" si="2"/>
        <v>3564.9247222222225</v>
      </c>
      <c r="L47" s="14"/>
      <c r="M47" s="25">
        <f>р6гл2!E47/'6,2'!E47</f>
        <v>1.1129125651418645</v>
      </c>
      <c r="N47" s="25">
        <f>р6гл2!F47/'6,2'!F47</f>
        <v>1.1129316311957311</v>
      </c>
      <c r="O47" s="25">
        <f>р6гл2!G47/'6,2'!G47</f>
        <v>1.112928593897452</v>
      </c>
      <c r="P47" s="25">
        <f>р6гл2!H47/'6,2'!H47</f>
        <v>1.1130810070868724</v>
      </c>
      <c r="Q47" s="25">
        <f>р6гл2!I47/'6,2'!I47</f>
        <v>1.1130801687763714</v>
      </c>
      <c r="R47" s="25">
        <f>р6гл2!J47/'6,2'!J47</f>
        <v>1.1130669815452703</v>
      </c>
      <c r="T47" s="209">
        <v>1871</v>
      </c>
      <c r="U47" s="25">
        <f t="shared" si="3"/>
        <v>1559.1666666666667</v>
      </c>
      <c r="W47" s="209">
        <v>3449</v>
      </c>
      <c r="X47" s="25">
        <f t="shared" si="6"/>
        <v>2874.166666666667</v>
      </c>
      <c r="Z47" s="210">
        <v>3506.4833333333336</v>
      </c>
      <c r="AA47" s="25">
        <f t="shared" si="4"/>
        <v>2922.0694444444448</v>
      </c>
    </row>
    <row r="48" spans="1:27" ht="12.75" customHeight="1" x14ac:dyDescent="0.2">
      <c r="A48" s="4" t="s">
        <v>307</v>
      </c>
      <c r="B48" s="4" t="s">
        <v>1597</v>
      </c>
      <c r="C48" s="5" t="s">
        <v>1598</v>
      </c>
      <c r="D48" s="4" t="s">
        <v>15</v>
      </c>
      <c r="E48" s="6">
        <v>1433</v>
      </c>
      <c r="F48" s="8">
        <f t="shared" si="0"/>
        <v>0</v>
      </c>
      <c r="G48" s="6">
        <v>2638</v>
      </c>
      <c r="H48" s="8">
        <f t="shared" si="1"/>
        <v>0</v>
      </c>
      <c r="I48" s="11">
        <v>2951</v>
      </c>
      <c r="J48" s="13">
        <f t="shared" si="2"/>
        <v>0</v>
      </c>
      <c r="L48" s="14"/>
      <c r="M48" s="25">
        <f>р6гл2!E48/'6,2'!E48</f>
        <v>1.113049546406141</v>
      </c>
      <c r="N48" s="25"/>
      <c r="O48" s="25">
        <f>р6гл2!G48/'6,2'!G48</f>
        <v>1.1129643669446549</v>
      </c>
      <c r="P48" s="25"/>
      <c r="Q48" s="25">
        <f>р6гл2!I48/'6,2'!I48</f>
        <v>1.1128431040325313</v>
      </c>
      <c r="R48" s="25"/>
      <c r="T48" s="209">
        <v>0</v>
      </c>
      <c r="U48" s="25">
        <f t="shared" si="3"/>
        <v>0</v>
      </c>
      <c r="W48" s="209">
        <v>0</v>
      </c>
      <c r="X48" s="25">
        <f t="shared" si="6"/>
        <v>0</v>
      </c>
      <c r="Z48" s="210">
        <v>0</v>
      </c>
      <c r="AA48" s="25">
        <f t="shared" si="4"/>
        <v>0</v>
      </c>
    </row>
    <row r="49" spans="1:27" ht="36.75" customHeight="1" x14ac:dyDescent="0.2">
      <c r="A49" s="4" t="s">
        <v>310</v>
      </c>
      <c r="B49" s="4" t="s">
        <v>1599</v>
      </c>
      <c r="C49" s="5" t="s">
        <v>1600</v>
      </c>
      <c r="D49" s="4" t="s">
        <v>15</v>
      </c>
      <c r="E49" s="6">
        <v>7142</v>
      </c>
      <c r="F49" s="8">
        <f t="shared" si="0"/>
        <v>0</v>
      </c>
      <c r="G49" s="6">
        <v>13476</v>
      </c>
      <c r="H49" s="8">
        <f t="shared" si="1"/>
        <v>0</v>
      </c>
      <c r="I49" s="11">
        <v>14455</v>
      </c>
      <c r="J49" s="13">
        <f t="shared" si="2"/>
        <v>0</v>
      </c>
      <c r="L49" s="14"/>
      <c r="M49" s="25">
        <f>р6гл2!E49/'6,2'!E49</f>
        <v>1.1129935592271072</v>
      </c>
      <c r="N49" s="25"/>
      <c r="O49" s="25">
        <f>р6гл2!G49/'6,2'!G49</f>
        <v>1.1130157316711191</v>
      </c>
      <c r="P49" s="25"/>
      <c r="Q49" s="25">
        <f>р6гл2!I49/'6,2'!I49</f>
        <v>1.1129712902109996</v>
      </c>
      <c r="R49" s="25"/>
      <c r="T49" s="209">
        <v>0</v>
      </c>
      <c r="U49" s="25">
        <f t="shared" si="3"/>
        <v>0</v>
      </c>
      <c r="W49" s="209">
        <v>0</v>
      </c>
      <c r="X49" s="25">
        <f t="shared" si="6"/>
        <v>0</v>
      </c>
      <c r="Z49" s="210">
        <v>0</v>
      </c>
      <c r="AA49" s="25">
        <f t="shared" si="4"/>
        <v>0</v>
      </c>
    </row>
    <row r="50" spans="1:27" ht="36.75" customHeight="1" x14ac:dyDescent="0.2">
      <c r="A50" s="4" t="s">
        <v>313</v>
      </c>
      <c r="B50" s="4" t="s">
        <v>1601</v>
      </c>
      <c r="C50" s="5" t="s">
        <v>1602</v>
      </c>
      <c r="D50" s="4" t="s">
        <v>15</v>
      </c>
      <c r="E50" s="6">
        <v>10895</v>
      </c>
      <c r="F50" s="8">
        <f>U50*$K$7</f>
        <v>0</v>
      </c>
      <c r="G50" s="6">
        <v>20556</v>
      </c>
      <c r="H50" s="8">
        <f t="shared" si="1"/>
        <v>0</v>
      </c>
      <c r="I50" s="11">
        <v>22048</v>
      </c>
      <c r="J50" s="13">
        <f>AA50*$K$7</f>
        <v>0</v>
      </c>
      <c r="L50" s="14"/>
      <c r="M50" s="25">
        <f>р6гл2!E50/'6,2'!E50</f>
        <v>1.1129876089949517</v>
      </c>
      <c r="N50" s="25"/>
      <c r="O50" s="25">
        <f>р6гл2!G50/'6,2'!G50</f>
        <v>1.1130083673866511</v>
      </c>
      <c r="P50" s="25"/>
      <c r="Q50" s="25">
        <f>р6гл2!I50/'6,2'!I50</f>
        <v>1.1129807692307692</v>
      </c>
      <c r="R50" s="25"/>
      <c r="T50" s="209">
        <v>0</v>
      </c>
      <c r="U50" s="25">
        <f t="shared" si="3"/>
        <v>0</v>
      </c>
      <c r="W50" s="209">
        <v>0</v>
      </c>
      <c r="X50" s="25">
        <f t="shared" si="6"/>
        <v>0</v>
      </c>
      <c r="Z50" s="210">
        <v>0</v>
      </c>
      <c r="AA50" s="25">
        <f t="shared" si="4"/>
        <v>0</v>
      </c>
    </row>
    <row r="51" spans="1:27" ht="36.75" customHeight="1" x14ac:dyDescent="0.2">
      <c r="A51" s="4" t="s">
        <v>316</v>
      </c>
      <c r="B51" s="4" t="s">
        <v>1603</v>
      </c>
      <c r="C51" s="5" t="s">
        <v>1604</v>
      </c>
      <c r="D51" s="4" t="s">
        <v>15</v>
      </c>
      <c r="E51" s="6">
        <v>14382</v>
      </c>
      <c r="F51" s="8">
        <f t="shared" si="0"/>
        <v>0</v>
      </c>
      <c r="G51" s="6">
        <v>27133</v>
      </c>
      <c r="H51" s="8">
        <f t="shared" si="1"/>
        <v>0</v>
      </c>
      <c r="I51" s="11">
        <v>29103</v>
      </c>
      <c r="J51" s="13">
        <f t="shared" si="2"/>
        <v>0</v>
      </c>
      <c r="L51" s="14"/>
      <c r="M51" s="25">
        <f>р6гл2!E51/'6,2'!E51</f>
        <v>1.1129884577944653</v>
      </c>
      <c r="N51" s="25"/>
      <c r="O51" s="25">
        <f>р6гл2!G51/'6,2'!G51</f>
        <v>1.1129989311908008</v>
      </c>
      <c r="P51" s="25"/>
      <c r="Q51" s="25">
        <f>р6гл2!I51/'6,2'!I51</f>
        <v>1.1130124042194962</v>
      </c>
      <c r="R51" s="25"/>
      <c r="T51" s="209">
        <v>0</v>
      </c>
      <c r="U51" s="25">
        <f t="shared" si="3"/>
        <v>0</v>
      </c>
      <c r="W51" s="209">
        <v>0</v>
      </c>
      <c r="X51" s="25">
        <f>W51/1.2</f>
        <v>0</v>
      </c>
      <c r="Z51" s="210">
        <v>0</v>
      </c>
      <c r="AA51" s="25">
        <f t="shared" si="4"/>
        <v>0</v>
      </c>
    </row>
    <row r="52" spans="1:27" ht="36.75" customHeight="1" x14ac:dyDescent="0.2">
      <c r="A52" s="4" t="s">
        <v>319</v>
      </c>
      <c r="B52" s="4" t="s">
        <v>1605</v>
      </c>
      <c r="C52" s="5" t="s">
        <v>1606</v>
      </c>
      <c r="D52" s="4" t="s">
        <v>15</v>
      </c>
      <c r="E52" s="6">
        <v>17432</v>
      </c>
      <c r="F52" s="8">
        <f t="shared" si="0"/>
        <v>0</v>
      </c>
      <c r="G52" s="6">
        <v>32890</v>
      </c>
      <c r="H52" s="8">
        <f t="shared" si="1"/>
        <v>0</v>
      </c>
      <c r="I52" s="11">
        <v>35276</v>
      </c>
      <c r="J52" s="13">
        <f t="shared" si="2"/>
        <v>0</v>
      </c>
      <c r="L52" s="14"/>
      <c r="M52" s="25">
        <f>р6гл2!E52/'6,2'!E52</f>
        <v>1.1130105553005967</v>
      </c>
      <c r="N52" s="25"/>
      <c r="O52" s="25">
        <f>р6гл2!G52/'6,2'!G52</f>
        <v>1.1130130738826391</v>
      </c>
      <c r="P52" s="25"/>
      <c r="Q52" s="25">
        <f>р6гл2!I52/'6,2'!I52</f>
        <v>1.1129946705975735</v>
      </c>
      <c r="R52" s="25"/>
      <c r="T52" s="209">
        <v>0</v>
      </c>
      <c r="U52" s="25">
        <f t="shared" si="3"/>
        <v>0</v>
      </c>
      <c r="W52" s="209">
        <v>0</v>
      </c>
      <c r="X52" s="25">
        <f t="shared" si="6"/>
        <v>0</v>
      </c>
      <c r="Z52" s="210">
        <v>0</v>
      </c>
      <c r="AA52" s="25">
        <f>Z52/1.2</f>
        <v>0</v>
      </c>
    </row>
    <row r="53" spans="1:27" ht="48.75" customHeight="1" x14ac:dyDescent="0.2">
      <c r="A53" s="4" t="s">
        <v>322</v>
      </c>
      <c r="B53" s="4" t="s">
        <v>1607</v>
      </c>
      <c r="C53" s="5" t="s">
        <v>1608</v>
      </c>
      <c r="D53" s="4" t="s">
        <v>15</v>
      </c>
      <c r="E53" s="6">
        <v>4786</v>
      </c>
      <c r="F53" s="8">
        <f t="shared" si="0"/>
        <v>0</v>
      </c>
      <c r="G53" s="6">
        <v>12060</v>
      </c>
      <c r="H53" s="8">
        <f t="shared" si="1"/>
        <v>0</v>
      </c>
      <c r="I53" s="11">
        <v>12867</v>
      </c>
      <c r="J53" s="13">
        <f t="shared" si="2"/>
        <v>0</v>
      </c>
      <c r="L53" s="14"/>
      <c r="M53" s="25">
        <f>р6гл2!E53/'6,2'!E53</f>
        <v>1.113038027580443</v>
      </c>
      <c r="N53" s="25"/>
      <c r="O53" s="25">
        <f>р6гл2!G53/'6,2'!G53</f>
        <v>1.1130182421227197</v>
      </c>
      <c r="P53" s="25"/>
      <c r="Q53" s="25">
        <f>р6гл2!I53/'6,2'!I53</f>
        <v>1.113002253827621</v>
      </c>
      <c r="R53" s="25"/>
      <c r="T53" s="209">
        <v>0</v>
      </c>
      <c r="U53" s="25">
        <f>T53/1.2</f>
        <v>0</v>
      </c>
      <c r="W53" s="209">
        <v>0</v>
      </c>
      <c r="X53" s="25">
        <f t="shared" si="6"/>
        <v>0</v>
      </c>
      <c r="Z53" s="210">
        <v>0</v>
      </c>
      <c r="AA53" s="25">
        <f t="shared" si="4"/>
        <v>0</v>
      </c>
    </row>
    <row r="54" spans="1:27" ht="36.75" customHeight="1" x14ac:dyDescent="0.2">
      <c r="A54" s="4" t="s">
        <v>325</v>
      </c>
      <c r="B54" s="4" t="s">
        <v>1609</v>
      </c>
      <c r="C54" s="5" t="s">
        <v>1610</v>
      </c>
      <c r="D54" s="4" t="s">
        <v>15</v>
      </c>
      <c r="E54" s="6">
        <v>7298</v>
      </c>
      <c r="F54" s="8">
        <f t="shared" si="0"/>
        <v>0</v>
      </c>
      <c r="G54" s="6">
        <v>18395</v>
      </c>
      <c r="H54" s="8">
        <f t="shared" si="1"/>
        <v>0</v>
      </c>
      <c r="I54" s="11">
        <v>19626</v>
      </c>
      <c r="J54" s="13">
        <f t="shared" si="2"/>
        <v>0</v>
      </c>
      <c r="L54" s="14"/>
      <c r="M54" s="25">
        <f>р6гл2!E54/'6,2'!E54</f>
        <v>1.1130446697725405</v>
      </c>
      <c r="N54" s="25"/>
      <c r="O54" s="25">
        <f>р6гл2!G54/'6,2'!G54</f>
        <v>1.1130198423484643</v>
      </c>
      <c r="P54" s="25"/>
      <c r="Q54" s="25">
        <f>р6гл2!I54/'6,2'!I54</f>
        <v>1.1130133496382351</v>
      </c>
      <c r="R54" s="25"/>
      <c r="T54" s="209">
        <v>0</v>
      </c>
      <c r="U54" s="25">
        <f t="shared" si="3"/>
        <v>0</v>
      </c>
      <c r="W54" s="209">
        <v>0</v>
      </c>
      <c r="X54" s="25">
        <f t="shared" si="6"/>
        <v>0</v>
      </c>
      <c r="Z54" s="210">
        <v>0</v>
      </c>
      <c r="AA54" s="25">
        <f t="shared" si="4"/>
        <v>0</v>
      </c>
    </row>
    <row r="55" spans="1:27" ht="36.75" customHeight="1" x14ac:dyDescent="0.2">
      <c r="A55" s="4" t="s">
        <v>328</v>
      </c>
      <c r="B55" s="4" t="s">
        <v>1611</v>
      </c>
      <c r="C55" s="5" t="s">
        <v>1612</v>
      </c>
      <c r="D55" s="4" t="s">
        <v>15</v>
      </c>
      <c r="E55" s="6">
        <v>9634</v>
      </c>
      <c r="F55" s="8">
        <f t="shared" si="0"/>
        <v>0</v>
      </c>
      <c r="G55" s="6">
        <v>24284</v>
      </c>
      <c r="H55" s="8">
        <f t="shared" si="1"/>
        <v>0</v>
      </c>
      <c r="I55" s="11">
        <v>25907</v>
      </c>
      <c r="J55" s="13">
        <f t="shared" si="2"/>
        <v>0</v>
      </c>
      <c r="L55" s="14"/>
      <c r="M55" s="25">
        <f>р6гл2!E55/'6,2'!E55</f>
        <v>1.1130371600581275</v>
      </c>
      <c r="N55" s="25"/>
      <c r="O55" s="25">
        <f>р6гл2!G55/'6,2'!G55</f>
        <v>1.1129962114972822</v>
      </c>
      <c r="P55" s="25"/>
      <c r="Q55" s="25">
        <f>р6гл2!I55/'6,2'!I55</f>
        <v>1.1129810475933146</v>
      </c>
      <c r="R55" s="25"/>
      <c r="T55" s="209">
        <v>0</v>
      </c>
      <c r="U55" s="25">
        <f t="shared" si="3"/>
        <v>0</v>
      </c>
      <c r="W55" s="209">
        <v>0</v>
      </c>
      <c r="X55" s="25">
        <f t="shared" si="6"/>
        <v>0</v>
      </c>
      <c r="Z55" s="210">
        <v>0</v>
      </c>
      <c r="AA55" s="25">
        <f t="shared" si="4"/>
        <v>0</v>
      </c>
    </row>
    <row r="56" spans="1:27" ht="36.75" customHeight="1" x14ac:dyDescent="0.2">
      <c r="A56" s="4" t="s">
        <v>331</v>
      </c>
      <c r="B56" s="4" t="s">
        <v>1613</v>
      </c>
      <c r="C56" s="5" t="s">
        <v>1614</v>
      </c>
      <c r="D56" s="4" t="s">
        <v>15</v>
      </c>
      <c r="E56" s="6">
        <v>11678</v>
      </c>
      <c r="F56" s="8">
        <f t="shared" si="0"/>
        <v>0</v>
      </c>
      <c r="G56" s="6">
        <v>29435</v>
      </c>
      <c r="H56" s="8">
        <f t="shared" si="1"/>
        <v>0</v>
      </c>
      <c r="I56" s="11">
        <v>31402</v>
      </c>
      <c r="J56" s="13">
        <f t="shared" si="2"/>
        <v>0</v>
      </c>
      <c r="L56" s="14"/>
      <c r="M56" s="25">
        <f>р6гл2!E56/'6,2'!E56</f>
        <v>1.1130330536050694</v>
      </c>
      <c r="N56" s="25"/>
      <c r="O56" s="25">
        <f>р6гл2!G56/'6,2'!G56</f>
        <v>1.1129947341600135</v>
      </c>
      <c r="P56" s="25"/>
      <c r="Q56" s="25">
        <f>р6гл2!I56/'6,2'!I56</f>
        <v>1.1129864339850966</v>
      </c>
      <c r="R56" s="25"/>
      <c r="T56" s="209">
        <v>0</v>
      </c>
      <c r="U56" s="25">
        <f t="shared" si="3"/>
        <v>0</v>
      </c>
      <c r="W56" s="209">
        <v>0</v>
      </c>
      <c r="X56" s="25">
        <f t="shared" si="6"/>
        <v>0</v>
      </c>
      <c r="Z56" s="210">
        <v>0</v>
      </c>
      <c r="AA56" s="25">
        <f t="shared" si="4"/>
        <v>0</v>
      </c>
    </row>
    <row r="57" spans="1:27" ht="36.75" customHeight="1" x14ac:dyDescent="0.2">
      <c r="A57" s="4" t="s">
        <v>334</v>
      </c>
      <c r="B57" s="4" t="s">
        <v>1615</v>
      </c>
      <c r="C57" s="5" t="s">
        <v>1616</v>
      </c>
      <c r="D57" s="4" t="s">
        <v>15</v>
      </c>
      <c r="E57" s="6">
        <v>6169</v>
      </c>
      <c r="F57" s="8">
        <f>U57*$K$7</f>
        <v>6800.4833333333336</v>
      </c>
      <c r="G57" s="6">
        <v>11364</v>
      </c>
      <c r="H57" s="8">
        <f>X57*$K$7</f>
        <v>12537.533333333335</v>
      </c>
      <c r="I57" s="11">
        <v>12709</v>
      </c>
      <c r="J57" s="13">
        <f>AA57*$K$7</f>
        <v>12746.492222222223</v>
      </c>
      <c r="L57" s="14"/>
      <c r="M57" s="25">
        <f>р6гл2!E57/'6,2'!E57</f>
        <v>1.1129842762198088</v>
      </c>
      <c r="N57" s="25">
        <f>р6гл2!F57/'6,2'!F57</f>
        <v>1.1130091243514553</v>
      </c>
      <c r="O57" s="25">
        <f>р6гл2!G57/'6,2'!G57</f>
        <v>1.1129883843717001</v>
      </c>
      <c r="P57" s="25">
        <f>р6гл2!H57/'6,2'!H57</f>
        <v>1.1129780977651105</v>
      </c>
      <c r="Q57" s="25">
        <f>р6гл2!I57/'6,2'!I57</f>
        <v>1.1129907939255645</v>
      </c>
      <c r="R57" s="25">
        <f>р6гл2!J57/'6,2'!J57</f>
        <v>1.113012094046266</v>
      </c>
      <c r="T57" s="209">
        <v>6689</v>
      </c>
      <c r="U57" s="25">
        <f t="shared" si="3"/>
        <v>5574.166666666667</v>
      </c>
      <c r="W57" s="209">
        <v>12332</v>
      </c>
      <c r="X57" s="25">
        <f>W57/1.2</f>
        <v>10276.666666666668</v>
      </c>
      <c r="Z57" s="210">
        <v>12537.533333333335</v>
      </c>
      <c r="AA57" s="25">
        <f t="shared" si="4"/>
        <v>10447.944444444445</v>
      </c>
    </row>
    <row r="58" spans="1:27" ht="36.75" customHeight="1" x14ac:dyDescent="0.2">
      <c r="A58" s="4" t="s">
        <v>337</v>
      </c>
      <c r="B58" s="4" t="s">
        <v>1617</v>
      </c>
      <c r="C58" s="5" t="s">
        <v>1618</v>
      </c>
      <c r="D58" s="4" t="s">
        <v>15</v>
      </c>
      <c r="E58" s="6">
        <v>9410</v>
      </c>
      <c r="F58" s="8">
        <f t="shared" si="0"/>
        <v>10374.066666666668</v>
      </c>
      <c r="G58" s="6">
        <v>17335</v>
      </c>
      <c r="H58" s="8">
        <f t="shared" si="1"/>
        <v>19125.533333333333</v>
      </c>
      <c r="I58" s="11">
        <v>19387</v>
      </c>
      <c r="J58" s="13">
        <f t="shared" si="2"/>
        <v>19444.292222222222</v>
      </c>
      <c r="L58" s="14"/>
      <c r="M58" s="25">
        <f>р6гл2!E58/'6,2'!E58</f>
        <v>1.1129649309245484</v>
      </c>
      <c r="N58" s="25">
        <f>р6гл2!F58/'6,2'!F58</f>
        <v>1.1129675922653282</v>
      </c>
      <c r="O58" s="25">
        <f>р6гл2!G58/'6,2'!G58</f>
        <v>1.1130083645803288</v>
      </c>
      <c r="P58" s="25">
        <f>р6гл2!H58/'6,2'!H58</f>
        <v>1.1130147133151842</v>
      </c>
      <c r="Q58" s="25">
        <f>р6гл2!I58/'6,2'!I58</f>
        <v>1.1130138752772476</v>
      </c>
      <c r="R58" s="25">
        <f>р6гл2!J58/'6,2'!J58</f>
        <v>1.1129744272855164</v>
      </c>
      <c r="T58" s="209">
        <v>10204</v>
      </c>
      <c r="U58" s="25">
        <f t="shared" si="3"/>
        <v>8503.3333333333339</v>
      </c>
      <c r="W58" s="209">
        <v>18812</v>
      </c>
      <c r="X58" s="25">
        <f t="shared" si="6"/>
        <v>15676.666666666668</v>
      </c>
      <c r="Z58" s="210">
        <v>19125.533333333333</v>
      </c>
      <c r="AA58" s="25">
        <f t="shared" si="4"/>
        <v>15937.944444444445</v>
      </c>
    </row>
    <row r="59" spans="1:27" ht="36.75" customHeight="1" x14ac:dyDescent="0.2">
      <c r="A59" s="4" t="s">
        <v>340</v>
      </c>
      <c r="B59" s="4" t="s">
        <v>1619</v>
      </c>
      <c r="C59" s="5" t="s">
        <v>1620</v>
      </c>
      <c r="D59" s="4" t="s">
        <v>15</v>
      </c>
      <c r="E59" s="6">
        <v>12423</v>
      </c>
      <c r="F59" s="8">
        <f t="shared" si="0"/>
        <v>13694.5</v>
      </c>
      <c r="G59" s="6">
        <v>22881</v>
      </c>
      <c r="H59" s="8">
        <f t="shared" si="1"/>
        <v>25242.816666666669</v>
      </c>
      <c r="I59" s="11">
        <v>25592</v>
      </c>
      <c r="J59" s="13">
        <f t="shared" si="2"/>
        <v>25663.53027777778</v>
      </c>
      <c r="L59" s="14"/>
      <c r="M59" s="25">
        <f>р6гл2!E59/'6,2'!E59</f>
        <v>1.1130161796667473</v>
      </c>
      <c r="N59" s="25">
        <f>р6гл2!F59/'6,2'!F59</f>
        <v>1.1130015699733469</v>
      </c>
      <c r="O59" s="25">
        <f>р6гл2!G59/'6,2'!G59</f>
        <v>1.1130195358594468</v>
      </c>
      <c r="P59" s="25">
        <f>р6гл2!H59/'6,2'!H59</f>
        <v>1.1129899000969912</v>
      </c>
      <c r="Q59" s="25">
        <f>р6гл2!I59/'6,2'!I59</f>
        <v>1.1130040637699281</v>
      </c>
      <c r="R59" s="25">
        <f>р6гл2!J59/'6,2'!J59</f>
        <v>1.1130191244473391</v>
      </c>
      <c r="T59" s="209">
        <v>13470</v>
      </c>
      <c r="U59" s="25">
        <f>T59/1.2</f>
        <v>11225</v>
      </c>
      <c r="W59" s="209">
        <v>24829</v>
      </c>
      <c r="X59" s="25">
        <f t="shared" si="6"/>
        <v>20690.833333333336</v>
      </c>
      <c r="Z59" s="210">
        <v>25242.816666666669</v>
      </c>
      <c r="AA59" s="25">
        <f t="shared" si="4"/>
        <v>21035.680555555558</v>
      </c>
    </row>
    <row r="60" spans="1:27" ht="48.75" customHeight="1" x14ac:dyDescent="0.2">
      <c r="A60" s="4" t="s">
        <v>343</v>
      </c>
      <c r="B60" s="4" t="s">
        <v>1621</v>
      </c>
      <c r="C60" s="5" t="s">
        <v>1622</v>
      </c>
      <c r="D60" s="4" t="s">
        <v>15</v>
      </c>
      <c r="E60" s="6">
        <v>15057</v>
      </c>
      <c r="F60" s="8">
        <f t="shared" si="0"/>
        <v>16596.066666666666</v>
      </c>
      <c r="G60" s="6">
        <v>27737</v>
      </c>
      <c r="H60" s="8">
        <f t="shared" si="1"/>
        <v>30597.599999999999</v>
      </c>
      <c r="I60" s="11">
        <v>31020</v>
      </c>
      <c r="J60" s="13">
        <f t="shared" si="2"/>
        <v>31107.559999999998</v>
      </c>
      <c r="L60" s="14"/>
      <c r="M60" s="25">
        <f>р6гл2!E60/'6,2'!E60</f>
        <v>1.112970711297071</v>
      </c>
      <c r="N60" s="25">
        <f>р6гл2!F60/'6,2'!F60</f>
        <v>1.1129745602371648</v>
      </c>
      <c r="O60" s="25">
        <f>р6гл2!G60/'6,2'!G60</f>
        <v>1.1129898691278797</v>
      </c>
      <c r="P60" s="25">
        <f>р6гл2!H60/'6,2'!H60</f>
        <v>1.112995790519518</v>
      </c>
      <c r="Q60" s="25">
        <f>р6гл2!I60/'6,2'!I60</f>
        <v>1.1129916183107673</v>
      </c>
      <c r="R60" s="25">
        <f>р6гл2!J60/'6,2'!J60</f>
        <v>1.1130091849055344</v>
      </c>
      <c r="T60" s="209">
        <v>16324</v>
      </c>
      <c r="U60" s="25">
        <f t="shared" si="3"/>
        <v>13603.333333333334</v>
      </c>
      <c r="W60" s="209">
        <v>30096</v>
      </c>
      <c r="X60" s="25">
        <f t="shared" si="6"/>
        <v>25080</v>
      </c>
      <c r="Z60" s="210">
        <v>30597.599999999999</v>
      </c>
      <c r="AA60" s="25">
        <f>Z60/1.2</f>
        <v>25498</v>
      </c>
    </row>
    <row r="61" spans="1:27" ht="24.75" customHeight="1" x14ac:dyDescent="0.2">
      <c r="A61" s="4" t="s">
        <v>346</v>
      </c>
      <c r="B61" s="4" t="s">
        <v>1623</v>
      </c>
      <c r="C61" s="5" t="s">
        <v>1624</v>
      </c>
      <c r="D61" s="4" t="s">
        <v>15</v>
      </c>
      <c r="E61" s="6">
        <v>1574</v>
      </c>
      <c r="F61" s="8">
        <f t="shared" si="0"/>
        <v>0</v>
      </c>
      <c r="G61" s="6">
        <v>2970</v>
      </c>
      <c r="H61" s="8">
        <f t="shared" si="1"/>
        <v>0</v>
      </c>
      <c r="I61" s="11">
        <v>3185</v>
      </c>
      <c r="J61" s="13">
        <f t="shared" si="2"/>
        <v>0</v>
      </c>
      <c r="L61" s="14"/>
      <c r="M61" s="25">
        <f>р6гл2!E61/'6,2'!E61</f>
        <v>1.1130876747141043</v>
      </c>
      <c r="N61" s="25"/>
      <c r="O61" s="25">
        <f>р6гл2!G61/'6,2'!G61</f>
        <v>1.1131313131313132</v>
      </c>
      <c r="P61" s="25"/>
      <c r="Q61" s="25">
        <f>р6гл2!I61/'6,2'!I61</f>
        <v>1.1130298273155417</v>
      </c>
      <c r="R61" s="25"/>
      <c r="T61" s="209">
        <v>0</v>
      </c>
      <c r="U61" s="25">
        <f t="shared" si="3"/>
        <v>0</v>
      </c>
      <c r="W61" s="209">
        <v>0</v>
      </c>
      <c r="X61" s="25">
        <f t="shared" si="6"/>
        <v>0</v>
      </c>
      <c r="Z61" s="210">
        <v>0</v>
      </c>
      <c r="AA61" s="25">
        <f t="shared" si="4"/>
        <v>0</v>
      </c>
    </row>
    <row r="62" spans="1:27" ht="36.75" customHeight="1" x14ac:dyDescent="0.2">
      <c r="A62" s="4" t="s">
        <v>350</v>
      </c>
      <c r="B62" s="4" t="s">
        <v>1625</v>
      </c>
      <c r="C62" s="5" t="s">
        <v>1626</v>
      </c>
      <c r="D62" s="4" t="s">
        <v>15</v>
      </c>
      <c r="E62" s="6">
        <v>1423</v>
      </c>
      <c r="F62" s="8">
        <f t="shared" si="0"/>
        <v>0</v>
      </c>
      <c r="G62" s="6">
        <v>2659</v>
      </c>
      <c r="H62" s="8">
        <f>X62*$K$7</f>
        <v>0</v>
      </c>
      <c r="I62" s="11">
        <v>2834</v>
      </c>
      <c r="J62" s="13">
        <f t="shared" si="2"/>
        <v>0</v>
      </c>
      <c r="L62" s="14"/>
      <c r="M62" s="25">
        <f>р6гл2!E62/'6,2'!E62</f>
        <v>1.113141250878426</v>
      </c>
      <c r="N62" s="25"/>
      <c r="O62" s="25">
        <f>р6гл2!G62/'6,2'!G62</f>
        <v>1.1128243700639338</v>
      </c>
      <c r="P62" s="25"/>
      <c r="Q62" s="25">
        <f>р6гл2!I62/'6,2'!I62</f>
        <v>1.1129146083274524</v>
      </c>
      <c r="R62" s="25"/>
      <c r="T62" s="209">
        <v>0</v>
      </c>
      <c r="U62" s="25">
        <f t="shared" si="3"/>
        <v>0</v>
      </c>
      <c r="W62" s="209">
        <v>0</v>
      </c>
      <c r="X62" s="25">
        <f t="shared" si="6"/>
        <v>0</v>
      </c>
      <c r="Z62" s="210">
        <v>0</v>
      </c>
      <c r="AA62" s="25">
        <f t="shared" si="4"/>
        <v>0</v>
      </c>
    </row>
    <row r="63" spans="1:27" ht="24.75" customHeight="1" x14ac:dyDescent="0.2">
      <c r="A63" s="4" t="s">
        <v>460</v>
      </c>
      <c r="B63" s="4" t="s">
        <v>1627</v>
      </c>
      <c r="C63" s="5" t="s">
        <v>1628</v>
      </c>
      <c r="D63" s="4" t="s">
        <v>15</v>
      </c>
      <c r="E63" s="6">
        <v>1360</v>
      </c>
      <c r="F63" s="8">
        <f t="shared" si="0"/>
        <v>1496.5333333333333</v>
      </c>
      <c r="G63" s="6">
        <v>2505</v>
      </c>
      <c r="H63" s="8">
        <f t="shared" si="1"/>
        <v>2762.2833333333338</v>
      </c>
      <c r="I63" s="11">
        <v>2800</v>
      </c>
      <c r="J63" s="13">
        <f t="shared" si="2"/>
        <v>2808.3213888888895</v>
      </c>
      <c r="L63" s="14"/>
      <c r="M63" s="25">
        <f>р6гл2!E63/'6,2'!E63</f>
        <v>1.1132352941176471</v>
      </c>
      <c r="N63" s="25">
        <f>р6гл2!F63/'6,2'!F63</f>
        <v>1.1132394868139701</v>
      </c>
      <c r="O63" s="25">
        <f>р6гл2!G63/'6,2'!G63</f>
        <v>1.1129740518962077</v>
      </c>
      <c r="P63" s="25">
        <f>р6гл2!H63/'6,2'!H63</f>
        <v>1.1128474631494474</v>
      </c>
      <c r="Q63" s="25">
        <f>р6гл2!I63/'6,2'!I63</f>
        <v>1.1128571428571428</v>
      </c>
      <c r="R63" s="25">
        <f>р6гл2!J63/'6,2'!J63</f>
        <v>1.1131204613432082</v>
      </c>
      <c r="T63" s="209">
        <v>1472</v>
      </c>
      <c r="U63" s="25">
        <f t="shared" si="3"/>
        <v>1226.6666666666667</v>
      </c>
      <c r="W63" s="209">
        <v>2717</v>
      </c>
      <c r="X63" s="25">
        <f t="shared" si="6"/>
        <v>2264.166666666667</v>
      </c>
      <c r="Z63" s="210">
        <v>2762.2833333333338</v>
      </c>
      <c r="AA63" s="25">
        <f t="shared" si="4"/>
        <v>2301.9027777777783</v>
      </c>
    </row>
    <row r="64" spans="1:27" ht="24.75" customHeight="1" x14ac:dyDescent="0.2">
      <c r="A64" s="4" t="s">
        <v>463</v>
      </c>
      <c r="B64" s="4" t="s">
        <v>1629</v>
      </c>
      <c r="C64" s="5" t="s">
        <v>1630</v>
      </c>
      <c r="D64" s="4" t="s">
        <v>15</v>
      </c>
      <c r="E64" s="8">
        <v>759</v>
      </c>
      <c r="F64" s="8">
        <f t="shared" si="0"/>
        <v>842.81666666666672</v>
      </c>
      <c r="G64" s="6">
        <v>1912</v>
      </c>
      <c r="H64" s="8">
        <f t="shared" si="1"/>
        <v>2109.5833333333335</v>
      </c>
      <c r="I64" s="11">
        <v>2039</v>
      </c>
      <c r="J64" s="13">
        <f t="shared" si="2"/>
        <v>2144.7430555555557</v>
      </c>
      <c r="L64" s="14"/>
      <c r="M64" s="25">
        <f>р6гл2!E64/'6,2'!E64</f>
        <v>1.1133069828722002</v>
      </c>
      <c r="N64" s="25">
        <f>р6гл2!F64/'6,2'!F64</f>
        <v>1.1129348019537662</v>
      </c>
      <c r="O64" s="25">
        <f>р6гл2!G64/'6,2'!G64</f>
        <v>1.112970711297071</v>
      </c>
      <c r="P64" s="25">
        <f>р6гл2!H64/'6,2'!H64</f>
        <v>1.1130159984199091</v>
      </c>
      <c r="Q64" s="25">
        <f>р6гл2!I64/'6,2'!I64</f>
        <v>1.1128003923491907</v>
      </c>
      <c r="R64" s="25">
        <f>р6гл2!J64/'6,2'!J64</f>
        <v>1.1129538309108511</v>
      </c>
      <c r="T64" s="209">
        <v>829</v>
      </c>
      <c r="U64" s="25">
        <f t="shared" si="3"/>
        <v>690.83333333333337</v>
      </c>
      <c r="W64" s="209">
        <v>2075</v>
      </c>
      <c r="X64" s="25">
        <f>W64/1.2</f>
        <v>1729.1666666666667</v>
      </c>
      <c r="Z64" s="210">
        <v>2109.5833333333335</v>
      </c>
      <c r="AA64" s="25">
        <f t="shared" si="4"/>
        <v>1757.9861111111113</v>
      </c>
    </row>
    <row r="65" spans="1:27" ht="24.75" customHeight="1" x14ac:dyDescent="0.2">
      <c r="A65" s="4" t="s">
        <v>466</v>
      </c>
      <c r="B65" s="4" t="s">
        <v>1631</v>
      </c>
      <c r="C65" s="5" t="s">
        <v>1632</v>
      </c>
      <c r="D65" s="4" t="s">
        <v>15</v>
      </c>
      <c r="E65" s="6">
        <v>1865</v>
      </c>
      <c r="F65" s="8">
        <f t="shared" si="0"/>
        <v>0</v>
      </c>
      <c r="G65" s="6">
        <v>4702</v>
      </c>
      <c r="H65" s="8">
        <f t="shared" si="1"/>
        <v>0</v>
      </c>
      <c r="I65" s="11">
        <v>5017</v>
      </c>
      <c r="J65" s="13">
        <f t="shared" si="2"/>
        <v>0</v>
      </c>
      <c r="L65" s="14"/>
      <c r="M65" s="25">
        <f>р6гл2!E65/'6,2'!E65</f>
        <v>1.11313672922252</v>
      </c>
      <c r="N65" s="25"/>
      <c r="O65" s="25">
        <f>р6гл2!G65/'6,2'!G65</f>
        <v>1.1129306678009359</v>
      </c>
      <c r="P65" s="25"/>
      <c r="Q65" s="25">
        <f>р6гл2!I65/'6,2'!I65</f>
        <v>1.1130157464620292</v>
      </c>
      <c r="R65" s="25"/>
      <c r="T65" s="209">
        <v>0</v>
      </c>
      <c r="U65" s="25">
        <f t="shared" si="3"/>
        <v>0</v>
      </c>
      <c r="W65" s="209">
        <v>0</v>
      </c>
      <c r="X65" s="25">
        <f t="shared" si="6"/>
        <v>0</v>
      </c>
      <c r="Z65" s="210">
        <v>0</v>
      </c>
      <c r="AA65" s="25">
        <f t="shared" si="4"/>
        <v>0</v>
      </c>
    </row>
    <row r="66" spans="1:27" ht="36.75" customHeight="1" x14ac:dyDescent="0.2">
      <c r="A66" s="4" t="s">
        <v>469</v>
      </c>
      <c r="B66" s="4" t="s">
        <v>1633</v>
      </c>
      <c r="C66" s="5" t="s">
        <v>1634</v>
      </c>
      <c r="D66" s="4" t="s">
        <v>15</v>
      </c>
      <c r="E66" s="6">
        <v>1622</v>
      </c>
      <c r="F66" s="8">
        <f t="shared" si="0"/>
        <v>0</v>
      </c>
      <c r="G66" s="6">
        <v>4088</v>
      </c>
      <c r="H66" s="8">
        <f t="shared" si="1"/>
        <v>0</v>
      </c>
      <c r="I66" s="11">
        <v>4362</v>
      </c>
      <c r="J66" s="13">
        <f t="shared" si="2"/>
        <v>0</v>
      </c>
      <c r="L66" s="14"/>
      <c r="M66" s="25">
        <f>р6гл2!E66/'6,2'!E66</f>
        <v>1.1128236744759556</v>
      </c>
      <c r="N66" s="25"/>
      <c r="O66" s="25">
        <f>р6гл2!G66/'6,2'!G66</f>
        <v>1.1130136986301369</v>
      </c>
      <c r="P66" s="25"/>
      <c r="Q66" s="25">
        <f>р6гл2!I66/'6,2'!I66</f>
        <v>1.1130215497478222</v>
      </c>
      <c r="R66" s="25"/>
      <c r="T66" s="209">
        <v>0</v>
      </c>
      <c r="U66" s="25">
        <f t="shared" si="3"/>
        <v>0</v>
      </c>
      <c r="W66" s="209">
        <v>0</v>
      </c>
      <c r="X66" s="25">
        <f t="shared" si="6"/>
        <v>0</v>
      </c>
      <c r="Z66" s="210">
        <v>0</v>
      </c>
      <c r="AA66" s="25">
        <f t="shared" si="4"/>
        <v>0</v>
      </c>
    </row>
    <row r="67" spans="1:27" ht="36.75" customHeight="1" x14ac:dyDescent="0.2">
      <c r="A67" s="4" t="s">
        <v>472</v>
      </c>
      <c r="B67" s="4" t="s">
        <v>1635</v>
      </c>
      <c r="C67" s="5" t="s">
        <v>1636</v>
      </c>
      <c r="D67" s="4" t="s">
        <v>15</v>
      </c>
      <c r="E67" s="8">
        <v>1111</v>
      </c>
      <c r="F67" s="8">
        <f t="shared" si="0"/>
        <v>0</v>
      </c>
      <c r="G67" s="6">
        <v>2800</v>
      </c>
      <c r="H67" s="8">
        <f t="shared" si="1"/>
        <v>0</v>
      </c>
      <c r="I67" s="11">
        <v>2989</v>
      </c>
      <c r="J67" s="13">
        <f>AA67*$K$7</f>
        <v>0</v>
      </c>
      <c r="L67" s="14"/>
      <c r="M67" s="25">
        <f>р6гл2!E67/'6,2'!E67</f>
        <v>1.1134113411341133</v>
      </c>
      <c r="N67" s="25"/>
      <c r="O67" s="25">
        <f>р6гл2!G67/'6,2'!G67</f>
        <v>1.1128571428571428</v>
      </c>
      <c r="P67" s="25"/>
      <c r="Q67" s="25">
        <f>р6гл2!I67/'6,2'!I67</f>
        <v>1.1130812980930076</v>
      </c>
      <c r="R67" s="25"/>
      <c r="T67" s="209">
        <v>0</v>
      </c>
      <c r="U67" s="25">
        <f t="shared" si="3"/>
        <v>0</v>
      </c>
      <c r="W67" s="209">
        <v>0</v>
      </c>
      <c r="X67" s="25">
        <f t="shared" si="6"/>
        <v>0</v>
      </c>
      <c r="Z67" s="210">
        <v>0</v>
      </c>
      <c r="AA67" s="25">
        <f t="shared" si="4"/>
        <v>0</v>
      </c>
    </row>
    <row r="68" spans="1:27" ht="36.75" customHeight="1" x14ac:dyDescent="0.2">
      <c r="A68" s="4" t="s">
        <v>475</v>
      </c>
      <c r="B68" s="4" t="s">
        <v>1637</v>
      </c>
      <c r="C68" s="5" t="s">
        <v>1638</v>
      </c>
      <c r="D68" s="4" t="s">
        <v>15</v>
      </c>
      <c r="E68" s="6">
        <v>2219</v>
      </c>
      <c r="F68" s="8">
        <f>U68*$K$7</f>
        <v>0</v>
      </c>
      <c r="G68" s="6">
        <v>5591</v>
      </c>
      <c r="H68" s="8">
        <f t="shared" si="1"/>
        <v>0</v>
      </c>
      <c r="I68" s="11">
        <v>5965</v>
      </c>
      <c r="J68" s="13">
        <f t="shared" si="2"/>
        <v>0</v>
      </c>
      <c r="L68" s="14"/>
      <c r="M68" s="25">
        <f>р6гл2!E68/'6,2'!E68</f>
        <v>1.1131140153222172</v>
      </c>
      <c r="N68" s="25"/>
      <c r="O68" s="25">
        <f>р6гл2!G68/'6,2'!G68</f>
        <v>1.1130388123770345</v>
      </c>
      <c r="P68" s="25"/>
      <c r="Q68" s="25">
        <f>р6гл2!I68/'6,2'!I68</f>
        <v>1.1129924559932942</v>
      </c>
      <c r="R68" s="25"/>
      <c r="T68" s="209">
        <v>0</v>
      </c>
      <c r="U68" s="25">
        <f t="shared" si="3"/>
        <v>0</v>
      </c>
      <c r="W68" s="209">
        <v>0</v>
      </c>
      <c r="X68" s="25">
        <f t="shared" si="6"/>
        <v>0</v>
      </c>
      <c r="Z68" s="210">
        <v>0</v>
      </c>
      <c r="AA68" s="25">
        <f t="shared" si="4"/>
        <v>0</v>
      </c>
    </row>
    <row r="69" spans="1:27" ht="36.75" customHeight="1" x14ac:dyDescent="0.2">
      <c r="A69" s="4" t="s">
        <v>478</v>
      </c>
      <c r="B69" s="4" t="s">
        <v>1639</v>
      </c>
      <c r="C69" s="5" t="s">
        <v>1640</v>
      </c>
      <c r="D69" s="4" t="s">
        <v>15</v>
      </c>
      <c r="E69" s="6">
        <v>1226</v>
      </c>
      <c r="F69" s="8">
        <f t="shared" si="0"/>
        <v>0</v>
      </c>
      <c r="G69" s="6">
        <v>3121</v>
      </c>
      <c r="H69" s="8">
        <f t="shared" si="1"/>
        <v>0</v>
      </c>
      <c r="I69" s="11">
        <v>3497</v>
      </c>
      <c r="J69" s="13">
        <f t="shared" si="2"/>
        <v>0</v>
      </c>
      <c r="L69" s="14"/>
      <c r="M69" s="25">
        <f>р6гл2!E69/'6,2'!E69</f>
        <v>1.1133768352365416</v>
      </c>
      <c r="N69" s="25"/>
      <c r="O69" s="25">
        <f>р6гл2!G69/'6,2'!G69</f>
        <v>1.1131047741108619</v>
      </c>
      <c r="P69" s="25"/>
      <c r="Q69" s="25">
        <f>р6гл2!I69/'6,2'!I69</f>
        <v>1.1129539605376038</v>
      </c>
      <c r="R69" s="25"/>
      <c r="T69" s="209">
        <v>0</v>
      </c>
      <c r="U69" s="25">
        <f t="shared" si="3"/>
        <v>0</v>
      </c>
      <c r="W69" s="209">
        <v>0</v>
      </c>
      <c r="X69" s="25">
        <f t="shared" si="6"/>
        <v>0</v>
      </c>
      <c r="Z69" s="210">
        <v>0</v>
      </c>
      <c r="AA69" s="25">
        <f t="shared" si="4"/>
        <v>0</v>
      </c>
    </row>
    <row r="70" spans="1:27" x14ac:dyDescent="0.2">
      <c r="K70" s="14">
        <f>SUM(E10:J69)</f>
        <v>1411937.2272222224</v>
      </c>
      <c r="R70" s="124">
        <f>р6гл2!K70/'6,2'!K70</f>
        <v>0</v>
      </c>
      <c r="S70" s="1" t="b">
        <f>R70=р6гл2!K71</f>
        <v>1</v>
      </c>
    </row>
    <row r="71" spans="1:27" x14ac:dyDescent="0.2">
      <c r="K71" s="14">
        <f>SUM(р6гл2!E10:J69)</f>
        <v>1571491</v>
      </c>
      <c r="R71" s="124"/>
    </row>
    <row r="72" spans="1:27" x14ac:dyDescent="0.2">
      <c r="K72" s="25">
        <f>K71/K70</f>
        <v>1.1130034464008545</v>
      </c>
      <c r="R72" s="124"/>
    </row>
  </sheetData>
  <mergeCells count="13">
    <mergeCell ref="A1:F2"/>
    <mergeCell ref="A4:F4"/>
    <mergeCell ref="A6:F6"/>
    <mergeCell ref="A8:A9"/>
    <mergeCell ref="B8:B9"/>
    <mergeCell ref="C8:C9"/>
    <mergeCell ref="D8:D9"/>
    <mergeCell ref="E8:F8"/>
    <mergeCell ref="T9:U9"/>
    <mergeCell ref="W9:X9"/>
    <mergeCell ref="Z9:AA9"/>
    <mergeCell ref="G8:H8"/>
    <mergeCell ref="I8:J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T82"/>
  <sheetViews>
    <sheetView showZeros="0" view="pageBreakPreview" zoomScale="85" zoomScaleNormal="100" zoomScaleSheetLayoutView="85" workbookViewId="0">
      <pane ySplit="9" topLeftCell="A10" activePane="bottomLeft" state="frozen"/>
      <selection activeCell="D42" sqref="D42"/>
      <selection pane="bottomLeft" activeCell="I80" sqref="I80:I83"/>
    </sheetView>
  </sheetViews>
  <sheetFormatPr defaultColWidth="9.140625" defaultRowHeight="12.75" x14ac:dyDescent="0.2"/>
  <cols>
    <col min="1" max="1" width="5.7109375" style="81" bestFit="1" customWidth="1"/>
    <col min="2" max="2" width="13.5703125" style="81" bestFit="1" customWidth="1"/>
    <col min="3" max="3" width="48.42578125" style="81" customWidth="1"/>
    <col min="4" max="4" width="13.85546875" style="81" customWidth="1"/>
    <col min="5" max="5" width="11.42578125" style="81" customWidth="1"/>
    <col min="6" max="6" width="11.85546875" style="81" customWidth="1"/>
    <col min="7" max="7" width="11.42578125" style="81" customWidth="1"/>
    <col min="8" max="8" width="11.85546875" style="81" customWidth="1"/>
    <col min="9" max="9" width="11.42578125" style="81" customWidth="1"/>
    <col min="10" max="10" width="11.85546875" style="81" customWidth="1"/>
    <col min="11" max="11" width="10" style="81" bestFit="1" customWidth="1"/>
    <col min="12" max="252" width="9.140625" style="81"/>
    <col min="253" max="253" width="11.5703125" style="81" customWidth="1"/>
    <col min="254" max="254" width="13.140625" style="81" customWidth="1"/>
    <col min="255" max="255" width="48.42578125" style="81" customWidth="1"/>
    <col min="256" max="256" width="13.85546875" style="81" customWidth="1"/>
    <col min="257" max="257" width="11.42578125" style="81" customWidth="1"/>
    <col min="258" max="258" width="11.85546875" style="81" customWidth="1"/>
    <col min="259" max="508" width="9.140625" style="81"/>
    <col min="509" max="509" width="11.5703125" style="81" customWidth="1"/>
    <col min="510" max="510" width="13.140625" style="81" customWidth="1"/>
    <col min="511" max="511" width="48.42578125" style="81" customWidth="1"/>
    <col min="512" max="512" width="13.85546875" style="81" customWidth="1"/>
    <col min="513" max="513" width="11.42578125" style="81" customWidth="1"/>
    <col min="514" max="514" width="11.85546875" style="81" customWidth="1"/>
    <col min="515" max="764" width="9.140625" style="81"/>
    <col min="765" max="765" width="11.5703125" style="81" customWidth="1"/>
    <col min="766" max="766" width="13.140625" style="81" customWidth="1"/>
    <col min="767" max="767" width="48.42578125" style="81" customWidth="1"/>
    <col min="768" max="768" width="13.85546875" style="81" customWidth="1"/>
    <col min="769" max="769" width="11.42578125" style="81" customWidth="1"/>
    <col min="770" max="770" width="11.85546875" style="81" customWidth="1"/>
    <col min="771" max="1020" width="9.140625" style="81"/>
    <col min="1021" max="1021" width="11.5703125" style="81" customWidth="1"/>
    <col min="1022" max="1022" width="13.140625" style="81" customWidth="1"/>
    <col min="1023" max="1023" width="48.42578125" style="81" customWidth="1"/>
    <col min="1024" max="1024" width="13.85546875" style="81" customWidth="1"/>
    <col min="1025" max="1025" width="11.42578125" style="81" customWidth="1"/>
    <col min="1026" max="1026" width="11.85546875" style="81" customWidth="1"/>
    <col min="1027" max="1276" width="9.140625" style="81"/>
    <col min="1277" max="1277" width="11.5703125" style="81" customWidth="1"/>
    <col min="1278" max="1278" width="13.140625" style="81" customWidth="1"/>
    <col min="1279" max="1279" width="48.42578125" style="81" customWidth="1"/>
    <col min="1280" max="1280" width="13.85546875" style="81" customWidth="1"/>
    <col min="1281" max="1281" width="11.42578125" style="81" customWidth="1"/>
    <col min="1282" max="1282" width="11.85546875" style="81" customWidth="1"/>
    <col min="1283" max="1532" width="9.140625" style="81"/>
    <col min="1533" max="1533" width="11.5703125" style="81" customWidth="1"/>
    <col min="1534" max="1534" width="13.140625" style="81" customWidth="1"/>
    <col min="1535" max="1535" width="48.42578125" style="81" customWidth="1"/>
    <col min="1536" max="1536" width="13.85546875" style="81" customWidth="1"/>
    <col min="1537" max="1537" width="11.42578125" style="81" customWidth="1"/>
    <col min="1538" max="1538" width="11.85546875" style="81" customWidth="1"/>
    <col min="1539" max="1788" width="9.140625" style="81"/>
    <col min="1789" max="1789" width="11.5703125" style="81" customWidth="1"/>
    <col min="1790" max="1790" width="13.140625" style="81" customWidth="1"/>
    <col min="1791" max="1791" width="48.42578125" style="81" customWidth="1"/>
    <col min="1792" max="1792" width="13.85546875" style="81" customWidth="1"/>
    <col min="1793" max="1793" width="11.42578125" style="81" customWidth="1"/>
    <col min="1794" max="1794" width="11.85546875" style="81" customWidth="1"/>
    <col min="1795" max="2044" width="9.140625" style="81"/>
    <col min="2045" max="2045" width="11.5703125" style="81" customWidth="1"/>
    <col min="2046" max="2046" width="13.140625" style="81" customWidth="1"/>
    <col min="2047" max="2047" width="48.42578125" style="81" customWidth="1"/>
    <col min="2048" max="2048" width="13.85546875" style="81" customWidth="1"/>
    <col min="2049" max="2049" width="11.42578125" style="81" customWidth="1"/>
    <col min="2050" max="2050" width="11.85546875" style="81" customWidth="1"/>
    <col min="2051" max="2300" width="9.140625" style="81"/>
    <col min="2301" max="2301" width="11.5703125" style="81" customWidth="1"/>
    <col min="2302" max="2302" width="13.140625" style="81" customWidth="1"/>
    <col min="2303" max="2303" width="48.42578125" style="81" customWidth="1"/>
    <col min="2304" max="2304" width="13.85546875" style="81" customWidth="1"/>
    <col min="2305" max="2305" width="11.42578125" style="81" customWidth="1"/>
    <col min="2306" max="2306" width="11.85546875" style="81" customWidth="1"/>
    <col min="2307" max="2556" width="9.140625" style="81"/>
    <col min="2557" max="2557" width="11.5703125" style="81" customWidth="1"/>
    <col min="2558" max="2558" width="13.140625" style="81" customWidth="1"/>
    <col min="2559" max="2559" width="48.42578125" style="81" customWidth="1"/>
    <col min="2560" max="2560" width="13.85546875" style="81" customWidth="1"/>
    <col min="2561" max="2561" width="11.42578125" style="81" customWidth="1"/>
    <col min="2562" max="2562" width="11.85546875" style="81" customWidth="1"/>
    <col min="2563" max="2812" width="9.140625" style="81"/>
    <col min="2813" max="2813" width="11.5703125" style="81" customWidth="1"/>
    <col min="2814" max="2814" width="13.140625" style="81" customWidth="1"/>
    <col min="2815" max="2815" width="48.42578125" style="81" customWidth="1"/>
    <col min="2816" max="2816" width="13.85546875" style="81" customWidth="1"/>
    <col min="2817" max="2817" width="11.42578125" style="81" customWidth="1"/>
    <col min="2818" max="2818" width="11.85546875" style="81" customWidth="1"/>
    <col min="2819" max="3068" width="9.140625" style="81"/>
    <col min="3069" max="3069" width="11.5703125" style="81" customWidth="1"/>
    <col min="3070" max="3070" width="13.140625" style="81" customWidth="1"/>
    <col min="3071" max="3071" width="48.42578125" style="81" customWidth="1"/>
    <col min="3072" max="3072" width="13.85546875" style="81" customWidth="1"/>
    <col min="3073" max="3073" width="11.42578125" style="81" customWidth="1"/>
    <col min="3074" max="3074" width="11.85546875" style="81" customWidth="1"/>
    <col min="3075" max="3324" width="9.140625" style="81"/>
    <col min="3325" max="3325" width="11.5703125" style="81" customWidth="1"/>
    <col min="3326" max="3326" width="13.140625" style="81" customWidth="1"/>
    <col min="3327" max="3327" width="48.42578125" style="81" customWidth="1"/>
    <col min="3328" max="3328" width="13.85546875" style="81" customWidth="1"/>
    <col min="3329" max="3329" width="11.42578125" style="81" customWidth="1"/>
    <col min="3330" max="3330" width="11.85546875" style="81" customWidth="1"/>
    <col min="3331" max="3580" width="9.140625" style="81"/>
    <col min="3581" max="3581" width="11.5703125" style="81" customWidth="1"/>
    <col min="3582" max="3582" width="13.140625" style="81" customWidth="1"/>
    <col min="3583" max="3583" width="48.42578125" style="81" customWidth="1"/>
    <col min="3584" max="3584" width="13.85546875" style="81" customWidth="1"/>
    <col min="3585" max="3585" width="11.42578125" style="81" customWidth="1"/>
    <col min="3586" max="3586" width="11.85546875" style="81" customWidth="1"/>
    <col min="3587" max="3836" width="9.140625" style="81"/>
    <col min="3837" max="3837" width="11.5703125" style="81" customWidth="1"/>
    <col min="3838" max="3838" width="13.140625" style="81" customWidth="1"/>
    <col min="3839" max="3839" width="48.42578125" style="81" customWidth="1"/>
    <col min="3840" max="3840" width="13.85546875" style="81" customWidth="1"/>
    <col min="3841" max="3841" width="11.42578125" style="81" customWidth="1"/>
    <col min="3842" max="3842" width="11.85546875" style="81" customWidth="1"/>
    <col min="3843" max="4092" width="9.140625" style="81"/>
    <col min="4093" max="4093" width="11.5703125" style="81" customWidth="1"/>
    <col min="4094" max="4094" width="13.140625" style="81" customWidth="1"/>
    <col min="4095" max="4095" width="48.42578125" style="81" customWidth="1"/>
    <col min="4096" max="4096" width="13.85546875" style="81" customWidth="1"/>
    <col min="4097" max="4097" width="11.42578125" style="81" customWidth="1"/>
    <col min="4098" max="4098" width="11.85546875" style="81" customWidth="1"/>
    <col min="4099" max="4348" width="9.140625" style="81"/>
    <col min="4349" max="4349" width="11.5703125" style="81" customWidth="1"/>
    <col min="4350" max="4350" width="13.140625" style="81" customWidth="1"/>
    <col min="4351" max="4351" width="48.42578125" style="81" customWidth="1"/>
    <col min="4352" max="4352" width="13.85546875" style="81" customWidth="1"/>
    <col min="4353" max="4353" width="11.42578125" style="81" customWidth="1"/>
    <col min="4354" max="4354" width="11.85546875" style="81" customWidth="1"/>
    <col min="4355" max="4604" width="9.140625" style="81"/>
    <col min="4605" max="4605" width="11.5703125" style="81" customWidth="1"/>
    <col min="4606" max="4606" width="13.140625" style="81" customWidth="1"/>
    <col min="4607" max="4607" width="48.42578125" style="81" customWidth="1"/>
    <col min="4608" max="4608" width="13.85546875" style="81" customWidth="1"/>
    <col min="4609" max="4609" width="11.42578125" style="81" customWidth="1"/>
    <col min="4610" max="4610" width="11.85546875" style="81" customWidth="1"/>
    <col min="4611" max="4860" width="9.140625" style="81"/>
    <col min="4861" max="4861" width="11.5703125" style="81" customWidth="1"/>
    <col min="4862" max="4862" width="13.140625" style="81" customWidth="1"/>
    <col min="4863" max="4863" width="48.42578125" style="81" customWidth="1"/>
    <col min="4864" max="4864" width="13.85546875" style="81" customWidth="1"/>
    <col min="4865" max="4865" width="11.42578125" style="81" customWidth="1"/>
    <col min="4866" max="4866" width="11.85546875" style="81" customWidth="1"/>
    <col min="4867" max="5116" width="9.140625" style="81"/>
    <col min="5117" max="5117" width="11.5703125" style="81" customWidth="1"/>
    <col min="5118" max="5118" width="13.140625" style="81" customWidth="1"/>
    <col min="5119" max="5119" width="48.42578125" style="81" customWidth="1"/>
    <col min="5120" max="5120" width="13.85546875" style="81" customWidth="1"/>
    <col min="5121" max="5121" width="11.42578125" style="81" customWidth="1"/>
    <col min="5122" max="5122" width="11.85546875" style="81" customWidth="1"/>
    <col min="5123" max="5372" width="9.140625" style="81"/>
    <col min="5373" max="5373" width="11.5703125" style="81" customWidth="1"/>
    <col min="5374" max="5374" width="13.140625" style="81" customWidth="1"/>
    <col min="5375" max="5375" width="48.42578125" style="81" customWidth="1"/>
    <col min="5376" max="5376" width="13.85546875" style="81" customWidth="1"/>
    <col min="5377" max="5377" width="11.42578125" style="81" customWidth="1"/>
    <col min="5378" max="5378" width="11.85546875" style="81" customWidth="1"/>
    <col min="5379" max="5628" width="9.140625" style="81"/>
    <col min="5629" max="5629" width="11.5703125" style="81" customWidth="1"/>
    <col min="5630" max="5630" width="13.140625" style="81" customWidth="1"/>
    <col min="5631" max="5631" width="48.42578125" style="81" customWidth="1"/>
    <col min="5632" max="5632" width="13.85546875" style="81" customWidth="1"/>
    <col min="5633" max="5633" width="11.42578125" style="81" customWidth="1"/>
    <col min="5634" max="5634" width="11.85546875" style="81" customWidth="1"/>
    <col min="5635" max="5884" width="9.140625" style="81"/>
    <col min="5885" max="5885" width="11.5703125" style="81" customWidth="1"/>
    <col min="5886" max="5886" width="13.140625" style="81" customWidth="1"/>
    <col min="5887" max="5887" width="48.42578125" style="81" customWidth="1"/>
    <col min="5888" max="5888" width="13.85546875" style="81" customWidth="1"/>
    <col min="5889" max="5889" width="11.42578125" style="81" customWidth="1"/>
    <col min="5890" max="5890" width="11.85546875" style="81" customWidth="1"/>
    <col min="5891" max="6140" width="9.140625" style="81"/>
    <col min="6141" max="6141" width="11.5703125" style="81" customWidth="1"/>
    <col min="6142" max="6142" width="13.140625" style="81" customWidth="1"/>
    <col min="6143" max="6143" width="48.42578125" style="81" customWidth="1"/>
    <col min="6144" max="6144" width="13.85546875" style="81" customWidth="1"/>
    <col min="6145" max="6145" width="11.42578125" style="81" customWidth="1"/>
    <col min="6146" max="6146" width="11.85546875" style="81" customWidth="1"/>
    <col min="6147" max="6396" width="9.140625" style="81"/>
    <col min="6397" max="6397" width="11.5703125" style="81" customWidth="1"/>
    <col min="6398" max="6398" width="13.140625" style="81" customWidth="1"/>
    <col min="6399" max="6399" width="48.42578125" style="81" customWidth="1"/>
    <col min="6400" max="6400" width="13.85546875" style="81" customWidth="1"/>
    <col min="6401" max="6401" width="11.42578125" style="81" customWidth="1"/>
    <col min="6402" max="6402" width="11.85546875" style="81" customWidth="1"/>
    <col min="6403" max="6652" width="9.140625" style="81"/>
    <col min="6653" max="6653" width="11.5703125" style="81" customWidth="1"/>
    <col min="6654" max="6654" width="13.140625" style="81" customWidth="1"/>
    <col min="6655" max="6655" width="48.42578125" style="81" customWidth="1"/>
    <col min="6656" max="6656" width="13.85546875" style="81" customWidth="1"/>
    <col min="6657" max="6657" width="11.42578125" style="81" customWidth="1"/>
    <col min="6658" max="6658" width="11.85546875" style="81" customWidth="1"/>
    <col min="6659" max="6908" width="9.140625" style="81"/>
    <col min="6909" max="6909" width="11.5703125" style="81" customWidth="1"/>
    <col min="6910" max="6910" width="13.140625" style="81" customWidth="1"/>
    <col min="6911" max="6911" width="48.42578125" style="81" customWidth="1"/>
    <col min="6912" max="6912" width="13.85546875" style="81" customWidth="1"/>
    <col min="6913" max="6913" width="11.42578125" style="81" customWidth="1"/>
    <col min="6914" max="6914" width="11.85546875" style="81" customWidth="1"/>
    <col min="6915" max="7164" width="9.140625" style="81"/>
    <col min="7165" max="7165" width="11.5703125" style="81" customWidth="1"/>
    <col min="7166" max="7166" width="13.140625" style="81" customWidth="1"/>
    <col min="7167" max="7167" width="48.42578125" style="81" customWidth="1"/>
    <col min="7168" max="7168" width="13.85546875" style="81" customWidth="1"/>
    <col min="7169" max="7169" width="11.42578125" style="81" customWidth="1"/>
    <col min="7170" max="7170" width="11.85546875" style="81" customWidth="1"/>
    <col min="7171" max="7420" width="9.140625" style="81"/>
    <col min="7421" max="7421" width="11.5703125" style="81" customWidth="1"/>
    <col min="7422" max="7422" width="13.140625" style="81" customWidth="1"/>
    <col min="7423" max="7423" width="48.42578125" style="81" customWidth="1"/>
    <col min="7424" max="7424" width="13.85546875" style="81" customWidth="1"/>
    <col min="7425" max="7425" width="11.42578125" style="81" customWidth="1"/>
    <col min="7426" max="7426" width="11.85546875" style="81" customWidth="1"/>
    <col min="7427" max="7676" width="9.140625" style="81"/>
    <col min="7677" max="7677" width="11.5703125" style="81" customWidth="1"/>
    <col min="7678" max="7678" width="13.140625" style="81" customWidth="1"/>
    <col min="7679" max="7679" width="48.42578125" style="81" customWidth="1"/>
    <col min="7680" max="7680" width="13.85546875" style="81" customWidth="1"/>
    <col min="7681" max="7681" width="11.42578125" style="81" customWidth="1"/>
    <col min="7682" max="7682" width="11.85546875" style="81" customWidth="1"/>
    <col min="7683" max="7932" width="9.140625" style="81"/>
    <col min="7933" max="7933" width="11.5703125" style="81" customWidth="1"/>
    <col min="7934" max="7934" width="13.140625" style="81" customWidth="1"/>
    <col min="7935" max="7935" width="48.42578125" style="81" customWidth="1"/>
    <col min="7936" max="7936" width="13.85546875" style="81" customWidth="1"/>
    <col min="7937" max="7937" width="11.42578125" style="81" customWidth="1"/>
    <col min="7938" max="7938" width="11.85546875" style="81" customWidth="1"/>
    <col min="7939" max="8188" width="9.140625" style="81"/>
    <col min="8189" max="8189" width="11.5703125" style="81" customWidth="1"/>
    <col min="8190" max="8190" width="13.140625" style="81" customWidth="1"/>
    <col min="8191" max="8191" width="48.42578125" style="81" customWidth="1"/>
    <col min="8192" max="8192" width="13.85546875" style="81" customWidth="1"/>
    <col min="8193" max="8193" width="11.42578125" style="81" customWidth="1"/>
    <col min="8194" max="8194" width="11.85546875" style="81" customWidth="1"/>
    <col min="8195" max="8444" width="9.140625" style="81"/>
    <col min="8445" max="8445" width="11.5703125" style="81" customWidth="1"/>
    <col min="8446" max="8446" width="13.140625" style="81" customWidth="1"/>
    <col min="8447" max="8447" width="48.42578125" style="81" customWidth="1"/>
    <col min="8448" max="8448" width="13.85546875" style="81" customWidth="1"/>
    <col min="8449" max="8449" width="11.42578125" style="81" customWidth="1"/>
    <col min="8450" max="8450" width="11.85546875" style="81" customWidth="1"/>
    <col min="8451" max="8700" width="9.140625" style="81"/>
    <col min="8701" max="8701" width="11.5703125" style="81" customWidth="1"/>
    <col min="8702" max="8702" width="13.140625" style="81" customWidth="1"/>
    <col min="8703" max="8703" width="48.42578125" style="81" customWidth="1"/>
    <col min="8704" max="8704" width="13.85546875" style="81" customWidth="1"/>
    <col min="8705" max="8705" width="11.42578125" style="81" customWidth="1"/>
    <col min="8706" max="8706" width="11.85546875" style="81" customWidth="1"/>
    <col min="8707" max="8956" width="9.140625" style="81"/>
    <col min="8957" max="8957" width="11.5703125" style="81" customWidth="1"/>
    <col min="8958" max="8958" width="13.140625" style="81" customWidth="1"/>
    <col min="8959" max="8959" width="48.42578125" style="81" customWidth="1"/>
    <col min="8960" max="8960" width="13.85546875" style="81" customWidth="1"/>
    <col min="8961" max="8961" width="11.42578125" style="81" customWidth="1"/>
    <col min="8962" max="8962" width="11.85546875" style="81" customWidth="1"/>
    <col min="8963" max="9212" width="9.140625" style="81"/>
    <col min="9213" max="9213" width="11.5703125" style="81" customWidth="1"/>
    <col min="9214" max="9214" width="13.140625" style="81" customWidth="1"/>
    <col min="9215" max="9215" width="48.42578125" style="81" customWidth="1"/>
    <col min="9216" max="9216" width="13.85546875" style="81" customWidth="1"/>
    <col min="9217" max="9217" width="11.42578125" style="81" customWidth="1"/>
    <col min="9218" max="9218" width="11.85546875" style="81" customWidth="1"/>
    <col min="9219" max="9468" width="9.140625" style="81"/>
    <col min="9469" max="9469" width="11.5703125" style="81" customWidth="1"/>
    <col min="9470" max="9470" width="13.140625" style="81" customWidth="1"/>
    <col min="9471" max="9471" width="48.42578125" style="81" customWidth="1"/>
    <col min="9472" max="9472" width="13.85546875" style="81" customWidth="1"/>
    <col min="9473" max="9473" width="11.42578125" style="81" customWidth="1"/>
    <col min="9474" max="9474" width="11.85546875" style="81" customWidth="1"/>
    <col min="9475" max="9724" width="9.140625" style="81"/>
    <col min="9725" max="9725" width="11.5703125" style="81" customWidth="1"/>
    <col min="9726" max="9726" width="13.140625" style="81" customWidth="1"/>
    <col min="9727" max="9727" width="48.42578125" style="81" customWidth="1"/>
    <col min="9728" max="9728" width="13.85546875" style="81" customWidth="1"/>
    <col min="9729" max="9729" width="11.42578125" style="81" customWidth="1"/>
    <col min="9730" max="9730" width="11.85546875" style="81" customWidth="1"/>
    <col min="9731" max="9980" width="9.140625" style="81"/>
    <col min="9981" max="9981" width="11.5703125" style="81" customWidth="1"/>
    <col min="9982" max="9982" width="13.140625" style="81" customWidth="1"/>
    <col min="9983" max="9983" width="48.42578125" style="81" customWidth="1"/>
    <col min="9984" max="9984" width="13.85546875" style="81" customWidth="1"/>
    <col min="9985" max="9985" width="11.42578125" style="81" customWidth="1"/>
    <col min="9986" max="9986" width="11.85546875" style="81" customWidth="1"/>
    <col min="9987" max="10236" width="9.140625" style="81"/>
    <col min="10237" max="10237" width="11.5703125" style="81" customWidth="1"/>
    <col min="10238" max="10238" width="13.140625" style="81" customWidth="1"/>
    <col min="10239" max="10239" width="48.42578125" style="81" customWidth="1"/>
    <col min="10240" max="10240" width="13.85546875" style="81" customWidth="1"/>
    <col min="10241" max="10241" width="11.42578125" style="81" customWidth="1"/>
    <col min="10242" max="10242" width="11.85546875" style="81" customWidth="1"/>
    <col min="10243" max="10492" width="9.140625" style="81"/>
    <col min="10493" max="10493" width="11.5703125" style="81" customWidth="1"/>
    <col min="10494" max="10494" width="13.140625" style="81" customWidth="1"/>
    <col min="10495" max="10495" width="48.42578125" style="81" customWidth="1"/>
    <col min="10496" max="10496" width="13.85546875" style="81" customWidth="1"/>
    <col min="10497" max="10497" width="11.42578125" style="81" customWidth="1"/>
    <col min="10498" max="10498" width="11.85546875" style="81" customWidth="1"/>
    <col min="10499" max="10748" width="9.140625" style="81"/>
    <col min="10749" max="10749" width="11.5703125" style="81" customWidth="1"/>
    <col min="10750" max="10750" width="13.140625" style="81" customWidth="1"/>
    <col min="10751" max="10751" width="48.42578125" style="81" customWidth="1"/>
    <col min="10752" max="10752" width="13.85546875" style="81" customWidth="1"/>
    <col min="10753" max="10753" width="11.42578125" style="81" customWidth="1"/>
    <col min="10754" max="10754" width="11.85546875" style="81" customWidth="1"/>
    <col min="10755" max="11004" width="9.140625" style="81"/>
    <col min="11005" max="11005" width="11.5703125" style="81" customWidth="1"/>
    <col min="11006" max="11006" width="13.140625" style="81" customWidth="1"/>
    <col min="11007" max="11007" width="48.42578125" style="81" customWidth="1"/>
    <col min="11008" max="11008" width="13.85546875" style="81" customWidth="1"/>
    <col min="11009" max="11009" width="11.42578125" style="81" customWidth="1"/>
    <col min="11010" max="11010" width="11.85546875" style="81" customWidth="1"/>
    <col min="11011" max="11260" width="9.140625" style="81"/>
    <col min="11261" max="11261" width="11.5703125" style="81" customWidth="1"/>
    <col min="11262" max="11262" width="13.140625" style="81" customWidth="1"/>
    <col min="11263" max="11263" width="48.42578125" style="81" customWidth="1"/>
    <col min="11264" max="11264" width="13.85546875" style="81" customWidth="1"/>
    <col min="11265" max="11265" width="11.42578125" style="81" customWidth="1"/>
    <col min="11266" max="11266" width="11.85546875" style="81" customWidth="1"/>
    <col min="11267" max="11516" width="9.140625" style="81"/>
    <col min="11517" max="11517" width="11.5703125" style="81" customWidth="1"/>
    <col min="11518" max="11518" width="13.140625" style="81" customWidth="1"/>
    <col min="11519" max="11519" width="48.42578125" style="81" customWidth="1"/>
    <col min="11520" max="11520" width="13.85546875" style="81" customWidth="1"/>
    <col min="11521" max="11521" width="11.42578125" style="81" customWidth="1"/>
    <col min="11522" max="11522" width="11.85546875" style="81" customWidth="1"/>
    <col min="11523" max="11772" width="9.140625" style="81"/>
    <col min="11773" max="11773" width="11.5703125" style="81" customWidth="1"/>
    <col min="11774" max="11774" width="13.140625" style="81" customWidth="1"/>
    <col min="11775" max="11775" width="48.42578125" style="81" customWidth="1"/>
    <col min="11776" max="11776" width="13.85546875" style="81" customWidth="1"/>
    <col min="11777" max="11777" width="11.42578125" style="81" customWidth="1"/>
    <col min="11778" max="11778" width="11.85546875" style="81" customWidth="1"/>
    <col min="11779" max="12028" width="9.140625" style="81"/>
    <col min="12029" max="12029" width="11.5703125" style="81" customWidth="1"/>
    <col min="12030" max="12030" width="13.140625" style="81" customWidth="1"/>
    <col min="12031" max="12031" width="48.42578125" style="81" customWidth="1"/>
    <col min="12032" max="12032" width="13.85546875" style="81" customWidth="1"/>
    <col min="12033" max="12033" width="11.42578125" style="81" customWidth="1"/>
    <col min="12034" max="12034" width="11.85546875" style="81" customWidth="1"/>
    <col min="12035" max="12284" width="9.140625" style="81"/>
    <col min="12285" max="12285" width="11.5703125" style="81" customWidth="1"/>
    <col min="12286" max="12286" width="13.140625" style="81" customWidth="1"/>
    <col min="12287" max="12287" width="48.42578125" style="81" customWidth="1"/>
    <col min="12288" max="12288" width="13.85546875" style="81" customWidth="1"/>
    <col min="12289" max="12289" width="11.42578125" style="81" customWidth="1"/>
    <col min="12290" max="12290" width="11.85546875" style="81" customWidth="1"/>
    <col min="12291" max="12540" width="9.140625" style="81"/>
    <col min="12541" max="12541" width="11.5703125" style="81" customWidth="1"/>
    <col min="12542" max="12542" width="13.140625" style="81" customWidth="1"/>
    <col min="12543" max="12543" width="48.42578125" style="81" customWidth="1"/>
    <col min="12544" max="12544" width="13.85546875" style="81" customWidth="1"/>
    <col min="12545" max="12545" width="11.42578125" style="81" customWidth="1"/>
    <col min="12546" max="12546" width="11.85546875" style="81" customWidth="1"/>
    <col min="12547" max="12796" width="9.140625" style="81"/>
    <col min="12797" max="12797" width="11.5703125" style="81" customWidth="1"/>
    <col min="12798" max="12798" width="13.140625" style="81" customWidth="1"/>
    <col min="12799" max="12799" width="48.42578125" style="81" customWidth="1"/>
    <col min="12800" max="12800" width="13.85546875" style="81" customWidth="1"/>
    <col min="12801" max="12801" width="11.42578125" style="81" customWidth="1"/>
    <col min="12802" max="12802" width="11.85546875" style="81" customWidth="1"/>
    <col min="12803" max="13052" width="9.140625" style="81"/>
    <col min="13053" max="13053" width="11.5703125" style="81" customWidth="1"/>
    <col min="13054" max="13054" width="13.140625" style="81" customWidth="1"/>
    <col min="13055" max="13055" width="48.42578125" style="81" customWidth="1"/>
    <col min="13056" max="13056" width="13.85546875" style="81" customWidth="1"/>
    <col min="13057" max="13057" width="11.42578125" style="81" customWidth="1"/>
    <col min="13058" max="13058" width="11.85546875" style="81" customWidth="1"/>
    <col min="13059" max="13308" width="9.140625" style="81"/>
    <col min="13309" max="13309" width="11.5703125" style="81" customWidth="1"/>
    <col min="13310" max="13310" width="13.140625" style="81" customWidth="1"/>
    <col min="13311" max="13311" width="48.42578125" style="81" customWidth="1"/>
    <col min="13312" max="13312" width="13.85546875" style="81" customWidth="1"/>
    <col min="13313" max="13313" width="11.42578125" style="81" customWidth="1"/>
    <col min="13314" max="13314" width="11.85546875" style="81" customWidth="1"/>
    <col min="13315" max="13564" width="9.140625" style="81"/>
    <col min="13565" max="13565" width="11.5703125" style="81" customWidth="1"/>
    <col min="13566" max="13566" width="13.140625" style="81" customWidth="1"/>
    <col min="13567" max="13567" width="48.42578125" style="81" customWidth="1"/>
    <col min="13568" max="13568" width="13.85546875" style="81" customWidth="1"/>
    <col min="13569" max="13569" width="11.42578125" style="81" customWidth="1"/>
    <col min="13570" max="13570" width="11.85546875" style="81" customWidth="1"/>
    <col min="13571" max="13820" width="9.140625" style="81"/>
    <col min="13821" max="13821" width="11.5703125" style="81" customWidth="1"/>
    <col min="13822" max="13822" width="13.140625" style="81" customWidth="1"/>
    <col min="13823" max="13823" width="48.42578125" style="81" customWidth="1"/>
    <col min="13824" max="13824" width="13.85546875" style="81" customWidth="1"/>
    <col min="13825" max="13825" width="11.42578125" style="81" customWidth="1"/>
    <col min="13826" max="13826" width="11.85546875" style="81" customWidth="1"/>
    <col min="13827" max="14076" width="9.140625" style="81"/>
    <col min="14077" max="14077" width="11.5703125" style="81" customWidth="1"/>
    <col min="14078" max="14078" width="13.140625" style="81" customWidth="1"/>
    <col min="14079" max="14079" width="48.42578125" style="81" customWidth="1"/>
    <col min="14080" max="14080" width="13.85546875" style="81" customWidth="1"/>
    <col min="14081" max="14081" width="11.42578125" style="81" customWidth="1"/>
    <col min="14082" max="14082" width="11.85546875" style="81" customWidth="1"/>
    <col min="14083" max="14332" width="9.140625" style="81"/>
    <col min="14333" max="14333" width="11.5703125" style="81" customWidth="1"/>
    <col min="14334" max="14334" width="13.140625" style="81" customWidth="1"/>
    <col min="14335" max="14335" width="48.42578125" style="81" customWidth="1"/>
    <col min="14336" max="14336" width="13.85546875" style="81" customWidth="1"/>
    <col min="14337" max="14337" width="11.42578125" style="81" customWidth="1"/>
    <col min="14338" max="14338" width="11.85546875" style="81" customWidth="1"/>
    <col min="14339" max="14588" width="9.140625" style="81"/>
    <col min="14589" max="14589" width="11.5703125" style="81" customWidth="1"/>
    <col min="14590" max="14590" width="13.140625" style="81" customWidth="1"/>
    <col min="14591" max="14591" width="48.42578125" style="81" customWidth="1"/>
    <col min="14592" max="14592" width="13.85546875" style="81" customWidth="1"/>
    <col min="14593" max="14593" width="11.42578125" style="81" customWidth="1"/>
    <col min="14594" max="14594" width="11.85546875" style="81" customWidth="1"/>
    <col min="14595" max="14844" width="9.140625" style="81"/>
    <col min="14845" max="14845" width="11.5703125" style="81" customWidth="1"/>
    <col min="14846" max="14846" width="13.140625" style="81" customWidth="1"/>
    <col min="14847" max="14847" width="48.42578125" style="81" customWidth="1"/>
    <col min="14848" max="14848" width="13.85546875" style="81" customWidth="1"/>
    <col min="14849" max="14849" width="11.42578125" style="81" customWidth="1"/>
    <col min="14850" max="14850" width="11.85546875" style="81" customWidth="1"/>
    <col min="14851" max="15100" width="9.140625" style="81"/>
    <col min="15101" max="15101" width="11.5703125" style="81" customWidth="1"/>
    <col min="15102" max="15102" width="13.140625" style="81" customWidth="1"/>
    <col min="15103" max="15103" width="48.42578125" style="81" customWidth="1"/>
    <col min="15104" max="15104" width="13.85546875" style="81" customWidth="1"/>
    <col min="15105" max="15105" width="11.42578125" style="81" customWidth="1"/>
    <col min="15106" max="15106" width="11.85546875" style="81" customWidth="1"/>
    <col min="15107" max="15356" width="9.140625" style="81"/>
    <col min="15357" max="15357" width="11.5703125" style="81" customWidth="1"/>
    <col min="15358" max="15358" width="13.140625" style="81" customWidth="1"/>
    <col min="15359" max="15359" width="48.42578125" style="81" customWidth="1"/>
    <col min="15360" max="15360" width="13.85546875" style="81" customWidth="1"/>
    <col min="15361" max="15361" width="11.42578125" style="81" customWidth="1"/>
    <col min="15362" max="15362" width="11.85546875" style="81" customWidth="1"/>
    <col min="15363" max="15612" width="9.140625" style="81"/>
    <col min="15613" max="15613" width="11.5703125" style="81" customWidth="1"/>
    <col min="15614" max="15614" width="13.140625" style="81" customWidth="1"/>
    <col min="15615" max="15615" width="48.42578125" style="81" customWidth="1"/>
    <col min="15616" max="15616" width="13.85546875" style="81" customWidth="1"/>
    <col min="15617" max="15617" width="11.42578125" style="81" customWidth="1"/>
    <col min="15618" max="15618" width="11.85546875" style="81" customWidth="1"/>
    <col min="15619" max="15868" width="9.140625" style="81"/>
    <col min="15869" max="15869" width="11.5703125" style="81" customWidth="1"/>
    <col min="15870" max="15870" width="13.140625" style="81" customWidth="1"/>
    <col min="15871" max="15871" width="48.42578125" style="81" customWidth="1"/>
    <col min="15872" max="15872" width="13.85546875" style="81" customWidth="1"/>
    <col min="15873" max="15873" width="11.42578125" style="81" customWidth="1"/>
    <col min="15874" max="15874" width="11.85546875" style="81" customWidth="1"/>
    <col min="15875" max="16124" width="9.140625" style="81"/>
    <col min="16125" max="16125" width="11.5703125" style="81" customWidth="1"/>
    <col min="16126" max="16126" width="13.140625" style="81" customWidth="1"/>
    <col min="16127" max="16127" width="48.42578125" style="81" customWidth="1"/>
    <col min="16128" max="16128" width="13.85546875" style="81" customWidth="1"/>
    <col min="16129" max="16129" width="11.42578125" style="81" customWidth="1"/>
    <col min="16130" max="16130" width="11.85546875" style="81" customWidth="1"/>
    <col min="16131" max="16384" width="9.140625" style="81"/>
  </cols>
  <sheetData>
    <row r="1" spans="1:20" ht="18.75" x14ac:dyDescent="0.2">
      <c r="A1" s="263" t="s">
        <v>1387</v>
      </c>
      <c r="B1" s="263"/>
      <c r="C1" s="263"/>
      <c r="D1" s="263"/>
      <c r="E1" s="263"/>
      <c r="F1" s="263"/>
      <c r="G1" s="263"/>
      <c r="H1" s="263"/>
      <c r="I1" s="263"/>
      <c r="J1" s="263"/>
    </row>
    <row r="2" spans="1:20" ht="11.25" customHeight="1" x14ac:dyDescent="0.2">
      <c r="A2" s="27"/>
      <c r="B2" s="27"/>
      <c r="C2" s="27"/>
      <c r="D2" s="27"/>
      <c r="E2" s="27"/>
      <c r="F2" s="27"/>
    </row>
    <row r="3" spans="1:20" ht="11.25" customHeight="1" x14ac:dyDescent="0.2"/>
    <row r="4" spans="1:20" ht="18.75" x14ac:dyDescent="0.2">
      <c r="A4" s="264" t="s">
        <v>1520</v>
      </c>
      <c r="B4" s="264"/>
      <c r="C4" s="264"/>
      <c r="D4" s="264"/>
      <c r="E4" s="264"/>
      <c r="F4" s="264"/>
      <c r="G4" s="264"/>
      <c r="H4" s="264"/>
      <c r="I4" s="264"/>
      <c r="J4" s="264"/>
    </row>
    <row r="5" spans="1:20" ht="12.75" customHeight="1" x14ac:dyDescent="0.2"/>
    <row r="6" spans="1:20" ht="12.75" customHeight="1" thickBot="1" x14ac:dyDescent="0.25">
      <c r="A6" s="265"/>
      <c r="B6" s="265"/>
      <c r="C6" s="265"/>
      <c r="D6" s="265"/>
      <c r="E6" s="265"/>
      <c r="F6" s="265"/>
    </row>
    <row r="7" spans="1:20" ht="12.75" customHeight="1" thickBot="1" x14ac:dyDescent="0.25">
      <c r="E7" s="270" t="s">
        <v>2968</v>
      </c>
      <c r="F7" s="271"/>
      <c r="G7" s="270" t="s">
        <v>2969</v>
      </c>
      <c r="H7" s="271"/>
      <c r="I7" s="272" t="s">
        <v>2970</v>
      </c>
      <c r="J7" s="271"/>
    </row>
    <row r="8" spans="1:20" ht="12.75" customHeight="1" x14ac:dyDescent="0.2">
      <c r="A8" s="273" t="s">
        <v>2</v>
      </c>
      <c r="B8" s="273" t="s">
        <v>3</v>
      </c>
      <c r="C8" s="268" t="s">
        <v>4</v>
      </c>
      <c r="D8" s="268" t="s">
        <v>5</v>
      </c>
      <c r="E8" s="252" t="s">
        <v>6</v>
      </c>
      <c r="F8" s="252"/>
      <c r="G8" s="252" t="s">
        <v>6</v>
      </c>
      <c r="H8" s="252"/>
      <c r="I8" s="252" t="s">
        <v>6</v>
      </c>
      <c r="J8" s="252"/>
    </row>
    <row r="9" spans="1:20" ht="36.75" customHeight="1" thickBot="1" x14ac:dyDescent="0.25">
      <c r="A9" s="274"/>
      <c r="B9" s="274"/>
      <c r="C9" s="269"/>
      <c r="D9" s="269"/>
      <c r="E9" s="2" t="s">
        <v>7</v>
      </c>
      <c r="F9" s="3" t="s">
        <v>8</v>
      </c>
      <c r="G9" s="2" t="s">
        <v>7</v>
      </c>
      <c r="H9" s="3" t="s">
        <v>8</v>
      </c>
      <c r="I9" s="9" t="s">
        <v>7</v>
      </c>
      <c r="J9" s="10" t="s">
        <v>8</v>
      </c>
    </row>
    <row r="10" spans="1:20" ht="38.25" x14ac:dyDescent="0.2">
      <c r="A10" s="4" t="s">
        <v>9</v>
      </c>
      <c r="B10" s="4" t="s">
        <v>1521</v>
      </c>
      <c r="C10" s="5" t="s">
        <v>1522</v>
      </c>
      <c r="D10" s="4" t="s">
        <v>15</v>
      </c>
      <c r="E10" s="6">
        <f>ROUND('6,2'!E10*'1,2'!$E$28,0)</f>
        <v>1006</v>
      </c>
      <c r="F10" s="6">
        <f>ROUND('6,2'!F10*'1,2'!$E$28,0)</f>
        <v>0</v>
      </c>
      <c r="G10" s="6">
        <f>ROUND('6,2'!G10*'1,2'!$E$28,0)</f>
        <v>1854</v>
      </c>
      <c r="H10" s="6">
        <f>ROUND('6,2'!H10*'1,2'!$E$28,0)</f>
        <v>0</v>
      </c>
      <c r="I10" s="6">
        <f>ROUND('6,2'!I10*'1,2'!$E$28,0)</f>
        <v>2074</v>
      </c>
      <c r="J10" s="6">
        <f>ROUND('6,2'!J10*'1,2'!$E$28,0)</f>
        <v>0</v>
      </c>
      <c r="L10" s="86"/>
      <c r="M10" s="86"/>
      <c r="N10" s="86"/>
      <c r="O10" s="86"/>
      <c r="P10" s="86"/>
      <c r="Q10" s="86"/>
      <c r="R10" s="82"/>
      <c r="T10" s="82"/>
    </row>
    <row r="11" spans="1:20" ht="25.5" x14ac:dyDescent="0.2">
      <c r="A11" s="4" t="s">
        <v>194</v>
      </c>
      <c r="B11" s="4" t="s">
        <v>1523</v>
      </c>
      <c r="C11" s="5" t="s">
        <v>1524</v>
      </c>
      <c r="D11" s="4" t="s">
        <v>15</v>
      </c>
      <c r="E11" s="6">
        <f>ROUND('6,2'!E11*'1,2'!$E$28,0)</f>
        <v>1089</v>
      </c>
      <c r="F11" s="6">
        <f>ROUND('6,2'!F11*'1,2'!$E$28,0)</f>
        <v>1199</v>
      </c>
      <c r="G11" s="6">
        <f>ROUND('6,2'!G11*'1,2'!$E$28,0)</f>
        <v>2005</v>
      </c>
      <c r="H11" s="6">
        <f>ROUND('6,2'!H11*'1,2'!$E$28,0)</f>
        <v>2211</v>
      </c>
      <c r="I11" s="6">
        <f>ROUND('6,2'!I11*'1,2'!$E$28,0)</f>
        <v>2243</v>
      </c>
      <c r="J11" s="6">
        <f>ROUND('6,2'!J11*'1,2'!$E$28,0)</f>
        <v>2248</v>
      </c>
      <c r="L11" s="82"/>
      <c r="M11" s="82"/>
      <c r="N11" s="82"/>
      <c r="O11" s="86"/>
      <c r="P11" s="86"/>
      <c r="Q11" s="86"/>
      <c r="R11" s="82"/>
      <c r="T11" s="82"/>
    </row>
    <row r="12" spans="1:20" ht="25.5" x14ac:dyDescent="0.2">
      <c r="A12" s="4" t="s">
        <v>197</v>
      </c>
      <c r="B12" s="4" t="s">
        <v>1525</v>
      </c>
      <c r="C12" s="5" t="s">
        <v>1526</v>
      </c>
      <c r="D12" s="4" t="s">
        <v>15</v>
      </c>
      <c r="E12" s="6">
        <f>ROUND('6,2'!E12*'1,2'!$E$28,0)</f>
        <v>1006</v>
      </c>
      <c r="F12" s="6">
        <f>ROUND('6,2'!F12*'1,2'!$E$28,0)</f>
        <v>0</v>
      </c>
      <c r="G12" s="6">
        <f>ROUND('6,2'!G12*'1,2'!$E$28,0)</f>
        <v>1854</v>
      </c>
      <c r="H12" s="6">
        <f>ROUND('6,2'!H12*'1,2'!$E$28,0)</f>
        <v>0</v>
      </c>
      <c r="I12" s="6">
        <f>ROUND('6,2'!I12*'1,2'!$E$28,0)</f>
        <v>2074</v>
      </c>
      <c r="J12" s="6">
        <f>ROUND('6,2'!J12*'1,2'!$E$28,0)</f>
        <v>0</v>
      </c>
      <c r="L12" s="82"/>
      <c r="M12" s="82"/>
      <c r="N12" s="82"/>
      <c r="O12" s="86"/>
      <c r="P12" s="86"/>
      <c r="Q12" s="86"/>
      <c r="R12" s="82"/>
      <c r="T12" s="82"/>
    </row>
    <row r="13" spans="1:20" ht="38.25" x14ac:dyDescent="0.2">
      <c r="A13" s="4" t="s">
        <v>200</v>
      </c>
      <c r="B13" s="4" t="s">
        <v>1527</v>
      </c>
      <c r="C13" s="5" t="s">
        <v>1528</v>
      </c>
      <c r="D13" s="4" t="s">
        <v>15</v>
      </c>
      <c r="E13" s="6">
        <f>ROUND('6,2'!E13*'1,2'!$E$28,0)</f>
        <v>2328</v>
      </c>
      <c r="F13" s="6">
        <f>ROUND('6,2'!F13*'1,2'!$E$28,0)</f>
        <v>2566</v>
      </c>
      <c r="G13" s="6">
        <f>ROUND('6,2'!G13*'1,2'!$E$28,0)</f>
        <v>4288</v>
      </c>
      <c r="H13" s="6">
        <f>ROUND('6,2'!H13*'1,2'!$E$28,0)</f>
        <v>4729</v>
      </c>
      <c r="I13" s="6">
        <f>ROUND('6,2'!I13*'1,2'!$E$28,0)</f>
        <v>4795</v>
      </c>
      <c r="J13" s="6">
        <f>ROUND('6,2'!J13*'1,2'!$E$28,0)</f>
        <v>4808</v>
      </c>
      <c r="L13" s="82"/>
      <c r="M13" s="82"/>
      <c r="N13" s="82"/>
      <c r="O13" s="86"/>
      <c r="P13" s="86"/>
      <c r="Q13" s="86"/>
      <c r="R13" s="82"/>
      <c r="T13" s="82"/>
    </row>
    <row r="14" spans="1:20" ht="38.25" x14ac:dyDescent="0.2">
      <c r="A14" s="4" t="s">
        <v>203</v>
      </c>
      <c r="B14" s="4" t="s">
        <v>1529</v>
      </c>
      <c r="C14" s="5" t="s">
        <v>1530</v>
      </c>
      <c r="D14" s="4" t="s">
        <v>15</v>
      </c>
      <c r="E14" s="6">
        <f>ROUND('6,2'!E14*'1,2'!$E$28,0)</f>
        <v>2514</v>
      </c>
      <c r="F14" s="6">
        <f>ROUND('6,2'!F14*'1,2'!$E$28,0)</f>
        <v>2772</v>
      </c>
      <c r="G14" s="6">
        <f>ROUND('6,2'!G14*'1,2'!$E$28,0)</f>
        <v>4630</v>
      </c>
      <c r="H14" s="6">
        <f>ROUND('6,2'!H14*'1,2'!$E$28,0)</f>
        <v>5109</v>
      </c>
      <c r="I14" s="6">
        <f>ROUND('6,2'!I14*'1,2'!$E$28,0)</f>
        <v>5178</v>
      </c>
      <c r="J14" s="6">
        <f>ROUND('6,2'!J14*'1,2'!$E$28,0)</f>
        <v>5194</v>
      </c>
      <c r="L14" s="82"/>
      <c r="M14" s="82"/>
      <c r="N14" s="82"/>
      <c r="O14" s="86"/>
      <c r="P14" s="86"/>
      <c r="Q14" s="86"/>
      <c r="R14" s="82"/>
      <c r="T14" s="82"/>
    </row>
    <row r="15" spans="1:20" ht="38.25" x14ac:dyDescent="0.2">
      <c r="A15" s="4" t="s">
        <v>206</v>
      </c>
      <c r="B15" s="4" t="s">
        <v>1531</v>
      </c>
      <c r="C15" s="5" t="s">
        <v>1532</v>
      </c>
      <c r="D15" s="4" t="s">
        <v>15</v>
      </c>
      <c r="E15" s="6">
        <f>ROUND('6,2'!E15*'1,2'!$E$28,0)</f>
        <v>3607</v>
      </c>
      <c r="F15" s="6">
        <f>ROUND('6,2'!F15*'1,2'!$E$28,0)</f>
        <v>3976</v>
      </c>
      <c r="G15" s="6">
        <f>ROUND('6,2'!G15*'1,2'!$E$28,0)</f>
        <v>6646</v>
      </c>
      <c r="H15" s="6">
        <f>ROUND('6,2'!H15*'1,2'!$E$28,0)</f>
        <v>7332</v>
      </c>
      <c r="I15" s="6">
        <f>ROUND('6,2'!I15*'1,2'!$E$28,0)</f>
        <v>7433</v>
      </c>
      <c r="J15" s="6">
        <f>ROUND('6,2'!J15*'1,2'!$E$28,0)</f>
        <v>7455</v>
      </c>
      <c r="L15" s="82"/>
      <c r="M15" s="82"/>
      <c r="N15" s="82"/>
      <c r="O15" s="86"/>
      <c r="P15" s="86"/>
      <c r="Q15" s="86"/>
      <c r="R15" s="82"/>
      <c r="T15" s="82"/>
    </row>
    <row r="16" spans="1:20" ht="51" x14ac:dyDescent="0.2">
      <c r="A16" s="4" t="s">
        <v>209</v>
      </c>
      <c r="B16" s="4" t="s">
        <v>1533</v>
      </c>
      <c r="C16" s="5" t="s">
        <v>1534</v>
      </c>
      <c r="D16" s="4" t="s">
        <v>15</v>
      </c>
      <c r="E16" s="6">
        <f>ROUND('6,2'!E16*'1,2'!$E$28,0)</f>
        <v>2852</v>
      </c>
      <c r="F16" s="6">
        <f>ROUND('6,2'!F16*'1,2'!$E$28,0)</f>
        <v>3145</v>
      </c>
      <c r="G16" s="6">
        <f>ROUND('6,2'!G16*'1,2'!$E$28,0)</f>
        <v>5253</v>
      </c>
      <c r="H16" s="6">
        <f>ROUND('6,2'!H16*'1,2'!$E$28,0)</f>
        <v>5794</v>
      </c>
      <c r="I16" s="6">
        <f>ROUND('6,2'!I16*'1,2'!$E$28,0)</f>
        <v>5873</v>
      </c>
      <c r="J16" s="6">
        <f>ROUND('6,2'!J16*'1,2'!$E$28,0)</f>
        <v>5890</v>
      </c>
      <c r="L16" s="82"/>
      <c r="M16" s="82"/>
      <c r="N16" s="82"/>
      <c r="O16" s="86"/>
      <c r="P16" s="86"/>
      <c r="Q16" s="86"/>
      <c r="R16" s="82"/>
      <c r="T16" s="82"/>
    </row>
    <row r="17" spans="1:20" ht="51" x14ac:dyDescent="0.2">
      <c r="A17" s="4" t="s">
        <v>212</v>
      </c>
      <c r="B17" s="4" t="s">
        <v>1535</v>
      </c>
      <c r="C17" s="5" t="s">
        <v>1536</v>
      </c>
      <c r="D17" s="4" t="s">
        <v>15</v>
      </c>
      <c r="E17" s="6">
        <f>ROUND('6,2'!E17*'1,2'!$E$28,0)</f>
        <v>3101</v>
      </c>
      <c r="F17" s="6">
        <f>ROUND('6,2'!F17*'1,2'!$E$28,0)</f>
        <v>3420</v>
      </c>
      <c r="G17" s="6">
        <f>ROUND('6,2'!G17*'1,2'!$E$28,0)</f>
        <v>5714</v>
      </c>
      <c r="H17" s="6">
        <f>ROUND('6,2'!H17*'1,2'!$E$28,0)</f>
        <v>6303</v>
      </c>
      <c r="I17" s="6">
        <f>ROUND('6,2'!I17*'1,2'!$E$28,0)</f>
        <v>6391</v>
      </c>
      <c r="J17" s="6">
        <f>ROUND('6,2'!J17*'1,2'!$E$28,0)</f>
        <v>6408</v>
      </c>
      <c r="L17" s="82"/>
      <c r="M17" s="82"/>
      <c r="N17" s="82"/>
      <c r="O17" s="86"/>
      <c r="P17" s="86"/>
      <c r="Q17" s="86"/>
      <c r="R17" s="82"/>
      <c r="T17" s="82"/>
    </row>
    <row r="18" spans="1:20" ht="51" x14ac:dyDescent="0.2">
      <c r="A18" s="4" t="s">
        <v>215</v>
      </c>
      <c r="B18" s="4" t="s">
        <v>1537</v>
      </c>
      <c r="C18" s="5" t="s">
        <v>1538</v>
      </c>
      <c r="D18" s="4" t="s">
        <v>15</v>
      </c>
      <c r="E18" s="6">
        <f>ROUND('6,2'!E18*'1,2'!$E$28,0)</f>
        <v>4109</v>
      </c>
      <c r="F18" s="6">
        <f>ROUND('6,2'!F18*'1,2'!$E$28,0)</f>
        <v>4530</v>
      </c>
      <c r="G18" s="6">
        <f>ROUND('6,2'!G18*'1,2'!$E$28,0)</f>
        <v>7568</v>
      </c>
      <c r="H18" s="6">
        <f>ROUND('6,2'!H18*'1,2'!$E$28,0)</f>
        <v>8349</v>
      </c>
      <c r="I18" s="6">
        <f>ROUND('6,2'!I18*'1,2'!$E$28,0)</f>
        <v>8463</v>
      </c>
      <c r="J18" s="6">
        <f>ROUND('6,2'!J18*'1,2'!$E$28,0)</f>
        <v>8488</v>
      </c>
      <c r="L18" s="82"/>
      <c r="M18" s="82"/>
      <c r="N18" s="82"/>
      <c r="O18" s="86"/>
      <c r="P18" s="86"/>
      <c r="Q18" s="86"/>
      <c r="R18" s="82"/>
      <c r="T18" s="82"/>
    </row>
    <row r="19" spans="1:20" ht="25.5" x14ac:dyDescent="0.2">
      <c r="A19" s="4" t="s">
        <v>218</v>
      </c>
      <c r="B19" s="4" t="s">
        <v>1539</v>
      </c>
      <c r="C19" s="5" t="s">
        <v>1540</v>
      </c>
      <c r="D19" s="4" t="s">
        <v>749</v>
      </c>
      <c r="E19" s="6">
        <f>ROUND('6,2'!E19*'1,2'!$E$28,0)</f>
        <v>1106</v>
      </c>
      <c r="F19" s="6">
        <f>ROUND('6,2'!F19*'1,2'!$E$28,0)</f>
        <v>0</v>
      </c>
      <c r="G19" s="6">
        <f>ROUND('6,2'!G19*'1,2'!$E$28,0)</f>
        <v>2038</v>
      </c>
      <c r="H19" s="6">
        <f>ROUND('6,2'!H19*'1,2'!$E$28,0)</f>
        <v>0</v>
      </c>
      <c r="I19" s="6">
        <f>ROUND('6,2'!I19*'1,2'!$E$28,0)</f>
        <v>2278</v>
      </c>
      <c r="J19" s="6">
        <f>ROUND('6,2'!J19*'1,2'!$E$28,0)</f>
        <v>0</v>
      </c>
      <c r="L19" s="82"/>
      <c r="M19" s="82"/>
      <c r="N19" s="82"/>
      <c r="O19" s="86"/>
      <c r="P19" s="86"/>
      <c r="Q19" s="86"/>
      <c r="R19" s="82"/>
      <c r="T19" s="82"/>
    </row>
    <row r="20" spans="1:20" ht="25.5" x14ac:dyDescent="0.2">
      <c r="A20" s="4" t="s">
        <v>221</v>
      </c>
      <c r="B20" s="4" t="s">
        <v>1541</v>
      </c>
      <c r="C20" s="5" t="s">
        <v>1542</v>
      </c>
      <c r="D20" s="4" t="s">
        <v>749</v>
      </c>
      <c r="E20" s="6">
        <f>ROUND('6,2'!E20*'1,2'!$E$28,0)</f>
        <v>1747</v>
      </c>
      <c r="F20" s="6">
        <f>ROUND('6,2'!F20*'1,2'!$E$28,0)</f>
        <v>0</v>
      </c>
      <c r="G20" s="6">
        <f>ROUND('6,2'!G20*'1,2'!$E$28,0)</f>
        <v>3217</v>
      </c>
      <c r="H20" s="6">
        <f>ROUND('6,2'!H20*'1,2'!$E$28,0)</f>
        <v>0</v>
      </c>
      <c r="I20" s="6">
        <f>ROUND('6,2'!I20*'1,2'!$E$28,0)</f>
        <v>3597</v>
      </c>
      <c r="J20" s="6">
        <f>ROUND('6,2'!J20*'1,2'!$E$28,0)</f>
        <v>0</v>
      </c>
      <c r="L20" s="82"/>
      <c r="M20" s="82"/>
      <c r="N20" s="82"/>
      <c r="O20" s="86"/>
      <c r="P20" s="86"/>
      <c r="Q20" s="86"/>
      <c r="R20" s="82"/>
      <c r="T20" s="82"/>
    </row>
    <row r="21" spans="1:20" ht="38.25" x14ac:dyDescent="0.2">
      <c r="A21" s="4" t="s">
        <v>224</v>
      </c>
      <c r="B21" s="4" t="s">
        <v>1543</v>
      </c>
      <c r="C21" s="5" t="s">
        <v>1544</v>
      </c>
      <c r="D21" s="4" t="s">
        <v>15</v>
      </c>
      <c r="E21" s="6">
        <f>ROUND('6,2'!E21*'1,2'!$E$28,0)</f>
        <v>1675</v>
      </c>
      <c r="F21" s="6">
        <f>ROUND('6,2'!F21*'1,2'!$E$28,0)</f>
        <v>0</v>
      </c>
      <c r="G21" s="6">
        <f>ROUND('6,2'!G21*'1,2'!$E$28,0)</f>
        <v>3090</v>
      </c>
      <c r="H21" s="6">
        <f>ROUND('6,2'!H21*'1,2'!$E$28,0)</f>
        <v>0</v>
      </c>
      <c r="I21" s="6">
        <f>ROUND('6,2'!I21*'1,2'!$E$28,0)</f>
        <v>3454</v>
      </c>
      <c r="J21" s="6">
        <f>ROUND('6,2'!J21*'1,2'!$E$28,0)</f>
        <v>0</v>
      </c>
      <c r="L21" s="82"/>
      <c r="M21" s="82"/>
      <c r="N21" s="82"/>
      <c r="O21" s="86"/>
      <c r="P21" s="86"/>
      <c r="Q21" s="86"/>
      <c r="R21" s="82"/>
      <c r="T21" s="82"/>
    </row>
    <row r="22" spans="1:20" ht="25.5" x14ac:dyDescent="0.2">
      <c r="A22" s="4" t="s">
        <v>227</v>
      </c>
      <c r="B22" s="4" t="s">
        <v>1545</v>
      </c>
      <c r="C22" s="5" t="s">
        <v>1546</v>
      </c>
      <c r="D22" s="4" t="s">
        <v>15</v>
      </c>
      <c r="E22" s="6">
        <f>ROUND('6,2'!E22*'1,2'!$E$28,0)</f>
        <v>838</v>
      </c>
      <c r="F22" s="6">
        <f>ROUND('6,2'!F22*'1,2'!$E$28,0)</f>
        <v>0</v>
      </c>
      <c r="G22" s="6">
        <f>ROUND('6,2'!G22*'1,2'!$E$28,0)</f>
        <v>1544</v>
      </c>
      <c r="H22" s="6">
        <f>ROUND('6,2'!H22*'1,2'!$E$28,0)</f>
        <v>0</v>
      </c>
      <c r="I22" s="6">
        <f>ROUND('6,2'!I22*'1,2'!$E$28,0)</f>
        <v>1725</v>
      </c>
      <c r="J22" s="6">
        <f>ROUND('6,2'!J22*'1,2'!$E$28,0)</f>
        <v>0</v>
      </c>
      <c r="L22" s="82"/>
      <c r="M22" s="82"/>
      <c r="N22" s="82"/>
      <c r="O22" s="86"/>
      <c r="P22" s="86"/>
      <c r="Q22" s="86"/>
      <c r="R22" s="82"/>
      <c r="T22" s="82"/>
    </row>
    <row r="23" spans="1:20" ht="25.5" x14ac:dyDescent="0.2">
      <c r="A23" s="4" t="s">
        <v>230</v>
      </c>
      <c r="B23" s="4" t="s">
        <v>1547</v>
      </c>
      <c r="C23" s="5" t="s">
        <v>1548</v>
      </c>
      <c r="D23" s="4" t="s">
        <v>15</v>
      </c>
      <c r="E23" s="6">
        <f>ROUND('6,2'!E23*'1,2'!$E$28,0)</f>
        <v>1803</v>
      </c>
      <c r="F23" s="6">
        <f>ROUND('6,2'!F23*'1,2'!$E$28,0)</f>
        <v>0</v>
      </c>
      <c r="G23" s="6">
        <f>ROUND('6,2'!G23*'1,2'!$E$28,0)</f>
        <v>3323</v>
      </c>
      <c r="H23" s="6">
        <f>ROUND('6,2'!H23*'1,2'!$E$28,0)</f>
        <v>0</v>
      </c>
      <c r="I23" s="6">
        <f>ROUND('6,2'!I23*'1,2'!$E$28,0)</f>
        <v>3715</v>
      </c>
      <c r="J23" s="6">
        <f>ROUND('6,2'!J23*'1,2'!$E$28,0)</f>
        <v>0</v>
      </c>
      <c r="L23" s="82"/>
      <c r="M23" s="82"/>
      <c r="N23" s="82"/>
      <c r="O23" s="86"/>
      <c r="P23" s="86"/>
      <c r="Q23" s="86"/>
      <c r="R23" s="82"/>
      <c r="T23" s="82"/>
    </row>
    <row r="24" spans="1:20" ht="25.5" x14ac:dyDescent="0.2">
      <c r="A24" s="4" t="s">
        <v>233</v>
      </c>
      <c r="B24" s="4" t="s">
        <v>1549</v>
      </c>
      <c r="C24" s="5" t="s">
        <v>1550</v>
      </c>
      <c r="D24" s="4" t="s">
        <v>15</v>
      </c>
      <c r="E24" s="6">
        <f>ROUND('6,2'!E24*'1,2'!$E$28,0)</f>
        <v>582</v>
      </c>
      <c r="F24" s="6">
        <f>ROUND('6,2'!F24*'1,2'!$E$28,0)</f>
        <v>0</v>
      </c>
      <c r="G24" s="6">
        <f>ROUND('6,2'!G24*'1,2'!$E$28,0)</f>
        <v>1073</v>
      </c>
      <c r="H24" s="6">
        <f>ROUND('6,2'!H24*'1,2'!$E$28,0)</f>
        <v>0</v>
      </c>
      <c r="I24" s="6">
        <f>ROUND('6,2'!I24*'1,2'!$E$28,0)</f>
        <v>1199</v>
      </c>
      <c r="J24" s="6">
        <f>ROUND('6,2'!J24*'1,2'!$E$28,0)</f>
        <v>0</v>
      </c>
      <c r="L24" s="82"/>
      <c r="M24" s="82"/>
      <c r="N24" s="82"/>
      <c r="O24" s="86"/>
      <c r="P24" s="86"/>
      <c r="Q24" s="86"/>
      <c r="R24" s="82"/>
      <c r="T24" s="82"/>
    </row>
    <row r="25" spans="1:20" ht="25.5" x14ac:dyDescent="0.2">
      <c r="A25" s="4" t="s">
        <v>236</v>
      </c>
      <c r="B25" s="4" t="s">
        <v>1551</v>
      </c>
      <c r="C25" s="5" t="s">
        <v>1552</v>
      </c>
      <c r="D25" s="4" t="s">
        <v>15</v>
      </c>
      <c r="E25" s="6">
        <f>ROUND('6,2'!E25*'1,2'!$E$28,0)</f>
        <v>758</v>
      </c>
      <c r="F25" s="6">
        <f>ROUND('6,2'!F25*'1,2'!$E$28,0)</f>
        <v>0</v>
      </c>
      <c r="G25" s="6">
        <f>ROUND('6,2'!G25*'1,2'!$E$28,0)</f>
        <v>1395</v>
      </c>
      <c r="H25" s="6">
        <f>ROUND('6,2'!H25*'1,2'!$E$28,0)</f>
        <v>0</v>
      </c>
      <c r="I25" s="6">
        <f>ROUND('6,2'!I25*'1,2'!$E$28,0)</f>
        <v>1560</v>
      </c>
      <c r="J25" s="6">
        <f>ROUND('6,2'!J25*'1,2'!$E$28,0)</f>
        <v>0</v>
      </c>
      <c r="L25" s="82"/>
      <c r="M25" s="82"/>
      <c r="N25" s="82"/>
      <c r="O25" s="86"/>
      <c r="P25" s="86"/>
      <c r="Q25" s="86"/>
      <c r="R25" s="82"/>
      <c r="T25" s="82"/>
    </row>
    <row r="26" spans="1:20" ht="25.5" x14ac:dyDescent="0.2">
      <c r="A26" s="4" t="s">
        <v>239</v>
      </c>
      <c r="B26" s="4" t="s">
        <v>1553</v>
      </c>
      <c r="C26" s="5" t="s">
        <v>1554</v>
      </c>
      <c r="D26" s="4" t="s">
        <v>15</v>
      </c>
      <c r="E26" s="6">
        <f>ROUND('6,2'!E26*'1,2'!$E$28,0)</f>
        <v>651</v>
      </c>
      <c r="F26" s="6">
        <f>ROUND('6,2'!F26*'1,2'!$E$28,0)</f>
        <v>720</v>
      </c>
      <c r="G26" s="6">
        <f>ROUND('6,2'!G26*'1,2'!$E$28,0)</f>
        <v>1201</v>
      </c>
      <c r="H26" s="6">
        <f>ROUND('6,2'!H26*'1,2'!$E$28,0)</f>
        <v>1326</v>
      </c>
      <c r="I26" s="6">
        <f>ROUND('6,2'!I26*'1,2'!$E$28,0)</f>
        <v>1343</v>
      </c>
      <c r="J26" s="6">
        <f>ROUND('6,2'!J26*'1,2'!$E$28,0)</f>
        <v>1348</v>
      </c>
      <c r="L26" s="82"/>
      <c r="M26" s="82"/>
      <c r="N26" s="82"/>
      <c r="O26" s="86"/>
      <c r="P26" s="86"/>
      <c r="Q26" s="86"/>
      <c r="R26" s="82"/>
      <c r="T26" s="82"/>
    </row>
    <row r="27" spans="1:20" ht="25.5" x14ac:dyDescent="0.2">
      <c r="A27" s="4" t="s">
        <v>242</v>
      </c>
      <c r="B27" s="4" t="s">
        <v>1555</v>
      </c>
      <c r="C27" s="5" t="s">
        <v>1556</v>
      </c>
      <c r="D27" s="4" t="s">
        <v>15</v>
      </c>
      <c r="E27" s="6">
        <f>ROUND('6,2'!E27*'1,2'!$E$28,0)</f>
        <v>1258</v>
      </c>
      <c r="F27" s="6">
        <f>ROUND('6,2'!F27*'1,2'!$E$28,0)</f>
        <v>0</v>
      </c>
      <c r="G27" s="6">
        <f>ROUND('6,2'!G27*'1,2'!$E$28,0)</f>
        <v>2315</v>
      </c>
      <c r="H27" s="6">
        <f>ROUND('6,2'!H27*'1,2'!$E$28,0)</f>
        <v>0</v>
      </c>
      <c r="I27" s="6">
        <f>ROUND('6,2'!I27*'1,2'!$E$28,0)</f>
        <v>2588</v>
      </c>
      <c r="J27" s="6">
        <f>ROUND('6,2'!J27*'1,2'!$E$28,0)</f>
        <v>0</v>
      </c>
      <c r="L27" s="82"/>
      <c r="M27" s="82"/>
      <c r="N27" s="82"/>
      <c r="O27" s="86"/>
      <c r="P27" s="86"/>
      <c r="Q27" s="86"/>
      <c r="R27" s="82"/>
      <c r="T27" s="82"/>
    </row>
    <row r="28" spans="1:20" ht="38.25" x14ac:dyDescent="0.2">
      <c r="A28" s="4" t="s">
        <v>245</v>
      </c>
      <c r="B28" s="4" t="s">
        <v>1557</v>
      </c>
      <c r="C28" s="5" t="s">
        <v>1558</v>
      </c>
      <c r="D28" s="4" t="s">
        <v>15</v>
      </c>
      <c r="E28" s="6">
        <f>ROUND('6,2'!E28*'1,2'!$E$28,0)</f>
        <v>1215</v>
      </c>
      <c r="F28" s="6">
        <f>ROUND('6,2'!F28*'1,2'!$E$28,0)</f>
        <v>0</v>
      </c>
      <c r="G28" s="6">
        <f>ROUND('6,2'!G28*'1,2'!$E$28,0)</f>
        <v>2267</v>
      </c>
      <c r="H28" s="6">
        <f>ROUND('6,2'!H28*'1,2'!$E$28,0)</f>
        <v>0</v>
      </c>
      <c r="I28" s="6">
        <f>ROUND('6,2'!I28*'1,2'!$E$28,0)</f>
        <v>2535</v>
      </c>
      <c r="J28" s="6">
        <f>ROUND('6,2'!J28*'1,2'!$E$28,0)</f>
        <v>0</v>
      </c>
      <c r="L28" s="82"/>
      <c r="M28" s="82"/>
      <c r="N28" s="82"/>
      <c r="O28" s="86"/>
      <c r="P28" s="86"/>
      <c r="Q28" s="86"/>
      <c r="R28" s="82"/>
      <c r="T28" s="82"/>
    </row>
    <row r="29" spans="1:20" ht="38.25" x14ac:dyDescent="0.2">
      <c r="A29" s="4" t="s">
        <v>248</v>
      </c>
      <c r="B29" s="4" t="s">
        <v>1559</v>
      </c>
      <c r="C29" s="5" t="s">
        <v>1560</v>
      </c>
      <c r="D29" s="4" t="s">
        <v>15</v>
      </c>
      <c r="E29" s="6">
        <f>ROUND('6,2'!E29*'1,2'!$E$28,0)</f>
        <v>1754</v>
      </c>
      <c r="F29" s="6">
        <f>ROUND('6,2'!F29*'1,2'!$E$28,0)</f>
        <v>0</v>
      </c>
      <c r="G29" s="6">
        <f>ROUND('6,2'!G29*'1,2'!$E$28,0)</f>
        <v>3278</v>
      </c>
      <c r="H29" s="6">
        <f>ROUND('6,2'!H29*'1,2'!$E$28,0)</f>
        <v>0</v>
      </c>
      <c r="I29" s="6">
        <f>ROUND('6,2'!I29*'1,2'!$E$28,0)</f>
        <v>3495</v>
      </c>
      <c r="J29" s="6">
        <f>ROUND('6,2'!J29*'1,2'!$E$28,0)</f>
        <v>0</v>
      </c>
      <c r="L29" s="82"/>
      <c r="M29" s="82"/>
      <c r="N29" s="82"/>
      <c r="O29" s="86"/>
      <c r="P29" s="86"/>
      <c r="Q29" s="86"/>
      <c r="R29" s="82"/>
      <c r="T29" s="82"/>
    </row>
    <row r="30" spans="1:20" x14ac:dyDescent="0.2">
      <c r="A30" s="4" t="s">
        <v>251</v>
      </c>
      <c r="B30" s="4" t="s">
        <v>1561</v>
      </c>
      <c r="C30" s="5" t="s">
        <v>1562</v>
      </c>
      <c r="D30" s="4" t="s">
        <v>15</v>
      </c>
      <c r="E30" s="6">
        <f>ROUND('6,2'!E30*'1,2'!$E$28,0)</f>
        <v>1367</v>
      </c>
      <c r="F30" s="6">
        <f>ROUND('6,2'!F30*'1,2'!$E$28,0)</f>
        <v>0</v>
      </c>
      <c r="G30" s="6">
        <f>ROUND('6,2'!G30*'1,2'!$E$28,0)</f>
        <v>2520</v>
      </c>
      <c r="H30" s="6">
        <f>ROUND('6,2'!H30*'1,2'!$E$28,0)</f>
        <v>0</v>
      </c>
      <c r="I30" s="6">
        <f>ROUND('6,2'!I30*'1,2'!$E$28,0)</f>
        <v>2818</v>
      </c>
      <c r="J30" s="6">
        <f>ROUND('6,2'!J30*'1,2'!$E$28,0)</f>
        <v>0</v>
      </c>
      <c r="L30" s="82"/>
      <c r="M30" s="82"/>
      <c r="N30" s="82"/>
      <c r="O30" s="86"/>
      <c r="P30" s="86"/>
      <c r="Q30" s="86"/>
      <c r="R30" s="82"/>
      <c r="T30" s="82"/>
    </row>
    <row r="31" spans="1:20" ht="38.25" x14ac:dyDescent="0.2">
      <c r="A31" s="4" t="s">
        <v>254</v>
      </c>
      <c r="B31" s="4" t="s">
        <v>1563</v>
      </c>
      <c r="C31" s="5" t="s">
        <v>1564</v>
      </c>
      <c r="D31" s="4" t="s">
        <v>15</v>
      </c>
      <c r="E31" s="6">
        <f>ROUND('6,2'!E31*'1,2'!$E$28,0)</f>
        <v>1803</v>
      </c>
      <c r="F31" s="6">
        <f>ROUND('6,2'!F31*'1,2'!$E$28,0)</f>
        <v>0</v>
      </c>
      <c r="G31" s="6">
        <f>ROUND('6,2'!G31*'1,2'!$E$28,0)</f>
        <v>3323</v>
      </c>
      <c r="H31" s="6">
        <f>ROUND('6,2'!H31*'1,2'!$E$28,0)</f>
        <v>0</v>
      </c>
      <c r="I31" s="6">
        <f>ROUND('6,2'!I31*'1,2'!$E$28,0)</f>
        <v>3715</v>
      </c>
      <c r="J31" s="6">
        <f>ROUND('6,2'!J31*'1,2'!$E$28,0)</f>
        <v>0</v>
      </c>
      <c r="L31" s="82"/>
      <c r="M31" s="82"/>
      <c r="N31" s="82"/>
      <c r="O31" s="86"/>
      <c r="P31" s="86"/>
      <c r="Q31" s="86"/>
      <c r="R31" s="82"/>
      <c r="T31" s="82"/>
    </row>
    <row r="32" spans="1:20" ht="25.5" x14ac:dyDescent="0.2">
      <c r="A32" s="4" t="s">
        <v>257</v>
      </c>
      <c r="B32" s="4" t="s">
        <v>1565</v>
      </c>
      <c r="C32" s="5" t="s">
        <v>1566</v>
      </c>
      <c r="D32" s="4" t="s">
        <v>15</v>
      </c>
      <c r="E32" s="6">
        <f>ROUND('6,2'!E32*'1,2'!$E$28,0)</f>
        <v>2676</v>
      </c>
      <c r="F32" s="6">
        <f>ROUND('6,2'!F32*'1,2'!$E$28,0)</f>
        <v>0</v>
      </c>
      <c r="G32" s="6">
        <f>ROUND('6,2'!G32*'1,2'!$E$28,0)</f>
        <v>4932</v>
      </c>
      <c r="H32" s="6">
        <f>ROUND('6,2'!H32*'1,2'!$E$28,0)</f>
        <v>0</v>
      </c>
      <c r="I32" s="6">
        <f>ROUND('6,2'!I32*'1,2'!$E$28,0)</f>
        <v>5514</v>
      </c>
      <c r="J32" s="6">
        <f>ROUND('6,2'!J32*'1,2'!$E$28,0)</f>
        <v>0</v>
      </c>
      <c r="L32" s="82"/>
      <c r="M32" s="82"/>
      <c r="N32" s="82"/>
      <c r="O32" s="86"/>
      <c r="P32" s="86"/>
      <c r="Q32" s="86"/>
      <c r="R32" s="82"/>
      <c r="T32" s="82"/>
    </row>
    <row r="33" spans="1:20" ht="25.5" x14ac:dyDescent="0.2">
      <c r="A33" s="4" t="s">
        <v>260</v>
      </c>
      <c r="B33" s="4" t="s">
        <v>1567</v>
      </c>
      <c r="C33" s="5" t="s">
        <v>1568</v>
      </c>
      <c r="D33" s="4" t="s">
        <v>15</v>
      </c>
      <c r="E33" s="6">
        <f>ROUND('6,2'!E33*'1,2'!$E$28,0)</f>
        <v>1258</v>
      </c>
      <c r="F33" s="6">
        <f>ROUND('6,2'!F33*'1,2'!$E$28,0)</f>
        <v>0</v>
      </c>
      <c r="G33" s="6">
        <f>ROUND('6,2'!G33*'1,2'!$E$28,0)</f>
        <v>2315</v>
      </c>
      <c r="H33" s="6">
        <f>ROUND('6,2'!H33*'1,2'!$E$28,0)</f>
        <v>0</v>
      </c>
      <c r="I33" s="6">
        <f>ROUND('6,2'!I33*'1,2'!$E$28,0)</f>
        <v>2588</v>
      </c>
      <c r="J33" s="6">
        <f>ROUND('6,2'!J33*'1,2'!$E$28,0)</f>
        <v>0</v>
      </c>
      <c r="L33" s="82"/>
      <c r="M33" s="82"/>
      <c r="N33" s="82"/>
      <c r="O33" s="86"/>
      <c r="P33" s="86"/>
      <c r="Q33" s="86"/>
      <c r="R33" s="82"/>
      <c r="T33" s="82"/>
    </row>
    <row r="34" spans="1:20" ht="25.5" x14ac:dyDescent="0.2">
      <c r="A34" s="4" t="s">
        <v>263</v>
      </c>
      <c r="B34" s="4" t="s">
        <v>1569</v>
      </c>
      <c r="C34" s="5" t="s">
        <v>1570</v>
      </c>
      <c r="D34" s="4" t="s">
        <v>15</v>
      </c>
      <c r="E34" s="6">
        <f>ROUND('6,2'!E34*'1,2'!$E$28,0)</f>
        <v>1094</v>
      </c>
      <c r="F34" s="6">
        <f>ROUND('6,2'!F34*'1,2'!$E$28,0)</f>
        <v>0</v>
      </c>
      <c r="G34" s="6">
        <f>ROUND('6,2'!G34*'1,2'!$E$28,0)</f>
        <v>2070</v>
      </c>
      <c r="H34" s="6">
        <f>ROUND('6,2'!H34*'1,2'!$E$28,0)</f>
        <v>0</v>
      </c>
      <c r="I34" s="6">
        <f>ROUND('6,2'!I34*'1,2'!$E$28,0)</f>
        <v>2112</v>
      </c>
      <c r="J34" s="6">
        <f>ROUND('6,2'!J34*'1,2'!$E$28,0)</f>
        <v>0</v>
      </c>
      <c r="L34" s="82"/>
      <c r="M34" s="82"/>
      <c r="N34" s="82"/>
      <c r="O34" s="86"/>
      <c r="P34" s="86"/>
      <c r="Q34" s="86"/>
      <c r="R34" s="82"/>
      <c r="T34" s="82"/>
    </row>
    <row r="35" spans="1:20" ht="38.25" x14ac:dyDescent="0.2">
      <c r="A35" s="4" t="s">
        <v>266</v>
      </c>
      <c r="B35" s="4" t="s">
        <v>1571</v>
      </c>
      <c r="C35" s="5" t="s">
        <v>1572</v>
      </c>
      <c r="D35" s="4" t="s">
        <v>15</v>
      </c>
      <c r="E35" s="6">
        <f>ROUND('6,2'!E35*'1,2'!$E$28,0)</f>
        <v>2293</v>
      </c>
      <c r="F35" s="6">
        <f>ROUND('6,2'!F35*'1,2'!$E$28,0)</f>
        <v>0</v>
      </c>
      <c r="G35" s="6">
        <f>ROUND('6,2'!G35*'1,2'!$E$28,0)</f>
        <v>4332</v>
      </c>
      <c r="H35" s="6">
        <f>ROUND('6,2'!H35*'1,2'!$E$28,0)</f>
        <v>0</v>
      </c>
      <c r="I35" s="6">
        <f>ROUND('6,2'!I35*'1,2'!$E$28,0)</f>
        <v>4422</v>
      </c>
      <c r="J35" s="6">
        <f>ROUND('6,2'!J35*'1,2'!$E$28,0)</f>
        <v>0</v>
      </c>
      <c r="L35" s="82"/>
      <c r="M35" s="82"/>
      <c r="N35" s="82"/>
      <c r="O35" s="86"/>
      <c r="P35" s="86"/>
      <c r="Q35" s="86"/>
      <c r="R35" s="82"/>
      <c r="T35" s="82"/>
    </row>
    <row r="36" spans="1:20" ht="25.5" x14ac:dyDescent="0.2">
      <c r="A36" s="4" t="s">
        <v>269</v>
      </c>
      <c r="B36" s="4" t="s">
        <v>1573</v>
      </c>
      <c r="C36" s="5" t="s">
        <v>1574</v>
      </c>
      <c r="D36" s="4" t="s">
        <v>15</v>
      </c>
      <c r="E36" s="6">
        <f>ROUND('6,2'!E36*'1,2'!$E$28,0)</f>
        <v>2195</v>
      </c>
      <c r="F36" s="6">
        <f>ROUND('6,2'!F36*'1,2'!$E$28,0)</f>
        <v>0</v>
      </c>
      <c r="G36" s="6">
        <f>ROUND('6,2'!G36*'1,2'!$E$28,0)</f>
        <v>4096</v>
      </c>
      <c r="H36" s="6">
        <f>ROUND('6,2'!H36*'1,2'!$E$28,0)</f>
        <v>0</v>
      </c>
      <c r="I36" s="6">
        <f>ROUND('6,2'!I36*'1,2'!$E$28,0)</f>
        <v>4370</v>
      </c>
      <c r="J36" s="6">
        <f>ROUND('6,2'!J36*'1,2'!$E$28,0)</f>
        <v>0</v>
      </c>
      <c r="L36" s="82"/>
      <c r="M36" s="82"/>
      <c r="N36" s="82"/>
      <c r="O36" s="86"/>
      <c r="P36" s="86"/>
      <c r="Q36" s="86"/>
      <c r="R36" s="82"/>
      <c r="T36" s="82"/>
    </row>
    <row r="37" spans="1:20" ht="38.25" x14ac:dyDescent="0.2">
      <c r="A37" s="4" t="s">
        <v>272</v>
      </c>
      <c r="B37" s="4" t="s">
        <v>1575</v>
      </c>
      <c r="C37" s="5" t="s">
        <v>1576</v>
      </c>
      <c r="D37" s="4" t="s">
        <v>15</v>
      </c>
      <c r="E37" s="6">
        <f>ROUND('6,2'!E37*'1,2'!$E$28,0)</f>
        <v>641</v>
      </c>
      <c r="F37" s="6">
        <f>ROUND('6,2'!F37*'1,2'!$E$28,0)</f>
        <v>706</v>
      </c>
      <c r="G37" s="6">
        <f>ROUND('6,2'!G37*'1,2'!$E$28,0)</f>
        <v>1180</v>
      </c>
      <c r="H37" s="6">
        <f>ROUND('6,2'!H37*'1,2'!$E$28,0)</f>
        <v>1300</v>
      </c>
      <c r="I37" s="6">
        <f>ROUND('6,2'!I37*'1,2'!$E$28,0)</f>
        <v>1318</v>
      </c>
      <c r="J37" s="6">
        <f>ROUND('6,2'!J37*'1,2'!$E$28,0)</f>
        <v>1322</v>
      </c>
      <c r="L37" s="82"/>
      <c r="M37" s="82"/>
      <c r="N37" s="82"/>
      <c r="O37" s="86"/>
      <c r="P37" s="86"/>
      <c r="Q37" s="86"/>
      <c r="R37" s="82"/>
      <c r="T37" s="82"/>
    </row>
    <row r="38" spans="1:20" ht="25.5" x14ac:dyDescent="0.2">
      <c r="A38" s="4" t="s">
        <v>275</v>
      </c>
      <c r="B38" s="4" t="s">
        <v>1577</v>
      </c>
      <c r="C38" s="5" t="s">
        <v>1578</v>
      </c>
      <c r="D38" s="4" t="s">
        <v>15</v>
      </c>
      <c r="E38" s="6">
        <f>ROUND('6,2'!E38*'1,2'!$E$28,0)</f>
        <v>932</v>
      </c>
      <c r="F38" s="6">
        <f>ROUND('6,2'!F38*'1,2'!$E$28,0)</f>
        <v>0</v>
      </c>
      <c r="G38" s="6">
        <f>ROUND('6,2'!G38*'1,2'!$E$28,0)</f>
        <v>1715</v>
      </c>
      <c r="H38" s="6">
        <f>ROUND('6,2'!H38*'1,2'!$E$28,0)</f>
        <v>0</v>
      </c>
      <c r="I38" s="6">
        <f>ROUND('6,2'!I38*'1,2'!$E$28,0)</f>
        <v>1919</v>
      </c>
      <c r="J38" s="6">
        <f>ROUND('6,2'!J38*'1,2'!$E$28,0)</f>
        <v>0</v>
      </c>
      <c r="L38" s="82"/>
      <c r="M38" s="82"/>
      <c r="N38" s="82"/>
      <c r="O38" s="86"/>
      <c r="P38" s="86"/>
      <c r="Q38" s="86"/>
      <c r="R38" s="82"/>
      <c r="T38" s="82"/>
    </row>
    <row r="39" spans="1:20" ht="38.25" x14ac:dyDescent="0.2">
      <c r="A39" s="4" t="s">
        <v>278</v>
      </c>
      <c r="B39" s="4" t="s">
        <v>1579</v>
      </c>
      <c r="C39" s="5" t="s">
        <v>1580</v>
      </c>
      <c r="D39" s="4" t="s">
        <v>15</v>
      </c>
      <c r="E39" s="6">
        <f>ROUND('6,2'!E39*'1,2'!$E$28,0)</f>
        <v>1862</v>
      </c>
      <c r="F39" s="6">
        <f>ROUND('6,2'!F39*'1,2'!$E$28,0)</f>
        <v>0</v>
      </c>
      <c r="G39" s="6">
        <f>ROUND('6,2'!G39*'1,2'!$E$28,0)</f>
        <v>3429</v>
      </c>
      <c r="H39" s="6">
        <f>ROUND('6,2'!H39*'1,2'!$E$28,0)</f>
        <v>0</v>
      </c>
      <c r="I39" s="6">
        <f>ROUND('6,2'!I39*'1,2'!$E$28,0)</f>
        <v>3838</v>
      </c>
      <c r="J39" s="6">
        <f>ROUND('6,2'!J39*'1,2'!$E$28,0)</f>
        <v>0</v>
      </c>
      <c r="L39" s="82"/>
      <c r="M39" s="82"/>
      <c r="N39" s="82"/>
      <c r="O39" s="86"/>
      <c r="P39" s="86"/>
      <c r="Q39" s="86"/>
      <c r="R39" s="82"/>
      <c r="T39" s="82"/>
    </row>
    <row r="40" spans="1:20" ht="38.25" x14ac:dyDescent="0.2">
      <c r="A40" s="4" t="s">
        <v>281</v>
      </c>
      <c r="B40" s="4" t="s">
        <v>1581</v>
      </c>
      <c r="C40" s="5" t="s">
        <v>1582</v>
      </c>
      <c r="D40" s="4" t="s">
        <v>15</v>
      </c>
      <c r="E40" s="6">
        <f>ROUND('6,2'!E40*'1,2'!$E$28,0)</f>
        <v>3271</v>
      </c>
      <c r="F40" s="6">
        <f>ROUND('6,2'!F40*'1,2'!$E$28,0)</f>
        <v>0</v>
      </c>
      <c r="G40" s="6">
        <f>ROUND('6,2'!G40*'1,2'!$E$28,0)</f>
        <v>6025</v>
      </c>
      <c r="H40" s="6">
        <f>ROUND('6,2'!H40*'1,2'!$E$28,0)</f>
        <v>0</v>
      </c>
      <c r="I40" s="6">
        <f>ROUND('6,2'!I40*'1,2'!$E$28,0)</f>
        <v>6738</v>
      </c>
      <c r="J40" s="6">
        <f>ROUND('6,2'!J40*'1,2'!$E$28,0)</f>
        <v>0</v>
      </c>
      <c r="L40" s="82"/>
      <c r="M40" s="82"/>
      <c r="N40" s="82"/>
      <c r="O40" s="86"/>
      <c r="P40" s="86"/>
      <c r="Q40" s="86"/>
      <c r="R40" s="82"/>
      <c r="T40" s="82"/>
    </row>
    <row r="41" spans="1:20" x14ac:dyDescent="0.2">
      <c r="A41" s="4" t="s">
        <v>284</v>
      </c>
      <c r="B41" s="4" t="s">
        <v>1583</v>
      </c>
      <c r="C41" s="5" t="s">
        <v>1584</v>
      </c>
      <c r="D41" s="4" t="s">
        <v>15</v>
      </c>
      <c r="E41" s="6">
        <f>ROUND('6,2'!E41*'1,2'!$E$28,0)</f>
        <v>2933</v>
      </c>
      <c r="F41" s="6">
        <f>ROUND('6,2'!F41*'1,2'!$E$28,0)</f>
        <v>3234</v>
      </c>
      <c r="G41" s="6">
        <f>ROUND('6,2'!G41*'1,2'!$E$28,0)</f>
        <v>5403</v>
      </c>
      <c r="H41" s="6">
        <f>ROUND('6,2'!H41*'1,2'!$E$28,0)</f>
        <v>5960</v>
      </c>
      <c r="I41" s="6">
        <f>ROUND('6,2'!I41*'1,2'!$E$28,0)</f>
        <v>6042</v>
      </c>
      <c r="J41" s="6">
        <f>ROUND('6,2'!J41*'1,2'!$E$28,0)</f>
        <v>6059</v>
      </c>
      <c r="L41" s="82"/>
      <c r="M41" s="82"/>
      <c r="N41" s="82"/>
      <c r="O41" s="86"/>
      <c r="P41" s="86"/>
      <c r="Q41" s="86"/>
      <c r="R41" s="82"/>
      <c r="T41" s="82"/>
    </row>
    <row r="42" spans="1:20" ht="76.5" x14ac:dyDescent="0.2">
      <c r="A42" s="4" t="s">
        <v>287</v>
      </c>
      <c r="B42" s="4" t="s">
        <v>1585</v>
      </c>
      <c r="C42" s="5" t="s">
        <v>3006</v>
      </c>
      <c r="D42" s="4" t="s">
        <v>15</v>
      </c>
      <c r="E42" s="6">
        <f>ROUND('6,2'!E42*'1,2'!$E$28,0)</f>
        <v>1846</v>
      </c>
      <c r="F42" s="6">
        <f>ROUND('6,2'!F42*'1,2'!$E$28,0)</f>
        <v>0</v>
      </c>
      <c r="G42" s="6">
        <f>ROUND('6,2'!G42*'1,2'!$E$28,0)</f>
        <v>3483</v>
      </c>
      <c r="H42" s="6">
        <f>ROUND('6,2'!H42*'1,2'!$E$28,0)</f>
        <v>0</v>
      </c>
      <c r="I42" s="6">
        <f>ROUND('6,2'!I42*'1,2'!$E$28,0)</f>
        <v>3735</v>
      </c>
      <c r="J42" s="6">
        <f>ROUND('6,2'!J42*'1,2'!$E$28,0)</f>
        <v>0</v>
      </c>
      <c r="L42" s="82"/>
      <c r="M42" s="82"/>
      <c r="N42" s="82"/>
      <c r="O42" s="86"/>
      <c r="P42" s="86"/>
      <c r="Q42" s="86"/>
      <c r="R42" s="82"/>
      <c r="T42" s="82"/>
    </row>
    <row r="43" spans="1:20" ht="25.5" x14ac:dyDescent="0.2">
      <c r="A43" s="4" t="s">
        <v>291</v>
      </c>
      <c r="B43" s="4" t="s">
        <v>1587</v>
      </c>
      <c r="C43" s="5" t="s">
        <v>1588</v>
      </c>
      <c r="D43" s="4" t="s">
        <v>15</v>
      </c>
      <c r="E43" s="6">
        <f>ROUND('6,2'!E43*'1,2'!$E$28,0)</f>
        <v>1670</v>
      </c>
      <c r="F43" s="6">
        <f>ROUND('6,2'!F43*'1,2'!$E$28,0)</f>
        <v>0</v>
      </c>
      <c r="G43" s="6">
        <f>ROUND('6,2'!G43*'1,2'!$E$28,0)</f>
        <v>3116</v>
      </c>
      <c r="H43" s="6">
        <f>ROUND('6,2'!H43*'1,2'!$E$28,0)</f>
        <v>0</v>
      </c>
      <c r="I43" s="6">
        <f>ROUND('6,2'!I43*'1,2'!$E$28,0)</f>
        <v>3327</v>
      </c>
      <c r="J43" s="6">
        <f>ROUND('6,2'!J43*'1,2'!$E$28,0)</f>
        <v>0</v>
      </c>
      <c r="L43" s="82"/>
      <c r="M43" s="82"/>
      <c r="N43" s="82"/>
      <c r="O43" s="86"/>
      <c r="P43" s="86"/>
      <c r="Q43" s="86"/>
      <c r="R43" s="82"/>
      <c r="T43" s="82"/>
    </row>
    <row r="44" spans="1:20" ht="38.25" x14ac:dyDescent="0.2">
      <c r="A44" s="4" t="s">
        <v>294</v>
      </c>
      <c r="B44" s="4" t="s">
        <v>1589</v>
      </c>
      <c r="C44" s="5" t="s">
        <v>1590</v>
      </c>
      <c r="D44" s="4" t="s">
        <v>15</v>
      </c>
      <c r="E44" s="6">
        <f>ROUND('6,2'!E44*'1,2'!$E$28,0)</f>
        <v>1595</v>
      </c>
      <c r="F44" s="6">
        <f>ROUND('6,2'!F44*'1,2'!$E$28,0)</f>
        <v>1758</v>
      </c>
      <c r="G44" s="6">
        <f>ROUND('6,2'!G44*'1,2'!$E$28,0)</f>
        <v>2936</v>
      </c>
      <c r="H44" s="6">
        <f>ROUND('6,2'!H44*'1,2'!$E$28,0)</f>
        <v>3241</v>
      </c>
      <c r="I44" s="6">
        <f>ROUND('6,2'!I44*'1,2'!$E$28,0)</f>
        <v>3284</v>
      </c>
      <c r="J44" s="6">
        <f>ROUND('6,2'!J44*'1,2'!$E$28,0)</f>
        <v>3295</v>
      </c>
      <c r="L44" s="82"/>
      <c r="M44" s="82"/>
      <c r="N44" s="82"/>
      <c r="O44" s="86"/>
      <c r="P44" s="86"/>
      <c r="Q44" s="86"/>
      <c r="R44" s="82"/>
      <c r="T44" s="82"/>
    </row>
    <row r="45" spans="1:20" ht="25.5" x14ac:dyDescent="0.2">
      <c r="A45" s="4" t="s">
        <v>297</v>
      </c>
      <c r="B45" s="4" t="s">
        <v>1591</v>
      </c>
      <c r="C45" s="5" t="s">
        <v>1592</v>
      </c>
      <c r="D45" s="4" t="s">
        <v>15</v>
      </c>
      <c r="E45" s="6">
        <f>ROUND('6,2'!E45*'1,2'!$E$28,0)</f>
        <v>2224</v>
      </c>
      <c r="F45" s="6">
        <f>ROUND('6,2'!F45*'1,2'!$E$28,0)</f>
        <v>0</v>
      </c>
      <c r="G45" s="6">
        <f>ROUND('6,2'!G45*'1,2'!$E$28,0)</f>
        <v>4195</v>
      </c>
      <c r="H45" s="6">
        <f>ROUND('6,2'!H45*'1,2'!$E$28,0)</f>
        <v>0</v>
      </c>
      <c r="I45" s="6">
        <f>ROUND('6,2'!I45*'1,2'!$E$28,0)</f>
        <v>4499</v>
      </c>
      <c r="J45" s="6">
        <f>ROUND('6,2'!J45*'1,2'!$E$28,0)</f>
        <v>0</v>
      </c>
      <c r="L45" s="82"/>
      <c r="M45" s="82"/>
      <c r="N45" s="82"/>
      <c r="O45" s="86"/>
      <c r="P45" s="86"/>
      <c r="Q45" s="86"/>
      <c r="R45" s="82"/>
      <c r="T45" s="82"/>
    </row>
    <row r="46" spans="1:20" ht="25.5" x14ac:dyDescent="0.2">
      <c r="A46" s="4" t="s">
        <v>300</v>
      </c>
      <c r="B46" s="4" t="s">
        <v>1593</v>
      </c>
      <c r="C46" s="5" t="s">
        <v>1594</v>
      </c>
      <c r="D46" s="4" t="s">
        <v>15</v>
      </c>
      <c r="E46" s="6">
        <f>ROUND('6,2'!E46*'1,2'!$E$28,0)</f>
        <v>2012</v>
      </c>
      <c r="F46" s="6">
        <f>ROUND('6,2'!F46*'1,2'!$E$28,0)</f>
        <v>0</v>
      </c>
      <c r="G46" s="6">
        <f>ROUND('6,2'!G46*'1,2'!$E$28,0)</f>
        <v>3754</v>
      </c>
      <c r="H46" s="6">
        <f>ROUND('6,2'!H46*'1,2'!$E$28,0)</f>
        <v>0</v>
      </c>
      <c r="I46" s="6">
        <f>ROUND('6,2'!I46*'1,2'!$E$28,0)</f>
        <v>4006</v>
      </c>
      <c r="J46" s="6">
        <f>ROUND('6,2'!J46*'1,2'!$E$28,0)</f>
        <v>0</v>
      </c>
      <c r="L46" s="82"/>
      <c r="M46" s="82"/>
      <c r="N46" s="82"/>
      <c r="O46" s="86"/>
      <c r="P46" s="86"/>
      <c r="Q46" s="86"/>
      <c r="R46" s="82"/>
      <c r="T46" s="82"/>
    </row>
    <row r="47" spans="1:20" ht="25.5" x14ac:dyDescent="0.2">
      <c r="A47" s="4" t="s">
        <v>304</v>
      </c>
      <c r="B47" s="4" t="s">
        <v>1595</v>
      </c>
      <c r="C47" s="5" t="s">
        <v>1596</v>
      </c>
      <c r="D47" s="4" t="s">
        <v>15</v>
      </c>
      <c r="E47" s="6">
        <f>ROUND('6,2'!E47*'1,2'!$E$28,0)</f>
        <v>1922</v>
      </c>
      <c r="F47" s="6">
        <f>ROUND('6,2'!F47*'1,2'!$E$28,0)</f>
        <v>2117</v>
      </c>
      <c r="G47" s="6">
        <f>ROUND('6,2'!G47*'1,2'!$E$28,0)</f>
        <v>3538</v>
      </c>
      <c r="H47" s="6">
        <f>ROUND('6,2'!H47*'1,2'!$E$28,0)</f>
        <v>3903</v>
      </c>
      <c r="I47" s="6">
        <f>ROUND('6,2'!I47*'1,2'!$E$28,0)</f>
        <v>3957</v>
      </c>
      <c r="J47" s="6">
        <f>ROUND('6,2'!J47*'1,2'!$E$28,0)</f>
        <v>3968</v>
      </c>
      <c r="L47" s="82"/>
      <c r="M47" s="82"/>
      <c r="N47" s="82"/>
      <c r="O47" s="86"/>
      <c r="P47" s="86"/>
      <c r="Q47" s="86"/>
      <c r="R47" s="82"/>
      <c r="T47" s="82"/>
    </row>
    <row r="48" spans="1:20" x14ac:dyDescent="0.2">
      <c r="A48" s="4" t="s">
        <v>307</v>
      </c>
      <c r="B48" s="4" t="s">
        <v>1597</v>
      </c>
      <c r="C48" s="5" t="s">
        <v>1598</v>
      </c>
      <c r="D48" s="4" t="s">
        <v>15</v>
      </c>
      <c r="E48" s="6">
        <f>ROUND('6,2'!E48*'1,2'!$E$28,0)</f>
        <v>1595</v>
      </c>
      <c r="F48" s="6">
        <f>ROUND('6,2'!F48*'1,2'!$E$28,0)</f>
        <v>0</v>
      </c>
      <c r="G48" s="6">
        <f>ROUND('6,2'!G48*'1,2'!$E$28,0)</f>
        <v>2936</v>
      </c>
      <c r="H48" s="6">
        <f>ROUND('6,2'!H48*'1,2'!$E$28,0)</f>
        <v>0</v>
      </c>
      <c r="I48" s="6">
        <f>ROUND('6,2'!I48*'1,2'!$E$28,0)</f>
        <v>3284</v>
      </c>
      <c r="J48" s="6">
        <f>ROUND('6,2'!J48*'1,2'!$E$28,0)</f>
        <v>0</v>
      </c>
      <c r="L48" s="82"/>
      <c r="M48" s="82"/>
      <c r="N48" s="82"/>
      <c r="O48" s="86"/>
      <c r="P48" s="86"/>
      <c r="Q48" s="86"/>
      <c r="R48" s="82"/>
      <c r="T48" s="82"/>
    </row>
    <row r="49" spans="1:20" ht="38.25" x14ac:dyDescent="0.2">
      <c r="A49" s="4" t="s">
        <v>310</v>
      </c>
      <c r="B49" s="4" t="s">
        <v>1599</v>
      </c>
      <c r="C49" s="5" t="s">
        <v>1600</v>
      </c>
      <c r="D49" s="4" t="s">
        <v>15</v>
      </c>
      <c r="E49" s="6">
        <f>ROUND('6,2'!E49*'1,2'!$E$28,0)</f>
        <v>7949</v>
      </c>
      <c r="F49" s="6">
        <f>ROUND('6,2'!F49*'1,2'!$E$28,0)</f>
        <v>0</v>
      </c>
      <c r="G49" s="6">
        <f>ROUND('6,2'!G49*'1,2'!$E$28,0)</f>
        <v>14999</v>
      </c>
      <c r="H49" s="6">
        <f>ROUND('6,2'!H49*'1,2'!$E$28,0)</f>
        <v>0</v>
      </c>
      <c r="I49" s="6">
        <f>ROUND('6,2'!I49*'1,2'!$E$28,0)</f>
        <v>16088</v>
      </c>
      <c r="J49" s="6">
        <f>ROUND('6,2'!J49*'1,2'!$E$28,0)</f>
        <v>0</v>
      </c>
      <c r="L49" s="82"/>
      <c r="M49" s="82"/>
      <c r="N49" s="82"/>
      <c r="O49" s="86"/>
      <c r="P49" s="86"/>
      <c r="Q49" s="86"/>
      <c r="R49" s="82"/>
      <c r="T49" s="82"/>
    </row>
    <row r="50" spans="1:20" ht="38.25" x14ac:dyDescent="0.2">
      <c r="A50" s="4" t="s">
        <v>313</v>
      </c>
      <c r="B50" s="4" t="s">
        <v>1601</v>
      </c>
      <c r="C50" s="5" t="s">
        <v>1602</v>
      </c>
      <c r="D50" s="4" t="s">
        <v>15</v>
      </c>
      <c r="E50" s="6">
        <f>ROUND('6,2'!E50*'1,2'!$E$28,0)</f>
        <v>12126</v>
      </c>
      <c r="F50" s="6">
        <f>ROUND('6,2'!F50*'1,2'!$E$28,0)</f>
        <v>0</v>
      </c>
      <c r="G50" s="6">
        <f>ROUND('6,2'!G50*'1,2'!$E$28,0)</f>
        <v>22879</v>
      </c>
      <c r="H50" s="6">
        <f>ROUND('6,2'!H50*'1,2'!$E$28,0)</f>
        <v>0</v>
      </c>
      <c r="I50" s="6">
        <f>ROUND('6,2'!I50*'1,2'!$E$28,0)</f>
        <v>24539</v>
      </c>
      <c r="J50" s="6">
        <f>ROUND('6,2'!J50*'1,2'!$E$28,0)</f>
        <v>0</v>
      </c>
      <c r="L50" s="82"/>
      <c r="M50" s="82"/>
      <c r="N50" s="82"/>
      <c r="O50" s="86"/>
      <c r="P50" s="86"/>
      <c r="Q50" s="86"/>
      <c r="R50" s="82"/>
      <c r="T50" s="82"/>
    </row>
    <row r="51" spans="1:20" ht="38.25" x14ac:dyDescent="0.2">
      <c r="A51" s="4" t="s">
        <v>316</v>
      </c>
      <c r="B51" s="4" t="s">
        <v>1603</v>
      </c>
      <c r="C51" s="5" t="s">
        <v>1604</v>
      </c>
      <c r="D51" s="4" t="s">
        <v>15</v>
      </c>
      <c r="E51" s="6">
        <f>ROUND('6,2'!E51*'1,2'!$E$28,0)</f>
        <v>16007</v>
      </c>
      <c r="F51" s="6">
        <f>ROUND('6,2'!F51*'1,2'!$E$28,0)</f>
        <v>0</v>
      </c>
      <c r="G51" s="6">
        <f>ROUND('6,2'!G51*'1,2'!$E$28,0)</f>
        <v>30199</v>
      </c>
      <c r="H51" s="6">
        <f>ROUND('6,2'!H51*'1,2'!$E$28,0)</f>
        <v>0</v>
      </c>
      <c r="I51" s="6">
        <f>ROUND('6,2'!I51*'1,2'!$E$28,0)</f>
        <v>32392</v>
      </c>
      <c r="J51" s="6">
        <f>ROUND('6,2'!J51*'1,2'!$E$28,0)</f>
        <v>0</v>
      </c>
      <c r="L51" s="82"/>
      <c r="M51" s="82"/>
      <c r="N51" s="82"/>
      <c r="O51" s="86"/>
      <c r="P51" s="86"/>
      <c r="Q51" s="86"/>
      <c r="R51" s="82"/>
      <c r="T51" s="82"/>
    </row>
    <row r="52" spans="1:20" ht="63.75" x14ac:dyDescent="0.2">
      <c r="A52" s="4" t="s">
        <v>319</v>
      </c>
      <c r="B52" s="4" t="s">
        <v>1605</v>
      </c>
      <c r="C52" s="5" t="s">
        <v>3007</v>
      </c>
      <c r="D52" s="4" t="s">
        <v>15</v>
      </c>
      <c r="E52" s="6">
        <f>ROUND('6,2'!E52*'1,2'!$E$28,0)</f>
        <v>19402</v>
      </c>
      <c r="F52" s="6">
        <f>ROUND('6,2'!F52*'1,2'!$E$28,0)</f>
        <v>0</v>
      </c>
      <c r="G52" s="6">
        <f>ROUND('6,2'!G52*'1,2'!$E$28,0)</f>
        <v>36607</v>
      </c>
      <c r="H52" s="6">
        <f>ROUND('6,2'!H52*'1,2'!$E$28,0)</f>
        <v>0</v>
      </c>
      <c r="I52" s="6">
        <f>ROUND('6,2'!I52*'1,2'!$E$28,0)</f>
        <v>39262</v>
      </c>
      <c r="J52" s="6">
        <f>ROUND('6,2'!J52*'1,2'!$E$28,0)</f>
        <v>0</v>
      </c>
      <c r="L52" s="82"/>
      <c r="M52" s="82"/>
      <c r="N52" s="82"/>
      <c r="O52" s="86"/>
      <c r="P52" s="86"/>
      <c r="Q52" s="86"/>
      <c r="R52" s="82"/>
      <c r="T52" s="82"/>
    </row>
    <row r="53" spans="1:20" ht="51" x14ac:dyDescent="0.2">
      <c r="A53" s="4" t="s">
        <v>322</v>
      </c>
      <c r="B53" s="4" t="s">
        <v>1607</v>
      </c>
      <c r="C53" s="5" t="s">
        <v>1608</v>
      </c>
      <c r="D53" s="4" t="s">
        <v>15</v>
      </c>
      <c r="E53" s="6">
        <f>ROUND('6,2'!E53*'1,2'!$E$28,0)</f>
        <v>5327</v>
      </c>
      <c r="F53" s="6">
        <f>ROUND('6,2'!F53*'1,2'!$E$28,0)</f>
        <v>0</v>
      </c>
      <c r="G53" s="6">
        <f>ROUND('6,2'!G53*'1,2'!$E$28,0)</f>
        <v>13423</v>
      </c>
      <c r="H53" s="6">
        <f>ROUND('6,2'!H53*'1,2'!$E$28,0)</f>
        <v>0</v>
      </c>
      <c r="I53" s="6">
        <f>ROUND('6,2'!I53*'1,2'!$E$28,0)</f>
        <v>14321</v>
      </c>
      <c r="J53" s="6">
        <f>ROUND('6,2'!J53*'1,2'!$E$28,0)</f>
        <v>0</v>
      </c>
      <c r="L53" s="82"/>
      <c r="M53" s="82"/>
      <c r="N53" s="82"/>
      <c r="O53" s="86"/>
      <c r="P53" s="86"/>
      <c r="Q53" s="86"/>
      <c r="R53" s="82"/>
      <c r="T53" s="82"/>
    </row>
    <row r="54" spans="1:20" ht="51" x14ac:dyDescent="0.2">
      <c r="A54" s="4" t="s">
        <v>325</v>
      </c>
      <c r="B54" s="4" t="s">
        <v>1609</v>
      </c>
      <c r="C54" s="5" t="s">
        <v>1610</v>
      </c>
      <c r="D54" s="4" t="s">
        <v>15</v>
      </c>
      <c r="E54" s="6">
        <f>ROUND('6,2'!E54*'1,2'!$E$28,0)</f>
        <v>8123</v>
      </c>
      <c r="F54" s="6">
        <f>ROUND('6,2'!F54*'1,2'!$E$28,0)</f>
        <v>0</v>
      </c>
      <c r="G54" s="6">
        <f>ROUND('6,2'!G54*'1,2'!$E$28,0)</f>
        <v>20474</v>
      </c>
      <c r="H54" s="6">
        <f>ROUND('6,2'!H54*'1,2'!$E$28,0)</f>
        <v>0</v>
      </c>
      <c r="I54" s="6">
        <f>ROUND('6,2'!I54*'1,2'!$E$28,0)</f>
        <v>21844</v>
      </c>
      <c r="J54" s="6">
        <f>ROUND('6,2'!J54*'1,2'!$E$28,0)</f>
        <v>0</v>
      </c>
      <c r="L54" s="82"/>
      <c r="M54" s="82"/>
      <c r="N54" s="82"/>
      <c r="O54" s="86"/>
      <c r="P54" s="86"/>
      <c r="Q54" s="86"/>
      <c r="R54" s="82"/>
      <c r="T54" s="82"/>
    </row>
    <row r="55" spans="1:20" ht="51" x14ac:dyDescent="0.2">
      <c r="A55" s="4" t="s">
        <v>328</v>
      </c>
      <c r="B55" s="4" t="s">
        <v>1611</v>
      </c>
      <c r="C55" s="5" t="s">
        <v>1612</v>
      </c>
      <c r="D55" s="4" t="s">
        <v>15</v>
      </c>
      <c r="E55" s="6">
        <f>ROUND('6,2'!E55*'1,2'!$E$28,0)</f>
        <v>10723</v>
      </c>
      <c r="F55" s="6">
        <f>ROUND('6,2'!F55*'1,2'!$E$28,0)</f>
        <v>0</v>
      </c>
      <c r="G55" s="6">
        <f>ROUND('6,2'!G55*'1,2'!$E$28,0)</f>
        <v>27028</v>
      </c>
      <c r="H55" s="6">
        <f>ROUND('6,2'!H55*'1,2'!$E$28,0)</f>
        <v>0</v>
      </c>
      <c r="I55" s="6">
        <f>ROUND('6,2'!I55*'1,2'!$E$28,0)</f>
        <v>28834</v>
      </c>
      <c r="J55" s="6">
        <f>ROUND('6,2'!J55*'1,2'!$E$28,0)</f>
        <v>0</v>
      </c>
      <c r="L55" s="82"/>
      <c r="M55" s="82"/>
      <c r="N55" s="82"/>
      <c r="O55" s="86"/>
      <c r="P55" s="86"/>
      <c r="Q55" s="86"/>
      <c r="R55" s="82"/>
      <c r="T55" s="82"/>
    </row>
    <row r="56" spans="1:20" ht="76.5" x14ac:dyDescent="0.2">
      <c r="A56" s="4" t="s">
        <v>331</v>
      </c>
      <c r="B56" s="4" t="s">
        <v>1613</v>
      </c>
      <c r="C56" s="5" t="s">
        <v>3008</v>
      </c>
      <c r="D56" s="4" t="s">
        <v>15</v>
      </c>
      <c r="E56" s="6">
        <f>ROUND('6,2'!E56*'1,2'!$E$28,0)</f>
        <v>12998</v>
      </c>
      <c r="F56" s="6">
        <f>ROUND('6,2'!F56*'1,2'!$E$28,0)</f>
        <v>0</v>
      </c>
      <c r="G56" s="6">
        <f>ROUND('6,2'!G56*'1,2'!$E$28,0)</f>
        <v>32761</v>
      </c>
      <c r="H56" s="6">
        <f>ROUND('6,2'!H56*'1,2'!$E$28,0)</f>
        <v>0</v>
      </c>
      <c r="I56" s="6">
        <f>ROUND('6,2'!I56*'1,2'!$E$28,0)</f>
        <v>34950</v>
      </c>
      <c r="J56" s="6">
        <f>ROUND('6,2'!J56*'1,2'!$E$28,0)</f>
        <v>0</v>
      </c>
      <c r="L56" s="82"/>
      <c r="M56" s="82"/>
      <c r="N56" s="82"/>
      <c r="O56" s="86"/>
      <c r="P56" s="86"/>
      <c r="Q56" s="86"/>
      <c r="R56" s="82"/>
      <c r="T56" s="82"/>
    </row>
    <row r="57" spans="1:20" ht="51" x14ac:dyDescent="0.2">
      <c r="A57" s="4" t="s">
        <v>334</v>
      </c>
      <c r="B57" s="4" t="s">
        <v>1615</v>
      </c>
      <c r="C57" s="5" t="s">
        <v>3010</v>
      </c>
      <c r="D57" s="4" t="s">
        <v>15</v>
      </c>
      <c r="E57" s="6">
        <f>ROUND('6,2'!E57*'1,2'!$E$28,0)</f>
        <v>6866</v>
      </c>
      <c r="F57" s="6">
        <f>ROUND('6,2'!F57*'1,2'!$E$28,0)</f>
        <v>7569</v>
      </c>
      <c r="G57" s="6">
        <f>ROUND('6,2'!G57*'1,2'!$E$28,0)</f>
        <v>12648</v>
      </c>
      <c r="H57" s="6">
        <f>ROUND('6,2'!H57*'1,2'!$E$28,0)</f>
        <v>13954</v>
      </c>
      <c r="I57" s="6">
        <f>ROUND('6,2'!I57*'1,2'!$E$28,0)</f>
        <v>14145</v>
      </c>
      <c r="J57" s="6">
        <f>ROUND('6,2'!J57*'1,2'!$E$28,0)</f>
        <v>14187</v>
      </c>
      <c r="L57" s="82"/>
      <c r="M57" s="82"/>
      <c r="N57" s="82"/>
      <c r="O57" s="86"/>
      <c r="P57" s="86"/>
      <c r="Q57" s="86"/>
      <c r="R57" s="82"/>
      <c r="T57" s="82"/>
    </row>
    <row r="58" spans="1:20" ht="51" x14ac:dyDescent="0.2">
      <c r="A58" s="4" t="s">
        <v>337</v>
      </c>
      <c r="B58" s="4" t="s">
        <v>1617</v>
      </c>
      <c r="C58" s="5" t="s">
        <v>3011</v>
      </c>
      <c r="D58" s="4" t="s">
        <v>15</v>
      </c>
      <c r="E58" s="6">
        <f>ROUND('6,2'!E58*'1,2'!$E$28,0)</f>
        <v>10473</v>
      </c>
      <c r="F58" s="6">
        <f>ROUND('6,2'!F58*'1,2'!$E$28,0)</f>
        <v>11546</v>
      </c>
      <c r="G58" s="6">
        <f>ROUND('6,2'!G58*'1,2'!$E$28,0)</f>
        <v>19294</v>
      </c>
      <c r="H58" s="6">
        <f>ROUND('6,2'!H58*'1,2'!$E$28,0)</f>
        <v>21287</v>
      </c>
      <c r="I58" s="6">
        <f>ROUND('6,2'!I58*'1,2'!$E$28,0)</f>
        <v>21578</v>
      </c>
      <c r="J58" s="6">
        <f>ROUND('6,2'!J58*'1,2'!$E$28,0)</f>
        <v>21641</v>
      </c>
      <c r="L58" s="82"/>
      <c r="M58" s="82"/>
      <c r="N58" s="82"/>
      <c r="O58" s="86"/>
      <c r="P58" s="86"/>
      <c r="Q58" s="86"/>
      <c r="R58" s="82"/>
      <c r="T58" s="82"/>
    </row>
    <row r="59" spans="1:20" ht="51" x14ac:dyDescent="0.2">
      <c r="A59" s="4" t="s">
        <v>340</v>
      </c>
      <c r="B59" s="4" t="s">
        <v>1619</v>
      </c>
      <c r="C59" s="5" t="s">
        <v>3012</v>
      </c>
      <c r="D59" s="4" t="s">
        <v>15</v>
      </c>
      <c r="E59" s="6">
        <f>ROUND('6,2'!E59*'1,2'!$E$28,0)</f>
        <v>13827</v>
      </c>
      <c r="F59" s="6">
        <f>ROUND('6,2'!F59*'1,2'!$E$28,0)</f>
        <v>15242</v>
      </c>
      <c r="G59" s="6">
        <f>ROUND('6,2'!G59*'1,2'!$E$28,0)</f>
        <v>25467</v>
      </c>
      <c r="H59" s="6">
        <f>ROUND('6,2'!H59*'1,2'!$E$28,0)</f>
        <v>28095</v>
      </c>
      <c r="I59" s="6">
        <f>ROUND('6,2'!I59*'1,2'!$E$28,0)</f>
        <v>28484</v>
      </c>
      <c r="J59" s="6">
        <f>ROUND('6,2'!J59*'1,2'!$E$28,0)</f>
        <v>28564</v>
      </c>
      <c r="L59" s="82"/>
      <c r="M59" s="82"/>
      <c r="N59" s="82"/>
      <c r="O59" s="86"/>
      <c r="P59" s="86"/>
      <c r="Q59" s="86"/>
      <c r="R59" s="82"/>
      <c r="T59" s="82"/>
    </row>
    <row r="60" spans="1:20" ht="76.5" x14ac:dyDescent="0.2">
      <c r="A60" s="4" t="s">
        <v>343</v>
      </c>
      <c r="B60" s="4" t="s">
        <v>1621</v>
      </c>
      <c r="C60" s="5" t="s">
        <v>3009</v>
      </c>
      <c r="D60" s="4" t="s">
        <v>15</v>
      </c>
      <c r="E60" s="6">
        <f>ROUND('6,2'!E60*'1,2'!$E$28,0)</f>
        <v>16758</v>
      </c>
      <c r="F60" s="6">
        <f>ROUND('6,2'!F60*'1,2'!$E$28,0)</f>
        <v>18471</v>
      </c>
      <c r="G60" s="6">
        <f>ROUND('6,2'!G60*'1,2'!$E$28,0)</f>
        <v>30871</v>
      </c>
      <c r="H60" s="6">
        <f>ROUND('6,2'!H60*'1,2'!$E$28,0)</f>
        <v>34055</v>
      </c>
      <c r="I60" s="6">
        <f>ROUND('6,2'!I60*'1,2'!$E$28,0)</f>
        <v>34525</v>
      </c>
      <c r="J60" s="6">
        <f>ROUND('6,2'!J60*'1,2'!$E$28,0)</f>
        <v>34623</v>
      </c>
      <c r="L60" s="82"/>
      <c r="M60" s="82"/>
      <c r="N60" s="82"/>
      <c r="O60" s="86"/>
      <c r="P60" s="86"/>
      <c r="Q60" s="86"/>
      <c r="R60" s="82"/>
      <c r="T60" s="82"/>
    </row>
    <row r="61" spans="1:20" ht="76.5" x14ac:dyDescent="0.2">
      <c r="A61" s="4" t="s">
        <v>346</v>
      </c>
      <c r="B61" s="4" t="s">
        <v>1623</v>
      </c>
      <c r="C61" s="5" t="s">
        <v>3013</v>
      </c>
      <c r="D61" s="4" t="s">
        <v>15</v>
      </c>
      <c r="E61" s="6">
        <f>ROUND('6,2'!E61*'1,2'!$E$28,0)</f>
        <v>1752</v>
      </c>
      <c r="F61" s="6">
        <f>ROUND('6,2'!F61*'1,2'!$E$28,0)</f>
        <v>0</v>
      </c>
      <c r="G61" s="6">
        <f>ROUND('6,2'!G61*'1,2'!$E$28,0)</f>
        <v>3306</v>
      </c>
      <c r="H61" s="6">
        <f>ROUND('6,2'!H61*'1,2'!$E$28,0)</f>
        <v>0</v>
      </c>
      <c r="I61" s="6">
        <f>ROUND('6,2'!I61*'1,2'!$E$28,0)</f>
        <v>3545</v>
      </c>
      <c r="J61" s="6">
        <f>ROUND('6,2'!J61*'1,2'!$E$28,0)</f>
        <v>0</v>
      </c>
      <c r="L61" s="82"/>
      <c r="M61" s="82"/>
      <c r="N61" s="82"/>
      <c r="O61" s="86"/>
      <c r="P61" s="86"/>
      <c r="Q61" s="86"/>
      <c r="R61" s="82"/>
      <c r="T61" s="82"/>
    </row>
    <row r="62" spans="1:20" ht="38.25" x14ac:dyDescent="0.2">
      <c r="A62" s="4" t="s">
        <v>350</v>
      </c>
      <c r="B62" s="4" t="s">
        <v>1625</v>
      </c>
      <c r="C62" s="5" t="s">
        <v>1626</v>
      </c>
      <c r="D62" s="4" t="s">
        <v>15</v>
      </c>
      <c r="E62" s="6">
        <f>ROUND('6,2'!E62*'1,2'!$E$28,0)</f>
        <v>1584</v>
      </c>
      <c r="F62" s="6">
        <f>ROUND('6,2'!F62*'1,2'!$E$28,0)</f>
        <v>0</v>
      </c>
      <c r="G62" s="6">
        <f>ROUND('6,2'!G62*'1,2'!$E$28,0)</f>
        <v>2959</v>
      </c>
      <c r="H62" s="6">
        <f>ROUND('6,2'!H62*'1,2'!$E$28,0)</f>
        <v>0</v>
      </c>
      <c r="I62" s="6">
        <f>ROUND('6,2'!I62*'1,2'!$E$28,0)</f>
        <v>3154</v>
      </c>
      <c r="J62" s="6">
        <f>ROUND('6,2'!J62*'1,2'!$E$28,0)</f>
        <v>0</v>
      </c>
      <c r="L62" s="82"/>
      <c r="M62" s="82"/>
      <c r="N62" s="82"/>
      <c r="O62" s="86"/>
      <c r="P62" s="86"/>
      <c r="Q62" s="86"/>
      <c r="R62" s="82"/>
      <c r="T62" s="82"/>
    </row>
    <row r="63" spans="1:20" ht="25.5" x14ac:dyDescent="0.2">
      <c r="A63" s="4" t="s">
        <v>460</v>
      </c>
      <c r="B63" s="4" t="s">
        <v>1627</v>
      </c>
      <c r="C63" s="5" t="s">
        <v>1628</v>
      </c>
      <c r="D63" s="4" t="s">
        <v>15</v>
      </c>
      <c r="E63" s="6">
        <f>ROUND('6,2'!E63*'1,2'!$E$28,0)</f>
        <v>1514</v>
      </c>
      <c r="F63" s="6">
        <f>ROUND('6,2'!F63*'1,2'!$E$28,0)</f>
        <v>1666</v>
      </c>
      <c r="G63" s="6">
        <f>ROUND('6,2'!G63*'1,2'!$E$28,0)</f>
        <v>2788</v>
      </c>
      <c r="H63" s="6">
        <f>ROUND('6,2'!H63*'1,2'!$E$28,0)</f>
        <v>3074</v>
      </c>
      <c r="I63" s="6">
        <f>ROUND('6,2'!I63*'1,2'!$E$28,0)</f>
        <v>3116</v>
      </c>
      <c r="J63" s="6">
        <f>ROUND('6,2'!J63*'1,2'!$E$28,0)</f>
        <v>3126</v>
      </c>
      <c r="L63" s="82"/>
      <c r="M63" s="82"/>
      <c r="N63" s="82"/>
      <c r="O63" s="86"/>
      <c r="P63" s="86"/>
      <c r="Q63" s="86"/>
      <c r="R63" s="82"/>
      <c r="T63" s="82"/>
    </row>
    <row r="64" spans="1:20" ht="25.5" x14ac:dyDescent="0.2">
      <c r="A64" s="4" t="s">
        <v>463</v>
      </c>
      <c r="B64" s="4" t="s">
        <v>1629</v>
      </c>
      <c r="C64" s="5" t="s">
        <v>1630</v>
      </c>
      <c r="D64" s="4" t="s">
        <v>15</v>
      </c>
      <c r="E64" s="6">
        <f>ROUND('6,2'!E64*'1,2'!$E$28,0)</f>
        <v>845</v>
      </c>
      <c r="F64" s="6">
        <f>ROUND('6,2'!F64*'1,2'!$E$28,0)</f>
        <v>938</v>
      </c>
      <c r="G64" s="6">
        <f>ROUND('6,2'!G64*'1,2'!$E$28,0)</f>
        <v>2128</v>
      </c>
      <c r="H64" s="6">
        <f>ROUND('6,2'!H64*'1,2'!$E$28,0)</f>
        <v>2348</v>
      </c>
      <c r="I64" s="6">
        <f>ROUND('6,2'!I64*'1,2'!$E$28,0)</f>
        <v>2269</v>
      </c>
      <c r="J64" s="6">
        <f>ROUND('6,2'!J64*'1,2'!$E$28,0)</f>
        <v>2387</v>
      </c>
      <c r="L64" s="82"/>
      <c r="M64" s="82"/>
      <c r="N64" s="82"/>
      <c r="O64" s="86"/>
      <c r="P64" s="86"/>
      <c r="Q64" s="86"/>
      <c r="R64" s="82"/>
      <c r="T64" s="82"/>
    </row>
    <row r="65" spans="1:20" ht="38.25" x14ac:dyDescent="0.2">
      <c r="A65" s="4" t="s">
        <v>466</v>
      </c>
      <c r="B65" s="4" t="s">
        <v>1631</v>
      </c>
      <c r="C65" s="5" t="s">
        <v>1632</v>
      </c>
      <c r="D65" s="4" t="s">
        <v>15</v>
      </c>
      <c r="E65" s="6">
        <f>ROUND('6,2'!E65*'1,2'!$E$28,0)</f>
        <v>2076</v>
      </c>
      <c r="F65" s="6">
        <f>ROUND('6,2'!F65*'1,2'!$E$28,0)</f>
        <v>0</v>
      </c>
      <c r="G65" s="6">
        <f>ROUND('6,2'!G65*'1,2'!$E$28,0)</f>
        <v>5233</v>
      </c>
      <c r="H65" s="6">
        <f>ROUND('6,2'!H65*'1,2'!$E$28,0)</f>
        <v>0</v>
      </c>
      <c r="I65" s="6">
        <f>ROUND('6,2'!I65*'1,2'!$E$28,0)</f>
        <v>5584</v>
      </c>
      <c r="J65" s="6">
        <f>ROUND('6,2'!J65*'1,2'!$E$28,0)</f>
        <v>0</v>
      </c>
      <c r="L65" s="82"/>
      <c r="M65" s="82"/>
      <c r="N65" s="82"/>
      <c r="O65" s="86"/>
      <c r="P65" s="86"/>
      <c r="Q65" s="86"/>
      <c r="R65" s="82"/>
      <c r="T65" s="82"/>
    </row>
    <row r="66" spans="1:20" ht="38.25" x14ac:dyDescent="0.2">
      <c r="A66" s="4" t="s">
        <v>469</v>
      </c>
      <c r="B66" s="4" t="s">
        <v>1633</v>
      </c>
      <c r="C66" s="5" t="s">
        <v>1634</v>
      </c>
      <c r="D66" s="4" t="s">
        <v>15</v>
      </c>
      <c r="E66" s="6">
        <f>ROUND('6,2'!E66*'1,2'!$E$28,0)</f>
        <v>1805</v>
      </c>
      <c r="F66" s="6">
        <f>ROUND('6,2'!F66*'1,2'!$E$28,0)</f>
        <v>0</v>
      </c>
      <c r="G66" s="6">
        <f>ROUND('6,2'!G66*'1,2'!$E$28,0)</f>
        <v>4550</v>
      </c>
      <c r="H66" s="6">
        <f>ROUND('6,2'!H66*'1,2'!$E$28,0)</f>
        <v>0</v>
      </c>
      <c r="I66" s="6">
        <f>ROUND('6,2'!I66*'1,2'!$E$28,0)</f>
        <v>4855</v>
      </c>
      <c r="J66" s="6">
        <f>ROUND('6,2'!J66*'1,2'!$E$28,0)</f>
        <v>0</v>
      </c>
      <c r="L66" s="82"/>
      <c r="M66" s="82"/>
      <c r="N66" s="82"/>
      <c r="O66" s="86"/>
      <c r="P66" s="86"/>
      <c r="Q66" s="86"/>
      <c r="R66" s="82"/>
      <c r="T66" s="82"/>
    </row>
    <row r="67" spans="1:20" ht="38.25" x14ac:dyDescent="0.2">
      <c r="A67" s="4" t="s">
        <v>472</v>
      </c>
      <c r="B67" s="4" t="s">
        <v>1635</v>
      </c>
      <c r="C67" s="5" t="s">
        <v>1636</v>
      </c>
      <c r="D67" s="4" t="s">
        <v>15</v>
      </c>
      <c r="E67" s="6">
        <f>ROUND('6,2'!E67*'1,2'!$E$28,0)</f>
        <v>1237</v>
      </c>
      <c r="F67" s="6">
        <f>ROUND('6,2'!F67*'1,2'!$E$28,0)</f>
        <v>0</v>
      </c>
      <c r="G67" s="6">
        <f>ROUND('6,2'!G67*'1,2'!$E$28,0)</f>
        <v>3116</v>
      </c>
      <c r="H67" s="6">
        <f>ROUND('6,2'!H67*'1,2'!$E$28,0)</f>
        <v>0</v>
      </c>
      <c r="I67" s="6">
        <f>ROUND('6,2'!I67*'1,2'!$E$28,0)</f>
        <v>3327</v>
      </c>
      <c r="J67" s="6">
        <f>ROUND('6,2'!J67*'1,2'!$E$28,0)</f>
        <v>0</v>
      </c>
      <c r="L67" s="82"/>
      <c r="M67" s="82"/>
      <c r="N67" s="82"/>
      <c r="O67" s="86"/>
      <c r="P67" s="86"/>
      <c r="Q67" s="86"/>
      <c r="R67" s="82"/>
      <c r="T67" s="82"/>
    </row>
    <row r="68" spans="1:20" ht="38.25" x14ac:dyDescent="0.2">
      <c r="A68" s="4" t="s">
        <v>475</v>
      </c>
      <c r="B68" s="4" t="s">
        <v>1637</v>
      </c>
      <c r="C68" s="5" t="s">
        <v>1638</v>
      </c>
      <c r="D68" s="4" t="s">
        <v>15</v>
      </c>
      <c r="E68" s="6">
        <f>ROUND('6,2'!E68*'1,2'!$E$28,0)</f>
        <v>2470</v>
      </c>
      <c r="F68" s="6">
        <f>ROUND('6,2'!F68*'1,2'!$E$28,0)</f>
        <v>0</v>
      </c>
      <c r="G68" s="6">
        <f>ROUND('6,2'!G68*'1,2'!$E$28,0)</f>
        <v>6223</v>
      </c>
      <c r="H68" s="6">
        <f>ROUND('6,2'!H68*'1,2'!$E$28,0)</f>
        <v>0</v>
      </c>
      <c r="I68" s="6">
        <f>ROUND('6,2'!I68*'1,2'!$E$28,0)</f>
        <v>6639</v>
      </c>
      <c r="J68" s="6">
        <f>ROUND('6,2'!J68*'1,2'!$E$28,0)</f>
        <v>0</v>
      </c>
      <c r="L68" s="82"/>
      <c r="M68" s="82"/>
      <c r="N68" s="82"/>
      <c r="O68" s="86"/>
      <c r="P68" s="86"/>
      <c r="Q68" s="86"/>
      <c r="R68" s="82"/>
      <c r="T68" s="82"/>
    </row>
    <row r="69" spans="1:20" ht="38.25" x14ac:dyDescent="0.2">
      <c r="A69" s="4" t="s">
        <v>478</v>
      </c>
      <c r="B69" s="4" t="s">
        <v>1639</v>
      </c>
      <c r="C69" s="5" t="s">
        <v>1640</v>
      </c>
      <c r="D69" s="4" t="s">
        <v>740</v>
      </c>
      <c r="E69" s="6">
        <f>ROUND('6,2'!E69*'1,2'!$E$28,0)</f>
        <v>1365</v>
      </c>
      <c r="F69" s="6">
        <f>ROUND('6,2'!F69*'1,2'!$E$28,0)</f>
        <v>0</v>
      </c>
      <c r="G69" s="6">
        <f>ROUND('6,2'!G69*'1,2'!$E$28,0)</f>
        <v>3474</v>
      </c>
      <c r="H69" s="6">
        <f>ROUND('6,2'!H69*'1,2'!$E$28,0)</f>
        <v>0</v>
      </c>
      <c r="I69" s="6">
        <f>ROUND('6,2'!I69*'1,2'!$E$28,0)</f>
        <v>3892</v>
      </c>
      <c r="J69" s="6">
        <f>ROUND('6,2'!J69*'1,2'!$E$28,0)</f>
        <v>0</v>
      </c>
      <c r="L69" s="82"/>
      <c r="M69" s="82"/>
      <c r="N69" s="82"/>
      <c r="O69" s="86"/>
      <c r="P69" s="86"/>
      <c r="Q69" s="86"/>
      <c r="R69" s="82"/>
      <c r="T69" s="82"/>
    </row>
    <row r="70" spans="1:20" x14ac:dyDescent="0.2">
      <c r="K70" s="14"/>
    </row>
    <row r="71" spans="1:20" x14ac:dyDescent="0.2">
      <c r="C71" s="107" t="s">
        <v>2987</v>
      </c>
      <c r="J71" s="82"/>
      <c r="K71" s="124"/>
    </row>
    <row r="72" spans="1:20" x14ac:dyDescent="0.2">
      <c r="C72" s="107" t="s">
        <v>3002</v>
      </c>
    </row>
    <row r="73" spans="1:20" x14ac:dyDescent="0.2">
      <c r="C73" s="107" t="s">
        <v>3003</v>
      </c>
    </row>
    <row r="74" spans="1:20" x14ac:dyDescent="0.2">
      <c r="C74" s="107" t="s">
        <v>3004</v>
      </c>
    </row>
    <row r="75" spans="1:20" x14ac:dyDescent="0.2">
      <c r="C75" s="107" t="s">
        <v>3005</v>
      </c>
    </row>
    <row r="80" spans="1:20" x14ac:dyDescent="0.2">
      <c r="I80" s="82"/>
    </row>
    <row r="81" spans="9:9" x14ac:dyDescent="0.2">
      <c r="I81" s="82"/>
    </row>
    <row r="82" spans="9:9" x14ac:dyDescent="0.2">
      <c r="I82" s="113"/>
    </row>
  </sheetData>
  <sheetProtection sheet="1" objects="1" scenarios="1"/>
  <mergeCells count="13">
    <mergeCell ref="A1:J1"/>
    <mergeCell ref="A4:J4"/>
    <mergeCell ref="A6:F6"/>
    <mergeCell ref="A8:A9"/>
    <mergeCell ref="B8:B9"/>
    <mergeCell ref="C8:C9"/>
    <mergeCell ref="D8:D9"/>
    <mergeCell ref="E8:F8"/>
    <mergeCell ref="G8:H8"/>
    <mergeCell ref="I8:J8"/>
    <mergeCell ref="E7:F7"/>
    <mergeCell ref="G7:H7"/>
    <mergeCell ref="I7:J7"/>
  </mergeCells>
  <pageMargins left="0.98425196850393704" right="0.59055118110236227" top="0.78740157480314965" bottom="0.78740157480314965" header="0.39370078740157483" footer="0.39370078740157483"/>
  <pageSetup paperSize="9" scale="56" fitToHeight="3" pageOrder="overThenDown"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A63"/>
  <sheetViews>
    <sheetView topLeftCell="B1" zoomScale="86" zoomScaleNormal="86" workbookViewId="0">
      <pane ySplit="9" topLeftCell="A10" activePane="bottomLeft" state="frozen"/>
      <selection activeCell="I203" sqref="I203"/>
      <selection pane="bottomLeft" activeCell="J11" sqref="J11"/>
    </sheetView>
  </sheetViews>
  <sheetFormatPr defaultColWidth="9.140625" defaultRowHeight="11.25" x14ac:dyDescent="0.2"/>
  <cols>
    <col min="1" max="1" width="11.5703125" style="1" customWidth="1"/>
    <col min="2" max="2" width="13.710937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20" width="9.140625" style="1"/>
    <col min="21" max="21" width="8.42578125" style="1" customWidth="1"/>
    <col min="22" max="248" width="9.140625" style="1"/>
    <col min="249" max="249" width="11.5703125" style="1" customWidth="1"/>
    <col min="250" max="250" width="13.140625" style="1" customWidth="1"/>
    <col min="251" max="251" width="48.42578125" style="1" customWidth="1"/>
    <col min="252" max="252" width="13.85546875" style="1" customWidth="1"/>
    <col min="253" max="253" width="11.42578125" style="1" customWidth="1"/>
    <col min="254" max="254" width="11.85546875" style="1" customWidth="1"/>
    <col min="255" max="504" width="9.140625" style="1"/>
    <col min="505" max="505" width="11.5703125" style="1" customWidth="1"/>
    <col min="506" max="506" width="13.140625" style="1" customWidth="1"/>
    <col min="507" max="507" width="48.42578125" style="1" customWidth="1"/>
    <col min="508" max="508" width="13.85546875" style="1" customWidth="1"/>
    <col min="509" max="509" width="11.42578125" style="1" customWidth="1"/>
    <col min="510" max="510" width="11.85546875" style="1" customWidth="1"/>
    <col min="511" max="760" width="9.140625" style="1"/>
    <col min="761" max="761" width="11.5703125" style="1" customWidth="1"/>
    <col min="762" max="762" width="13.140625" style="1" customWidth="1"/>
    <col min="763" max="763" width="48.42578125" style="1" customWidth="1"/>
    <col min="764" max="764" width="13.85546875" style="1" customWidth="1"/>
    <col min="765" max="765" width="11.42578125" style="1" customWidth="1"/>
    <col min="766" max="766" width="11.85546875" style="1" customWidth="1"/>
    <col min="767" max="1016" width="9.140625" style="1"/>
    <col min="1017" max="1017" width="11.5703125" style="1" customWidth="1"/>
    <col min="1018" max="1018" width="13.140625" style="1" customWidth="1"/>
    <col min="1019" max="1019" width="48.42578125" style="1" customWidth="1"/>
    <col min="1020" max="1020" width="13.85546875" style="1" customWidth="1"/>
    <col min="1021" max="1021" width="11.42578125" style="1" customWidth="1"/>
    <col min="1022" max="1022" width="11.85546875" style="1" customWidth="1"/>
    <col min="1023" max="1272" width="9.140625" style="1"/>
    <col min="1273" max="1273" width="11.5703125" style="1" customWidth="1"/>
    <col min="1274" max="1274" width="13.140625" style="1" customWidth="1"/>
    <col min="1275" max="1275" width="48.42578125" style="1" customWidth="1"/>
    <col min="1276" max="1276" width="13.85546875" style="1" customWidth="1"/>
    <col min="1277" max="1277" width="11.42578125" style="1" customWidth="1"/>
    <col min="1278" max="1278" width="11.85546875" style="1" customWidth="1"/>
    <col min="1279" max="1528" width="9.140625" style="1"/>
    <col min="1529" max="1529" width="11.5703125" style="1" customWidth="1"/>
    <col min="1530" max="1530" width="13.140625" style="1" customWidth="1"/>
    <col min="1531" max="1531" width="48.42578125" style="1" customWidth="1"/>
    <col min="1532" max="1532" width="13.85546875" style="1" customWidth="1"/>
    <col min="1533" max="1533" width="11.42578125" style="1" customWidth="1"/>
    <col min="1534" max="1534" width="11.85546875" style="1" customWidth="1"/>
    <col min="1535" max="1784" width="9.140625" style="1"/>
    <col min="1785" max="1785" width="11.5703125" style="1" customWidth="1"/>
    <col min="1786" max="1786" width="13.140625" style="1" customWidth="1"/>
    <col min="1787" max="1787" width="48.42578125" style="1" customWidth="1"/>
    <col min="1788" max="1788" width="13.85546875" style="1" customWidth="1"/>
    <col min="1789" max="1789" width="11.42578125" style="1" customWidth="1"/>
    <col min="1790" max="1790" width="11.85546875" style="1" customWidth="1"/>
    <col min="1791" max="2040" width="9.140625" style="1"/>
    <col min="2041" max="2041" width="11.5703125" style="1" customWidth="1"/>
    <col min="2042" max="2042" width="13.140625" style="1" customWidth="1"/>
    <col min="2043" max="2043" width="48.42578125" style="1" customWidth="1"/>
    <col min="2044" max="2044" width="13.85546875" style="1" customWidth="1"/>
    <col min="2045" max="2045" width="11.42578125" style="1" customWidth="1"/>
    <col min="2046" max="2046" width="11.85546875" style="1" customWidth="1"/>
    <col min="2047" max="2296" width="9.140625" style="1"/>
    <col min="2297" max="2297" width="11.5703125" style="1" customWidth="1"/>
    <col min="2298" max="2298" width="13.140625" style="1" customWidth="1"/>
    <col min="2299" max="2299" width="48.42578125" style="1" customWidth="1"/>
    <col min="2300" max="2300" width="13.85546875" style="1" customWidth="1"/>
    <col min="2301" max="2301" width="11.42578125" style="1" customWidth="1"/>
    <col min="2302" max="2302" width="11.85546875" style="1" customWidth="1"/>
    <col min="2303" max="2552" width="9.140625" style="1"/>
    <col min="2553" max="2553" width="11.5703125" style="1" customWidth="1"/>
    <col min="2554" max="2554" width="13.140625" style="1" customWidth="1"/>
    <col min="2555" max="2555" width="48.42578125" style="1" customWidth="1"/>
    <col min="2556" max="2556" width="13.85546875" style="1" customWidth="1"/>
    <col min="2557" max="2557" width="11.42578125" style="1" customWidth="1"/>
    <col min="2558" max="2558" width="11.85546875" style="1" customWidth="1"/>
    <col min="2559" max="2808" width="9.140625" style="1"/>
    <col min="2809" max="2809" width="11.5703125" style="1" customWidth="1"/>
    <col min="2810" max="2810" width="13.140625" style="1" customWidth="1"/>
    <col min="2811" max="2811" width="48.42578125" style="1" customWidth="1"/>
    <col min="2812" max="2812" width="13.85546875" style="1" customWidth="1"/>
    <col min="2813" max="2813" width="11.42578125" style="1" customWidth="1"/>
    <col min="2814" max="2814" width="11.85546875" style="1" customWidth="1"/>
    <col min="2815" max="3064" width="9.140625" style="1"/>
    <col min="3065" max="3065" width="11.5703125" style="1" customWidth="1"/>
    <col min="3066" max="3066" width="13.140625" style="1" customWidth="1"/>
    <col min="3067" max="3067" width="48.42578125" style="1" customWidth="1"/>
    <col min="3068" max="3068" width="13.85546875" style="1" customWidth="1"/>
    <col min="3069" max="3069" width="11.42578125" style="1" customWidth="1"/>
    <col min="3070" max="3070" width="11.85546875" style="1" customWidth="1"/>
    <col min="3071" max="3320" width="9.140625" style="1"/>
    <col min="3321" max="3321" width="11.5703125" style="1" customWidth="1"/>
    <col min="3322" max="3322" width="13.140625" style="1" customWidth="1"/>
    <col min="3323" max="3323" width="48.42578125" style="1" customWidth="1"/>
    <col min="3324" max="3324" width="13.85546875" style="1" customWidth="1"/>
    <col min="3325" max="3325" width="11.42578125" style="1" customWidth="1"/>
    <col min="3326" max="3326" width="11.85546875" style="1" customWidth="1"/>
    <col min="3327" max="3576" width="9.140625" style="1"/>
    <col min="3577" max="3577" width="11.5703125" style="1" customWidth="1"/>
    <col min="3578" max="3578" width="13.140625" style="1" customWidth="1"/>
    <col min="3579" max="3579" width="48.42578125" style="1" customWidth="1"/>
    <col min="3580" max="3580" width="13.85546875" style="1" customWidth="1"/>
    <col min="3581" max="3581" width="11.42578125" style="1" customWidth="1"/>
    <col min="3582" max="3582" width="11.85546875" style="1" customWidth="1"/>
    <col min="3583" max="3832" width="9.140625" style="1"/>
    <col min="3833" max="3833" width="11.5703125" style="1" customWidth="1"/>
    <col min="3834" max="3834" width="13.140625" style="1" customWidth="1"/>
    <col min="3835" max="3835" width="48.42578125" style="1" customWidth="1"/>
    <col min="3836" max="3836" width="13.85546875" style="1" customWidth="1"/>
    <col min="3837" max="3837" width="11.42578125" style="1" customWidth="1"/>
    <col min="3838" max="3838" width="11.85546875" style="1" customWidth="1"/>
    <col min="3839" max="4088" width="9.140625" style="1"/>
    <col min="4089" max="4089" width="11.5703125" style="1" customWidth="1"/>
    <col min="4090" max="4090" width="13.140625" style="1" customWidth="1"/>
    <col min="4091" max="4091" width="48.42578125" style="1" customWidth="1"/>
    <col min="4092" max="4092" width="13.85546875" style="1" customWidth="1"/>
    <col min="4093" max="4093" width="11.42578125" style="1" customWidth="1"/>
    <col min="4094" max="4094" width="11.85546875" style="1" customWidth="1"/>
    <col min="4095" max="4344" width="9.140625" style="1"/>
    <col min="4345" max="4345" width="11.5703125" style="1" customWidth="1"/>
    <col min="4346" max="4346" width="13.140625" style="1" customWidth="1"/>
    <col min="4347" max="4347" width="48.42578125" style="1" customWidth="1"/>
    <col min="4348" max="4348" width="13.85546875" style="1" customWidth="1"/>
    <col min="4349" max="4349" width="11.42578125" style="1" customWidth="1"/>
    <col min="4350" max="4350" width="11.85546875" style="1" customWidth="1"/>
    <col min="4351" max="4600" width="9.140625" style="1"/>
    <col min="4601" max="4601" width="11.5703125" style="1" customWidth="1"/>
    <col min="4602" max="4602" width="13.140625" style="1" customWidth="1"/>
    <col min="4603" max="4603" width="48.42578125" style="1" customWidth="1"/>
    <col min="4604" max="4604" width="13.85546875" style="1" customWidth="1"/>
    <col min="4605" max="4605" width="11.42578125" style="1" customWidth="1"/>
    <col min="4606" max="4606" width="11.85546875" style="1" customWidth="1"/>
    <col min="4607" max="4856" width="9.140625" style="1"/>
    <col min="4857" max="4857" width="11.5703125" style="1" customWidth="1"/>
    <col min="4858" max="4858" width="13.140625" style="1" customWidth="1"/>
    <col min="4859" max="4859" width="48.42578125" style="1" customWidth="1"/>
    <col min="4860" max="4860" width="13.85546875" style="1" customWidth="1"/>
    <col min="4861" max="4861" width="11.42578125" style="1" customWidth="1"/>
    <col min="4862" max="4862" width="11.85546875" style="1" customWidth="1"/>
    <col min="4863" max="5112" width="9.140625" style="1"/>
    <col min="5113" max="5113" width="11.5703125" style="1" customWidth="1"/>
    <col min="5114" max="5114" width="13.140625" style="1" customWidth="1"/>
    <col min="5115" max="5115" width="48.42578125" style="1" customWidth="1"/>
    <col min="5116" max="5116" width="13.85546875" style="1" customWidth="1"/>
    <col min="5117" max="5117" width="11.42578125" style="1" customWidth="1"/>
    <col min="5118" max="5118" width="11.85546875" style="1" customWidth="1"/>
    <col min="5119" max="5368" width="9.140625" style="1"/>
    <col min="5369" max="5369" width="11.5703125" style="1" customWidth="1"/>
    <col min="5370" max="5370" width="13.140625" style="1" customWidth="1"/>
    <col min="5371" max="5371" width="48.42578125" style="1" customWidth="1"/>
    <col min="5372" max="5372" width="13.85546875" style="1" customWidth="1"/>
    <col min="5373" max="5373" width="11.42578125" style="1" customWidth="1"/>
    <col min="5374" max="5374" width="11.85546875" style="1" customWidth="1"/>
    <col min="5375" max="5624" width="9.140625" style="1"/>
    <col min="5625" max="5625" width="11.5703125" style="1" customWidth="1"/>
    <col min="5626" max="5626" width="13.140625" style="1" customWidth="1"/>
    <col min="5627" max="5627" width="48.42578125" style="1" customWidth="1"/>
    <col min="5628" max="5628" width="13.85546875" style="1" customWidth="1"/>
    <col min="5629" max="5629" width="11.42578125" style="1" customWidth="1"/>
    <col min="5630" max="5630" width="11.85546875" style="1" customWidth="1"/>
    <col min="5631" max="5880" width="9.140625" style="1"/>
    <col min="5881" max="5881" width="11.5703125" style="1" customWidth="1"/>
    <col min="5882" max="5882" width="13.140625" style="1" customWidth="1"/>
    <col min="5883" max="5883" width="48.42578125" style="1" customWidth="1"/>
    <col min="5884" max="5884" width="13.85546875" style="1" customWidth="1"/>
    <col min="5885" max="5885" width="11.42578125" style="1" customWidth="1"/>
    <col min="5886" max="5886" width="11.85546875" style="1" customWidth="1"/>
    <col min="5887" max="6136" width="9.140625" style="1"/>
    <col min="6137" max="6137" width="11.5703125" style="1" customWidth="1"/>
    <col min="6138" max="6138" width="13.140625" style="1" customWidth="1"/>
    <col min="6139" max="6139" width="48.42578125" style="1" customWidth="1"/>
    <col min="6140" max="6140" width="13.85546875" style="1" customWidth="1"/>
    <col min="6141" max="6141" width="11.42578125" style="1" customWidth="1"/>
    <col min="6142" max="6142" width="11.85546875" style="1" customWidth="1"/>
    <col min="6143" max="6392" width="9.140625" style="1"/>
    <col min="6393" max="6393" width="11.5703125" style="1" customWidth="1"/>
    <col min="6394" max="6394" width="13.140625" style="1" customWidth="1"/>
    <col min="6395" max="6395" width="48.42578125" style="1" customWidth="1"/>
    <col min="6396" max="6396" width="13.85546875" style="1" customWidth="1"/>
    <col min="6397" max="6397" width="11.42578125" style="1" customWidth="1"/>
    <col min="6398" max="6398" width="11.85546875" style="1" customWidth="1"/>
    <col min="6399" max="6648" width="9.140625" style="1"/>
    <col min="6649" max="6649" width="11.5703125" style="1" customWidth="1"/>
    <col min="6650" max="6650" width="13.140625" style="1" customWidth="1"/>
    <col min="6651" max="6651" width="48.42578125" style="1" customWidth="1"/>
    <col min="6652" max="6652" width="13.85546875" style="1" customWidth="1"/>
    <col min="6653" max="6653" width="11.42578125" style="1" customWidth="1"/>
    <col min="6654" max="6654" width="11.85546875" style="1" customWidth="1"/>
    <col min="6655" max="6904" width="9.140625" style="1"/>
    <col min="6905" max="6905" width="11.5703125" style="1" customWidth="1"/>
    <col min="6906" max="6906" width="13.140625" style="1" customWidth="1"/>
    <col min="6907" max="6907" width="48.42578125" style="1" customWidth="1"/>
    <col min="6908" max="6908" width="13.85546875" style="1" customWidth="1"/>
    <col min="6909" max="6909" width="11.42578125" style="1" customWidth="1"/>
    <col min="6910" max="6910" width="11.85546875" style="1" customWidth="1"/>
    <col min="6911" max="7160" width="9.140625" style="1"/>
    <col min="7161" max="7161" width="11.5703125" style="1" customWidth="1"/>
    <col min="7162" max="7162" width="13.140625" style="1" customWidth="1"/>
    <col min="7163" max="7163" width="48.42578125" style="1" customWidth="1"/>
    <col min="7164" max="7164" width="13.85546875" style="1" customWidth="1"/>
    <col min="7165" max="7165" width="11.42578125" style="1" customWidth="1"/>
    <col min="7166" max="7166" width="11.85546875" style="1" customWidth="1"/>
    <col min="7167" max="7416" width="9.140625" style="1"/>
    <col min="7417" max="7417" width="11.5703125" style="1" customWidth="1"/>
    <col min="7418" max="7418" width="13.140625" style="1" customWidth="1"/>
    <col min="7419" max="7419" width="48.42578125" style="1" customWidth="1"/>
    <col min="7420" max="7420" width="13.85546875" style="1" customWidth="1"/>
    <col min="7421" max="7421" width="11.42578125" style="1" customWidth="1"/>
    <col min="7422" max="7422" width="11.85546875" style="1" customWidth="1"/>
    <col min="7423" max="7672" width="9.140625" style="1"/>
    <col min="7673" max="7673" width="11.5703125" style="1" customWidth="1"/>
    <col min="7674" max="7674" width="13.140625" style="1" customWidth="1"/>
    <col min="7675" max="7675" width="48.42578125" style="1" customWidth="1"/>
    <col min="7676" max="7676" width="13.85546875" style="1" customWidth="1"/>
    <col min="7677" max="7677" width="11.42578125" style="1" customWidth="1"/>
    <col min="7678" max="7678" width="11.85546875" style="1" customWidth="1"/>
    <col min="7679" max="7928" width="9.140625" style="1"/>
    <col min="7929" max="7929" width="11.5703125" style="1" customWidth="1"/>
    <col min="7930" max="7930" width="13.140625" style="1" customWidth="1"/>
    <col min="7931" max="7931" width="48.42578125" style="1" customWidth="1"/>
    <col min="7932" max="7932" width="13.85546875" style="1" customWidth="1"/>
    <col min="7933" max="7933" width="11.42578125" style="1" customWidth="1"/>
    <col min="7934" max="7934" width="11.85546875" style="1" customWidth="1"/>
    <col min="7935" max="8184" width="9.140625" style="1"/>
    <col min="8185" max="8185" width="11.5703125" style="1" customWidth="1"/>
    <col min="8186" max="8186" width="13.140625" style="1" customWidth="1"/>
    <col min="8187" max="8187" width="48.42578125" style="1" customWidth="1"/>
    <col min="8188" max="8188" width="13.85546875" style="1" customWidth="1"/>
    <col min="8189" max="8189" width="11.42578125" style="1" customWidth="1"/>
    <col min="8190" max="8190" width="11.85546875" style="1" customWidth="1"/>
    <col min="8191" max="8440" width="9.140625" style="1"/>
    <col min="8441" max="8441" width="11.5703125" style="1" customWidth="1"/>
    <col min="8442" max="8442" width="13.140625" style="1" customWidth="1"/>
    <col min="8443" max="8443" width="48.42578125" style="1" customWidth="1"/>
    <col min="8444" max="8444" width="13.85546875" style="1" customWidth="1"/>
    <col min="8445" max="8445" width="11.42578125" style="1" customWidth="1"/>
    <col min="8446" max="8446" width="11.85546875" style="1" customWidth="1"/>
    <col min="8447" max="8696" width="9.140625" style="1"/>
    <col min="8697" max="8697" width="11.5703125" style="1" customWidth="1"/>
    <col min="8698" max="8698" width="13.140625" style="1" customWidth="1"/>
    <col min="8699" max="8699" width="48.42578125" style="1" customWidth="1"/>
    <col min="8700" max="8700" width="13.85546875" style="1" customWidth="1"/>
    <col min="8701" max="8701" width="11.42578125" style="1" customWidth="1"/>
    <col min="8702" max="8702" width="11.85546875" style="1" customWidth="1"/>
    <col min="8703" max="8952" width="9.140625" style="1"/>
    <col min="8953" max="8953" width="11.5703125" style="1" customWidth="1"/>
    <col min="8954" max="8954" width="13.140625" style="1" customWidth="1"/>
    <col min="8955" max="8955" width="48.42578125" style="1" customWidth="1"/>
    <col min="8956" max="8956" width="13.85546875" style="1" customWidth="1"/>
    <col min="8957" max="8957" width="11.42578125" style="1" customWidth="1"/>
    <col min="8958" max="8958" width="11.85546875" style="1" customWidth="1"/>
    <col min="8959" max="9208" width="9.140625" style="1"/>
    <col min="9209" max="9209" width="11.5703125" style="1" customWidth="1"/>
    <col min="9210" max="9210" width="13.140625" style="1" customWidth="1"/>
    <col min="9211" max="9211" width="48.42578125" style="1" customWidth="1"/>
    <col min="9212" max="9212" width="13.85546875" style="1" customWidth="1"/>
    <col min="9213" max="9213" width="11.42578125" style="1" customWidth="1"/>
    <col min="9214" max="9214" width="11.85546875" style="1" customWidth="1"/>
    <col min="9215" max="9464" width="9.140625" style="1"/>
    <col min="9465" max="9465" width="11.5703125" style="1" customWidth="1"/>
    <col min="9466" max="9466" width="13.140625" style="1" customWidth="1"/>
    <col min="9467" max="9467" width="48.42578125" style="1" customWidth="1"/>
    <col min="9468" max="9468" width="13.85546875" style="1" customWidth="1"/>
    <col min="9469" max="9469" width="11.42578125" style="1" customWidth="1"/>
    <col min="9470" max="9470" width="11.85546875" style="1" customWidth="1"/>
    <col min="9471" max="9720" width="9.140625" style="1"/>
    <col min="9721" max="9721" width="11.5703125" style="1" customWidth="1"/>
    <col min="9722" max="9722" width="13.140625" style="1" customWidth="1"/>
    <col min="9723" max="9723" width="48.42578125" style="1" customWidth="1"/>
    <col min="9724" max="9724" width="13.85546875" style="1" customWidth="1"/>
    <col min="9725" max="9725" width="11.42578125" style="1" customWidth="1"/>
    <col min="9726" max="9726" width="11.85546875" style="1" customWidth="1"/>
    <col min="9727" max="9976" width="9.140625" style="1"/>
    <col min="9977" max="9977" width="11.5703125" style="1" customWidth="1"/>
    <col min="9978" max="9978" width="13.140625" style="1" customWidth="1"/>
    <col min="9979" max="9979" width="48.42578125" style="1" customWidth="1"/>
    <col min="9980" max="9980" width="13.85546875" style="1" customWidth="1"/>
    <col min="9981" max="9981" width="11.42578125" style="1" customWidth="1"/>
    <col min="9982" max="9982" width="11.85546875" style="1" customWidth="1"/>
    <col min="9983" max="10232" width="9.140625" style="1"/>
    <col min="10233" max="10233" width="11.5703125" style="1" customWidth="1"/>
    <col min="10234" max="10234" width="13.140625" style="1" customWidth="1"/>
    <col min="10235" max="10235" width="48.42578125" style="1" customWidth="1"/>
    <col min="10236" max="10236" width="13.85546875" style="1" customWidth="1"/>
    <col min="10237" max="10237" width="11.42578125" style="1" customWidth="1"/>
    <col min="10238" max="10238" width="11.85546875" style="1" customWidth="1"/>
    <col min="10239" max="10488" width="9.140625" style="1"/>
    <col min="10489" max="10489" width="11.5703125" style="1" customWidth="1"/>
    <col min="10490" max="10490" width="13.140625" style="1" customWidth="1"/>
    <col min="10491" max="10491" width="48.42578125" style="1" customWidth="1"/>
    <col min="10492" max="10492" width="13.85546875" style="1" customWidth="1"/>
    <col min="10493" max="10493" width="11.42578125" style="1" customWidth="1"/>
    <col min="10494" max="10494" width="11.85546875" style="1" customWidth="1"/>
    <col min="10495" max="10744" width="9.140625" style="1"/>
    <col min="10745" max="10745" width="11.5703125" style="1" customWidth="1"/>
    <col min="10746" max="10746" width="13.140625" style="1" customWidth="1"/>
    <col min="10747" max="10747" width="48.42578125" style="1" customWidth="1"/>
    <col min="10748" max="10748" width="13.85546875" style="1" customWidth="1"/>
    <col min="10749" max="10749" width="11.42578125" style="1" customWidth="1"/>
    <col min="10750" max="10750" width="11.85546875" style="1" customWidth="1"/>
    <col min="10751" max="11000" width="9.140625" style="1"/>
    <col min="11001" max="11001" width="11.5703125" style="1" customWidth="1"/>
    <col min="11002" max="11002" width="13.140625" style="1" customWidth="1"/>
    <col min="11003" max="11003" width="48.42578125" style="1" customWidth="1"/>
    <col min="11004" max="11004" width="13.85546875" style="1" customWidth="1"/>
    <col min="11005" max="11005" width="11.42578125" style="1" customWidth="1"/>
    <col min="11006" max="11006" width="11.85546875" style="1" customWidth="1"/>
    <col min="11007" max="11256" width="9.140625" style="1"/>
    <col min="11257" max="11257" width="11.5703125" style="1" customWidth="1"/>
    <col min="11258" max="11258" width="13.140625" style="1" customWidth="1"/>
    <col min="11259" max="11259" width="48.42578125" style="1" customWidth="1"/>
    <col min="11260" max="11260" width="13.85546875" style="1" customWidth="1"/>
    <col min="11261" max="11261" width="11.42578125" style="1" customWidth="1"/>
    <col min="11262" max="11262" width="11.85546875" style="1" customWidth="1"/>
    <col min="11263" max="11512" width="9.140625" style="1"/>
    <col min="11513" max="11513" width="11.5703125" style="1" customWidth="1"/>
    <col min="11514" max="11514" width="13.140625" style="1" customWidth="1"/>
    <col min="11515" max="11515" width="48.42578125" style="1" customWidth="1"/>
    <col min="11516" max="11516" width="13.85546875" style="1" customWidth="1"/>
    <col min="11517" max="11517" width="11.42578125" style="1" customWidth="1"/>
    <col min="11518" max="11518" width="11.85546875" style="1" customWidth="1"/>
    <col min="11519" max="11768" width="9.140625" style="1"/>
    <col min="11769" max="11769" width="11.5703125" style="1" customWidth="1"/>
    <col min="11770" max="11770" width="13.140625" style="1" customWidth="1"/>
    <col min="11771" max="11771" width="48.42578125" style="1" customWidth="1"/>
    <col min="11772" max="11772" width="13.85546875" style="1" customWidth="1"/>
    <col min="11773" max="11773" width="11.42578125" style="1" customWidth="1"/>
    <col min="11774" max="11774" width="11.85546875" style="1" customWidth="1"/>
    <col min="11775" max="12024" width="9.140625" style="1"/>
    <col min="12025" max="12025" width="11.5703125" style="1" customWidth="1"/>
    <col min="12026" max="12026" width="13.140625" style="1" customWidth="1"/>
    <col min="12027" max="12027" width="48.42578125" style="1" customWidth="1"/>
    <col min="12028" max="12028" width="13.85546875" style="1" customWidth="1"/>
    <col min="12029" max="12029" width="11.42578125" style="1" customWidth="1"/>
    <col min="12030" max="12030" width="11.85546875" style="1" customWidth="1"/>
    <col min="12031" max="12280" width="9.140625" style="1"/>
    <col min="12281" max="12281" width="11.5703125" style="1" customWidth="1"/>
    <col min="12282" max="12282" width="13.140625" style="1" customWidth="1"/>
    <col min="12283" max="12283" width="48.42578125" style="1" customWidth="1"/>
    <col min="12284" max="12284" width="13.85546875" style="1" customWidth="1"/>
    <col min="12285" max="12285" width="11.42578125" style="1" customWidth="1"/>
    <col min="12286" max="12286" width="11.85546875" style="1" customWidth="1"/>
    <col min="12287" max="12536" width="9.140625" style="1"/>
    <col min="12537" max="12537" width="11.5703125" style="1" customWidth="1"/>
    <col min="12538" max="12538" width="13.140625" style="1" customWidth="1"/>
    <col min="12539" max="12539" width="48.42578125" style="1" customWidth="1"/>
    <col min="12540" max="12540" width="13.85546875" style="1" customWidth="1"/>
    <col min="12541" max="12541" width="11.42578125" style="1" customWidth="1"/>
    <col min="12542" max="12542" width="11.85546875" style="1" customWidth="1"/>
    <col min="12543" max="12792" width="9.140625" style="1"/>
    <col min="12793" max="12793" width="11.5703125" style="1" customWidth="1"/>
    <col min="12794" max="12794" width="13.140625" style="1" customWidth="1"/>
    <col min="12795" max="12795" width="48.42578125" style="1" customWidth="1"/>
    <col min="12796" max="12796" width="13.85546875" style="1" customWidth="1"/>
    <col min="12797" max="12797" width="11.42578125" style="1" customWidth="1"/>
    <col min="12798" max="12798" width="11.85546875" style="1" customWidth="1"/>
    <col min="12799" max="13048" width="9.140625" style="1"/>
    <col min="13049" max="13049" width="11.5703125" style="1" customWidth="1"/>
    <col min="13050" max="13050" width="13.140625" style="1" customWidth="1"/>
    <col min="13051" max="13051" width="48.42578125" style="1" customWidth="1"/>
    <col min="13052" max="13052" width="13.85546875" style="1" customWidth="1"/>
    <col min="13053" max="13053" width="11.42578125" style="1" customWidth="1"/>
    <col min="13054" max="13054" width="11.85546875" style="1" customWidth="1"/>
    <col min="13055" max="13304" width="9.140625" style="1"/>
    <col min="13305" max="13305" width="11.5703125" style="1" customWidth="1"/>
    <col min="13306" max="13306" width="13.140625" style="1" customWidth="1"/>
    <col min="13307" max="13307" width="48.42578125" style="1" customWidth="1"/>
    <col min="13308" max="13308" width="13.85546875" style="1" customWidth="1"/>
    <col min="13309" max="13309" width="11.42578125" style="1" customWidth="1"/>
    <col min="13310" max="13310" width="11.85546875" style="1" customWidth="1"/>
    <col min="13311" max="13560" width="9.140625" style="1"/>
    <col min="13561" max="13561" width="11.5703125" style="1" customWidth="1"/>
    <col min="13562" max="13562" width="13.140625" style="1" customWidth="1"/>
    <col min="13563" max="13563" width="48.42578125" style="1" customWidth="1"/>
    <col min="13564" max="13564" width="13.85546875" style="1" customWidth="1"/>
    <col min="13565" max="13565" width="11.42578125" style="1" customWidth="1"/>
    <col min="13566" max="13566" width="11.85546875" style="1" customWidth="1"/>
    <col min="13567" max="13816" width="9.140625" style="1"/>
    <col min="13817" max="13817" width="11.5703125" style="1" customWidth="1"/>
    <col min="13818" max="13818" width="13.140625" style="1" customWidth="1"/>
    <col min="13819" max="13819" width="48.42578125" style="1" customWidth="1"/>
    <col min="13820" max="13820" width="13.85546875" style="1" customWidth="1"/>
    <col min="13821" max="13821" width="11.42578125" style="1" customWidth="1"/>
    <col min="13822" max="13822" width="11.85546875" style="1" customWidth="1"/>
    <col min="13823" max="14072" width="9.140625" style="1"/>
    <col min="14073" max="14073" width="11.5703125" style="1" customWidth="1"/>
    <col min="14074" max="14074" width="13.140625" style="1" customWidth="1"/>
    <col min="14075" max="14075" width="48.42578125" style="1" customWidth="1"/>
    <col min="14076" max="14076" width="13.85546875" style="1" customWidth="1"/>
    <col min="14077" max="14077" width="11.42578125" style="1" customWidth="1"/>
    <col min="14078" max="14078" width="11.85546875" style="1" customWidth="1"/>
    <col min="14079" max="14328" width="9.140625" style="1"/>
    <col min="14329" max="14329" width="11.5703125" style="1" customWidth="1"/>
    <col min="14330" max="14330" width="13.140625" style="1" customWidth="1"/>
    <col min="14331" max="14331" width="48.42578125" style="1" customWidth="1"/>
    <col min="14332" max="14332" width="13.85546875" style="1" customWidth="1"/>
    <col min="14333" max="14333" width="11.42578125" style="1" customWidth="1"/>
    <col min="14334" max="14334" width="11.85546875" style="1" customWidth="1"/>
    <col min="14335" max="14584" width="9.140625" style="1"/>
    <col min="14585" max="14585" width="11.5703125" style="1" customWidth="1"/>
    <col min="14586" max="14586" width="13.140625" style="1" customWidth="1"/>
    <col min="14587" max="14587" width="48.42578125" style="1" customWidth="1"/>
    <col min="14588" max="14588" width="13.85546875" style="1" customWidth="1"/>
    <col min="14589" max="14589" width="11.42578125" style="1" customWidth="1"/>
    <col min="14590" max="14590" width="11.85546875" style="1" customWidth="1"/>
    <col min="14591" max="14840" width="9.140625" style="1"/>
    <col min="14841" max="14841" width="11.5703125" style="1" customWidth="1"/>
    <col min="14842" max="14842" width="13.140625" style="1" customWidth="1"/>
    <col min="14843" max="14843" width="48.42578125" style="1" customWidth="1"/>
    <col min="14844" max="14844" width="13.85546875" style="1" customWidth="1"/>
    <col min="14845" max="14845" width="11.42578125" style="1" customWidth="1"/>
    <col min="14846" max="14846" width="11.85546875" style="1" customWidth="1"/>
    <col min="14847" max="15096" width="9.140625" style="1"/>
    <col min="15097" max="15097" width="11.5703125" style="1" customWidth="1"/>
    <col min="15098" max="15098" width="13.140625" style="1" customWidth="1"/>
    <col min="15099" max="15099" width="48.42578125" style="1" customWidth="1"/>
    <col min="15100" max="15100" width="13.85546875" style="1" customWidth="1"/>
    <col min="15101" max="15101" width="11.42578125" style="1" customWidth="1"/>
    <col min="15102" max="15102" width="11.85546875" style="1" customWidth="1"/>
    <col min="15103" max="15352" width="9.140625" style="1"/>
    <col min="15353" max="15353" width="11.5703125" style="1" customWidth="1"/>
    <col min="15354" max="15354" width="13.140625" style="1" customWidth="1"/>
    <col min="15355" max="15355" width="48.42578125" style="1" customWidth="1"/>
    <col min="15356" max="15356" width="13.85546875" style="1" customWidth="1"/>
    <col min="15357" max="15357" width="11.42578125" style="1" customWidth="1"/>
    <col min="15358" max="15358" width="11.85546875" style="1" customWidth="1"/>
    <col min="15359" max="15608" width="9.140625" style="1"/>
    <col min="15609" max="15609" width="11.5703125" style="1" customWidth="1"/>
    <col min="15610" max="15610" width="13.140625" style="1" customWidth="1"/>
    <col min="15611" max="15611" width="48.42578125" style="1" customWidth="1"/>
    <col min="15612" max="15612" width="13.85546875" style="1" customWidth="1"/>
    <col min="15613" max="15613" width="11.42578125" style="1" customWidth="1"/>
    <col min="15614" max="15614" width="11.85546875" style="1" customWidth="1"/>
    <col min="15615" max="15864" width="9.140625" style="1"/>
    <col min="15865" max="15865" width="11.5703125" style="1" customWidth="1"/>
    <col min="15866" max="15866" width="13.140625" style="1" customWidth="1"/>
    <col min="15867" max="15867" width="48.42578125" style="1" customWidth="1"/>
    <col min="15868" max="15868" width="13.85546875" style="1" customWidth="1"/>
    <col min="15869" max="15869" width="11.42578125" style="1" customWidth="1"/>
    <col min="15870" max="15870" width="11.85546875" style="1" customWidth="1"/>
    <col min="15871" max="16120" width="9.140625" style="1"/>
    <col min="16121" max="16121" width="11.5703125" style="1" customWidth="1"/>
    <col min="16122" max="16122" width="13.140625" style="1" customWidth="1"/>
    <col min="16123" max="16123" width="48.42578125" style="1" customWidth="1"/>
    <col min="16124" max="16124" width="13.85546875" style="1" customWidth="1"/>
    <col min="16125" max="16125" width="11.42578125" style="1" customWidth="1"/>
    <col min="16126" max="16126" width="11.85546875" style="1" customWidth="1"/>
    <col min="16127" max="16384" width="9.140625" style="1"/>
  </cols>
  <sheetData>
    <row r="1" spans="1:27" ht="11.25" customHeight="1" x14ac:dyDescent="0.2">
      <c r="A1" s="276" t="s">
        <v>1387</v>
      </c>
      <c r="B1" s="276"/>
      <c r="C1" s="276"/>
      <c r="D1" s="276"/>
      <c r="E1" s="276"/>
      <c r="F1" s="276"/>
    </row>
    <row r="2" spans="1:27" ht="11.25" customHeight="1" x14ac:dyDescent="0.2">
      <c r="A2" s="276"/>
      <c r="B2" s="276"/>
      <c r="C2" s="276"/>
      <c r="D2" s="276"/>
      <c r="E2" s="276"/>
      <c r="F2" s="276"/>
    </row>
    <row r="3" spans="1:27" ht="11.25" customHeight="1" x14ac:dyDescent="0.2"/>
    <row r="4" spans="1:27" ht="12.75" customHeight="1" x14ac:dyDescent="0.2">
      <c r="A4" s="254" t="s">
        <v>1641</v>
      </c>
      <c r="B4" s="254"/>
      <c r="C4" s="254"/>
      <c r="D4" s="254"/>
      <c r="E4" s="254"/>
      <c r="F4" s="254"/>
    </row>
    <row r="5" spans="1:27" ht="12.75" customHeight="1" x14ac:dyDescent="0.2"/>
    <row r="6" spans="1:27" ht="12.75" customHeight="1" x14ac:dyDescent="0.2">
      <c r="A6" s="265"/>
      <c r="B6" s="265"/>
      <c r="C6" s="265"/>
      <c r="D6" s="265"/>
      <c r="E6" s="265"/>
      <c r="F6" s="265"/>
    </row>
    <row r="7" spans="1:27" ht="12.75" customHeight="1" thickBot="1" x14ac:dyDescent="0.25">
      <c r="E7" s="1" t="s">
        <v>3321</v>
      </c>
      <c r="G7" s="1" t="s">
        <v>2951</v>
      </c>
      <c r="I7" s="1" t="s">
        <v>2952</v>
      </c>
      <c r="K7" s="1">
        <v>1.22</v>
      </c>
    </row>
    <row r="8" spans="1:27" ht="12.75" customHeight="1" x14ac:dyDescent="0.2">
      <c r="A8" s="273" t="s">
        <v>2</v>
      </c>
      <c r="B8" s="273" t="s">
        <v>3</v>
      </c>
      <c r="C8" s="268" t="s">
        <v>4</v>
      </c>
      <c r="D8" s="268" t="s">
        <v>5</v>
      </c>
      <c r="E8" s="252" t="s">
        <v>6</v>
      </c>
      <c r="F8" s="252"/>
      <c r="G8" s="252" t="s">
        <v>6</v>
      </c>
      <c r="H8" s="252"/>
      <c r="I8" s="252" t="s">
        <v>6</v>
      </c>
      <c r="J8" s="252"/>
    </row>
    <row r="9" spans="1:27" ht="36.75" customHeight="1" thickBot="1" x14ac:dyDescent="0.25">
      <c r="A9" s="274"/>
      <c r="B9" s="274"/>
      <c r="C9" s="269"/>
      <c r="D9" s="269"/>
      <c r="E9" s="2" t="s">
        <v>7</v>
      </c>
      <c r="F9" s="3" t="s">
        <v>8</v>
      </c>
      <c r="G9" s="2" t="s">
        <v>7</v>
      </c>
      <c r="H9" s="3" t="s">
        <v>8</v>
      </c>
      <c r="I9" s="9" t="s">
        <v>7</v>
      </c>
      <c r="J9" s="10" t="s">
        <v>8</v>
      </c>
      <c r="T9" s="275" t="s">
        <v>3322</v>
      </c>
      <c r="U9" s="275"/>
      <c r="W9" s="275" t="s">
        <v>2951</v>
      </c>
      <c r="X9" s="275"/>
      <c r="Z9" s="275" t="s">
        <v>2952</v>
      </c>
      <c r="AA9" s="275"/>
    </row>
    <row r="10" spans="1:27" ht="24.75" customHeight="1" x14ac:dyDescent="0.2">
      <c r="A10" s="4" t="s">
        <v>9</v>
      </c>
      <c r="B10" s="4" t="s">
        <v>1642</v>
      </c>
      <c r="C10" s="5" t="s">
        <v>1643</v>
      </c>
      <c r="D10" s="4" t="s">
        <v>15</v>
      </c>
      <c r="E10" s="6">
        <v>1484</v>
      </c>
      <c r="F10" s="8">
        <f>U10*$K$7</f>
        <v>0</v>
      </c>
      <c r="G10" s="6">
        <v>2798</v>
      </c>
      <c r="H10" s="6">
        <f>X10*$K$7</f>
        <v>0</v>
      </c>
      <c r="I10" s="11">
        <v>3131</v>
      </c>
      <c r="J10" s="13">
        <f>AA10*$K$7</f>
        <v>0</v>
      </c>
      <c r="L10" s="14"/>
      <c r="M10" s="25">
        <f>р6гл3!E10/'6,3'!E10</f>
        <v>1.1132075471698113</v>
      </c>
      <c r="N10" s="25"/>
      <c r="O10" s="25">
        <f>р6гл3!G10/'6,3'!G10</f>
        <v>1.1129378127233738</v>
      </c>
      <c r="P10" s="25"/>
      <c r="Q10" s="25">
        <f>р6гл3!I10/'6,3'!I10</f>
        <v>1.1130629191951453</v>
      </c>
      <c r="R10" s="25"/>
      <c r="T10" s="209">
        <v>0</v>
      </c>
      <c r="U10" s="25">
        <f>T10/1.2</f>
        <v>0</v>
      </c>
      <c r="W10" s="209">
        <v>0</v>
      </c>
      <c r="X10" s="25">
        <f>W10/1.2</f>
        <v>0</v>
      </c>
      <c r="Z10" s="209">
        <v>0</v>
      </c>
      <c r="AA10" s="25">
        <f>Z10/1.2</f>
        <v>0</v>
      </c>
    </row>
    <row r="11" spans="1:27" ht="24.75" customHeight="1" x14ac:dyDescent="0.2">
      <c r="A11" s="4" t="s">
        <v>194</v>
      </c>
      <c r="B11" s="4" t="s">
        <v>1644</v>
      </c>
      <c r="C11" s="5" t="s">
        <v>1645</v>
      </c>
      <c r="D11" s="4" t="s">
        <v>15</v>
      </c>
      <c r="E11" s="6">
        <v>2119</v>
      </c>
      <c r="F11" s="8">
        <f t="shared" ref="F11:F60" si="0">U11*$K$7</f>
        <v>0</v>
      </c>
      <c r="G11" s="6">
        <v>3998</v>
      </c>
      <c r="H11" s="6">
        <f t="shared" ref="H11:H60" si="1">X11*$K$7</f>
        <v>0</v>
      </c>
      <c r="I11" s="11">
        <v>4472</v>
      </c>
      <c r="J11" s="13">
        <f t="shared" ref="J11:J60" si="2">AA11*$K$7</f>
        <v>0</v>
      </c>
      <c r="L11" s="14"/>
      <c r="M11" s="25">
        <f>р6гл3!E11/'6,3'!E11</f>
        <v>1.1127890514393581</v>
      </c>
      <c r="N11" s="25"/>
      <c r="O11" s="25">
        <f>р6гл3!G11/'6,3'!G11</f>
        <v>1.113056528264132</v>
      </c>
      <c r="P11" s="25"/>
      <c r="Q11" s="25">
        <f>р6гл3!I11/'6,3'!I11</f>
        <v>1.1129248658318425</v>
      </c>
      <c r="R11" s="25"/>
      <c r="T11" s="209">
        <v>0</v>
      </c>
      <c r="U11" s="25">
        <f t="shared" ref="U11:U59" si="3">T11/1.2</f>
        <v>0</v>
      </c>
      <c r="W11" s="209">
        <v>0</v>
      </c>
      <c r="X11" s="25">
        <f t="shared" ref="X11:X52" si="4">W11/1.2</f>
        <v>0</v>
      </c>
      <c r="Z11" s="209">
        <v>0</v>
      </c>
      <c r="AA11" s="25">
        <f t="shared" ref="AA11:AA55" si="5">Z11/1.2</f>
        <v>0</v>
      </c>
    </row>
    <row r="12" spans="1:27" ht="24.75" customHeight="1" x14ac:dyDescent="0.2">
      <c r="A12" s="4" t="s">
        <v>197</v>
      </c>
      <c r="B12" s="4" t="s">
        <v>1646</v>
      </c>
      <c r="C12" s="5" t="s">
        <v>1647</v>
      </c>
      <c r="D12" s="4" t="s">
        <v>15</v>
      </c>
      <c r="E12" s="8">
        <v>904</v>
      </c>
      <c r="F12" s="8">
        <f t="shared" si="0"/>
        <v>996.33333333333337</v>
      </c>
      <c r="G12" s="6">
        <v>1666</v>
      </c>
      <c r="H12" s="6">
        <f t="shared" si="1"/>
        <v>1839.1499999999999</v>
      </c>
      <c r="I12" s="11">
        <v>1863</v>
      </c>
      <c r="J12" s="13">
        <f t="shared" si="2"/>
        <v>2056.7166666666667</v>
      </c>
      <c r="L12" s="14"/>
      <c r="M12" s="25">
        <f>р6гл3!E12/'6,3'!E12</f>
        <v>1.1128318584070795</v>
      </c>
      <c r="N12" s="25">
        <f>р6гл3!F12/'6,3'!F12</f>
        <v>1.1130812980930076</v>
      </c>
      <c r="O12" s="25">
        <f>р6гл3!G12/'6,3'!G12</f>
        <v>1.112845138055222</v>
      </c>
      <c r="P12" s="25">
        <f>р6гл3!H12/'6,3'!H12</f>
        <v>1.113014164151918</v>
      </c>
      <c r="Q12" s="25">
        <f>р6гл3!I12/'6,3'!I12</f>
        <v>1.1132581857219539</v>
      </c>
      <c r="R12" s="25">
        <f>р6гл3!J12/'6,3'!J12</f>
        <v>1.11293890748199</v>
      </c>
      <c r="T12" s="209">
        <v>980</v>
      </c>
      <c r="U12" s="25">
        <f t="shared" si="3"/>
        <v>816.66666666666674</v>
      </c>
      <c r="W12" s="209">
        <v>1809</v>
      </c>
      <c r="X12" s="25">
        <f t="shared" si="4"/>
        <v>1507.5</v>
      </c>
      <c r="Z12" s="209">
        <v>2023</v>
      </c>
      <c r="AA12" s="25">
        <f t="shared" si="5"/>
        <v>1685.8333333333335</v>
      </c>
    </row>
    <row r="13" spans="1:27" ht="24.75" customHeight="1" x14ac:dyDescent="0.2">
      <c r="A13" s="4" t="s">
        <v>200</v>
      </c>
      <c r="B13" s="4" t="s">
        <v>1648</v>
      </c>
      <c r="C13" s="5" t="s">
        <v>1649</v>
      </c>
      <c r="D13" s="4" t="s">
        <v>15</v>
      </c>
      <c r="E13" s="6">
        <v>1433</v>
      </c>
      <c r="F13" s="8">
        <f t="shared" si="0"/>
        <v>1579.8999999999999</v>
      </c>
      <c r="G13" s="6">
        <v>2638</v>
      </c>
      <c r="H13" s="6">
        <f t="shared" si="1"/>
        <v>2911.7333333333336</v>
      </c>
      <c r="I13" s="11">
        <v>2951</v>
      </c>
      <c r="J13" s="13">
        <f t="shared" si="2"/>
        <v>3256.3833333333337</v>
      </c>
      <c r="L13" s="14"/>
      <c r="M13" s="25">
        <f>р6гл3!E13/'6,3'!E13</f>
        <v>1.113049546406141</v>
      </c>
      <c r="N13" s="25">
        <f>р6гл3!F13/'6,3'!F13</f>
        <v>1.1127286537122603</v>
      </c>
      <c r="O13" s="25">
        <f>р6гл3!G13/'6,3'!G13</f>
        <v>1.1129643669446549</v>
      </c>
      <c r="P13" s="25">
        <f>р6гл3!H13/'6,3'!H13</f>
        <v>1.1130826998809413</v>
      </c>
      <c r="Q13" s="25">
        <f>р6гл3!I13/'6,3'!I13</f>
        <v>1.1128431040325313</v>
      </c>
      <c r="R13" s="25">
        <f>р6гл3!J13/'6,3'!J13</f>
        <v>1.1128910908318532</v>
      </c>
      <c r="T13" s="209">
        <v>1554</v>
      </c>
      <c r="U13" s="25">
        <f t="shared" si="3"/>
        <v>1295</v>
      </c>
      <c r="W13" s="209">
        <v>2864</v>
      </c>
      <c r="X13" s="25">
        <f t="shared" si="4"/>
        <v>2386.666666666667</v>
      </c>
      <c r="Z13" s="209">
        <v>3203</v>
      </c>
      <c r="AA13" s="25">
        <f t="shared" si="5"/>
        <v>2669.166666666667</v>
      </c>
    </row>
    <row r="14" spans="1:27" ht="12.75" customHeight="1" x14ac:dyDescent="0.2">
      <c r="A14" s="4" t="s">
        <v>203</v>
      </c>
      <c r="B14" s="4" t="s">
        <v>1650</v>
      </c>
      <c r="C14" s="5" t="s">
        <v>1651</v>
      </c>
      <c r="D14" s="4" t="s">
        <v>15</v>
      </c>
      <c r="E14" s="6">
        <v>1829</v>
      </c>
      <c r="F14" s="8">
        <f t="shared" si="0"/>
        <v>0</v>
      </c>
      <c r="G14" s="6">
        <v>3450</v>
      </c>
      <c r="H14" s="6">
        <f t="shared" si="1"/>
        <v>0</v>
      </c>
      <c r="I14" s="11">
        <v>3858</v>
      </c>
      <c r="J14" s="13">
        <f t="shared" si="2"/>
        <v>0</v>
      </c>
      <c r="L14" s="14"/>
      <c r="M14" s="25">
        <f>р6гл3!E14/'6,3'!E14</f>
        <v>1.1131765992345544</v>
      </c>
      <c r="N14" s="25"/>
      <c r="O14" s="25">
        <f>р6гл3!G14/'6,3'!G14</f>
        <v>1.1130434782608696</v>
      </c>
      <c r="P14" s="25"/>
      <c r="Q14" s="25">
        <f>р6гл3!I14/'6,3'!I14</f>
        <v>1.1130119232763089</v>
      </c>
      <c r="R14" s="25"/>
      <c r="T14" s="209">
        <v>0</v>
      </c>
      <c r="U14" s="25">
        <f t="shared" si="3"/>
        <v>0</v>
      </c>
      <c r="W14" s="209">
        <v>0</v>
      </c>
      <c r="X14" s="25">
        <f t="shared" si="4"/>
        <v>0</v>
      </c>
      <c r="Z14" s="209">
        <v>0</v>
      </c>
      <c r="AA14" s="25">
        <f t="shared" si="5"/>
        <v>0</v>
      </c>
    </row>
    <row r="15" spans="1:27" ht="12.75" customHeight="1" x14ac:dyDescent="0.2">
      <c r="A15" s="4" t="s">
        <v>206</v>
      </c>
      <c r="B15" s="4" t="s">
        <v>1652</v>
      </c>
      <c r="C15" s="5" t="s">
        <v>1651</v>
      </c>
      <c r="D15" s="4" t="s">
        <v>15</v>
      </c>
      <c r="E15" s="6">
        <v>2422</v>
      </c>
      <c r="F15" s="8">
        <f t="shared" si="0"/>
        <v>0</v>
      </c>
      <c r="G15" s="6">
        <v>4568</v>
      </c>
      <c r="H15" s="6">
        <f t="shared" si="1"/>
        <v>0</v>
      </c>
      <c r="I15" s="11">
        <v>5110</v>
      </c>
      <c r="J15" s="13">
        <f t="shared" si="2"/>
        <v>0</v>
      </c>
      <c r="L15" s="14"/>
      <c r="M15" s="25">
        <f>р6гл3!E15/'6,3'!E15</f>
        <v>1.1131296449215524</v>
      </c>
      <c r="N15" s="25"/>
      <c r="O15" s="25">
        <f>р6гл3!G15/'6,3'!G15</f>
        <v>1.1129597197898424</v>
      </c>
      <c r="P15" s="25"/>
      <c r="Q15" s="25">
        <f>р6гл3!I15/'6,3'!I15</f>
        <v>1.1129158512720156</v>
      </c>
      <c r="R15" s="25"/>
      <c r="T15" s="209">
        <v>0</v>
      </c>
      <c r="U15" s="25">
        <f t="shared" si="3"/>
        <v>0</v>
      </c>
      <c r="W15" s="209">
        <v>0</v>
      </c>
      <c r="X15" s="25">
        <f t="shared" si="4"/>
        <v>0</v>
      </c>
      <c r="Z15" s="209">
        <v>0</v>
      </c>
      <c r="AA15" s="25">
        <f t="shared" si="5"/>
        <v>0</v>
      </c>
    </row>
    <row r="16" spans="1:27" ht="24.75" customHeight="1" x14ac:dyDescent="0.2">
      <c r="A16" s="4" t="s">
        <v>209</v>
      </c>
      <c r="B16" s="4" t="s">
        <v>1653</v>
      </c>
      <c r="C16" s="5" t="s">
        <v>1654</v>
      </c>
      <c r="D16" s="4" t="s">
        <v>15</v>
      </c>
      <c r="E16" s="8">
        <v>697</v>
      </c>
      <c r="F16" s="8">
        <f t="shared" si="0"/>
        <v>0</v>
      </c>
      <c r="G16" s="6">
        <v>1298</v>
      </c>
      <c r="H16" s="6">
        <f t="shared" si="1"/>
        <v>0</v>
      </c>
      <c r="I16" s="11">
        <v>1453</v>
      </c>
      <c r="J16" s="13">
        <f t="shared" si="2"/>
        <v>0</v>
      </c>
      <c r="L16" s="14"/>
      <c r="M16" s="25">
        <f>р6гл3!E16/'6,3'!E16</f>
        <v>1.1133428981348636</v>
      </c>
      <c r="N16" s="25"/>
      <c r="O16" s="25">
        <f>р6гл3!G16/'6,3'!G16</f>
        <v>1.113251155624037</v>
      </c>
      <c r="P16" s="25"/>
      <c r="Q16" s="25">
        <f>р6гл3!I16/'6,3'!I16</f>
        <v>1.112869924294563</v>
      </c>
      <c r="R16" s="25"/>
      <c r="T16" s="209">
        <v>0</v>
      </c>
      <c r="U16" s="25">
        <f t="shared" si="3"/>
        <v>0</v>
      </c>
      <c r="W16" s="209">
        <v>0</v>
      </c>
      <c r="X16" s="25">
        <f t="shared" si="4"/>
        <v>0</v>
      </c>
      <c r="Z16" s="209">
        <v>0</v>
      </c>
      <c r="AA16" s="25">
        <f t="shared" si="5"/>
        <v>0</v>
      </c>
    </row>
    <row r="17" spans="1:27" ht="24.75" customHeight="1" x14ac:dyDescent="0.2">
      <c r="A17" s="4" t="s">
        <v>212</v>
      </c>
      <c r="B17" s="4" t="s">
        <v>1655</v>
      </c>
      <c r="C17" s="5" t="s">
        <v>1656</v>
      </c>
      <c r="D17" s="4" t="s">
        <v>15</v>
      </c>
      <c r="E17" s="8">
        <v>664</v>
      </c>
      <c r="F17" s="8">
        <f t="shared" si="0"/>
        <v>0</v>
      </c>
      <c r="G17" s="6">
        <v>1223</v>
      </c>
      <c r="H17" s="6">
        <f t="shared" si="1"/>
        <v>0</v>
      </c>
      <c r="I17" s="11">
        <v>1369</v>
      </c>
      <c r="J17" s="13">
        <f t="shared" si="2"/>
        <v>0</v>
      </c>
      <c r="L17" s="14"/>
      <c r="M17" s="25">
        <f>р6гл3!E17/'6,3'!E17</f>
        <v>1.1129518072289157</v>
      </c>
      <c r="N17" s="25"/>
      <c r="O17" s="25">
        <f>р6гл3!G17/'6,3'!G17</f>
        <v>1.1128372853638593</v>
      </c>
      <c r="P17" s="25"/>
      <c r="Q17" s="25">
        <f>р6гл3!I17/'6,3'!I17</f>
        <v>1.1132213294375457</v>
      </c>
      <c r="R17" s="25"/>
      <c r="T17" s="209">
        <v>0</v>
      </c>
      <c r="U17" s="25">
        <f t="shared" si="3"/>
        <v>0</v>
      </c>
      <c r="W17" s="209">
        <v>0</v>
      </c>
      <c r="X17" s="25">
        <f t="shared" si="4"/>
        <v>0</v>
      </c>
      <c r="Z17" s="209">
        <v>0</v>
      </c>
      <c r="AA17" s="25">
        <f t="shared" si="5"/>
        <v>0</v>
      </c>
    </row>
    <row r="18" spans="1:27" ht="24.75" customHeight="1" x14ac:dyDescent="0.2">
      <c r="A18" s="4" t="s">
        <v>215</v>
      </c>
      <c r="B18" s="4" t="s">
        <v>1657</v>
      </c>
      <c r="C18" s="5" t="s">
        <v>1658</v>
      </c>
      <c r="D18" s="4" t="s">
        <v>15</v>
      </c>
      <c r="E18" s="8">
        <v>521</v>
      </c>
      <c r="F18" s="8">
        <f t="shared" si="0"/>
        <v>0</v>
      </c>
      <c r="G18" s="6">
        <v>972</v>
      </c>
      <c r="H18" s="6">
        <f t="shared" si="1"/>
        <v>0</v>
      </c>
      <c r="I18" s="13">
        <v>1088</v>
      </c>
      <c r="J18" s="13">
        <f t="shared" si="2"/>
        <v>0</v>
      </c>
      <c r="L18" s="14"/>
      <c r="M18" s="25">
        <f>р6гл3!E18/'6,3'!E18</f>
        <v>1.1132437619961613</v>
      </c>
      <c r="N18" s="25"/>
      <c r="O18" s="25">
        <f>р6гл3!G18/'6,3'!G18</f>
        <v>1.1131687242798354</v>
      </c>
      <c r="P18" s="25"/>
      <c r="Q18" s="25">
        <f>р6гл3!I18/'6,3'!I18</f>
        <v>1.1130514705882353</v>
      </c>
      <c r="R18" s="25"/>
      <c r="T18" s="209">
        <v>0</v>
      </c>
      <c r="U18" s="25">
        <f t="shared" si="3"/>
        <v>0</v>
      </c>
      <c r="W18" s="209">
        <v>0</v>
      </c>
      <c r="X18" s="25">
        <f t="shared" si="4"/>
        <v>0</v>
      </c>
      <c r="Z18" s="209">
        <v>0</v>
      </c>
      <c r="AA18" s="25">
        <f t="shared" si="5"/>
        <v>0</v>
      </c>
    </row>
    <row r="19" spans="1:27" ht="24.75" customHeight="1" x14ac:dyDescent="0.2">
      <c r="A19" s="4" t="s">
        <v>218</v>
      </c>
      <c r="B19" s="4" t="s">
        <v>1659</v>
      </c>
      <c r="C19" s="5" t="s">
        <v>1660</v>
      </c>
      <c r="D19" s="4" t="s">
        <v>15</v>
      </c>
      <c r="E19" s="8">
        <v>1096</v>
      </c>
      <c r="F19" s="8">
        <f t="shared" si="0"/>
        <v>0</v>
      </c>
      <c r="G19" s="6">
        <v>2044</v>
      </c>
      <c r="H19" s="6">
        <f t="shared" si="1"/>
        <v>0</v>
      </c>
      <c r="I19" s="11">
        <v>2287</v>
      </c>
      <c r="J19" s="13">
        <f t="shared" si="2"/>
        <v>0</v>
      </c>
      <c r="L19" s="14"/>
      <c r="M19" s="25">
        <f>р6гл3!E19/'6,3'!E19</f>
        <v>1.1131386861313868</v>
      </c>
      <c r="N19" s="25"/>
      <c r="O19" s="25">
        <f>р6гл3!G19/'6,3'!G19</f>
        <v>1.1130136986301369</v>
      </c>
      <c r="P19" s="25"/>
      <c r="Q19" s="25">
        <f>р6гл3!I19/'6,3'!I19</f>
        <v>1.1128115435067774</v>
      </c>
      <c r="R19" s="25"/>
      <c r="T19" s="209">
        <v>0</v>
      </c>
      <c r="U19" s="25">
        <f t="shared" si="3"/>
        <v>0</v>
      </c>
      <c r="W19" s="209">
        <v>0</v>
      </c>
      <c r="X19" s="25">
        <f t="shared" si="4"/>
        <v>0</v>
      </c>
      <c r="Z19" s="209">
        <v>0</v>
      </c>
      <c r="AA19" s="25">
        <f t="shared" si="5"/>
        <v>0</v>
      </c>
    </row>
    <row r="20" spans="1:27" ht="24.75" customHeight="1" x14ac:dyDescent="0.2">
      <c r="A20" s="4" t="s">
        <v>221</v>
      </c>
      <c r="B20" s="4" t="s">
        <v>1661</v>
      </c>
      <c r="C20" s="5" t="s">
        <v>1662</v>
      </c>
      <c r="D20" s="4" t="s">
        <v>15</v>
      </c>
      <c r="E20" s="6">
        <v>1645</v>
      </c>
      <c r="F20" s="8">
        <f t="shared" si="0"/>
        <v>0</v>
      </c>
      <c r="G20" s="6">
        <v>3068</v>
      </c>
      <c r="H20" s="6">
        <f t="shared" si="1"/>
        <v>0</v>
      </c>
      <c r="I20" s="11">
        <v>3430</v>
      </c>
      <c r="J20" s="13">
        <f t="shared" si="2"/>
        <v>0</v>
      </c>
      <c r="L20" s="14"/>
      <c r="M20" s="25">
        <f>р6гл3!E20/'6,3'!E20</f>
        <v>1.1130699088145897</v>
      </c>
      <c r="N20" s="25"/>
      <c r="O20" s="25">
        <f>р6гл3!G20/'6,3'!G20</f>
        <v>1.1131029986962191</v>
      </c>
      <c r="P20" s="25"/>
      <c r="Q20" s="25">
        <f>р6гл3!I20/'6,3'!I20</f>
        <v>1.1131195335276969</v>
      </c>
      <c r="R20" s="25"/>
      <c r="T20" s="209">
        <v>0</v>
      </c>
      <c r="U20" s="25">
        <f t="shared" si="3"/>
        <v>0</v>
      </c>
      <c r="W20" s="209">
        <v>0</v>
      </c>
      <c r="X20" s="25">
        <f t="shared" si="4"/>
        <v>0</v>
      </c>
      <c r="Z20" s="209">
        <v>0</v>
      </c>
      <c r="AA20" s="25">
        <f t="shared" si="5"/>
        <v>0</v>
      </c>
    </row>
    <row r="21" spans="1:27" ht="24.75" customHeight="1" x14ac:dyDescent="0.2">
      <c r="A21" s="4" t="s">
        <v>224</v>
      </c>
      <c r="B21" s="4" t="s">
        <v>1663</v>
      </c>
      <c r="C21" s="5" t="s">
        <v>1664</v>
      </c>
      <c r="D21" s="4" t="s">
        <v>15</v>
      </c>
      <c r="E21" s="6">
        <v>2048</v>
      </c>
      <c r="F21" s="8">
        <f t="shared" si="0"/>
        <v>0</v>
      </c>
      <c r="G21" s="6">
        <v>3822</v>
      </c>
      <c r="H21" s="6">
        <f t="shared" si="1"/>
        <v>0</v>
      </c>
      <c r="I21" s="11">
        <v>4276</v>
      </c>
      <c r="J21" s="13">
        <f t="shared" si="2"/>
        <v>0</v>
      </c>
      <c r="L21" s="14"/>
      <c r="M21" s="25">
        <f>р6гл3!E21/'6,3'!E21</f>
        <v>1.11279296875</v>
      </c>
      <c r="N21" s="25"/>
      <c r="O21" s="25">
        <f>р6гл3!G21/'6,3'!G21</f>
        <v>1.1130298273155417</v>
      </c>
      <c r="P21" s="25"/>
      <c r="Q21" s="25">
        <f>р6гл3!I21/'6,3'!I21</f>
        <v>1.1129560336763331</v>
      </c>
      <c r="R21" s="25"/>
      <c r="T21" s="209">
        <v>0</v>
      </c>
      <c r="U21" s="25">
        <f t="shared" si="3"/>
        <v>0</v>
      </c>
      <c r="W21" s="209">
        <v>0</v>
      </c>
      <c r="X21" s="25">
        <f t="shared" si="4"/>
        <v>0</v>
      </c>
      <c r="Z21" s="209">
        <v>0</v>
      </c>
      <c r="AA21" s="25">
        <f t="shared" si="5"/>
        <v>0</v>
      </c>
    </row>
    <row r="22" spans="1:27" ht="24.75" customHeight="1" x14ac:dyDescent="0.2">
      <c r="A22" s="4" t="s">
        <v>227</v>
      </c>
      <c r="B22" s="4" t="s">
        <v>1665</v>
      </c>
      <c r="C22" s="5" t="s">
        <v>1666</v>
      </c>
      <c r="D22" s="4" t="s">
        <v>15</v>
      </c>
      <c r="E22" s="6">
        <v>7059</v>
      </c>
      <c r="F22" s="8">
        <f t="shared" si="0"/>
        <v>0</v>
      </c>
      <c r="G22" s="6">
        <v>13316</v>
      </c>
      <c r="H22" s="6">
        <f t="shared" si="1"/>
        <v>0</v>
      </c>
      <c r="I22" s="11">
        <v>14899</v>
      </c>
      <c r="J22" s="13">
        <f t="shared" si="2"/>
        <v>0</v>
      </c>
      <c r="L22" s="14"/>
      <c r="M22" s="25">
        <f>р6гл3!E22/'6,3'!E22</f>
        <v>1.1130471738206544</v>
      </c>
      <c r="N22" s="25"/>
      <c r="O22" s="25">
        <f>р6гл3!G22/'6,3'!G22</f>
        <v>1.1130219285070593</v>
      </c>
      <c r="P22" s="25"/>
      <c r="Q22" s="25">
        <f>р6гл3!I22/'6,3'!I22</f>
        <v>1.1130277199812069</v>
      </c>
      <c r="R22" s="25"/>
      <c r="T22" s="209">
        <v>0</v>
      </c>
      <c r="U22" s="25">
        <f t="shared" si="3"/>
        <v>0</v>
      </c>
      <c r="W22" s="209">
        <v>0</v>
      </c>
      <c r="X22" s="25">
        <f t="shared" si="4"/>
        <v>0</v>
      </c>
      <c r="Z22" s="209">
        <v>0</v>
      </c>
      <c r="AA22" s="25">
        <f t="shared" si="5"/>
        <v>0</v>
      </c>
    </row>
    <row r="23" spans="1:27" ht="36.75" customHeight="1" x14ac:dyDescent="0.2">
      <c r="A23" s="4" t="s">
        <v>230</v>
      </c>
      <c r="B23" s="4" t="s">
        <v>1667</v>
      </c>
      <c r="C23" s="5" t="s">
        <v>1668</v>
      </c>
      <c r="D23" s="4" t="s">
        <v>15</v>
      </c>
      <c r="E23" s="6">
        <v>6097</v>
      </c>
      <c r="F23" s="8">
        <f t="shared" si="0"/>
        <v>0</v>
      </c>
      <c r="G23" s="6">
        <v>11230</v>
      </c>
      <c r="H23" s="6">
        <f t="shared" si="1"/>
        <v>0</v>
      </c>
      <c r="I23" s="11">
        <v>12560</v>
      </c>
      <c r="J23" s="13">
        <f t="shared" si="2"/>
        <v>0</v>
      </c>
      <c r="L23" s="14"/>
      <c r="M23" s="25">
        <f>р6гл3!E23/'6,3'!E23</f>
        <v>1.1130063965884862</v>
      </c>
      <c r="N23" s="25"/>
      <c r="O23" s="25">
        <f>р6гл3!G23/'6,3'!G23</f>
        <v>1.1130008904719502</v>
      </c>
      <c r="P23" s="25"/>
      <c r="Q23" s="25">
        <f>р6гл3!I23/'6,3'!I23</f>
        <v>1.1129777070063693</v>
      </c>
      <c r="R23" s="25"/>
      <c r="T23" s="209">
        <v>0</v>
      </c>
      <c r="U23" s="25">
        <f t="shared" si="3"/>
        <v>0</v>
      </c>
      <c r="W23" s="209">
        <v>0</v>
      </c>
      <c r="X23" s="25">
        <f t="shared" si="4"/>
        <v>0</v>
      </c>
      <c r="Z23" s="209">
        <v>0</v>
      </c>
      <c r="AA23" s="25">
        <f t="shared" si="5"/>
        <v>0</v>
      </c>
    </row>
    <row r="24" spans="1:27" ht="24.75" customHeight="1" x14ac:dyDescent="0.2">
      <c r="A24" s="4" t="s">
        <v>233</v>
      </c>
      <c r="B24" s="4" t="s">
        <v>1669</v>
      </c>
      <c r="C24" s="5" t="s">
        <v>1670</v>
      </c>
      <c r="D24" s="4" t="s">
        <v>15</v>
      </c>
      <c r="E24" s="6">
        <v>4358</v>
      </c>
      <c r="F24" s="8">
        <f t="shared" si="0"/>
        <v>0</v>
      </c>
      <c r="G24" s="6">
        <v>8223</v>
      </c>
      <c r="H24" s="6">
        <f t="shared" si="1"/>
        <v>0</v>
      </c>
      <c r="I24" s="11">
        <v>9199</v>
      </c>
      <c r="J24" s="13">
        <f t="shared" si="2"/>
        <v>0</v>
      </c>
      <c r="L24" s="14"/>
      <c r="M24" s="25">
        <f>р6гл3!E24/'6,3'!E24</f>
        <v>1.1128958237723727</v>
      </c>
      <c r="N24" s="25"/>
      <c r="O24" s="25">
        <f>р6гл3!G24/'6,3'!G24</f>
        <v>1.1129757995865257</v>
      </c>
      <c r="P24" s="25"/>
      <c r="Q24" s="25">
        <f>р6гл3!I24/'6,3'!I24</f>
        <v>1.1129470594629851</v>
      </c>
      <c r="R24" s="25"/>
      <c r="T24" s="209">
        <v>0</v>
      </c>
      <c r="U24" s="25">
        <f>T24/1.2</f>
        <v>0</v>
      </c>
      <c r="W24" s="209">
        <v>0</v>
      </c>
      <c r="X24" s="25">
        <f>W24/1.2</f>
        <v>0</v>
      </c>
      <c r="Z24" s="209">
        <v>0</v>
      </c>
      <c r="AA24" s="25">
        <f t="shared" si="5"/>
        <v>0</v>
      </c>
    </row>
    <row r="25" spans="1:27" ht="36.75" customHeight="1" x14ac:dyDescent="0.2">
      <c r="A25" s="4" t="s">
        <v>236</v>
      </c>
      <c r="B25" s="4" t="s">
        <v>1671</v>
      </c>
      <c r="C25" s="5" t="s">
        <v>1672</v>
      </c>
      <c r="D25" s="4" t="s">
        <v>15</v>
      </c>
      <c r="E25" s="6">
        <v>3764</v>
      </c>
      <c r="F25" s="8">
        <f t="shared" si="0"/>
        <v>0</v>
      </c>
      <c r="G25" s="6">
        <v>6934</v>
      </c>
      <c r="H25" s="6">
        <f t="shared" si="1"/>
        <v>0</v>
      </c>
      <c r="I25" s="11">
        <v>7755</v>
      </c>
      <c r="J25" s="13">
        <f t="shared" si="2"/>
        <v>0</v>
      </c>
      <c r="L25" s="14"/>
      <c r="M25" s="25">
        <f>р6гл3!E25/'6,3'!E25</f>
        <v>1.1129117959617427</v>
      </c>
      <c r="N25" s="25"/>
      <c r="O25" s="25">
        <f>р6гл3!G25/'6,3'!G25</f>
        <v>1.1130660513412172</v>
      </c>
      <c r="P25" s="25"/>
      <c r="Q25" s="25">
        <f>р6гл3!I25/'6,3'!I25</f>
        <v>1.1129593810444873</v>
      </c>
      <c r="R25" s="25"/>
      <c r="T25" s="209">
        <v>0</v>
      </c>
      <c r="U25" s="25">
        <f t="shared" si="3"/>
        <v>0</v>
      </c>
      <c r="W25" s="209">
        <v>0</v>
      </c>
      <c r="X25" s="25">
        <f t="shared" si="4"/>
        <v>0</v>
      </c>
      <c r="Z25" s="209">
        <v>0</v>
      </c>
      <c r="AA25" s="25">
        <f t="shared" si="5"/>
        <v>0</v>
      </c>
    </row>
    <row r="26" spans="1:27" ht="36.75" customHeight="1" x14ac:dyDescent="0.2">
      <c r="A26" s="4" t="s">
        <v>239</v>
      </c>
      <c r="B26" s="4" t="s">
        <v>1673</v>
      </c>
      <c r="C26" s="5" t="s">
        <v>1674</v>
      </c>
      <c r="D26" s="4" t="s">
        <v>15</v>
      </c>
      <c r="E26" s="6">
        <v>4007</v>
      </c>
      <c r="F26" s="8">
        <f t="shared" si="0"/>
        <v>0</v>
      </c>
      <c r="G26" s="6">
        <v>7560</v>
      </c>
      <c r="H26" s="6">
        <f>X26*$K$7</f>
        <v>0</v>
      </c>
      <c r="I26" s="11">
        <v>8458</v>
      </c>
      <c r="J26" s="13">
        <f t="shared" si="2"/>
        <v>0</v>
      </c>
      <c r="L26" s="14"/>
      <c r="M26" s="25">
        <f>р6гл3!E26/'6,3'!E26</f>
        <v>1.1130521587222362</v>
      </c>
      <c r="N26" s="25"/>
      <c r="O26" s="25">
        <f>р6гл3!G26/'6,3'!G26</f>
        <v>1.1129629629629629</v>
      </c>
      <c r="P26" s="25"/>
      <c r="Q26" s="25">
        <f>р6гл3!I26/'6,3'!I26</f>
        <v>1.1130290848900448</v>
      </c>
      <c r="R26" s="25"/>
      <c r="T26" s="209">
        <v>0</v>
      </c>
      <c r="U26" s="25">
        <f t="shared" si="3"/>
        <v>0</v>
      </c>
      <c r="W26" s="209">
        <v>0</v>
      </c>
      <c r="X26" s="25">
        <f t="shared" si="4"/>
        <v>0</v>
      </c>
      <c r="Z26" s="209">
        <v>0</v>
      </c>
      <c r="AA26" s="25">
        <f t="shared" si="5"/>
        <v>0</v>
      </c>
    </row>
    <row r="27" spans="1:27" ht="36.75" customHeight="1" x14ac:dyDescent="0.2">
      <c r="A27" s="4" t="s">
        <v>242</v>
      </c>
      <c r="B27" s="4" t="s">
        <v>1675</v>
      </c>
      <c r="C27" s="5" t="s">
        <v>1676</v>
      </c>
      <c r="D27" s="4" t="s">
        <v>15</v>
      </c>
      <c r="E27" s="6">
        <v>3463</v>
      </c>
      <c r="F27" s="8">
        <f t="shared" si="0"/>
        <v>0</v>
      </c>
      <c r="G27" s="6">
        <v>6375</v>
      </c>
      <c r="H27" s="6">
        <f t="shared" si="1"/>
        <v>0</v>
      </c>
      <c r="I27" s="11">
        <v>7130</v>
      </c>
      <c r="J27" s="13">
        <f t="shared" si="2"/>
        <v>0</v>
      </c>
      <c r="L27" s="14"/>
      <c r="M27" s="25">
        <f>р6гл3!E27/'6,3'!E27</f>
        <v>1.1129078833381461</v>
      </c>
      <c r="N27" s="25"/>
      <c r="O27" s="25">
        <f>р6гл3!G27/'6,3'!G27</f>
        <v>1.1129411764705883</v>
      </c>
      <c r="P27" s="25"/>
      <c r="Q27" s="25">
        <f>р6гл3!I27/'6,3'!I27</f>
        <v>1.1130434782608696</v>
      </c>
      <c r="R27" s="25"/>
      <c r="T27" s="209">
        <v>0</v>
      </c>
      <c r="U27" s="25">
        <f t="shared" si="3"/>
        <v>0</v>
      </c>
      <c r="W27" s="209">
        <v>0</v>
      </c>
      <c r="X27" s="25">
        <f t="shared" si="4"/>
        <v>0</v>
      </c>
      <c r="Z27" s="209">
        <v>0</v>
      </c>
      <c r="AA27" s="25">
        <f>Z27/1.2</f>
        <v>0</v>
      </c>
    </row>
    <row r="28" spans="1:27" ht="24.75" customHeight="1" x14ac:dyDescent="0.2">
      <c r="A28" s="4" t="s">
        <v>245</v>
      </c>
      <c r="B28" s="4" t="s">
        <v>1677</v>
      </c>
      <c r="C28" s="5" t="s">
        <v>1678</v>
      </c>
      <c r="D28" s="4" t="s">
        <v>15</v>
      </c>
      <c r="E28" s="6">
        <v>17856</v>
      </c>
      <c r="F28" s="8">
        <f t="shared" si="0"/>
        <v>0</v>
      </c>
      <c r="G28" s="6">
        <v>33689</v>
      </c>
      <c r="H28" s="6">
        <f t="shared" si="1"/>
        <v>0</v>
      </c>
      <c r="I28" s="11">
        <v>37695</v>
      </c>
      <c r="J28" s="13">
        <f>AA28*$K$7</f>
        <v>0</v>
      </c>
      <c r="L28" s="14"/>
      <c r="M28" s="25">
        <f>р6гл3!E28/'6,3'!E28</f>
        <v>1.1130152329749103</v>
      </c>
      <c r="N28" s="25"/>
      <c r="O28" s="25">
        <f>р6гл3!G28/'6,3'!G28</f>
        <v>1.1130042447089554</v>
      </c>
      <c r="P28" s="25"/>
      <c r="Q28" s="25">
        <f>р6гл3!I28/'6,3'!I28</f>
        <v>1.1130123358535615</v>
      </c>
      <c r="R28" s="25"/>
      <c r="T28" s="209">
        <v>0</v>
      </c>
      <c r="U28" s="25">
        <f t="shared" si="3"/>
        <v>0</v>
      </c>
      <c r="W28" s="209">
        <v>0</v>
      </c>
      <c r="X28" s="25">
        <f t="shared" si="4"/>
        <v>0</v>
      </c>
      <c r="Z28" s="209">
        <v>0</v>
      </c>
      <c r="AA28" s="25">
        <f t="shared" si="5"/>
        <v>0</v>
      </c>
    </row>
    <row r="29" spans="1:27" ht="24.75" customHeight="1" x14ac:dyDescent="0.2">
      <c r="A29" s="4" t="s">
        <v>248</v>
      </c>
      <c r="B29" s="4" t="s">
        <v>1679</v>
      </c>
      <c r="C29" s="5" t="s">
        <v>1680</v>
      </c>
      <c r="D29" s="4" t="s">
        <v>15</v>
      </c>
      <c r="E29" s="6">
        <v>15423</v>
      </c>
      <c r="F29" s="8">
        <f t="shared" si="0"/>
        <v>0</v>
      </c>
      <c r="G29" s="6">
        <v>28410</v>
      </c>
      <c r="H29" s="6">
        <f t="shared" si="1"/>
        <v>0</v>
      </c>
      <c r="I29" s="11">
        <v>31775</v>
      </c>
      <c r="J29" s="13">
        <f t="shared" si="2"/>
        <v>0</v>
      </c>
      <c r="L29" s="14"/>
      <c r="M29" s="25">
        <f>р6гл3!E29/'6,3'!E29</f>
        <v>1.1130130324839524</v>
      </c>
      <c r="N29" s="25"/>
      <c r="O29" s="25">
        <f>р6гл3!G29/'6,3'!G29</f>
        <v>1.1129883843717001</v>
      </c>
      <c r="P29" s="25"/>
      <c r="Q29" s="25">
        <f>р6гл3!I29/'6,3'!I29</f>
        <v>1.1130133752950433</v>
      </c>
      <c r="R29" s="25"/>
      <c r="T29" s="209">
        <v>0</v>
      </c>
      <c r="U29" s="25">
        <f t="shared" si="3"/>
        <v>0</v>
      </c>
      <c r="W29" s="209">
        <v>0</v>
      </c>
      <c r="X29" s="25">
        <f t="shared" si="4"/>
        <v>0</v>
      </c>
      <c r="Z29" s="209">
        <v>0</v>
      </c>
      <c r="AA29" s="25">
        <f t="shared" si="5"/>
        <v>0</v>
      </c>
    </row>
    <row r="30" spans="1:27" ht="24.75" customHeight="1" x14ac:dyDescent="0.2">
      <c r="A30" s="4" t="s">
        <v>251</v>
      </c>
      <c r="B30" s="4" t="s">
        <v>1681</v>
      </c>
      <c r="C30" s="5" t="s">
        <v>1682</v>
      </c>
      <c r="D30" s="4" t="s">
        <v>15</v>
      </c>
      <c r="E30" s="8">
        <v>448</v>
      </c>
      <c r="F30" s="8">
        <f t="shared" si="0"/>
        <v>0</v>
      </c>
      <c r="G30" s="6">
        <v>838</v>
      </c>
      <c r="H30" s="6">
        <f t="shared" si="1"/>
        <v>0</v>
      </c>
      <c r="I30" s="13">
        <v>937</v>
      </c>
      <c r="J30" s="13">
        <f t="shared" si="2"/>
        <v>0</v>
      </c>
      <c r="L30" s="14"/>
      <c r="M30" s="25">
        <f>р6гл3!E30/'6,3'!E30</f>
        <v>1.1138392857142858</v>
      </c>
      <c r="N30" s="25"/>
      <c r="O30" s="25">
        <f>р6гл3!G30/'6,3'!G30</f>
        <v>1.1133651551312649</v>
      </c>
      <c r="P30" s="25"/>
      <c r="Q30" s="25">
        <f>р6гл3!I30/'6,3'!I30</f>
        <v>1.1131270010672358</v>
      </c>
      <c r="R30" s="25"/>
      <c r="T30" s="209">
        <v>0</v>
      </c>
      <c r="U30" s="25">
        <f t="shared" si="3"/>
        <v>0</v>
      </c>
      <c r="W30" s="209">
        <v>0</v>
      </c>
      <c r="X30" s="25">
        <f t="shared" si="4"/>
        <v>0</v>
      </c>
      <c r="Z30" s="209">
        <v>0</v>
      </c>
      <c r="AA30" s="25">
        <f t="shared" si="5"/>
        <v>0</v>
      </c>
    </row>
    <row r="31" spans="1:27" ht="24.75" customHeight="1" x14ac:dyDescent="0.2">
      <c r="A31" s="4" t="s">
        <v>254</v>
      </c>
      <c r="B31" s="4" t="s">
        <v>1683</v>
      </c>
      <c r="C31" s="5" t="s">
        <v>1684</v>
      </c>
      <c r="D31" s="4" t="s">
        <v>15</v>
      </c>
      <c r="E31" s="8">
        <v>1019</v>
      </c>
      <c r="F31" s="8">
        <f t="shared" si="0"/>
        <v>0</v>
      </c>
      <c r="G31" s="6">
        <v>1900</v>
      </c>
      <c r="H31" s="6">
        <f t="shared" si="1"/>
        <v>0</v>
      </c>
      <c r="I31" s="11">
        <v>2127</v>
      </c>
      <c r="J31" s="13">
        <f t="shared" si="2"/>
        <v>0</v>
      </c>
      <c r="L31" s="14"/>
      <c r="M31" s="25">
        <f>р6гл3!E31/'6,3'!E31</f>
        <v>1.1128557409224731</v>
      </c>
      <c r="N31" s="25"/>
      <c r="O31" s="25">
        <f>р6гл3!G31/'6,3'!G31</f>
        <v>1.1131578947368421</v>
      </c>
      <c r="P31" s="25"/>
      <c r="Q31" s="25">
        <f>р6гл3!I31/'6,3'!I31</f>
        <v>1.1128349788434415</v>
      </c>
      <c r="R31" s="25"/>
      <c r="T31" s="209">
        <v>0</v>
      </c>
      <c r="U31" s="25">
        <f t="shared" si="3"/>
        <v>0</v>
      </c>
      <c r="W31" s="209">
        <v>0</v>
      </c>
      <c r="X31" s="25">
        <f>W31/1.2</f>
        <v>0</v>
      </c>
      <c r="Z31" s="209">
        <v>0</v>
      </c>
      <c r="AA31" s="25">
        <f t="shared" si="5"/>
        <v>0</v>
      </c>
    </row>
    <row r="32" spans="1:27" ht="24.75" customHeight="1" x14ac:dyDescent="0.2">
      <c r="A32" s="4" t="s">
        <v>257</v>
      </c>
      <c r="B32" s="4" t="s">
        <v>1685</v>
      </c>
      <c r="C32" s="5" t="s">
        <v>1686</v>
      </c>
      <c r="D32" s="4" t="s">
        <v>15</v>
      </c>
      <c r="E32" s="6">
        <v>1500</v>
      </c>
      <c r="F32" s="8">
        <f t="shared" si="0"/>
        <v>0</v>
      </c>
      <c r="G32" s="6">
        <v>2800</v>
      </c>
      <c r="H32" s="6">
        <f t="shared" si="1"/>
        <v>0</v>
      </c>
      <c r="I32" s="11">
        <v>3133</v>
      </c>
      <c r="J32" s="13">
        <f t="shared" si="2"/>
        <v>0</v>
      </c>
      <c r="L32" s="14"/>
      <c r="M32" s="25">
        <f>р6гл3!E32/'6,3'!E32</f>
        <v>1.1133333333333333</v>
      </c>
      <c r="N32" s="25"/>
      <c r="O32" s="25">
        <f>р6гл3!G32/'6,3'!G32</f>
        <v>1.1128571428571428</v>
      </c>
      <c r="P32" s="25"/>
      <c r="Q32" s="25">
        <f>р6гл3!I32/'6,3'!I32</f>
        <v>1.1129907436961379</v>
      </c>
      <c r="R32" s="25"/>
      <c r="T32" s="209">
        <v>0</v>
      </c>
      <c r="U32" s="25">
        <f t="shared" si="3"/>
        <v>0</v>
      </c>
      <c r="W32" s="209">
        <v>0</v>
      </c>
      <c r="X32" s="25">
        <f t="shared" si="4"/>
        <v>0</v>
      </c>
      <c r="Z32" s="209">
        <v>0</v>
      </c>
      <c r="AA32" s="25">
        <f t="shared" si="5"/>
        <v>0</v>
      </c>
    </row>
    <row r="33" spans="1:27" ht="24.75" customHeight="1" x14ac:dyDescent="0.2">
      <c r="A33" s="4" t="s">
        <v>260</v>
      </c>
      <c r="B33" s="4" t="s">
        <v>1687</v>
      </c>
      <c r="C33" s="5" t="s">
        <v>1688</v>
      </c>
      <c r="D33" s="4" t="s">
        <v>15</v>
      </c>
      <c r="E33" s="6">
        <v>1895</v>
      </c>
      <c r="F33" s="8">
        <f t="shared" si="0"/>
        <v>0</v>
      </c>
      <c r="G33" s="6">
        <v>3536</v>
      </c>
      <c r="H33" s="6">
        <f t="shared" si="1"/>
        <v>0</v>
      </c>
      <c r="I33" s="11">
        <v>3957</v>
      </c>
      <c r="J33" s="13">
        <f t="shared" si="2"/>
        <v>0</v>
      </c>
      <c r="L33" s="14"/>
      <c r="M33" s="25">
        <f>р6гл3!E33/'6,3'!E33</f>
        <v>1.1129287598944591</v>
      </c>
      <c r="N33" s="25"/>
      <c r="O33" s="25">
        <f>р6гл3!G33/'6,3'!G33</f>
        <v>1.1131221719457014</v>
      </c>
      <c r="P33" s="25"/>
      <c r="Q33" s="25">
        <f>р6гл3!I33/'6,3'!I33</f>
        <v>1.1129643669446549</v>
      </c>
      <c r="R33" s="25"/>
      <c r="T33" s="209">
        <v>0</v>
      </c>
      <c r="U33" s="25">
        <f t="shared" si="3"/>
        <v>0</v>
      </c>
      <c r="W33" s="209">
        <v>0</v>
      </c>
      <c r="X33" s="25">
        <f t="shared" si="4"/>
        <v>0</v>
      </c>
      <c r="Z33" s="209">
        <v>0</v>
      </c>
      <c r="AA33" s="25">
        <f t="shared" si="5"/>
        <v>0</v>
      </c>
    </row>
    <row r="34" spans="1:27" ht="24.75" customHeight="1" x14ac:dyDescent="0.2">
      <c r="A34" s="4" t="s">
        <v>263</v>
      </c>
      <c r="B34" s="4" t="s">
        <v>1689</v>
      </c>
      <c r="C34" s="5" t="s">
        <v>1690</v>
      </c>
      <c r="D34" s="4" t="s">
        <v>15</v>
      </c>
      <c r="E34" s="6">
        <v>1342</v>
      </c>
      <c r="F34" s="8">
        <f t="shared" si="0"/>
        <v>0</v>
      </c>
      <c r="G34" s="6">
        <v>2505</v>
      </c>
      <c r="H34" s="6">
        <f t="shared" si="1"/>
        <v>0</v>
      </c>
      <c r="I34" s="11">
        <v>2801</v>
      </c>
      <c r="J34" s="13">
        <f t="shared" si="2"/>
        <v>0</v>
      </c>
      <c r="L34" s="14"/>
      <c r="M34" s="25">
        <f>р6гл3!E34/'6,3'!E34</f>
        <v>1.113263785394933</v>
      </c>
      <c r="N34" s="25"/>
      <c r="O34" s="25">
        <f>р6гл3!G34/'6,3'!G34</f>
        <v>1.1129740518962077</v>
      </c>
      <c r="P34" s="25"/>
      <c r="Q34" s="25">
        <f>р6гл3!I34/'6,3'!I34</f>
        <v>1.1131738664762585</v>
      </c>
      <c r="R34" s="25"/>
      <c r="T34" s="209">
        <v>0</v>
      </c>
      <c r="U34" s="25">
        <f t="shared" si="3"/>
        <v>0</v>
      </c>
      <c r="W34" s="209">
        <v>0</v>
      </c>
      <c r="X34" s="25">
        <f t="shared" si="4"/>
        <v>0</v>
      </c>
      <c r="Z34" s="209">
        <v>0</v>
      </c>
      <c r="AA34" s="25">
        <f t="shared" si="5"/>
        <v>0</v>
      </c>
    </row>
    <row r="35" spans="1:27" ht="24.75" customHeight="1" x14ac:dyDescent="0.2">
      <c r="A35" s="4" t="s">
        <v>266</v>
      </c>
      <c r="B35" s="4" t="s">
        <v>1691</v>
      </c>
      <c r="C35" s="5" t="s">
        <v>1692</v>
      </c>
      <c r="D35" s="4" t="s">
        <v>15</v>
      </c>
      <c r="E35" s="6">
        <v>1814</v>
      </c>
      <c r="F35" s="8">
        <f t="shared" si="0"/>
        <v>0</v>
      </c>
      <c r="G35" s="6">
        <v>3384</v>
      </c>
      <c r="H35" s="6">
        <f t="shared" si="1"/>
        <v>0</v>
      </c>
      <c r="I35" s="11">
        <v>3784</v>
      </c>
      <c r="J35" s="13">
        <f t="shared" si="2"/>
        <v>0</v>
      </c>
      <c r="L35" s="14"/>
      <c r="M35" s="25">
        <f>р6гл3!E35/'6,3'!E35</f>
        <v>1.1130099228224917</v>
      </c>
      <c r="N35" s="25"/>
      <c r="O35" s="25">
        <f>р6гл3!G35/'6,3'!G35</f>
        <v>1.1128841607565012</v>
      </c>
      <c r="P35" s="25"/>
      <c r="Q35" s="25">
        <f>р6гл3!I35/'6,3'!I35</f>
        <v>1.1131078224101481</v>
      </c>
      <c r="R35" s="25"/>
      <c r="T35" s="209">
        <v>0</v>
      </c>
      <c r="U35" s="25">
        <f t="shared" si="3"/>
        <v>0</v>
      </c>
      <c r="W35" s="209">
        <v>0</v>
      </c>
      <c r="X35" s="25">
        <f t="shared" si="4"/>
        <v>0</v>
      </c>
      <c r="Z35" s="209">
        <v>0</v>
      </c>
      <c r="AA35" s="25">
        <f t="shared" si="5"/>
        <v>0</v>
      </c>
    </row>
    <row r="36" spans="1:27" ht="24.75" customHeight="1" x14ac:dyDescent="0.2">
      <c r="A36" s="4" t="s">
        <v>269</v>
      </c>
      <c r="B36" s="4" t="s">
        <v>1693</v>
      </c>
      <c r="C36" s="5" t="s">
        <v>1694</v>
      </c>
      <c r="D36" s="4" t="s">
        <v>15</v>
      </c>
      <c r="E36" s="6">
        <v>2701</v>
      </c>
      <c r="F36" s="8">
        <f t="shared" si="0"/>
        <v>0</v>
      </c>
      <c r="G36" s="6">
        <v>5095</v>
      </c>
      <c r="H36" s="6">
        <f>X36*$K$7</f>
        <v>0</v>
      </c>
      <c r="I36" s="11">
        <v>5699</v>
      </c>
      <c r="J36" s="13">
        <f t="shared" si="2"/>
        <v>0</v>
      </c>
      <c r="L36" s="14"/>
      <c r="M36" s="25">
        <f>р6гл3!E36/'6,3'!E36</f>
        <v>1.1129211403184005</v>
      </c>
      <c r="N36" s="25"/>
      <c r="O36" s="25">
        <f>р6гл3!G36/'6,3'!G36</f>
        <v>1.1130520117762512</v>
      </c>
      <c r="P36" s="25"/>
      <c r="Q36" s="25">
        <f>р6гл3!I36/'6,3'!I36</f>
        <v>1.1130022811019478</v>
      </c>
      <c r="R36" s="25"/>
      <c r="T36" s="209">
        <v>0</v>
      </c>
      <c r="U36" s="25">
        <f t="shared" si="3"/>
        <v>0</v>
      </c>
      <c r="W36" s="209">
        <v>0</v>
      </c>
      <c r="X36" s="25">
        <f t="shared" si="4"/>
        <v>0</v>
      </c>
      <c r="Z36" s="209">
        <v>0</v>
      </c>
      <c r="AA36" s="25">
        <f t="shared" si="5"/>
        <v>0</v>
      </c>
    </row>
    <row r="37" spans="1:27" ht="24.75" customHeight="1" x14ac:dyDescent="0.2">
      <c r="A37" s="4" t="s">
        <v>272</v>
      </c>
      <c r="B37" s="4" t="s">
        <v>1695</v>
      </c>
      <c r="C37" s="5" t="s">
        <v>1696</v>
      </c>
      <c r="D37" s="4" t="s">
        <v>15</v>
      </c>
      <c r="E37" s="6">
        <v>2333</v>
      </c>
      <c r="F37" s="8">
        <f t="shared" si="0"/>
        <v>0</v>
      </c>
      <c r="G37" s="6">
        <v>4295</v>
      </c>
      <c r="H37" s="6">
        <f t="shared" si="1"/>
        <v>0</v>
      </c>
      <c r="I37" s="11">
        <v>4804</v>
      </c>
      <c r="J37" s="13">
        <f t="shared" si="2"/>
        <v>0</v>
      </c>
      <c r="L37" s="14"/>
      <c r="M37" s="25">
        <f>р6гл3!E37/'6,3'!E37</f>
        <v>1.113159022717531</v>
      </c>
      <c r="N37" s="25"/>
      <c r="O37" s="25">
        <f>р6гл3!G37/'6,3'!G37</f>
        <v>1.1129220023282886</v>
      </c>
      <c r="P37" s="25"/>
      <c r="Q37" s="25">
        <f>р6гл3!I37/'6,3'!I37</f>
        <v>1.1130308076602831</v>
      </c>
      <c r="R37" s="25"/>
      <c r="T37" s="209">
        <v>0</v>
      </c>
      <c r="U37" s="25">
        <f>T37/1.2</f>
        <v>0</v>
      </c>
      <c r="W37" s="209">
        <v>0</v>
      </c>
      <c r="X37" s="25">
        <f t="shared" si="4"/>
        <v>0</v>
      </c>
      <c r="Z37" s="209">
        <v>0</v>
      </c>
      <c r="AA37" s="25">
        <f t="shared" si="5"/>
        <v>0</v>
      </c>
    </row>
    <row r="38" spans="1:27" ht="24.75" customHeight="1" x14ac:dyDescent="0.2">
      <c r="A38" s="4" t="s">
        <v>275</v>
      </c>
      <c r="B38" s="4" t="s">
        <v>1697</v>
      </c>
      <c r="C38" s="5" t="s">
        <v>1698</v>
      </c>
      <c r="D38" s="4" t="s">
        <v>15</v>
      </c>
      <c r="E38" s="6">
        <v>3839</v>
      </c>
      <c r="F38" s="8">
        <f t="shared" si="0"/>
        <v>0</v>
      </c>
      <c r="G38" s="6">
        <v>7241</v>
      </c>
      <c r="H38" s="6">
        <f t="shared" si="1"/>
        <v>0</v>
      </c>
      <c r="I38" s="11">
        <v>8101</v>
      </c>
      <c r="J38" s="13">
        <f t="shared" si="2"/>
        <v>0</v>
      </c>
      <c r="L38" s="14"/>
      <c r="M38" s="25">
        <f>р6гл3!E38/'6,3'!E38</f>
        <v>1.1130502735087262</v>
      </c>
      <c r="N38" s="25"/>
      <c r="O38" s="25">
        <f>р6гл3!G38/'6,3'!G38</f>
        <v>1.112967822124016</v>
      </c>
      <c r="P38" s="25"/>
      <c r="Q38" s="25">
        <f>р6гл3!I38/'6,3'!I38</f>
        <v>1.1129490186396742</v>
      </c>
      <c r="R38" s="25"/>
      <c r="T38" s="209">
        <v>0</v>
      </c>
      <c r="U38" s="25">
        <f t="shared" si="3"/>
        <v>0</v>
      </c>
      <c r="W38" s="209">
        <v>0</v>
      </c>
      <c r="X38" s="25">
        <f t="shared" si="4"/>
        <v>0</v>
      </c>
      <c r="Z38" s="209">
        <v>0</v>
      </c>
      <c r="AA38" s="25">
        <f t="shared" si="5"/>
        <v>0</v>
      </c>
    </row>
    <row r="39" spans="1:27" ht="24.75" customHeight="1" x14ac:dyDescent="0.2">
      <c r="A39" s="4" t="s">
        <v>278</v>
      </c>
      <c r="B39" s="4" t="s">
        <v>1699</v>
      </c>
      <c r="C39" s="5" t="s">
        <v>1700</v>
      </c>
      <c r="D39" s="4" t="s">
        <v>15</v>
      </c>
      <c r="E39" s="6">
        <v>3315</v>
      </c>
      <c r="F39" s="8">
        <f t="shared" si="0"/>
        <v>0</v>
      </c>
      <c r="G39" s="6">
        <v>6105</v>
      </c>
      <c r="H39" s="6">
        <f t="shared" si="1"/>
        <v>0</v>
      </c>
      <c r="I39" s="11">
        <v>6831</v>
      </c>
      <c r="J39" s="13">
        <f>AA39*$K$7</f>
        <v>0</v>
      </c>
      <c r="L39" s="14"/>
      <c r="M39" s="25">
        <f>р6гл3!E39/'6,3'!E39</f>
        <v>1.1131221719457014</v>
      </c>
      <c r="N39" s="25"/>
      <c r="O39" s="25">
        <f>р6гл3!G39/'6,3'!G39</f>
        <v>1.113022113022113</v>
      </c>
      <c r="P39" s="25"/>
      <c r="Q39" s="25">
        <f>р6гл3!I39/'6,3'!I39</f>
        <v>1.1130141999707217</v>
      </c>
      <c r="R39" s="25"/>
      <c r="T39" s="209">
        <v>0</v>
      </c>
      <c r="U39" s="25">
        <f t="shared" si="3"/>
        <v>0</v>
      </c>
      <c r="W39" s="209">
        <v>0</v>
      </c>
      <c r="X39" s="25">
        <f>W39/1.2</f>
        <v>0</v>
      </c>
      <c r="Z39" s="209">
        <v>0</v>
      </c>
      <c r="AA39" s="25">
        <f>Z39/1.2</f>
        <v>0</v>
      </c>
    </row>
    <row r="40" spans="1:27" ht="24.75" customHeight="1" x14ac:dyDescent="0.2">
      <c r="A40" s="4" t="s">
        <v>281</v>
      </c>
      <c r="B40" s="4" t="s">
        <v>1701</v>
      </c>
      <c r="C40" s="5" t="s">
        <v>1702</v>
      </c>
      <c r="D40" s="4" t="s">
        <v>15</v>
      </c>
      <c r="E40" s="6">
        <v>2404</v>
      </c>
      <c r="F40" s="8">
        <f t="shared" si="0"/>
        <v>0</v>
      </c>
      <c r="G40" s="6">
        <v>4431</v>
      </c>
      <c r="H40" s="6">
        <f t="shared" si="1"/>
        <v>0</v>
      </c>
      <c r="I40" s="11">
        <v>4954</v>
      </c>
      <c r="J40" s="13">
        <f t="shared" si="2"/>
        <v>0</v>
      </c>
      <c r="L40" s="14"/>
      <c r="M40" s="25">
        <f>р6гл3!E40/'6,3'!E40</f>
        <v>1.1131447587354408</v>
      </c>
      <c r="N40" s="25"/>
      <c r="O40" s="25">
        <f>р6гл3!G40/'6,3'!G40</f>
        <v>1.1130670277589709</v>
      </c>
      <c r="P40" s="25"/>
      <c r="Q40" s="25">
        <f>р6гл3!I40/'6,3'!I40</f>
        <v>1.1130399677028664</v>
      </c>
      <c r="R40" s="25"/>
      <c r="T40" s="209">
        <v>0</v>
      </c>
      <c r="U40" s="25">
        <f t="shared" si="3"/>
        <v>0</v>
      </c>
      <c r="W40" s="209">
        <v>0</v>
      </c>
      <c r="X40" s="25">
        <f t="shared" si="4"/>
        <v>0</v>
      </c>
      <c r="Z40" s="209">
        <v>0</v>
      </c>
      <c r="AA40" s="25">
        <f t="shared" si="5"/>
        <v>0</v>
      </c>
    </row>
    <row r="41" spans="1:27" ht="24.75" customHeight="1" x14ac:dyDescent="0.2">
      <c r="A41" s="4" t="s">
        <v>284</v>
      </c>
      <c r="B41" s="4" t="s">
        <v>1703</v>
      </c>
      <c r="C41" s="5" t="s">
        <v>1704</v>
      </c>
      <c r="D41" s="4" t="s">
        <v>15</v>
      </c>
      <c r="E41" s="6">
        <v>1988</v>
      </c>
      <c r="F41" s="8">
        <f>U41*$K$7</f>
        <v>0</v>
      </c>
      <c r="G41" s="6">
        <v>3659</v>
      </c>
      <c r="H41" s="6">
        <f t="shared" si="1"/>
        <v>0</v>
      </c>
      <c r="I41" s="11">
        <v>4093</v>
      </c>
      <c r="J41" s="13">
        <f t="shared" si="2"/>
        <v>0</v>
      </c>
      <c r="L41" s="14"/>
      <c r="M41" s="25">
        <f>р6гл3!E41/'6,3'!E41</f>
        <v>1.1131790744466801</v>
      </c>
      <c r="N41" s="25"/>
      <c r="O41" s="25">
        <f>р6гл3!G41/'6,3'!G41</f>
        <v>1.1128723694998635</v>
      </c>
      <c r="P41" s="25"/>
      <c r="Q41" s="25">
        <f>р6гл3!I41/'6,3'!I41</f>
        <v>1.1131199609088689</v>
      </c>
      <c r="R41" s="25"/>
      <c r="T41" s="209">
        <v>0</v>
      </c>
      <c r="U41" s="25">
        <f t="shared" si="3"/>
        <v>0</v>
      </c>
      <c r="W41" s="209">
        <v>0</v>
      </c>
      <c r="X41" s="25">
        <f t="shared" si="4"/>
        <v>0</v>
      </c>
      <c r="Z41" s="209">
        <v>0</v>
      </c>
      <c r="AA41" s="25">
        <f t="shared" si="5"/>
        <v>0</v>
      </c>
    </row>
    <row r="42" spans="1:27" ht="24.75" customHeight="1" x14ac:dyDescent="0.2">
      <c r="A42" s="4" t="s">
        <v>287</v>
      </c>
      <c r="B42" s="4" t="s">
        <v>1705</v>
      </c>
      <c r="C42" s="5" t="s">
        <v>1706</v>
      </c>
      <c r="D42" s="4" t="s">
        <v>15</v>
      </c>
      <c r="E42" s="6">
        <v>2615</v>
      </c>
      <c r="F42" s="8">
        <f t="shared" si="0"/>
        <v>0</v>
      </c>
      <c r="G42" s="6">
        <v>4816</v>
      </c>
      <c r="H42" s="6">
        <f t="shared" si="1"/>
        <v>0</v>
      </c>
      <c r="I42" s="11">
        <v>5385</v>
      </c>
      <c r="J42" s="13">
        <f t="shared" si="2"/>
        <v>0</v>
      </c>
      <c r="L42" s="14"/>
      <c r="M42" s="25">
        <f>р6гл3!E42/'6,3'!E42</f>
        <v>1.1128107074569791</v>
      </c>
      <c r="N42" s="25"/>
      <c r="O42" s="25">
        <f>р6гл3!G42/'6,3'!G42</f>
        <v>1.1129568106312293</v>
      </c>
      <c r="P42" s="25"/>
      <c r="Q42" s="25">
        <f>р6гл3!I42/'6,3'!I42</f>
        <v>1.1130919220055711</v>
      </c>
      <c r="R42" s="25"/>
      <c r="T42" s="209">
        <v>0</v>
      </c>
      <c r="U42" s="25">
        <f t="shared" si="3"/>
        <v>0</v>
      </c>
      <c r="W42" s="209">
        <v>0</v>
      </c>
      <c r="X42" s="25">
        <f t="shared" si="4"/>
        <v>0</v>
      </c>
      <c r="Z42" s="209">
        <v>0</v>
      </c>
      <c r="AA42" s="25">
        <f t="shared" si="5"/>
        <v>0</v>
      </c>
    </row>
    <row r="43" spans="1:27" ht="36.75" customHeight="1" x14ac:dyDescent="0.2">
      <c r="A43" s="4" t="s">
        <v>291</v>
      </c>
      <c r="B43" s="4" t="s">
        <v>1707</v>
      </c>
      <c r="C43" s="5" t="s">
        <v>1708</v>
      </c>
      <c r="D43" s="4" t="s">
        <v>15</v>
      </c>
      <c r="E43" s="6">
        <v>4577</v>
      </c>
      <c r="F43" s="8">
        <f t="shared" si="0"/>
        <v>0</v>
      </c>
      <c r="G43" s="6">
        <v>8649</v>
      </c>
      <c r="H43" s="6">
        <f t="shared" si="1"/>
        <v>0</v>
      </c>
      <c r="I43" s="11">
        <v>9675</v>
      </c>
      <c r="J43" s="13">
        <f t="shared" si="2"/>
        <v>0</v>
      </c>
      <c r="L43" s="14"/>
      <c r="M43" s="25">
        <f>р6гл3!E43/'6,3'!E43</f>
        <v>1.1129560847716846</v>
      </c>
      <c r="N43" s="25"/>
      <c r="O43" s="25">
        <f>р6гл3!G43/'6,3'!G43</f>
        <v>1.1129610359579143</v>
      </c>
      <c r="P43" s="25"/>
      <c r="Q43" s="25">
        <f>р6гл3!I43/'6,3'!I43</f>
        <v>1.1129715762273902</v>
      </c>
      <c r="R43" s="25"/>
      <c r="T43" s="209">
        <v>0</v>
      </c>
      <c r="U43" s="25">
        <f t="shared" si="3"/>
        <v>0</v>
      </c>
      <c r="W43" s="209">
        <v>0</v>
      </c>
      <c r="X43" s="25">
        <f t="shared" si="4"/>
        <v>0</v>
      </c>
      <c r="Z43" s="209">
        <v>0</v>
      </c>
      <c r="AA43" s="25">
        <f t="shared" si="5"/>
        <v>0</v>
      </c>
    </row>
    <row r="44" spans="1:27" ht="24.75" customHeight="1" x14ac:dyDescent="0.2">
      <c r="A44" s="4" t="s">
        <v>294</v>
      </c>
      <c r="B44" s="4" t="s">
        <v>1709</v>
      </c>
      <c r="C44" s="5" t="s">
        <v>1710</v>
      </c>
      <c r="D44" s="4" t="s">
        <v>303</v>
      </c>
      <c r="E44" s="6">
        <v>2245</v>
      </c>
      <c r="F44" s="8">
        <f t="shared" si="0"/>
        <v>0</v>
      </c>
      <c r="G44" s="6">
        <v>4191</v>
      </c>
      <c r="H44" s="6">
        <f t="shared" si="1"/>
        <v>0</v>
      </c>
      <c r="I44" s="11">
        <v>4688</v>
      </c>
      <c r="J44" s="13">
        <f t="shared" si="2"/>
        <v>0</v>
      </c>
      <c r="L44" s="14"/>
      <c r="M44" s="25">
        <f>р6гл3!E44/'6,3'!E44</f>
        <v>1.1131403118040089</v>
      </c>
      <c r="N44" s="25"/>
      <c r="O44" s="25">
        <f>р6гл3!G44/'6,3'!G44</f>
        <v>1.1130994989262706</v>
      </c>
      <c r="P44" s="25"/>
      <c r="Q44" s="25">
        <f>р6гл3!I44/'6,3'!I44</f>
        <v>1.1130546075085324</v>
      </c>
      <c r="R44" s="25"/>
      <c r="T44" s="209">
        <v>0</v>
      </c>
      <c r="U44" s="25">
        <f t="shared" si="3"/>
        <v>0</v>
      </c>
      <c r="W44" s="209">
        <v>0</v>
      </c>
      <c r="X44" s="25">
        <f t="shared" si="4"/>
        <v>0</v>
      </c>
      <c r="Z44" s="209">
        <v>0</v>
      </c>
      <c r="AA44" s="25">
        <f t="shared" si="5"/>
        <v>0</v>
      </c>
    </row>
    <row r="45" spans="1:27" ht="12.75" customHeight="1" x14ac:dyDescent="0.2">
      <c r="A45" s="4" t="s">
        <v>297</v>
      </c>
      <c r="B45" s="4" t="s">
        <v>1711</v>
      </c>
      <c r="C45" s="5" t="s">
        <v>1712</v>
      </c>
      <c r="D45" s="4" t="s">
        <v>15</v>
      </c>
      <c r="E45" s="8">
        <v>1024</v>
      </c>
      <c r="F45" s="8">
        <f t="shared" si="0"/>
        <v>0</v>
      </c>
      <c r="G45" s="6">
        <v>1912</v>
      </c>
      <c r="H45" s="6">
        <f t="shared" si="1"/>
        <v>0</v>
      </c>
      <c r="I45" s="11">
        <v>2139</v>
      </c>
      <c r="J45" s="13">
        <f t="shared" si="2"/>
        <v>0</v>
      </c>
      <c r="L45" s="14"/>
      <c r="M45" s="25">
        <f>р6гл3!E45/'6,3'!E45</f>
        <v>1.11328125</v>
      </c>
      <c r="N45" s="25"/>
      <c r="O45" s="25">
        <f>р6гл3!G45/'6,3'!G45</f>
        <v>1.112970711297071</v>
      </c>
      <c r="P45" s="25"/>
      <c r="Q45" s="25">
        <f>р6гл3!I45/'6,3'!I45</f>
        <v>1.1131369798971482</v>
      </c>
      <c r="R45" s="25"/>
      <c r="T45" s="209">
        <v>0</v>
      </c>
      <c r="U45" s="25">
        <f t="shared" si="3"/>
        <v>0</v>
      </c>
      <c r="W45" s="209">
        <v>0</v>
      </c>
      <c r="X45" s="25">
        <f t="shared" si="4"/>
        <v>0</v>
      </c>
      <c r="Z45" s="209">
        <v>0</v>
      </c>
      <c r="AA45" s="25">
        <f t="shared" si="5"/>
        <v>0</v>
      </c>
    </row>
    <row r="46" spans="1:27" ht="12.75" customHeight="1" x14ac:dyDescent="0.2">
      <c r="A46" s="4" t="s">
        <v>300</v>
      </c>
      <c r="B46" s="4" t="s">
        <v>1713</v>
      </c>
      <c r="C46" s="5" t="s">
        <v>1714</v>
      </c>
      <c r="D46" s="4" t="s">
        <v>15</v>
      </c>
      <c r="E46" s="8">
        <v>866</v>
      </c>
      <c r="F46" s="8">
        <f t="shared" si="0"/>
        <v>0</v>
      </c>
      <c r="G46" s="6">
        <v>1616</v>
      </c>
      <c r="H46" s="6">
        <f t="shared" si="1"/>
        <v>0</v>
      </c>
      <c r="I46" s="11">
        <v>1808</v>
      </c>
      <c r="J46" s="13">
        <f t="shared" si="2"/>
        <v>0</v>
      </c>
      <c r="L46" s="14"/>
      <c r="M46" s="25">
        <f>р6гл3!E46/'6,3'!E46</f>
        <v>1.1131639722863742</v>
      </c>
      <c r="N46" s="25"/>
      <c r="O46" s="25">
        <f>р6гл3!G46/'6,3'!G46</f>
        <v>1.1132425742574257</v>
      </c>
      <c r="P46" s="25"/>
      <c r="Q46" s="25">
        <f>р6гл3!I46/'6,3'!I46</f>
        <v>1.1128318584070795</v>
      </c>
      <c r="R46" s="25"/>
      <c r="T46" s="209">
        <v>0</v>
      </c>
      <c r="U46" s="25">
        <f t="shared" si="3"/>
        <v>0</v>
      </c>
      <c r="W46" s="209">
        <v>0</v>
      </c>
      <c r="X46" s="25">
        <f t="shared" si="4"/>
        <v>0</v>
      </c>
      <c r="Z46" s="209">
        <v>0</v>
      </c>
      <c r="AA46" s="25">
        <f t="shared" si="5"/>
        <v>0</v>
      </c>
    </row>
    <row r="47" spans="1:27" ht="12.75" customHeight="1" x14ac:dyDescent="0.2">
      <c r="A47" s="4" t="s">
        <v>304</v>
      </c>
      <c r="B47" s="4" t="s">
        <v>1715</v>
      </c>
      <c r="C47" s="5" t="s">
        <v>1716</v>
      </c>
      <c r="D47" s="4" t="s">
        <v>15</v>
      </c>
      <c r="E47" s="8">
        <v>328</v>
      </c>
      <c r="F47" s="8">
        <f t="shared" si="0"/>
        <v>0</v>
      </c>
      <c r="G47" s="6">
        <v>607</v>
      </c>
      <c r="H47" s="6">
        <f t="shared" si="1"/>
        <v>0</v>
      </c>
      <c r="I47" s="13">
        <v>679</v>
      </c>
      <c r="J47" s="13">
        <f t="shared" si="2"/>
        <v>0</v>
      </c>
      <c r="L47" s="14"/>
      <c r="M47" s="25">
        <f>р6гл3!E47/'6,3'!E47</f>
        <v>1.1128048780487805</v>
      </c>
      <c r="N47" s="25"/>
      <c r="O47" s="25">
        <f>р6гл3!G47/'6,3'!G47</f>
        <v>1.113673805601318</v>
      </c>
      <c r="P47" s="25"/>
      <c r="Q47" s="25">
        <f>р6гл3!I47/'6,3'!I47</f>
        <v>1.1134020618556701</v>
      </c>
      <c r="R47" s="25"/>
      <c r="T47" s="209">
        <v>0</v>
      </c>
      <c r="U47" s="25">
        <f t="shared" si="3"/>
        <v>0</v>
      </c>
      <c r="W47" s="209">
        <v>0</v>
      </c>
      <c r="X47" s="25">
        <f t="shared" si="4"/>
        <v>0</v>
      </c>
      <c r="Z47" s="209">
        <v>0</v>
      </c>
      <c r="AA47" s="25">
        <f t="shared" si="5"/>
        <v>0</v>
      </c>
    </row>
    <row r="48" spans="1:27" ht="24.75" customHeight="1" x14ac:dyDescent="0.2">
      <c r="A48" s="4" t="s">
        <v>307</v>
      </c>
      <c r="B48" s="4" t="s">
        <v>1717</v>
      </c>
      <c r="C48" s="5" t="s">
        <v>1718</v>
      </c>
      <c r="D48" s="4" t="s">
        <v>290</v>
      </c>
      <c r="E48" s="8">
        <v>753</v>
      </c>
      <c r="F48" s="8">
        <f t="shared" si="0"/>
        <v>0</v>
      </c>
      <c r="G48" s="6">
        <v>1387</v>
      </c>
      <c r="H48" s="6">
        <f t="shared" si="1"/>
        <v>0</v>
      </c>
      <c r="I48" s="11">
        <v>1550</v>
      </c>
      <c r="J48" s="13">
        <f t="shared" si="2"/>
        <v>0</v>
      </c>
      <c r="L48" s="14"/>
      <c r="M48" s="25">
        <f>р6гл3!E48/'6,3'!E48</f>
        <v>1.1128818061088976</v>
      </c>
      <c r="N48" s="25"/>
      <c r="O48" s="25">
        <f>р6гл3!G48/'6,3'!G48</f>
        <v>1.1131939437635183</v>
      </c>
      <c r="P48" s="25"/>
      <c r="Q48" s="25">
        <f>р6гл3!I48/'6,3'!I48</f>
        <v>1.1129032258064515</v>
      </c>
      <c r="R48" s="25"/>
      <c r="T48" s="209">
        <v>0</v>
      </c>
      <c r="U48" s="25">
        <f t="shared" si="3"/>
        <v>0</v>
      </c>
      <c r="W48" s="209">
        <v>0</v>
      </c>
      <c r="X48" s="25">
        <f t="shared" si="4"/>
        <v>0</v>
      </c>
      <c r="Z48" s="209">
        <v>0</v>
      </c>
      <c r="AA48" s="25">
        <f t="shared" si="5"/>
        <v>0</v>
      </c>
    </row>
    <row r="49" spans="1:27" ht="12.75" customHeight="1" x14ac:dyDescent="0.2">
      <c r="A49" s="4" t="s">
        <v>310</v>
      </c>
      <c r="B49" s="4" t="s">
        <v>1719</v>
      </c>
      <c r="C49" s="5" t="s">
        <v>1720</v>
      </c>
      <c r="D49" s="4" t="s">
        <v>15</v>
      </c>
      <c r="E49" s="6">
        <v>3398</v>
      </c>
      <c r="F49" s="8">
        <f t="shared" si="0"/>
        <v>0</v>
      </c>
      <c r="G49" s="6">
        <v>6261</v>
      </c>
      <c r="H49" s="6">
        <f t="shared" si="1"/>
        <v>0</v>
      </c>
      <c r="I49" s="11">
        <v>7001</v>
      </c>
      <c r="J49" s="13">
        <f t="shared" si="2"/>
        <v>0</v>
      </c>
      <c r="L49" s="14"/>
      <c r="M49" s="25">
        <f>р6гл3!E49/'6,3'!E49</f>
        <v>1.1130076515597411</v>
      </c>
      <c r="N49" s="25"/>
      <c r="O49" s="25">
        <f>р6гл3!G49/'6,3'!G49</f>
        <v>1.1129212585848907</v>
      </c>
      <c r="P49" s="25"/>
      <c r="Q49" s="25">
        <f>р6гл3!I49/'6,3'!I49</f>
        <v>1.1129838594486503</v>
      </c>
      <c r="R49" s="25"/>
      <c r="T49" s="209">
        <v>0</v>
      </c>
      <c r="U49" s="25">
        <f t="shared" si="3"/>
        <v>0</v>
      </c>
      <c r="W49" s="209">
        <v>0</v>
      </c>
      <c r="X49" s="25">
        <f t="shared" si="4"/>
        <v>0</v>
      </c>
      <c r="Z49" s="209">
        <v>0</v>
      </c>
      <c r="AA49" s="25">
        <f t="shared" si="5"/>
        <v>0</v>
      </c>
    </row>
    <row r="50" spans="1:27" ht="12.75" customHeight="1" x14ac:dyDescent="0.2">
      <c r="A50" s="4" t="s">
        <v>313</v>
      </c>
      <c r="B50" s="4" t="s">
        <v>1721</v>
      </c>
      <c r="C50" s="5" t="s">
        <v>1722</v>
      </c>
      <c r="D50" s="4" t="s">
        <v>15</v>
      </c>
      <c r="E50" s="8">
        <v>667</v>
      </c>
      <c r="F50" s="8">
        <f t="shared" si="0"/>
        <v>0</v>
      </c>
      <c r="G50" s="6">
        <v>1201</v>
      </c>
      <c r="H50" s="6">
        <f>X50*$K$7</f>
        <v>0</v>
      </c>
      <c r="I50" s="11">
        <v>1648</v>
      </c>
      <c r="J50" s="13">
        <f t="shared" si="2"/>
        <v>0</v>
      </c>
      <c r="L50" s="14"/>
      <c r="M50" s="25">
        <f>р6гл3!E50/'6,3'!E50</f>
        <v>1.1124437781109446</v>
      </c>
      <c r="N50" s="25"/>
      <c r="O50" s="25">
        <f>р6гл3!G50/'6,3'!G50</f>
        <v>1.1132389675270609</v>
      </c>
      <c r="P50" s="25"/>
      <c r="Q50" s="25">
        <f>р6гл3!I50/'6,3'!I50</f>
        <v>1.1128640776699028</v>
      </c>
      <c r="R50" s="25"/>
      <c r="T50" s="209">
        <v>0</v>
      </c>
      <c r="U50" s="25">
        <f t="shared" si="3"/>
        <v>0</v>
      </c>
      <c r="W50" s="209">
        <v>0</v>
      </c>
      <c r="X50" s="25">
        <f t="shared" si="4"/>
        <v>0</v>
      </c>
      <c r="Z50" s="209">
        <v>0</v>
      </c>
      <c r="AA50" s="25">
        <f t="shared" si="5"/>
        <v>0</v>
      </c>
    </row>
    <row r="51" spans="1:27" ht="24.75" customHeight="1" x14ac:dyDescent="0.2">
      <c r="A51" s="4" t="s">
        <v>316</v>
      </c>
      <c r="B51" s="4" t="s">
        <v>1723</v>
      </c>
      <c r="C51" s="5" t="s">
        <v>1724</v>
      </c>
      <c r="D51" s="4" t="s">
        <v>15</v>
      </c>
      <c r="E51" s="8">
        <v>461</v>
      </c>
      <c r="F51" s="8">
        <f t="shared" si="0"/>
        <v>0</v>
      </c>
      <c r="G51" s="6">
        <v>839</v>
      </c>
      <c r="H51" s="6">
        <f t="shared" si="1"/>
        <v>0</v>
      </c>
      <c r="I51" s="13">
        <v>1010</v>
      </c>
      <c r="J51" s="13">
        <f t="shared" si="2"/>
        <v>0</v>
      </c>
      <c r="L51" s="14"/>
      <c r="M51" s="25">
        <f>р6гл3!E51/'6,3'!E51</f>
        <v>1.1127982646420824</v>
      </c>
      <c r="N51" s="25"/>
      <c r="O51" s="25">
        <f>р6гл3!G51/'6,3'!G51</f>
        <v>1.1132300357568534</v>
      </c>
      <c r="P51" s="25"/>
      <c r="Q51" s="25">
        <f>р6гл3!I51/'6,3'!I51</f>
        <v>1.112871287128713</v>
      </c>
      <c r="R51" s="25"/>
      <c r="T51" s="209">
        <v>0</v>
      </c>
      <c r="U51" s="25">
        <f>T51/1.2</f>
        <v>0</v>
      </c>
      <c r="W51" s="209">
        <v>0</v>
      </c>
      <c r="X51" s="25">
        <f t="shared" si="4"/>
        <v>0</v>
      </c>
      <c r="Z51" s="209">
        <v>0</v>
      </c>
      <c r="AA51" s="25">
        <f t="shared" si="5"/>
        <v>0</v>
      </c>
    </row>
    <row r="52" spans="1:27" ht="24.75" customHeight="1" x14ac:dyDescent="0.2">
      <c r="A52" s="4" t="s">
        <v>319</v>
      </c>
      <c r="B52" s="4" t="s">
        <v>1725</v>
      </c>
      <c r="C52" s="5" t="s">
        <v>1726</v>
      </c>
      <c r="D52" s="4" t="s">
        <v>15</v>
      </c>
      <c r="E52" s="8">
        <v>389</v>
      </c>
      <c r="F52" s="8">
        <f t="shared" si="0"/>
        <v>0</v>
      </c>
      <c r="G52" s="6">
        <v>706</v>
      </c>
      <c r="H52" s="6">
        <f t="shared" si="1"/>
        <v>0</v>
      </c>
      <c r="I52" s="13">
        <v>851</v>
      </c>
      <c r="J52" s="13">
        <f t="shared" si="2"/>
        <v>0</v>
      </c>
      <c r="L52" s="14"/>
      <c r="M52" s="25">
        <f>р6гл3!E52/'6,3'!E52</f>
        <v>1.1131105398457584</v>
      </c>
      <c r="N52" s="25"/>
      <c r="O52" s="25">
        <f>р6гл3!G52/'6,3'!G52</f>
        <v>1.113314447592068</v>
      </c>
      <c r="P52" s="25"/>
      <c r="Q52" s="25">
        <f>р6гл3!I52/'6,3'!I52</f>
        <v>1.1128084606345476</v>
      </c>
      <c r="R52" s="25"/>
      <c r="T52" s="209">
        <v>0</v>
      </c>
      <c r="U52" s="25">
        <f t="shared" si="3"/>
        <v>0</v>
      </c>
      <c r="W52" s="209">
        <v>0</v>
      </c>
      <c r="X52" s="25">
        <f t="shared" si="4"/>
        <v>0</v>
      </c>
      <c r="Z52" s="209">
        <v>0</v>
      </c>
      <c r="AA52" s="25">
        <f t="shared" si="5"/>
        <v>0</v>
      </c>
    </row>
    <row r="53" spans="1:27" ht="24.75" customHeight="1" x14ac:dyDescent="0.2">
      <c r="A53" s="4" t="s">
        <v>322</v>
      </c>
      <c r="B53" s="4" t="s">
        <v>1727</v>
      </c>
      <c r="C53" s="5" t="s">
        <v>1728</v>
      </c>
      <c r="D53" s="4" t="s">
        <v>15</v>
      </c>
      <c r="E53" s="8">
        <v>367</v>
      </c>
      <c r="F53" s="8">
        <f>U53*$K$7</f>
        <v>0</v>
      </c>
      <c r="G53" s="6">
        <v>671</v>
      </c>
      <c r="H53" s="6">
        <f t="shared" si="1"/>
        <v>0</v>
      </c>
      <c r="I53" s="13">
        <v>805</v>
      </c>
      <c r="J53" s="13">
        <f t="shared" si="2"/>
        <v>0</v>
      </c>
      <c r="L53" s="14"/>
      <c r="M53" s="25">
        <f>р6гл3!E53/'6,3'!E53</f>
        <v>1.111716621253406</v>
      </c>
      <c r="N53" s="25"/>
      <c r="O53" s="25">
        <f>р6гл3!G53/'6,3'!G53</f>
        <v>1.113263785394933</v>
      </c>
      <c r="P53" s="25"/>
      <c r="Q53" s="25">
        <f>р6гл3!I53/'6,3'!I53</f>
        <v>1.1130434782608696</v>
      </c>
      <c r="R53" s="25"/>
      <c r="T53" s="209">
        <v>0</v>
      </c>
      <c r="U53" s="25">
        <f t="shared" si="3"/>
        <v>0</v>
      </c>
      <c r="W53" s="209">
        <v>0</v>
      </c>
      <c r="X53" s="25">
        <f>W53/1.2</f>
        <v>0</v>
      </c>
      <c r="Z53" s="209">
        <v>0</v>
      </c>
      <c r="AA53" s="25">
        <f t="shared" si="5"/>
        <v>0</v>
      </c>
    </row>
    <row r="54" spans="1:27" ht="24.75" customHeight="1" x14ac:dyDescent="0.2">
      <c r="A54" s="4" t="s">
        <v>325</v>
      </c>
      <c r="B54" s="4" t="s">
        <v>1729</v>
      </c>
      <c r="C54" s="5" t="s">
        <v>1730</v>
      </c>
      <c r="D54" s="4" t="s">
        <v>15</v>
      </c>
      <c r="E54" s="8">
        <v>611</v>
      </c>
      <c r="F54" s="8">
        <f t="shared" si="0"/>
        <v>0</v>
      </c>
      <c r="G54" s="6">
        <v>1112</v>
      </c>
      <c r="H54" s="6">
        <f t="shared" si="1"/>
        <v>0</v>
      </c>
      <c r="I54" s="11">
        <v>1339</v>
      </c>
      <c r="J54" s="13">
        <f t="shared" si="2"/>
        <v>0</v>
      </c>
      <c r="L54" s="14"/>
      <c r="M54" s="25">
        <f>р6гл3!E54/'6,3'!E54</f>
        <v>1.1129296235679214</v>
      </c>
      <c r="N54" s="25"/>
      <c r="O54" s="25">
        <f>р6гл3!G54/'6,3'!G54</f>
        <v>1.1133093525179856</v>
      </c>
      <c r="P54" s="25"/>
      <c r="Q54" s="25">
        <f>р6гл3!I54/'6,3'!I54</f>
        <v>1.1127707244212099</v>
      </c>
      <c r="R54" s="25"/>
      <c r="T54" s="209">
        <v>0</v>
      </c>
      <c r="U54" s="25">
        <f t="shared" si="3"/>
        <v>0</v>
      </c>
      <c r="W54" s="209">
        <v>0</v>
      </c>
      <c r="X54" s="25">
        <f>W54/1.2</f>
        <v>0</v>
      </c>
      <c r="Z54" s="209">
        <v>0</v>
      </c>
      <c r="AA54" s="25">
        <f t="shared" si="5"/>
        <v>0</v>
      </c>
    </row>
    <row r="55" spans="1:27" ht="12.75" customHeight="1" x14ac:dyDescent="0.2">
      <c r="A55" s="4" t="s">
        <v>328</v>
      </c>
      <c r="B55" s="4" t="s">
        <v>1731</v>
      </c>
      <c r="C55" s="5" t="s">
        <v>1732</v>
      </c>
      <c r="D55" s="4" t="s">
        <v>15</v>
      </c>
      <c r="E55" s="8">
        <v>1059</v>
      </c>
      <c r="F55" s="8">
        <f t="shared" si="0"/>
        <v>0</v>
      </c>
      <c r="G55" s="6">
        <v>1685</v>
      </c>
      <c r="H55" s="6">
        <f t="shared" si="1"/>
        <v>0</v>
      </c>
      <c r="I55" s="11">
        <v>2225</v>
      </c>
      <c r="J55" s="13">
        <f t="shared" si="2"/>
        <v>0</v>
      </c>
      <c r="L55" s="14"/>
      <c r="M55" s="25">
        <f>р6гл3!E55/'6,3'!E55</f>
        <v>1.113314447592068</v>
      </c>
      <c r="N55" s="25"/>
      <c r="O55" s="25">
        <f>р6гл3!G55/'6,3'!G55</f>
        <v>1.1127596439169138</v>
      </c>
      <c r="P55" s="25"/>
      <c r="Q55" s="25">
        <f>р6гл3!I55/'6,3'!I55</f>
        <v>1.1128089887640449</v>
      </c>
      <c r="R55" s="25"/>
      <c r="T55" s="209">
        <v>0</v>
      </c>
      <c r="U55" s="25">
        <f t="shared" si="3"/>
        <v>0</v>
      </c>
      <c r="W55" s="209">
        <v>0</v>
      </c>
      <c r="X55" s="25">
        <f t="shared" ref="X55:X60" si="6">W55/1.2</f>
        <v>0</v>
      </c>
      <c r="Z55" s="209">
        <v>0</v>
      </c>
      <c r="AA55" s="25">
        <f t="shared" si="5"/>
        <v>0</v>
      </c>
    </row>
    <row r="56" spans="1:27" ht="12.75" customHeight="1" x14ac:dyDescent="0.2">
      <c r="A56" s="4" t="s">
        <v>331</v>
      </c>
      <c r="B56" s="4" t="s">
        <v>1733</v>
      </c>
      <c r="C56" s="5" t="s">
        <v>1734</v>
      </c>
      <c r="D56" s="4" t="s">
        <v>15</v>
      </c>
      <c r="E56" s="6">
        <v>2354</v>
      </c>
      <c r="F56" s="8">
        <f t="shared" si="0"/>
        <v>0</v>
      </c>
      <c r="G56" s="6">
        <v>3743</v>
      </c>
      <c r="H56" s="6">
        <f t="shared" si="1"/>
        <v>0</v>
      </c>
      <c r="I56" s="11">
        <v>4942</v>
      </c>
      <c r="J56" s="13">
        <f>AA56*$K$7</f>
        <v>0</v>
      </c>
      <c r="L56" s="14"/>
      <c r="M56" s="25">
        <f>р6гл3!E56/'6,3'!E56</f>
        <v>1.112999150382328</v>
      </c>
      <c r="N56" s="25"/>
      <c r="O56" s="25">
        <f>р6гл3!G56/'6,3'!G56</f>
        <v>1.1130109537803901</v>
      </c>
      <c r="P56" s="25"/>
      <c r="Q56" s="25">
        <f>р6гл3!I56/'6,3'!I56</f>
        <v>1.1129097531363821</v>
      </c>
      <c r="R56" s="25"/>
      <c r="T56" s="209">
        <v>0</v>
      </c>
      <c r="U56" s="25">
        <f t="shared" si="3"/>
        <v>0</v>
      </c>
      <c r="W56" s="209">
        <v>0</v>
      </c>
      <c r="X56" s="25">
        <f t="shared" si="6"/>
        <v>0</v>
      </c>
      <c r="Z56" s="209">
        <v>0</v>
      </c>
      <c r="AA56" s="25">
        <f>Z56/1.2</f>
        <v>0</v>
      </c>
    </row>
    <row r="57" spans="1:27" ht="24.75" customHeight="1" x14ac:dyDescent="0.2">
      <c r="A57" s="4" t="s">
        <v>334</v>
      </c>
      <c r="B57" s="4" t="s">
        <v>1735</v>
      </c>
      <c r="C57" s="5" t="s">
        <v>1736</v>
      </c>
      <c r="D57" s="4" t="s">
        <v>15</v>
      </c>
      <c r="E57" s="8">
        <v>889</v>
      </c>
      <c r="F57" s="8">
        <f t="shared" si="0"/>
        <v>0</v>
      </c>
      <c r="G57" s="6">
        <v>1637</v>
      </c>
      <c r="H57" s="6">
        <f t="shared" si="1"/>
        <v>0</v>
      </c>
      <c r="I57" s="11">
        <v>1832</v>
      </c>
      <c r="J57" s="13">
        <f t="shared" si="2"/>
        <v>0</v>
      </c>
      <c r="L57" s="14"/>
      <c r="M57" s="25">
        <f>р6гл3!E57/'6,3'!E57</f>
        <v>1.1124859392575928</v>
      </c>
      <c r="N57" s="25"/>
      <c r="O57" s="25">
        <f>р6гл3!G57/'6,3'!G57</f>
        <v>1.1130116065974343</v>
      </c>
      <c r="P57" s="25"/>
      <c r="Q57" s="25">
        <f>р6гл3!I57/'6,3'!I57</f>
        <v>1.1129912663755459</v>
      </c>
      <c r="R57" s="25"/>
      <c r="T57" s="209">
        <v>0</v>
      </c>
      <c r="U57" s="25">
        <f t="shared" si="3"/>
        <v>0</v>
      </c>
      <c r="W57" s="209">
        <v>0</v>
      </c>
      <c r="X57" s="25">
        <f t="shared" si="6"/>
        <v>0</v>
      </c>
      <c r="Z57" s="209">
        <v>0</v>
      </c>
      <c r="AA57" s="25">
        <f>Z57/1.2</f>
        <v>0</v>
      </c>
    </row>
    <row r="58" spans="1:27" ht="24.75" customHeight="1" x14ac:dyDescent="0.2">
      <c r="A58" s="4" t="s">
        <v>337</v>
      </c>
      <c r="B58" s="4" t="s">
        <v>1737</v>
      </c>
      <c r="C58" s="5" t="s">
        <v>1738</v>
      </c>
      <c r="D58" s="4" t="s">
        <v>15</v>
      </c>
      <c r="E58" s="6">
        <v>4862</v>
      </c>
      <c r="F58" s="8">
        <f t="shared" si="0"/>
        <v>0</v>
      </c>
      <c r="G58" s="6">
        <v>8957</v>
      </c>
      <c r="H58" s="6">
        <f t="shared" si="1"/>
        <v>0</v>
      </c>
      <c r="I58" s="11">
        <v>10016</v>
      </c>
      <c r="J58" s="13">
        <f t="shared" si="2"/>
        <v>0</v>
      </c>
      <c r="L58" s="14"/>
      <c r="M58" s="25">
        <f>р6гл3!E58/'6,3'!E58</f>
        <v>1.1129164952694364</v>
      </c>
      <c r="N58" s="25"/>
      <c r="O58" s="25">
        <f>р6гл3!G58/'6,3'!G58</f>
        <v>1.1129842581221392</v>
      </c>
      <c r="P58" s="25"/>
      <c r="Q58" s="25">
        <f>р6гл3!I58/'6,3'!I58</f>
        <v>1.1130191693290734</v>
      </c>
      <c r="R58" s="25"/>
      <c r="T58" s="209">
        <v>0</v>
      </c>
      <c r="U58" s="25">
        <f t="shared" si="3"/>
        <v>0</v>
      </c>
      <c r="W58" s="209">
        <v>0</v>
      </c>
      <c r="X58" s="25">
        <f t="shared" si="6"/>
        <v>0</v>
      </c>
      <c r="Z58" s="209">
        <v>0</v>
      </c>
      <c r="AA58" s="25">
        <f t="shared" ref="AA58:AA60" si="7">Z58/1.2</f>
        <v>0</v>
      </c>
    </row>
    <row r="59" spans="1:27" ht="36.75" customHeight="1" x14ac:dyDescent="0.2">
      <c r="A59" s="4" t="s">
        <v>340</v>
      </c>
      <c r="B59" s="4" t="s">
        <v>1739</v>
      </c>
      <c r="C59" s="5" t="s">
        <v>1740</v>
      </c>
      <c r="D59" s="4" t="s">
        <v>15</v>
      </c>
      <c r="E59" s="8">
        <v>1149</v>
      </c>
      <c r="F59" s="8">
        <f t="shared" si="0"/>
        <v>0</v>
      </c>
      <c r="G59" s="6">
        <v>2119</v>
      </c>
      <c r="H59" s="6">
        <f t="shared" si="1"/>
        <v>0</v>
      </c>
      <c r="I59" s="11">
        <v>2370</v>
      </c>
      <c r="J59" s="13">
        <f t="shared" si="2"/>
        <v>0</v>
      </c>
      <c r="L59" s="14"/>
      <c r="M59" s="25">
        <f>р6гл3!E59/'6,3'!E59</f>
        <v>1.1131418624891209</v>
      </c>
      <c r="N59" s="25"/>
      <c r="O59" s="25">
        <f>р6гл3!G59/'6,3'!G59</f>
        <v>1.1127890514393581</v>
      </c>
      <c r="P59" s="25"/>
      <c r="Q59" s="25">
        <f>р6гл3!I59/'6,3'!I59</f>
        <v>1.1130801687763714</v>
      </c>
      <c r="R59" s="25"/>
      <c r="T59" s="209">
        <v>0</v>
      </c>
      <c r="U59" s="25">
        <f t="shared" si="3"/>
        <v>0</v>
      </c>
      <c r="W59" s="209">
        <v>0</v>
      </c>
      <c r="X59" s="25">
        <f t="shared" si="6"/>
        <v>0</v>
      </c>
      <c r="Z59" s="209">
        <v>0</v>
      </c>
      <c r="AA59" s="25">
        <f t="shared" si="7"/>
        <v>0</v>
      </c>
    </row>
    <row r="60" spans="1:27" ht="12.75" customHeight="1" x14ac:dyDescent="0.2">
      <c r="A60" s="4" t="s">
        <v>343</v>
      </c>
      <c r="B60" s="4" t="s">
        <v>1741</v>
      </c>
      <c r="C60" s="5" t="s">
        <v>1742</v>
      </c>
      <c r="D60" s="4" t="s">
        <v>15</v>
      </c>
      <c r="E60" s="8">
        <v>1046</v>
      </c>
      <c r="F60" s="8">
        <f t="shared" si="0"/>
        <v>0</v>
      </c>
      <c r="G60" s="6">
        <v>1927</v>
      </c>
      <c r="H60" s="6">
        <f t="shared" si="1"/>
        <v>0</v>
      </c>
      <c r="I60" s="11">
        <v>2155</v>
      </c>
      <c r="J60" s="13">
        <f t="shared" si="2"/>
        <v>0</v>
      </c>
      <c r="L60" s="14"/>
      <c r="M60" s="25">
        <f>р6гл3!E60/'6,3'!E60</f>
        <v>1.1128107074569791</v>
      </c>
      <c r="N60" s="25"/>
      <c r="O60" s="25">
        <f>р6гл3!G60/'6,3'!G60</f>
        <v>1.1131292163985469</v>
      </c>
      <c r="P60" s="25"/>
      <c r="Q60" s="25">
        <f>р6гл3!I60/'6,3'!I60</f>
        <v>1.1132250580046403</v>
      </c>
      <c r="R60" s="25"/>
      <c r="T60" s="209">
        <v>0</v>
      </c>
      <c r="U60" s="25">
        <f>T60/1.2</f>
        <v>0</v>
      </c>
      <c r="W60" s="209">
        <v>0</v>
      </c>
      <c r="X60" s="25">
        <f t="shared" si="6"/>
        <v>0</v>
      </c>
      <c r="Z60" s="209">
        <v>0</v>
      </c>
      <c r="AA60" s="25">
        <f t="shared" si="7"/>
        <v>0</v>
      </c>
    </row>
    <row r="61" spans="1:27" x14ac:dyDescent="0.2">
      <c r="K61" s="14">
        <f>SUM(E10:J60)</f>
        <v>670992.21666666667</v>
      </c>
      <c r="R61" s="124"/>
    </row>
    <row r="62" spans="1:27" x14ac:dyDescent="0.2">
      <c r="K62" s="14">
        <f>SUM(р6гл3!E10:J60)</f>
        <v>746817</v>
      </c>
      <c r="R62" s="124"/>
    </row>
    <row r="63" spans="1:27" x14ac:dyDescent="0.2">
      <c r="K63" s="25">
        <f>K62/K61</f>
        <v>1.1130039685259141</v>
      </c>
      <c r="R63" s="124"/>
    </row>
  </sheetData>
  <mergeCells count="13">
    <mergeCell ref="A1:F2"/>
    <mergeCell ref="A4:F4"/>
    <mergeCell ref="A6:F6"/>
    <mergeCell ref="A8:A9"/>
    <mergeCell ref="B8:B9"/>
    <mergeCell ref="C8:C9"/>
    <mergeCell ref="D8:D9"/>
    <mergeCell ref="E8:F8"/>
    <mergeCell ref="T9:U9"/>
    <mergeCell ref="W9:X9"/>
    <mergeCell ref="Z9:AA9"/>
    <mergeCell ref="G8:H8"/>
    <mergeCell ref="I8:J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T68"/>
  <sheetViews>
    <sheetView showZeros="0" view="pageBreakPreview" zoomScale="85" zoomScaleNormal="100" zoomScaleSheetLayoutView="85" workbookViewId="0">
      <pane ySplit="9" topLeftCell="A10" activePane="bottomLeft" state="frozen"/>
      <selection activeCell="D42" sqref="D42"/>
      <selection pane="bottomLeft" activeCell="J31" sqref="J31"/>
    </sheetView>
  </sheetViews>
  <sheetFormatPr defaultColWidth="9.140625" defaultRowHeight="12.75" x14ac:dyDescent="0.2"/>
  <cols>
    <col min="1" max="1" width="4.5703125" style="81" customWidth="1"/>
    <col min="2" max="2" width="10.85546875" style="81" customWidth="1"/>
    <col min="3" max="3" width="48.42578125" style="81" customWidth="1"/>
    <col min="4" max="4" width="13.85546875" style="81" customWidth="1"/>
    <col min="5" max="5" width="11.42578125" style="81" customWidth="1"/>
    <col min="6" max="6" width="11.85546875" style="81" customWidth="1"/>
    <col min="7" max="7" width="11.42578125" style="81" customWidth="1"/>
    <col min="8" max="8" width="11.85546875" style="81" customWidth="1"/>
    <col min="9" max="9" width="11.42578125" style="81" customWidth="1"/>
    <col min="10" max="10" width="11.85546875" style="81" customWidth="1"/>
    <col min="11" max="252" width="9.140625" style="81"/>
    <col min="253" max="253" width="11.5703125" style="81" customWidth="1"/>
    <col min="254" max="254" width="13.140625" style="81" customWidth="1"/>
    <col min="255" max="255" width="48.42578125" style="81" customWidth="1"/>
    <col min="256" max="256" width="13.85546875" style="81" customWidth="1"/>
    <col min="257" max="257" width="11.42578125" style="81" customWidth="1"/>
    <col min="258" max="258" width="11.85546875" style="81" customWidth="1"/>
    <col min="259" max="508" width="9.140625" style="81"/>
    <col min="509" max="509" width="11.5703125" style="81" customWidth="1"/>
    <col min="510" max="510" width="13.140625" style="81" customWidth="1"/>
    <col min="511" max="511" width="48.42578125" style="81" customWidth="1"/>
    <col min="512" max="512" width="13.85546875" style="81" customWidth="1"/>
    <col min="513" max="513" width="11.42578125" style="81" customWidth="1"/>
    <col min="514" max="514" width="11.85546875" style="81" customWidth="1"/>
    <col min="515" max="764" width="9.140625" style="81"/>
    <col min="765" max="765" width="11.5703125" style="81" customWidth="1"/>
    <col min="766" max="766" width="13.140625" style="81" customWidth="1"/>
    <col min="767" max="767" width="48.42578125" style="81" customWidth="1"/>
    <col min="768" max="768" width="13.85546875" style="81" customWidth="1"/>
    <col min="769" max="769" width="11.42578125" style="81" customWidth="1"/>
    <col min="770" max="770" width="11.85546875" style="81" customWidth="1"/>
    <col min="771" max="1020" width="9.140625" style="81"/>
    <col min="1021" max="1021" width="11.5703125" style="81" customWidth="1"/>
    <col min="1022" max="1022" width="13.140625" style="81" customWidth="1"/>
    <col min="1023" max="1023" width="48.42578125" style="81" customWidth="1"/>
    <col min="1024" max="1024" width="13.85546875" style="81" customWidth="1"/>
    <col min="1025" max="1025" width="11.42578125" style="81" customWidth="1"/>
    <col min="1026" max="1026" width="11.85546875" style="81" customWidth="1"/>
    <col min="1027" max="1276" width="9.140625" style="81"/>
    <col min="1277" max="1277" width="11.5703125" style="81" customWidth="1"/>
    <col min="1278" max="1278" width="13.140625" style="81" customWidth="1"/>
    <col min="1279" max="1279" width="48.42578125" style="81" customWidth="1"/>
    <col min="1280" max="1280" width="13.85546875" style="81" customWidth="1"/>
    <col min="1281" max="1281" width="11.42578125" style="81" customWidth="1"/>
    <col min="1282" max="1282" width="11.85546875" style="81" customWidth="1"/>
    <col min="1283" max="1532" width="9.140625" style="81"/>
    <col min="1533" max="1533" width="11.5703125" style="81" customWidth="1"/>
    <col min="1534" max="1534" width="13.140625" style="81" customWidth="1"/>
    <col min="1535" max="1535" width="48.42578125" style="81" customWidth="1"/>
    <col min="1536" max="1536" width="13.85546875" style="81" customWidth="1"/>
    <col min="1537" max="1537" width="11.42578125" style="81" customWidth="1"/>
    <col min="1538" max="1538" width="11.85546875" style="81" customWidth="1"/>
    <col min="1539" max="1788" width="9.140625" style="81"/>
    <col min="1789" max="1789" width="11.5703125" style="81" customWidth="1"/>
    <col min="1790" max="1790" width="13.140625" style="81" customWidth="1"/>
    <col min="1791" max="1791" width="48.42578125" style="81" customWidth="1"/>
    <col min="1792" max="1792" width="13.85546875" style="81" customWidth="1"/>
    <col min="1793" max="1793" width="11.42578125" style="81" customWidth="1"/>
    <col min="1794" max="1794" width="11.85546875" style="81" customWidth="1"/>
    <col min="1795" max="2044" width="9.140625" style="81"/>
    <col min="2045" max="2045" width="11.5703125" style="81" customWidth="1"/>
    <col min="2046" max="2046" width="13.140625" style="81" customWidth="1"/>
    <col min="2047" max="2047" width="48.42578125" style="81" customWidth="1"/>
    <col min="2048" max="2048" width="13.85546875" style="81" customWidth="1"/>
    <col min="2049" max="2049" width="11.42578125" style="81" customWidth="1"/>
    <col min="2050" max="2050" width="11.85546875" style="81" customWidth="1"/>
    <col min="2051" max="2300" width="9.140625" style="81"/>
    <col min="2301" max="2301" width="11.5703125" style="81" customWidth="1"/>
    <col min="2302" max="2302" width="13.140625" style="81" customWidth="1"/>
    <col min="2303" max="2303" width="48.42578125" style="81" customWidth="1"/>
    <col min="2304" max="2304" width="13.85546875" style="81" customWidth="1"/>
    <col min="2305" max="2305" width="11.42578125" style="81" customWidth="1"/>
    <col min="2306" max="2306" width="11.85546875" style="81" customWidth="1"/>
    <col min="2307" max="2556" width="9.140625" style="81"/>
    <col min="2557" max="2557" width="11.5703125" style="81" customWidth="1"/>
    <col min="2558" max="2558" width="13.140625" style="81" customWidth="1"/>
    <col min="2559" max="2559" width="48.42578125" style="81" customWidth="1"/>
    <col min="2560" max="2560" width="13.85546875" style="81" customWidth="1"/>
    <col min="2561" max="2561" width="11.42578125" style="81" customWidth="1"/>
    <col min="2562" max="2562" width="11.85546875" style="81" customWidth="1"/>
    <col min="2563" max="2812" width="9.140625" style="81"/>
    <col min="2813" max="2813" width="11.5703125" style="81" customWidth="1"/>
    <col min="2814" max="2814" width="13.140625" style="81" customWidth="1"/>
    <col min="2815" max="2815" width="48.42578125" style="81" customWidth="1"/>
    <col min="2816" max="2816" width="13.85546875" style="81" customWidth="1"/>
    <col min="2817" max="2817" width="11.42578125" style="81" customWidth="1"/>
    <col min="2818" max="2818" width="11.85546875" style="81" customWidth="1"/>
    <col min="2819" max="3068" width="9.140625" style="81"/>
    <col min="3069" max="3069" width="11.5703125" style="81" customWidth="1"/>
    <col min="3070" max="3070" width="13.140625" style="81" customWidth="1"/>
    <col min="3071" max="3071" width="48.42578125" style="81" customWidth="1"/>
    <col min="3072" max="3072" width="13.85546875" style="81" customWidth="1"/>
    <col min="3073" max="3073" width="11.42578125" style="81" customWidth="1"/>
    <col min="3074" max="3074" width="11.85546875" style="81" customWidth="1"/>
    <col min="3075" max="3324" width="9.140625" style="81"/>
    <col min="3325" max="3325" width="11.5703125" style="81" customWidth="1"/>
    <col min="3326" max="3326" width="13.140625" style="81" customWidth="1"/>
    <col min="3327" max="3327" width="48.42578125" style="81" customWidth="1"/>
    <col min="3328" max="3328" width="13.85546875" style="81" customWidth="1"/>
    <col min="3329" max="3329" width="11.42578125" style="81" customWidth="1"/>
    <col min="3330" max="3330" width="11.85546875" style="81" customWidth="1"/>
    <col min="3331" max="3580" width="9.140625" style="81"/>
    <col min="3581" max="3581" width="11.5703125" style="81" customWidth="1"/>
    <col min="3582" max="3582" width="13.140625" style="81" customWidth="1"/>
    <col min="3583" max="3583" width="48.42578125" style="81" customWidth="1"/>
    <col min="3584" max="3584" width="13.85546875" style="81" customWidth="1"/>
    <col min="3585" max="3585" width="11.42578125" style="81" customWidth="1"/>
    <col min="3586" max="3586" width="11.85546875" style="81" customWidth="1"/>
    <col min="3587" max="3836" width="9.140625" style="81"/>
    <col min="3837" max="3837" width="11.5703125" style="81" customWidth="1"/>
    <col min="3838" max="3838" width="13.140625" style="81" customWidth="1"/>
    <col min="3839" max="3839" width="48.42578125" style="81" customWidth="1"/>
    <col min="3840" max="3840" width="13.85546875" style="81" customWidth="1"/>
    <col min="3841" max="3841" width="11.42578125" style="81" customWidth="1"/>
    <col min="3842" max="3842" width="11.85546875" style="81" customWidth="1"/>
    <col min="3843" max="4092" width="9.140625" style="81"/>
    <col min="4093" max="4093" width="11.5703125" style="81" customWidth="1"/>
    <col min="4094" max="4094" width="13.140625" style="81" customWidth="1"/>
    <col min="4095" max="4095" width="48.42578125" style="81" customWidth="1"/>
    <col min="4096" max="4096" width="13.85546875" style="81" customWidth="1"/>
    <col min="4097" max="4097" width="11.42578125" style="81" customWidth="1"/>
    <col min="4098" max="4098" width="11.85546875" style="81" customWidth="1"/>
    <col min="4099" max="4348" width="9.140625" style="81"/>
    <col min="4349" max="4349" width="11.5703125" style="81" customWidth="1"/>
    <col min="4350" max="4350" width="13.140625" style="81" customWidth="1"/>
    <col min="4351" max="4351" width="48.42578125" style="81" customWidth="1"/>
    <col min="4352" max="4352" width="13.85546875" style="81" customWidth="1"/>
    <col min="4353" max="4353" width="11.42578125" style="81" customWidth="1"/>
    <col min="4354" max="4354" width="11.85546875" style="81" customWidth="1"/>
    <col min="4355" max="4604" width="9.140625" style="81"/>
    <col min="4605" max="4605" width="11.5703125" style="81" customWidth="1"/>
    <col min="4606" max="4606" width="13.140625" style="81" customWidth="1"/>
    <col min="4607" max="4607" width="48.42578125" style="81" customWidth="1"/>
    <col min="4608" max="4608" width="13.85546875" style="81" customWidth="1"/>
    <col min="4609" max="4609" width="11.42578125" style="81" customWidth="1"/>
    <col min="4610" max="4610" width="11.85546875" style="81" customWidth="1"/>
    <col min="4611" max="4860" width="9.140625" style="81"/>
    <col min="4861" max="4861" width="11.5703125" style="81" customWidth="1"/>
    <col min="4862" max="4862" width="13.140625" style="81" customWidth="1"/>
    <col min="4863" max="4863" width="48.42578125" style="81" customWidth="1"/>
    <col min="4864" max="4864" width="13.85546875" style="81" customWidth="1"/>
    <col min="4865" max="4865" width="11.42578125" style="81" customWidth="1"/>
    <col min="4866" max="4866" width="11.85546875" style="81" customWidth="1"/>
    <col min="4867" max="5116" width="9.140625" style="81"/>
    <col min="5117" max="5117" width="11.5703125" style="81" customWidth="1"/>
    <col min="5118" max="5118" width="13.140625" style="81" customWidth="1"/>
    <col min="5119" max="5119" width="48.42578125" style="81" customWidth="1"/>
    <col min="5120" max="5120" width="13.85546875" style="81" customWidth="1"/>
    <col min="5121" max="5121" width="11.42578125" style="81" customWidth="1"/>
    <col min="5122" max="5122" width="11.85546875" style="81" customWidth="1"/>
    <col min="5123" max="5372" width="9.140625" style="81"/>
    <col min="5373" max="5373" width="11.5703125" style="81" customWidth="1"/>
    <col min="5374" max="5374" width="13.140625" style="81" customWidth="1"/>
    <col min="5375" max="5375" width="48.42578125" style="81" customWidth="1"/>
    <col min="5376" max="5376" width="13.85546875" style="81" customWidth="1"/>
    <col min="5377" max="5377" width="11.42578125" style="81" customWidth="1"/>
    <col min="5378" max="5378" width="11.85546875" style="81" customWidth="1"/>
    <col min="5379" max="5628" width="9.140625" style="81"/>
    <col min="5629" max="5629" width="11.5703125" style="81" customWidth="1"/>
    <col min="5630" max="5630" width="13.140625" style="81" customWidth="1"/>
    <col min="5631" max="5631" width="48.42578125" style="81" customWidth="1"/>
    <col min="5632" max="5632" width="13.85546875" style="81" customWidth="1"/>
    <col min="5633" max="5633" width="11.42578125" style="81" customWidth="1"/>
    <col min="5634" max="5634" width="11.85546875" style="81" customWidth="1"/>
    <col min="5635" max="5884" width="9.140625" style="81"/>
    <col min="5885" max="5885" width="11.5703125" style="81" customWidth="1"/>
    <col min="5886" max="5886" width="13.140625" style="81" customWidth="1"/>
    <col min="5887" max="5887" width="48.42578125" style="81" customWidth="1"/>
    <col min="5888" max="5888" width="13.85546875" style="81" customWidth="1"/>
    <col min="5889" max="5889" width="11.42578125" style="81" customWidth="1"/>
    <col min="5890" max="5890" width="11.85546875" style="81" customWidth="1"/>
    <col min="5891" max="6140" width="9.140625" style="81"/>
    <col min="6141" max="6141" width="11.5703125" style="81" customWidth="1"/>
    <col min="6142" max="6142" width="13.140625" style="81" customWidth="1"/>
    <col min="6143" max="6143" width="48.42578125" style="81" customWidth="1"/>
    <col min="6144" max="6144" width="13.85546875" style="81" customWidth="1"/>
    <col min="6145" max="6145" width="11.42578125" style="81" customWidth="1"/>
    <col min="6146" max="6146" width="11.85546875" style="81" customWidth="1"/>
    <col min="6147" max="6396" width="9.140625" style="81"/>
    <col min="6397" max="6397" width="11.5703125" style="81" customWidth="1"/>
    <col min="6398" max="6398" width="13.140625" style="81" customWidth="1"/>
    <col min="6399" max="6399" width="48.42578125" style="81" customWidth="1"/>
    <col min="6400" max="6400" width="13.85546875" style="81" customWidth="1"/>
    <col min="6401" max="6401" width="11.42578125" style="81" customWidth="1"/>
    <col min="6402" max="6402" width="11.85546875" style="81" customWidth="1"/>
    <col min="6403" max="6652" width="9.140625" style="81"/>
    <col min="6653" max="6653" width="11.5703125" style="81" customWidth="1"/>
    <col min="6654" max="6654" width="13.140625" style="81" customWidth="1"/>
    <col min="6655" max="6655" width="48.42578125" style="81" customWidth="1"/>
    <col min="6656" max="6656" width="13.85546875" style="81" customWidth="1"/>
    <col min="6657" max="6657" width="11.42578125" style="81" customWidth="1"/>
    <col min="6658" max="6658" width="11.85546875" style="81" customWidth="1"/>
    <col min="6659" max="6908" width="9.140625" style="81"/>
    <col min="6909" max="6909" width="11.5703125" style="81" customWidth="1"/>
    <col min="6910" max="6910" width="13.140625" style="81" customWidth="1"/>
    <col min="6911" max="6911" width="48.42578125" style="81" customWidth="1"/>
    <col min="6912" max="6912" width="13.85546875" style="81" customWidth="1"/>
    <col min="6913" max="6913" width="11.42578125" style="81" customWidth="1"/>
    <col min="6914" max="6914" width="11.85546875" style="81" customWidth="1"/>
    <col min="6915" max="7164" width="9.140625" style="81"/>
    <col min="7165" max="7165" width="11.5703125" style="81" customWidth="1"/>
    <col min="7166" max="7166" width="13.140625" style="81" customWidth="1"/>
    <col min="7167" max="7167" width="48.42578125" style="81" customWidth="1"/>
    <col min="7168" max="7168" width="13.85546875" style="81" customWidth="1"/>
    <col min="7169" max="7169" width="11.42578125" style="81" customWidth="1"/>
    <col min="7170" max="7170" width="11.85546875" style="81" customWidth="1"/>
    <col min="7171" max="7420" width="9.140625" style="81"/>
    <col min="7421" max="7421" width="11.5703125" style="81" customWidth="1"/>
    <col min="7422" max="7422" width="13.140625" style="81" customWidth="1"/>
    <col min="7423" max="7423" width="48.42578125" style="81" customWidth="1"/>
    <col min="7424" max="7424" width="13.85546875" style="81" customWidth="1"/>
    <col min="7425" max="7425" width="11.42578125" style="81" customWidth="1"/>
    <col min="7426" max="7426" width="11.85546875" style="81" customWidth="1"/>
    <col min="7427" max="7676" width="9.140625" style="81"/>
    <col min="7677" max="7677" width="11.5703125" style="81" customWidth="1"/>
    <col min="7678" max="7678" width="13.140625" style="81" customWidth="1"/>
    <col min="7679" max="7679" width="48.42578125" style="81" customWidth="1"/>
    <col min="7680" max="7680" width="13.85546875" style="81" customWidth="1"/>
    <col min="7681" max="7681" width="11.42578125" style="81" customWidth="1"/>
    <col min="7682" max="7682" width="11.85546875" style="81" customWidth="1"/>
    <col min="7683" max="7932" width="9.140625" style="81"/>
    <col min="7933" max="7933" width="11.5703125" style="81" customWidth="1"/>
    <col min="7934" max="7934" width="13.140625" style="81" customWidth="1"/>
    <col min="7935" max="7935" width="48.42578125" style="81" customWidth="1"/>
    <col min="7936" max="7936" width="13.85546875" style="81" customWidth="1"/>
    <col min="7937" max="7937" width="11.42578125" style="81" customWidth="1"/>
    <col min="7938" max="7938" width="11.85546875" style="81" customWidth="1"/>
    <col min="7939" max="8188" width="9.140625" style="81"/>
    <col min="8189" max="8189" width="11.5703125" style="81" customWidth="1"/>
    <col min="8190" max="8190" width="13.140625" style="81" customWidth="1"/>
    <col min="8191" max="8191" width="48.42578125" style="81" customWidth="1"/>
    <col min="8192" max="8192" width="13.85546875" style="81" customWidth="1"/>
    <col min="8193" max="8193" width="11.42578125" style="81" customWidth="1"/>
    <col min="8194" max="8194" width="11.85546875" style="81" customWidth="1"/>
    <col min="8195" max="8444" width="9.140625" style="81"/>
    <col min="8445" max="8445" width="11.5703125" style="81" customWidth="1"/>
    <col min="8446" max="8446" width="13.140625" style="81" customWidth="1"/>
    <col min="8447" max="8447" width="48.42578125" style="81" customWidth="1"/>
    <col min="8448" max="8448" width="13.85546875" style="81" customWidth="1"/>
    <col min="8449" max="8449" width="11.42578125" style="81" customWidth="1"/>
    <col min="8450" max="8450" width="11.85546875" style="81" customWidth="1"/>
    <col min="8451" max="8700" width="9.140625" style="81"/>
    <col min="8701" max="8701" width="11.5703125" style="81" customWidth="1"/>
    <col min="8702" max="8702" width="13.140625" style="81" customWidth="1"/>
    <col min="8703" max="8703" width="48.42578125" style="81" customWidth="1"/>
    <col min="8704" max="8704" width="13.85546875" style="81" customWidth="1"/>
    <col min="8705" max="8705" width="11.42578125" style="81" customWidth="1"/>
    <col min="8706" max="8706" width="11.85546875" style="81" customWidth="1"/>
    <col min="8707" max="8956" width="9.140625" style="81"/>
    <col min="8957" max="8957" width="11.5703125" style="81" customWidth="1"/>
    <col min="8958" max="8958" width="13.140625" style="81" customWidth="1"/>
    <col min="8959" max="8959" width="48.42578125" style="81" customWidth="1"/>
    <col min="8960" max="8960" width="13.85546875" style="81" customWidth="1"/>
    <col min="8961" max="8961" width="11.42578125" style="81" customWidth="1"/>
    <col min="8962" max="8962" width="11.85546875" style="81" customWidth="1"/>
    <col min="8963" max="9212" width="9.140625" style="81"/>
    <col min="9213" max="9213" width="11.5703125" style="81" customWidth="1"/>
    <col min="9214" max="9214" width="13.140625" style="81" customWidth="1"/>
    <col min="9215" max="9215" width="48.42578125" style="81" customWidth="1"/>
    <col min="9216" max="9216" width="13.85546875" style="81" customWidth="1"/>
    <col min="9217" max="9217" width="11.42578125" style="81" customWidth="1"/>
    <col min="9218" max="9218" width="11.85546875" style="81" customWidth="1"/>
    <col min="9219" max="9468" width="9.140625" style="81"/>
    <col min="9469" max="9469" width="11.5703125" style="81" customWidth="1"/>
    <col min="9470" max="9470" width="13.140625" style="81" customWidth="1"/>
    <col min="9471" max="9471" width="48.42578125" style="81" customWidth="1"/>
    <col min="9472" max="9472" width="13.85546875" style="81" customWidth="1"/>
    <col min="9473" max="9473" width="11.42578125" style="81" customWidth="1"/>
    <col min="9474" max="9474" width="11.85546875" style="81" customWidth="1"/>
    <col min="9475" max="9724" width="9.140625" style="81"/>
    <col min="9725" max="9725" width="11.5703125" style="81" customWidth="1"/>
    <col min="9726" max="9726" width="13.140625" style="81" customWidth="1"/>
    <col min="9727" max="9727" width="48.42578125" style="81" customWidth="1"/>
    <col min="9728" max="9728" width="13.85546875" style="81" customWidth="1"/>
    <col min="9729" max="9729" width="11.42578125" style="81" customWidth="1"/>
    <col min="9730" max="9730" width="11.85546875" style="81" customWidth="1"/>
    <col min="9731" max="9980" width="9.140625" style="81"/>
    <col min="9981" max="9981" width="11.5703125" style="81" customWidth="1"/>
    <col min="9982" max="9982" width="13.140625" style="81" customWidth="1"/>
    <col min="9983" max="9983" width="48.42578125" style="81" customWidth="1"/>
    <col min="9984" max="9984" width="13.85546875" style="81" customWidth="1"/>
    <col min="9985" max="9985" width="11.42578125" style="81" customWidth="1"/>
    <col min="9986" max="9986" width="11.85546875" style="81" customWidth="1"/>
    <col min="9987" max="10236" width="9.140625" style="81"/>
    <col min="10237" max="10237" width="11.5703125" style="81" customWidth="1"/>
    <col min="10238" max="10238" width="13.140625" style="81" customWidth="1"/>
    <col min="10239" max="10239" width="48.42578125" style="81" customWidth="1"/>
    <col min="10240" max="10240" width="13.85546875" style="81" customWidth="1"/>
    <col min="10241" max="10241" width="11.42578125" style="81" customWidth="1"/>
    <col min="10242" max="10242" width="11.85546875" style="81" customWidth="1"/>
    <col min="10243" max="10492" width="9.140625" style="81"/>
    <col min="10493" max="10493" width="11.5703125" style="81" customWidth="1"/>
    <col min="10494" max="10494" width="13.140625" style="81" customWidth="1"/>
    <col min="10495" max="10495" width="48.42578125" style="81" customWidth="1"/>
    <col min="10496" max="10496" width="13.85546875" style="81" customWidth="1"/>
    <col min="10497" max="10497" width="11.42578125" style="81" customWidth="1"/>
    <col min="10498" max="10498" width="11.85546875" style="81" customWidth="1"/>
    <col min="10499" max="10748" width="9.140625" style="81"/>
    <col min="10749" max="10749" width="11.5703125" style="81" customWidth="1"/>
    <col min="10750" max="10750" width="13.140625" style="81" customWidth="1"/>
    <col min="10751" max="10751" width="48.42578125" style="81" customWidth="1"/>
    <col min="10752" max="10752" width="13.85546875" style="81" customWidth="1"/>
    <col min="10753" max="10753" width="11.42578125" style="81" customWidth="1"/>
    <col min="10754" max="10754" width="11.85546875" style="81" customWidth="1"/>
    <col min="10755" max="11004" width="9.140625" style="81"/>
    <col min="11005" max="11005" width="11.5703125" style="81" customWidth="1"/>
    <col min="11006" max="11006" width="13.140625" style="81" customWidth="1"/>
    <col min="11007" max="11007" width="48.42578125" style="81" customWidth="1"/>
    <col min="11008" max="11008" width="13.85546875" style="81" customWidth="1"/>
    <col min="11009" max="11009" width="11.42578125" style="81" customWidth="1"/>
    <col min="11010" max="11010" width="11.85546875" style="81" customWidth="1"/>
    <col min="11011" max="11260" width="9.140625" style="81"/>
    <col min="11261" max="11261" width="11.5703125" style="81" customWidth="1"/>
    <col min="11262" max="11262" width="13.140625" style="81" customWidth="1"/>
    <col min="11263" max="11263" width="48.42578125" style="81" customWidth="1"/>
    <col min="11264" max="11264" width="13.85546875" style="81" customWidth="1"/>
    <col min="11265" max="11265" width="11.42578125" style="81" customWidth="1"/>
    <col min="11266" max="11266" width="11.85546875" style="81" customWidth="1"/>
    <col min="11267" max="11516" width="9.140625" style="81"/>
    <col min="11517" max="11517" width="11.5703125" style="81" customWidth="1"/>
    <col min="11518" max="11518" width="13.140625" style="81" customWidth="1"/>
    <col min="11519" max="11519" width="48.42578125" style="81" customWidth="1"/>
    <col min="11520" max="11520" width="13.85546875" style="81" customWidth="1"/>
    <col min="11521" max="11521" width="11.42578125" style="81" customWidth="1"/>
    <col min="11522" max="11522" width="11.85546875" style="81" customWidth="1"/>
    <col min="11523" max="11772" width="9.140625" style="81"/>
    <col min="11773" max="11773" width="11.5703125" style="81" customWidth="1"/>
    <col min="11774" max="11774" width="13.140625" style="81" customWidth="1"/>
    <col min="11775" max="11775" width="48.42578125" style="81" customWidth="1"/>
    <col min="11776" max="11776" width="13.85546875" style="81" customWidth="1"/>
    <col min="11777" max="11777" width="11.42578125" style="81" customWidth="1"/>
    <col min="11778" max="11778" width="11.85546875" style="81" customWidth="1"/>
    <col min="11779" max="12028" width="9.140625" style="81"/>
    <col min="12029" max="12029" width="11.5703125" style="81" customWidth="1"/>
    <col min="12030" max="12030" width="13.140625" style="81" customWidth="1"/>
    <col min="12031" max="12031" width="48.42578125" style="81" customWidth="1"/>
    <col min="12032" max="12032" width="13.85546875" style="81" customWidth="1"/>
    <col min="12033" max="12033" width="11.42578125" style="81" customWidth="1"/>
    <col min="12034" max="12034" width="11.85546875" style="81" customWidth="1"/>
    <col min="12035" max="12284" width="9.140625" style="81"/>
    <col min="12285" max="12285" width="11.5703125" style="81" customWidth="1"/>
    <col min="12286" max="12286" width="13.140625" style="81" customWidth="1"/>
    <col min="12287" max="12287" width="48.42578125" style="81" customWidth="1"/>
    <col min="12288" max="12288" width="13.85546875" style="81" customWidth="1"/>
    <col min="12289" max="12289" width="11.42578125" style="81" customWidth="1"/>
    <col min="12290" max="12290" width="11.85546875" style="81" customWidth="1"/>
    <col min="12291" max="12540" width="9.140625" style="81"/>
    <col min="12541" max="12541" width="11.5703125" style="81" customWidth="1"/>
    <col min="12542" max="12542" width="13.140625" style="81" customWidth="1"/>
    <col min="12543" max="12543" width="48.42578125" style="81" customWidth="1"/>
    <col min="12544" max="12544" width="13.85546875" style="81" customWidth="1"/>
    <col min="12545" max="12545" width="11.42578125" style="81" customWidth="1"/>
    <col min="12546" max="12546" width="11.85546875" style="81" customWidth="1"/>
    <col min="12547" max="12796" width="9.140625" style="81"/>
    <col min="12797" max="12797" width="11.5703125" style="81" customWidth="1"/>
    <col min="12798" max="12798" width="13.140625" style="81" customWidth="1"/>
    <col min="12799" max="12799" width="48.42578125" style="81" customWidth="1"/>
    <col min="12800" max="12800" width="13.85546875" style="81" customWidth="1"/>
    <col min="12801" max="12801" width="11.42578125" style="81" customWidth="1"/>
    <col min="12802" max="12802" width="11.85546875" style="81" customWidth="1"/>
    <col min="12803" max="13052" width="9.140625" style="81"/>
    <col min="13053" max="13053" width="11.5703125" style="81" customWidth="1"/>
    <col min="13054" max="13054" width="13.140625" style="81" customWidth="1"/>
    <col min="13055" max="13055" width="48.42578125" style="81" customWidth="1"/>
    <col min="13056" max="13056" width="13.85546875" style="81" customWidth="1"/>
    <col min="13057" max="13057" width="11.42578125" style="81" customWidth="1"/>
    <col min="13058" max="13058" width="11.85546875" style="81" customWidth="1"/>
    <col min="13059" max="13308" width="9.140625" style="81"/>
    <col min="13309" max="13309" width="11.5703125" style="81" customWidth="1"/>
    <col min="13310" max="13310" width="13.140625" style="81" customWidth="1"/>
    <col min="13311" max="13311" width="48.42578125" style="81" customWidth="1"/>
    <col min="13312" max="13312" width="13.85546875" style="81" customWidth="1"/>
    <col min="13313" max="13313" width="11.42578125" style="81" customWidth="1"/>
    <col min="13314" max="13314" width="11.85546875" style="81" customWidth="1"/>
    <col min="13315" max="13564" width="9.140625" style="81"/>
    <col min="13565" max="13565" width="11.5703125" style="81" customWidth="1"/>
    <col min="13566" max="13566" width="13.140625" style="81" customWidth="1"/>
    <col min="13567" max="13567" width="48.42578125" style="81" customWidth="1"/>
    <col min="13568" max="13568" width="13.85546875" style="81" customWidth="1"/>
    <col min="13569" max="13569" width="11.42578125" style="81" customWidth="1"/>
    <col min="13570" max="13570" width="11.85546875" style="81" customWidth="1"/>
    <col min="13571" max="13820" width="9.140625" style="81"/>
    <col min="13821" max="13821" width="11.5703125" style="81" customWidth="1"/>
    <col min="13822" max="13822" width="13.140625" style="81" customWidth="1"/>
    <col min="13823" max="13823" width="48.42578125" style="81" customWidth="1"/>
    <col min="13824" max="13824" width="13.85546875" style="81" customWidth="1"/>
    <col min="13825" max="13825" width="11.42578125" style="81" customWidth="1"/>
    <col min="13826" max="13826" width="11.85546875" style="81" customWidth="1"/>
    <col min="13827" max="14076" width="9.140625" style="81"/>
    <col min="14077" max="14077" width="11.5703125" style="81" customWidth="1"/>
    <col min="14078" max="14078" width="13.140625" style="81" customWidth="1"/>
    <col min="14079" max="14079" width="48.42578125" style="81" customWidth="1"/>
    <col min="14080" max="14080" width="13.85546875" style="81" customWidth="1"/>
    <col min="14081" max="14081" width="11.42578125" style="81" customWidth="1"/>
    <col min="14082" max="14082" width="11.85546875" style="81" customWidth="1"/>
    <col min="14083" max="14332" width="9.140625" style="81"/>
    <col min="14333" max="14333" width="11.5703125" style="81" customWidth="1"/>
    <col min="14334" max="14334" width="13.140625" style="81" customWidth="1"/>
    <col min="14335" max="14335" width="48.42578125" style="81" customWidth="1"/>
    <col min="14336" max="14336" width="13.85546875" style="81" customWidth="1"/>
    <col min="14337" max="14337" width="11.42578125" style="81" customWidth="1"/>
    <col min="14338" max="14338" width="11.85546875" style="81" customWidth="1"/>
    <col min="14339" max="14588" width="9.140625" style="81"/>
    <col min="14589" max="14589" width="11.5703125" style="81" customWidth="1"/>
    <col min="14590" max="14590" width="13.140625" style="81" customWidth="1"/>
    <col min="14591" max="14591" width="48.42578125" style="81" customWidth="1"/>
    <col min="14592" max="14592" width="13.85546875" style="81" customWidth="1"/>
    <col min="14593" max="14593" width="11.42578125" style="81" customWidth="1"/>
    <col min="14594" max="14594" width="11.85546875" style="81" customWidth="1"/>
    <col min="14595" max="14844" width="9.140625" style="81"/>
    <col min="14845" max="14845" width="11.5703125" style="81" customWidth="1"/>
    <col min="14846" max="14846" width="13.140625" style="81" customWidth="1"/>
    <col min="14847" max="14847" width="48.42578125" style="81" customWidth="1"/>
    <col min="14848" max="14848" width="13.85546875" style="81" customWidth="1"/>
    <col min="14849" max="14849" width="11.42578125" style="81" customWidth="1"/>
    <col min="14850" max="14850" width="11.85546875" style="81" customWidth="1"/>
    <col min="14851" max="15100" width="9.140625" style="81"/>
    <col min="15101" max="15101" width="11.5703125" style="81" customWidth="1"/>
    <col min="15102" max="15102" width="13.140625" style="81" customWidth="1"/>
    <col min="15103" max="15103" width="48.42578125" style="81" customWidth="1"/>
    <col min="15104" max="15104" width="13.85546875" style="81" customWidth="1"/>
    <col min="15105" max="15105" width="11.42578125" style="81" customWidth="1"/>
    <col min="15106" max="15106" width="11.85546875" style="81" customWidth="1"/>
    <col min="15107" max="15356" width="9.140625" style="81"/>
    <col min="15357" max="15357" width="11.5703125" style="81" customWidth="1"/>
    <col min="15358" max="15358" width="13.140625" style="81" customWidth="1"/>
    <col min="15359" max="15359" width="48.42578125" style="81" customWidth="1"/>
    <col min="15360" max="15360" width="13.85546875" style="81" customWidth="1"/>
    <col min="15361" max="15361" width="11.42578125" style="81" customWidth="1"/>
    <col min="15362" max="15362" width="11.85546875" style="81" customWidth="1"/>
    <col min="15363" max="15612" width="9.140625" style="81"/>
    <col min="15613" max="15613" width="11.5703125" style="81" customWidth="1"/>
    <col min="15614" max="15614" width="13.140625" style="81" customWidth="1"/>
    <col min="15615" max="15615" width="48.42578125" style="81" customWidth="1"/>
    <col min="15616" max="15616" width="13.85546875" style="81" customWidth="1"/>
    <col min="15617" max="15617" width="11.42578125" style="81" customWidth="1"/>
    <col min="15618" max="15618" width="11.85546875" style="81" customWidth="1"/>
    <col min="15619" max="15868" width="9.140625" style="81"/>
    <col min="15869" max="15869" width="11.5703125" style="81" customWidth="1"/>
    <col min="15870" max="15870" width="13.140625" style="81" customWidth="1"/>
    <col min="15871" max="15871" width="48.42578125" style="81" customWidth="1"/>
    <col min="15872" max="15872" width="13.85546875" style="81" customWidth="1"/>
    <col min="15873" max="15873" width="11.42578125" style="81" customWidth="1"/>
    <col min="15874" max="15874" width="11.85546875" style="81" customWidth="1"/>
    <col min="15875" max="16124" width="9.140625" style="81"/>
    <col min="16125" max="16125" width="11.5703125" style="81" customWidth="1"/>
    <col min="16126" max="16126" width="13.140625" style="81" customWidth="1"/>
    <col min="16127" max="16127" width="48.42578125" style="81" customWidth="1"/>
    <col min="16128" max="16128" width="13.85546875" style="81" customWidth="1"/>
    <col min="16129" max="16129" width="11.42578125" style="81" customWidth="1"/>
    <col min="16130" max="16130" width="11.85546875" style="81" customWidth="1"/>
    <col min="16131" max="16384" width="9.140625" style="81"/>
  </cols>
  <sheetData>
    <row r="1" spans="1:20" ht="18.75" x14ac:dyDescent="0.2">
      <c r="A1" s="263" t="s">
        <v>1387</v>
      </c>
      <c r="B1" s="263"/>
      <c r="C1" s="263"/>
      <c r="D1" s="263"/>
      <c r="E1" s="263"/>
      <c r="F1" s="263"/>
      <c r="G1" s="263"/>
      <c r="H1" s="263"/>
      <c r="I1" s="263"/>
      <c r="J1" s="263"/>
    </row>
    <row r="2" spans="1:20" ht="11.25" customHeight="1" x14ac:dyDescent="0.2">
      <c r="A2" s="27"/>
      <c r="B2" s="27"/>
      <c r="C2" s="27"/>
      <c r="D2" s="27"/>
      <c r="E2" s="27"/>
      <c r="F2" s="27"/>
    </row>
    <row r="3" spans="1:20" ht="11.25" customHeight="1" x14ac:dyDescent="0.2"/>
    <row r="4" spans="1:20" ht="18.75" x14ac:dyDescent="0.2">
      <c r="A4" s="264" t="s">
        <v>1641</v>
      </c>
      <c r="B4" s="264"/>
      <c r="C4" s="264"/>
      <c r="D4" s="264"/>
      <c r="E4" s="264"/>
      <c r="F4" s="264"/>
      <c r="G4" s="264"/>
      <c r="H4" s="264"/>
      <c r="I4" s="264"/>
      <c r="J4" s="264"/>
    </row>
    <row r="5" spans="1:20" ht="12.75" customHeight="1" x14ac:dyDescent="0.2"/>
    <row r="6" spans="1:20" ht="12.75" customHeight="1" thickBot="1" x14ac:dyDescent="0.25">
      <c r="A6" s="265"/>
      <c r="B6" s="265"/>
      <c r="C6" s="265"/>
      <c r="D6" s="265"/>
      <c r="E6" s="265"/>
      <c r="F6" s="265"/>
    </row>
    <row r="7" spans="1:20" ht="12.75" customHeight="1" thickBot="1" x14ac:dyDescent="0.25">
      <c r="E7" s="270" t="s">
        <v>2968</v>
      </c>
      <c r="F7" s="271"/>
      <c r="G7" s="270" t="s">
        <v>2969</v>
      </c>
      <c r="H7" s="271"/>
      <c r="I7" s="272" t="s">
        <v>2970</v>
      </c>
      <c r="J7" s="271"/>
    </row>
    <row r="8" spans="1:20" ht="12.75" customHeight="1" x14ac:dyDescent="0.2">
      <c r="A8" s="266" t="s">
        <v>2</v>
      </c>
      <c r="B8" s="266" t="s">
        <v>3</v>
      </c>
      <c r="C8" s="268" t="s">
        <v>4</v>
      </c>
      <c r="D8" s="268" t="s">
        <v>5</v>
      </c>
      <c r="E8" s="252" t="s">
        <v>6</v>
      </c>
      <c r="F8" s="252"/>
      <c r="G8" s="252" t="s">
        <v>6</v>
      </c>
      <c r="H8" s="252"/>
      <c r="I8" s="252" t="s">
        <v>6</v>
      </c>
      <c r="J8" s="252"/>
    </row>
    <row r="9" spans="1:20" ht="36.75" customHeight="1" thickBot="1" x14ac:dyDescent="0.25">
      <c r="A9" s="267"/>
      <c r="B9" s="267"/>
      <c r="C9" s="269"/>
      <c r="D9" s="269"/>
      <c r="E9" s="2" t="s">
        <v>7</v>
      </c>
      <c r="F9" s="3" t="s">
        <v>8</v>
      </c>
      <c r="G9" s="2" t="s">
        <v>7</v>
      </c>
      <c r="H9" s="3" t="s">
        <v>8</v>
      </c>
      <c r="I9" s="9" t="s">
        <v>7</v>
      </c>
      <c r="J9" s="10" t="s">
        <v>8</v>
      </c>
    </row>
    <row r="10" spans="1:20" ht="24.75" customHeight="1" x14ac:dyDescent="0.2">
      <c r="A10" s="4" t="s">
        <v>9</v>
      </c>
      <c r="B10" s="4" t="s">
        <v>1642</v>
      </c>
      <c r="C10" s="5" t="s">
        <v>1643</v>
      </c>
      <c r="D10" s="4" t="s">
        <v>15</v>
      </c>
      <c r="E10" s="6">
        <f>ROUND('6,3'!E10*'1,2'!$E$28,0)</f>
        <v>1652</v>
      </c>
      <c r="F10" s="6">
        <f>ROUND('6,3'!F10*'1,2'!$E$28,0)</f>
        <v>0</v>
      </c>
      <c r="G10" s="6">
        <f>ROUND('6,3'!G10*'1,2'!$E$28,0)</f>
        <v>3114</v>
      </c>
      <c r="H10" s="6">
        <f>ROUND('6,3'!H10*'1,2'!$E$28,0)</f>
        <v>0</v>
      </c>
      <c r="I10" s="6">
        <f>ROUND('6,3'!I10*'1,2'!$E$28,0)</f>
        <v>3485</v>
      </c>
      <c r="J10" s="6">
        <f>ROUND('6,3'!J10*'1,2'!$E$28,0)</f>
        <v>0</v>
      </c>
      <c r="L10" s="86"/>
      <c r="M10" s="86"/>
      <c r="N10" s="86"/>
      <c r="O10" s="86"/>
      <c r="P10" s="86"/>
      <c r="Q10" s="86"/>
      <c r="R10" s="82"/>
      <c r="T10" s="82"/>
    </row>
    <row r="11" spans="1:20" ht="24.75" customHeight="1" x14ac:dyDescent="0.2">
      <c r="A11" s="4" t="s">
        <v>194</v>
      </c>
      <c r="B11" s="4" t="s">
        <v>1644</v>
      </c>
      <c r="C11" s="5" t="s">
        <v>1645</v>
      </c>
      <c r="D11" s="4" t="s">
        <v>15</v>
      </c>
      <c r="E11" s="6">
        <f>ROUND('6,3'!E11*'1,2'!$E$28,0)</f>
        <v>2358</v>
      </c>
      <c r="F11" s="6">
        <f>ROUND('6,3'!F11*'1,2'!$E$28,0)</f>
        <v>0</v>
      </c>
      <c r="G11" s="6">
        <f>ROUND('6,3'!G11*'1,2'!$E$28,0)</f>
        <v>4450</v>
      </c>
      <c r="H11" s="6">
        <f>ROUND('6,3'!H11*'1,2'!$E$28,0)</f>
        <v>0</v>
      </c>
      <c r="I11" s="6">
        <f>ROUND('6,3'!I11*'1,2'!$E$28,0)</f>
        <v>4977</v>
      </c>
      <c r="J11" s="6">
        <f>ROUND('6,3'!J11*'1,2'!$E$28,0)</f>
        <v>0</v>
      </c>
      <c r="L11" s="86"/>
      <c r="M11" s="86"/>
      <c r="N11" s="86"/>
      <c r="O11" s="86"/>
      <c r="P11" s="86"/>
      <c r="Q11" s="86"/>
      <c r="R11" s="82"/>
      <c r="T11" s="82"/>
    </row>
    <row r="12" spans="1:20" ht="24.75" customHeight="1" x14ac:dyDescent="0.2">
      <c r="A12" s="4" t="s">
        <v>197</v>
      </c>
      <c r="B12" s="4" t="s">
        <v>1646</v>
      </c>
      <c r="C12" s="5" t="s">
        <v>1647</v>
      </c>
      <c r="D12" s="4" t="s">
        <v>15</v>
      </c>
      <c r="E12" s="6">
        <f>ROUND('6,3'!E12*'1,2'!$E$28,0)</f>
        <v>1006</v>
      </c>
      <c r="F12" s="6">
        <f>ROUND('6,3'!F12*'1,2'!$E$28,0)</f>
        <v>1109</v>
      </c>
      <c r="G12" s="6">
        <f>ROUND('6,3'!G12*'1,2'!$E$28,0)</f>
        <v>1854</v>
      </c>
      <c r="H12" s="6">
        <f>ROUND('6,3'!H12*'1,2'!$E$28,0)</f>
        <v>2047</v>
      </c>
      <c r="I12" s="6">
        <f>ROUND('6,3'!I12*'1,2'!$E$28,0)</f>
        <v>2074</v>
      </c>
      <c r="J12" s="6">
        <f>ROUND('6,3'!J12*'1,2'!$E$28,0)</f>
        <v>2289</v>
      </c>
      <c r="L12" s="86"/>
      <c r="M12" s="86"/>
      <c r="N12" s="86"/>
      <c r="O12" s="86"/>
      <c r="P12" s="86"/>
      <c r="Q12" s="86"/>
      <c r="R12" s="82"/>
      <c r="T12" s="82"/>
    </row>
    <row r="13" spans="1:20" ht="24.75" customHeight="1" x14ac:dyDescent="0.2">
      <c r="A13" s="4" t="s">
        <v>200</v>
      </c>
      <c r="B13" s="4" t="s">
        <v>1648</v>
      </c>
      <c r="C13" s="5" t="s">
        <v>1649</v>
      </c>
      <c r="D13" s="4" t="s">
        <v>15</v>
      </c>
      <c r="E13" s="6">
        <f>ROUND('6,3'!E13*'1,2'!$E$28,0)</f>
        <v>1595</v>
      </c>
      <c r="F13" s="6">
        <f>ROUND('6,3'!F13*'1,2'!$E$28,0)</f>
        <v>1758</v>
      </c>
      <c r="G13" s="6">
        <f>ROUND('6,3'!G13*'1,2'!$E$28,0)</f>
        <v>2936</v>
      </c>
      <c r="H13" s="6">
        <f>ROUND('6,3'!H13*'1,2'!$E$28,0)</f>
        <v>3241</v>
      </c>
      <c r="I13" s="6">
        <f>ROUND('6,3'!I13*'1,2'!$E$28,0)</f>
        <v>3284</v>
      </c>
      <c r="J13" s="6">
        <f>ROUND('6,3'!J13*'1,2'!$E$28,0)</f>
        <v>3624</v>
      </c>
      <c r="L13" s="86"/>
      <c r="M13" s="86"/>
      <c r="N13" s="86"/>
      <c r="O13" s="86"/>
      <c r="P13" s="86"/>
      <c r="Q13" s="86"/>
      <c r="R13" s="82"/>
      <c r="T13" s="82"/>
    </row>
    <row r="14" spans="1:20" ht="12.75" customHeight="1" x14ac:dyDescent="0.2">
      <c r="A14" s="4" t="s">
        <v>203</v>
      </c>
      <c r="B14" s="4" t="s">
        <v>1650</v>
      </c>
      <c r="C14" s="5" t="s">
        <v>1651</v>
      </c>
      <c r="D14" s="4" t="s">
        <v>15</v>
      </c>
      <c r="E14" s="6">
        <f>ROUND('6,3'!E14*'1,2'!$E$28,0)</f>
        <v>2036</v>
      </c>
      <c r="F14" s="6">
        <f>ROUND('6,3'!F14*'1,2'!$E$28,0)</f>
        <v>0</v>
      </c>
      <c r="G14" s="6">
        <f>ROUND('6,3'!G14*'1,2'!$E$28,0)</f>
        <v>3840</v>
      </c>
      <c r="H14" s="6">
        <f>ROUND('6,3'!H14*'1,2'!$E$28,0)</f>
        <v>0</v>
      </c>
      <c r="I14" s="6">
        <f>ROUND('6,3'!I14*'1,2'!$E$28,0)</f>
        <v>4294</v>
      </c>
      <c r="J14" s="6">
        <f>ROUND('6,3'!J14*'1,2'!$E$28,0)</f>
        <v>0</v>
      </c>
      <c r="L14" s="86"/>
      <c r="M14" s="86"/>
      <c r="N14" s="86"/>
      <c r="O14" s="86"/>
      <c r="P14" s="86"/>
      <c r="Q14" s="86"/>
      <c r="R14" s="82"/>
      <c r="T14" s="82"/>
    </row>
    <row r="15" spans="1:20" ht="12.75" customHeight="1" x14ac:dyDescent="0.2">
      <c r="A15" s="4" t="s">
        <v>206</v>
      </c>
      <c r="B15" s="4" t="s">
        <v>1652</v>
      </c>
      <c r="C15" s="5" t="s">
        <v>1651</v>
      </c>
      <c r="D15" s="4" t="s">
        <v>15</v>
      </c>
      <c r="E15" s="6">
        <f>ROUND('6,3'!E15*'1,2'!$E$28,0)</f>
        <v>2696</v>
      </c>
      <c r="F15" s="6">
        <f>ROUND('6,3'!F15*'1,2'!$E$28,0)</f>
        <v>0</v>
      </c>
      <c r="G15" s="6">
        <f>ROUND('6,3'!G15*'1,2'!$E$28,0)</f>
        <v>5084</v>
      </c>
      <c r="H15" s="6">
        <f>ROUND('6,3'!H15*'1,2'!$E$28,0)</f>
        <v>0</v>
      </c>
      <c r="I15" s="6">
        <f>ROUND('6,3'!I15*'1,2'!$E$28,0)</f>
        <v>5687</v>
      </c>
      <c r="J15" s="6">
        <f>ROUND('6,3'!J15*'1,2'!$E$28,0)</f>
        <v>0</v>
      </c>
      <c r="L15" s="86"/>
      <c r="M15" s="86"/>
      <c r="N15" s="86"/>
      <c r="O15" s="86"/>
      <c r="P15" s="86"/>
      <c r="Q15" s="86"/>
      <c r="R15" s="82"/>
      <c r="T15" s="82"/>
    </row>
    <row r="16" spans="1:20" ht="24.75" customHeight="1" x14ac:dyDescent="0.2">
      <c r="A16" s="4" t="s">
        <v>209</v>
      </c>
      <c r="B16" s="4" t="s">
        <v>1653</v>
      </c>
      <c r="C16" s="5" t="s">
        <v>1654</v>
      </c>
      <c r="D16" s="4" t="s">
        <v>15</v>
      </c>
      <c r="E16" s="6">
        <f>ROUND('6,3'!E16*'1,2'!$E$28,0)</f>
        <v>776</v>
      </c>
      <c r="F16" s="6">
        <f>ROUND('6,3'!F16*'1,2'!$E$28,0)</f>
        <v>0</v>
      </c>
      <c r="G16" s="6">
        <f>ROUND('6,3'!G16*'1,2'!$E$28,0)</f>
        <v>1445</v>
      </c>
      <c r="H16" s="6">
        <f>ROUND('6,3'!H16*'1,2'!$E$28,0)</f>
        <v>0</v>
      </c>
      <c r="I16" s="6">
        <f>ROUND('6,3'!I16*'1,2'!$E$28,0)</f>
        <v>1617</v>
      </c>
      <c r="J16" s="6">
        <f>ROUND('6,3'!J16*'1,2'!$E$28,0)</f>
        <v>0</v>
      </c>
      <c r="L16" s="86"/>
      <c r="M16" s="86"/>
      <c r="N16" s="86"/>
      <c r="O16" s="86"/>
      <c r="P16" s="86"/>
      <c r="Q16" s="86"/>
      <c r="R16" s="82"/>
      <c r="T16" s="82"/>
    </row>
    <row r="17" spans="1:20" ht="24.75" customHeight="1" x14ac:dyDescent="0.2">
      <c r="A17" s="4" t="s">
        <v>212</v>
      </c>
      <c r="B17" s="4" t="s">
        <v>1655</v>
      </c>
      <c r="C17" s="5" t="s">
        <v>1656</v>
      </c>
      <c r="D17" s="4" t="s">
        <v>15</v>
      </c>
      <c r="E17" s="6">
        <f>ROUND('6,3'!E17*'1,2'!$E$28,0)</f>
        <v>739</v>
      </c>
      <c r="F17" s="6">
        <f>ROUND('6,3'!F17*'1,2'!$E$28,0)</f>
        <v>0</v>
      </c>
      <c r="G17" s="6">
        <f>ROUND('6,3'!G17*'1,2'!$E$28,0)</f>
        <v>1361</v>
      </c>
      <c r="H17" s="6">
        <f>ROUND('6,3'!H17*'1,2'!$E$28,0)</f>
        <v>0</v>
      </c>
      <c r="I17" s="6">
        <f>ROUND('6,3'!I17*'1,2'!$E$28,0)</f>
        <v>1524</v>
      </c>
      <c r="J17" s="6">
        <f>ROUND('6,3'!J17*'1,2'!$E$28,0)</f>
        <v>0</v>
      </c>
      <c r="L17" s="86"/>
      <c r="M17" s="86"/>
      <c r="N17" s="86"/>
      <c r="O17" s="86"/>
      <c r="P17" s="86"/>
      <c r="Q17" s="86"/>
      <c r="R17" s="82"/>
      <c r="T17" s="82"/>
    </row>
    <row r="18" spans="1:20" ht="24.75" customHeight="1" x14ac:dyDescent="0.2">
      <c r="A18" s="4" t="s">
        <v>215</v>
      </c>
      <c r="B18" s="4" t="s">
        <v>1657</v>
      </c>
      <c r="C18" s="5" t="s">
        <v>1658</v>
      </c>
      <c r="D18" s="4" t="s">
        <v>15</v>
      </c>
      <c r="E18" s="6">
        <f>ROUND('6,3'!E18*'1,2'!$E$28,0)</f>
        <v>580</v>
      </c>
      <c r="F18" s="6">
        <f>ROUND('6,3'!F18*'1,2'!$E$28,0)</f>
        <v>0</v>
      </c>
      <c r="G18" s="6">
        <f>ROUND('6,3'!G18*'1,2'!$E$28,0)</f>
        <v>1082</v>
      </c>
      <c r="H18" s="6">
        <f>ROUND('6,3'!H18*'1,2'!$E$28,0)</f>
        <v>0</v>
      </c>
      <c r="I18" s="6">
        <f>ROUND('6,3'!I18*'1,2'!$E$28,0)</f>
        <v>1211</v>
      </c>
      <c r="J18" s="6">
        <f>ROUND('6,3'!J18*'1,2'!$E$28,0)</f>
        <v>0</v>
      </c>
      <c r="L18" s="86"/>
      <c r="M18" s="86"/>
      <c r="N18" s="86"/>
      <c r="O18" s="86"/>
      <c r="P18" s="86"/>
      <c r="Q18" s="86"/>
      <c r="R18" s="82"/>
      <c r="T18" s="82"/>
    </row>
    <row r="19" spans="1:20" ht="24.75" customHeight="1" x14ac:dyDescent="0.2">
      <c r="A19" s="4" t="s">
        <v>218</v>
      </c>
      <c r="B19" s="4" t="s">
        <v>1659</v>
      </c>
      <c r="C19" s="5" t="s">
        <v>1660</v>
      </c>
      <c r="D19" s="4" t="s">
        <v>15</v>
      </c>
      <c r="E19" s="6">
        <f>ROUND('6,3'!E19*'1,2'!$E$28,0)</f>
        <v>1220</v>
      </c>
      <c r="F19" s="6">
        <f>ROUND('6,3'!F19*'1,2'!$E$28,0)</f>
        <v>0</v>
      </c>
      <c r="G19" s="6">
        <f>ROUND('6,3'!G19*'1,2'!$E$28,0)</f>
        <v>2275</v>
      </c>
      <c r="H19" s="6">
        <f>ROUND('6,3'!H19*'1,2'!$E$28,0)</f>
        <v>0</v>
      </c>
      <c r="I19" s="6">
        <f>ROUND('6,3'!I19*'1,2'!$E$28,0)</f>
        <v>2545</v>
      </c>
      <c r="J19" s="6">
        <f>ROUND('6,3'!J19*'1,2'!$E$28,0)</f>
        <v>0</v>
      </c>
      <c r="L19" s="86"/>
      <c r="M19" s="86"/>
      <c r="N19" s="86"/>
      <c r="O19" s="86"/>
      <c r="P19" s="86"/>
      <c r="Q19" s="86"/>
      <c r="R19" s="82"/>
      <c r="T19" s="82"/>
    </row>
    <row r="20" spans="1:20" ht="24.75" customHeight="1" x14ac:dyDescent="0.2">
      <c r="A20" s="4" t="s">
        <v>221</v>
      </c>
      <c r="B20" s="4" t="s">
        <v>1661</v>
      </c>
      <c r="C20" s="5" t="s">
        <v>1662</v>
      </c>
      <c r="D20" s="4" t="s">
        <v>15</v>
      </c>
      <c r="E20" s="6">
        <f>ROUND('6,3'!E20*'1,2'!$E$28,0)</f>
        <v>1831</v>
      </c>
      <c r="F20" s="6">
        <f>ROUND('6,3'!F20*'1,2'!$E$28,0)</f>
        <v>0</v>
      </c>
      <c r="G20" s="6">
        <f>ROUND('6,3'!G20*'1,2'!$E$28,0)</f>
        <v>3415</v>
      </c>
      <c r="H20" s="6">
        <f>ROUND('6,3'!H20*'1,2'!$E$28,0)</f>
        <v>0</v>
      </c>
      <c r="I20" s="6">
        <f>ROUND('6,3'!I20*'1,2'!$E$28,0)</f>
        <v>3818</v>
      </c>
      <c r="J20" s="6">
        <f>ROUND('6,3'!J20*'1,2'!$E$28,0)</f>
        <v>0</v>
      </c>
      <c r="L20" s="86"/>
      <c r="M20" s="86"/>
      <c r="N20" s="86"/>
      <c r="O20" s="86"/>
      <c r="P20" s="86"/>
      <c r="Q20" s="86"/>
      <c r="R20" s="82"/>
      <c r="T20" s="82"/>
    </row>
    <row r="21" spans="1:20" ht="24.75" customHeight="1" x14ac:dyDescent="0.2">
      <c r="A21" s="4" t="s">
        <v>224</v>
      </c>
      <c r="B21" s="4" t="s">
        <v>1663</v>
      </c>
      <c r="C21" s="5" t="s">
        <v>1664</v>
      </c>
      <c r="D21" s="4" t="s">
        <v>15</v>
      </c>
      <c r="E21" s="6">
        <f>ROUND('6,3'!E21*'1,2'!$E$28,0)</f>
        <v>2279</v>
      </c>
      <c r="F21" s="6">
        <f>ROUND('6,3'!F21*'1,2'!$E$28,0)</f>
        <v>0</v>
      </c>
      <c r="G21" s="6">
        <f>ROUND('6,3'!G21*'1,2'!$E$28,0)</f>
        <v>4254</v>
      </c>
      <c r="H21" s="6">
        <f>ROUND('6,3'!H21*'1,2'!$E$28,0)</f>
        <v>0</v>
      </c>
      <c r="I21" s="6">
        <f>ROUND('6,3'!I21*'1,2'!$E$28,0)</f>
        <v>4759</v>
      </c>
      <c r="J21" s="6">
        <f>ROUND('6,3'!J21*'1,2'!$E$28,0)</f>
        <v>0</v>
      </c>
      <c r="L21" s="86"/>
      <c r="M21" s="86"/>
      <c r="N21" s="86"/>
      <c r="O21" s="86"/>
      <c r="P21" s="86"/>
      <c r="Q21" s="86"/>
      <c r="R21" s="82"/>
      <c r="T21" s="82"/>
    </row>
    <row r="22" spans="1:20" ht="24.75" customHeight="1" x14ac:dyDescent="0.2">
      <c r="A22" s="4" t="s">
        <v>227</v>
      </c>
      <c r="B22" s="4" t="s">
        <v>1665</v>
      </c>
      <c r="C22" s="5" t="s">
        <v>1666</v>
      </c>
      <c r="D22" s="4" t="s">
        <v>15</v>
      </c>
      <c r="E22" s="6">
        <f>ROUND('6,3'!E22*'1,2'!$E$28,0)</f>
        <v>7857</v>
      </c>
      <c r="F22" s="6">
        <f>ROUND('6,3'!F22*'1,2'!$E$28,0)</f>
        <v>0</v>
      </c>
      <c r="G22" s="6">
        <f>ROUND('6,3'!G22*'1,2'!$E$28,0)</f>
        <v>14821</v>
      </c>
      <c r="H22" s="6">
        <f>ROUND('6,3'!H22*'1,2'!$E$28,0)</f>
        <v>0</v>
      </c>
      <c r="I22" s="6">
        <f>ROUND('6,3'!I22*'1,2'!$E$28,0)</f>
        <v>16583</v>
      </c>
      <c r="J22" s="6">
        <f>ROUND('6,3'!J22*'1,2'!$E$28,0)</f>
        <v>0</v>
      </c>
      <c r="L22" s="86"/>
      <c r="M22" s="86"/>
      <c r="N22" s="86"/>
      <c r="O22" s="86"/>
      <c r="P22" s="86"/>
      <c r="Q22" s="86"/>
      <c r="R22" s="82"/>
      <c r="T22" s="82"/>
    </row>
    <row r="23" spans="1:20" ht="36.75" customHeight="1" x14ac:dyDescent="0.2">
      <c r="A23" s="4" t="s">
        <v>230</v>
      </c>
      <c r="B23" s="4" t="s">
        <v>1667</v>
      </c>
      <c r="C23" s="5" t="s">
        <v>1668</v>
      </c>
      <c r="D23" s="4" t="s">
        <v>15</v>
      </c>
      <c r="E23" s="6">
        <f>ROUND('6,3'!E23*'1,2'!$E$28,0)</f>
        <v>6786</v>
      </c>
      <c r="F23" s="6">
        <f>ROUND('6,3'!F23*'1,2'!$E$28,0)</f>
        <v>0</v>
      </c>
      <c r="G23" s="6">
        <f>ROUND('6,3'!G23*'1,2'!$E$28,0)</f>
        <v>12499</v>
      </c>
      <c r="H23" s="6">
        <f>ROUND('6,3'!H23*'1,2'!$E$28,0)</f>
        <v>0</v>
      </c>
      <c r="I23" s="6">
        <f>ROUND('6,3'!I23*'1,2'!$E$28,0)</f>
        <v>13979</v>
      </c>
      <c r="J23" s="6">
        <f>ROUND('6,3'!J23*'1,2'!$E$28,0)</f>
        <v>0</v>
      </c>
      <c r="L23" s="86"/>
      <c r="M23" s="86"/>
      <c r="N23" s="86"/>
      <c r="O23" s="86"/>
      <c r="P23" s="86"/>
      <c r="Q23" s="86"/>
      <c r="R23" s="82"/>
      <c r="T23" s="82"/>
    </row>
    <row r="24" spans="1:20" ht="24.75" customHeight="1" x14ac:dyDescent="0.2">
      <c r="A24" s="4" t="s">
        <v>233</v>
      </c>
      <c r="B24" s="4" t="s">
        <v>1669</v>
      </c>
      <c r="C24" s="5" t="s">
        <v>1670</v>
      </c>
      <c r="D24" s="4" t="s">
        <v>15</v>
      </c>
      <c r="E24" s="6">
        <f>ROUND('6,3'!E24*'1,2'!$E$28,0)</f>
        <v>4850</v>
      </c>
      <c r="F24" s="6">
        <f>ROUND('6,3'!F24*'1,2'!$E$28,0)</f>
        <v>0</v>
      </c>
      <c r="G24" s="6">
        <f>ROUND('6,3'!G24*'1,2'!$E$28,0)</f>
        <v>9152</v>
      </c>
      <c r="H24" s="6">
        <f>ROUND('6,3'!H24*'1,2'!$E$28,0)</f>
        <v>0</v>
      </c>
      <c r="I24" s="6">
        <f>ROUND('6,3'!I24*'1,2'!$E$28,0)</f>
        <v>10238</v>
      </c>
      <c r="J24" s="6">
        <f>ROUND('6,3'!J24*'1,2'!$E$28,0)</f>
        <v>0</v>
      </c>
      <c r="L24" s="86"/>
      <c r="M24" s="86"/>
      <c r="N24" s="86"/>
      <c r="O24" s="86"/>
      <c r="P24" s="86"/>
      <c r="Q24" s="86"/>
      <c r="R24" s="82"/>
      <c r="T24" s="82"/>
    </row>
    <row r="25" spans="1:20" ht="36.75" customHeight="1" x14ac:dyDescent="0.2">
      <c r="A25" s="4" t="s">
        <v>236</v>
      </c>
      <c r="B25" s="4" t="s">
        <v>1671</v>
      </c>
      <c r="C25" s="5" t="s">
        <v>1672</v>
      </c>
      <c r="D25" s="4" t="s">
        <v>15</v>
      </c>
      <c r="E25" s="6">
        <f>ROUND('6,3'!E25*'1,2'!$E$28,0)</f>
        <v>4189</v>
      </c>
      <c r="F25" s="6">
        <f>ROUND('6,3'!F25*'1,2'!$E$28,0)</f>
        <v>0</v>
      </c>
      <c r="G25" s="6">
        <f>ROUND('6,3'!G25*'1,2'!$E$28,0)</f>
        <v>7718</v>
      </c>
      <c r="H25" s="6">
        <f>ROUND('6,3'!H25*'1,2'!$E$28,0)</f>
        <v>0</v>
      </c>
      <c r="I25" s="6">
        <f>ROUND('6,3'!I25*'1,2'!$E$28,0)</f>
        <v>8631</v>
      </c>
      <c r="J25" s="6">
        <f>ROUND('6,3'!J25*'1,2'!$E$28,0)</f>
        <v>0</v>
      </c>
      <c r="L25" s="86"/>
      <c r="M25" s="86"/>
      <c r="N25" s="86"/>
      <c r="O25" s="86"/>
      <c r="P25" s="86"/>
      <c r="Q25" s="86"/>
      <c r="R25" s="82"/>
      <c r="T25" s="82"/>
    </row>
    <row r="26" spans="1:20" ht="36.75" customHeight="1" x14ac:dyDescent="0.2">
      <c r="A26" s="4" t="s">
        <v>239</v>
      </c>
      <c r="B26" s="4" t="s">
        <v>1673</v>
      </c>
      <c r="C26" s="5" t="s">
        <v>1674</v>
      </c>
      <c r="D26" s="4" t="s">
        <v>15</v>
      </c>
      <c r="E26" s="6">
        <f>ROUND('6,3'!E26*'1,2'!$E$28,0)</f>
        <v>4460</v>
      </c>
      <c r="F26" s="6">
        <f>ROUND('6,3'!F26*'1,2'!$E$28,0)</f>
        <v>0</v>
      </c>
      <c r="G26" s="6">
        <f>ROUND('6,3'!G26*'1,2'!$E$28,0)</f>
        <v>8414</v>
      </c>
      <c r="H26" s="6">
        <f>ROUND('6,3'!H26*'1,2'!$E$28,0)</f>
        <v>0</v>
      </c>
      <c r="I26" s="6">
        <f>ROUND('6,3'!I26*'1,2'!$E$28,0)</f>
        <v>9414</v>
      </c>
      <c r="J26" s="6">
        <f>ROUND('6,3'!J26*'1,2'!$E$28,0)</f>
        <v>0</v>
      </c>
      <c r="L26" s="86"/>
      <c r="M26" s="86"/>
      <c r="N26" s="86"/>
      <c r="O26" s="86"/>
      <c r="P26" s="86"/>
      <c r="Q26" s="86"/>
      <c r="R26" s="82"/>
      <c r="T26" s="82"/>
    </row>
    <row r="27" spans="1:20" ht="36.75" customHeight="1" x14ac:dyDescent="0.2">
      <c r="A27" s="4" t="s">
        <v>242</v>
      </c>
      <c r="B27" s="4" t="s">
        <v>1675</v>
      </c>
      <c r="C27" s="5" t="s">
        <v>1676</v>
      </c>
      <c r="D27" s="4" t="s">
        <v>15</v>
      </c>
      <c r="E27" s="6">
        <f>ROUND('6,3'!E27*'1,2'!$E$28,0)</f>
        <v>3854</v>
      </c>
      <c r="F27" s="6">
        <f>ROUND('6,3'!F27*'1,2'!$E$28,0)</f>
        <v>0</v>
      </c>
      <c r="G27" s="6">
        <f>ROUND('6,3'!G27*'1,2'!$E$28,0)</f>
        <v>7095</v>
      </c>
      <c r="H27" s="6">
        <f>ROUND('6,3'!H27*'1,2'!$E$28,0)</f>
        <v>0</v>
      </c>
      <c r="I27" s="6">
        <f>ROUND('6,3'!I27*'1,2'!$E$28,0)</f>
        <v>7936</v>
      </c>
      <c r="J27" s="6">
        <f>ROUND('6,3'!J27*'1,2'!$E$28,0)</f>
        <v>0</v>
      </c>
      <c r="L27" s="86"/>
      <c r="M27" s="86"/>
      <c r="N27" s="86"/>
      <c r="O27" s="86"/>
      <c r="P27" s="86"/>
      <c r="Q27" s="86"/>
      <c r="R27" s="82"/>
      <c r="T27" s="82"/>
    </row>
    <row r="28" spans="1:20" ht="24.75" customHeight="1" x14ac:dyDescent="0.2">
      <c r="A28" s="4" t="s">
        <v>245</v>
      </c>
      <c r="B28" s="4" t="s">
        <v>1677</v>
      </c>
      <c r="C28" s="5" t="s">
        <v>1678</v>
      </c>
      <c r="D28" s="4" t="s">
        <v>15</v>
      </c>
      <c r="E28" s="6">
        <f>ROUND('6,3'!E28*'1,2'!$E$28,0)</f>
        <v>19874</v>
      </c>
      <c r="F28" s="6">
        <f>ROUND('6,3'!F28*'1,2'!$E$28,0)</f>
        <v>0</v>
      </c>
      <c r="G28" s="6">
        <f>ROUND('6,3'!G28*'1,2'!$E$28,0)</f>
        <v>37496</v>
      </c>
      <c r="H28" s="6">
        <f>ROUND('6,3'!H28*'1,2'!$E$28,0)</f>
        <v>0</v>
      </c>
      <c r="I28" s="6">
        <f>ROUND('6,3'!I28*'1,2'!$E$28,0)</f>
        <v>41955</v>
      </c>
      <c r="J28" s="6">
        <f>ROUND('6,3'!J28*'1,2'!$E$28,0)</f>
        <v>0</v>
      </c>
      <c r="L28" s="86"/>
      <c r="M28" s="86"/>
      <c r="N28" s="86"/>
      <c r="O28" s="86"/>
      <c r="P28" s="86"/>
      <c r="Q28" s="86"/>
      <c r="R28" s="82"/>
      <c r="T28" s="82"/>
    </row>
    <row r="29" spans="1:20" ht="24.75" customHeight="1" x14ac:dyDescent="0.2">
      <c r="A29" s="4" t="s">
        <v>248</v>
      </c>
      <c r="B29" s="4" t="s">
        <v>1679</v>
      </c>
      <c r="C29" s="5" t="s">
        <v>1680</v>
      </c>
      <c r="D29" s="4" t="s">
        <v>15</v>
      </c>
      <c r="E29" s="6">
        <f>ROUND('6,3'!E29*'1,2'!$E$28,0)</f>
        <v>17166</v>
      </c>
      <c r="F29" s="6">
        <f>ROUND('6,3'!F29*'1,2'!$E$28,0)</f>
        <v>0</v>
      </c>
      <c r="G29" s="6">
        <f>ROUND('6,3'!G29*'1,2'!$E$28,0)</f>
        <v>31620</v>
      </c>
      <c r="H29" s="6">
        <f>ROUND('6,3'!H29*'1,2'!$E$28,0)</f>
        <v>0</v>
      </c>
      <c r="I29" s="6">
        <f>ROUND('6,3'!I29*'1,2'!$E$28,0)</f>
        <v>35366</v>
      </c>
      <c r="J29" s="6">
        <f>ROUND('6,3'!J29*'1,2'!$E$28,0)</f>
        <v>0</v>
      </c>
      <c r="L29" s="86"/>
      <c r="M29" s="86"/>
      <c r="N29" s="86"/>
      <c r="O29" s="86"/>
      <c r="P29" s="86"/>
      <c r="Q29" s="86"/>
      <c r="R29" s="82"/>
      <c r="T29" s="82"/>
    </row>
    <row r="30" spans="1:20" ht="24.75" customHeight="1" x14ac:dyDescent="0.2">
      <c r="A30" s="4" t="s">
        <v>251</v>
      </c>
      <c r="B30" s="4" t="s">
        <v>1681</v>
      </c>
      <c r="C30" s="5" t="s">
        <v>1682</v>
      </c>
      <c r="D30" s="4" t="s">
        <v>15</v>
      </c>
      <c r="E30" s="6">
        <f>ROUND('6,3'!E30*'1,2'!$E$28,0)</f>
        <v>499</v>
      </c>
      <c r="F30" s="6">
        <f>ROUND('6,3'!F30*'1,2'!$E$28,0)</f>
        <v>0</v>
      </c>
      <c r="G30" s="6">
        <f>ROUND('6,3'!G30*'1,2'!$E$28,0)</f>
        <v>933</v>
      </c>
      <c r="H30" s="6">
        <f>ROUND('6,3'!H30*'1,2'!$E$28,0)</f>
        <v>0</v>
      </c>
      <c r="I30" s="6">
        <f>ROUND('6,3'!I30*'1,2'!$E$28,0)</f>
        <v>1043</v>
      </c>
      <c r="J30" s="6">
        <f>ROUND('6,3'!J30*'1,2'!$E$28,0)</f>
        <v>0</v>
      </c>
      <c r="L30" s="86"/>
      <c r="M30" s="86"/>
      <c r="N30" s="86"/>
      <c r="O30" s="86"/>
      <c r="P30" s="86"/>
      <c r="Q30" s="86"/>
      <c r="R30" s="82"/>
      <c r="T30" s="82"/>
    </row>
    <row r="31" spans="1:20" ht="24.75" customHeight="1" x14ac:dyDescent="0.2">
      <c r="A31" s="4" t="s">
        <v>254</v>
      </c>
      <c r="B31" s="4" t="s">
        <v>1683</v>
      </c>
      <c r="C31" s="5" t="s">
        <v>1684</v>
      </c>
      <c r="D31" s="4" t="s">
        <v>15</v>
      </c>
      <c r="E31" s="6">
        <f>ROUND('6,3'!E31*'1,2'!$E$28,0)</f>
        <v>1134</v>
      </c>
      <c r="F31" s="6">
        <f>ROUND('6,3'!F31*'1,2'!$E$28,0)</f>
        <v>0</v>
      </c>
      <c r="G31" s="6">
        <f>ROUND('6,3'!G31*'1,2'!$E$28,0)</f>
        <v>2115</v>
      </c>
      <c r="H31" s="6">
        <f>ROUND('6,3'!H31*'1,2'!$E$28,0)</f>
        <v>0</v>
      </c>
      <c r="I31" s="6">
        <f>ROUND('6,3'!I31*'1,2'!$E$28,0)</f>
        <v>2367</v>
      </c>
      <c r="J31" s="6">
        <f>ROUND('6,3'!J31*'1,2'!$E$28,0)</f>
        <v>0</v>
      </c>
      <c r="L31" s="86"/>
      <c r="M31" s="86"/>
      <c r="N31" s="86"/>
      <c r="O31" s="86"/>
      <c r="P31" s="86"/>
      <c r="Q31" s="86"/>
      <c r="R31" s="82"/>
      <c r="T31" s="82"/>
    </row>
    <row r="32" spans="1:20" ht="24.75" customHeight="1" x14ac:dyDescent="0.2">
      <c r="A32" s="4" t="s">
        <v>257</v>
      </c>
      <c r="B32" s="4" t="s">
        <v>1685</v>
      </c>
      <c r="C32" s="5" t="s">
        <v>1686</v>
      </c>
      <c r="D32" s="4" t="s">
        <v>15</v>
      </c>
      <c r="E32" s="6">
        <f>ROUND('6,3'!E32*'1,2'!$E$28,0)</f>
        <v>1670</v>
      </c>
      <c r="F32" s="6">
        <f>ROUND('6,3'!F32*'1,2'!$E$28,0)</f>
        <v>0</v>
      </c>
      <c r="G32" s="6">
        <f>ROUND('6,3'!G32*'1,2'!$E$28,0)</f>
        <v>3116</v>
      </c>
      <c r="H32" s="6">
        <f>ROUND('6,3'!H32*'1,2'!$E$28,0)</f>
        <v>0</v>
      </c>
      <c r="I32" s="6">
        <f>ROUND('6,3'!I32*'1,2'!$E$28,0)</f>
        <v>3487</v>
      </c>
      <c r="J32" s="6">
        <f>ROUND('6,3'!J32*'1,2'!$E$28,0)</f>
        <v>0</v>
      </c>
      <c r="L32" s="86"/>
      <c r="M32" s="86"/>
      <c r="N32" s="86"/>
      <c r="O32" s="86"/>
      <c r="P32" s="86"/>
      <c r="Q32" s="86"/>
      <c r="R32" s="82"/>
      <c r="T32" s="82"/>
    </row>
    <row r="33" spans="1:20" ht="24.75" customHeight="1" x14ac:dyDescent="0.2">
      <c r="A33" s="4" t="s">
        <v>260</v>
      </c>
      <c r="B33" s="4" t="s">
        <v>1687</v>
      </c>
      <c r="C33" s="5" t="s">
        <v>1688</v>
      </c>
      <c r="D33" s="4" t="s">
        <v>15</v>
      </c>
      <c r="E33" s="6">
        <f>ROUND('6,3'!E33*'1,2'!$E$28,0)</f>
        <v>2109</v>
      </c>
      <c r="F33" s="6">
        <f>ROUND('6,3'!F33*'1,2'!$E$28,0)</f>
        <v>0</v>
      </c>
      <c r="G33" s="6">
        <f>ROUND('6,3'!G33*'1,2'!$E$28,0)</f>
        <v>3936</v>
      </c>
      <c r="H33" s="6">
        <f>ROUND('6,3'!H33*'1,2'!$E$28,0)</f>
        <v>0</v>
      </c>
      <c r="I33" s="6">
        <f>ROUND('6,3'!I33*'1,2'!$E$28,0)</f>
        <v>4404</v>
      </c>
      <c r="J33" s="6">
        <f>ROUND('6,3'!J33*'1,2'!$E$28,0)</f>
        <v>0</v>
      </c>
      <c r="L33" s="86"/>
      <c r="M33" s="86"/>
      <c r="N33" s="86"/>
      <c r="O33" s="86"/>
      <c r="P33" s="86"/>
      <c r="Q33" s="86"/>
      <c r="R33" s="82"/>
      <c r="T33" s="82"/>
    </row>
    <row r="34" spans="1:20" ht="24.75" customHeight="1" x14ac:dyDescent="0.2">
      <c r="A34" s="4" t="s">
        <v>263</v>
      </c>
      <c r="B34" s="4" t="s">
        <v>1689</v>
      </c>
      <c r="C34" s="5" t="s">
        <v>1690</v>
      </c>
      <c r="D34" s="4" t="s">
        <v>15</v>
      </c>
      <c r="E34" s="6">
        <f>ROUND('6,3'!E34*'1,2'!$E$28,0)</f>
        <v>1494</v>
      </c>
      <c r="F34" s="6">
        <f>ROUND('6,3'!F34*'1,2'!$E$28,0)</f>
        <v>0</v>
      </c>
      <c r="G34" s="6">
        <f>ROUND('6,3'!G34*'1,2'!$E$28,0)</f>
        <v>2788</v>
      </c>
      <c r="H34" s="6">
        <f>ROUND('6,3'!H34*'1,2'!$E$28,0)</f>
        <v>0</v>
      </c>
      <c r="I34" s="6">
        <f>ROUND('6,3'!I34*'1,2'!$E$28,0)</f>
        <v>3118</v>
      </c>
      <c r="J34" s="6">
        <f>ROUND('6,3'!J34*'1,2'!$E$28,0)</f>
        <v>0</v>
      </c>
      <c r="L34" s="86"/>
      <c r="M34" s="86"/>
      <c r="N34" s="86"/>
      <c r="O34" s="86"/>
      <c r="P34" s="86"/>
      <c r="Q34" s="86"/>
      <c r="R34" s="82"/>
      <c r="T34" s="82"/>
    </row>
    <row r="35" spans="1:20" ht="24.75" customHeight="1" x14ac:dyDescent="0.2">
      <c r="A35" s="4" t="s">
        <v>266</v>
      </c>
      <c r="B35" s="4" t="s">
        <v>1691</v>
      </c>
      <c r="C35" s="5" t="s">
        <v>1692</v>
      </c>
      <c r="D35" s="4" t="s">
        <v>15</v>
      </c>
      <c r="E35" s="6">
        <f>ROUND('6,3'!E35*'1,2'!$E$28,0)</f>
        <v>2019</v>
      </c>
      <c r="F35" s="6">
        <f>ROUND('6,3'!F35*'1,2'!$E$28,0)</f>
        <v>0</v>
      </c>
      <c r="G35" s="6">
        <f>ROUND('6,3'!G35*'1,2'!$E$28,0)</f>
        <v>3766</v>
      </c>
      <c r="H35" s="6">
        <f>ROUND('6,3'!H35*'1,2'!$E$28,0)</f>
        <v>0</v>
      </c>
      <c r="I35" s="6">
        <f>ROUND('6,3'!I35*'1,2'!$E$28,0)</f>
        <v>4212</v>
      </c>
      <c r="J35" s="6">
        <f>ROUND('6,3'!J35*'1,2'!$E$28,0)</f>
        <v>0</v>
      </c>
      <c r="L35" s="86"/>
      <c r="M35" s="86"/>
      <c r="N35" s="86"/>
      <c r="O35" s="86"/>
      <c r="P35" s="86"/>
      <c r="Q35" s="86"/>
      <c r="R35" s="82"/>
      <c r="T35" s="82"/>
    </row>
    <row r="36" spans="1:20" ht="24.75" customHeight="1" x14ac:dyDescent="0.2">
      <c r="A36" s="4" t="s">
        <v>269</v>
      </c>
      <c r="B36" s="4" t="s">
        <v>1693</v>
      </c>
      <c r="C36" s="5" t="s">
        <v>1694</v>
      </c>
      <c r="D36" s="4" t="s">
        <v>15</v>
      </c>
      <c r="E36" s="6">
        <f>ROUND('6,3'!E36*'1,2'!$E$28,0)</f>
        <v>3006</v>
      </c>
      <c r="F36" s="6">
        <f>ROUND('6,3'!F36*'1,2'!$E$28,0)</f>
        <v>0</v>
      </c>
      <c r="G36" s="6">
        <f>ROUND('6,3'!G36*'1,2'!$E$28,0)</f>
        <v>5671</v>
      </c>
      <c r="H36" s="6">
        <f>ROUND('6,3'!H36*'1,2'!$E$28,0)</f>
        <v>0</v>
      </c>
      <c r="I36" s="6">
        <f>ROUND('6,3'!I36*'1,2'!$E$28,0)</f>
        <v>6343</v>
      </c>
      <c r="J36" s="6">
        <f>ROUND('6,3'!J36*'1,2'!$E$28,0)</f>
        <v>0</v>
      </c>
      <c r="L36" s="86"/>
      <c r="M36" s="86"/>
      <c r="N36" s="86"/>
      <c r="O36" s="86"/>
      <c r="P36" s="86"/>
      <c r="Q36" s="86"/>
      <c r="R36" s="82"/>
      <c r="T36" s="82"/>
    </row>
    <row r="37" spans="1:20" ht="24.75" customHeight="1" x14ac:dyDescent="0.2">
      <c r="A37" s="4" t="s">
        <v>272</v>
      </c>
      <c r="B37" s="4" t="s">
        <v>1695</v>
      </c>
      <c r="C37" s="5" t="s">
        <v>1696</v>
      </c>
      <c r="D37" s="4" t="s">
        <v>15</v>
      </c>
      <c r="E37" s="6">
        <f>ROUND('6,3'!E37*'1,2'!$E$28,0)</f>
        <v>2597</v>
      </c>
      <c r="F37" s="6">
        <f>ROUND('6,3'!F37*'1,2'!$E$28,0)</f>
        <v>0</v>
      </c>
      <c r="G37" s="6">
        <f>ROUND('6,3'!G37*'1,2'!$E$28,0)</f>
        <v>4780</v>
      </c>
      <c r="H37" s="6">
        <f>ROUND('6,3'!H37*'1,2'!$E$28,0)</f>
        <v>0</v>
      </c>
      <c r="I37" s="6">
        <f>ROUND('6,3'!I37*'1,2'!$E$28,0)</f>
        <v>5347</v>
      </c>
      <c r="J37" s="6">
        <f>ROUND('6,3'!J37*'1,2'!$E$28,0)</f>
        <v>0</v>
      </c>
      <c r="L37" s="86"/>
      <c r="M37" s="86"/>
      <c r="N37" s="86"/>
      <c r="O37" s="86"/>
      <c r="P37" s="86"/>
      <c r="Q37" s="86"/>
      <c r="R37" s="82"/>
      <c r="T37" s="82"/>
    </row>
    <row r="38" spans="1:20" ht="24.75" customHeight="1" x14ac:dyDescent="0.2">
      <c r="A38" s="4" t="s">
        <v>275</v>
      </c>
      <c r="B38" s="4" t="s">
        <v>1697</v>
      </c>
      <c r="C38" s="5" t="s">
        <v>1698</v>
      </c>
      <c r="D38" s="4" t="s">
        <v>15</v>
      </c>
      <c r="E38" s="6">
        <f>ROUND('6,3'!E38*'1,2'!$E$28,0)</f>
        <v>4273</v>
      </c>
      <c r="F38" s="6">
        <f>ROUND('6,3'!F38*'1,2'!$E$28,0)</f>
        <v>0</v>
      </c>
      <c r="G38" s="6">
        <f>ROUND('6,3'!G38*'1,2'!$E$28,0)</f>
        <v>8059</v>
      </c>
      <c r="H38" s="6">
        <f>ROUND('6,3'!H38*'1,2'!$E$28,0)</f>
        <v>0</v>
      </c>
      <c r="I38" s="6">
        <f>ROUND('6,3'!I38*'1,2'!$E$28,0)</f>
        <v>9016</v>
      </c>
      <c r="J38" s="6">
        <f>ROUND('6,3'!J38*'1,2'!$E$28,0)</f>
        <v>0</v>
      </c>
      <c r="L38" s="86"/>
      <c r="M38" s="86"/>
      <c r="N38" s="86"/>
      <c r="O38" s="86"/>
      <c r="P38" s="86"/>
      <c r="Q38" s="86"/>
      <c r="R38" s="82"/>
      <c r="T38" s="82"/>
    </row>
    <row r="39" spans="1:20" ht="24.75" customHeight="1" x14ac:dyDescent="0.2">
      <c r="A39" s="4" t="s">
        <v>278</v>
      </c>
      <c r="B39" s="4" t="s">
        <v>1699</v>
      </c>
      <c r="C39" s="5" t="s">
        <v>1700</v>
      </c>
      <c r="D39" s="4" t="s">
        <v>15</v>
      </c>
      <c r="E39" s="6">
        <f>ROUND('6,3'!E39*'1,2'!$E$28,0)</f>
        <v>3690</v>
      </c>
      <c r="F39" s="6">
        <f>ROUND('6,3'!F39*'1,2'!$E$28,0)</f>
        <v>0</v>
      </c>
      <c r="G39" s="6">
        <f>ROUND('6,3'!G39*'1,2'!$E$28,0)</f>
        <v>6795</v>
      </c>
      <c r="H39" s="6">
        <f>ROUND('6,3'!H39*'1,2'!$E$28,0)</f>
        <v>0</v>
      </c>
      <c r="I39" s="6">
        <f>ROUND('6,3'!I39*'1,2'!$E$28,0)</f>
        <v>7603</v>
      </c>
      <c r="J39" s="6">
        <f>ROUND('6,3'!J39*'1,2'!$E$28,0)</f>
        <v>0</v>
      </c>
      <c r="L39" s="86"/>
      <c r="M39" s="86"/>
      <c r="N39" s="86"/>
      <c r="O39" s="86"/>
      <c r="P39" s="86"/>
      <c r="Q39" s="86"/>
      <c r="R39" s="82"/>
      <c r="T39" s="82"/>
    </row>
    <row r="40" spans="1:20" ht="24.75" customHeight="1" x14ac:dyDescent="0.2">
      <c r="A40" s="4" t="s">
        <v>281</v>
      </c>
      <c r="B40" s="4" t="s">
        <v>1701</v>
      </c>
      <c r="C40" s="5" t="s">
        <v>1702</v>
      </c>
      <c r="D40" s="4" t="s">
        <v>15</v>
      </c>
      <c r="E40" s="6">
        <f>ROUND('6,3'!E40*'1,2'!$E$28,0)</f>
        <v>2676</v>
      </c>
      <c r="F40" s="6">
        <f>ROUND('6,3'!F40*'1,2'!$E$28,0)</f>
        <v>0</v>
      </c>
      <c r="G40" s="6">
        <f>ROUND('6,3'!G40*'1,2'!$E$28,0)</f>
        <v>4932</v>
      </c>
      <c r="H40" s="6">
        <f>ROUND('6,3'!H40*'1,2'!$E$28,0)</f>
        <v>0</v>
      </c>
      <c r="I40" s="6">
        <f>ROUND('6,3'!I40*'1,2'!$E$28,0)</f>
        <v>5514</v>
      </c>
      <c r="J40" s="6">
        <f>ROUND('6,3'!J40*'1,2'!$E$28,0)</f>
        <v>0</v>
      </c>
      <c r="L40" s="86"/>
      <c r="M40" s="86"/>
      <c r="N40" s="86"/>
      <c r="O40" s="86"/>
      <c r="P40" s="86"/>
      <c r="Q40" s="86"/>
      <c r="R40" s="82"/>
      <c r="T40" s="82"/>
    </row>
    <row r="41" spans="1:20" ht="24.75" customHeight="1" x14ac:dyDescent="0.2">
      <c r="A41" s="4" t="s">
        <v>284</v>
      </c>
      <c r="B41" s="4" t="s">
        <v>1703</v>
      </c>
      <c r="C41" s="5" t="s">
        <v>1704</v>
      </c>
      <c r="D41" s="4" t="s">
        <v>15</v>
      </c>
      <c r="E41" s="6">
        <f>ROUND('6,3'!E41*'1,2'!$E$28,0)</f>
        <v>2213</v>
      </c>
      <c r="F41" s="6">
        <f>ROUND('6,3'!F41*'1,2'!$E$28,0)</f>
        <v>0</v>
      </c>
      <c r="G41" s="6">
        <f>ROUND('6,3'!G41*'1,2'!$E$28,0)</f>
        <v>4072</v>
      </c>
      <c r="H41" s="6">
        <f>ROUND('6,3'!H41*'1,2'!$E$28,0)</f>
        <v>0</v>
      </c>
      <c r="I41" s="6">
        <f>ROUND('6,3'!I41*'1,2'!$E$28,0)</f>
        <v>4556</v>
      </c>
      <c r="J41" s="6">
        <f>ROUND('6,3'!J41*'1,2'!$E$28,0)</f>
        <v>0</v>
      </c>
      <c r="L41" s="86"/>
      <c r="M41" s="86"/>
      <c r="N41" s="86"/>
      <c r="O41" s="86"/>
      <c r="P41" s="86"/>
      <c r="Q41" s="86"/>
      <c r="R41" s="82"/>
      <c r="T41" s="82"/>
    </row>
    <row r="42" spans="1:20" ht="24.75" customHeight="1" x14ac:dyDescent="0.2">
      <c r="A42" s="4" t="s">
        <v>287</v>
      </c>
      <c r="B42" s="4" t="s">
        <v>1705</v>
      </c>
      <c r="C42" s="5" t="s">
        <v>1706</v>
      </c>
      <c r="D42" s="4" t="s">
        <v>15</v>
      </c>
      <c r="E42" s="6">
        <f>ROUND('6,3'!E42*'1,2'!$E$28,0)</f>
        <v>2910</v>
      </c>
      <c r="F42" s="6">
        <f>ROUND('6,3'!F42*'1,2'!$E$28,0)</f>
        <v>0</v>
      </c>
      <c r="G42" s="6">
        <f>ROUND('6,3'!G42*'1,2'!$E$28,0)</f>
        <v>5360</v>
      </c>
      <c r="H42" s="6">
        <f>ROUND('6,3'!H42*'1,2'!$E$28,0)</f>
        <v>0</v>
      </c>
      <c r="I42" s="6">
        <f>ROUND('6,3'!I42*'1,2'!$E$28,0)</f>
        <v>5994</v>
      </c>
      <c r="J42" s="6">
        <f>ROUND('6,3'!J42*'1,2'!$E$28,0)</f>
        <v>0</v>
      </c>
      <c r="L42" s="86"/>
      <c r="M42" s="86"/>
      <c r="N42" s="86"/>
      <c r="O42" s="86"/>
      <c r="P42" s="86"/>
      <c r="Q42" s="86"/>
      <c r="R42" s="82"/>
      <c r="T42" s="82"/>
    </row>
    <row r="43" spans="1:20" ht="36.75" customHeight="1" x14ac:dyDescent="0.2">
      <c r="A43" s="4" t="s">
        <v>291</v>
      </c>
      <c r="B43" s="4" t="s">
        <v>1707</v>
      </c>
      <c r="C43" s="5" t="s">
        <v>1708</v>
      </c>
      <c r="D43" s="4" t="s">
        <v>15</v>
      </c>
      <c r="E43" s="6">
        <f>ROUND('6,3'!E43*'1,2'!$E$28,0)</f>
        <v>5094</v>
      </c>
      <c r="F43" s="6">
        <f>ROUND('6,3'!F43*'1,2'!$E$28,0)</f>
        <v>0</v>
      </c>
      <c r="G43" s="6">
        <f>ROUND('6,3'!G43*'1,2'!$E$28,0)</f>
        <v>9626</v>
      </c>
      <c r="H43" s="6">
        <f>ROUND('6,3'!H43*'1,2'!$E$28,0)</f>
        <v>0</v>
      </c>
      <c r="I43" s="6">
        <f>ROUND('6,3'!I43*'1,2'!$E$28,0)</f>
        <v>10768</v>
      </c>
      <c r="J43" s="6">
        <f>ROUND('6,3'!J43*'1,2'!$E$28,0)</f>
        <v>0</v>
      </c>
      <c r="L43" s="86"/>
      <c r="M43" s="86"/>
      <c r="N43" s="86"/>
      <c r="O43" s="86"/>
      <c r="P43" s="86"/>
      <c r="Q43" s="86"/>
      <c r="R43" s="82"/>
      <c r="T43" s="82"/>
    </row>
    <row r="44" spans="1:20" ht="24.75" customHeight="1" x14ac:dyDescent="0.2">
      <c r="A44" s="4" t="s">
        <v>294</v>
      </c>
      <c r="B44" s="4" t="s">
        <v>1709</v>
      </c>
      <c r="C44" s="5" t="s">
        <v>1710</v>
      </c>
      <c r="D44" s="4" t="s">
        <v>303</v>
      </c>
      <c r="E44" s="6">
        <f>ROUND('6,3'!E44*'1,2'!$E$28,0)</f>
        <v>2499</v>
      </c>
      <c r="F44" s="6">
        <f>ROUND('6,3'!F44*'1,2'!$E$28,0)</f>
        <v>0</v>
      </c>
      <c r="G44" s="6">
        <f>ROUND('6,3'!G44*'1,2'!$E$28,0)</f>
        <v>4665</v>
      </c>
      <c r="H44" s="6">
        <f>ROUND('6,3'!H44*'1,2'!$E$28,0)</f>
        <v>0</v>
      </c>
      <c r="I44" s="6">
        <f>ROUND('6,3'!I44*'1,2'!$E$28,0)</f>
        <v>5218</v>
      </c>
      <c r="J44" s="6">
        <f>ROUND('6,3'!J44*'1,2'!$E$28,0)</f>
        <v>0</v>
      </c>
      <c r="L44" s="86"/>
      <c r="M44" s="86"/>
      <c r="N44" s="86"/>
      <c r="O44" s="86"/>
      <c r="P44" s="86"/>
      <c r="Q44" s="86"/>
      <c r="R44" s="82"/>
      <c r="T44" s="82"/>
    </row>
    <row r="45" spans="1:20" ht="12.75" customHeight="1" x14ac:dyDescent="0.2">
      <c r="A45" s="4" t="s">
        <v>297</v>
      </c>
      <c r="B45" s="4" t="s">
        <v>1711</v>
      </c>
      <c r="C45" s="5" t="s">
        <v>1712</v>
      </c>
      <c r="D45" s="4" t="s">
        <v>15</v>
      </c>
      <c r="E45" s="6">
        <f>ROUND('6,3'!E45*'1,2'!$E$28,0)</f>
        <v>1140</v>
      </c>
      <c r="F45" s="6">
        <f>ROUND('6,3'!F45*'1,2'!$E$28,0)</f>
        <v>0</v>
      </c>
      <c r="G45" s="6">
        <f>ROUND('6,3'!G45*'1,2'!$E$28,0)</f>
        <v>2128</v>
      </c>
      <c r="H45" s="6">
        <f>ROUND('6,3'!H45*'1,2'!$E$28,0)</f>
        <v>0</v>
      </c>
      <c r="I45" s="6">
        <f>ROUND('6,3'!I45*'1,2'!$E$28,0)</f>
        <v>2381</v>
      </c>
      <c r="J45" s="6">
        <f>ROUND('6,3'!J45*'1,2'!$E$28,0)</f>
        <v>0</v>
      </c>
      <c r="L45" s="86"/>
      <c r="M45" s="86"/>
      <c r="N45" s="86"/>
      <c r="O45" s="86"/>
      <c r="P45" s="86"/>
      <c r="Q45" s="86"/>
      <c r="R45" s="82"/>
      <c r="T45" s="82"/>
    </row>
    <row r="46" spans="1:20" ht="12.75" customHeight="1" x14ac:dyDescent="0.2">
      <c r="A46" s="4" t="s">
        <v>300</v>
      </c>
      <c r="B46" s="4" t="s">
        <v>1713</v>
      </c>
      <c r="C46" s="5" t="s">
        <v>1714</v>
      </c>
      <c r="D46" s="4" t="s">
        <v>15</v>
      </c>
      <c r="E46" s="6">
        <f>ROUND('6,3'!E46*'1,2'!$E$28,0)</f>
        <v>964</v>
      </c>
      <c r="F46" s="6">
        <f>ROUND('6,3'!F46*'1,2'!$E$28,0)</f>
        <v>0</v>
      </c>
      <c r="G46" s="6">
        <f>ROUND('6,3'!G46*'1,2'!$E$28,0)</f>
        <v>1799</v>
      </c>
      <c r="H46" s="6">
        <f>ROUND('6,3'!H46*'1,2'!$E$28,0)</f>
        <v>0</v>
      </c>
      <c r="I46" s="6">
        <f>ROUND('6,3'!I46*'1,2'!$E$28,0)</f>
        <v>2012</v>
      </c>
      <c r="J46" s="6">
        <f>ROUND('6,3'!J46*'1,2'!$E$28,0)</f>
        <v>0</v>
      </c>
      <c r="L46" s="86"/>
      <c r="M46" s="86"/>
      <c r="N46" s="86"/>
      <c r="O46" s="86"/>
      <c r="P46" s="86"/>
      <c r="Q46" s="86"/>
      <c r="R46" s="82"/>
      <c r="T46" s="82"/>
    </row>
    <row r="47" spans="1:20" ht="12.75" customHeight="1" x14ac:dyDescent="0.2">
      <c r="A47" s="4" t="s">
        <v>304</v>
      </c>
      <c r="B47" s="4" t="s">
        <v>1715</v>
      </c>
      <c r="C47" s="5" t="s">
        <v>1716</v>
      </c>
      <c r="D47" s="4" t="s">
        <v>15</v>
      </c>
      <c r="E47" s="6">
        <f>ROUND('6,3'!E47*'1,2'!$E$28,0)</f>
        <v>365</v>
      </c>
      <c r="F47" s="6">
        <f>ROUND('6,3'!F47*'1,2'!$E$28,0)</f>
        <v>0</v>
      </c>
      <c r="G47" s="6">
        <f>ROUND('6,3'!G47*'1,2'!$E$28,0)</f>
        <v>676</v>
      </c>
      <c r="H47" s="6">
        <f>ROUND('6,3'!H47*'1,2'!$E$28,0)</f>
        <v>0</v>
      </c>
      <c r="I47" s="6">
        <f>ROUND('6,3'!I47*'1,2'!$E$28,0)</f>
        <v>756</v>
      </c>
      <c r="J47" s="6">
        <f>ROUND('6,3'!J47*'1,2'!$E$28,0)</f>
        <v>0</v>
      </c>
      <c r="L47" s="86"/>
      <c r="M47" s="86"/>
      <c r="N47" s="86"/>
      <c r="O47" s="86"/>
      <c r="P47" s="86"/>
      <c r="Q47" s="86"/>
      <c r="R47" s="82"/>
      <c r="T47" s="82"/>
    </row>
    <row r="48" spans="1:20" ht="24.75" customHeight="1" x14ac:dyDescent="0.2">
      <c r="A48" s="4" t="s">
        <v>307</v>
      </c>
      <c r="B48" s="4" t="s">
        <v>1717</v>
      </c>
      <c r="C48" s="5" t="s">
        <v>1718</v>
      </c>
      <c r="D48" s="4" t="s">
        <v>290</v>
      </c>
      <c r="E48" s="6">
        <f>ROUND('6,3'!E48*'1,2'!$E$28,0)</f>
        <v>838</v>
      </c>
      <c r="F48" s="6">
        <f>ROUND('6,3'!F48*'1,2'!$E$28,0)</f>
        <v>0</v>
      </c>
      <c r="G48" s="6">
        <f>ROUND('6,3'!G48*'1,2'!$E$28,0)</f>
        <v>1544</v>
      </c>
      <c r="H48" s="6">
        <f>ROUND('6,3'!H48*'1,2'!$E$28,0)</f>
        <v>0</v>
      </c>
      <c r="I48" s="6">
        <f>ROUND('6,3'!I48*'1,2'!$E$28,0)</f>
        <v>1725</v>
      </c>
      <c r="J48" s="6">
        <f>ROUND('6,3'!J48*'1,2'!$E$28,0)</f>
        <v>0</v>
      </c>
      <c r="L48" s="86"/>
      <c r="M48" s="86"/>
      <c r="N48" s="86"/>
      <c r="O48" s="86"/>
      <c r="P48" s="86"/>
      <c r="Q48" s="86"/>
      <c r="R48" s="82"/>
      <c r="T48" s="82"/>
    </row>
    <row r="49" spans="1:20" ht="12.75" customHeight="1" x14ac:dyDescent="0.2">
      <c r="A49" s="4" t="s">
        <v>310</v>
      </c>
      <c r="B49" s="4" t="s">
        <v>1719</v>
      </c>
      <c r="C49" s="5" t="s">
        <v>1720</v>
      </c>
      <c r="D49" s="4" t="s">
        <v>15</v>
      </c>
      <c r="E49" s="6">
        <f>ROUND('6,3'!E49*'1,2'!$E$28,0)</f>
        <v>3782</v>
      </c>
      <c r="F49" s="6">
        <f>ROUND('6,3'!F49*'1,2'!$E$28,0)</f>
        <v>0</v>
      </c>
      <c r="G49" s="6">
        <f>ROUND('6,3'!G49*'1,2'!$E$28,0)</f>
        <v>6968</v>
      </c>
      <c r="H49" s="6">
        <f>ROUND('6,3'!H49*'1,2'!$E$28,0)</f>
        <v>0</v>
      </c>
      <c r="I49" s="6">
        <f>ROUND('6,3'!I49*'1,2'!$E$28,0)</f>
        <v>7792</v>
      </c>
      <c r="J49" s="6">
        <f>ROUND('6,3'!J49*'1,2'!$E$28,0)</f>
        <v>0</v>
      </c>
      <c r="L49" s="86"/>
      <c r="M49" s="86"/>
      <c r="N49" s="86"/>
      <c r="O49" s="86"/>
      <c r="P49" s="86"/>
      <c r="Q49" s="86"/>
      <c r="R49" s="82"/>
      <c r="T49" s="82"/>
    </row>
    <row r="50" spans="1:20" ht="12.75" customHeight="1" x14ac:dyDescent="0.2">
      <c r="A50" s="4" t="s">
        <v>313</v>
      </c>
      <c r="B50" s="4" t="s">
        <v>1721</v>
      </c>
      <c r="C50" s="5" t="s">
        <v>1722</v>
      </c>
      <c r="D50" s="4" t="s">
        <v>15</v>
      </c>
      <c r="E50" s="6">
        <f>ROUND('6,3'!E50*'1,2'!$E$28,0)</f>
        <v>742</v>
      </c>
      <c r="F50" s="6">
        <f>ROUND('6,3'!F50*'1,2'!$E$28,0)</f>
        <v>0</v>
      </c>
      <c r="G50" s="6">
        <f>ROUND('6,3'!G50*'1,2'!$E$28,0)</f>
        <v>1337</v>
      </c>
      <c r="H50" s="6">
        <f>ROUND('6,3'!H50*'1,2'!$E$28,0)</f>
        <v>0</v>
      </c>
      <c r="I50" s="6">
        <f>ROUND('6,3'!I50*'1,2'!$E$28,0)</f>
        <v>1834</v>
      </c>
      <c r="J50" s="6">
        <f>ROUND('6,3'!J50*'1,2'!$E$28,0)</f>
        <v>0</v>
      </c>
      <c r="L50" s="86"/>
      <c r="M50" s="86"/>
      <c r="N50" s="86"/>
      <c r="O50" s="86"/>
      <c r="P50" s="86"/>
      <c r="Q50" s="86"/>
      <c r="R50" s="82"/>
      <c r="T50" s="82"/>
    </row>
    <row r="51" spans="1:20" ht="24.75" customHeight="1" x14ac:dyDescent="0.2">
      <c r="A51" s="4" t="s">
        <v>316</v>
      </c>
      <c r="B51" s="4" t="s">
        <v>1723</v>
      </c>
      <c r="C51" s="5" t="s">
        <v>1724</v>
      </c>
      <c r="D51" s="4" t="s">
        <v>15</v>
      </c>
      <c r="E51" s="6">
        <f>ROUND('6,3'!E51*'1,2'!$E$28,0)</f>
        <v>513</v>
      </c>
      <c r="F51" s="6">
        <f>ROUND('6,3'!F51*'1,2'!$E$28,0)</f>
        <v>0</v>
      </c>
      <c r="G51" s="6">
        <f>ROUND('6,3'!G51*'1,2'!$E$28,0)</f>
        <v>934</v>
      </c>
      <c r="H51" s="6">
        <f>ROUND('6,3'!H51*'1,2'!$E$28,0)</f>
        <v>0</v>
      </c>
      <c r="I51" s="6">
        <f>ROUND('6,3'!I51*'1,2'!$E$28,0)</f>
        <v>1124</v>
      </c>
      <c r="J51" s="6">
        <f>ROUND('6,3'!J51*'1,2'!$E$28,0)</f>
        <v>0</v>
      </c>
      <c r="L51" s="86"/>
      <c r="M51" s="86"/>
      <c r="N51" s="86"/>
      <c r="O51" s="86"/>
      <c r="P51" s="86"/>
      <c r="Q51" s="86"/>
      <c r="R51" s="82"/>
      <c r="T51" s="82"/>
    </row>
    <row r="52" spans="1:20" ht="24.75" customHeight="1" x14ac:dyDescent="0.2">
      <c r="A52" s="4" t="s">
        <v>319</v>
      </c>
      <c r="B52" s="4" t="s">
        <v>1725</v>
      </c>
      <c r="C52" s="5" t="s">
        <v>1726</v>
      </c>
      <c r="D52" s="4" t="s">
        <v>15</v>
      </c>
      <c r="E52" s="6">
        <f>ROUND('6,3'!E52*'1,2'!$E$28,0)</f>
        <v>433</v>
      </c>
      <c r="F52" s="6">
        <f>ROUND('6,3'!F52*'1,2'!$E$28,0)</f>
        <v>0</v>
      </c>
      <c r="G52" s="6">
        <f>ROUND('6,3'!G52*'1,2'!$E$28,0)</f>
        <v>786</v>
      </c>
      <c r="H52" s="6">
        <f>ROUND('6,3'!H52*'1,2'!$E$28,0)</f>
        <v>0</v>
      </c>
      <c r="I52" s="6">
        <f>ROUND('6,3'!I52*'1,2'!$E$28,0)</f>
        <v>947</v>
      </c>
      <c r="J52" s="6">
        <f>ROUND('6,3'!J52*'1,2'!$E$28,0)</f>
        <v>0</v>
      </c>
      <c r="L52" s="86"/>
      <c r="M52" s="86"/>
      <c r="N52" s="86"/>
      <c r="O52" s="86"/>
      <c r="P52" s="86"/>
      <c r="Q52" s="86"/>
      <c r="R52" s="82"/>
      <c r="T52" s="82"/>
    </row>
    <row r="53" spans="1:20" ht="24.75" customHeight="1" x14ac:dyDescent="0.2">
      <c r="A53" s="4" t="s">
        <v>322</v>
      </c>
      <c r="B53" s="4" t="s">
        <v>1727</v>
      </c>
      <c r="C53" s="5" t="s">
        <v>1728</v>
      </c>
      <c r="D53" s="4" t="s">
        <v>15</v>
      </c>
      <c r="E53" s="6">
        <f>ROUND('6,3'!E53*'1,2'!$E$28,0)</f>
        <v>408</v>
      </c>
      <c r="F53" s="6">
        <f>ROUND('6,3'!F53*'1,2'!$E$28,0)</f>
        <v>0</v>
      </c>
      <c r="G53" s="6">
        <f>ROUND('6,3'!G53*'1,2'!$E$28,0)</f>
        <v>747</v>
      </c>
      <c r="H53" s="6">
        <f>ROUND('6,3'!H53*'1,2'!$E$28,0)</f>
        <v>0</v>
      </c>
      <c r="I53" s="6">
        <f>ROUND('6,3'!I53*'1,2'!$E$28,0)</f>
        <v>896</v>
      </c>
      <c r="J53" s="6">
        <f>ROUND('6,3'!J53*'1,2'!$E$28,0)</f>
        <v>0</v>
      </c>
      <c r="L53" s="86"/>
      <c r="M53" s="86"/>
      <c r="N53" s="86"/>
      <c r="O53" s="86"/>
      <c r="P53" s="86"/>
      <c r="Q53" s="86"/>
      <c r="R53" s="82"/>
      <c r="T53" s="82"/>
    </row>
    <row r="54" spans="1:20" ht="24.75" customHeight="1" x14ac:dyDescent="0.2">
      <c r="A54" s="4" t="s">
        <v>325</v>
      </c>
      <c r="B54" s="4" t="s">
        <v>1729</v>
      </c>
      <c r="C54" s="5" t="s">
        <v>1730</v>
      </c>
      <c r="D54" s="4" t="s">
        <v>15</v>
      </c>
      <c r="E54" s="6">
        <f>ROUND('6,3'!E54*'1,2'!$E$28,0)</f>
        <v>680</v>
      </c>
      <c r="F54" s="6">
        <f>ROUND('6,3'!F54*'1,2'!$E$28,0)</f>
        <v>0</v>
      </c>
      <c r="G54" s="6">
        <f>ROUND('6,3'!G54*'1,2'!$E$28,0)</f>
        <v>1238</v>
      </c>
      <c r="H54" s="6">
        <f>ROUND('6,3'!H54*'1,2'!$E$28,0)</f>
        <v>0</v>
      </c>
      <c r="I54" s="6">
        <f>ROUND('6,3'!I54*'1,2'!$E$28,0)</f>
        <v>1490</v>
      </c>
      <c r="J54" s="6">
        <f>ROUND('6,3'!J54*'1,2'!$E$28,0)</f>
        <v>0</v>
      </c>
      <c r="L54" s="86"/>
      <c r="M54" s="86"/>
      <c r="N54" s="86"/>
      <c r="O54" s="86"/>
      <c r="P54" s="86"/>
      <c r="Q54" s="86"/>
      <c r="R54" s="82"/>
      <c r="T54" s="82"/>
    </row>
    <row r="55" spans="1:20" ht="12.75" customHeight="1" x14ac:dyDescent="0.2">
      <c r="A55" s="4" t="s">
        <v>328</v>
      </c>
      <c r="B55" s="4" t="s">
        <v>1731</v>
      </c>
      <c r="C55" s="5" t="s">
        <v>1732</v>
      </c>
      <c r="D55" s="4" t="s">
        <v>15</v>
      </c>
      <c r="E55" s="6">
        <f>ROUND('6,3'!E55*'1,2'!$E$28,0)</f>
        <v>1179</v>
      </c>
      <c r="F55" s="6">
        <f>ROUND('6,3'!F55*'1,2'!$E$28,0)</f>
        <v>0</v>
      </c>
      <c r="G55" s="6">
        <f>ROUND('6,3'!G55*'1,2'!$E$28,0)</f>
        <v>1875</v>
      </c>
      <c r="H55" s="6">
        <f>ROUND('6,3'!H55*'1,2'!$E$28,0)</f>
        <v>0</v>
      </c>
      <c r="I55" s="6">
        <f>ROUND('6,3'!I55*'1,2'!$E$28,0)</f>
        <v>2476</v>
      </c>
      <c r="J55" s="6">
        <f>ROUND('6,3'!J55*'1,2'!$E$28,0)</f>
        <v>0</v>
      </c>
      <c r="L55" s="86"/>
      <c r="M55" s="86"/>
      <c r="N55" s="86"/>
      <c r="O55" s="86"/>
      <c r="P55" s="86"/>
      <c r="Q55" s="86"/>
      <c r="R55" s="82"/>
      <c r="T55" s="82"/>
    </row>
    <row r="56" spans="1:20" ht="12.75" customHeight="1" x14ac:dyDescent="0.2">
      <c r="A56" s="4" t="s">
        <v>331</v>
      </c>
      <c r="B56" s="4" t="s">
        <v>1733</v>
      </c>
      <c r="C56" s="5" t="s">
        <v>1734</v>
      </c>
      <c r="D56" s="4" t="s">
        <v>15</v>
      </c>
      <c r="E56" s="6">
        <f>ROUND('6,3'!E56*'1,2'!$E$28,0)</f>
        <v>2620</v>
      </c>
      <c r="F56" s="6">
        <f>ROUND('6,3'!F56*'1,2'!$E$28,0)</f>
        <v>0</v>
      </c>
      <c r="G56" s="6">
        <f>ROUND('6,3'!G56*'1,2'!$E$28,0)</f>
        <v>4166</v>
      </c>
      <c r="H56" s="6">
        <f>ROUND('6,3'!H56*'1,2'!$E$28,0)</f>
        <v>0</v>
      </c>
      <c r="I56" s="6">
        <f>ROUND('6,3'!I56*'1,2'!$E$28,0)</f>
        <v>5500</v>
      </c>
      <c r="J56" s="6">
        <f>ROUND('6,3'!J56*'1,2'!$E$28,0)</f>
        <v>0</v>
      </c>
      <c r="L56" s="86"/>
      <c r="M56" s="86"/>
      <c r="N56" s="86"/>
      <c r="O56" s="86"/>
      <c r="P56" s="86"/>
      <c r="Q56" s="86"/>
      <c r="R56" s="82"/>
      <c r="T56" s="82"/>
    </row>
    <row r="57" spans="1:20" ht="24.75" customHeight="1" x14ac:dyDescent="0.2">
      <c r="A57" s="4" t="s">
        <v>334</v>
      </c>
      <c r="B57" s="4" t="s">
        <v>1735</v>
      </c>
      <c r="C57" s="5" t="s">
        <v>1736</v>
      </c>
      <c r="D57" s="4" t="s">
        <v>15</v>
      </c>
      <c r="E57" s="6">
        <f>ROUND('6,3'!E57*'1,2'!$E$28,0)</f>
        <v>989</v>
      </c>
      <c r="F57" s="6">
        <f>ROUND('6,3'!F57*'1,2'!$E$28,0)</f>
        <v>0</v>
      </c>
      <c r="G57" s="6">
        <f>ROUND('6,3'!G57*'1,2'!$E$28,0)</f>
        <v>1822</v>
      </c>
      <c r="H57" s="6">
        <f>ROUND('6,3'!H57*'1,2'!$E$28,0)</f>
        <v>0</v>
      </c>
      <c r="I57" s="6">
        <f>ROUND('6,3'!I57*'1,2'!$E$28,0)</f>
        <v>2039</v>
      </c>
      <c r="J57" s="6">
        <f>ROUND('6,3'!J57*'1,2'!$E$28,0)</f>
        <v>0</v>
      </c>
      <c r="L57" s="86"/>
      <c r="M57" s="86"/>
      <c r="N57" s="86"/>
      <c r="O57" s="86"/>
      <c r="P57" s="86"/>
      <c r="Q57" s="86"/>
      <c r="R57" s="82"/>
      <c r="T57" s="82"/>
    </row>
    <row r="58" spans="1:20" ht="24.75" customHeight="1" x14ac:dyDescent="0.2">
      <c r="A58" s="4" t="s">
        <v>337</v>
      </c>
      <c r="B58" s="4" t="s">
        <v>1737</v>
      </c>
      <c r="C58" s="5" t="s">
        <v>1738</v>
      </c>
      <c r="D58" s="4" t="s">
        <v>15</v>
      </c>
      <c r="E58" s="6">
        <f>ROUND('6,3'!E58*'1,2'!$E$28,0)</f>
        <v>5411</v>
      </c>
      <c r="F58" s="6">
        <f>ROUND('6,3'!F58*'1,2'!$E$28,0)</f>
        <v>0</v>
      </c>
      <c r="G58" s="6">
        <f>ROUND('6,3'!G58*'1,2'!$E$28,0)</f>
        <v>9969</v>
      </c>
      <c r="H58" s="6">
        <f>ROUND('6,3'!H58*'1,2'!$E$28,0)</f>
        <v>0</v>
      </c>
      <c r="I58" s="6">
        <f>ROUND('6,3'!I58*'1,2'!$E$28,0)</f>
        <v>11148</v>
      </c>
      <c r="J58" s="6">
        <f>ROUND('6,3'!J58*'1,2'!$E$28,0)</f>
        <v>0</v>
      </c>
      <c r="L58" s="86"/>
      <c r="M58" s="86"/>
      <c r="N58" s="86"/>
      <c r="O58" s="86"/>
      <c r="P58" s="86"/>
      <c r="Q58" s="86"/>
      <c r="R58" s="82"/>
      <c r="T58" s="82"/>
    </row>
    <row r="59" spans="1:20" ht="36.75" customHeight="1" x14ac:dyDescent="0.2">
      <c r="A59" s="4" t="s">
        <v>340</v>
      </c>
      <c r="B59" s="4" t="s">
        <v>1739</v>
      </c>
      <c r="C59" s="5" t="s">
        <v>1740</v>
      </c>
      <c r="D59" s="4" t="s">
        <v>15</v>
      </c>
      <c r="E59" s="6">
        <f>ROUND('6,3'!E59*'1,2'!$E$28,0)</f>
        <v>1279</v>
      </c>
      <c r="F59" s="6">
        <f>ROUND('6,3'!F59*'1,2'!$E$28,0)</f>
        <v>0</v>
      </c>
      <c r="G59" s="6">
        <f>ROUND('6,3'!G59*'1,2'!$E$28,0)</f>
        <v>2358</v>
      </c>
      <c r="H59" s="6">
        <f>ROUND('6,3'!H59*'1,2'!$E$28,0)</f>
        <v>0</v>
      </c>
      <c r="I59" s="6">
        <f>ROUND('6,3'!I59*'1,2'!$E$28,0)</f>
        <v>2638</v>
      </c>
      <c r="J59" s="6">
        <f>ROUND('6,3'!J59*'1,2'!$E$28,0)</f>
        <v>0</v>
      </c>
      <c r="L59" s="86"/>
      <c r="M59" s="86"/>
      <c r="N59" s="86"/>
      <c r="O59" s="86"/>
      <c r="P59" s="86"/>
      <c r="Q59" s="86"/>
      <c r="R59" s="82"/>
      <c r="T59" s="82"/>
    </row>
    <row r="60" spans="1:20" ht="12.75" customHeight="1" x14ac:dyDescent="0.2">
      <c r="A60" s="4" t="s">
        <v>343</v>
      </c>
      <c r="B60" s="4" t="s">
        <v>1741</v>
      </c>
      <c r="C60" s="5" t="s">
        <v>1742</v>
      </c>
      <c r="D60" s="4" t="s">
        <v>15</v>
      </c>
      <c r="E60" s="6">
        <f>ROUND('6,3'!E60*'1,2'!$E$28,0)</f>
        <v>1164</v>
      </c>
      <c r="F60" s="6">
        <f>ROUND('6,3'!F60*'1,2'!$E$28,0)</f>
        <v>0</v>
      </c>
      <c r="G60" s="6">
        <f>ROUND('6,3'!G60*'1,2'!$E$28,0)</f>
        <v>2145</v>
      </c>
      <c r="H60" s="6">
        <f>ROUND('6,3'!H60*'1,2'!$E$28,0)</f>
        <v>0</v>
      </c>
      <c r="I60" s="6">
        <f>ROUND('6,3'!I60*'1,2'!$E$28,0)</f>
        <v>2399</v>
      </c>
      <c r="J60" s="6">
        <f>ROUND('6,3'!J60*'1,2'!$E$28,0)</f>
        <v>0</v>
      </c>
      <c r="L60" s="86"/>
      <c r="M60" s="86"/>
      <c r="N60" s="86"/>
      <c r="O60" s="86"/>
      <c r="P60" s="86"/>
      <c r="Q60" s="86"/>
      <c r="R60" s="82"/>
      <c r="T60" s="82"/>
    </row>
    <row r="61" spans="1:20" x14ac:dyDescent="0.2">
      <c r="K61" s="82"/>
    </row>
    <row r="62" spans="1:20" x14ac:dyDescent="0.2">
      <c r="J62" s="82"/>
      <c r="K62" s="99"/>
    </row>
    <row r="64" spans="1:20" x14ac:dyDescent="0.2">
      <c r="I64" s="82"/>
    </row>
    <row r="65" spans="9:10" x14ac:dyDescent="0.2">
      <c r="I65" s="82"/>
    </row>
    <row r="66" spans="9:10" x14ac:dyDescent="0.2">
      <c r="I66" s="113"/>
    </row>
    <row r="67" spans="9:10" x14ac:dyDescent="0.2">
      <c r="J67" s="82"/>
    </row>
    <row r="68" spans="9:10" x14ac:dyDescent="0.2">
      <c r="J68" s="82"/>
    </row>
  </sheetData>
  <sheetProtection sheet="1" objects="1" scenarios="1"/>
  <mergeCells count="13">
    <mergeCell ref="A1:J1"/>
    <mergeCell ref="A4:J4"/>
    <mergeCell ref="A6:F6"/>
    <mergeCell ref="A8:A9"/>
    <mergeCell ref="B8:B9"/>
    <mergeCell ref="C8:C9"/>
    <mergeCell ref="D8:D9"/>
    <mergeCell ref="E8:F8"/>
    <mergeCell ref="G8:H8"/>
    <mergeCell ref="I8:J8"/>
    <mergeCell ref="E7:F7"/>
    <mergeCell ref="G7:H7"/>
    <mergeCell ref="I7:J7"/>
  </mergeCells>
  <pageMargins left="0.98425196850393704" right="0.59055118110236227" top="0.78740157480314965" bottom="0.78740157480314965" header="0.39370078740157483" footer="0.39370078740157483"/>
  <pageSetup paperSize="9" scale="57" fitToHeight="2" pageOrder="overThenDown"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O33"/>
  <sheetViews>
    <sheetView zoomScale="59" zoomScaleNormal="59" workbookViewId="0">
      <pane ySplit="9" topLeftCell="A10" activePane="bottomLeft" state="frozen"/>
      <selection activeCell="I203" sqref="I203"/>
      <selection pane="bottomLeft" activeCell="N11" sqref="N11"/>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11" width="11.42578125" style="1" customWidth="1"/>
    <col min="12" max="12" width="11.85546875" style="1" customWidth="1"/>
    <col min="13" max="13" width="11.42578125" style="1" customWidth="1"/>
    <col min="14" max="14" width="11.85546875" style="1" customWidth="1"/>
    <col min="15" max="28" width="9.140625" style="1"/>
    <col min="29" max="29" width="8.5703125" style="1" customWidth="1"/>
    <col min="30" max="34" width="9.140625" style="1"/>
    <col min="35" max="35" width="9" style="1" customWidth="1"/>
    <col min="36" max="37" width="9.140625" style="1"/>
    <col min="38" max="38" width="9" style="1" customWidth="1"/>
    <col min="39" max="40" width="9.140625" style="1"/>
    <col min="41" max="41" width="8.28515625" style="1" customWidth="1"/>
    <col min="42" max="256" width="9.140625" style="1"/>
    <col min="257" max="257" width="11.5703125" style="1" customWidth="1"/>
    <col min="258" max="258" width="13.140625" style="1" customWidth="1"/>
    <col min="259" max="259" width="48.42578125" style="1" customWidth="1"/>
    <col min="260" max="260" width="13.85546875" style="1" customWidth="1"/>
    <col min="261" max="261" width="11.42578125" style="1" customWidth="1"/>
    <col min="262" max="262" width="11.85546875" style="1" customWidth="1"/>
    <col min="263" max="512" width="9.140625" style="1"/>
    <col min="513" max="513" width="11.5703125" style="1" customWidth="1"/>
    <col min="514" max="514" width="13.140625" style="1" customWidth="1"/>
    <col min="515" max="515" width="48.42578125" style="1" customWidth="1"/>
    <col min="516" max="516" width="13.85546875" style="1" customWidth="1"/>
    <col min="517" max="517" width="11.42578125" style="1" customWidth="1"/>
    <col min="518" max="518" width="11.85546875" style="1" customWidth="1"/>
    <col min="519" max="768" width="9.140625" style="1"/>
    <col min="769" max="769" width="11.5703125" style="1" customWidth="1"/>
    <col min="770" max="770" width="13.140625" style="1" customWidth="1"/>
    <col min="771" max="771" width="48.42578125" style="1" customWidth="1"/>
    <col min="772" max="772" width="13.85546875" style="1" customWidth="1"/>
    <col min="773" max="773" width="11.42578125" style="1" customWidth="1"/>
    <col min="774" max="774" width="11.85546875" style="1" customWidth="1"/>
    <col min="775" max="1024" width="9.140625" style="1"/>
    <col min="1025" max="1025" width="11.5703125" style="1" customWidth="1"/>
    <col min="1026" max="1026" width="13.140625" style="1" customWidth="1"/>
    <col min="1027" max="1027" width="48.42578125" style="1" customWidth="1"/>
    <col min="1028" max="1028" width="13.85546875" style="1" customWidth="1"/>
    <col min="1029" max="1029" width="11.42578125" style="1" customWidth="1"/>
    <col min="1030" max="1030" width="11.85546875" style="1" customWidth="1"/>
    <col min="1031" max="1280" width="9.140625" style="1"/>
    <col min="1281" max="1281" width="11.5703125" style="1" customWidth="1"/>
    <col min="1282" max="1282" width="13.140625" style="1" customWidth="1"/>
    <col min="1283" max="1283" width="48.42578125" style="1" customWidth="1"/>
    <col min="1284" max="1284" width="13.85546875" style="1" customWidth="1"/>
    <col min="1285" max="1285" width="11.42578125" style="1" customWidth="1"/>
    <col min="1286" max="1286" width="11.85546875" style="1" customWidth="1"/>
    <col min="1287" max="1536" width="9.140625" style="1"/>
    <col min="1537" max="1537" width="11.5703125" style="1" customWidth="1"/>
    <col min="1538" max="1538" width="13.140625" style="1" customWidth="1"/>
    <col min="1539" max="1539" width="48.42578125" style="1" customWidth="1"/>
    <col min="1540" max="1540" width="13.85546875" style="1" customWidth="1"/>
    <col min="1541" max="1541" width="11.42578125" style="1" customWidth="1"/>
    <col min="1542" max="1542" width="11.85546875" style="1" customWidth="1"/>
    <col min="1543" max="1792" width="9.140625" style="1"/>
    <col min="1793" max="1793" width="11.5703125" style="1" customWidth="1"/>
    <col min="1794" max="1794" width="13.140625" style="1" customWidth="1"/>
    <col min="1795" max="1795" width="48.42578125" style="1" customWidth="1"/>
    <col min="1796" max="1796" width="13.85546875" style="1" customWidth="1"/>
    <col min="1797" max="1797" width="11.42578125" style="1" customWidth="1"/>
    <col min="1798" max="1798" width="11.85546875" style="1" customWidth="1"/>
    <col min="1799" max="2048" width="9.140625" style="1"/>
    <col min="2049" max="2049" width="11.5703125" style="1" customWidth="1"/>
    <col min="2050" max="2050" width="13.140625" style="1" customWidth="1"/>
    <col min="2051" max="2051" width="48.42578125" style="1" customWidth="1"/>
    <col min="2052" max="2052" width="13.85546875" style="1" customWidth="1"/>
    <col min="2053" max="2053" width="11.42578125" style="1" customWidth="1"/>
    <col min="2054" max="2054" width="11.85546875" style="1" customWidth="1"/>
    <col min="2055" max="2304" width="9.140625" style="1"/>
    <col min="2305" max="2305" width="11.5703125" style="1" customWidth="1"/>
    <col min="2306" max="2306" width="13.140625" style="1" customWidth="1"/>
    <col min="2307" max="2307" width="48.42578125" style="1" customWidth="1"/>
    <col min="2308" max="2308" width="13.85546875" style="1" customWidth="1"/>
    <col min="2309" max="2309" width="11.42578125" style="1" customWidth="1"/>
    <col min="2310" max="2310" width="11.85546875" style="1" customWidth="1"/>
    <col min="2311" max="2560" width="9.140625" style="1"/>
    <col min="2561" max="2561" width="11.5703125" style="1" customWidth="1"/>
    <col min="2562" max="2562" width="13.140625" style="1" customWidth="1"/>
    <col min="2563" max="2563" width="48.42578125" style="1" customWidth="1"/>
    <col min="2564" max="2564" width="13.85546875" style="1" customWidth="1"/>
    <col min="2565" max="2565" width="11.42578125" style="1" customWidth="1"/>
    <col min="2566" max="2566" width="11.85546875" style="1" customWidth="1"/>
    <col min="2567" max="2816" width="9.140625" style="1"/>
    <col min="2817" max="2817" width="11.5703125" style="1" customWidth="1"/>
    <col min="2818" max="2818" width="13.140625" style="1" customWidth="1"/>
    <col min="2819" max="2819" width="48.42578125" style="1" customWidth="1"/>
    <col min="2820" max="2820" width="13.85546875" style="1" customWidth="1"/>
    <col min="2821" max="2821" width="11.42578125" style="1" customWidth="1"/>
    <col min="2822" max="2822" width="11.85546875" style="1" customWidth="1"/>
    <col min="2823" max="3072" width="9.140625" style="1"/>
    <col min="3073" max="3073" width="11.5703125" style="1" customWidth="1"/>
    <col min="3074" max="3074" width="13.140625" style="1" customWidth="1"/>
    <col min="3075" max="3075" width="48.42578125" style="1" customWidth="1"/>
    <col min="3076" max="3076" width="13.85546875" style="1" customWidth="1"/>
    <col min="3077" max="3077" width="11.42578125" style="1" customWidth="1"/>
    <col min="3078" max="3078" width="11.85546875" style="1" customWidth="1"/>
    <col min="3079" max="3328" width="9.140625" style="1"/>
    <col min="3329" max="3329" width="11.5703125" style="1" customWidth="1"/>
    <col min="3330" max="3330" width="13.140625" style="1" customWidth="1"/>
    <col min="3331" max="3331" width="48.42578125" style="1" customWidth="1"/>
    <col min="3332" max="3332" width="13.85546875" style="1" customWidth="1"/>
    <col min="3333" max="3333" width="11.42578125" style="1" customWidth="1"/>
    <col min="3334" max="3334" width="11.85546875" style="1" customWidth="1"/>
    <col min="3335" max="3584" width="9.140625" style="1"/>
    <col min="3585" max="3585" width="11.5703125" style="1" customWidth="1"/>
    <col min="3586" max="3586" width="13.140625" style="1" customWidth="1"/>
    <col min="3587" max="3587" width="48.42578125" style="1" customWidth="1"/>
    <col min="3588" max="3588" width="13.85546875" style="1" customWidth="1"/>
    <col min="3589" max="3589" width="11.42578125" style="1" customWidth="1"/>
    <col min="3590" max="3590" width="11.85546875" style="1" customWidth="1"/>
    <col min="3591" max="3840" width="9.140625" style="1"/>
    <col min="3841" max="3841" width="11.5703125" style="1" customWidth="1"/>
    <col min="3842" max="3842" width="13.140625" style="1" customWidth="1"/>
    <col min="3843" max="3843" width="48.42578125" style="1" customWidth="1"/>
    <col min="3844" max="3844" width="13.85546875" style="1" customWidth="1"/>
    <col min="3845" max="3845" width="11.42578125" style="1" customWidth="1"/>
    <col min="3846" max="3846" width="11.85546875" style="1" customWidth="1"/>
    <col min="3847" max="4096" width="9.140625" style="1"/>
    <col min="4097" max="4097" width="11.5703125" style="1" customWidth="1"/>
    <col min="4098" max="4098" width="13.140625" style="1" customWidth="1"/>
    <col min="4099" max="4099" width="48.42578125" style="1" customWidth="1"/>
    <col min="4100" max="4100" width="13.85546875" style="1" customWidth="1"/>
    <col min="4101" max="4101" width="11.42578125" style="1" customWidth="1"/>
    <col min="4102" max="4102" width="11.85546875" style="1" customWidth="1"/>
    <col min="4103" max="4352" width="9.140625" style="1"/>
    <col min="4353" max="4353" width="11.5703125" style="1" customWidth="1"/>
    <col min="4354" max="4354" width="13.140625" style="1" customWidth="1"/>
    <col min="4355" max="4355" width="48.42578125" style="1" customWidth="1"/>
    <col min="4356" max="4356" width="13.85546875" style="1" customWidth="1"/>
    <col min="4357" max="4357" width="11.42578125" style="1" customWidth="1"/>
    <col min="4358" max="4358" width="11.85546875" style="1" customWidth="1"/>
    <col min="4359" max="4608" width="9.140625" style="1"/>
    <col min="4609" max="4609" width="11.5703125" style="1" customWidth="1"/>
    <col min="4610" max="4610" width="13.140625" style="1" customWidth="1"/>
    <col min="4611" max="4611" width="48.42578125" style="1" customWidth="1"/>
    <col min="4612" max="4612" width="13.85546875" style="1" customWidth="1"/>
    <col min="4613" max="4613" width="11.42578125" style="1" customWidth="1"/>
    <col min="4614" max="4614" width="11.85546875" style="1" customWidth="1"/>
    <col min="4615" max="4864" width="9.140625" style="1"/>
    <col min="4865" max="4865" width="11.5703125" style="1" customWidth="1"/>
    <col min="4866" max="4866" width="13.140625" style="1" customWidth="1"/>
    <col min="4867" max="4867" width="48.42578125" style="1" customWidth="1"/>
    <col min="4868" max="4868" width="13.85546875" style="1" customWidth="1"/>
    <col min="4869" max="4869" width="11.42578125" style="1" customWidth="1"/>
    <col min="4870" max="4870" width="11.85546875" style="1" customWidth="1"/>
    <col min="4871" max="5120" width="9.140625" style="1"/>
    <col min="5121" max="5121" width="11.5703125" style="1" customWidth="1"/>
    <col min="5122" max="5122" width="13.140625" style="1" customWidth="1"/>
    <col min="5123" max="5123" width="48.42578125" style="1" customWidth="1"/>
    <col min="5124" max="5124" width="13.85546875" style="1" customWidth="1"/>
    <col min="5125" max="5125" width="11.42578125" style="1" customWidth="1"/>
    <col min="5126" max="5126" width="11.85546875" style="1" customWidth="1"/>
    <col min="5127" max="5376" width="9.140625" style="1"/>
    <col min="5377" max="5377" width="11.5703125" style="1" customWidth="1"/>
    <col min="5378" max="5378" width="13.140625" style="1" customWidth="1"/>
    <col min="5379" max="5379" width="48.42578125" style="1" customWidth="1"/>
    <col min="5380" max="5380" width="13.85546875" style="1" customWidth="1"/>
    <col min="5381" max="5381" width="11.42578125" style="1" customWidth="1"/>
    <col min="5382" max="5382" width="11.85546875" style="1" customWidth="1"/>
    <col min="5383" max="5632" width="9.140625" style="1"/>
    <col min="5633" max="5633" width="11.5703125" style="1" customWidth="1"/>
    <col min="5634" max="5634" width="13.140625" style="1" customWidth="1"/>
    <col min="5635" max="5635" width="48.42578125" style="1" customWidth="1"/>
    <col min="5636" max="5636" width="13.85546875" style="1" customWidth="1"/>
    <col min="5637" max="5637" width="11.42578125" style="1" customWidth="1"/>
    <col min="5638" max="5638" width="11.85546875" style="1" customWidth="1"/>
    <col min="5639" max="5888" width="9.140625" style="1"/>
    <col min="5889" max="5889" width="11.5703125" style="1" customWidth="1"/>
    <col min="5890" max="5890" width="13.140625" style="1" customWidth="1"/>
    <col min="5891" max="5891" width="48.42578125" style="1" customWidth="1"/>
    <col min="5892" max="5892" width="13.85546875" style="1" customWidth="1"/>
    <col min="5893" max="5893" width="11.42578125" style="1" customWidth="1"/>
    <col min="5894" max="5894" width="11.85546875" style="1" customWidth="1"/>
    <col min="5895" max="6144" width="9.140625" style="1"/>
    <col min="6145" max="6145" width="11.5703125" style="1" customWidth="1"/>
    <col min="6146" max="6146" width="13.140625" style="1" customWidth="1"/>
    <col min="6147" max="6147" width="48.42578125" style="1" customWidth="1"/>
    <col min="6148" max="6148" width="13.85546875" style="1" customWidth="1"/>
    <col min="6149" max="6149" width="11.42578125" style="1" customWidth="1"/>
    <col min="6150" max="6150" width="11.85546875" style="1" customWidth="1"/>
    <col min="6151" max="6400" width="9.140625" style="1"/>
    <col min="6401" max="6401" width="11.5703125" style="1" customWidth="1"/>
    <col min="6402" max="6402" width="13.140625" style="1" customWidth="1"/>
    <col min="6403" max="6403" width="48.42578125" style="1" customWidth="1"/>
    <col min="6404" max="6404" width="13.85546875" style="1" customWidth="1"/>
    <col min="6405" max="6405" width="11.42578125" style="1" customWidth="1"/>
    <col min="6406" max="6406" width="11.85546875" style="1" customWidth="1"/>
    <col min="6407" max="6656" width="9.140625" style="1"/>
    <col min="6657" max="6657" width="11.5703125" style="1" customWidth="1"/>
    <col min="6658" max="6658" width="13.140625" style="1" customWidth="1"/>
    <col min="6659" max="6659" width="48.42578125" style="1" customWidth="1"/>
    <col min="6660" max="6660" width="13.85546875" style="1" customWidth="1"/>
    <col min="6661" max="6661" width="11.42578125" style="1" customWidth="1"/>
    <col min="6662" max="6662" width="11.85546875" style="1" customWidth="1"/>
    <col min="6663" max="6912" width="9.140625" style="1"/>
    <col min="6913" max="6913" width="11.5703125" style="1" customWidth="1"/>
    <col min="6914" max="6914" width="13.140625" style="1" customWidth="1"/>
    <col min="6915" max="6915" width="48.42578125" style="1" customWidth="1"/>
    <col min="6916" max="6916" width="13.85546875" style="1" customWidth="1"/>
    <col min="6917" max="6917" width="11.42578125" style="1" customWidth="1"/>
    <col min="6918" max="6918" width="11.85546875" style="1" customWidth="1"/>
    <col min="6919" max="7168" width="9.140625" style="1"/>
    <col min="7169" max="7169" width="11.5703125" style="1" customWidth="1"/>
    <col min="7170" max="7170" width="13.140625" style="1" customWidth="1"/>
    <col min="7171" max="7171" width="48.42578125" style="1" customWidth="1"/>
    <col min="7172" max="7172" width="13.85546875" style="1" customWidth="1"/>
    <col min="7173" max="7173" width="11.42578125" style="1" customWidth="1"/>
    <col min="7174" max="7174" width="11.85546875" style="1" customWidth="1"/>
    <col min="7175" max="7424" width="9.140625" style="1"/>
    <col min="7425" max="7425" width="11.5703125" style="1" customWidth="1"/>
    <col min="7426" max="7426" width="13.140625" style="1" customWidth="1"/>
    <col min="7427" max="7427" width="48.42578125" style="1" customWidth="1"/>
    <col min="7428" max="7428" width="13.85546875" style="1" customWidth="1"/>
    <col min="7429" max="7429" width="11.42578125" style="1" customWidth="1"/>
    <col min="7430" max="7430" width="11.85546875" style="1" customWidth="1"/>
    <col min="7431" max="7680" width="9.140625" style="1"/>
    <col min="7681" max="7681" width="11.5703125" style="1" customWidth="1"/>
    <col min="7682" max="7682" width="13.140625" style="1" customWidth="1"/>
    <col min="7683" max="7683" width="48.42578125" style="1" customWidth="1"/>
    <col min="7684" max="7684" width="13.85546875" style="1" customWidth="1"/>
    <col min="7685" max="7685" width="11.42578125" style="1" customWidth="1"/>
    <col min="7686" max="7686" width="11.85546875" style="1" customWidth="1"/>
    <col min="7687" max="7936" width="9.140625" style="1"/>
    <col min="7937" max="7937" width="11.5703125" style="1" customWidth="1"/>
    <col min="7938" max="7938" width="13.140625" style="1" customWidth="1"/>
    <col min="7939" max="7939" width="48.42578125" style="1" customWidth="1"/>
    <col min="7940" max="7940" width="13.85546875" style="1" customWidth="1"/>
    <col min="7941" max="7941" width="11.42578125" style="1" customWidth="1"/>
    <col min="7942" max="7942" width="11.85546875" style="1" customWidth="1"/>
    <col min="7943" max="8192" width="9.140625" style="1"/>
    <col min="8193" max="8193" width="11.5703125" style="1" customWidth="1"/>
    <col min="8194" max="8194" width="13.140625" style="1" customWidth="1"/>
    <col min="8195" max="8195" width="48.42578125" style="1" customWidth="1"/>
    <col min="8196" max="8196" width="13.85546875" style="1" customWidth="1"/>
    <col min="8197" max="8197" width="11.42578125" style="1" customWidth="1"/>
    <col min="8198" max="8198" width="11.85546875" style="1" customWidth="1"/>
    <col min="8199" max="8448" width="9.140625" style="1"/>
    <col min="8449" max="8449" width="11.5703125" style="1" customWidth="1"/>
    <col min="8450" max="8450" width="13.140625" style="1" customWidth="1"/>
    <col min="8451" max="8451" width="48.42578125" style="1" customWidth="1"/>
    <col min="8452" max="8452" width="13.85546875" style="1" customWidth="1"/>
    <col min="8453" max="8453" width="11.42578125" style="1" customWidth="1"/>
    <col min="8454" max="8454" width="11.85546875" style="1" customWidth="1"/>
    <col min="8455" max="8704" width="9.140625" style="1"/>
    <col min="8705" max="8705" width="11.5703125" style="1" customWidth="1"/>
    <col min="8706" max="8706" width="13.140625" style="1" customWidth="1"/>
    <col min="8707" max="8707" width="48.42578125" style="1" customWidth="1"/>
    <col min="8708" max="8708" width="13.85546875" style="1" customWidth="1"/>
    <col min="8709" max="8709" width="11.42578125" style="1" customWidth="1"/>
    <col min="8710" max="8710" width="11.85546875" style="1" customWidth="1"/>
    <col min="8711" max="8960" width="9.140625" style="1"/>
    <col min="8961" max="8961" width="11.5703125" style="1" customWidth="1"/>
    <col min="8962" max="8962" width="13.140625" style="1" customWidth="1"/>
    <col min="8963" max="8963" width="48.42578125" style="1" customWidth="1"/>
    <col min="8964" max="8964" width="13.85546875" style="1" customWidth="1"/>
    <col min="8965" max="8965" width="11.42578125" style="1" customWidth="1"/>
    <col min="8966" max="8966" width="11.85546875" style="1" customWidth="1"/>
    <col min="8967" max="9216" width="9.140625" style="1"/>
    <col min="9217" max="9217" width="11.5703125" style="1" customWidth="1"/>
    <col min="9218" max="9218" width="13.140625" style="1" customWidth="1"/>
    <col min="9219" max="9219" width="48.42578125" style="1" customWidth="1"/>
    <col min="9220" max="9220" width="13.85546875" style="1" customWidth="1"/>
    <col min="9221" max="9221" width="11.42578125" style="1" customWidth="1"/>
    <col min="9222" max="9222" width="11.85546875" style="1" customWidth="1"/>
    <col min="9223" max="9472" width="9.140625" style="1"/>
    <col min="9473" max="9473" width="11.5703125" style="1" customWidth="1"/>
    <col min="9474" max="9474" width="13.140625" style="1" customWidth="1"/>
    <col min="9475" max="9475" width="48.42578125" style="1" customWidth="1"/>
    <col min="9476" max="9476" width="13.85546875" style="1" customWidth="1"/>
    <col min="9477" max="9477" width="11.42578125" style="1" customWidth="1"/>
    <col min="9478" max="9478" width="11.85546875" style="1" customWidth="1"/>
    <col min="9479" max="9728" width="9.140625" style="1"/>
    <col min="9729" max="9729" width="11.5703125" style="1" customWidth="1"/>
    <col min="9730" max="9730" width="13.140625" style="1" customWidth="1"/>
    <col min="9731" max="9731" width="48.42578125" style="1" customWidth="1"/>
    <col min="9732" max="9732" width="13.85546875" style="1" customWidth="1"/>
    <col min="9733" max="9733" width="11.42578125" style="1" customWidth="1"/>
    <col min="9734" max="9734" width="11.85546875" style="1" customWidth="1"/>
    <col min="9735" max="9984" width="9.140625" style="1"/>
    <col min="9985" max="9985" width="11.5703125" style="1" customWidth="1"/>
    <col min="9986" max="9986" width="13.140625" style="1" customWidth="1"/>
    <col min="9987" max="9987" width="48.42578125" style="1" customWidth="1"/>
    <col min="9988" max="9988" width="13.85546875" style="1" customWidth="1"/>
    <col min="9989" max="9989" width="11.42578125" style="1" customWidth="1"/>
    <col min="9990" max="9990" width="11.85546875" style="1" customWidth="1"/>
    <col min="9991" max="10240" width="9.140625" style="1"/>
    <col min="10241" max="10241" width="11.5703125" style="1" customWidth="1"/>
    <col min="10242" max="10242" width="13.140625" style="1" customWidth="1"/>
    <col min="10243" max="10243" width="48.42578125" style="1" customWidth="1"/>
    <col min="10244" max="10244" width="13.85546875" style="1" customWidth="1"/>
    <col min="10245" max="10245" width="11.42578125" style="1" customWidth="1"/>
    <col min="10246" max="10246" width="11.85546875" style="1" customWidth="1"/>
    <col min="10247" max="10496" width="9.140625" style="1"/>
    <col min="10497" max="10497" width="11.5703125" style="1" customWidth="1"/>
    <col min="10498" max="10498" width="13.140625" style="1" customWidth="1"/>
    <col min="10499" max="10499" width="48.42578125" style="1" customWidth="1"/>
    <col min="10500" max="10500" width="13.85546875" style="1" customWidth="1"/>
    <col min="10501" max="10501" width="11.42578125" style="1" customWidth="1"/>
    <col min="10502" max="10502" width="11.85546875" style="1" customWidth="1"/>
    <col min="10503" max="10752" width="9.140625" style="1"/>
    <col min="10753" max="10753" width="11.5703125" style="1" customWidth="1"/>
    <col min="10754" max="10754" width="13.140625" style="1" customWidth="1"/>
    <col min="10755" max="10755" width="48.42578125" style="1" customWidth="1"/>
    <col min="10756" max="10756" width="13.85546875" style="1" customWidth="1"/>
    <col min="10757" max="10757" width="11.42578125" style="1" customWidth="1"/>
    <col min="10758" max="10758" width="11.85546875" style="1" customWidth="1"/>
    <col min="10759" max="11008" width="9.140625" style="1"/>
    <col min="11009" max="11009" width="11.5703125" style="1" customWidth="1"/>
    <col min="11010" max="11010" width="13.140625" style="1" customWidth="1"/>
    <col min="11011" max="11011" width="48.42578125" style="1" customWidth="1"/>
    <col min="11012" max="11012" width="13.85546875" style="1" customWidth="1"/>
    <col min="11013" max="11013" width="11.42578125" style="1" customWidth="1"/>
    <col min="11014" max="11014" width="11.85546875" style="1" customWidth="1"/>
    <col min="11015" max="11264" width="9.140625" style="1"/>
    <col min="11265" max="11265" width="11.5703125" style="1" customWidth="1"/>
    <col min="11266" max="11266" width="13.140625" style="1" customWidth="1"/>
    <col min="11267" max="11267" width="48.42578125" style="1" customWidth="1"/>
    <col min="11268" max="11268" width="13.85546875" style="1" customWidth="1"/>
    <col min="11269" max="11269" width="11.42578125" style="1" customWidth="1"/>
    <col min="11270" max="11270" width="11.85546875" style="1" customWidth="1"/>
    <col min="11271" max="11520" width="9.140625" style="1"/>
    <col min="11521" max="11521" width="11.5703125" style="1" customWidth="1"/>
    <col min="11522" max="11522" width="13.140625" style="1" customWidth="1"/>
    <col min="11523" max="11523" width="48.42578125" style="1" customWidth="1"/>
    <col min="11524" max="11524" width="13.85546875" style="1" customWidth="1"/>
    <col min="11525" max="11525" width="11.42578125" style="1" customWidth="1"/>
    <col min="11526" max="11526" width="11.85546875" style="1" customWidth="1"/>
    <col min="11527" max="11776" width="9.140625" style="1"/>
    <col min="11777" max="11777" width="11.5703125" style="1" customWidth="1"/>
    <col min="11778" max="11778" width="13.140625" style="1" customWidth="1"/>
    <col min="11779" max="11779" width="48.42578125" style="1" customWidth="1"/>
    <col min="11780" max="11780" width="13.85546875" style="1" customWidth="1"/>
    <col min="11781" max="11781" width="11.42578125" style="1" customWidth="1"/>
    <col min="11782" max="11782" width="11.85546875" style="1" customWidth="1"/>
    <col min="11783" max="12032" width="9.140625" style="1"/>
    <col min="12033" max="12033" width="11.5703125" style="1" customWidth="1"/>
    <col min="12034" max="12034" width="13.140625" style="1" customWidth="1"/>
    <col min="12035" max="12035" width="48.42578125" style="1" customWidth="1"/>
    <col min="12036" max="12036" width="13.85546875" style="1" customWidth="1"/>
    <col min="12037" max="12037" width="11.42578125" style="1" customWidth="1"/>
    <col min="12038" max="12038" width="11.85546875" style="1" customWidth="1"/>
    <col min="12039" max="12288" width="9.140625" style="1"/>
    <col min="12289" max="12289" width="11.5703125" style="1" customWidth="1"/>
    <col min="12290" max="12290" width="13.140625" style="1" customWidth="1"/>
    <col min="12291" max="12291" width="48.42578125" style="1" customWidth="1"/>
    <col min="12292" max="12292" width="13.85546875" style="1" customWidth="1"/>
    <col min="12293" max="12293" width="11.42578125" style="1" customWidth="1"/>
    <col min="12294" max="12294" width="11.85546875" style="1" customWidth="1"/>
    <col min="12295" max="12544" width="9.140625" style="1"/>
    <col min="12545" max="12545" width="11.5703125" style="1" customWidth="1"/>
    <col min="12546" max="12546" width="13.140625" style="1" customWidth="1"/>
    <col min="12547" max="12547" width="48.42578125" style="1" customWidth="1"/>
    <col min="12548" max="12548" width="13.85546875" style="1" customWidth="1"/>
    <col min="12549" max="12549" width="11.42578125" style="1" customWidth="1"/>
    <col min="12550" max="12550" width="11.85546875" style="1" customWidth="1"/>
    <col min="12551" max="12800" width="9.140625" style="1"/>
    <col min="12801" max="12801" width="11.5703125" style="1" customWidth="1"/>
    <col min="12802" max="12802" width="13.140625" style="1" customWidth="1"/>
    <col min="12803" max="12803" width="48.42578125" style="1" customWidth="1"/>
    <col min="12804" max="12804" width="13.85546875" style="1" customWidth="1"/>
    <col min="12805" max="12805" width="11.42578125" style="1" customWidth="1"/>
    <col min="12806" max="12806" width="11.85546875" style="1" customWidth="1"/>
    <col min="12807" max="13056" width="9.140625" style="1"/>
    <col min="13057" max="13057" width="11.5703125" style="1" customWidth="1"/>
    <col min="13058" max="13058" width="13.140625" style="1" customWidth="1"/>
    <col min="13059" max="13059" width="48.42578125" style="1" customWidth="1"/>
    <col min="13060" max="13060" width="13.85546875" style="1" customWidth="1"/>
    <col min="13061" max="13061" width="11.42578125" style="1" customWidth="1"/>
    <col min="13062" max="13062" width="11.85546875" style="1" customWidth="1"/>
    <col min="13063" max="13312" width="9.140625" style="1"/>
    <col min="13313" max="13313" width="11.5703125" style="1" customWidth="1"/>
    <col min="13314" max="13314" width="13.140625" style="1" customWidth="1"/>
    <col min="13315" max="13315" width="48.42578125" style="1" customWidth="1"/>
    <col min="13316" max="13316" width="13.85546875" style="1" customWidth="1"/>
    <col min="13317" max="13317" width="11.42578125" style="1" customWidth="1"/>
    <col min="13318" max="13318" width="11.85546875" style="1" customWidth="1"/>
    <col min="13319" max="13568" width="9.140625" style="1"/>
    <col min="13569" max="13569" width="11.5703125" style="1" customWidth="1"/>
    <col min="13570" max="13570" width="13.140625" style="1" customWidth="1"/>
    <col min="13571" max="13571" width="48.42578125" style="1" customWidth="1"/>
    <col min="13572" max="13572" width="13.85546875" style="1" customWidth="1"/>
    <col min="13573" max="13573" width="11.42578125" style="1" customWidth="1"/>
    <col min="13574" max="13574" width="11.85546875" style="1" customWidth="1"/>
    <col min="13575" max="13824" width="9.140625" style="1"/>
    <col min="13825" max="13825" width="11.5703125" style="1" customWidth="1"/>
    <col min="13826" max="13826" width="13.140625" style="1" customWidth="1"/>
    <col min="13827" max="13827" width="48.42578125" style="1" customWidth="1"/>
    <col min="13828" max="13828" width="13.85546875" style="1" customWidth="1"/>
    <col min="13829" max="13829" width="11.42578125" style="1" customWidth="1"/>
    <col min="13830" max="13830" width="11.85546875" style="1" customWidth="1"/>
    <col min="13831" max="14080" width="9.140625" style="1"/>
    <col min="14081" max="14081" width="11.5703125" style="1" customWidth="1"/>
    <col min="14082" max="14082" width="13.140625" style="1" customWidth="1"/>
    <col min="14083" max="14083" width="48.42578125" style="1" customWidth="1"/>
    <col min="14084" max="14084" width="13.85546875" style="1" customWidth="1"/>
    <col min="14085" max="14085" width="11.42578125" style="1" customWidth="1"/>
    <col min="14086" max="14086" width="11.85546875" style="1" customWidth="1"/>
    <col min="14087" max="14336" width="9.140625" style="1"/>
    <col min="14337" max="14337" width="11.5703125" style="1" customWidth="1"/>
    <col min="14338" max="14338" width="13.140625" style="1" customWidth="1"/>
    <col min="14339" max="14339" width="48.42578125" style="1" customWidth="1"/>
    <col min="14340" max="14340" width="13.85546875" style="1" customWidth="1"/>
    <col min="14341" max="14341" width="11.42578125" style="1" customWidth="1"/>
    <col min="14342" max="14342" width="11.85546875" style="1" customWidth="1"/>
    <col min="14343" max="14592" width="9.140625" style="1"/>
    <col min="14593" max="14593" width="11.5703125" style="1" customWidth="1"/>
    <col min="14594" max="14594" width="13.140625" style="1" customWidth="1"/>
    <col min="14595" max="14595" width="48.42578125" style="1" customWidth="1"/>
    <col min="14596" max="14596" width="13.85546875" style="1" customWidth="1"/>
    <col min="14597" max="14597" width="11.42578125" style="1" customWidth="1"/>
    <col min="14598" max="14598" width="11.85546875" style="1" customWidth="1"/>
    <col min="14599" max="14848" width="9.140625" style="1"/>
    <col min="14849" max="14849" width="11.5703125" style="1" customWidth="1"/>
    <col min="14850" max="14850" width="13.140625" style="1" customWidth="1"/>
    <col min="14851" max="14851" width="48.42578125" style="1" customWidth="1"/>
    <col min="14852" max="14852" width="13.85546875" style="1" customWidth="1"/>
    <col min="14853" max="14853" width="11.42578125" style="1" customWidth="1"/>
    <col min="14854" max="14854" width="11.85546875" style="1" customWidth="1"/>
    <col min="14855" max="15104" width="9.140625" style="1"/>
    <col min="15105" max="15105" width="11.5703125" style="1" customWidth="1"/>
    <col min="15106" max="15106" width="13.140625" style="1" customWidth="1"/>
    <col min="15107" max="15107" width="48.42578125" style="1" customWidth="1"/>
    <col min="15108" max="15108" width="13.85546875" style="1" customWidth="1"/>
    <col min="15109" max="15109" width="11.42578125" style="1" customWidth="1"/>
    <col min="15110" max="15110" width="11.85546875" style="1" customWidth="1"/>
    <col min="15111" max="15360" width="9.140625" style="1"/>
    <col min="15361" max="15361" width="11.5703125" style="1" customWidth="1"/>
    <col min="15362" max="15362" width="13.140625" style="1" customWidth="1"/>
    <col min="15363" max="15363" width="48.42578125" style="1" customWidth="1"/>
    <col min="15364" max="15364" width="13.85546875" style="1" customWidth="1"/>
    <col min="15365" max="15365" width="11.42578125" style="1" customWidth="1"/>
    <col min="15366" max="15366" width="11.85546875" style="1" customWidth="1"/>
    <col min="15367" max="15616" width="9.140625" style="1"/>
    <col min="15617" max="15617" width="11.5703125" style="1" customWidth="1"/>
    <col min="15618" max="15618" width="13.140625" style="1" customWidth="1"/>
    <col min="15619" max="15619" width="48.42578125" style="1" customWidth="1"/>
    <col min="15620" max="15620" width="13.85546875" style="1" customWidth="1"/>
    <col min="15621" max="15621" width="11.42578125" style="1" customWidth="1"/>
    <col min="15622" max="15622" width="11.85546875" style="1" customWidth="1"/>
    <col min="15623" max="15872" width="9.140625" style="1"/>
    <col min="15873" max="15873" width="11.5703125" style="1" customWidth="1"/>
    <col min="15874" max="15874" width="13.140625" style="1" customWidth="1"/>
    <col min="15875" max="15875" width="48.42578125" style="1" customWidth="1"/>
    <col min="15876" max="15876" width="13.85546875" style="1" customWidth="1"/>
    <col min="15877" max="15877" width="11.42578125" style="1" customWidth="1"/>
    <col min="15878" max="15878" width="11.85546875" style="1" customWidth="1"/>
    <col min="15879" max="16128" width="9.140625" style="1"/>
    <col min="16129" max="16129" width="11.5703125" style="1" customWidth="1"/>
    <col min="16130" max="16130" width="13.140625" style="1" customWidth="1"/>
    <col min="16131" max="16131" width="48.42578125" style="1" customWidth="1"/>
    <col min="16132" max="16132" width="13.85546875" style="1" customWidth="1"/>
    <col min="16133" max="16133" width="11.42578125" style="1" customWidth="1"/>
    <col min="16134" max="16134" width="11.85546875" style="1" customWidth="1"/>
    <col min="16135" max="16384" width="9.140625" style="1"/>
  </cols>
  <sheetData>
    <row r="1" spans="1:41" ht="12.6" customHeight="1" x14ac:dyDescent="0.2">
      <c r="A1" s="276" t="s">
        <v>1743</v>
      </c>
      <c r="B1" s="276"/>
      <c r="C1" s="276"/>
      <c r="D1" s="276"/>
      <c r="E1" s="276"/>
      <c r="F1" s="276"/>
    </row>
    <row r="2" spans="1:41" ht="12.2" customHeight="1" x14ac:dyDescent="0.2">
      <c r="A2" s="276"/>
      <c r="B2" s="276"/>
      <c r="C2" s="276"/>
      <c r="D2" s="276"/>
      <c r="E2" s="276"/>
      <c r="F2" s="276"/>
    </row>
    <row r="3" spans="1:41" ht="11.25" customHeight="1" x14ac:dyDescent="0.2"/>
    <row r="4" spans="1:41" ht="12.75" customHeight="1" x14ac:dyDescent="0.2">
      <c r="A4" s="254" t="s">
        <v>1744</v>
      </c>
      <c r="B4" s="254"/>
      <c r="C4" s="254"/>
      <c r="D4" s="254"/>
      <c r="E4" s="254"/>
      <c r="F4" s="254"/>
    </row>
    <row r="5" spans="1:41" ht="12.75" customHeight="1" x14ac:dyDescent="0.2"/>
    <row r="6" spans="1:41" ht="12.75" customHeight="1" x14ac:dyDescent="0.2">
      <c r="A6" s="265"/>
      <c r="B6" s="265"/>
      <c r="C6" s="265"/>
      <c r="D6" s="265"/>
      <c r="E6" s="265"/>
      <c r="F6" s="265"/>
    </row>
    <row r="7" spans="1:41" ht="12.75" customHeight="1" thickBot="1" x14ac:dyDescent="0.25">
      <c r="E7" s="1" t="s">
        <v>2949</v>
      </c>
      <c r="G7" s="1" t="s">
        <v>2948</v>
      </c>
      <c r="I7" s="1" t="s">
        <v>2950</v>
      </c>
      <c r="K7" s="1" t="s">
        <v>2951</v>
      </c>
      <c r="M7" s="1" t="s">
        <v>2952</v>
      </c>
      <c r="O7" s="1">
        <v>1.22</v>
      </c>
    </row>
    <row r="8" spans="1:41" ht="12.75" customHeight="1" x14ac:dyDescent="0.2">
      <c r="A8" s="273" t="s">
        <v>2</v>
      </c>
      <c r="B8" s="273" t="s">
        <v>3</v>
      </c>
      <c r="C8" s="268" t="s">
        <v>4</v>
      </c>
      <c r="D8" s="268" t="s">
        <v>5</v>
      </c>
      <c r="E8" s="252" t="s">
        <v>6</v>
      </c>
      <c r="F8" s="252"/>
      <c r="G8" s="252" t="s">
        <v>6</v>
      </c>
      <c r="H8" s="252"/>
      <c r="I8" s="252" t="s">
        <v>6</v>
      </c>
      <c r="J8" s="252"/>
      <c r="K8" s="252" t="s">
        <v>6</v>
      </c>
      <c r="L8" s="252"/>
      <c r="M8" s="252" t="s">
        <v>6</v>
      </c>
      <c r="N8" s="252"/>
    </row>
    <row r="9" spans="1:41" ht="36.75" customHeight="1" thickBot="1" x14ac:dyDescent="0.25">
      <c r="A9" s="274"/>
      <c r="B9" s="274"/>
      <c r="C9" s="269"/>
      <c r="D9" s="269"/>
      <c r="E9" s="2" t="s">
        <v>7</v>
      </c>
      <c r="F9" s="3" t="s">
        <v>8</v>
      </c>
      <c r="G9" s="9" t="s">
        <v>7</v>
      </c>
      <c r="H9" s="10" t="s">
        <v>8</v>
      </c>
      <c r="I9" s="9" t="s">
        <v>7</v>
      </c>
      <c r="J9" s="10" t="s">
        <v>8</v>
      </c>
      <c r="K9" s="2" t="s">
        <v>7</v>
      </c>
      <c r="L9" s="3" t="s">
        <v>8</v>
      </c>
      <c r="M9" s="9" t="s">
        <v>7</v>
      </c>
      <c r="N9" s="10" t="s">
        <v>8</v>
      </c>
      <c r="U9" s="1" t="s">
        <v>3235</v>
      </c>
      <c r="AB9" s="275" t="s">
        <v>3321</v>
      </c>
      <c r="AC9" s="275"/>
      <c r="AE9" s="275" t="s">
        <v>3324</v>
      </c>
      <c r="AF9" s="275"/>
      <c r="AH9" s="275" t="s">
        <v>3325</v>
      </c>
      <c r="AI9" s="275"/>
      <c r="AK9" s="275" t="s">
        <v>2951</v>
      </c>
      <c r="AL9" s="275"/>
      <c r="AN9" s="275" t="s">
        <v>2952</v>
      </c>
      <c r="AO9" s="275"/>
    </row>
    <row r="10" spans="1:41" ht="24.75" customHeight="1" x14ac:dyDescent="0.2">
      <c r="A10" s="4" t="s">
        <v>9</v>
      </c>
      <c r="B10" s="4" t="s">
        <v>1745</v>
      </c>
      <c r="C10" s="5" t="s">
        <v>1746</v>
      </c>
      <c r="D10" s="4" t="s">
        <v>15</v>
      </c>
      <c r="E10" s="8">
        <v>510</v>
      </c>
      <c r="F10" s="8">
        <f>AC10*$O$7</f>
        <v>562.2166666666667</v>
      </c>
      <c r="G10" s="13">
        <v>510</v>
      </c>
      <c r="H10" s="13">
        <f>AF10*$O$7</f>
        <v>562.2166666666667</v>
      </c>
      <c r="I10" s="13">
        <v>427</v>
      </c>
      <c r="J10" s="13">
        <f>AI10*$O$7</f>
        <v>479.86666666666667</v>
      </c>
      <c r="K10" s="8">
        <v>960</v>
      </c>
      <c r="L10" s="8">
        <f>AL10*$O$7</f>
        <v>1057.3333333333335</v>
      </c>
      <c r="M10" s="13">
        <v>1088</v>
      </c>
      <c r="N10" s="13">
        <f>AO10*$O$7</f>
        <v>1190.5166666666667</v>
      </c>
      <c r="P10" s="14"/>
      <c r="Q10" s="25">
        <f>р7гл1!E10/'7,1'!E10</f>
        <v>1.1137254901960785</v>
      </c>
      <c r="R10" s="25">
        <f>р7гл1!F10/'7,1'!F10</f>
        <v>1.1134497376456289</v>
      </c>
      <c r="S10" s="25" t="e">
        <f>р7гл1!#REF!/'7,1'!G10</f>
        <v>#REF!</v>
      </c>
      <c r="T10" s="25" t="e">
        <f>р7гл1!#REF!/'7,1'!H10</f>
        <v>#REF!</v>
      </c>
      <c r="U10" s="127" t="e">
        <f>р7гл1!#REF!/'7,1'!I10</f>
        <v>#REF!</v>
      </c>
      <c r="V10" s="127" t="e">
        <f>р7гл1!#REF!/'7,1'!J10</f>
        <v>#REF!</v>
      </c>
      <c r="W10" s="25">
        <f>р7гл1!G10/'7,1'!K10</f>
        <v>1.1125</v>
      </c>
      <c r="X10" s="25">
        <f>р7гл1!H10/'7,1'!L10</f>
        <v>1.1131778058007564</v>
      </c>
      <c r="Y10" s="25">
        <f>р7гл1!I10/'7,1'!M10</f>
        <v>1.1130514705882353</v>
      </c>
      <c r="Z10" s="25">
        <f>р7гл1!J10/'7,1'!N10</f>
        <v>1.1129621592865844</v>
      </c>
      <c r="AB10" s="209">
        <v>553</v>
      </c>
      <c r="AC10" s="210">
        <f>AB10/1.2</f>
        <v>460.83333333333337</v>
      </c>
      <c r="AD10" s="209"/>
      <c r="AE10" s="209">
        <v>553</v>
      </c>
      <c r="AF10" s="210">
        <f>AE10/1.2</f>
        <v>460.83333333333337</v>
      </c>
      <c r="AG10" s="209"/>
      <c r="AH10" s="209">
        <v>472</v>
      </c>
      <c r="AI10" s="210">
        <f>AH10/1.2</f>
        <v>393.33333333333337</v>
      </c>
      <c r="AJ10" s="209"/>
      <c r="AK10" s="209">
        <v>1040</v>
      </c>
      <c r="AL10" s="210">
        <f>AK10/1.2</f>
        <v>866.66666666666674</v>
      </c>
      <c r="AM10" s="209"/>
      <c r="AN10" s="209">
        <v>1171</v>
      </c>
      <c r="AO10" s="210">
        <f>AN10/1.2</f>
        <v>975.83333333333337</v>
      </c>
    </row>
    <row r="11" spans="1:41" ht="24.75" customHeight="1" x14ac:dyDescent="0.2">
      <c r="A11" s="4" t="s">
        <v>194</v>
      </c>
      <c r="B11" s="4" t="s">
        <v>1747</v>
      </c>
      <c r="C11" s="5" t="s">
        <v>1748</v>
      </c>
      <c r="D11" s="4" t="s">
        <v>15</v>
      </c>
      <c r="E11" s="8">
        <v>612</v>
      </c>
      <c r="F11" s="8">
        <f t="shared" ref="F11:F28" si="0">AC11*$O$7</f>
        <v>674.05</v>
      </c>
      <c r="G11" s="13">
        <v>612</v>
      </c>
      <c r="H11" s="13">
        <f t="shared" ref="H11:H28" si="1">AF11*$O$7</f>
        <v>674.05</v>
      </c>
      <c r="I11" s="13">
        <v>513</v>
      </c>
      <c r="J11" s="13">
        <f t="shared" ref="J11:J28" si="2">AI11*$O$7</f>
        <v>575.43333333333339</v>
      </c>
      <c r="K11" s="8">
        <v>1150</v>
      </c>
      <c r="L11" s="8">
        <f t="shared" ref="L11:L28" si="3">AL11*$O$7</f>
        <v>1268.8</v>
      </c>
      <c r="M11" s="11">
        <v>1304</v>
      </c>
      <c r="N11" s="13">
        <f t="shared" ref="N11:N28" si="4">AO11*$O$7</f>
        <v>1427.3999999999999</v>
      </c>
      <c r="P11" s="14"/>
      <c r="Q11" s="25">
        <f>р7гл1!E11/'7,1'!E11</f>
        <v>1.1127450980392157</v>
      </c>
      <c r="R11" s="25">
        <f>р7гл1!F11/'7,1'!F11</f>
        <v>1.1126771011052594</v>
      </c>
      <c r="S11" s="25" t="e">
        <f>р7гл1!#REF!/'7,1'!G11</f>
        <v>#REF!</v>
      </c>
      <c r="T11" s="25" t="e">
        <f>р7гл1!#REF!/'7,1'!H11</f>
        <v>#REF!</v>
      </c>
      <c r="U11" s="127" t="e">
        <f>р7гл1!#REF!/'7,1'!I11</f>
        <v>#REF!</v>
      </c>
      <c r="V11" s="127" t="e">
        <f>р7гл1!#REF!/'7,1'!J11</f>
        <v>#REF!</v>
      </c>
      <c r="W11" s="25">
        <f>р7гл1!G11/'7,1'!K11</f>
        <v>1.1130434782608696</v>
      </c>
      <c r="X11" s="25">
        <f>р7гл1!H11/'7,1'!L11</f>
        <v>1.1128625472887768</v>
      </c>
      <c r="Y11" s="25">
        <f>р7гл1!I11/'7,1'!M11</f>
        <v>1.1127300613496933</v>
      </c>
      <c r="Z11" s="25">
        <f>р7гл1!J11/'7,1'!N11</f>
        <v>1.11321283452431</v>
      </c>
      <c r="AB11" s="209">
        <v>663</v>
      </c>
      <c r="AC11" s="210">
        <f t="shared" ref="AC11:AC28" si="5">AB11/1.2</f>
        <v>552.5</v>
      </c>
      <c r="AD11" s="209"/>
      <c r="AE11" s="209">
        <v>663</v>
      </c>
      <c r="AF11" s="210">
        <f t="shared" ref="AF11:AF28" si="6">AE11/1.2</f>
        <v>552.5</v>
      </c>
      <c r="AG11" s="209"/>
      <c r="AH11" s="209">
        <v>566</v>
      </c>
      <c r="AI11" s="210">
        <f t="shared" ref="AI11:AI28" si="7">AH11/1.2</f>
        <v>471.66666666666669</v>
      </c>
      <c r="AJ11" s="209"/>
      <c r="AK11" s="209">
        <v>1248</v>
      </c>
      <c r="AL11" s="210">
        <f t="shared" ref="AL11:AL28" si="8">AK11/1.2</f>
        <v>1040</v>
      </c>
      <c r="AM11" s="209"/>
      <c r="AN11" s="209">
        <v>1404</v>
      </c>
      <c r="AO11" s="210">
        <f t="shared" ref="AO11:AO28" si="9">AN11/1.2</f>
        <v>1170</v>
      </c>
    </row>
    <row r="12" spans="1:41" ht="24.75" customHeight="1" x14ac:dyDescent="0.2">
      <c r="A12" s="4" t="s">
        <v>197</v>
      </c>
      <c r="B12" s="4" t="s">
        <v>1749</v>
      </c>
      <c r="C12" s="5" t="s">
        <v>1750</v>
      </c>
      <c r="D12" s="4" t="s">
        <v>15</v>
      </c>
      <c r="E12" s="8">
        <v>939</v>
      </c>
      <c r="F12" s="8">
        <f t="shared" si="0"/>
        <v>1034.9666666666667</v>
      </c>
      <c r="G12" s="13">
        <v>939</v>
      </c>
      <c r="H12" s="13">
        <f t="shared" si="1"/>
        <v>1034.9666666666667</v>
      </c>
      <c r="I12" s="13">
        <v>789</v>
      </c>
      <c r="J12" s="13">
        <f t="shared" si="2"/>
        <v>884.5</v>
      </c>
      <c r="K12" s="6">
        <v>1772</v>
      </c>
      <c r="L12" s="8">
        <f t="shared" si="3"/>
        <v>1948.95</v>
      </c>
      <c r="M12" s="11">
        <v>2007</v>
      </c>
      <c r="N12" s="13">
        <f t="shared" si="4"/>
        <v>2194.9833333333336</v>
      </c>
      <c r="P12" s="14"/>
      <c r="Q12" s="25">
        <f>р7гл1!E12/'7,1'!E12</f>
        <v>1.1128860489882855</v>
      </c>
      <c r="R12" s="25">
        <f>р7гл1!F12/'7,1'!F12</f>
        <v>1.1130793262262875</v>
      </c>
      <c r="S12" s="25" t="e">
        <f>р7гл1!#REF!/'7,1'!G12</f>
        <v>#REF!</v>
      </c>
      <c r="T12" s="25" t="e">
        <f>р7гл1!#REF!/'7,1'!H12</f>
        <v>#REF!</v>
      </c>
      <c r="U12" s="127" t="e">
        <f>р7гл1!#REF!/'7,1'!I12</f>
        <v>#REF!</v>
      </c>
      <c r="V12" s="127" t="e">
        <f>р7гл1!#REF!/'7,1'!J12</f>
        <v>#REF!</v>
      </c>
      <c r="W12" s="25">
        <f>р7гл1!G12/'7,1'!K12</f>
        <v>1.1128668171557563</v>
      </c>
      <c r="X12" s="25">
        <f>р7гл1!H12/'7,1'!L12</f>
        <v>1.112906949896098</v>
      </c>
      <c r="Y12" s="25">
        <f>р7гл1!I12/'7,1'!M12</f>
        <v>1.1131041355256601</v>
      </c>
      <c r="Z12" s="25">
        <f>р7гл1!J12/'7,1'!N12</f>
        <v>1.1129925056378558</v>
      </c>
      <c r="AB12" s="209">
        <v>1018</v>
      </c>
      <c r="AC12" s="210">
        <f t="shared" si="5"/>
        <v>848.33333333333337</v>
      </c>
      <c r="AD12" s="209"/>
      <c r="AE12" s="209">
        <v>1018</v>
      </c>
      <c r="AF12" s="210">
        <f t="shared" si="6"/>
        <v>848.33333333333337</v>
      </c>
      <c r="AG12" s="209"/>
      <c r="AH12" s="209">
        <v>870</v>
      </c>
      <c r="AI12" s="210">
        <f t="shared" si="7"/>
        <v>725</v>
      </c>
      <c r="AJ12" s="209"/>
      <c r="AK12" s="209">
        <v>1917</v>
      </c>
      <c r="AL12" s="210">
        <f t="shared" si="8"/>
        <v>1597.5</v>
      </c>
      <c r="AM12" s="209"/>
      <c r="AN12" s="209">
        <v>2159</v>
      </c>
      <c r="AO12" s="210">
        <f t="shared" si="9"/>
        <v>1799.1666666666667</v>
      </c>
    </row>
    <row r="13" spans="1:41" ht="24.75" customHeight="1" x14ac:dyDescent="0.2">
      <c r="A13" s="4" t="s">
        <v>200</v>
      </c>
      <c r="B13" s="4" t="s">
        <v>1751</v>
      </c>
      <c r="C13" s="5" t="s">
        <v>1752</v>
      </c>
      <c r="D13" s="4" t="s">
        <v>15</v>
      </c>
      <c r="E13" s="8">
        <v>1129</v>
      </c>
      <c r="F13" s="8">
        <f t="shared" si="0"/>
        <v>1242.3666666666668</v>
      </c>
      <c r="G13" s="13">
        <v>1129</v>
      </c>
      <c r="H13" s="13">
        <f t="shared" si="1"/>
        <v>1242.3666666666668</v>
      </c>
      <c r="I13" s="13">
        <v>947</v>
      </c>
      <c r="J13" s="13">
        <f t="shared" si="2"/>
        <v>1061.3999999999999</v>
      </c>
      <c r="K13" s="6">
        <v>2126</v>
      </c>
      <c r="L13" s="8">
        <f t="shared" si="3"/>
        <v>2341.3833333333332</v>
      </c>
      <c r="M13" s="11">
        <v>2408</v>
      </c>
      <c r="N13" s="13">
        <f t="shared" si="4"/>
        <v>2635.2</v>
      </c>
      <c r="P13" s="14"/>
      <c r="Q13" s="25">
        <f>р7гл1!E13/'7,1'!E13</f>
        <v>1.1133746678476528</v>
      </c>
      <c r="R13" s="25">
        <f>р7гл1!F13/'7,1'!F13</f>
        <v>1.1131979286845</v>
      </c>
      <c r="S13" s="25" t="e">
        <f>р7гл1!#REF!/'7,1'!G13</f>
        <v>#REF!</v>
      </c>
      <c r="T13" s="25" t="e">
        <f>р7гл1!#REF!/'7,1'!H13</f>
        <v>#REF!</v>
      </c>
      <c r="U13" s="127" t="e">
        <f>р7гл1!#REF!/'7,1'!I13</f>
        <v>#REF!</v>
      </c>
      <c r="V13" s="127" t="e">
        <f>р7гл1!#REF!/'7,1'!J13</f>
        <v>#REF!</v>
      </c>
      <c r="W13" s="25">
        <f>р7гл1!G13/'7,1'!K13</f>
        <v>1.1128880526810911</v>
      </c>
      <c r="X13" s="25">
        <f>р7гл1!H13/'7,1'!L13</f>
        <v>1.1130172334019064</v>
      </c>
      <c r="Y13" s="25">
        <f>р7гл1!I13/'7,1'!M13</f>
        <v>1.1129568106312293</v>
      </c>
      <c r="Z13" s="25">
        <f>р7гл1!J13/'7,1'!N13</f>
        <v>1.1130085003035823</v>
      </c>
      <c r="AB13" s="209">
        <v>1222</v>
      </c>
      <c r="AC13" s="210">
        <f t="shared" si="5"/>
        <v>1018.3333333333334</v>
      </c>
      <c r="AD13" s="209"/>
      <c r="AE13" s="209">
        <v>1222</v>
      </c>
      <c r="AF13" s="210">
        <f t="shared" si="6"/>
        <v>1018.3333333333334</v>
      </c>
      <c r="AG13" s="209"/>
      <c r="AH13" s="209">
        <v>1044</v>
      </c>
      <c r="AI13" s="210">
        <f t="shared" si="7"/>
        <v>870</v>
      </c>
      <c r="AJ13" s="209"/>
      <c r="AK13" s="209">
        <v>2303</v>
      </c>
      <c r="AL13" s="210">
        <f t="shared" si="8"/>
        <v>1919.1666666666667</v>
      </c>
      <c r="AM13" s="209"/>
      <c r="AN13" s="209">
        <v>2592</v>
      </c>
      <c r="AO13" s="210">
        <f t="shared" si="9"/>
        <v>2160</v>
      </c>
    </row>
    <row r="14" spans="1:41" ht="24.75" customHeight="1" x14ac:dyDescent="0.2">
      <c r="A14" s="4" t="s">
        <v>203</v>
      </c>
      <c r="B14" s="4" t="s">
        <v>1753</v>
      </c>
      <c r="C14" s="5" t="s">
        <v>1754</v>
      </c>
      <c r="D14" s="4" t="s">
        <v>15</v>
      </c>
      <c r="E14" s="6">
        <v>1224</v>
      </c>
      <c r="F14" s="8">
        <f t="shared" si="0"/>
        <v>1348.1</v>
      </c>
      <c r="G14" s="11">
        <v>1224</v>
      </c>
      <c r="H14" s="13">
        <f t="shared" si="1"/>
        <v>1348.1</v>
      </c>
      <c r="I14" s="13">
        <v>1029</v>
      </c>
      <c r="J14" s="13">
        <f t="shared" si="2"/>
        <v>1147.8166666666666</v>
      </c>
      <c r="K14" s="6">
        <v>2307</v>
      </c>
      <c r="L14" s="8">
        <f t="shared" si="3"/>
        <v>2539.6333333333337</v>
      </c>
      <c r="M14" s="11">
        <v>2613</v>
      </c>
      <c r="N14" s="13">
        <f t="shared" si="4"/>
        <v>2858.8666666666668</v>
      </c>
      <c r="P14" s="14"/>
      <c r="Q14" s="25">
        <f>р7гл1!E14/'7,1'!E14</f>
        <v>1.1127450980392157</v>
      </c>
      <c r="R14" s="25">
        <f>р7гл1!F14/'7,1'!F14</f>
        <v>1.1126771011052594</v>
      </c>
      <c r="S14" s="25" t="e">
        <f>р7гл1!#REF!/'7,1'!G14</f>
        <v>#REF!</v>
      </c>
      <c r="T14" s="25" t="e">
        <f>р7гл1!#REF!/'7,1'!H14</f>
        <v>#REF!</v>
      </c>
      <c r="U14" s="127" t="e">
        <f>р7гл1!#REF!/'7,1'!I14</f>
        <v>#REF!</v>
      </c>
      <c r="V14" s="127" t="e">
        <f>р7гл1!#REF!/'7,1'!J14</f>
        <v>#REF!</v>
      </c>
      <c r="W14" s="25">
        <f>р7гл1!G14/'7,1'!K14</f>
        <v>1.1131339401820546</v>
      </c>
      <c r="X14" s="25">
        <f>р7гл1!H14/'7,1'!L14</f>
        <v>1.1131528173358358</v>
      </c>
      <c r="Y14" s="25">
        <f>р7гл1!I14/'7,1'!M14</f>
        <v>1.1128970531955606</v>
      </c>
      <c r="Z14" s="25">
        <f>р7гл1!J14/'7,1'!N14</f>
        <v>1.1130284728213977</v>
      </c>
      <c r="AB14" s="209">
        <v>1326</v>
      </c>
      <c r="AC14" s="210">
        <f t="shared" si="5"/>
        <v>1105</v>
      </c>
      <c r="AD14" s="209"/>
      <c r="AE14" s="209">
        <v>1326</v>
      </c>
      <c r="AF14" s="210">
        <f t="shared" si="6"/>
        <v>1105</v>
      </c>
      <c r="AG14" s="209"/>
      <c r="AH14" s="209">
        <v>1129</v>
      </c>
      <c r="AI14" s="210">
        <f t="shared" si="7"/>
        <v>940.83333333333337</v>
      </c>
      <c r="AJ14" s="209"/>
      <c r="AK14" s="209">
        <v>2498</v>
      </c>
      <c r="AL14" s="210">
        <f t="shared" si="8"/>
        <v>2081.666666666667</v>
      </c>
      <c r="AM14" s="209"/>
      <c r="AN14" s="209">
        <v>2812</v>
      </c>
      <c r="AO14" s="210">
        <f t="shared" si="9"/>
        <v>2343.3333333333335</v>
      </c>
    </row>
    <row r="15" spans="1:41" ht="24.75" customHeight="1" x14ac:dyDescent="0.2">
      <c r="A15" s="4" t="s">
        <v>206</v>
      </c>
      <c r="B15" s="4" t="s">
        <v>1755</v>
      </c>
      <c r="C15" s="5" t="s">
        <v>1756</v>
      </c>
      <c r="D15" s="4" t="s">
        <v>15</v>
      </c>
      <c r="E15" s="6">
        <v>1469</v>
      </c>
      <c r="F15" s="8">
        <f t="shared" si="0"/>
        <v>1615.4833333333333</v>
      </c>
      <c r="G15" s="11">
        <v>1469</v>
      </c>
      <c r="H15" s="13">
        <f t="shared" si="1"/>
        <v>1615.4833333333333</v>
      </c>
      <c r="I15" s="13">
        <v>1236</v>
      </c>
      <c r="J15" s="13">
        <f t="shared" si="2"/>
        <v>1378.6</v>
      </c>
      <c r="K15" s="6">
        <v>2767</v>
      </c>
      <c r="L15" s="8">
        <f t="shared" si="3"/>
        <v>3045.9333333333338</v>
      </c>
      <c r="M15" s="11">
        <v>3136</v>
      </c>
      <c r="N15" s="13">
        <f t="shared" si="4"/>
        <v>3430.2333333333336</v>
      </c>
      <c r="P15" s="14"/>
      <c r="Q15" s="25">
        <f>р7гл1!E15/'7,1'!E15</f>
        <v>1.113002042205582</v>
      </c>
      <c r="R15" s="25">
        <f>р7гл1!F15/'7,1'!F15</f>
        <v>1.1129796036273973</v>
      </c>
      <c r="S15" s="25" t="e">
        <f>р7гл1!#REF!/'7,1'!G15</f>
        <v>#REF!</v>
      </c>
      <c r="T15" s="25" t="e">
        <f>р7гл1!#REF!/'7,1'!H15</f>
        <v>#REF!</v>
      </c>
      <c r="U15" s="127" t="e">
        <f>р7гл1!#REF!/'7,1'!I15</f>
        <v>#REF!</v>
      </c>
      <c r="V15" s="127" t="e">
        <f>р7гл1!#REF!/'7,1'!J15</f>
        <v>#REF!</v>
      </c>
      <c r="W15" s="25">
        <f>р7гл1!G15/'7,1'!K15</f>
        <v>1.1131189013371883</v>
      </c>
      <c r="X15" s="25">
        <f>р7гл1!H15/'7,1'!L15</f>
        <v>1.1129593556435902</v>
      </c>
      <c r="Y15" s="25">
        <f>р7гл1!I15/'7,1'!M15</f>
        <v>1.1128826530612246</v>
      </c>
      <c r="Z15" s="25">
        <f>р7гл1!J15/'7,1'!N15</f>
        <v>1.1130438162612843</v>
      </c>
      <c r="AB15" s="209">
        <v>1589</v>
      </c>
      <c r="AC15" s="210">
        <f t="shared" si="5"/>
        <v>1324.1666666666667</v>
      </c>
      <c r="AD15" s="209"/>
      <c r="AE15" s="209">
        <v>1589</v>
      </c>
      <c r="AF15" s="210">
        <f t="shared" si="6"/>
        <v>1324.1666666666667</v>
      </c>
      <c r="AG15" s="209"/>
      <c r="AH15" s="209">
        <v>1356</v>
      </c>
      <c r="AI15" s="210">
        <f t="shared" si="7"/>
        <v>1130</v>
      </c>
      <c r="AJ15" s="209"/>
      <c r="AK15" s="209">
        <v>2996</v>
      </c>
      <c r="AL15" s="210">
        <f t="shared" si="8"/>
        <v>2496.666666666667</v>
      </c>
      <c r="AM15" s="209"/>
      <c r="AN15" s="209">
        <v>3374</v>
      </c>
      <c r="AO15" s="210">
        <f t="shared" si="9"/>
        <v>2811.666666666667</v>
      </c>
    </row>
    <row r="16" spans="1:41" ht="24.75" customHeight="1" x14ac:dyDescent="0.2">
      <c r="A16" s="4" t="s">
        <v>209</v>
      </c>
      <c r="B16" s="4" t="s">
        <v>1757</v>
      </c>
      <c r="C16" s="5" t="s">
        <v>1758</v>
      </c>
      <c r="D16" s="4" t="s">
        <v>15</v>
      </c>
      <c r="E16" s="8">
        <v>305</v>
      </c>
      <c r="F16" s="8">
        <f t="shared" si="0"/>
        <v>333.4666666666667</v>
      </c>
      <c r="G16" s="13">
        <v>305</v>
      </c>
      <c r="H16" s="13">
        <f t="shared" si="1"/>
        <v>333.4666666666667</v>
      </c>
      <c r="I16" s="13">
        <v>256</v>
      </c>
      <c r="J16" s="13">
        <f t="shared" si="2"/>
        <v>285.68333333333334</v>
      </c>
      <c r="K16" s="8">
        <v>572</v>
      </c>
      <c r="L16" s="8">
        <f t="shared" si="3"/>
        <v>631.35</v>
      </c>
      <c r="M16" s="13">
        <v>649</v>
      </c>
      <c r="N16" s="13">
        <f t="shared" si="4"/>
        <v>710.65</v>
      </c>
      <c r="P16" s="14"/>
      <c r="Q16" s="25">
        <f>р7гл1!E16/'7,1'!E16</f>
        <v>1.1114754098360655</v>
      </c>
      <c r="R16" s="25">
        <f>р7гл1!F16/'7,1'!F16</f>
        <v>1.1125549780087964</v>
      </c>
      <c r="S16" s="25" t="e">
        <f>р7гл1!#REF!/'7,1'!G16</f>
        <v>#REF!</v>
      </c>
      <c r="T16" s="25" t="e">
        <f>р7гл1!#REF!/'7,1'!H16</f>
        <v>#REF!</v>
      </c>
      <c r="U16" s="127" t="e">
        <f>р7гл1!#REF!/'7,1'!I16</f>
        <v>#REF!</v>
      </c>
      <c r="V16" s="127" t="e">
        <f>р7гл1!#REF!/'7,1'!J16</f>
        <v>#REF!</v>
      </c>
      <c r="W16" s="25">
        <f>р7гл1!G16/'7,1'!K16</f>
        <v>1.1136363636363635</v>
      </c>
      <c r="X16" s="25">
        <f>р7гл1!H16/'7,1'!L16</f>
        <v>1.1134869723608141</v>
      </c>
      <c r="Y16" s="25">
        <f>р7гл1!I16/'7,1'!M16</f>
        <v>1.1124807395993837</v>
      </c>
      <c r="Z16" s="25">
        <f>р7гл1!J16/'7,1'!N16</f>
        <v>1.1130655034123691</v>
      </c>
      <c r="AB16" s="209">
        <v>328</v>
      </c>
      <c r="AC16" s="210">
        <f t="shared" si="5"/>
        <v>273.33333333333337</v>
      </c>
      <c r="AD16" s="209"/>
      <c r="AE16" s="209">
        <v>328</v>
      </c>
      <c r="AF16" s="210">
        <f t="shared" si="6"/>
        <v>273.33333333333337</v>
      </c>
      <c r="AG16" s="209"/>
      <c r="AH16" s="209">
        <v>281</v>
      </c>
      <c r="AI16" s="210">
        <f t="shared" si="7"/>
        <v>234.16666666666669</v>
      </c>
      <c r="AJ16" s="209"/>
      <c r="AK16" s="209">
        <v>621</v>
      </c>
      <c r="AL16" s="210">
        <f t="shared" si="8"/>
        <v>517.5</v>
      </c>
      <c r="AM16" s="209"/>
      <c r="AN16" s="209">
        <v>699</v>
      </c>
      <c r="AO16" s="210">
        <f t="shared" si="9"/>
        <v>582.5</v>
      </c>
    </row>
    <row r="17" spans="1:41" ht="24.75" customHeight="1" x14ac:dyDescent="0.2">
      <c r="A17" s="4" t="s">
        <v>212</v>
      </c>
      <c r="B17" s="4" t="s">
        <v>1759</v>
      </c>
      <c r="C17" s="5" t="s">
        <v>1760</v>
      </c>
      <c r="D17" s="4" t="s">
        <v>15</v>
      </c>
      <c r="E17" s="8">
        <v>366</v>
      </c>
      <c r="F17" s="8">
        <f t="shared" si="0"/>
        <v>400.15999999999997</v>
      </c>
      <c r="G17" s="13">
        <v>366</v>
      </c>
      <c r="H17" s="13">
        <f t="shared" si="1"/>
        <v>400.15999999999997</v>
      </c>
      <c r="I17" s="13">
        <v>307</v>
      </c>
      <c r="J17" s="13">
        <f t="shared" si="2"/>
        <v>343.63333333333333</v>
      </c>
      <c r="K17" s="8">
        <v>686.4</v>
      </c>
      <c r="L17" s="8">
        <f t="shared" si="3"/>
        <v>757.62</v>
      </c>
      <c r="M17" s="13">
        <v>778.8</v>
      </c>
      <c r="N17" s="13">
        <f t="shared" si="4"/>
        <v>852.78</v>
      </c>
      <c r="P17" s="14"/>
      <c r="Q17" s="25">
        <f>р7гл1!E17/'7,1'!E17</f>
        <v>1.1114754098360655</v>
      </c>
      <c r="R17" s="25">
        <f>р7гл1!F17/'7,1'!F17</f>
        <v>1.1125549780087964</v>
      </c>
      <c r="S17" s="25" t="e">
        <f>р7гл1!#REF!/'7,1'!G17</f>
        <v>#REF!</v>
      </c>
      <c r="T17" s="25" t="e">
        <f>р7гл1!#REF!/'7,1'!H17</f>
        <v>#REF!</v>
      </c>
      <c r="U17" s="127" t="e">
        <f>р7гл1!#REF!/'7,1'!I17</f>
        <v>#REF!</v>
      </c>
      <c r="V17" s="127" t="e">
        <f>р7гл1!#REF!/'7,1'!J17</f>
        <v>#REF!</v>
      </c>
      <c r="W17" s="25">
        <f>р7гл1!G17/'7,1'!K17</f>
        <v>1.1136363636363635</v>
      </c>
      <c r="X17" s="25">
        <f>р7гл1!H17/'7,1'!L17</f>
        <v>1.1134869723608141</v>
      </c>
      <c r="Y17" s="25">
        <f>р7гл1!I17/'7,1'!M17</f>
        <v>1.1124807395993837</v>
      </c>
      <c r="Z17" s="25">
        <f>р7гл1!J17/'7,1'!N17</f>
        <v>1.1130655034123689</v>
      </c>
      <c r="AB17" s="209">
        <v>393.59999999999997</v>
      </c>
      <c r="AC17" s="210">
        <f t="shared" si="5"/>
        <v>328</v>
      </c>
      <c r="AD17" s="209"/>
      <c r="AE17" s="209">
        <v>393.59999999999997</v>
      </c>
      <c r="AF17" s="210">
        <f t="shared" si="6"/>
        <v>328</v>
      </c>
      <c r="AG17" s="209"/>
      <c r="AH17" s="209">
        <v>338</v>
      </c>
      <c r="AI17" s="210">
        <f t="shared" si="7"/>
        <v>281.66666666666669</v>
      </c>
      <c r="AJ17" s="209"/>
      <c r="AK17" s="209">
        <v>745.19999999999993</v>
      </c>
      <c r="AL17" s="210">
        <f t="shared" si="8"/>
        <v>621</v>
      </c>
      <c r="AM17" s="209"/>
      <c r="AN17" s="209">
        <v>838.8</v>
      </c>
      <c r="AO17" s="210">
        <f t="shared" si="9"/>
        <v>699</v>
      </c>
    </row>
    <row r="18" spans="1:41" ht="24.75" customHeight="1" x14ac:dyDescent="0.2">
      <c r="A18" s="4" t="s">
        <v>215</v>
      </c>
      <c r="B18" s="4" t="s">
        <v>1761</v>
      </c>
      <c r="C18" s="5" t="s">
        <v>1762</v>
      </c>
      <c r="D18" s="4" t="s">
        <v>15</v>
      </c>
      <c r="E18" s="8">
        <v>471</v>
      </c>
      <c r="F18" s="8">
        <f t="shared" si="0"/>
        <v>517.48333333333335</v>
      </c>
      <c r="G18" s="13">
        <v>471</v>
      </c>
      <c r="H18" s="13">
        <f t="shared" si="1"/>
        <v>517.48333333333335</v>
      </c>
      <c r="I18" s="13">
        <v>394</v>
      </c>
      <c r="J18" s="13">
        <f t="shared" si="2"/>
        <v>439.2</v>
      </c>
      <c r="K18" s="8">
        <v>887</v>
      </c>
      <c r="L18" s="8">
        <f t="shared" si="3"/>
        <v>976</v>
      </c>
      <c r="M18" s="13">
        <v>1004</v>
      </c>
      <c r="N18" s="13">
        <f t="shared" si="4"/>
        <v>1098</v>
      </c>
      <c r="P18" s="14"/>
      <c r="Q18" s="25">
        <f>р7гл1!E18/'7,1'!E18</f>
        <v>1.1125265392781316</v>
      </c>
      <c r="R18" s="25">
        <f>р7гл1!F18/'7,1'!F18</f>
        <v>1.1130793262262875</v>
      </c>
      <c r="S18" s="25" t="e">
        <f>р7гл1!#REF!/'7,1'!G18</f>
        <v>#REF!</v>
      </c>
      <c r="T18" s="25" t="e">
        <f>р7гл1!#REF!/'7,1'!H18</f>
        <v>#REF!</v>
      </c>
      <c r="U18" s="127" t="e">
        <f>р7гл1!#REF!/'7,1'!I18</f>
        <v>#REF!</v>
      </c>
      <c r="V18" s="127" t="e">
        <f>р7гл1!#REF!/'7,1'!J18</f>
        <v>#REF!</v>
      </c>
      <c r="W18" s="25">
        <f>р7гл1!G18/'7,1'!K18</f>
        <v>1.112739571589628</v>
      </c>
      <c r="X18" s="25">
        <f>р7гл1!H18/'7,1'!L18</f>
        <v>1.1127049180327868</v>
      </c>
      <c r="Y18" s="25">
        <f>р7гл1!I18/'7,1'!M18</f>
        <v>1.1125498007968126</v>
      </c>
      <c r="Z18" s="25">
        <f>р7гл1!J18/'7,1'!N18</f>
        <v>1.1129326047358834</v>
      </c>
      <c r="AB18" s="209">
        <v>509</v>
      </c>
      <c r="AC18" s="210">
        <f t="shared" si="5"/>
        <v>424.16666666666669</v>
      </c>
      <c r="AD18" s="209"/>
      <c r="AE18" s="209">
        <v>509</v>
      </c>
      <c r="AF18" s="210">
        <f t="shared" si="6"/>
        <v>424.16666666666669</v>
      </c>
      <c r="AG18" s="209"/>
      <c r="AH18" s="209">
        <v>432</v>
      </c>
      <c r="AI18" s="210">
        <f t="shared" si="7"/>
        <v>360</v>
      </c>
      <c r="AJ18" s="209"/>
      <c r="AK18" s="209">
        <v>960</v>
      </c>
      <c r="AL18" s="210">
        <f t="shared" si="8"/>
        <v>800</v>
      </c>
      <c r="AM18" s="209"/>
      <c r="AN18" s="209">
        <v>1080</v>
      </c>
      <c r="AO18" s="210">
        <f t="shared" si="9"/>
        <v>900</v>
      </c>
    </row>
    <row r="19" spans="1:41" ht="24.75" customHeight="1" x14ac:dyDescent="0.2">
      <c r="A19" s="4" t="s">
        <v>218</v>
      </c>
      <c r="B19" s="4" t="s">
        <v>1763</v>
      </c>
      <c r="C19" s="5" t="s">
        <v>1764</v>
      </c>
      <c r="D19" s="4" t="s">
        <v>15</v>
      </c>
      <c r="E19" s="8">
        <v>565.19999999999993</v>
      </c>
      <c r="F19" s="8">
        <f t="shared" si="0"/>
        <v>620.98</v>
      </c>
      <c r="G19" s="13">
        <v>565.19999999999993</v>
      </c>
      <c r="H19" s="13">
        <f t="shared" si="1"/>
        <v>620.98</v>
      </c>
      <c r="I19" s="13">
        <v>473</v>
      </c>
      <c r="J19" s="13">
        <f t="shared" si="2"/>
        <v>528.66666666666674</v>
      </c>
      <c r="K19" s="8">
        <v>1064.3999999999999</v>
      </c>
      <c r="L19" s="8">
        <f t="shared" si="3"/>
        <v>1171.2</v>
      </c>
      <c r="M19" s="13">
        <v>1204.8</v>
      </c>
      <c r="N19" s="13">
        <f t="shared" si="4"/>
        <v>1317.6</v>
      </c>
      <c r="P19" s="14"/>
      <c r="Q19" s="25">
        <f>р7гл1!E19/'7,1'!E19</f>
        <v>1.1125265392781316</v>
      </c>
      <c r="R19" s="25">
        <f>р7гл1!F19/'7,1'!F19</f>
        <v>1.1130793262262872</v>
      </c>
      <c r="S19" s="25" t="e">
        <f>р7гл1!#REF!/'7,1'!G19</f>
        <v>#REF!</v>
      </c>
      <c r="T19" s="25" t="e">
        <f>р7гл1!#REF!/'7,1'!H19</f>
        <v>#REF!</v>
      </c>
      <c r="U19" s="127" t="e">
        <f>р7гл1!#REF!/'7,1'!I19</f>
        <v>#REF!</v>
      </c>
      <c r="V19" s="127" t="e">
        <f>р7гл1!#REF!/'7,1'!J19</f>
        <v>#REF!</v>
      </c>
      <c r="W19" s="25">
        <f>р7гл1!G19/'7,1'!K19</f>
        <v>1.112739571589628</v>
      </c>
      <c r="X19" s="25">
        <f>р7гл1!H19/'7,1'!L19</f>
        <v>1.1127049180327868</v>
      </c>
      <c r="Y19" s="25">
        <f>р7гл1!I19/'7,1'!M19</f>
        <v>1.1125498007968126</v>
      </c>
      <c r="Z19" s="25">
        <f>р7гл1!J19/'7,1'!N19</f>
        <v>1.1129326047358834</v>
      </c>
      <c r="AB19" s="209">
        <v>610.79999999999995</v>
      </c>
      <c r="AC19" s="210">
        <f t="shared" si="5"/>
        <v>509</v>
      </c>
      <c r="AD19" s="209"/>
      <c r="AE19" s="209">
        <v>610.79999999999995</v>
      </c>
      <c r="AF19" s="210">
        <f t="shared" si="6"/>
        <v>509</v>
      </c>
      <c r="AG19" s="209"/>
      <c r="AH19" s="209">
        <v>520</v>
      </c>
      <c r="AI19" s="210">
        <f t="shared" si="7"/>
        <v>433.33333333333337</v>
      </c>
      <c r="AJ19" s="209"/>
      <c r="AK19" s="209">
        <v>1152</v>
      </c>
      <c r="AL19" s="210">
        <f t="shared" si="8"/>
        <v>960</v>
      </c>
      <c r="AM19" s="209"/>
      <c r="AN19" s="209">
        <v>1296</v>
      </c>
      <c r="AO19" s="210">
        <f t="shared" si="9"/>
        <v>1080</v>
      </c>
    </row>
    <row r="20" spans="1:41" ht="24.75" customHeight="1" x14ac:dyDescent="0.2">
      <c r="A20" s="4" t="s">
        <v>221</v>
      </c>
      <c r="B20" s="4" t="s">
        <v>1765</v>
      </c>
      <c r="C20" s="5" t="s">
        <v>1766</v>
      </c>
      <c r="D20" s="4" t="s">
        <v>15</v>
      </c>
      <c r="E20" s="8">
        <v>354</v>
      </c>
      <c r="F20" s="8">
        <f t="shared" si="0"/>
        <v>387.34999999999997</v>
      </c>
      <c r="G20" s="13">
        <v>354</v>
      </c>
      <c r="H20" s="13">
        <f t="shared" si="1"/>
        <v>387.34999999999997</v>
      </c>
      <c r="I20" s="13">
        <v>295</v>
      </c>
      <c r="J20" s="13">
        <f t="shared" si="2"/>
        <v>332.45</v>
      </c>
      <c r="K20" s="8">
        <v>664</v>
      </c>
      <c r="L20" s="8">
        <f t="shared" si="3"/>
        <v>732</v>
      </c>
      <c r="M20" s="13">
        <v>753</v>
      </c>
      <c r="N20" s="13">
        <f t="shared" si="4"/>
        <v>824.51666666666665</v>
      </c>
      <c r="P20" s="14"/>
      <c r="Q20" s="25">
        <f>р7гл1!E20/'7,1'!E20</f>
        <v>1.1129943502824859</v>
      </c>
      <c r="R20" s="25">
        <f>р7гл1!F20/'7,1'!F20</f>
        <v>1.1126887827546148</v>
      </c>
      <c r="S20" s="25" t="e">
        <f>р7гл1!#REF!/'7,1'!G20</f>
        <v>#REF!</v>
      </c>
      <c r="T20" s="25" t="e">
        <f>р7гл1!#REF!/'7,1'!H20</f>
        <v>#REF!</v>
      </c>
      <c r="U20" s="127" t="e">
        <f>р7гл1!#REF!/'7,1'!I20</f>
        <v>#REF!</v>
      </c>
      <c r="V20" s="127" t="e">
        <f>р7гл1!#REF!/'7,1'!J20</f>
        <v>#REF!</v>
      </c>
      <c r="W20" s="25">
        <f>р7гл1!G20/'7,1'!K20</f>
        <v>1.1129518072289157</v>
      </c>
      <c r="X20" s="25">
        <f>р7гл1!H20/'7,1'!L20</f>
        <v>1.1133879781420766</v>
      </c>
      <c r="Y20" s="25">
        <f>р7гл1!I20/'7,1'!M20</f>
        <v>1.1128818061088976</v>
      </c>
      <c r="Z20" s="25">
        <f>р7гл1!J20/'7,1'!N20</f>
        <v>1.1133795556992987</v>
      </c>
      <c r="AB20" s="209">
        <v>381</v>
      </c>
      <c r="AC20" s="210">
        <f t="shared" si="5"/>
        <v>317.5</v>
      </c>
      <c r="AD20" s="209"/>
      <c r="AE20" s="209">
        <v>381</v>
      </c>
      <c r="AF20" s="210">
        <f t="shared" si="6"/>
        <v>317.5</v>
      </c>
      <c r="AG20" s="209"/>
      <c r="AH20" s="209">
        <v>327</v>
      </c>
      <c r="AI20" s="210">
        <f t="shared" si="7"/>
        <v>272.5</v>
      </c>
      <c r="AJ20" s="209"/>
      <c r="AK20" s="209">
        <v>720</v>
      </c>
      <c r="AL20" s="210">
        <f t="shared" si="8"/>
        <v>600</v>
      </c>
      <c r="AM20" s="209"/>
      <c r="AN20" s="209">
        <v>811</v>
      </c>
      <c r="AO20" s="210">
        <f t="shared" si="9"/>
        <v>675.83333333333337</v>
      </c>
    </row>
    <row r="21" spans="1:41" ht="24.75" customHeight="1" x14ac:dyDescent="0.2">
      <c r="A21" s="4" t="s">
        <v>224</v>
      </c>
      <c r="B21" s="4" t="s">
        <v>1767</v>
      </c>
      <c r="C21" s="5" t="s">
        <v>1768</v>
      </c>
      <c r="D21" s="4" t="s">
        <v>15</v>
      </c>
      <c r="E21" s="8">
        <v>510</v>
      </c>
      <c r="F21" s="8">
        <f t="shared" si="0"/>
        <v>562.2166666666667</v>
      </c>
      <c r="G21" s="13">
        <v>510</v>
      </c>
      <c r="H21" s="13">
        <f t="shared" si="1"/>
        <v>562.2166666666667</v>
      </c>
      <c r="I21" s="13">
        <v>427</v>
      </c>
      <c r="J21" s="13">
        <f t="shared" si="2"/>
        <v>479.86666666666667</v>
      </c>
      <c r="K21" s="8">
        <v>960</v>
      </c>
      <c r="L21" s="8">
        <f t="shared" si="3"/>
        <v>1057.3333333333335</v>
      </c>
      <c r="M21" s="13">
        <v>1088</v>
      </c>
      <c r="N21" s="13">
        <f t="shared" si="4"/>
        <v>1190.5166666666667</v>
      </c>
      <c r="P21" s="14"/>
      <c r="Q21" s="25">
        <f>р7гл1!E21/'7,1'!E21</f>
        <v>1.1137254901960785</v>
      </c>
      <c r="R21" s="25">
        <f>р7гл1!F21/'7,1'!F21</f>
        <v>1.1134497376456289</v>
      </c>
      <c r="S21" s="25" t="e">
        <f>р7гл1!#REF!/'7,1'!G21</f>
        <v>#REF!</v>
      </c>
      <c r="T21" s="25" t="e">
        <f>р7гл1!#REF!/'7,1'!H21</f>
        <v>#REF!</v>
      </c>
      <c r="U21" s="127" t="e">
        <f>р7гл1!#REF!/'7,1'!I21</f>
        <v>#REF!</v>
      </c>
      <c r="V21" s="127" t="e">
        <f>р7гл1!#REF!/'7,1'!J21</f>
        <v>#REF!</v>
      </c>
      <c r="W21" s="25">
        <f>р7гл1!G21/'7,1'!K21</f>
        <v>1.1125</v>
      </c>
      <c r="X21" s="25">
        <f>р7гл1!H21/'7,1'!L21</f>
        <v>1.1131778058007564</v>
      </c>
      <c r="Y21" s="25">
        <f>р7гл1!I21/'7,1'!M21</f>
        <v>1.1130514705882353</v>
      </c>
      <c r="Z21" s="25">
        <f>р7гл1!J21/'7,1'!N21</f>
        <v>1.1129621592865844</v>
      </c>
      <c r="AB21" s="209">
        <v>553</v>
      </c>
      <c r="AC21" s="210">
        <f t="shared" si="5"/>
        <v>460.83333333333337</v>
      </c>
      <c r="AD21" s="209"/>
      <c r="AE21" s="209">
        <v>553</v>
      </c>
      <c r="AF21" s="210">
        <f t="shared" si="6"/>
        <v>460.83333333333337</v>
      </c>
      <c r="AG21" s="209"/>
      <c r="AH21" s="209">
        <v>472</v>
      </c>
      <c r="AI21" s="210">
        <f t="shared" si="7"/>
        <v>393.33333333333337</v>
      </c>
      <c r="AJ21" s="209"/>
      <c r="AK21" s="209">
        <v>1040</v>
      </c>
      <c r="AL21" s="210">
        <f t="shared" si="8"/>
        <v>866.66666666666674</v>
      </c>
      <c r="AM21" s="209"/>
      <c r="AN21" s="209">
        <v>1171</v>
      </c>
      <c r="AO21" s="210">
        <f t="shared" si="9"/>
        <v>975.83333333333337</v>
      </c>
    </row>
    <row r="22" spans="1:41" ht="24.75" customHeight="1" x14ac:dyDescent="0.2">
      <c r="A22" s="4" t="s">
        <v>227</v>
      </c>
      <c r="B22" s="4" t="s">
        <v>1769</v>
      </c>
      <c r="C22" s="5" t="s">
        <v>1770</v>
      </c>
      <c r="D22" s="4" t="s">
        <v>15</v>
      </c>
      <c r="E22" s="8">
        <v>612</v>
      </c>
      <c r="F22" s="8">
        <f t="shared" si="0"/>
        <v>674.66</v>
      </c>
      <c r="G22" s="13">
        <v>612</v>
      </c>
      <c r="H22" s="13">
        <f t="shared" si="1"/>
        <v>674.66</v>
      </c>
      <c r="I22" s="13">
        <v>513</v>
      </c>
      <c r="J22" s="13">
        <f t="shared" si="2"/>
        <v>575.43333333333339</v>
      </c>
      <c r="K22" s="8">
        <v>1152</v>
      </c>
      <c r="L22" s="8">
        <f t="shared" si="3"/>
        <v>1268.8</v>
      </c>
      <c r="M22" s="11">
        <v>1305.5999999999999</v>
      </c>
      <c r="N22" s="13">
        <f t="shared" si="4"/>
        <v>1428.62</v>
      </c>
      <c r="P22" s="14"/>
      <c r="Q22" s="25">
        <f>р7гл1!E22/'7,1'!E22</f>
        <v>1.1137254901960785</v>
      </c>
      <c r="R22" s="25">
        <f>р7гл1!F22/'7,1'!F22</f>
        <v>1.1134497376456289</v>
      </c>
      <c r="S22" s="25" t="e">
        <f>р7гл1!#REF!/'7,1'!G22</f>
        <v>#REF!</v>
      </c>
      <c r="T22" s="25" t="e">
        <f>р7гл1!#REF!/'7,1'!H22</f>
        <v>#REF!</v>
      </c>
      <c r="U22" s="127" t="e">
        <f>р7гл1!#REF!/'7,1'!I22</f>
        <v>#REF!</v>
      </c>
      <c r="V22" s="127" t="e">
        <f>р7гл1!#REF!/'7,1'!J22</f>
        <v>#REF!</v>
      </c>
      <c r="W22" s="25">
        <f>р7гл1!G22/'7,1'!K22</f>
        <v>1.1124999999999998</v>
      </c>
      <c r="X22" s="25">
        <f>р7гл1!H22/'7,1'!L22</f>
        <v>1.1131778058007566</v>
      </c>
      <c r="Y22" s="25">
        <f>р7гл1!I22/'7,1'!M22</f>
        <v>1.1130514705882355</v>
      </c>
      <c r="Z22" s="25">
        <f>р7гл1!J22/'7,1'!N22</f>
        <v>1.1129621592865844</v>
      </c>
      <c r="AB22" s="209">
        <v>663.6</v>
      </c>
      <c r="AC22" s="210">
        <f t="shared" si="5"/>
        <v>553</v>
      </c>
      <c r="AD22" s="209"/>
      <c r="AE22" s="209">
        <v>663.6</v>
      </c>
      <c r="AF22" s="210">
        <f t="shared" si="6"/>
        <v>553</v>
      </c>
      <c r="AG22" s="209"/>
      <c r="AH22" s="209">
        <v>566</v>
      </c>
      <c r="AI22" s="210">
        <f t="shared" si="7"/>
        <v>471.66666666666669</v>
      </c>
      <c r="AJ22" s="209"/>
      <c r="AK22" s="209">
        <v>1248</v>
      </c>
      <c r="AL22" s="210">
        <f t="shared" si="8"/>
        <v>1040</v>
      </c>
      <c r="AM22" s="209"/>
      <c r="AN22" s="209">
        <v>1405.2</v>
      </c>
      <c r="AO22" s="210">
        <f t="shared" si="9"/>
        <v>1171</v>
      </c>
    </row>
    <row r="23" spans="1:41" ht="24.75" customHeight="1" x14ac:dyDescent="0.2">
      <c r="A23" s="4" t="s">
        <v>230</v>
      </c>
      <c r="B23" s="4" t="s">
        <v>1771</v>
      </c>
      <c r="C23" s="5" t="s">
        <v>1772</v>
      </c>
      <c r="D23" s="4" t="s">
        <v>15</v>
      </c>
      <c r="E23" s="8">
        <v>939</v>
      </c>
      <c r="F23" s="8">
        <f t="shared" si="0"/>
        <v>1034.9666666666667</v>
      </c>
      <c r="G23" s="13">
        <v>939</v>
      </c>
      <c r="H23" s="13">
        <f t="shared" si="1"/>
        <v>1034.9666666666667</v>
      </c>
      <c r="I23" s="13">
        <v>789</v>
      </c>
      <c r="J23" s="13">
        <f t="shared" si="2"/>
        <v>884.5</v>
      </c>
      <c r="K23" s="6">
        <v>1772</v>
      </c>
      <c r="L23" s="8">
        <f t="shared" si="3"/>
        <v>1948.95</v>
      </c>
      <c r="M23" s="11">
        <v>2007</v>
      </c>
      <c r="N23" s="13">
        <f t="shared" si="4"/>
        <v>2194.9833333333336</v>
      </c>
      <c r="P23" s="14"/>
      <c r="Q23" s="25">
        <f>р7гл1!E23/'7,1'!E23</f>
        <v>1.1128860489882855</v>
      </c>
      <c r="R23" s="25">
        <f>р7гл1!F23/'7,1'!F23</f>
        <v>1.1130793262262875</v>
      </c>
      <c r="S23" s="25" t="e">
        <f>р7гл1!#REF!/'7,1'!G23</f>
        <v>#REF!</v>
      </c>
      <c r="T23" s="25" t="e">
        <f>р7гл1!#REF!/'7,1'!H23</f>
        <v>#REF!</v>
      </c>
      <c r="U23" s="127" t="e">
        <f>р7гл1!#REF!/'7,1'!I23</f>
        <v>#REF!</v>
      </c>
      <c r="V23" s="127" t="e">
        <f>р7гл1!#REF!/'7,1'!J23</f>
        <v>#REF!</v>
      </c>
      <c r="W23" s="25">
        <f>р7гл1!G23/'7,1'!K23</f>
        <v>1.1128668171557563</v>
      </c>
      <c r="X23" s="25">
        <f>р7гл1!H23/'7,1'!L23</f>
        <v>1.112906949896098</v>
      </c>
      <c r="Y23" s="25">
        <f>р7гл1!I23/'7,1'!M23</f>
        <v>1.1131041355256601</v>
      </c>
      <c r="Z23" s="25">
        <f>р7гл1!J23/'7,1'!N23</f>
        <v>1.1129925056378558</v>
      </c>
      <c r="AB23" s="209">
        <v>1018</v>
      </c>
      <c r="AC23" s="210">
        <f t="shared" si="5"/>
        <v>848.33333333333337</v>
      </c>
      <c r="AD23" s="209"/>
      <c r="AE23" s="209">
        <v>1018</v>
      </c>
      <c r="AF23" s="210">
        <f t="shared" si="6"/>
        <v>848.33333333333337</v>
      </c>
      <c r="AG23" s="209"/>
      <c r="AH23" s="209">
        <v>870</v>
      </c>
      <c r="AI23" s="210">
        <f t="shared" si="7"/>
        <v>725</v>
      </c>
      <c r="AJ23" s="209"/>
      <c r="AK23" s="209">
        <v>1917</v>
      </c>
      <c r="AL23" s="210">
        <f t="shared" si="8"/>
        <v>1597.5</v>
      </c>
      <c r="AM23" s="209"/>
      <c r="AN23" s="209">
        <v>2159</v>
      </c>
      <c r="AO23" s="210">
        <f t="shared" si="9"/>
        <v>1799.1666666666667</v>
      </c>
    </row>
    <row r="24" spans="1:41" ht="24.75" customHeight="1" x14ac:dyDescent="0.2">
      <c r="A24" s="4" t="s">
        <v>233</v>
      </c>
      <c r="B24" s="4" t="s">
        <v>1773</v>
      </c>
      <c r="C24" s="5" t="s">
        <v>1774</v>
      </c>
      <c r="D24" s="4" t="s">
        <v>15</v>
      </c>
      <c r="E24" s="8">
        <v>1126.8</v>
      </c>
      <c r="F24" s="8">
        <f t="shared" si="0"/>
        <v>1241.96</v>
      </c>
      <c r="G24" s="13">
        <v>1126.8</v>
      </c>
      <c r="H24" s="13">
        <f t="shared" si="1"/>
        <v>1241.96</v>
      </c>
      <c r="I24" s="13">
        <v>947</v>
      </c>
      <c r="J24" s="13">
        <f t="shared" si="2"/>
        <v>1061.3999999999999</v>
      </c>
      <c r="K24" s="6">
        <v>2126.4</v>
      </c>
      <c r="L24" s="8">
        <f t="shared" si="3"/>
        <v>2338.7400000000002</v>
      </c>
      <c r="M24" s="11">
        <v>2408.4</v>
      </c>
      <c r="N24" s="13">
        <f t="shared" si="4"/>
        <v>2633.98</v>
      </c>
      <c r="P24" s="14"/>
      <c r="Q24" s="25">
        <f>р7гл1!E24/'7,1'!E24</f>
        <v>1.1128860489882855</v>
      </c>
      <c r="R24" s="25">
        <f>р7гл1!F24/'7,1'!F24</f>
        <v>1.1130793262262872</v>
      </c>
      <c r="S24" s="25" t="e">
        <f>р7гл1!#REF!/'7,1'!G24</f>
        <v>#REF!</v>
      </c>
      <c r="T24" s="25" t="e">
        <f>р7гл1!#REF!/'7,1'!H24</f>
        <v>#REF!</v>
      </c>
      <c r="U24" s="127" t="e">
        <f>р7гл1!#REF!/'7,1'!I24</f>
        <v>#REF!</v>
      </c>
      <c r="V24" s="127" t="e">
        <f>р7гл1!#REF!/'7,1'!J24</f>
        <v>#REF!</v>
      </c>
      <c r="W24" s="25">
        <f>р7гл1!G24/'7,1'!K24</f>
        <v>1.1128668171557563</v>
      </c>
      <c r="X24" s="25">
        <f>р7гл1!H24/'7,1'!L24</f>
        <v>1.1129069498960977</v>
      </c>
      <c r="Y24" s="25">
        <f>р7гл1!I24/'7,1'!M24</f>
        <v>1.1131041355256601</v>
      </c>
      <c r="Z24" s="25">
        <f>р7гл1!J24/'7,1'!N24</f>
        <v>1.112992505637856</v>
      </c>
      <c r="AB24" s="209">
        <v>1221.5999999999999</v>
      </c>
      <c r="AC24" s="210">
        <f t="shared" si="5"/>
        <v>1018</v>
      </c>
      <c r="AD24" s="209"/>
      <c r="AE24" s="209">
        <v>1221.5999999999999</v>
      </c>
      <c r="AF24" s="210">
        <f t="shared" si="6"/>
        <v>1018</v>
      </c>
      <c r="AG24" s="209"/>
      <c r="AH24" s="209">
        <v>1044</v>
      </c>
      <c r="AI24" s="210">
        <f t="shared" si="7"/>
        <v>870</v>
      </c>
      <c r="AJ24" s="209"/>
      <c r="AK24" s="209">
        <v>2300.4</v>
      </c>
      <c r="AL24" s="210">
        <f t="shared" si="8"/>
        <v>1917.0000000000002</v>
      </c>
      <c r="AM24" s="209"/>
      <c r="AN24" s="209">
        <v>2590.7999999999997</v>
      </c>
      <c r="AO24" s="210">
        <f t="shared" si="9"/>
        <v>2159</v>
      </c>
    </row>
    <row r="25" spans="1:41" ht="24.75" customHeight="1" x14ac:dyDescent="0.2">
      <c r="A25" s="4" t="s">
        <v>236</v>
      </c>
      <c r="B25" s="4" t="s">
        <v>1775</v>
      </c>
      <c r="C25" s="5" t="s">
        <v>1776</v>
      </c>
      <c r="D25" s="4" t="s">
        <v>15</v>
      </c>
      <c r="E25" s="8">
        <v>305</v>
      </c>
      <c r="F25" s="8">
        <f t="shared" si="0"/>
        <v>333.4666666666667</v>
      </c>
      <c r="G25" s="13">
        <v>305</v>
      </c>
      <c r="H25" s="13">
        <f t="shared" si="1"/>
        <v>333.4666666666667</v>
      </c>
      <c r="I25" s="13">
        <v>256</v>
      </c>
      <c r="J25" s="13">
        <f t="shared" si="2"/>
        <v>285.68333333333334</v>
      </c>
      <c r="K25" s="8">
        <v>572</v>
      </c>
      <c r="L25" s="8">
        <f t="shared" si="3"/>
        <v>631.35</v>
      </c>
      <c r="M25" s="13">
        <v>649</v>
      </c>
      <c r="N25" s="13">
        <f t="shared" si="4"/>
        <v>710.65</v>
      </c>
      <c r="P25" s="14"/>
      <c r="Q25" s="25">
        <f>р7гл1!E25/'7,1'!E25</f>
        <v>1.1114754098360655</v>
      </c>
      <c r="R25" s="25">
        <f>р7гл1!F25/'7,1'!F25</f>
        <v>1.1125549780087964</v>
      </c>
      <c r="S25" s="25" t="e">
        <f>р7гл1!#REF!/'7,1'!G25</f>
        <v>#REF!</v>
      </c>
      <c r="T25" s="25" t="e">
        <f>р7гл1!#REF!/'7,1'!H25</f>
        <v>#REF!</v>
      </c>
      <c r="U25" s="127" t="e">
        <f>р7гл1!#REF!/'7,1'!I25</f>
        <v>#REF!</v>
      </c>
      <c r="V25" s="127" t="e">
        <f>р7гл1!#REF!/'7,1'!J25</f>
        <v>#REF!</v>
      </c>
      <c r="W25" s="25">
        <f>р7гл1!G25/'7,1'!K25</f>
        <v>1.1136363636363635</v>
      </c>
      <c r="X25" s="25">
        <f>р7гл1!H25/'7,1'!L25</f>
        <v>1.1134869723608141</v>
      </c>
      <c r="Y25" s="25">
        <f>р7гл1!I25/'7,1'!M25</f>
        <v>1.1124807395993837</v>
      </c>
      <c r="Z25" s="25">
        <f>р7гл1!J25/'7,1'!N25</f>
        <v>1.1130655034123691</v>
      </c>
      <c r="AB25" s="209">
        <v>328</v>
      </c>
      <c r="AC25" s="210">
        <f t="shared" si="5"/>
        <v>273.33333333333337</v>
      </c>
      <c r="AD25" s="209"/>
      <c r="AE25" s="209">
        <v>328</v>
      </c>
      <c r="AF25" s="210">
        <f t="shared" si="6"/>
        <v>273.33333333333337</v>
      </c>
      <c r="AG25" s="209"/>
      <c r="AH25" s="209">
        <v>281</v>
      </c>
      <c r="AI25" s="210">
        <f t="shared" si="7"/>
        <v>234.16666666666669</v>
      </c>
      <c r="AJ25" s="209"/>
      <c r="AK25" s="209">
        <v>621</v>
      </c>
      <c r="AL25" s="210">
        <f t="shared" si="8"/>
        <v>517.5</v>
      </c>
      <c r="AM25" s="209"/>
      <c r="AN25" s="209">
        <v>699</v>
      </c>
      <c r="AO25" s="210">
        <f t="shared" si="9"/>
        <v>582.5</v>
      </c>
    </row>
    <row r="26" spans="1:41" ht="24.75" customHeight="1" x14ac:dyDescent="0.2">
      <c r="A26" s="4" t="s">
        <v>239</v>
      </c>
      <c r="B26" s="4" t="s">
        <v>1777</v>
      </c>
      <c r="C26" s="5" t="s">
        <v>1778</v>
      </c>
      <c r="D26" s="4" t="s">
        <v>15</v>
      </c>
      <c r="E26" s="8">
        <v>366</v>
      </c>
      <c r="F26" s="8">
        <f t="shared" si="0"/>
        <v>400.15999999999997</v>
      </c>
      <c r="G26" s="13">
        <v>366</v>
      </c>
      <c r="H26" s="13">
        <f t="shared" si="1"/>
        <v>400.15999999999997</v>
      </c>
      <c r="I26" s="13">
        <v>307</v>
      </c>
      <c r="J26" s="13">
        <f t="shared" si="2"/>
        <v>343.63333333333333</v>
      </c>
      <c r="K26" s="8">
        <v>686.4</v>
      </c>
      <c r="L26" s="8">
        <f t="shared" si="3"/>
        <v>757.62</v>
      </c>
      <c r="M26" s="13">
        <v>778.8</v>
      </c>
      <c r="N26" s="13">
        <f t="shared" si="4"/>
        <v>852.78</v>
      </c>
      <c r="P26" s="14"/>
      <c r="Q26" s="25">
        <f>р7гл1!E26/'7,1'!E26</f>
        <v>1.1114754098360655</v>
      </c>
      <c r="R26" s="25">
        <f>р7гл1!F26/'7,1'!F26</f>
        <v>1.1125549780087964</v>
      </c>
      <c r="S26" s="25" t="e">
        <f>р7гл1!#REF!/'7,1'!G26</f>
        <v>#REF!</v>
      </c>
      <c r="T26" s="25" t="e">
        <f>р7гл1!#REF!/'7,1'!H26</f>
        <v>#REF!</v>
      </c>
      <c r="U26" s="127" t="e">
        <f>р7гл1!#REF!/'7,1'!I26</f>
        <v>#REF!</v>
      </c>
      <c r="V26" s="127" t="e">
        <f>р7гл1!#REF!/'7,1'!J26</f>
        <v>#REF!</v>
      </c>
      <c r="W26" s="25">
        <f>р7гл1!G26/'7,1'!K26</f>
        <v>1.1136363636363635</v>
      </c>
      <c r="X26" s="25">
        <f>р7гл1!H26/'7,1'!L26</f>
        <v>1.1134869723608141</v>
      </c>
      <c r="Y26" s="25">
        <f>р7гл1!I26/'7,1'!M26</f>
        <v>1.1124807395993837</v>
      </c>
      <c r="Z26" s="25">
        <f>р7гл1!J26/'7,1'!N26</f>
        <v>1.1130655034123689</v>
      </c>
      <c r="AB26" s="209">
        <v>393.59999999999997</v>
      </c>
      <c r="AC26" s="210">
        <f t="shared" si="5"/>
        <v>328</v>
      </c>
      <c r="AD26" s="209"/>
      <c r="AE26" s="209">
        <v>393.59999999999997</v>
      </c>
      <c r="AF26" s="210">
        <f t="shared" si="6"/>
        <v>328</v>
      </c>
      <c r="AG26" s="209"/>
      <c r="AH26" s="209">
        <v>338</v>
      </c>
      <c r="AI26" s="210">
        <f t="shared" si="7"/>
        <v>281.66666666666669</v>
      </c>
      <c r="AJ26" s="209"/>
      <c r="AK26" s="209">
        <v>745.19999999999993</v>
      </c>
      <c r="AL26" s="210">
        <f t="shared" si="8"/>
        <v>621</v>
      </c>
      <c r="AM26" s="209"/>
      <c r="AN26" s="209">
        <v>838.8</v>
      </c>
      <c r="AO26" s="210">
        <f t="shared" si="9"/>
        <v>699</v>
      </c>
    </row>
    <row r="27" spans="1:41" ht="24.75" customHeight="1" x14ac:dyDescent="0.2">
      <c r="A27" s="4" t="s">
        <v>242</v>
      </c>
      <c r="B27" s="4" t="s">
        <v>1779</v>
      </c>
      <c r="C27" s="5" t="s">
        <v>1780</v>
      </c>
      <c r="D27" s="4" t="s">
        <v>15</v>
      </c>
      <c r="E27" s="8">
        <v>471</v>
      </c>
      <c r="F27" s="8">
        <f t="shared" si="0"/>
        <v>517.48333333333335</v>
      </c>
      <c r="G27" s="13">
        <v>471</v>
      </c>
      <c r="H27" s="13">
        <f t="shared" si="1"/>
        <v>517.48333333333335</v>
      </c>
      <c r="I27" s="13">
        <v>394</v>
      </c>
      <c r="J27" s="13">
        <f t="shared" si="2"/>
        <v>439.2</v>
      </c>
      <c r="K27" s="8">
        <v>887</v>
      </c>
      <c r="L27" s="8">
        <f t="shared" si="3"/>
        <v>976</v>
      </c>
      <c r="M27" s="13">
        <v>1004</v>
      </c>
      <c r="N27" s="13">
        <f t="shared" si="4"/>
        <v>1098</v>
      </c>
      <c r="P27" s="14"/>
      <c r="Q27" s="25">
        <f>р7гл1!E27/'7,1'!E27</f>
        <v>1.1125265392781316</v>
      </c>
      <c r="R27" s="25">
        <f>р7гл1!F27/'7,1'!F27</f>
        <v>1.1130793262262875</v>
      </c>
      <c r="S27" s="25" t="e">
        <f>р7гл1!#REF!/'7,1'!G27</f>
        <v>#REF!</v>
      </c>
      <c r="T27" s="25" t="e">
        <f>р7гл1!#REF!/'7,1'!H27</f>
        <v>#REF!</v>
      </c>
      <c r="U27" s="127" t="e">
        <f>р7гл1!#REF!/'7,1'!I27</f>
        <v>#REF!</v>
      </c>
      <c r="V27" s="127" t="e">
        <f>р7гл1!#REF!/'7,1'!J27</f>
        <v>#REF!</v>
      </c>
      <c r="W27" s="25">
        <f>р7гл1!G27/'7,1'!K27</f>
        <v>1.112739571589628</v>
      </c>
      <c r="X27" s="25">
        <f>р7гл1!H27/'7,1'!L27</f>
        <v>1.1127049180327868</v>
      </c>
      <c r="Y27" s="25">
        <f>р7гл1!I27/'7,1'!M27</f>
        <v>1.1125498007968126</v>
      </c>
      <c r="Z27" s="25">
        <f>р7гл1!J27/'7,1'!N27</f>
        <v>1.1129326047358834</v>
      </c>
      <c r="AB27" s="209">
        <v>509</v>
      </c>
      <c r="AC27" s="210">
        <f t="shared" si="5"/>
        <v>424.16666666666669</v>
      </c>
      <c r="AD27" s="209"/>
      <c r="AE27" s="209">
        <v>509</v>
      </c>
      <c r="AF27" s="210">
        <f t="shared" si="6"/>
        <v>424.16666666666669</v>
      </c>
      <c r="AG27" s="209"/>
      <c r="AH27" s="209">
        <v>432</v>
      </c>
      <c r="AI27" s="210">
        <f t="shared" si="7"/>
        <v>360</v>
      </c>
      <c r="AJ27" s="209"/>
      <c r="AK27" s="209">
        <v>960</v>
      </c>
      <c r="AL27" s="210">
        <f t="shared" si="8"/>
        <v>800</v>
      </c>
      <c r="AM27" s="209"/>
      <c r="AN27" s="209">
        <v>1080</v>
      </c>
      <c r="AO27" s="210">
        <f t="shared" si="9"/>
        <v>900</v>
      </c>
    </row>
    <row r="28" spans="1:41" ht="24.75" customHeight="1" x14ac:dyDescent="0.2">
      <c r="A28" s="4" t="s">
        <v>245</v>
      </c>
      <c r="B28" s="4" t="s">
        <v>1781</v>
      </c>
      <c r="C28" s="5" t="s">
        <v>1782</v>
      </c>
      <c r="D28" s="4" t="s">
        <v>15</v>
      </c>
      <c r="E28" s="8">
        <v>565.19999999999993</v>
      </c>
      <c r="F28" s="8">
        <f t="shared" si="0"/>
        <v>620.98</v>
      </c>
      <c r="G28" s="13">
        <v>565.19999999999993</v>
      </c>
      <c r="H28" s="13">
        <f t="shared" si="1"/>
        <v>620.98</v>
      </c>
      <c r="I28" s="13">
        <v>473</v>
      </c>
      <c r="J28" s="13">
        <f t="shared" si="2"/>
        <v>528.66666666666674</v>
      </c>
      <c r="K28" s="8">
        <v>1064.3999999999999</v>
      </c>
      <c r="L28" s="8">
        <f t="shared" si="3"/>
        <v>1171.2</v>
      </c>
      <c r="M28" s="13">
        <v>1204.8</v>
      </c>
      <c r="N28" s="13">
        <f t="shared" si="4"/>
        <v>1317.6</v>
      </c>
      <c r="P28" s="14"/>
      <c r="Q28" s="25">
        <f>р7гл1!E28/'7,1'!E28</f>
        <v>1.1125265392781316</v>
      </c>
      <c r="R28" s="25">
        <f>р7гл1!F28/'7,1'!F28</f>
        <v>1.1130793262262872</v>
      </c>
      <c r="S28" s="25" t="e">
        <f>р7гл1!#REF!/'7,1'!G28</f>
        <v>#REF!</v>
      </c>
      <c r="T28" s="25" t="e">
        <f>р7гл1!#REF!/'7,1'!H28</f>
        <v>#REF!</v>
      </c>
      <c r="U28" s="127" t="e">
        <f>р7гл1!#REF!/'7,1'!I28</f>
        <v>#REF!</v>
      </c>
      <c r="V28" s="127" t="e">
        <f>р7гл1!#REF!/'7,1'!J28</f>
        <v>#REF!</v>
      </c>
      <c r="W28" s="25">
        <f>р7гл1!G28/'7,1'!K28</f>
        <v>1.112739571589628</v>
      </c>
      <c r="X28" s="25">
        <f>р7гл1!H28/'7,1'!L28</f>
        <v>1.1127049180327868</v>
      </c>
      <c r="Y28" s="25">
        <f>р7гл1!I28/'7,1'!M28</f>
        <v>1.1125498007968126</v>
      </c>
      <c r="Z28" s="25">
        <f>р7гл1!J28/'7,1'!N28</f>
        <v>1.1129326047358834</v>
      </c>
      <c r="AB28" s="209">
        <v>610.79999999999995</v>
      </c>
      <c r="AC28" s="210">
        <f t="shared" si="5"/>
        <v>509</v>
      </c>
      <c r="AD28" s="209"/>
      <c r="AE28" s="209">
        <v>610.79999999999995</v>
      </c>
      <c r="AF28" s="210">
        <f t="shared" si="6"/>
        <v>509</v>
      </c>
      <c r="AG28" s="209"/>
      <c r="AH28" s="209">
        <v>520</v>
      </c>
      <c r="AI28" s="210">
        <f t="shared" si="7"/>
        <v>433.33333333333337</v>
      </c>
      <c r="AJ28" s="209"/>
      <c r="AK28" s="209">
        <v>1152</v>
      </c>
      <c r="AL28" s="210">
        <f t="shared" si="8"/>
        <v>960</v>
      </c>
      <c r="AM28" s="209"/>
      <c r="AN28" s="209">
        <v>1296</v>
      </c>
      <c r="AO28" s="210">
        <f t="shared" si="9"/>
        <v>1080</v>
      </c>
    </row>
    <row r="29" spans="1:41" ht="12" thickBot="1" x14ac:dyDescent="0.25">
      <c r="E29" s="14"/>
      <c r="F29" s="14"/>
      <c r="G29" s="14"/>
      <c r="H29" s="14">
        <f>SUM(E10:H28)</f>
        <v>53923.433333333349</v>
      </c>
      <c r="I29" s="14"/>
      <c r="J29" s="14">
        <f>SUM(I10:J28)</f>
        <v>22827.633333333339</v>
      </c>
      <c r="K29" s="14"/>
      <c r="L29" s="14"/>
      <c r="M29" s="14"/>
      <c r="N29" s="14">
        <f>SUM(K10:N28)</f>
        <v>108155.27333333332</v>
      </c>
      <c r="AA29" s="124"/>
    </row>
    <row r="30" spans="1:41" ht="12" thickBot="1" x14ac:dyDescent="0.25">
      <c r="I30" s="24">
        <v>1.07</v>
      </c>
      <c r="J30" s="14" t="e">
        <f>SUM(р7гл1!#REF!)</f>
        <v>#REF!</v>
      </c>
      <c r="AA30" s="124"/>
    </row>
    <row r="31" spans="1:41" x14ac:dyDescent="0.2">
      <c r="J31" s="25" t="e">
        <f>J30/J29</f>
        <v>#REF!</v>
      </c>
      <c r="N31" s="14">
        <f>SUM(E10:N28)</f>
        <v>184906.34</v>
      </c>
      <c r="AA31" s="124"/>
    </row>
    <row r="32" spans="1:41" x14ac:dyDescent="0.2">
      <c r="N32" s="14">
        <f>SUM(р7гл1!E10:J28)</f>
        <v>150378.99999999997</v>
      </c>
    </row>
    <row r="33" spans="14:14" x14ac:dyDescent="0.2">
      <c r="N33" s="25">
        <f>N32/N31</f>
        <v>0.81327119448689522</v>
      </c>
    </row>
  </sheetData>
  <autoFilter ref="A1:X28">
    <filterColumn colId="0" showButton="0"/>
    <filterColumn colId="1" showButton="0"/>
    <filterColumn colId="2" showButton="0"/>
    <filterColumn colId="3" showButton="0"/>
    <filterColumn colId="4" showButton="0"/>
  </autoFilter>
  <mergeCells count="17">
    <mergeCell ref="AB9:AC9"/>
    <mergeCell ref="AE9:AF9"/>
    <mergeCell ref="AH9:AI9"/>
    <mergeCell ref="AK9:AL9"/>
    <mergeCell ref="AN9:AO9"/>
    <mergeCell ref="G8:H8"/>
    <mergeCell ref="I8:J8"/>
    <mergeCell ref="K8:L8"/>
    <mergeCell ref="M8:N8"/>
    <mergeCell ref="A1:F2"/>
    <mergeCell ref="A4:F4"/>
    <mergeCell ref="A6:F6"/>
    <mergeCell ref="A8:A9"/>
    <mergeCell ref="B8:B9"/>
    <mergeCell ref="C8:C9"/>
    <mergeCell ref="D8:D9"/>
    <mergeCell ref="E8:F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AF43"/>
  <sheetViews>
    <sheetView view="pageBreakPreview" zoomScale="80" zoomScaleNormal="100" zoomScaleSheetLayoutView="80" workbookViewId="0">
      <pane ySplit="9" topLeftCell="A10" activePane="bottomLeft" state="frozen"/>
      <selection activeCell="D42" sqref="D42"/>
      <selection pane="bottomLeft" activeCell="L31" sqref="L31"/>
    </sheetView>
  </sheetViews>
  <sheetFormatPr defaultColWidth="9.140625" defaultRowHeight="12.75" x14ac:dyDescent="0.2"/>
  <cols>
    <col min="1" max="1" width="4.85546875" style="81" customWidth="1"/>
    <col min="2" max="2" width="9.42578125" style="81" customWidth="1"/>
    <col min="3" max="3" width="48.42578125" style="81" customWidth="1"/>
    <col min="4" max="4" width="10.28515625" style="81" customWidth="1"/>
    <col min="5" max="6" width="12.42578125" style="81" customWidth="1"/>
    <col min="7" max="7" width="11.42578125" style="81" customWidth="1"/>
    <col min="8" max="8" width="11.85546875" style="81" customWidth="1"/>
    <col min="9" max="9" width="11.42578125" style="81" customWidth="1"/>
    <col min="10" max="10" width="11.85546875" style="81" customWidth="1"/>
    <col min="11" max="264" width="9.140625" style="81"/>
    <col min="265" max="265" width="11.5703125" style="81" customWidth="1"/>
    <col min="266" max="266" width="13.140625" style="81" customWidth="1"/>
    <col min="267" max="267" width="48.42578125" style="81" customWidth="1"/>
    <col min="268" max="268" width="13.85546875" style="81" customWidth="1"/>
    <col min="269" max="269" width="11.42578125" style="81" customWidth="1"/>
    <col min="270" max="270" width="11.85546875" style="81" customWidth="1"/>
    <col min="271" max="520" width="9.140625" style="81"/>
    <col min="521" max="521" width="11.5703125" style="81" customWidth="1"/>
    <col min="522" max="522" width="13.140625" style="81" customWidth="1"/>
    <col min="523" max="523" width="48.42578125" style="81" customWidth="1"/>
    <col min="524" max="524" width="13.85546875" style="81" customWidth="1"/>
    <col min="525" max="525" width="11.42578125" style="81" customWidth="1"/>
    <col min="526" max="526" width="11.85546875" style="81" customWidth="1"/>
    <col min="527" max="776" width="9.140625" style="81"/>
    <col min="777" max="777" width="11.5703125" style="81" customWidth="1"/>
    <col min="778" max="778" width="13.140625" style="81" customWidth="1"/>
    <col min="779" max="779" width="48.42578125" style="81" customWidth="1"/>
    <col min="780" max="780" width="13.85546875" style="81" customWidth="1"/>
    <col min="781" max="781" width="11.42578125" style="81" customWidth="1"/>
    <col min="782" max="782" width="11.85546875" style="81" customWidth="1"/>
    <col min="783" max="1032" width="9.140625" style="81"/>
    <col min="1033" max="1033" width="11.5703125" style="81" customWidth="1"/>
    <col min="1034" max="1034" width="13.140625" style="81" customWidth="1"/>
    <col min="1035" max="1035" width="48.42578125" style="81" customWidth="1"/>
    <col min="1036" max="1036" width="13.85546875" style="81" customWidth="1"/>
    <col min="1037" max="1037" width="11.42578125" style="81" customWidth="1"/>
    <col min="1038" max="1038" width="11.85546875" style="81" customWidth="1"/>
    <col min="1039" max="1288" width="9.140625" style="81"/>
    <col min="1289" max="1289" width="11.5703125" style="81" customWidth="1"/>
    <col min="1290" max="1290" width="13.140625" style="81" customWidth="1"/>
    <col min="1291" max="1291" width="48.42578125" style="81" customWidth="1"/>
    <col min="1292" max="1292" width="13.85546875" style="81" customWidth="1"/>
    <col min="1293" max="1293" width="11.42578125" style="81" customWidth="1"/>
    <col min="1294" max="1294" width="11.85546875" style="81" customWidth="1"/>
    <col min="1295" max="1544" width="9.140625" style="81"/>
    <col min="1545" max="1545" width="11.5703125" style="81" customWidth="1"/>
    <col min="1546" max="1546" width="13.140625" style="81" customWidth="1"/>
    <col min="1547" max="1547" width="48.42578125" style="81" customWidth="1"/>
    <col min="1548" max="1548" width="13.85546875" style="81" customWidth="1"/>
    <col min="1549" max="1549" width="11.42578125" style="81" customWidth="1"/>
    <col min="1550" max="1550" width="11.85546875" style="81" customWidth="1"/>
    <col min="1551" max="1800" width="9.140625" style="81"/>
    <col min="1801" max="1801" width="11.5703125" style="81" customWidth="1"/>
    <col min="1802" max="1802" width="13.140625" style="81" customWidth="1"/>
    <col min="1803" max="1803" width="48.42578125" style="81" customWidth="1"/>
    <col min="1804" max="1804" width="13.85546875" style="81" customWidth="1"/>
    <col min="1805" max="1805" width="11.42578125" style="81" customWidth="1"/>
    <col min="1806" max="1806" width="11.85546875" style="81" customWidth="1"/>
    <col min="1807" max="2056" width="9.140625" style="81"/>
    <col min="2057" max="2057" width="11.5703125" style="81" customWidth="1"/>
    <col min="2058" max="2058" width="13.140625" style="81" customWidth="1"/>
    <col min="2059" max="2059" width="48.42578125" style="81" customWidth="1"/>
    <col min="2060" max="2060" width="13.85546875" style="81" customWidth="1"/>
    <col min="2061" max="2061" width="11.42578125" style="81" customWidth="1"/>
    <col min="2062" max="2062" width="11.85546875" style="81" customWidth="1"/>
    <col min="2063" max="2312" width="9.140625" style="81"/>
    <col min="2313" max="2313" width="11.5703125" style="81" customWidth="1"/>
    <col min="2314" max="2314" width="13.140625" style="81" customWidth="1"/>
    <col min="2315" max="2315" width="48.42578125" style="81" customWidth="1"/>
    <col min="2316" max="2316" width="13.85546875" style="81" customWidth="1"/>
    <col min="2317" max="2317" width="11.42578125" style="81" customWidth="1"/>
    <col min="2318" max="2318" width="11.85546875" style="81" customWidth="1"/>
    <col min="2319" max="2568" width="9.140625" style="81"/>
    <col min="2569" max="2569" width="11.5703125" style="81" customWidth="1"/>
    <col min="2570" max="2570" width="13.140625" style="81" customWidth="1"/>
    <col min="2571" max="2571" width="48.42578125" style="81" customWidth="1"/>
    <col min="2572" max="2572" width="13.85546875" style="81" customWidth="1"/>
    <col min="2573" max="2573" width="11.42578125" style="81" customWidth="1"/>
    <col min="2574" max="2574" width="11.85546875" style="81" customWidth="1"/>
    <col min="2575" max="2824" width="9.140625" style="81"/>
    <col min="2825" max="2825" width="11.5703125" style="81" customWidth="1"/>
    <col min="2826" max="2826" width="13.140625" style="81" customWidth="1"/>
    <col min="2827" max="2827" width="48.42578125" style="81" customWidth="1"/>
    <col min="2828" max="2828" width="13.85546875" style="81" customWidth="1"/>
    <col min="2829" max="2829" width="11.42578125" style="81" customWidth="1"/>
    <col min="2830" max="2830" width="11.85546875" style="81" customWidth="1"/>
    <col min="2831" max="3080" width="9.140625" style="81"/>
    <col min="3081" max="3081" width="11.5703125" style="81" customWidth="1"/>
    <col min="3082" max="3082" width="13.140625" style="81" customWidth="1"/>
    <col min="3083" max="3083" width="48.42578125" style="81" customWidth="1"/>
    <col min="3084" max="3084" width="13.85546875" style="81" customWidth="1"/>
    <col min="3085" max="3085" width="11.42578125" style="81" customWidth="1"/>
    <col min="3086" max="3086" width="11.85546875" style="81" customWidth="1"/>
    <col min="3087" max="3336" width="9.140625" style="81"/>
    <col min="3337" max="3337" width="11.5703125" style="81" customWidth="1"/>
    <col min="3338" max="3338" width="13.140625" style="81" customWidth="1"/>
    <col min="3339" max="3339" width="48.42578125" style="81" customWidth="1"/>
    <col min="3340" max="3340" width="13.85546875" style="81" customWidth="1"/>
    <col min="3341" max="3341" width="11.42578125" style="81" customWidth="1"/>
    <col min="3342" max="3342" width="11.85546875" style="81" customWidth="1"/>
    <col min="3343" max="3592" width="9.140625" style="81"/>
    <col min="3593" max="3593" width="11.5703125" style="81" customWidth="1"/>
    <col min="3594" max="3594" width="13.140625" style="81" customWidth="1"/>
    <col min="3595" max="3595" width="48.42578125" style="81" customWidth="1"/>
    <col min="3596" max="3596" width="13.85546875" style="81" customWidth="1"/>
    <col min="3597" max="3597" width="11.42578125" style="81" customWidth="1"/>
    <col min="3598" max="3598" width="11.85546875" style="81" customWidth="1"/>
    <col min="3599" max="3848" width="9.140625" style="81"/>
    <col min="3849" max="3849" width="11.5703125" style="81" customWidth="1"/>
    <col min="3850" max="3850" width="13.140625" style="81" customWidth="1"/>
    <col min="3851" max="3851" width="48.42578125" style="81" customWidth="1"/>
    <col min="3852" max="3852" width="13.85546875" style="81" customWidth="1"/>
    <col min="3853" max="3853" width="11.42578125" style="81" customWidth="1"/>
    <col min="3854" max="3854" width="11.85546875" style="81" customWidth="1"/>
    <col min="3855" max="4104" width="9.140625" style="81"/>
    <col min="4105" max="4105" width="11.5703125" style="81" customWidth="1"/>
    <col min="4106" max="4106" width="13.140625" style="81" customWidth="1"/>
    <col min="4107" max="4107" width="48.42578125" style="81" customWidth="1"/>
    <col min="4108" max="4108" width="13.85546875" style="81" customWidth="1"/>
    <col min="4109" max="4109" width="11.42578125" style="81" customWidth="1"/>
    <col min="4110" max="4110" width="11.85546875" style="81" customWidth="1"/>
    <col min="4111" max="4360" width="9.140625" style="81"/>
    <col min="4361" max="4361" width="11.5703125" style="81" customWidth="1"/>
    <col min="4362" max="4362" width="13.140625" style="81" customWidth="1"/>
    <col min="4363" max="4363" width="48.42578125" style="81" customWidth="1"/>
    <col min="4364" max="4364" width="13.85546875" style="81" customWidth="1"/>
    <col min="4365" max="4365" width="11.42578125" style="81" customWidth="1"/>
    <col min="4366" max="4366" width="11.85546875" style="81" customWidth="1"/>
    <col min="4367" max="4616" width="9.140625" style="81"/>
    <col min="4617" max="4617" width="11.5703125" style="81" customWidth="1"/>
    <col min="4618" max="4618" width="13.140625" style="81" customWidth="1"/>
    <col min="4619" max="4619" width="48.42578125" style="81" customWidth="1"/>
    <col min="4620" max="4620" width="13.85546875" style="81" customWidth="1"/>
    <col min="4621" max="4621" width="11.42578125" style="81" customWidth="1"/>
    <col min="4622" max="4622" width="11.85546875" style="81" customWidth="1"/>
    <col min="4623" max="4872" width="9.140625" style="81"/>
    <col min="4873" max="4873" width="11.5703125" style="81" customWidth="1"/>
    <col min="4874" max="4874" width="13.140625" style="81" customWidth="1"/>
    <col min="4875" max="4875" width="48.42578125" style="81" customWidth="1"/>
    <col min="4876" max="4876" width="13.85546875" style="81" customWidth="1"/>
    <col min="4877" max="4877" width="11.42578125" style="81" customWidth="1"/>
    <col min="4878" max="4878" width="11.85546875" style="81" customWidth="1"/>
    <col min="4879" max="5128" width="9.140625" style="81"/>
    <col min="5129" max="5129" width="11.5703125" style="81" customWidth="1"/>
    <col min="5130" max="5130" width="13.140625" style="81" customWidth="1"/>
    <col min="5131" max="5131" width="48.42578125" style="81" customWidth="1"/>
    <col min="5132" max="5132" width="13.85546875" style="81" customWidth="1"/>
    <col min="5133" max="5133" width="11.42578125" style="81" customWidth="1"/>
    <col min="5134" max="5134" width="11.85546875" style="81" customWidth="1"/>
    <col min="5135" max="5384" width="9.140625" style="81"/>
    <col min="5385" max="5385" width="11.5703125" style="81" customWidth="1"/>
    <col min="5386" max="5386" width="13.140625" style="81" customWidth="1"/>
    <col min="5387" max="5387" width="48.42578125" style="81" customWidth="1"/>
    <col min="5388" max="5388" width="13.85546875" style="81" customWidth="1"/>
    <col min="5389" max="5389" width="11.42578125" style="81" customWidth="1"/>
    <col min="5390" max="5390" width="11.85546875" style="81" customWidth="1"/>
    <col min="5391" max="5640" width="9.140625" style="81"/>
    <col min="5641" max="5641" width="11.5703125" style="81" customWidth="1"/>
    <col min="5642" max="5642" width="13.140625" style="81" customWidth="1"/>
    <col min="5643" max="5643" width="48.42578125" style="81" customWidth="1"/>
    <col min="5644" max="5644" width="13.85546875" style="81" customWidth="1"/>
    <col min="5645" max="5645" width="11.42578125" style="81" customWidth="1"/>
    <col min="5646" max="5646" width="11.85546875" style="81" customWidth="1"/>
    <col min="5647" max="5896" width="9.140625" style="81"/>
    <col min="5897" max="5897" width="11.5703125" style="81" customWidth="1"/>
    <col min="5898" max="5898" width="13.140625" style="81" customWidth="1"/>
    <col min="5899" max="5899" width="48.42578125" style="81" customWidth="1"/>
    <col min="5900" max="5900" width="13.85546875" style="81" customWidth="1"/>
    <col min="5901" max="5901" width="11.42578125" style="81" customWidth="1"/>
    <col min="5902" max="5902" width="11.85546875" style="81" customWidth="1"/>
    <col min="5903" max="6152" width="9.140625" style="81"/>
    <col min="6153" max="6153" width="11.5703125" style="81" customWidth="1"/>
    <col min="6154" max="6154" width="13.140625" style="81" customWidth="1"/>
    <col min="6155" max="6155" width="48.42578125" style="81" customWidth="1"/>
    <col min="6156" max="6156" width="13.85546875" style="81" customWidth="1"/>
    <col min="6157" max="6157" width="11.42578125" style="81" customWidth="1"/>
    <col min="6158" max="6158" width="11.85546875" style="81" customWidth="1"/>
    <col min="6159" max="6408" width="9.140625" style="81"/>
    <col min="6409" max="6409" width="11.5703125" style="81" customWidth="1"/>
    <col min="6410" max="6410" width="13.140625" style="81" customWidth="1"/>
    <col min="6411" max="6411" width="48.42578125" style="81" customWidth="1"/>
    <col min="6412" max="6412" width="13.85546875" style="81" customWidth="1"/>
    <col min="6413" max="6413" width="11.42578125" style="81" customWidth="1"/>
    <col min="6414" max="6414" width="11.85546875" style="81" customWidth="1"/>
    <col min="6415" max="6664" width="9.140625" style="81"/>
    <col min="6665" max="6665" width="11.5703125" style="81" customWidth="1"/>
    <col min="6666" max="6666" width="13.140625" style="81" customWidth="1"/>
    <col min="6667" max="6667" width="48.42578125" style="81" customWidth="1"/>
    <col min="6668" max="6668" width="13.85546875" style="81" customWidth="1"/>
    <col min="6669" max="6669" width="11.42578125" style="81" customWidth="1"/>
    <col min="6670" max="6670" width="11.85546875" style="81" customWidth="1"/>
    <col min="6671" max="6920" width="9.140625" style="81"/>
    <col min="6921" max="6921" width="11.5703125" style="81" customWidth="1"/>
    <col min="6922" max="6922" width="13.140625" style="81" customWidth="1"/>
    <col min="6923" max="6923" width="48.42578125" style="81" customWidth="1"/>
    <col min="6924" max="6924" width="13.85546875" style="81" customWidth="1"/>
    <col min="6925" max="6925" width="11.42578125" style="81" customWidth="1"/>
    <col min="6926" max="6926" width="11.85546875" style="81" customWidth="1"/>
    <col min="6927" max="7176" width="9.140625" style="81"/>
    <col min="7177" max="7177" width="11.5703125" style="81" customWidth="1"/>
    <col min="7178" max="7178" width="13.140625" style="81" customWidth="1"/>
    <col min="7179" max="7179" width="48.42578125" style="81" customWidth="1"/>
    <col min="7180" max="7180" width="13.85546875" style="81" customWidth="1"/>
    <col min="7181" max="7181" width="11.42578125" style="81" customWidth="1"/>
    <col min="7182" max="7182" width="11.85546875" style="81" customWidth="1"/>
    <col min="7183" max="7432" width="9.140625" style="81"/>
    <col min="7433" max="7433" width="11.5703125" style="81" customWidth="1"/>
    <col min="7434" max="7434" width="13.140625" style="81" customWidth="1"/>
    <col min="7435" max="7435" width="48.42578125" style="81" customWidth="1"/>
    <col min="7436" max="7436" width="13.85546875" style="81" customWidth="1"/>
    <col min="7437" max="7437" width="11.42578125" style="81" customWidth="1"/>
    <col min="7438" max="7438" width="11.85546875" style="81" customWidth="1"/>
    <col min="7439" max="7688" width="9.140625" style="81"/>
    <col min="7689" max="7689" width="11.5703125" style="81" customWidth="1"/>
    <col min="7690" max="7690" width="13.140625" style="81" customWidth="1"/>
    <col min="7691" max="7691" width="48.42578125" style="81" customWidth="1"/>
    <col min="7692" max="7692" width="13.85546875" style="81" customWidth="1"/>
    <col min="7693" max="7693" width="11.42578125" style="81" customWidth="1"/>
    <col min="7694" max="7694" width="11.85546875" style="81" customWidth="1"/>
    <col min="7695" max="7944" width="9.140625" style="81"/>
    <col min="7945" max="7945" width="11.5703125" style="81" customWidth="1"/>
    <col min="7946" max="7946" width="13.140625" style="81" customWidth="1"/>
    <col min="7947" max="7947" width="48.42578125" style="81" customWidth="1"/>
    <col min="7948" max="7948" width="13.85546875" style="81" customWidth="1"/>
    <col min="7949" max="7949" width="11.42578125" style="81" customWidth="1"/>
    <col min="7950" max="7950" width="11.85546875" style="81" customWidth="1"/>
    <col min="7951" max="8200" width="9.140625" style="81"/>
    <col min="8201" max="8201" width="11.5703125" style="81" customWidth="1"/>
    <col min="8202" max="8202" width="13.140625" style="81" customWidth="1"/>
    <col min="8203" max="8203" width="48.42578125" style="81" customWidth="1"/>
    <col min="8204" max="8204" width="13.85546875" style="81" customWidth="1"/>
    <col min="8205" max="8205" width="11.42578125" style="81" customWidth="1"/>
    <col min="8206" max="8206" width="11.85546875" style="81" customWidth="1"/>
    <col min="8207" max="8456" width="9.140625" style="81"/>
    <col min="8457" max="8457" width="11.5703125" style="81" customWidth="1"/>
    <col min="8458" max="8458" width="13.140625" style="81" customWidth="1"/>
    <col min="8459" max="8459" width="48.42578125" style="81" customWidth="1"/>
    <col min="8460" max="8460" width="13.85546875" style="81" customWidth="1"/>
    <col min="8461" max="8461" width="11.42578125" style="81" customWidth="1"/>
    <col min="8462" max="8462" width="11.85546875" style="81" customWidth="1"/>
    <col min="8463" max="8712" width="9.140625" style="81"/>
    <col min="8713" max="8713" width="11.5703125" style="81" customWidth="1"/>
    <col min="8714" max="8714" width="13.140625" style="81" customWidth="1"/>
    <col min="8715" max="8715" width="48.42578125" style="81" customWidth="1"/>
    <col min="8716" max="8716" width="13.85546875" style="81" customWidth="1"/>
    <col min="8717" max="8717" width="11.42578125" style="81" customWidth="1"/>
    <col min="8718" max="8718" width="11.85546875" style="81" customWidth="1"/>
    <col min="8719" max="8968" width="9.140625" style="81"/>
    <col min="8969" max="8969" width="11.5703125" style="81" customWidth="1"/>
    <col min="8970" max="8970" width="13.140625" style="81" customWidth="1"/>
    <col min="8971" max="8971" width="48.42578125" style="81" customWidth="1"/>
    <col min="8972" max="8972" width="13.85546875" style="81" customWidth="1"/>
    <col min="8973" max="8973" width="11.42578125" style="81" customWidth="1"/>
    <col min="8974" max="8974" width="11.85546875" style="81" customWidth="1"/>
    <col min="8975" max="9224" width="9.140625" style="81"/>
    <col min="9225" max="9225" width="11.5703125" style="81" customWidth="1"/>
    <col min="9226" max="9226" width="13.140625" style="81" customWidth="1"/>
    <col min="9227" max="9227" width="48.42578125" style="81" customWidth="1"/>
    <col min="9228" max="9228" width="13.85546875" style="81" customWidth="1"/>
    <col min="9229" max="9229" width="11.42578125" style="81" customWidth="1"/>
    <col min="9230" max="9230" width="11.85546875" style="81" customWidth="1"/>
    <col min="9231" max="9480" width="9.140625" style="81"/>
    <col min="9481" max="9481" width="11.5703125" style="81" customWidth="1"/>
    <col min="9482" max="9482" width="13.140625" style="81" customWidth="1"/>
    <col min="9483" max="9483" width="48.42578125" style="81" customWidth="1"/>
    <col min="9484" max="9484" width="13.85546875" style="81" customWidth="1"/>
    <col min="9485" max="9485" width="11.42578125" style="81" customWidth="1"/>
    <col min="9486" max="9486" width="11.85546875" style="81" customWidth="1"/>
    <col min="9487" max="9736" width="9.140625" style="81"/>
    <col min="9737" max="9737" width="11.5703125" style="81" customWidth="1"/>
    <col min="9738" max="9738" width="13.140625" style="81" customWidth="1"/>
    <col min="9739" max="9739" width="48.42578125" style="81" customWidth="1"/>
    <col min="9740" max="9740" width="13.85546875" style="81" customWidth="1"/>
    <col min="9741" max="9741" width="11.42578125" style="81" customWidth="1"/>
    <col min="9742" max="9742" width="11.85546875" style="81" customWidth="1"/>
    <col min="9743" max="9992" width="9.140625" style="81"/>
    <col min="9993" max="9993" width="11.5703125" style="81" customWidth="1"/>
    <col min="9994" max="9994" width="13.140625" style="81" customWidth="1"/>
    <col min="9995" max="9995" width="48.42578125" style="81" customWidth="1"/>
    <col min="9996" max="9996" width="13.85546875" style="81" customWidth="1"/>
    <col min="9997" max="9997" width="11.42578125" style="81" customWidth="1"/>
    <col min="9998" max="9998" width="11.85546875" style="81" customWidth="1"/>
    <col min="9999" max="10248" width="9.140625" style="81"/>
    <col min="10249" max="10249" width="11.5703125" style="81" customWidth="1"/>
    <col min="10250" max="10250" width="13.140625" style="81" customWidth="1"/>
    <col min="10251" max="10251" width="48.42578125" style="81" customWidth="1"/>
    <col min="10252" max="10252" width="13.85546875" style="81" customWidth="1"/>
    <col min="10253" max="10253" width="11.42578125" style="81" customWidth="1"/>
    <col min="10254" max="10254" width="11.85546875" style="81" customWidth="1"/>
    <col min="10255" max="10504" width="9.140625" style="81"/>
    <col min="10505" max="10505" width="11.5703125" style="81" customWidth="1"/>
    <col min="10506" max="10506" width="13.140625" style="81" customWidth="1"/>
    <col min="10507" max="10507" width="48.42578125" style="81" customWidth="1"/>
    <col min="10508" max="10508" width="13.85546875" style="81" customWidth="1"/>
    <col min="10509" max="10509" width="11.42578125" style="81" customWidth="1"/>
    <col min="10510" max="10510" width="11.85546875" style="81" customWidth="1"/>
    <col min="10511" max="10760" width="9.140625" style="81"/>
    <col min="10761" max="10761" width="11.5703125" style="81" customWidth="1"/>
    <col min="10762" max="10762" width="13.140625" style="81" customWidth="1"/>
    <col min="10763" max="10763" width="48.42578125" style="81" customWidth="1"/>
    <col min="10764" max="10764" width="13.85546875" style="81" customWidth="1"/>
    <col min="10765" max="10765" width="11.42578125" style="81" customWidth="1"/>
    <col min="10766" max="10766" width="11.85546875" style="81" customWidth="1"/>
    <col min="10767" max="11016" width="9.140625" style="81"/>
    <col min="11017" max="11017" width="11.5703125" style="81" customWidth="1"/>
    <col min="11018" max="11018" width="13.140625" style="81" customWidth="1"/>
    <col min="11019" max="11019" width="48.42578125" style="81" customWidth="1"/>
    <col min="11020" max="11020" width="13.85546875" style="81" customWidth="1"/>
    <col min="11021" max="11021" width="11.42578125" style="81" customWidth="1"/>
    <col min="11022" max="11022" width="11.85546875" style="81" customWidth="1"/>
    <col min="11023" max="11272" width="9.140625" style="81"/>
    <col min="11273" max="11273" width="11.5703125" style="81" customWidth="1"/>
    <col min="11274" max="11274" width="13.140625" style="81" customWidth="1"/>
    <col min="11275" max="11275" width="48.42578125" style="81" customWidth="1"/>
    <col min="11276" max="11276" width="13.85546875" style="81" customWidth="1"/>
    <col min="11277" max="11277" width="11.42578125" style="81" customWidth="1"/>
    <col min="11278" max="11278" width="11.85546875" style="81" customWidth="1"/>
    <col min="11279" max="11528" width="9.140625" style="81"/>
    <col min="11529" max="11529" width="11.5703125" style="81" customWidth="1"/>
    <col min="11530" max="11530" width="13.140625" style="81" customWidth="1"/>
    <col min="11531" max="11531" width="48.42578125" style="81" customWidth="1"/>
    <col min="11532" max="11532" width="13.85546875" style="81" customWidth="1"/>
    <col min="11533" max="11533" width="11.42578125" style="81" customWidth="1"/>
    <col min="11534" max="11534" width="11.85546875" style="81" customWidth="1"/>
    <col min="11535" max="11784" width="9.140625" style="81"/>
    <col min="11785" max="11785" width="11.5703125" style="81" customWidth="1"/>
    <col min="11786" max="11786" width="13.140625" style="81" customWidth="1"/>
    <col min="11787" max="11787" width="48.42578125" style="81" customWidth="1"/>
    <col min="11788" max="11788" width="13.85546875" style="81" customWidth="1"/>
    <col min="11789" max="11789" width="11.42578125" style="81" customWidth="1"/>
    <col min="11790" max="11790" width="11.85546875" style="81" customWidth="1"/>
    <col min="11791" max="12040" width="9.140625" style="81"/>
    <col min="12041" max="12041" width="11.5703125" style="81" customWidth="1"/>
    <col min="12042" max="12042" width="13.140625" style="81" customWidth="1"/>
    <col min="12043" max="12043" width="48.42578125" style="81" customWidth="1"/>
    <col min="12044" max="12044" width="13.85546875" style="81" customWidth="1"/>
    <col min="12045" max="12045" width="11.42578125" style="81" customWidth="1"/>
    <col min="12046" max="12046" width="11.85546875" style="81" customWidth="1"/>
    <col min="12047" max="12296" width="9.140625" style="81"/>
    <col min="12297" max="12297" width="11.5703125" style="81" customWidth="1"/>
    <col min="12298" max="12298" width="13.140625" style="81" customWidth="1"/>
    <col min="12299" max="12299" width="48.42578125" style="81" customWidth="1"/>
    <col min="12300" max="12300" width="13.85546875" style="81" customWidth="1"/>
    <col min="12301" max="12301" width="11.42578125" style="81" customWidth="1"/>
    <col min="12302" max="12302" width="11.85546875" style="81" customWidth="1"/>
    <col min="12303" max="12552" width="9.140625" style="81"/>
    <col min="12553" max="12553" width="11.5703125" style="81" customWidth="1"/>
    <col min="12554" max="12554" width="13.140625" style="81" customWidth="1"/>
    <col min="12555" max="12555" width="48.42578125" style="81" customWidth="1"/>
    <col min="12556" max="12556" width="13.85546875" style="81" customWidth="1"/>
    <col min="12557" max="12557" width="11.42578125" style="81" customWidth="1"/>
    <col min="12558" max="12558" width="11.85546875" style="81" customWidth="1"/>
    <col min="12559" max="12808" width="9.140625" style="81"/>
    <col min="12809" max="12809" width="11.5703125" style="81" customWidth="1"/>
    <col min="12810" max="12810" width="13.140625" style="81" customWidth="1"/>
    <col min="12811" max="12811" width="48.42578125" style="81" customWidth="1"/>
    <col min="12812" max="12812" width="13.85546875" style="81" customWidth="1"/>
    <col min="12813" max="12813" width="11.42578125" style="81" customWidth="1"/>
    <col min="12814" max="12814" width="11.85546875" style="81" customWidth="1"/>
    <col min="12815" max="13064" width="9.140625" style="81"/>
    <col min="13065" max="13065" width="11.5703125" style="81" customWidth="1"/>
    <col min="13066" max="13066" width="13.140625" style="81" customWidth="1"/>
    <col min="13067" max="13067" width="48.42578125" style="81" customWidth="1"/>
    <col min="13068" max="13068" width="13.85546875" style="81" customWidth="1"/>
    <col min="13069" max="13069" width="11.42578125" style="81" customWidth="1"/>
    <col min="13070" max="13070" width="11.85546875" style="81" customWidth="1"/>
    <col min="13071" max="13320" width="9.140625" style="81"/>
    <col min="13321" max="13321" width="11.5703125" style="81" customWidth="1"/>
    <col min="13322" max="13322" width="13.140625" style="81" customWidth="1"/>
    <col min="13323" max="13323" width="48.42578125" style="81" customWidth="1"/>
    <col min="13324" max="13324" width="13.85546875" style="81" customWidth="1"/>
    <col min="13325" max="13325" width="11.42578125" style="81" customWidth="1"/>
    <col min="13326" max="13326" width="11.85546875" style="81" customWidth="1"/>
    <col min="13327" max="13576" width="9.140625" style="81"/>
    <col min="13577" max="13577" width="11.5703125" style="81" customWidth="1"/>
    <col min="13578" max="13578" width="13.140625" style="81" customWidth="1"/>
    <col min="13579" max="13579" width="48.42578125" style="81" customWidth="1"/>
    <col min="13580" max="13580" width="13.85546875" style="81" customWidth="1"/>
    <col min="13581" max="13581" width="11.42578125" style="81" customWidth="1"/>
    <col min="13582" max="13582" width="11.85546875" style="81" customWidth="1"/>
    <col min="13583" max="13832" width="9.140625" style="81"/>
    <col min="13833" max="13833" width="11.5703125" style="81" customWidth="1"/>
    <col min="13834" max="13834" width="13.140625" style="81" customWidth="1"/>
    <col min="13835" max="13835" width="48.42578125" style="81" customWidth="1"/>
    <col min="13836" max="13836" width="13.85546875" style="81" customWidth="1"/>
    <col min="13837" max="13837" width="11.42578125" style="81" customWidth="1"/>
    <col min="13838" max="13838" width="11.85546875" style="81" customWidth="1"/>
    <col min="13839" max="14088" width="9.140625" style="81"/>
    <col min="14089" max="14089" width="11.5703125" style="81" customWidth="1"/>
    <col min="14090" max="14090" width="13.140625" style="81" customWidth="1"/>
    <col min="14091" max="14091" width="48.42578125" style="81" customWidth="1"/>
    <col min="14092" max="14092" width="13.85546875" style="81" customWidth="1"/>
    <col min="14093" max="14093" width="11.42578125" style="81" customWidth="1"/>
    <col min="14094" max="14094" width="11.85546875" style="81" customWidth="1"/>
    <col min="14095" max="14344" width="9.140625" style="81"/>
    <col min="14345" max="14345" width="11.5703125" style="81" customWidth="1"/>
    <col min="14346" max="14346" width="13.140625" style="81" customWidth="1"/>
    <col min="14347" max="14347" width="48.42578125" style="81" customWidth="1"/>
    <col min="14348" max="14348" width="13.85546875" style="81" customWidth="1"/>
    <col min="14349" max="14349" width="11.42578125" style="81" customWidth="1"/>
    <col min="14350" max="14350" width="11.85546875" style="81" customWidth="1"/>
    <col min="14351" max="14600" width="9.140625" style="81"/>
    <col min="14601" max="14601" width="11.5703125" style="81" customWidth="1"/>
    <col min="14602" max="14602" width="13.140625" style="81" customWidth="1"/>
    <col min="14603" max="14603" width="48.42578125" style="81" customWidth="1"/>
    <col min="14604" max="14604" width="13.85546875" style="81" customWidth="1"/>
    <col min="14605" max="14605" width="11.42578125" style="81" customWidth="1"/>
    <col min="14606" max="14606" width="11.85546875" style="81" customWidth="1"/>
    <col min="14607" max="14856" width="9.140625" style="81"/>
    <col min="14857" max="14857" width="11.5703125" style="81" customWidth="1"/>
    <col min="14858" max="14858" width="13.140625" style="81" customWidth="1"/>
    <col min="14859" max="14859" width="48.42578125" style="81" customWidth="1"/>
    <col min="14860" max="14860" width="13.85546875" style="81" customWidth="1"/>
    <col min="14861" max="14861" width="11.42578125" style="81" customWidth="1"/>
    <col min="14862" max="14862" width="11.85546875" style="81" customWidth="1"/>
    <col min="14863" max="15112" width="9.140625" style="81"/>
    <col min="15113" max="15113" width="11.5703125" style="81" customWidth="1"/>
    <col min="15114" max="15114" width="13.140625" style="81" customWidth="1"/>
    <col min="15115" max="15115" width="48.42578125" style="81" customWidth="1"/>
    <col min="15116" max="15116" width="13.85546875" style="81" customWidth="1"/>
    <col min="15117" max="15117" width="11.42578125" style="81" customWidth="1"/>
    <col min="15118" max="15118" width="11.85546875" style="81" customWidth="1"/>
    <col min="15119" max="15368" width="9.140625" style="81"/>
    <col min="15369" max="15369" width="11.5703125" style="81" customWidth="1"/>
    <col min="15370" max="15370" width="13.140625" style="81" customWidth="1"/>
    <col min="15371" max="15371" width="48.42578125" style="81" customWidth="1"/>
    <col min="15372" max="15372" width="13.85546875" style="81" customWidth="1"/>
    <col min="15373" max="15373" width="11.42578125" style="81" customWidth="1"/>
    <col min="15374" max="15374" width="11.85546875" style="81" customWidth="1"/>
    <col min="15375" max="15624" width="9.140625" style="81"/>
    <col min="15625" max="15625" width="11.5703125" style="81" customWidth="1"/>
    <col min="15626" max="15626" width="13.140625" style="81" customWidth="1"/>
    <col min="15627" max="15627" width="48.42578125" style="81" customWidth="1"/>
    <col min="15628" max="15628" width="13.85546875" style="81" customWidth="1"/>
    <col min="15629" max="15629" width="11.42578125" style="81" customWidth="1"/>
    <col min="15630" max="15630" width="11.85546875" style="81" customWidth="1"/>
    <col min="15631" max="15880" width="9.140625" style="81"/>
    <col min="15881" max="15881" width="11.5703125" style="81" customWidth="1"/>
    <col min="15882" max="15882" width="13.140625" style="81" customWidth="1"/>
    <col min="15883" max="15883" width="48.42578125" style="81" customWidth="1"/>
    <col min="15884" max="15884" width="13.85546875" style="81" customWidth="1"/>
    <col min="15885" max="15885" width="11.42578125" style="81" customWidth="1"/>
    <col min="15886" max="15886" width="11.85546875" style="81" customWidth="1"/>
    <col min="15887" max="16136" width="9.140625" style="81"/>
    <col min="16137" max="16137" width="11.5703125" style="81" customWidth="1"/>
    <col min="16138" max="16138" width="13.140625" style="81" customWidth="1"/>
    <col min="16139" max="16139" width="48.42578125" style="81" customWidth="1"/>
    <col min="16140" max="16140" width="13.85546875" style="81" customWidth="1"/>
    <col min="16141" max="16141" width="11.42578125" style="81" customWidth="1"/>
    <col min="16142" max="16142" width="11.85546875" style="81" customWidth="1"/>
    <col min="16143" max="16384" width="9.140625" style="81"/>
  </cols>
  <sheetData>
    <row r="1" spans="1:32" ht="36.75" customHeight="1" x14ac:dyDescent="0.2">
      <c r="A1" s="263" t="s">
        <v>1743</v>
      </c>
      <c r="B1" s="263"/>
      <c r="C1" s="263"/>
      <c r="D1" s="263"/>
      <c r="E1" s="263"/>
      <c r="F1" s="263"/>
      <c r="G1" s="263"/>
      <c r="H1" s="263"/>
      <c r="I1" s="263"/>
      <c r="J1" s="263"/>
    </row>
    <row r="2" spans="1:32" ht="12.2" customHeight="1" x14ac:dyDescent="0.2">
      <c r="A2" s="27"/>
      <c r="B2" s="27"/>
      <c r="C2" s="27"/>
      <c r="D2" s="27"/>
      <c r="E2" s="27"/>
      <c r="F2" s="27"/>
    </row>
    <row r="3" spans="1:32" ht="11.25" customHeight="1" x14ac:dyDescent="0.2"/>
    <row r="4" spans="1:32" ht="18.75" x14ac:dyDescent="0.2">
      <c r="A4" s="264" t="s">
        <v>1744</v>
      </c>
      <c r="B4" s="264"/>
      <c r="C4" s="264"/>
      <c r="D4" s="264"/>
      <c r="E4" s="264"/>
      <c r="F4" s="264"/>
      <c r="G4" s="264"/>
      <c r="H4" s="264"/>
      <c r="I4" s="264"/>
      <c r="J4" s="264"/>
    </row>
    <row r="5" spans="1:32" ht="12.75" customHeight="1" x14ac:dyDescent="0.2"/>
    <row r="6" spans="1:32" ht="12.75" customHeight="1" thickBot="1" x14ac:dyDescent="0.25">
      <c r="A6" s="265"/>
      <c r="B6" s="265"/>
      <c r="C6" s="265"/>
      <c r="D6" s="265"/>
      <c r="E6" s="265"/>
      <c r="F6" s="265"/>
    </row>
    <row r="7" spans="1:32" ht="12.75" customHeight="1" thickBot="1" x14ac:dyDescent="0.25">
      <c r="E7" s="270" t="s">
        <v>2968</v>
      </c>
      <c r="F7" s="271"/>
      <c r="G7" s="270" t="s">
        <v>2969</v>
      </c>
      <c r="H7" s="271"/>
      <c r="I7" s="272" t="s">
        <v>2970</v>
      </c>
      <c r="J7" s="271"/>
    </row>
    <row r="8" spans="1:32" ht="12.75" customHeight="1" x14ac:dyDescent="0.2">
      <c r="A8" s="266" t="s">
        <v>2</v>
      </c>
      <c r="B8" s="266" t="s">
        <v>3</v>
      </c>
      <c r="C8" s="268" t="s">
        <v>4</v>
      </c>
      <c r="D8" s="268" t="s">
        <v>5</v>
      </c>
      <c r="E8" s="252" t="s">
        <v>6</v>
      </c>
      <c r="F8" s="252"/>
      <c r="G8" s="252" t="s">
        <v>6</v>
      </c>
      <c r="H8" s="252"/>
      <c r="I8" s="252" t="s">
        <v>6</v>
      </c>
      <c r="J8" s="252"/>
      <c r="K8" s="121"/>
    </row>
    <row r="9" spans="1:32" ht="36.75" customHeight="1" thickBot="1" x14ac:dyDescent="0.25">
      <c r="A9" s="267"/>
      <c r="B9" s="267"/>
      <c r="C9" s="269"/>
      <c r="D9" s="269"/>
      <c r="E9" s="2" t="s">
        <v>7</v>
      </c>
      <c r="F9" s="3" t="s">
        <v>8</v>
      </c>
      <c r="G9" s="2" t="s">
        <v>7</v>
      </c>
      <c r="H9" s="3" t="s">
        <v>8</v>
      </c>
      <c r="I9" s="9" t="s">
        <v>7</v>
      </c>
      <c r="J9" s="10" t="s">
        <v>8</v>
      </c>
    </row>
    <row r="10" spans="1:32" ht="24.75" customHeight="1" x14ac:dyDescent="0.2">
      <c r="A10" s="4" t="s">
        <v>9</v>
      </c>
      <c r="B10" s="4" t="s">
        <v>1745</v>
      </c>
      <c r="C10" s="5" t="s">
        <v>1746</v>
      </c>
      <c r="D10" s="4" t="s">
        <v>15</v>
      </c>
      <c r="E10" s="6">
        <f>ROUND('7,1'!E10*'1,2'!$E$28,0)</f>
        <v>568</v>
      </c>
      <c r="F10" s="6">
        <f>ROUND('7,1'!F10*'1,2'!$E$28,0)</f>
        <v>626</v>
      </c>
      <c r="G10" s="6">
        <f>ROUND('7,1'!K10*'1,2'!$E$28,0)</f>
        <v>1068</v>
      </c>
      <c r="H10" s="6">
        <f>ROUND('7,1'!L10*'1,2'!$E$28,0)</f>
        <v>1177</v>
      </c>
      <c r="I10" s="6">
        <f>ROUND('7,1'!M10*'1,2'!$E$28,0)</f>
        <v>1211</v>
      </c>
      <c r="J10" s="6">
        <f>ROUND('7,1'!N10*'1,2'!$E$28,0)</f>
        <v>1325</v>
      </c>
      <c r="K10" s="108"/>
      <c r="L10" s="108"/>
      <c r="M10" s="108"/>
      <c r="N10" s="108"/>
      <c r="O10" s="108"/>
      <c r="P10" s="108"/>
      <c r="Q10" s="108"/>
      <c r="R10" s="108"/>
      <c r="S10" s="108"/>
      <c r="T10" s="108"/>
      <c r="U10" s="108"/>
      <c r="V10" s="108"/>
      <c r="W10" s="108"/>
      <c r="X10" s="108"/>
      <c r="Z10" s="82"/>
      <c r="AB10" s="82"/>
      <c r="AD10" s="82"/>
      <c r="AF10" s="82"/>
    </row>
    <row r="11" spans="1:32" ht="24.75" customHeight="1" x14ac:dyDescent="0.2">
      <c r="A11" s="4" t="s">
        <v>194</v>
      </c>
      <c r="B11" s="4" t="s">
        <v>1747</v>
      </c>
      <c r="C11" s="5" t="s">
        <v>1748</v>
      </c>
      <c r="D11" s="4" t="s">
        <v>15</v>
      </c>
      <c r="E11" s="6">
        <f>ROUND('7,1'!E11*'1,2'!$E$28,0)</f>
        <v>681</v>
      </c>
      <c r="F11" s="6">
        <f>ROUND('7,1'!F11*'1,2'!$E$28,0)</f>
        <v>750</v>
      </c>
      <c r="G11" s="6">
        <f>ROUND('7,1'!K11*'1,2'!$E$28,0)</f>
        <v>1280</v>
      </c>
      <c r="H11" s="6">
        <f>ROUND('7,1'!L11*'1,2'!$E$28,0)</f>
        <v>1412</v>
      </c>
      <c r="I11" s="6">
        <f>ROUND('7,1'!M11*'1,2'!$E$28,0)</f>
        <v>1451</v>
      </c>
      <c r="J11" s="6">
        <f>ROUND('7,1'!N11*'1,2'!$E$28,0)</f>
        <v>1589</v>
      </c>
      <c r="K11" s="108"/>
      <c r="L11" s="108"/>
      <c r="M11" s="108"/>
      <c r="N11" s="108"/>
      <c r="O11" s="108"/>
      <c r="P11" s="108"/>
      <c r="Q11" s="108"/>
      <c r="R11" s="108"/>
      <c r="S11" s="108"/>
      <c r="T11" s="108"/>
      <c r="U11" s="108"/>
      <c r="V11" s="108"/>
      <c r="W11" s="108"/>
      <c r="X11" s="108"/>
      <c r="Z11" s="82"/>
      <c r="AB11" s="82"/>
      <c r="AD11" s="82"/>
      <c r="AF11" s="82"/>
    </row>
    <row r="12" spans="1:32" ht="24.75" customHeight="1" x14ac:dyDescent="0.2">
      <c r="A12" s="4" t="s">
        <v>197</v>
      </c>
      <c r="B12" s="4" t="s">
        <v>1749</v>
      </c>
      <c r="C12" s="5" t="s">
        <v>1750</v>
      </c>
      <c r="D12" s="4" t="s">
        <v>15</v>
      </c>
      <c r="E12" s="6">
        <f>ROUND('7,1'!E12*'1,2'!$E$28,0)</f>
        <v>1045</v>
      </c>
      <c r="F12" s="6">
        <f>ROUND('7,1'!F12*'1,2'!$E$28,0)</f>
        <v>1152</v>
      </c>
      <c r="G12" s="6">
        <f>ROUND('7,1'!K12*'1,2'!$E$28,0)</f>
        <v>1972</v>
      </c>
      <c r="H12" s="6">
        <f>ROUND('7,1'!L12*'1,2'!$E$28,0)</f>
        <v>2169</v>
      </c>
      <c r="I12" s="6">
        <f>ROUND('7,1'!M12*'1,2'!$E$28,0)</f>
        <v>2234</v>
      </c>
      <c r="J12" s="6">
        <f>ROUND('7,1'!N12*'1,2'!$E$28,0)</f>
        <v>2443</v>
      </c>
      <c r="K12" s="108"/>
      <c r="L12" s="108"/>
      <c r="M12" s="108"/>
      <c r="N12" s="108"/>
      <c r="O12" s="108"/>
      <c r="P12" s="108"/>
      <c r="Q12" s="108"/>
      <c r="R12" s="108"/>
      <c r="S12" s="108"/>
      <c r="T12" s="108"/>
      <c r="U12" s="108"/>
      <c r="V12" s="108"/>
      <c r="W12" s="108"/>
      <c r="X12" s="108"/>
      <c r="Z12" s="82"/>
      <c r="AB12" s="82"/>
      <c r="AD12" s="82"/>
      <c r="AF12" s="82"/>
    </row>
    <row r="13" spans="1:32" ht="24.75" customHeight="1" x14ac:dyDescent="0.2">
      <c r="A13" s="4" t="s">
        <v>200</v>
      </c>
      <c r="B13" s="4" t="s">
        <v>1751</v>
      </c>
      <c r="C13" s="5" t="s">
        <v>1752</v>
      </c>
      <c r="D13" s="4" t="s">
        <v>15</v>
      </c>
      <c r="E13" s="6">
        <f>ROUND('7,1'!E13*'1,2'!$E$28,0)</f>
        <v>1257</v>
      </c>
      <c r="F13" s="6">
        <f>ROUND('7,1'!F13*'1,2'!$E$28,0)</f>
        <v>1383</v>
      </c>
      <c r="G13" s="6">
        <f>ROUND('7,1'!K13*'1,2'!$E$28,0)</f>
        <v>2366</v>
      </c>
      <c r="H13" s="6">
        <f>ROUND('7,1'!L13*'1,2'!$E$28,0)</f>
        <v>2606</v>
      </c>
      <c r="I13" s="6">
        <f>ROUND('7,1'!M13*'1,2'!$E$28,0)</f>
        <v>2680</v>
      </c>
      <c r="J13" s="6">
        <f>ROUND('7,1'!N13*'1,2'!$E$28,0)</f>
        <v>2933</v>
      </c>
      <c r="K13" s="108"/>
      <c r="L13" s="108"/>
      <c r="M13" s="108"/>
      <c r="N13" s="108"/>
      <c r="O13" s="108"/>
      <c r="P13" s="108"/>
      <c r="Q13" s="108"/>
      <c r="R13" s="108"/>
      <c r="S13" s="108"/>
      <c r="T13" s="108"/>
      <c r="U13" s="108"/>
      <c r="V13" s="108"/>
      <c r="W13" s="108"/>
      <c r="X13" s="108"/>
      <c r="Z13" s="82"/>
      <c r="AB13" s="82"/>
      <c r="AD13" s="82"/>
      <c r="AF13" s="82"/>
    </row>
    <row r="14" spans="1:32" ht="24.75" customHeight="1" x14ac:dyDescent="0.2">
      <c r="A14" s="4" t="s">
        <v>203</v>
      </c>
      <c r="B14" s="4" t="s">
        <v>1753</v>
      </c>
      <c r="C14" s="5" t="s">
        <v>1754</v>
      </c>
      <c r="D14" s="4" t="s">
        <v>15</v>
      </c>
      <c r="E14" s="6">
        <f>ROUND('7,1'!E14*'1,2'!$E$28,0)</f>
        <v>1362</v>
      </c>
      <c r="F14" s="6">
        <f>ROUND('7,1'!F14*'1,2'!$E$28,0)</f>
        <v>1500</v>
      </c>
      <c r="G14" s="6">
        <f>ROUND('7,1'!K14*'1,2'!$E$28,0)</f>
        <v>2568</v>
      </c>
      <c r="H14" s="6">
        <f>ROUND('7,1'!L14*'1,2'!$E$28,0)</f>
        <v>2827</v>
      </c>
      <c r="I14" s="6">
        <f>ROUND('7,1'!M14*'1,2'!$E$28,0)</f>
        <v>2908</v>
      </c>
      <c r="J14" s="6">
        <f>ROUND('7,1'!N14*'1,2'!$E$28,0)</f>
        <v>3182</v>
      </c>
      <c r="K14" s="108"/>
      <c r="L14" s="108"/>
      <c r="M14" s="108"/>
      <c r="N14" s="108"/>
      <c r="O14" s="108"/>
      <c r="P14" s="108"/>
      <c r="Q14" s="108"/>
      <c r="R14" s="108"/>
      <c r="S14" s="108"/>
      <c r="T14" s="108"/>
      <c r="U14" s="108"/>
      <c r="V14" s="108"/>
      <c r="W14" s="108"/>
      <c r="X14" s="108"/>
      <c r="Z14" s="82"/>
      <c r="AB14" s="82"/>
      <c r="AD14" s="82"/>
      <c r="AF14" s="82"/>
    </row>
    <row r="15" spans="1:32" ht="24.75" customHeight="1" x14ac:dyDescent="0.2">
      <c r="A15" s="4" t="s">
        <v>206</v>
      </c>
      <c r="B15" s="4" t="s">
        <v>1755</v>
      </c>
      <c r="C15" s="5" t="s">
        <v>1756</v>
      </c>
      <c r="D15" s="4" t="s">
        <v>15</v>
      </c>
      <c r="E15" s="6">
        <f>ROUND('7,1'!E15*'1,2'!$E$28,0)</f>
        <v>1635</v>
      </c>
      <c r="F15" s="6">
        <f>ROUND('7,1'!F15*'1,2'!$E$28,0)</f>
        <v>1798</v>
      </c>
      <c r="G15" s="6">
        <f>ROUND('7,1'!K15*'1,2'!$E$28,0)</f>
        <v>3080</v>
      </c>
      <c r="H15" s="6">
        <f>ROUND('7,1'!L15*'1,2'!$E$28,0)</f>
        <v>3390</v>
      </c>
      <c r="I15" s="6">
        <f>ROUND('7,1'!M15*'1,2'!$E$28,0)</f>
        <v>3490</v>
      </c>
      <c r="J15" s="6">
        <f>ROUND('7,1'!N15*'1,2'!$E$28,0)</f>
        <v>3818</v>
      </c>
      <c r="K15" s="108"/>
      <c r="L15" s="108"/>
      <c r="M15" s="108"/>
      <c r="N15" s="108"/>
      <c r="O15" s="108"/>
      <c r="P15" s="108"/>
      <c r="Q15" s="108"/>
      <c r="R15" s="108"/>
      <c r="S15" s="108"/>
      <c r="T15" s="108"/>
      <c r="U15" s="108"/>
      <c r="V15" s="108"/>
      <c r="W15" s="108"/>
      <c r="X15" s="108"/>
      <c r="Z15" s="82"/>
      <c r="AB15" s="82"/>
      <c r="AD15" s="82"/>
      <c r="AF15" s="82"/>
    </row>
    <row r="16" spans="1:32" ht="24.75" customHeight="1" x14ac:dyDescent="0.2">
      <c r="A16" s="4" t="s">
        <v>209</v>
      </c>
      <c r="B16" s="4" t="s">
        <v>1757</v>
      </c>
      <c r="C16" s="5" t="s">
        <v>1758</v>
      </c>
      <c r="D16" s="4" t="s">
        <v>15</v>
      </c>
      <c r="E16" s="6">
        <f>ROUND('7,1'!E16*'1,2'!$E$28,0)</f>
        <v>339</v>
      </c>
      <c r="F16" s="6">
        <f>ROUND('7,1'!F16*'1,2'!$E$28,0)</f>
        <v>371</v>
      </c>
      <c r="G16" s="6">
        <f>ROUND('7,1'!K16*'1,2'!$E$28,0)</f>
        <v>637</v>
      </c>
      <c r="H16" s="6">
        <f>ROUND('7,1'!L16*'1,2'!$E$28,0)</f>
        <v>703</v>
      </c>
      <c r="I16" s="6">
        <f>ROUND('7,1'!M16*'1,2'!$E$28,0)</f>
        <v>722</v>
      </c>
      <c r="J16" s="6">
        <f>ROUND('7,1'!N16*'1,2'!$E$28,0)</f>
        <v>791</v>
      </c>
      <c r="K16" s="108"/>
      <c r="L16" s="108"/>
      <c r="M16" s="108"/>
      <c r="N16" s="108"/>
      <c r="O16" s="108"/>
      <c r="P16" s="108"/>
      <c r="Q16" s="108"/>
      <c r="R16" s="108"/>
      <c r="S16" s="108"/>
      <c r="T16" s="108"/>
      <c r="U16" s="108"/>
      <c r="V16" s="108"/>
      <c r="W16" s="108"/>
      <c r="X16" s="108"/>
      <c r="Z16" s="82"/>
      <c r="AB16" s="82"/>
      <c r="AD16" s="82"/>
      <c r="AF16" s="82"/>
    </row>
    <row r="17" spans="1:32" ht="24.75" customHeight="1" x14ac:dyDescent="0.2">
      <c r="A17" s="4" t="s">
        <v>212</v>
      </c>
      <c r="B17" s="4" t="s">
        <v>1759</v>
      </c>
      <c r="C17" s="5" t="s">
        <v>1760</v>
      </c>
      <c r="D17" s="4" t="s">
        <v>15</v>
      </c>
      <c r="E17" s="6">
        <f>E16*1.2</f>
        <v>406.8</v>
      </c>
      <c r="F17" s="6">
        <f t="shared" ref="F17:J17" si="0">F16*1.2</f>
        <v>445.2</v>
      </c>
      <c r="G17" s="6">
        <f t="shared" si="0"/>
        <v>764.4</v>
      </c>
      <c r="H17" s="6">
        <f t="shared" si="0"/>
        <v>843.6</v>
      </c>
      <c r="I17" s="6">
        <f t="shared" si="0"/>
        <v>866.4</v>
      </c>
      <c r="J17" s="6">
        <f t="shared" si="0"/>
        <v>949.19999999999993</v>
      </c>
      <c r="K17" s="108"/>
      <c r="L17" s="108"/>
      <c r="M17" s="108"/>
      <c r="N17" s="108"/>
      <c r="O17" s="108"/>
      <c r="P17" s="108"/>
      <c r="Q17" s="108"/>
      <c r="R17" s="108"/>
      <c r="S17" s="108"/>
      <c r="T17" s="108"/>
      <c r="U17" s="108"/>
      <c r="V17" s="108"/>
      <c r="W17" s="108"/>
      <c r="X17" s="108"/>
      <c r="Z17" s="82"/>
      <c r="AB17" s="82"/>
      <c r="AD17" s="82"/>
      <c r="AF17" s="82"/>
    </row>
    <row r="18" spans="1:32" ht="24.75" customHeight="1" x14ac:dyDescent="0.2">
      <c r="A18" s="4" t="s">
        <v>215</v>
      </c>
      <c r="B18" s="4" t="s">
        <v>1761</v>
      </c>
      <c r="C18" s="5" t="s">
        <v>1762</v>
      </c>
      <c r="D18" s="4" t="s">
        <v>15</v>
      </c>
      <c r="E18" s="6">
        <f>ROUND('7,1'!E18*'1,2'!$E$28,0)</f>
        <v>524</v>
      </c>
      <c r="F18" s="6">
        <f>ROUND('7,1'!F18*'1,2'!$E$28,0)</f>
        <v>576</v>
      </c>
      <c r="G18" s="6">
        <f>ROUND('7,1'!K18*'1,2'!$E$28,0)</f>
        <v>987</v>
      </c>
      <c r="H18" s="6">
        <f>ROUND('7,1'!L18*'1,2'!$E$28,0)</f>
        <v>1086</v>
      </c>
      <c r="I18" s="6">
        <f>ROUND('7,1'!M18*'1,2'!$E$28,0)</f>
        <v>1117</v>
      </c>
      <c r="J18" s="6">
        <f>ROUND('7,1'!N18*'1,2'!$E$28,0)</f>
        <v>1222</v>
      </c>
      <c r="K18" s="108"/>
      <c r="L18" s="108"/>
      <c r="M18" s="108"/>
      <c r="N18" s="108"/>
      <c r="O18" s="108"/>
      <c r="P18" s="108"/>
      <c r="Q18" s="108"/>
      <c r="R18" s="108"/>
      <c r="S18" s="108"/>
      <c r="T18" s="108"/>
      <c r="U18" s="108"/>
      <c r="V18" s="108"/>
      <c r="W18" s="108"/>
      <c r="X18" s="108"/>
      <c r="Z18" s="82"/>
      <c r="AB18" s="82"/>
      <c r="AD18" s="82"/>
      <c r="AF18" s="82"/>
    </row>
    <row r="19" spans="1:32" ht="24.75" customHeight="1" x14ac:dyDescent="0.2">
      <c r="A19" s="4" t="s">
        <v>218</v>
      </c>
      <c r="B19" s="4" t="s">
        <v>1763</v>
      </c>
      <c r="C19" s="5" t="s">
        <v>1764</v>
      </c>
      <c r="D19" s="4" t="s">
        <v>15</v>
      </c>
      <c r="E19" s="6">
        <f>E18*1.2</f>
        <v>628.79999999999995</v>
      </c>
      <c r="F19" s="6">
        <f t="shared" ref="F19" si="1">F18*1.2</f>
        <v>691.19999999999993</v>
      </c>
      <c r="G19" s="6">
        <f t="shared" ref="G19" si="2">G18*1.2</f>
        <v>1184.3999999999999</v>
      </c>
      <c r="H19" s="6">
        <f t="shared" ref="H19" si="3">H18*1.2</f>
        <v>1303.2</v>
      </c>
      <c r="I19" s="6">
        <f t="shared" ref="I19" si="4">I18*1.2</f>
        <v>1340.3999999999999</v>
      </c>
      <c r="J19" s="6">
        <f t="shared" ref="J19" si="5">J18*1.2</f>
        <v>1466.3999999999999</v>
      </c>
      <c r="K19" s="108"/>
      <c r="L19" s="108"/>
      <c r="M19" s="108"/>
      <c r="N19" s="108"/>
      <c r="O19" s="108"/>
      <c r="P19" s="108"/>
      <c r="Q19" s="108"/>
      <c r="R19" s="108"/>
      <c r="S19" s="108"/>
      <c r="T19" s="108"/>
      <c r="U19" s="108"/>
      <c r="V19" s="108"/>
      <c r="W19" s="108"/>
      <c r="X19" s="108"/>
      <c r="Z19" s="82"/>
      <c r="AB19" s="82"/>
      <c r="AD19" s="82"/>
      <c r="AF19" s="82"/>
    </row>
    <row r="20" spans="1:32" ht="24.75" customHeight="1" x14ac:dyDescent="0.2">
      <c r="A20" s="4" t="s">
        <v>221</v>
      </c>
      <c r="B20" s="4" t="s">
        <v>1765</v>
      </c>
      <c r="C20" s="5" t="s">
        <v>1766</v>
      </c>
      <c r="D20" s="4" t="s">
        <v>15</v>
      </c>
      <c r="E20" s="6">
        <f>ROUND('7,1'!E20*'1,2'!$E$28,0)</f>
        <v>394</v>
      </c>
      <c r="F20" s="6">
        <f>ROUND('7,1'!F20*'1,2'!$E$28,0)</f>
        <v>431</v>
      </c>
      <c r="G20" s="6">
        <f>ROUND('7,1'!K20*'1,2'!$E$28,0)</f>
        <v>739</v>
      </c>
      <c r="H20" s="6">
        <f>ROUND('7,1'!L20*'1,2'!$E$28,0)</f>
        <v>815</v>
      </c>
      <c r="I20" s="6">
        <f>ROUND('7,1'!M20*'1,2'!$E$28,0)</f>
        <v>838</v>
      </c>
      <c r="J20" s="6">
        <f>ROUND('7,1'!N20*'1,2'!$E$28,0)</f>
        <v>918</v>
      </c>
      <c r="K20" s="108"/>
      <c r="L20" s="108"/>
      <c r="M20" s="108"/>
      <c r="N20" s="108"/>
      <c r="O20" s="108"/>
      <c r="P20" s="108"/>
      <c r="Q20" s="108"/>
      <c r="R20" s="108"/>
      <c r="S20" s="108"/>
      <c r="T20" s="108"/>
      <c r="U20" s="108"/>
      <c r="V20" s="108"/>
      <c r="W20" s="108"/>
      <c r="X20" s="108"/>
      <c r="Z20" s="82"/>
      <c r="AB20" s="82"/>
      <c r="AD20" s="82"/>
      <c r="AF20" s="82"/>
    </row>
    <row r="21" spans="1:32" ht="24.75" customHeight="1" x14ac:dyDescent="0.2">
      <c r="A21" s="4" t="s">
        <v>224</v>
      </c>
      <c r="B21" s="4" t="s">
        <v>1767</v>
      </c>
      <c r="C21" s="5" t="s">
        <v>1768</v>
      </c>
      <c r="D21" s="4" t="s">
        <v>15</v>
      </c>
      <c r="E21" s="6">
        <f>ROUND('7,1'!E21*'1,2'!$E$28,0)</f>
        <v>568</v>
      </c>
      <c r="F21" s="6">
        <f>ROUND('7,1'!F21*'1,2'!$E$28,0)</f>
        <v>626</v>
      </c>
      <c r="G21" s="6">
        <f>ROUND('7,1'!K21*'1,2'!$E$28,0)</f>
        <v>1068</v>
      </c>
      <c r="H21" s="6">
        <f>ROUND('7,1'!L21*'1,2'!$E$28,0)</f>
        <v>1177</v>
      </c>
      <c r="I21" s="6">
        <f>ROUND('7,1'!M21*'1,2'!$E$28,0)</f>
        <v>1211</v>
      </c>
      <c r="J21" s="6">
        <f>ROUND('7,1'!N21*'1,2'!$E$28,0)</f>
        <v>1325</v>
      </c>
      <c r="K21" s="108"/>
      <c r="L21" s="108"/>
      <c r="M21" s="108"/>
      <c r="N21" s="108"/>
      <c r="O21" s="108"/>
      <c r="P21" s="108"/>
      <c r="Q21" s="108"/>
      <c r="R21" s="108"/>
      <c r="S21" s="108"/>
      <c r="T21" s="108"/>
      <c r="U21" s="108"/>
      <c r="V21" s="108"/>
      <c r="W21" s="108"/>
      <c r="X21" s="108"/>
      <c r="Z21" s="82"/>
      <c r="AB21" s="82"/>
      <c r="AD21" s="82"/>
      <c r="AF21" s="82"/>
    </row>
    <row r="22" spans="1:32" ht="24.75" customHeight="1" x14ac:dyDescent="0.2">
      <c r="A22" s="4" t="s">
        <v>227</v>
      </c>
      <c r="B22" s="4" t="s">
        <v>1769</v>
      </c>
      <c r="C22" s="5" t="s">
        <v>1770</v>
      </c>
      <c r="D22" s="4" t="s">
        <v>15</v>
      </c>
      <c r="E22" s="6">
        <f>E21*1.2</f>
        <v>681.6</v>
      </c>
      <c r="F22" s="6">
        <f t="shared" ref="F22" si="6">F21*1.2</f>
        <v>751.19999999999993</v>
      </c>
      <c r="G22" s="6">
        <f t="shared" ref="G22" si="7">G21*1.2</f>
        <v>1281.5999999999999</v>
      </c>
      <c r="H22" s="6">
        <f t="shared" ref="H22" si="8">H21*1.2</f>
        <v>1412.3999999999999</v>
      </c>
      <c r="I22" s="6">
        <f t="shared" ref="I22" si="9">I21*1.2</f>
        <v>1453.2</v>
      </c>
      <c r="J22" s="6">
        <f t="shared" ref="J22" si="10">J21*1.2</f>
        <v>1590</v>
      </c>
      <c r="K22" s="108"/>
      <c r="L22" s="108"/>
      <c r="M22" s="108"/>
      <c r="N22" s="108"/>
      <c r="O22" s="108"/>
      <c r="P22" s="108"/>
      <c r="Q22" s="108"/>
      <c r="R22" s="108"/>
      <c r="S22" s="108"/>
      <c r="T22" s="108"/>
      <c r="U22" s="108"/>
      <c r="V22" s="108"/>
      <c r="W22" s="108"/>
      <c r="X22" s="108"/>
      <c r="Z22" s="82"/>
      <c r="AB22" s="82"/>
      <c r="AD22" s="82"/>
      <c r="AF22" s="82"/>
    </row>
    <row r="23" spans="1:32" ht="24.75" customHeight="1" x14ac:dyDescent="0.2">
      <c r="A23" s="4" t="s">
        <v>230</v>
      </c>
      <c r="B23" s="4" t="s">
        <v>1771</v>
      </c>
      <c r="C23" s="5" t="s">
        <v>1772</v>
      </c>
      <c r="D23" s="4" t="s">
        <v>15</v>
      </c>
      <c r="E23" s="6">
        <f>ROUND('7,1'!E23*'1,2'!$E$28,0)</f>
        <v>1045</v>
      </c>
      <c r="F23" s="6">
        <f>ROUND('7,1'!F23*'1,2'!$E$28,0)</f>
        <v>1152</v>
      </c>
      <c r="G23" s="6">
        <f>ROUND('7,1'!K23*'1,2'!$E$28,0)</f>
        <v>1972</v>
      </c>
      <c r="H23" s="6">
        <f>ROUND('7,1'!L23*'1,2'!$E$28,0)</f>
        <v>2169</v>
      </c>
      <c r="I23" s="6">
        <f>ROUND('7,1'!M23*'1,2'!$E$28,0)</f>
        <v>2234</v>
      </c>
      <c r="J23" s="6">
        <f>ROUND('7,1'!N23*'1,2'!$E$28,0)</f>
        <v>2443</v>
      </c>
      <c r="K23" s="108"/>
      <c r="L23" s="108"/>
      <c r="M23" s="108"/>
      <c r="N23" s="108"/>
      <c r="O23" s="108"/>
      <c r="P23" s="108"/>
      <c r="Q23" s="108"/>
      <c r="R23" s="108"/>
      <c r="S23" s="108"/>
      <c r="T23" s="108"/>
      <c r="U23" s="108"/>
      <c r="V23" s="108"/>
      <c r="W23" s="108"/>
      <c r="X23" s="108"/>
      <c r="Z23" s="82"/>
      <c r="AB23" s="82"/>
      <c r="AD23" s="82"/>
      <c r="AF23" s="82"/>
    </row>
    <row r="24" spans="1:32" ht="24.75" customHeight="1" x14ac:dyDescent="0.2">
      <c r="A24" s="4" t="s">
        <v>233</v>
      </c>
      <c r="B24" s="4" t="s">
        <v>1773</v>
      </c>
      <c r="C24" s="5" t="s">
        <v>1774</v>
      </c>
      <c r="D24" s="4" t="s">
        <v>15</v>
      </c>
      <c r="E24" s="6">
        <f>E23*1.2</f>
        <v>1254</v>
      </c>
      <c r="F24" s="6">
        <f t="shared" ref="F24" si="11">F23*1.2</f>
        <v>1382.3999999999999</v>
      </c>
      <c r="G24" s="6">
        <f t="shared" ref="G24" si="12">G23*1.2</f>
        <v>2366.4</v>
      </c>
      <c r="H24" s="6">
        <f t="shared" ref="H24" si="13">H23*1.2</f>
        <v>2602.7999999999997</v>
      </c>
      <c r="I24" s="6">
        <f t="shared" ref="I24" si="14">I23*1.2</f>
        <v>2680.7999999999997</v>
      </c>
      <c r="J24" s="6">
        <f t="shared" ref="J24" si="15">J23*1.2</f>
        <v>2931.6</v>
      </c>
      <c r="K24" s="108"/>
      <c r="L24" s="108"/>
      <c r="M24" s="108"/>
      <c r="N24" s="108"/>
      <c r="O24" s="108"/>
      <c r="P24" s="108"/>
      <c r="Q24" s="108"/>
      <c r="R24" s="108"/>
      <c r="S24" s="108"/>
      <c r="T24" s="108"/>
      <c r="U24" s="108"/>
      <c r="V24" s="108"/>
      <c r="W24" s="108"/>
      <c r="X24" s="108"/>
      <c r="Z24" s="82"/>
      <c r="AB24" s="82"/>
      <c r="AD24" s="82"/>
      <c r="AF24" s="82"/>
    </row>
    <row r="25" spans="1:32" ht="24.75" customHeight="1" x14ac:dyDescent="0.2">
      <c r="A25" s="4" t="s">
        <v>236</v>
      </c>
      <c r="B25" s="4" t="s">
        <v>1775</v>
      </c>
      <c r="C25" s="5" t="s">
        <v>1776</v>
      </c>
      <c r="D25" s="4" t="s">
        <v>15</v>
      </c>
      <c r="E25" s="6">
        <f>ROUND('7,1'!E25*'1,2'!$E$28,0)</f>
        <v>339</v>
      </c>
      <c r="F25" s="6">
        <f>ROUND('7,1'!F25*'1,2'!$E$28,0)</f>
        <v>371</v>
      </c>
      <c r="G25" s="6">
        <f>ROUND('7,1'!K25*'1,2'!$E$28,0)</f>
        <v>637</v>
      </c>
      <c r="H25" s="6">
        <f>ROUND('7,1'!L25*'1,2'!$E$28,0)</f>
        <v>703</v>
      </c>
      <c r="I25" s="6">
        <f>ROUND('7,1'!M25*'1,2'!$E$28,0)</f>
        <v>722</v>
      </c>
      <c r="J25" s="6">
        <f>ROUND('7,1'!N25*'1,2'!$E$28,0)</f>
        <v>791</v>
      </c>
      <c r="K25" s="108"/>
      <c r="L25" s="108"/>
      <c r="M25" s="108"/>
      <c r="N25" s="108"/>
      <c r="O25" s="108"/>
      <c r="P25" s="108"/>
      <c r="Q25" s="108"/>
      <c r="R25" s="108"/>
      <c r="S25" s="108"/>
      <c r="T25" s="108"/>
      <c r="U25" s="108"/>
      <c r="V25" s="108"/>
      <c r="W25" s="108"/>
      <c r="X25" s="108"/>
      <c r="Z25" s="82"/>
      <c r="AB25" s="82"/>
      <c r="AD25" s="82"/>
      <c r="AF25" s="82"/>
    </row>
    <row r="26" spans="1:32" ht="24.75" customHeight="1" x14ac:dyDescent="0.2">
      <c r="A26" s="4" t="s">
        <v>239</v>
      </c>
      <c r="B26" s="4" t="s">
        <v>1777</v>
      </c>
      <c r="C26" s="5" t="s">
        <v>1778</v>
      </c>
      <c r="D26" s="4" t="s">
        <v>15</v>
      </c>
      <c r="E26" s="6">
        <f>E25*1.2</f>
        <v>406.8</v>
      </c>
      <c r="F26" s="6">
        <f t="shared" ref="F26" si="16">F25*1.2</f>
        <v>445.2</v>
      </c>
      <c r="G26" s="6">
        <f t="shared" ref="G26" si="17">G25*1.2</f>
        <v>764.4</v>
      </c>
      <c r="H26" s="6">
        <f t="shared" ref="H26" si="18">H25*1.2</f>
        <v>843.6</v>
      </c>
      <c r="I26" s="6">
        <f t="shared" ref="I26" si="19">I25*1.2</f>
        <v>866.4</v>
      </c>
      <c r="J26" s="6">
        <f t="shared" ref="J26" si="20">J25*1.2</f>
        <v>949.19999999999993</v>
      </c>
      <c r="K26" s="108"/>
      <c r="L26" s="108"/>
      <c r="M26" s="108"/>
      <c r="N26" s="108"/>
      <c r="O26" s="108"/>
      <c r="P26" s="108"/>
      <c r="Q26" s="108"/>
      <c r="R26" s="108"/>
      <c r="S26" s="108"/>
      <c r="T26" s="108"/>
      <c r="U26" s="108"/>
      <c r="V26" s="108"/>
      <c r="W26" s="108"/>
      <c r="X26" s="108"/>
      <c r="Z26" s="82"/>
      <c r="AB26" s="82"/>
      <c r="AD26" s="82"/>
      <c r="AF26" s="82"/>
    </row>
    <row r="27" spans="1:32" ht="24.75" customHeight="1" x14ac:dyDescent="0.2">
      <c r="A27" s="4" t="s">
        <v>242</v>
      </c>
      <c r="B27" s="4" t="s">
        <v>1779</v>
      </c>
      <c r="C27" s="5" t="s">
        <v>1780</v>
      </c>
      <c r="D27" s="4" t="s">
        <v>15</v>
      </c>
      <c r="E27" s="6">
        <f>ROUND('7,1'!E27*'1,2'!$E$28,0)</f>
        <v>524</v>
      </c>
      <c r="F27" s="6">
        <f>ROUND('7,1'!F27*'1,2'!$E$28,0)</f>
        <v>576</v>
      </c>
      <c r="G27" s="6">
        <f>ROUND('7,1'!K27*'1,2'!$E$28,0)</f>
        <v>987</v>
      </c>
      <c r="H27" s="6">
        <f>ROUND('7,1'!L27*'1,2'!$E$28,0)</f>
        <v>1086</v>
      </c>
      <c r="I27" s="6">
        <f>ROUND('7,1'!M27*'1,2'!$E$28,0)</f>
        <v>1117</v>
      </c>
      <c r="J27" s="6">
        <f>ROUND('7,1'!N27*'1,2'!$E$28,0)</f>
        <v>1222</v>
      </c>
      <c r="K27" s="108"/>
      <c r="L27" s="108"/>
      <c r="M27" s="108"/>
      <c r="N27" s="108"/>
      <c r="O27" s="108"/>
      <c r="P27" s="108"/>
      <c r="Q27" s="108"/>
      <c r="R27" s="108"/>
      <c r="S27" s="108"/>
      <c r="T27" s="108"/>
      <c r="U27" s="108"/>
      <c r="V27" s="108"/>
      <c r="W27" s="108"/>
      <c r="X27" s="108"/>
      <c r="Z27" s="82"/>
      <c r="AB27" s="82"/>
      <c r="AD27" s="82"/>
      <c r="AF27" s="82"/>
    </row>
    <row r="28" spans="1:32" ht="24.75" customHeight="1" x14ac:dyDescent="0.2">
      <c r="A28" s="4" t="s">
        <v>245</v>
      </c>
      <c r="B28" s="4" t="s">
        <v>1781</v>
      </c>
      <c r="C28" s="5" t="s">
        <v>1782</v>
      </c>
      <c r="D28" s="4" t="s">
        <v>15</v>
      </c>
      <c r="E28" s="6">
        <f>E27*1.2</f>
        <v>628.79999999999995</v>
      </c>
      <c r="F28" s="6">
        <f t="shared" ref="F28" si="21">F27*1.2</f>
        <v>691.19999999999993</v>
      </c>
      <c r="G28" s="6">
        <f t="shared" ref="G28" si="22">G27*1.2</f>
        <v>1184.3999999999999</v>
      </c>
      <c r="H28" s="6">
        <f t="shared" ref="H28" si="23">H27*1.2</f>
        <v>1303.2</v>
      </c>
      <c r="I28" s="6">
        <f t="shared" ref="I28" si="24">I27*1.2</f>
        <v>1340.3999999999999</v>
      </c>
      <c r="J28" s="6">
        <f t="shared" ref="J28" si="25">J27*1.2</f>
        <v>1466.3999999999999</v>
      </c>
      <c r="K28" s="108"/>
      <c r="L28" s="108"/>
      <c r="M28" s="108"/>
      <c r="N28" s="108"/>
      <c r="O28" s="108"/>
      <c r="P28" s="108"/>
      <c r="Q28" s="108"/>
      <c r="R28" s="108"/>
      <c r="S28" s="108"/>
      <c r="T28" s="108"/>
      <c r="U28" s="108"/>
      <c r="V28" s="108"/>
      <c r="W28" s="108"/>
      <c r="X28" s="108"/>
      <c r="Z28" s="82"/>
      <c r="AB28" s="82"/>
      <c r="AD28" s="82"/>
      <c r="AF28" s="82"/>
    </row>
    <row r="29" spans="1:32" x14ac:dyDescent="0.2">
      <c r="G29" s="82"/>
      <c r="H29" s="82"/>
      <c r="I29" s="82"/>
      <c r="J29" s="82"/>
    </row>
    <row r="30" spans="1:32" x14ac:dyDescent="0.2">
      <c r="J30" s="83"/>
    </row>
    <row r="31" spans="1:32" x14ac:dyDescent="0.2">
      <c r="C31" s="109" t="s">
        <v>2987</v>
      </c>
      <c r="D31" s="109"/>
      <c r="J31" s="82"/>
    </row>
    <row r="32" spans="1:32" ht="25.5" customHeight="1" x14ac:dyDescent="0.2">
      <c r="C32" s="320" t="s">
        <v>3014</v>
      </c>
      <c r="D32" s="320"/>
      <c r="E32" s="320"/>
      <c r="F32" s="320"/>
      <c r="G32" s="320"/>
      <c r="J32" s="99"/>
    </row>
    <row r="33" spans="3:9" x14ac:dyDescent="0.2">
      <c r="C33" s="110" t="s">
        <v>3015</v>
      </c>
      <c r="D33" s="111"/>
    </row>
    <row r="36" spans="3:9" x14ac:dyDescent="0.2">
      <c r="C36" s="112" t="s">
        <v>3134</v>
      </c>
    </row>
    <row r="37" spans="3:9" x14ac:dyDescent="0.2">
      <c r="C37" s="112" t="s">
        <v>3135</v>
      </c>
    </row>
    <row r="39" spans="3:9" x14ac:dyDescent="0.2">
      <c r="I39" s="82"/>
    </row>
    <row r="40" spans="3:9" x14ac:dyDescent="0.2">
      <c r="I40" s="82"/>
    </row>
    <row r="41" spans="3:9" x14ac:dyDescent="0.2">
      <c r="I41" s="82"/>
    </row>
    <row r="42" spans="3:9" x14ac:dyDescent="0.2">
      <c r="I42" s="82"/>
    </row>
    <row r="43" spans="3:9" x14ac:dyDescent="0.2">
      <c r="I43" s="113"/>
    </row>
  </sheetData>
  <sheetProtection sheet="1" objects="1" scenarios="1"/>
  <mergeCells count="14">
    <mergeCell ref="C32:G32"/>
    <mergeCell ref="A1:J1"/>
    <mergeCell ref="A4:J4"/>
    <mergeCell ref="G8:H8"/>
    <mergeCell ref="I8:J8"/>
    <mergeCell ref="E7:F7"/>
    <mergeCell ref="G7:H7"/>
    <mergeCell ref="I7:J7"/>
    <mergeCell ref="A6:F6"/>
    <mergeCell ref="A8:A9"/>
    <mergeCell ref="B8:B9"/>
    <mergeCell ref="C8:C9"/>
    <mergeCell ref="D8:D9"/>
    <mergeCell ref="E8:F8"/>
  </mergeCells>
  <pageMargins left="0.98425196850393704" right="0.59055118110236227" top="0.78740157480314965" bottom="0.78740157480314965" header="0.39370078740157483" footer="0.39370078740157483"/>
  <pageSetup paperSize="9" scale="59" pageOrder="overThenDown"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O63"/>
  <sheetViews>
    <sheetView topLeftCell="C1" zoomScale="62" zoomScaleNormal="62" workbookViewId="0">
      <pane ySplit="9" topLeftCell="A28" activePane="bottomLeft" state="frozen"/>
      <selection activeCell="I203" sqref="I203"/>
      <selection pane="bottomLeft" activeCell="N60" sqref="N60"/>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11" width="11.42578125" style="1" customWidth="1"/>
    <col min="12" max="12" width="11.85546875" style="1" customWidth="1"/>
    <col min="13" max="13" width="11.42578125" style="1" customWidth="1"/>
    <col min="14" max="14" width="11.85546875" style="1" customWidth="1"/>
    <col min="15" max="256" width="9.140625" style="1"/>
    <col min="257" max="257" width="11.5703125" style="1" customWidth="1"/>
    <col min="258" max="258" width="13.140625" style="1" customWidth="1"/>
    <col min="259" max="259" width="48.42578125" style="1" customWidth="1"/>
    <col min="260" max="260" width="13.85546875" style="1" customWidth="1"/>
    <col min="261" max="261" width="11.42578125" style="1" customWidth="1"/>
    <col min="262" max="262" width="11.85546875" style="1" customWidth="1"/>
    <col min="263" max="512" width="9.140625" style="1"/>
    <col min="513" max="513" width="11.5703125" style="1" customWidth="1"/>
    <col min="514" max="514" width="13.140625" style="1" customWidth="1"/>
    <col min="515" max="515" width="48.42578125" style="1" customWidth="1"/>
    <col min="516" max="516" width="13.85546875" style="1" customWidth="1"/>
    <col min="517" max="517" width="11.42578125" style="1" customWidth="1"/>
    <col min="518" max="518" width="11.85546875" style="1" customWidth="1"/>
    <col min="519" max="768" width="9.140625" style="1"/>
    <col min="769" max="769" width="11.5703125" style="1" customWidth="1"/>
    <col min="770" max="770" width="13.140625" style="1" customWidth="1"/>
    <col min="771" max="771" width="48.42578125" style="1" customWidth="1"/>
    <col min="772" max="772" width="13.85546875" style="1" customWidth="1"/>
    <col min="773" max="773" width="11.42578125" style="1" customWidth="1"/>
    <col min="774" max="774" width="11.85546875" style="1" customWidth="1"/>
    <col min="775" max="1024" width="9.140625" style="1"/>
    <col min="1025" max="1025" width="11.5703125" style="1" customWidth="1"/>
    <col min="1026" max="1026" width="13.140625" style="1" customWidth="1"/>
    <col min="1027" max="1027" width="48.42578125" style="1" customWidth="1"/>
    <col min="1028" max="1028" width="13.85546875" style="1" customWidth="1"/>
    <col min="1029" max="1029" width="11.42578125" style="1" customWidth="1"/>
    <col min="1030" max="1030" width="11.85546875" style="1" customWidth="1"/>
    <col min="1031" max="1280" width="9.140625" style="1"/>
    <col min="1281" max="1281" width="11.5703125" style="1" customWidth="1"/>
    <col min="1282" max="1282" width="13.140625" style="1" customWidth="1"/>
    <col min="1283" max="1283" width="48.42578125" style="1" customWidth="1"/>
    <col min="1284" max="1284" width="13.85546875" style="1" customWidth="1"/>
    <col min="1285" max="1285" width="11.42578125" style="1" customWidth="1"/>
    <col min="1286" max="1286" width="11.85546875" style="1" customWidth="1"/>
    <col min="1287" max="1536" width="9.140625" style="1"/>
    <col min="1537" max="1537" width="11.5703125" style="1" customWidth="1"/>
    <col min="1538" max="1538" width="13.140625" style="1" customWidth="1"/>
    <col min="1539" max="1539" width="48.42578125" style="1" customWidth="1"/>
    <col min="1540" max="1540" width="13.85546875" style="1" customWidth="1"/>
    <col min="1541" max="1541" width="11.42578125" style="1" customWidth="1"/>
    <col min="1542" max="1542" width="11.85546875" style="1" customWidth="1"/>
    <col min="1543" max="1792" width="9.140625" style="1"/>
    <col min="1793" max="1793" width="11.5703125" style="1" customWidth="1"/>
    <col min="1794" max="1794" width="13.140625" style="1" customWidth="1"/>
    <col min="1795" max="1795" width="48.42578125" style="1" customWidth="1"/>
    <col min="1796" max="1796" width="13.85546875" style="1" customWidth="1"/>
    <col min="1797" max="1797" width="11.42578125" style="1" customWidth="1"/>
    <col min="1798" max="1798" width="11.85546875" style="1" customWidth="1"/>
    <col min="1799" max="2048" width="9.140625" style="1"/>
    <col min="2049" max="2049" width="11.5703125" style="1" customWidth="1"/>
    <col min="2050" max="2050" width="13.140625" style="1" customWidth="1"/>
    <col min="2051" max="2051" width="48.42578125" style="1" customWidth="1"/>
    <col min="2052" max="2052" width="13.85546875" style="1" customWidth="1"/>
    <col min="2053" max="2053" width="11.42578125" style="1" customWidth="1"/>
    <col min="2054" max="2054" width="11.85546875" style="1" customWidth="1"/>
    <col min="2055" max="2304" width="9.140625" style="1"/>
    <col min="2305" max="2305" width="11.5703125" style="1" customWidth="1"/>
    <col min="2306" max="2306" width="13.140625" style="1" customWidth="1"/>
    <col min="2307" max="2307" width="48.42578125" style="1" customWidth="1"/>
    <col min="2308" max="2308" width="13.85546875" style="1" customWidth="1"/>
    <col min="2309" max="2309" width="11.42578125" style="1" customWidth="1"/>
    <col min="2310" max="2310" width="11.85546875" style="1" customWidth="1"/>
    <col min="2311" max="2560" width="9.140625" style="1"/>
    <col min="2561" max="2561" width="11.5703125" style="1" customWidth="1"/>
    <col min="2562" max="2562" width="13.140625" style="1" customWidth="1"/>
    <col min="2563" max="2563" width="48.42578125" style="1" customWidth="1"/>
    <col min="2564" max="2564" width="13.85546875" style="1" customWidth="1"/>
    <col min="2565" max="2565" width="11.42578125" style="1" customWidth="1"/>
    <col min="2566" max="2566" width="11.85546875" style="1" customWidth="1"/>
    <col min="2567" max="2816" width="9.140625" style="1"/>
    <col min="2817" max="2817" width="11.5703125" style="1" customWidth="1"/>
    <col min="2818" max="2818" width="13.140625" style="1" customWidth="1"/>
    <col min="2819" max="2819" width="48.42578125" style="1" customWidth="1"/>
    <col min="2820" max="2820" width="13.85546875" style="1" customWidth="1"/>
    <col min="2821" max="2821" width="11.42578125" style="1" customWidth="1"/>
    <col min="2822" max="2822" width="11.85546875" style="1" customWidth="1"/>
    <col min="2823" max="3072" width="9.140625" style="1"/>
    <col min="3073" max="3073" width="11.5703125" style="1" customWidth="1"/>
    <col min="3074" max="3074" width="13.140625" style="1" customWidth="1"/>
    <col min="3075" max="3075" width="48.42578125" style="1" customWidth="1"/>
    <col min="3076" max="3076" width="13.85546875" style="1" customWidth="1"/>
    <col min="3077" max="3077" width="11.42578125" style="1" customWidth="1"/>
    <col min="3078" max="3078" width="11.85546875" style="1" customWidth="1"/>
    <col min="3079" max="3328" width="9.140625" style="1"/>
    <col min="3329" max="3329" width="11.5703125" style="1" customWidth="1"/>
    <col min="3330" max="3330" width="13.140625" style="1" customWidth="1"/>
    <col min="3331" max="3331" width="48.42578125" style="1" customWidth="1"/>
    <col min="3332" max="3332" width="13.85546875" style="1" customWidth="1"/>
    <col min="3333" max="3333" width="11.42578125" style="1" customWidth="1"/>
    <col min="3334" max="3334" width="11.85546875" style="1" customWidth="1"/>
    <col min="3335" max="3584" width="9.140625" style="1"/>
    <col min="3585" max="3585" width="11.5703125" style="1" customWidth="1"/>
    <col min="3586" max="3586" width="13.140625" style="1" customWidth="1"/>
    <col min="3587" max="3587" width="48.42578125" style="1" customWidth="1"/>
    <col min="3588" max="3588" width="13.85546875" style="1" customWidth="1"/>
    <col min="3589" max="3589" width="11.42578125" style="1" customWidth="1"/>
    <col min="3590" max="3590" width="11.85546875" style="1" customWidth="1"/>
    <col min="3591" max="3840" width="9.140625" style="1"/>
    <col min="3841" max="3841" width="11.5703125" style="1" customWidth="1"/>
    <col min="3842" max="3842" width="13.140625" style="1" customWidth="1"/>
    <col min="3843" max="3843" width="48.42578125" style="1" customWidth="1"/>
    <col min="3844" max="3844" width="13.85546875" style="1" customWidth="1"/>
    <col min="3845" max="3845" width="11.42578125" style="1" customWidth="1"/>
    <col min="3846" max="3846" width="11.85546875" style="1" customWidth="1"/>
    <col min="3847" max="4096" width="9.140625" style="1"/>
    <col min="4097" max="4097" width="11.5703125" style="1" customWidth="1"/>
    <col min="4098" max="4098" width="13.140625" style="1" customWidth="1"/>
    <col min="4099" max="4099" width="48.42578125" style="1" customWidth="1"/>
    <col min="4100" max="4100" width="13.85546875" style="1" customWidth="1"/>
    <col min="4101" max="4101" width="11.42578125" style="1" customWidth="1"/>
    <col min="4102" max="4102" width="11.85546875" style="1" customWidth="1"/>
    <col min="4103" max="4352" width="9.140625" style="1"/>
    <col min="4353" max="4353" width="11.5703125" style="1" customWidth="1"/>
    <col min="4354" max="4354" width="13.140625" style="1" customWidth="1"/>
    <col min="4355" max="4355" width="48.42578125" style="1" customWidth="1"/>
    <col min="4356" max="4356" width="13.85546875" style="1" customWidth="1"/>
    <col min="4357" max="4357" width="11.42578125" style="1" customWidth="1"/>
    <col min="4358" max="4358" width="11.85546875" style="1" customWidth="1"/>
    <col min="4359" max="4608" width="9.140625" style="1"/>
    <col min="4609" max="4609" width="11.5703125" style="1" customWidth="1"/>
    <col min="4610" max="4610" width="13.140625" style="1" customWidth="1"/>
    <col min="4611" max="4611" width="48.42578125" style="1" customWidth="1"/>
    <col min="4612" max="4612" width="13.85546875" style="1" customWidth="1"/>
    <col min="4613" max="4613" width="11.42578125" style="1" customWidth="1"/>
    <col min="4614" max="4614" width="11.85546875" style="1" customWidth="1"/>
    <col min="4615" max="4864" width="9.140625" style="1"/>
    <col min="4865" max="4865" width="11.5703125" style="1" customWidth="1"/>
    <col min="4866" max="4866" width="13.140625" style="1" customWidth="1"/>
    <col min="4867" max="4867" width="48.42578125" style="1" customWidth="1"/>
    <col min="4868" max="4868" width="13.85546875" style="1" customWidth="1"/>
    <col min="4869" max="4869" width="11.42578125" style="1" customWidth="1"/>
    <col min="4870" max="4870" width="11.85546875" style="1" customWidth="1"/>
    <col min="4871" max="5120" width="9.140625" style="1"/>
    <col min="5121" max="5121" width="11.5703125" style="1" customWidth="1"/>
    <col min="5122" max="5122" width="13.140625" style="1" customWidth="1"/>
    <col min="5123" max="5123" width="48.42578125" style="1" customWidth="1"/>
    <col min="5124" max="5124" width="13.85546875" style="1" customWidth="1"/>
    <col min="5125" max="5125" width="11.42578125" style="1" customWidth="1"/>
    <col min="5126" max="5126" width="11.85546875" style="1" customWidth="1"/>
    <col min="5127" max="5376" width="9.140625" style="1"/>
    <col min="5377" max="5377" width="11.5703125" style="1" customWidth="1"/>
    <col min="5378" max="5378" width="13.140625" style="1" customWidth="1"/>
    <col min="5379" max="5379" width="48.42578125" style="1" customWidth="1"/>
    <col min="5380" max="5380" width="13.85546875" style="1" customWidth="1"/>
    <col min="5381" max="5381" width="11.42578125" style="1" customWidth="1"/>
    <col min="5382" max="5382" width="11.85546875" style="1" customWidth="1"/>
    <col min="5383" max="5632" width="9.140625" style="1"/>
    <col min="5633" max="5633" width="11.5703125" style="1" customWidth="1"/>
    <col min="5634" max="5634" width="13.140625" style="1" customWidth="1"/>
    <col min="5635" max="5635" width="48.42578125" style="1" customWidth="1"/>
    <col min="5636" max="5636" width="13.85546875" style="1" customWidth="1"/>
    <col min="5637" max="5637" width="11.42578125" style="1" customWidth="1"/>
    <col min="5638" max="5638" width="11.85546875" style="1" customWidth="1"/>
    <col min="5639" max="5888" width="9.140625" style="1"/>
    <col min="5889" max="5889" width="11.5703125" style="1" customWidth="1"/>
    <col min="5890" max="5890" width="13.140625" style="1" customWidth="1"/>
    <col min="5891" max="5891" width="48.42578125" style="1" customWidth="1"/>
    <col min="5892" max="5892" width="13.85546875" style="1" customWidth="1"/>
    <col min="5893" max="5893" width="11.42578125" style="1" customWidth="1"/>
    <col min="5894" max="5894" width="11.85546875" style="1" customWidth="1"/>
    <col min="5895" max="6144" width="9.140625" style="1"/>
    <col min="6145" max="6145" width="11.5703125" style="1" customWidth="1"/>
    <col min="6146" max="6146" width="13.140625" style="1" customWidth="1"/>
    <col min="6147" max="6147" width="48.42578125" style="1" customWidth="1"/>
    <col min="6148" max="6148" width="13.85546875" style="1" customWidth="1"/>
    <col min="6149" max="6149" width="11.42578125" style="1" customWidth="1"/>
    <col min="6150" max="6150" width="11.85546875" style="1" customWidth="1"/>
    <col min="6151" max="6400" width="9.140625" style="1"/>
    <col min="6401" max="6401" width="11.5703125" style="1" customWidth="1"/>
    <col min="6402" max="6402" width="13.140625" style="1" customWidth="1"/>
    <col min="6403" max="6403" width="48.42578125" style="1" customWidth="1"/>
    <col min="6404" max="6404" width="13.85546875" style="1" customWidth="1"/>
    <col min="6405" max="6405" width="11.42578125" style="1" customWidth="1"/>
    <col min="6406" max="6406" width="11.85546875" style="1" customWidth="1"/>
    <col min="6407" max="6656" width="9.140625" style="1"/>
    <col min="6657" max="6657" width="11.5703125" style="1" customWidth="1"/>
    <col min="6658" max="6658" width="13.140625" style="1" customWidth="1"/>
    <col min="6659" max="6659" width="48.42578125" style="1" customWidth="1"/>
    <col min="6660" max="6660" width="13.85546875" style="1" customWidth="1"/>
    <col min="6661" max="6661" width="11.42578125" style="1" customWidth="1"/>
    <col min="6662" max="6662" width="11.85546875" style="1" customWidth="1"/>
    <col min="6663" max="6912" width="9.140625" style="1"/>
    <col min="6913" max="6913" width="11.5703125" style="1" customWidth="1"/>
    <col min="6914" max="6914" width="13.140625" style="1" customWidth="1"/>
    <col min="6915" max="6915" width="48.42578125" style="1" customWidth="1"/>
    <col min="6916" max="6916" width="13.85546875" style="1" customWidth="1"/>
    <col min="6917" max="6917" width="11.42578125" style="1" customWidth="1"/>
    <col min="6918" max="6918" width="11.85546875" style="1" customWidth="1"/>
    <col min="6919" max="7168" width="9.140625" style="1"/>
    <col min="7169" max="7169" width="11.5703125" style="1" customWidth="1"/>
    <col min="7170" max="7170" width="13.140625" style="1" customWidth="1"/>
    <col min="7171" max="7171" width="48.42578125" style="1" customWidth="1"/>
    <col min="7172" max="7172" width="13.85546875" style="1" customWidth="1"/>
    <col min="7173" max="7173" width="11.42578125" style="1" customWidth="1"/>
    <col min="7174" max="7174" width="11.85546875" style="1" customWidth="1"/>
    <col min="7175" max="7424" width="9.140625" style="1"/>
    <col min="7425" max="7425" width="11.5703125" style="1" customWidth="1"/>
    <col min="7426" max="7426" width="13.140625" style="1" customWidth="1"/>
    <col min="7427" max="7427" width="48.42578125" style="1" customWidth="1"/>
    <col min="7428" max="7428" width="13.85546875" style="1" customWidth="1"/>
    <col min="7429" max="7429" width="11.42578125" style="1" customWidth="1"/>
    <col min="7430" max="7430" width="11.85546875" style="1" customWidth="1"/>
    <col min="7431" max="7680" width="9.140625" style="1"/>
    <col min="7681" max="7681" width="11.5703125" style="1" customWidth="1"/>
    <col min="7682" max="7682" width="13.140625" style="1" customWidth="1"/>
    <col min="7683" max="7683" width="48.42578125" style="1" customWidth="1"/>
    <col min="7684" max="7684" width="13.85546875" style="1" customWidth="1"/>
    <col min="7685" max="7685" width="11.42578125" style="1" customWidth="1"/>
    <col min="7686" max="7686" width="11.85546875" style="1" customWidth="1"/>
    <col min="7687" max="7936" width="9.140625" style="1"/>
    <col min="7937" max="7937" width="11.5703125" style="1" customWidth="1"/>
    <col min="7938" max="7938" width="13.140625" style="1" customWidth="1"/>
    <col min="7939" max="7939" width="48.42578125" style="1" customWidth="1"/>
    <col min="7940" max="7940" width="13.85546875" style="1" customWidth="1"/>
    <col min="7941" max="7941" width="11.42578125" style="1" customWidth="1"/>
    <col min="7942" max="7942" width="11.85546875" style="1" customWidth="1"/>
    <col min="7943" max="8192" width="9.140625" style="1"/>
    <col min="8193" max="8193" width="11.5703125" style="1" customWidth="1"/>
    <col min="8194" max="8194" width="13.140625" style="1" customWidth="1"/>
    <col min="8195" max="8195" width="48.42578125" style="1" customWidth="1"/>
    <col min="8196" max="8196" width="13.85546875" style="1" customWidth="1"/>
    <col min="8197" max="8197" width="11.42578125" style="1" customWidth="1"/>
    <col min="8198" max="8198" width="11.85546875" style="1" customWidth="1"/>
    <col min="8199" max="8448" width="9.140625" style="1"/>
    <col min="8449" max="8449" width="11.5703125" style="1" customWidth="1"/>
    <col min="8450" max="8450" width="13.140625" style="1" customWidth="1"/>
    <col min="8451" max="8451" width="48.42578125" style="1" customWidth="1"/>
    <col min="8452" max="8452" width="13.85546875" style="1" customWidth="1"/>
    <col min="8453" max="8453" width="11.42578125" style="1" customWidth="1"/>
    <col min="8454" max="8454" width="11.85546875" style="1" customWidth="1"/>
    <col min="8455" max="8704" width="9.140625" style="1"/>
    <col min="8705" max="8705" width="11.5703125" style="1" customWidth="1"/>
    <col min="8706" max="8706" width="13.140625" style="1" customWidth="1"/>
    <col min="8707" max="8707" width="48.42578125" style="1" customWidth="1"/>
    <col min="8708" max="8708" width="13.85546875" style="1" customWidth="1"/>
    <col min="8709" max="8709" width="11.42578125" style="1" customWidth="1"/>
    <col min="8710" max="8710" width="11.85546875" style="1" customWidth="1"/>
    <col min="8711" max="8960" width="9.140625" style="1"/>
    <col min="8961" max="8961" width="11.5703125" style="1" customWidth="1"/>
    <col min="8962" max="8962" width="13.140625" style="1" customWidth="1"/>
    <col min="8963" max="8963" width="48.42578125" style="1" customWidth="1"/>
    <col min="8964" max="8964" width="13.85546875" style="1" customWidth="1"/>
    <col min="8965" max="8965" width="11.42578125" style="1" customWidth="1"/>
    <col min="8966" max="8966" width="11.85546875" style="1" customWidth="1"/>
    <col min="8967" max="9216" width="9.140625" style="1"/>
    <col min="9217" max="9217" width="11.5703125" style="1" customWidth="1"/>
    <col min="9218" max="9218" width="13.140625" style="1" customWidth="1"/>
    <col min="9219" max="9219" width="48.42578125" style="1" customWidth="1"/>
    <col min="9220" max="9220" width="13.85546875" style="1" customWidth="1"/>
    <col min="9221" max="9221" width="11.42578125" style="1" customWidth="1"/>
    <col min="9222" max="9222" width="11.85546875" style="1" customWidth="1"/>
    <col min="9223" max="9472" width="9.140625" style="1"/>
    <col min="9473" max="9473" width="11.5703125" style="1" customWidth="1"/>
    <col min="9474" max="9474" width="13.140625" style="1" customWidth="1"/>
    <col min="9475" max="9475" width="48.42578125" style="1" customWidth="1"/>
    <col min="9476" max="9476" width="13.85546875" style="1" customWidth="1"/>
    <col min="9477" max="9477" width="11.42578125" style="1" customWidth="1"/>
    <col min="9478" max="9478" width="11.85546875" style="1" customWidth="1"/>
    <col min="9479" max="9728" width="9.140625" style="1"/>
    <col min="9729" max="9729" width="11.5703125" style="1" customWidth="1"/>
    <col min="9730" max="9730" width="13.140625" style="1" customWidth="1"/>
    <col min="9731" max="9731" width="48.42578125" style="1" customWidth="1"/>
    <col min="9732" max="9732" width="13.85546875" style="1" customWidth="1"/>
    <col min="9733" max="9733" width="11.42578125" style="1" customWidth="1"/>
    <col min="9734" max="9734" width="11.85546875" style="1" customWidth="1"/>
    <col min="9735" max="9984" width="9.140625" style="1"/>
    <col min="9985" max="9985" width="11.5703125" style="1" customWidth="1"/>
    <col min="9986" max="9986" width="13.140625" style="1" customWidth="1"/>
    <col min="9987" max="9987" width="48.42578125" style="1" customWidth="1"/>
    <col min="9988" max="9988" width="13.85546875" style="1" customWidth="1"/>
    <col min="9989" max="9989" width="11.42578125" style="1" customWidth="1"/>
    <col min="9990" max="9990" width="11.85546875" style="1" customWidth="1"/>
    <col min="9991" max="10240" width="9.140625" style="1"/>
    <col min="10241" max="10241" width="11.5703125" style="1" customWidth="1"/>
    <col min="10242" max="10242" width="13.140625" style="1" customWidth="1"/>
    <col min="10243" max="10243" width="48.42578125" style="1" customWidth="1"/>
    <col min="10244" max="10244" width="13.85546875" style="1" customWidth="1"/>
    <col min="10245" max="10245" width="11.42578125" style="1" customWidth="1"/>
    <col min="10246" max="10246" width="11.85546875" style="1" customWidth="1"/>
    <col min="10247" max="10496" width="9.140625" style="1"/>
    <col min="10497" max="10497" width="11.5703125" style="1" customWidth="1"/>
    <col min="10498" max="10498" width="13.140625" style="1" customWidth="1"/>
    <col min="10499" max="10499" width="48.42578125" style="1" customWidth="1"/>
    <col min="10500" max="10500" width="13.85546875" style="1" customWidth="1"/>
    <col min="10501" max="10501" width="11.42578125" style="1" customWidth="1"/>
    <col min="10502" max="10502" width="11.85546875" style="1" customWidth="1"/>
    <col min="10503" max="10752" width="9.140625" style="1"/>
    <col min="10753" max="10753" width="11.5703125" style="1" customWidth="1"/>
    <col min="10754" max="10754" width="13.140625" style="1" customWidth="1"/>
    <col min="10755" max="10755" width="48.42578125" style="1" customWidth="1"/>
    <col min="10756" max="10756" width="13.85546875" style="1" customWidth="1"/>
    <col min="10757" max="10757" width="11.42578125" style="1" customWidth="1"/>
    <col min="10758" max="10758" width="11.85546875" style="1" customWidth="1"/>
    <col min="10759" max="11008" width="9.140625" style="1"/>
    <col min="11009" max="11009" width="11.5703125" style="1" customWidth="1"/>
    <col min="11010" max="11010" width="13.140625" style="1" customWidth="1"/>
    <col min="11011" max="11011" width="48.42578125" style="1" customWidth="1"/>
    <col min="11012" max="11012" width="13.85546875" style="1" customWidth="1"/>
    <col min="11013" max="11013" width="11.42578125" style="1" customWidth="1"/>
    <col min="11014" max="11014" width="11.85546875" style="1" customWidth="1"/>
    <col min="11015" max="11264" width="9.140625" style="1"/>
    <col min="11265" max="11265" width="11.5703125" style="1" customWidth="1"/>
    <col min="11266" max="11266" width="13.140625" style="1" customWidth="1"/>
    <col min="11267" max="11267" width="48.42578125" style="1" customWidth="1"/>
    <col min="11268" max="11268" width="13.85546875" style="1" customWidth="1"/>
    <col min="11269" max="11269" width="11.42578125" style="1" customWidth="1"/>
    <col min="11270" max="11270" width="11.85546875" style="1" customWidth="1"/>
    <col min="11271" max="11520" width="9.140625" style="1"/>
    <col min="11521" max="11521" width="11.5703125" style="1" customWidth="1"/>
    <col min="11522" max="11522" width="13.140625" style="1" customWidth="1"/>
    <col min="11523" max="11523" width="48.42578125" style="1" customWidth="1"/>
    <col min="11524" max="11524" width="13.85546875" style="1" customWidth="1"/>
    <col min="11525" max="11525" width="11.42578125" style="1" customWidth="1"/>
    <col min="11526" max="11526" width="11.85546875" style="1" customWidth="1"/>
    <col min="11527" max="11776" width="9.140625" style="1"/>
    <col min="11777" max="11777" width="11.5703125" style="1" customWidth="1"/>
    <col min="11778" max="11778" width="13.140625" style="1" customWidth="1"/>
    <col min="11779" max="11779" width="48.42578125" style="1" customWidth="1"/>
    <col min="11780" max="11780" width="13.85546875" style="1" customWidth="1"/>
    <col min="11781" max="11781" width="11.42578125" style="1" customWidth="1"/>
    <col min="11782" max="11782" width="11.85546875" style="1" customWidth="1"/>
    <col min="11783" max="12032" width="9.140625" style="1"/>
    <col min="12033" max="12033" width="11.5703125" style="1" customWidth="1"/>
    <col min="12034" max="12034" width="13.140625" style="1" customWidth="1"/>
    <col min="12035" max="12035" width="48.42578125" style="1" customWidth="1"/>
    <col min="12036" max="12036" width="13.85546875" style="1" customWidth="1"/>
    <col min="12037" max="12037" width="11.42578125" style="1" customWidth="1"/>
    <col min="12038" max="12038" width="11.85546875" style="1" customWidth="1"/>
    <col min="12039" max="12288" width="9.140625" style="1"/>
    <col min="12289" max="12289" width="11.5703125" style="1" customWidth="1"/>
    <col min="12290" max="12290" width="13.140625" style="1" customWidth="1"/>
    <col min="12291" max="12291" width="48.42578125" style="1" customWidth="1"/>
    <col min="12292" max="12292" width="13.85546875" style="1" customWidth="1"/>
    <col min="12293" max="12293" width="11.42578125" style="1" customWidth="1"/>
    <col min="12294" max="12294" width="11.85546875" style="1" customWidth="1"/>
    <col min="12295" max="12544" width="9.140625" style="1"/>
    <col min="12545" max="12545" width="11.5703125" style="1" customWidth="1"/>
    <col min="12546" max="12546" width="13.140625" style="1" customWidth="1"/>
    <col min="12547" max="12547" width="48.42578125" style="1" customWidth="1"/>
    <col min="12548" max="12548" width="13.85546875" style="1" customWidth="1"/>
    <col min="12549" max="12549" width="11.42578125" style="1" customWidth="1"/>
    <col min="12550" max="12550" width="11.85546875" style="1" customWidth="1"/>
    <col min="12551" max="12800" width="9.140625" style="1"/>
    <col min="12801" max="12801" width="11.5703125" style="1" customWidth="1"/>
    <col min="12802" max="12802" width="13.140625" style="1" customWidth="1"/>
    <col min="12803" max="12803" width="48.42578125" style="1" customWidth="1"/>
    <col min="12804" max="12804" width="13.85546875" style="1" customWidth="1"/>
    <col min="12805" max="12805" width="11.42578125" style="1" customWidth="1"/>
    <col min="12806" max="12806" width="11.85546875" style="1" customWidth="1"/>
    <col min="12807" max="13056" width="9.140625" style="1"/>
    <col min="13057" max="13057" width="11.5703125" style="1" customWidth="1"/>
    <col min="13058" max="13058" width="13.140625" style="1" customWidth="1"/>
    <col min="13059" max="13059" width="48.42578125" style="1" customWidth="1"/>
    <col min="13060" max="13060" width="13.85546875" style="1" customWidth="1"/>
    <col min="13061" max="13061" width="11.42578125" style="1" customWidth="1"/>
    <col min="13062" max="13062" width="11.85546875" style="1" customWidth="1"/>
    <col min="13063" max="13312" width="9.140625" style="1"/>
    <col min="13313" max="13313" width="11.5703125" style="1" customWidth="1"/>
    <col min="13314" max="13314" width="13.140625" style="1" customWidth="1"/>
    <col min="13315" max="13315" width="48.42578125" style="1" customWidth="1"/>
    <col min="13316" max="13316" width="13.85546875" style="1" customWidth="1"/>
    <col min="13317" max="13317" width="11.42578125" style="1" customWidth="1"/>
    <col min="13318" max="13318" width="11.85546875" style="1" customWidth="1"/>
    <col min="13319" max="13568" width="9.140625" style="1"/>
    <col min="13569" max="13569" width="11.5703125" style="1" customWidth="1"/>
    <col min="13570" max="13570" width="13.140625" style="1" customWidth="1"/>
    <col min="13571" max="13571" width="48.42578125" style="1" customWidth="1"/>
    <col min="13572" max="13572" width="13.85546875" style="1" customWidth="1"/>
    <col min="13573" max="13573" width="11.42578125" style="1" customWidth="1"/>
    <col min="13574" max="13574" width="11.85546875" style="1" customWidth="1"/>
    <col min="13575" max="13824" width="9.140625" style="1"/>
    <col min="13825" max="13825" width="11.5703125" style="1" customWidth="1"/>
    <col min="13826" max="13826" width="13.140625" style="1" customWidth="1"/>
    <col min="13827" max="13827" width="48.42578125" style="1" customWidth="1"/>
    <col min="13828" max="13828" width="13.85546875" style="1" customWidth="1"/>
    <col min="13829" max="13829" width="11.42578125" style="1" customWidth="1"/>
    <col min="13830" max="13830" width="11.85546875" style="1" customWidth="1"/>
    <col min="13831" max="14080" width="9.140625" style="1"/>
    <col min="14081" max="14081" width="11.5703125" style="1" customWidth="1"/>
    <col min="14082" max="14082" width="13.140625" style="1" customWidth="1"/>
    <col min="14083" max="14083" width="48.42578125" style="1" customWidth="1"/>
    <col min="14084" max="14084" width="13.85546875" style="1" customWidth="1"/>
    <col min="14085" max="14085" width="11.42578125" style="1" customWidth="1"/>
    <col min="14086" max="14086" width="11.85546875" style="1" customWidth="1"/>
    <col min="14087" max="14336" width="9.140625" style="1"/>
    <col min="14337" max="14337" width="11.5703125" style="1" customWidth="1"/>
    <col min="14338" max="14338" width="13.140625" style="1" customWidth="1"/>
    <col min="14339" max="14339" width="48.42578125" style="1" customWidth="1"/>
    <col min="14340" max="14340" width="13.85546875" style="1" customWidth="1"/>
    <col min="14341" max="14341" width="11.42578125" style="1" customWidth="1"/>
    <col min="14342" max="14342" width="11.85546875" style="1" customWidth="1"/>
    <col min="14343" max="14592" width="9.140625" style="1"/>
    <col min="14593" max="14593" width="11.5703125" style="1" customWidth="1"/>
    <col min="14594" max="14594" width="13.140625" style="1" customWidth="1"/>
    <col min="14595" max="14595" width="48.42578125" style="1" customWidth="1"/>
    <col min="14596" max="14596" width="13.85546875" style="1" customWidth="1"/>
    <col min="14597" max="14597" width="11.42578125" style="1" customWidth="1"/>
    <col min="14598" max="14598" width="11.85546875" style="1" customWidth="1"/>
    <col min="14599" max="14848" width="9.140625" style="1"/>
    <col min="14849" max="14849" width="11.5703125" style="1" customWidth="1"/>
    <col min="14850" max="14850" width="13.140625" style="1" customWidth="1"/>
    <col min="14851" max="14851" width="48.42578125" style="1" customWidth="1"/>
    <col min="14852" max="14852" width="13.85546875" style="1" customWidth="1"/>
    <col min="14853" max="14853" width="11.42578125" style="1" customWidth="1"/>
    <col min="14854" max="14854" width="11.85546875" style="1" customWidth="1"/>
    <col min="14855" max="15104" width="9.140625" style="1"/>
    <col min="15105" max="15105" width="11.5703125" style="1" customWidth="1"/>
    <col min="15106" max="15106" width="13.140625" style="1" customWidth="1"/>
    <col min="15107" max="15107" width="48.42578125" style="1" customWidth="1"/>
    <col min="15108" max="15108" width="13.85546875" style="1" customWidth="1"/>
    <col min="15109" max="15109" width="11.42578125" style="1" customWidth="1"/>
    <col min="15110" max="15110" width="11.85546875" style="1" customWidth="1"/>
    <col min="15111" max="15360" width="9.140625" style="1"/>
    <col min="15361" max="15361" width="11.5703125" style="1" customWidth="1"/>
    <col min="15362" max="15362" width="13.140625" style="1" customWidth="1"/>
    <col min="15363" max="15363" width="48.42578125" style="1" customWidth="1"/>
    <col min="15364" max="15364" width="13.85546875" style="1" customWidth="1"/>
    <col min="15365" max="15365" width="11.42578125" style="1" customWidth="1"/>
    <col min="15366" max="15366" width="11.85546875" style="1" customWidth="1"/>
    <col min="15367" max="15616" width="9.140625" style="1"/>
    <col min="15617" max="15617" width="11.5703125" style="1" customWidth="1"/>
    <col min="15618" max="15618" width="13.140625" style="1" customWidth="1"/>
    <col min="15619" max="15619" width="48.42578125" style="1" customWidth="1"/>
    <col min="15620" max="15620" width="13.85546875" style="1" customWidth="1"/>
    <col min="15621" max="15621" width="11.42578125" style="1" customWidth="1"/>
    <col min="15622" max="15622" width="11.85546875" style="1" customWidth="1"/>
    <col min="15623" max="15872" width="9.140625" style="1"/>
    <col min="15873" max="15873" width="11.5703125" style="1" customWidth="1"/>
    <col min="15874" max="15874" width="13.140625" style="1" customWidth="1"/>
    <col min="15875" max="15875" width="48.42578125" style="1" customWidth="1"/>
    <col min="15876" max="15876" width="13.85546875" style="1" customWidth="1"/>
    <col min="15877" max="15877" width="11.42578125" style="1" customWidth="1"/>
    <col min="15878" max="15878" width="11.85546875" style="1" customWidth="1"/>
    <col min="15879" max="16128" width="9.140625" style="1"/>
    <col min="16129" max="16129" width="11.5703125" style="1" customWidth="1"/>
    <col min="16130" max="16130" width="13.140625" style="1" customWidth="1"/>
    <col min="16131" max="16131" width="48.42578125" style="1" customWidth="1"/>
    <col min="16132" max="16132" width="13.85546875" style="1" customWidth="1"/>
    <col min="16133" max="16133" width="11.42578125" style="1" customWidth="1"/>
    <col min="16134" max="16134" width="11.85546875" style="1" customWidth="1"/>
    <col min="16135" max="16384" width="9.140625" style="1"/>
  </cols>
  <sheetData>
    <row r="1" spans="1:41" ht="12.6" customHeight="1" x14ac:dyDescent="0.2">
      <c r="A1" s="276" t="s">
        <v>1743</v>
      </c>
      <c r="B1" s="276"/>
      <c r="C1" s="276"/>
      <c r="D1" s="276"/>
      <c r="E1" s="276"/>
      <c r="F1" s="276"/>
    </row>
    <row r="2" spans="1:41" ht="12.2" customHeight="1" x14ac:dyDescent="0.2">
      <c r="A2" s="276"/>
      <c r="B2" s="276"/>
      <c r="C2" s="276"/>
      <c r="D2" s="276"/>
      <c r="E2" s="276"/>
      <c r="F2" s="276"/>
    </row>
    <row r="3" spans="1:41" ht="11.25" customHeight="1" x14ac:dyDescent="0.2"/>
    <row r="4" spans="1:41" ht="12.75" customHeight="1" x14ac:dyDescent="0.2">
      <c r="A4" s="254" t="s">
        <v>1783</v>
      </c>
      <c r="B4" s="254"/>
      <c r="C4" s="254"/>
      <c r="D4" s="254"/>
      <c r="E4" s="254"/>
      <c r="F4" s="254"/>
    </row>
    <row r="5" spans="1:41" ht="12.75" customHeight="1" x14ac:dyDescent="0.2"/>
    <row r="6" spans="1:41" ht="12.75" customHeight="1" x14ac:dyDescent="0.2">
      <c r="A6" s="265"/>
      <c r="B6" s="265"/>
      <c r="C6" s="265"/>
      <c r="D6" s="265"/>
      <c r="E6" s="265"/>
      <c r="F6" s="265"/>
    </row>
    <row r="7" spans="1:41" ht="12.75" customHeight="1" thickBot="1" x14ac:dyDescent="0.25">
      <c r="E7" s="1" t="s">
        <v>2949</v>
      </c>
      <c r="G7" s="1" t="s">
        <v>2948</v>
      </c>
      <c r="I7" s="1" t="s">
        <v>2950</v>
      </c>
      <c r="K7" s="1" t="s">
        <v>2951</v>
      </c>
      <c r="M7" s="1" t="s">
        <v>2952</v>
      </c>
      <c r="O7" s="1">
        <v>1.22</v>
      </c>
    </row>
    <row r="8" spans="1:41" ht="12.75" customHeight="1" x14ac:dyDescent="0.2">
      <c r="A8" s="273" t="s">
        <v>2</v>
      </c>
      <c r="B8" s="273" t="s">
        <v>3</v>
      </c>
      <c r="C8" s="268" t="s">
        <v>4</v>
      </c>
      <c r="D8" s="268" t="s">
        <v>5</v>
      </c>
      <c r="E8" s="252" t="s">
        <v>6</v>
      </c>
      <c r="F8" s="252"/>
      <c r="G8" s="252" t="s">
        <v>6</v>
      </c>
      <c r="H8" s="252"/>
      <c r="I8" s="252" t="s">
        <v>6</v>
      </c>
      <c r="J8" s="252"/>
      <c r="K8" s="252" t="s">
        <v>6</v>
      </c>
      <c r="L8" s="252"/>
      <c r="M8" s="252" t="s">
        <v>6</v>
      </c>
      <c r="N8" s="252"/>
    </row>
    <row r="9" spans="1:41" ht="36.75" customHeight="1" thickBot="1" x14ac:dyDescent="0.25">
      <c r="A9" s="274"/>
      <c r="B9" s="274"/>
      <c r="C9" s="269"/>
      <c r="D9" s="269"/>
      <c r="E9" s="2" t="s">
        <v>7</v>
      </c>
      <c r="F9" s="3" t="s">
        <v>8</v>
      </c>
      <c r="G9" s="9" t="s">
        <v>7</v>
      </c>
      <c r="H9" s="10" t="s">
        <v>8</v>
      </c>
      <c r="I9" s="9" t="s">
        <v>7</v>
      </c>
      <c r="J9" s="10" t="s">
        <v>8</v>
      </c>
      <c r="K9" s="2" t="s">
        <v>7</v>
      </c>
      <c r="L9" s="3" t="s">
        <v>8</v>
      </c>
      <c r="M9" s="9" t="s">
        <v>7</v>
      </c>
      <c r="N9" s="10" t="s">
        <v>8</v>
      </c>
      <c r="AB9" s="275" t="s">
        <v>3321</v>
      </c>
      <c r="AC9" s="275"/>
      <c r="AE9" s="275" t="s">
        <v>2948</v>
      </c>
      <c r="AF9" s="275"/>
      <c r="AH9" s="275" t="s">
        <v>2950</v>
      </c>
      <c r="AI9" s="275"/>
      <c r="AK9" s="275" t="s">
        <v>2951</v>
      </c>
      <c r="AL9" s="275"/>
      <c r="AN9" s="275" t="s">
        <v>2952</v>
      </c>
      <c r="AO9" s="275"/>
    </row>
    <row r="10" spans="1:41" ht="24.75" customHeight="1" x14ac:dyDescent="0.2">
      <c r="A10" s="4" t="s">
        <v>9</v>
      </c>
      <c r="B10" s="4" t="s">
        <v>1784</v>
      </c>
      <c r="C10" s="5" t="s">
        <v>1785</v>
      </c>
      <c r="D10" s="4" t="s">
        <v>15</v>
      </c>
      <c r="E10" s="6">
        <v>3314</v>
      </c>
      <c r="F10" s="6">
        <f>AC10*$O$7</f>
        <v>3648.8166666666666</v>
      </c>
      <c r="G10" s="11">
        <v>3314</v>
      </c>
      <c r="H10" s="11">
        <f>AF10*$O$7</f>
        <v>3648.8166666666666</v>
      </c>
      <c r="I10" s="11">
        <v>2787</v>
      </c>
      <c r="J10" s="11">
        <f>AI10*$O$7</f>
        <v>3077.45</v>
      </c>
      <c r="K10" s="6">
        <v>6202</v>
      </c>
      <c r="L10" s="6">
        <f>AL10*$O$7</f>
        <v>6833.0166666666673</v>
      </c>
      <c r="M10" s="11">
        <v>7339</v>
      </c>
      <c r="N10" s="11">
        <f>AO10*$O$7</f>
        <v>8023.5333333333338</v>
      </c>
      <c r="P10" s="14"/>
      <c r="Q10" s="25">
        <f>р7гл2!E10/'7,2'!E10</f>
        <v>1.1128545564272783</v>
      </c>
      <c r="R10" s="25">
        <f>р7гл2!F10/'7,2'!F10</f>
        <v>1.1129635635297288</v>
      </c>
      <c r="S10" s="127" t="e">
        <f>р7гл2!#REF!/'7,2'!G10</f>
        <v>#REF!</v>
      </c>
      <c r="T10" s="127" t="e">
        <f>р7гл2!#REF!/'7,2'!H10</f>
        <v>#REF!</v>
      </c>
      <c r="U10" s="127" t="e">
        <f>р7гл2!#REF!/'7,2'!I10</f>
        <v>#REF!</v>
      </c>
      <c r="V10" s="127" t="e">
        <f>р7гл2!#REF!/'7,2'!J10</f>
        <v>#REF!</v>
      </c>
      <c r="W10" s="25">
        <f>р7гл2!G10/'7,2'!K10</f>
        <v>1.1130280554659788</v>
      </c>
      <c r="X10" s="25">
        <f>р7гл2!H10/'7,2'!L10</f>
        <v>1.1129784063163901</v>
      </c>
      <c r="Y10" s="25">
        <f>р7гл2!I10/'7,2'!M10</f>
        <v>1.112958168687832</v>
      </c>
      <c r="Z10" s="25">
        <f>р7гл2!J10/'7,2'!N10</f>
        <v>1.1129759956129053</v>
      </c>
      <c r="AB10" s="209">
        <v>3589</v>
      </c>
      <c r="AC10" s="210">
        <f>AB10/1.2</f>
        <v>2990.8333333333335</v>
      </c>
      <c r="AD10" s="209"/>
      <c r="AE10" s="209">
        <v>3589</v>
      </c>
      <c r="AF10" s="210">
        <f>AE10/1.2</f>
        <v>2990.8333333333335</v>
      </c>
      <c r="AH10" s="209">
        <v>3027</v>
      </c>
      <c r="AI10" s="25">
        <f>AH10/1.2</f>
        <v>2522.5</v>
      </c>
      <c r="AK10" s="209">
        <v>6721</v>
      </c>
      <c r="AL10" s="25">
        <f>AK10/1.2</f>
        <v>5600.8333333333339</v>
      </c>
      <c r="AN10" s="209">
        <v>7892</v>
      </c>
      <c r="AO10" s="25">
        <f>AN10/1.2</f>
        <v>6576.666666666667</v>
      </c>
    </row>
    <row r="11" spans="1:41" ht="24.75" customHeight="1" x14ac:dyDescent="0.2">
      <c r="A11" s="4" t="s">
        <v>194</v>
      </c>
      <c r="B11" s="4" t="s">
        <v>1786</v>
      </c>
      <c r="C11" s="5" t="s">
        <v>1787</v>
      </c>
      <c r="D11" s="4" t="s">
        <v>15</v>
      </c>
      <c r="E11" s="6">
        <v>4432</v>
      </c>
      <c r="F11" s="6">
        <f t="shared" ref="F11:F58" si="0">AC11*$O$7</f>
        <v>4882.0333333333338</v>
      </c>
      <c r="G11" s="11">
        <v>4432</v>
      </c>
      <c r="H11" s="11">
        <f t="shared" ref="H11:H58" si="1">AF11*$O$7</f>
        <v>4882.0333333333338</v>
      </c>
      <c r="I11" s="11">
        <v>3730</v>
      </c>
      <c r="J11" s="11">
        <f t="shared" ref="J11:J58" si="2">AI11*$O$7</f>
        <v>4114.45</v>
      </c>
      <c r="K11" s="6">
        <v>8296</v>
      </c>
      <c r="L11" s="6">
        <f t="shared" ref="L11:L58" si="3">AL11*$O$7</f>
        <v>9139.8333333333339</v>
      </c>
      <c r="M11" s="11">
        <v>9829</v>
      </c>
      <c r="N11" s="11">
        <f t="shared" ref="N11:N58" si="4">AO11*$O$7</f>
        <v>10744.133333333335</v>
      </c>
      <c r="P11" s="14"/>
      <c r="Q11" s="25">
        <f>р7гл2!E11/'7,2'!E11</f>
        <v>1.1130415162454874</v>
      </c>
      <c r="R11" s="25">
        <f>р7гл2!F11/'7,2'!F11</f>
        <v>1.1130608148244241</v>
      </c>
      <c r="S11" s="127" t="e">
        <f>р7гл2!#REF!/'7,2'!G11</f>
        <v>#REF!</v>
      </c>
      <c r="T11" s="127" t="e">
        <f>р7гл2!#REF!/'7,2'!H11</f>
        <v>#REF!</v>
      </c>
      <c r="U11" s="127" t="e">
        <f>р7гл2!#REF!/'7,2'!I11</f>
        <v>#REF!</v>
      </c>
      <c r="V11" s="127" t="e">
        <f>р7гл2!#REF!/'7,2'!J11</f>
        <v>#REF!</v>
      </c>
      <c r="W11" s="25">
        <f>р7гл2!G11/'7,2'!K11</f>
        <v>1.1129459980713596</v>
      </c>
      <c r="X11" s="25">
        <f>р7гл2!H11/'7,2'!L11</f>
        <v>1.1130399897882892</v>
      </c>
      <c r="Y11" s="25">
        <f>р7гл2!I11/'7,2'!M11</f>
        <v>1.1130328619391596</v>
      </c>
      <c r="Z11" s="25">
        <f>р7гл2!J11/'7,2'!N11</f>
        <v>1.1129794864794429</v>
      </c>
      <c r="AB11" s="209">
        <v>4802</v>
      </c>
      <c r="AC11" s="210">
        <f t="shared" ref="AC11:AC59" si="5">AB11/1.2</f>
        <v>4001.666666666667</v>
      </c>
      <c r="AD11" s="209"/>
      <c r="AE11" s="209">
        <v>4802</v>
      </c>
      <c r="AF11" s="210">
        <f t="shared" ref="AF11:AF58" si="6">AE11/1.2</f>
        <v>4001.666666666667</v>
      </c>
      <c r="AH11" s="209">
        <v>4047</v>
      </c>
      <c r="AI11" s="25">
        <f t="shared" ref="AI11:AI58" si="7">AH11/1.2</f>
        <v>3372.5</v>
      </c>
      <c r="AK11" s="209">
        <v>8990</v>
      </c>
      <c r="AL11" s="25">
        <f t="shared" ref="AL11:AL56" si="8">AK11/1.2</f>
        <v>7491.666666666667</v>
      </c>
      <c r="AN11" s="209">
        <v>10568</v>
      </c>
      <c r="AO11" s="25">
        <f t="shared" ref="AO11:AO59" si="9">AN11/1.2</f>
        <v>8806.6666666666679</v>
      </c>
    </row>
    <row r="12" spans="1:41" ht="24.75" customHeight="1" x14ac:dyDescent="0.2">
      <c r="A12" s="4" t="s">
        <v>197</v>
      </c>
      <c r="B12" s="4" t="s">
        <v>1788</v>
      </c>
      <c r="C12" s="5" t="s">
        <v>1789</v>
      </c>
      <c r="D12" s="4" t="s">
        <v>15</v>
      </c>
      <c r="E12" s="6">
        <v>6194</v>
      </c>
      <c r="F12" s="6">
        <f t="shared" si="0"/>
        <v>6820.8166666666675</v>
      </c>
      <c r="G12" s="11">
        <v>6194</v>
      </c>
      <c r="H12" s="11">
        <f t="shared" si="1"/>
        <v>6820.8166666666675</v>
      </c>
      <c r="I12" s="11">
        <v>5212</v>
      </c>
      <c r="J12" s="11">
        <f t="shared" si="2"/>
        <v>5748.2333333333336</v>
      </c>
      <c r="K12" s="6">
        <v>11590</v>
      </c>
      <c r="L12" s="6">
        <f t="shared" si="3"/>
        <v>12769.333333333334</v>
      </c>
      <c r="M12" s="11">
        <v>13721</v>
      </c>
      <c r="N12" s="11">
        <f t="shared" si="4"/>
        <v>14997.866666666667</v>
      </c>
      <c r="P12" s="14"/>
      <c r="Q12" s="25">
        <f>р7гл2!E12/'7,2'!E12</f>
        <v>1.1130125928317727</v>
      </c>
      <c r="R12" s="25">
        <f>р7гл2!F12/'7,2'!F12</f>
        <v>1.1130631962448287</v>
      </c>
      <c r="S12" s="127" t="e">
        <f>р7гл2!#REF!/'7,2'!G12</f>
        <v>#REF!</v>
      </c>
      <c r="T12" s="127" t="e">
        <f>р7гл2!#REF!/'7,2'!H12</f>
        <v>#REF!</v>
      </c>
      <c r="U12" s="127" t="e">
        <f>р7гл2!#REF!/'7,2'!I12</f>
        <v>#REF!</v>
      </c>
      <c r="V12" s="127" t="e">
        <f>р7гл2!#REF!/'7,2'!J12</f>
        <v>#REF!</v>
      </c>
      <c r="W12" s="25">
        <f>р7гл2!G12/'7,2'!K12</f>
        <v>1.1130284728213977</v>
      </c>
      <c r="X12" s="25">
        <f>р7гл2!H12/'7,2'!L12</f>
        <v>1.1129790122167693</v>
      </c>
      <c r="Y12" s="25">
        <f>р7гл2!I12/'7,2'!M12</f>
        <v>1.1129655272939289</v>
      </c>
      <c r="Z12" s="25">
        <f>р7гл2!J12/'7,2'!N12</f>
        <v>1.1130249635503715</v>
      </c>
      <c r="AB12" s="209">
        <v>6709</v>
      </c>
      <c r="AC12" s="210">
        <f t="shared" si="5"/>
        <v>5590.8333333333339</v>
      </c>
      <c r="AD12" s="209"/>
      <c r="AE12" s="209">
        <v>6709</v>
      </c>
      <c r="AF12" s="210">
        <f t="shared" si="6"/>
        <v>5590.8333333333339</v>
      </c>
      <c r="AH12" s="209">
        <v>5654</v>
      </c>
      <c r="AI12" s="25">
        <f t="shared" si="7"/>
        <v>4711.666666666667</v>
      </c>
      <c r="AK12" s="209">
        <v>12560</v>
      </c>
      <c r="AL12" s="25">
        <f t="shared" si="8"/>
        <v>10466.666666666668</v>
      </c>
      <c r="AN12" s="209">
        <v>14752</v>
      </c>
      <c r="AO12" s="25">
        <f t="shared" si="9"/>
        <v>12293.333333333334</v>
      </c>
    </row>
    <row r="13" spans="1:41" ht="24.75" customHeight="1" x14ac:dyDescent="0.2">
      <c r="A13" s="4" t="s">
        <v>200</v>
      </c>
      <c r="B13" s="4" t="s">
        <v>1790</v>
      </c>
      <c r="C13" s="5" t="s">
        <v>1791</v>
      </c>
      <c r="D13" s="4" t="s">
        <v>15</v>
      </c>
      <c r="E13" s="6">
        <v>8286</v>
      </c>
      <c r="F13" s="6">
        <f t="shared" si="0"/>
        <v>9123.5666666666675</v>
      </c>
      <c r="G13" s="11">
        <v>8286</v>
      </c>
      <c r="H13" s="11">
        <f t="shared" si="1"/>
        <v>9123.5666666666675</v>
      </c>
      <c r="I13" s="11">
        <v>6971</v>
      </c>
      <c r="J13" s="11">
        <f t="shared" si="2"/>
        <v>7689.05</v>
      </c>
      <c r="K13" s="6">
        <v>15504</v>
      </c>
      <c r="L13" s="6">
        <f t="shared" si="3"/>
        <v>17080</v>
      </c>
      <c r="M13" s="11">
        <v>18347</v>
      </c>
      <c r="N13" s="11">
        <f t="shared" si="4"/>
        <v>20057.816666666669</v>
      </c>
      <c r="P13" s="14"/>
      <c r="Q13" s="25">
        <f>р7гл2!E13/'7,2'!E13</f>
        <v>1.1129616220130341</v>
      </c>
      <c r="R13" s="25">
        <f>р7гл2!F13/'7,2'!F13</f>
        <v>1.1130515478230369</v>
      </c>
      <c r="S13" s="127" t="e">
        <f>р7гл2!#REF!/'7,2'!G13</f>
        <v>#REF!</v>
      </c>
      <c r="T13" s="127" t="e">
        <f>р7гл2!#REF!/'7,2'!H13</f>
        <v>#REF!</v>
      </c>
      <c r="U13" s="127" t="e">
        <f>р7гл2!#REF!/'7,2'!I13</f>
        <v>#REF!</v>
      </c>
      <c r="V13" s="127" t="e">
        <f>р7гл2!#REF!/'7,2'!J13</f>
        <v>#REF!</v>
      </c>
      <c r="W13" s="25">
        <f>р7гл2!G13/'7,2'!K13</f>
        <v>1.1130030959752322</v>
      </c>
      <c r="X13" s="25">
        <f>р7гл2!H13/'7,2'!L13</f>
        <v>1.1129976580796253</v>
      </c>
      <c r="Y13" s="25">
        <f>р7гл2!I13/'7,2'!M13</f>
        <v>1.1129884994822041</v>
      </c>
      <c r="Z13" s="25">
        <f>р7гл2!J13/'7,2'!N13</f>
        <v>1.1129825529365525</v>
      </c>
      <c r="AB13" s="209">
        <v>8974</v>
      </c>
      <c r="AC13" s="210">
        <f t="shared" si="5"/>
        <v>7478.3333333333339</v>
      </c>
      <c r="AD13" s="209"/>
      <c r="AE13" s="209">
        <v>8974</v>
      </c>
      <c r="AF13" s="210">
        <f t="shared" si="6"/>
        <v>7478.3333333333339</v>
      </c>
      <c r="AH13" s="209">
        <v>7563</v>
      </c>
      <c r="AI13" s="25">
        <f t="shared" si="7"/>
        <v>6302.5</v>
      </c>
      <c r="AK13" s="209">
        <v>16800</v>
      </c>
      <c r="AL13" s="25">
        <f t="shared" si="8"/>
        <v>14000</v>
      </c>
      <c r="AN13" s="209">
        <v>19729</v>
      </c>
      <c r="AO13" s="25">
        <f t="shared" si="9"/>
        <v>16440.833333333336</v>
      </c>
    </row>
    <row r="14" spans="1:41" ht="24.75" customHeight="1" x14ac:dyDescent="0.2">
      <c r="A14" s="4" t="s">
        <v>203</v>
      </c>
      <c r="B14" s="4" t="s">
        <v>1792</v>
      </c>
      <c r="C14" s="5" t="s">
        <v>1793</v>
      </c>
      <c r="D14" s="4" t="s">
        <v>15</v>
      </c>
      <c r="E14" s="6">
        <v>8052.2000000000007</v>
      </c>
      <c r="F14" s="6">
        <f t="shared" si="0"/>
        <v>8867.0616666666665</v>
      </c>
      <c r="G14" s="11">
        <v>8052.2000000000007</v>
      </c>
      <c r="H14" s="11">
        <f t="shared" si="1"/>
        <v>8867.0616666666665</v>
      </c>
      <c r="I14" s="11">
        <v>6774</v>
      </c>
      <c r="J14" s="11">
        <f t="shared" si="2"/>
        <v>7471.4833333333336</v>
      </c>
      <c r="K14" s="6">
        <v>15067</v>
      </c>
      <c r="L14" s="6">
        <f t="shared" si="3"/>
        <v>16600.133333333335</v>
      </c>
      <c r="M14" s="11">
        <v>17837.3</v>
      </c>
      <c r="N14" s="11">
        <f t="shared" si="4"/>
        <v>19497.226666666669</v>
      </c>
      <c r="P14" s="14"/>
      <c r="Q14" s="25">
        <f>р7гл2!E14/'7,2'!E14</f>
        <v>1.1130125928317727</v>
      </c>
      <c r="R14" s="25">
        <f>р7гл2!F14/'7,2'!F14</f>
        <v>1.113063196244829</v>
      </c>
      <c r="S14" s="127" t="e">
        <f>р7гл2!#REF!/'7,2'!G14</f>
        <v>#REF!</v>
      </c>
      <c r="T14" s="127" t="e">
        <f>р7гл2!#REF!/'7,2'!H14</f>
        <v>#REF!</v>
      </c>
      <c r="U14" s="127" t="e">
        <f>р7гл2!#REF!/'7,2'!I14</f>
        <v>#REF!</v>
      </c>
      <c r="V14" s="127" t="e">
        <f>р7гл2!#REF!/'7,2'!J14</f>
        <v>#REF!</v>
      </c>
      <c r="W14" s="25">
        <f>р7гл2!G14/'7,2'!K14</f>
        <v>1.1130284728213977</v>
      </c>
      <c r="X14" s="25">
        <f>р7гл2!H14/'7,2'!L14</f>
        <v>1.1129790122167693</v>
      </c>
      <c r="Y14" s="25">
        <f>р7гл2!I14/'7,2'!M14</f>
        <v>1.1129655272939289</v>
      </c>
      <c r="Z14" s="25">
        <f>р7гл2!J14/'7,2'!N14</f>
        <v>1.1130249635503715</v>
      </c>
      <c r="AB14" s="209">
        <v>8721.7000000000007</v>
      </c>
      <c r="AC14" s="210">
        <f t="shared" si="5"/>
        <v>7268.0833333333339</v>
      </c>
      <c r="AD14" s="209"/>
      <c r="AE14" s="209">
        <v>8721.7000000000007</v>
      </c>
      <c r="AF14" s="210">
        <f t="shared" si="6"/>
        <v>7268.0833333333339</v>
      </c>
      <c r="AH14" s="209">
        <v>7349</v>
      </c>
      <c r="AI14" s="25">
        <f t="shared" si="7"/>
        <v>6124.166666666667</v>
      </c>
      <c r="AK14" s="209">
        <v>16328</v>
      </c>
      <c r="AL14" s="25">
        <f t="shared" si="8"/>
        <v>13606.666666666668</v>
      </c>
      <c r="AN14" s="209">
        <v>19177.600000000002</v>
      </c>
      <c r="AO14" s="25">
        <f t="shared" si="9"/>
        <v>15981.333333333336</v>
      </c>
    </row>
    <row r="15" spans="1:41" ht="24.75" customHeight="1" x14ac:dyDescent="0.2">
      <c r="A15" s="4" t="s">
        <v>206</v>
      </c>
      <c r="B15" s="4" t="s">
        <v>1794</v>
      </c>
      <c r="C15" s="5" t="s">
        <v>1795</v>
      </c>
      <c r="D15" s="4" t="s">
        <v>15</v>
      </c>
      <c r="E15" s="6">
        <v>10771.800000000001</v>
      </c>
      <c r="F15" s="6">
        <f t="shared" si="0"/>
        <v>11860.636666666667</v>
      </c>
      <c r="G15" s="11">
        <v>10771.800000000001</v>
      </c>
      <c r="H15" s="11">
        <f t="shared" si="1"/>
        <v>11860.636666666667</v>
      </c>
      <c r="I15" s="11">
        <v>9062</v>
      </c>
      <c r="J15" s="11">
        <f t="shared" si="2"/>
        <v>9995.8666666666668</v>
      </c>
      <c r="K15" s="6">
        <v>20155.2</v>
      </c>
      <c r="L15" s="6">
        <f t="shared" si="3"/>
        <v>22204</v>
      </c>
      <c r="M15" s="11">
        <v>23851.100000000002</v>
      </c>
      <c r="N15" s="11">
        <f t="shared" si="4"/>
        <v>26075.16166666667</v>
      </c>
      <c r="P15" s="14"/>
      <c r="Q15" s="25">
        <f>р7гл2!E15/'7,2'!E15</f>
        <v>1.1129616220130341</v>
      </c>
      <c r="R15" s="25">
        <f>р7гл2!F15/'7,2'!F15</f>
        <v>1.1130515478230369</v>
      </c>
      <c r="S15" s="127" t="e">
        <f>р7гл2!#REF!/'7,2'!G15</f>
        <v>#REF!</v>
      </c>
      <c r="T15" s="127" t="e">
        <f>р7гл2!#REF!/'7,2'!H15</f>
        <v>#REF!</v>
      </c>
      <c r="U15" s="127" t="e">
        <f>р7гл2!#REF!/'7,2'!I15</f>
        <v>#REF!</v>
      </c>
      <c r="V15" s="127" t="e">
        <f>р7гл2!#REF!/'7,2'!J15</f>
        <v>#REF!</v>
      </c>
      <c r="W15" s="25">
        <f>р7гл2!G15/'7,2'!K15</f>
        <v>1.1130030959752322</v>
      </c>
      <c r="X15" s="25">
        <f>р7гл2!H15/'7,2'!L15</f>
        <v>1.1129976580796253</v>
      </c>
      <c r="Y15" s="25">
        <f>р7гл2!I15/'7,2'!M15</f>
        <v>1.1129884994822041</v>
      </c>
      <c r="Z15" s="25">
        <f>р7гл2!J15/'7,2'!N15</f>
        <v>1.1129825529365525</v>
      </c>
      <c r="AB15" s="209">
        <v>11666.2</v>
      </c>
      <c r="AC15" s="210">
        <f t="shared" si="5"/>
        <v>9721.8333333333339</v>
      </c>
      <c r="AD15" s="209"/>
      <c r="AE15" s="209">
        <v>11666.2</v>
      </c>
      <c r="AF15" s="210">
        <f t="shared" si="6"/>
        <v>9721.8333333333339</v>
      </c>
      <c r="AH15" s="209">
        <v>9832</v>
      </c>
      <c r="AI15" s="25">
        <f t="shared" si="7"/>
        <v>8193.3333333333339</v>
      </c>
      <c r="AK15" s="209">
        <v>21840</v>
      </c>
      <c r="AL15" s="25">
        <f t="shared" si="8"/>
        <v>18200</v>
      </c>
      <c r="AN15" s="209">
        <v>25647.7</v>
      </c>
      <c r="AO15" s="25">
        <f t="shared" si="9"/>
        <v>21373.083333333336</v>
      </c>
    </row>
    <row r="16" spans="1:41" ht="24.75" customHeight="1" x14ac:dyDescent="0.2">
      <c r="A16" s="4" t="s">
        <v>209</v>
      </c>
      <c r="B16" s="4" t="s">
        <v>1796</v>
      </c>
      <c r="C16" s="5" t="s">
        <v>1797</v>
      </c>
      <c r="D16" s="4" t="s">
        <v>15</v>
      </c>
      <c r="E16" s="6">
        <v>10419</v>
      </c>
      <c r="F16" s="6">
        <f t="shared" si="0"/>
        <v>11473.083333333334</v>
      </c>
      <c r="G16" s="11">
        <v>10419</v>
      </c>
      <c r="H16" s="11">
        <f t="shared" si="1"/>
        <v>11473.083333333334</v>
      </c>
      <c r="I16" s="11">
        <v>8765</v>
      </c>
      <c r="J16" s="11">
        <f t="shared" si="2"/>
        <v>9670.5333333333328</v>
      </c>
      <c r="K16" s="6">
        <v>19498</v>
      </c>
      <c r="L16" s="6">
        <f t="shared" si="3"/>
        <v>21479.116666666669</v>
      </c>
      <c r="M16" s="11">
        <v>23072</v>
      </c>
      <c r="N16" s="11">
        <f t="shared" si="4"/>
        <v>25222.483333333334</v>
      </c>
      <c r="P16" s="14"/>
      <c r="Q16" s="25">
        <f>р7гл2!E16/'7,2'!E16</f>
        <v>1.1129666954602169</v>
      </c>
      <c r="R16" s="25">
        <f>р7гл2!F16/'7,2'!F16</f>
        <v>1.1130399413119112</v>
      </c>
      <c r="S16" s="127" t="e">
        <f>р7гл2!#REF!/'7,2'!G16</f>
        <v>#REF!</v>
      </c>
      <c r="T16" s="127" t="e">
        <f>р7гл2!#REF!/'7,2'!H16</f>
        <v>#REF!</v>
      </c>
      <c r="U16" s="127" t="e">
        <f>р7гл2!#REF!/'7,2'!I16</f>
        <v>#REF!</v>
      </c>
      <c r="V16" s="127" t="e">
        <f>р7гл2!#REF!/'7,2'!J16</f>
        <v>#REF!</v>
      </c>
      <c r="W16" s="25">
        <f>р7гл2!G16/'7,2'!K16</f>
        <v>1.1129859472766437</v>
      </c>
      <c r="X16" s="25">
        <f>р7гл2!H16/'7,2'!L16</f>
        <v>1.1129880418732303</v>
      </c>
      <c r="Y16" s="25">
        <f>р7гл2!I16/'7,2'!M16</f>
        <v>1.1129941054091539</v>
      </c>
      <c r="Z16" s="25">
        <f>р7гл2!J16/'7,2'!N16</f>
        <v>1.1130149093170181</v>
      </c>
      <c r="AB16" s="209">
        <v>11285</v>
      </c>
      <c r="AC16" s="210">
        <f t="shared" si="5"/>
        <v>9404.1666666666679</v>
      </c>
      <c r="AD16" s="209"/>
      <c r="AE16" s="209">
        <v>11285</v>
      </c>
      <c r="AF16" s="210">
        <f t="shared" si="6"/>
        <v>9404.1666666666679</v>
      </c>
      <c r="AH16" s="209">
        <v>9512</v>
      </c>
      <c r="AI16" s="25">
        <f t="shared" si="7"/>
        <v>7926.666666666667</v>
      </c>
      <c r="AK16" s="209">
        <v>21127</v>
      </c>
      <c r="AL16" s="25">
        <f t="shared" si="8"/>
        <v>17605.833333333336</v>
      </c>
      <c r="AN16" s="209">
        <v>24809</v>
      </c>
      <c r="AO16" s="25">
        <f t="shared" si="9"/>
        <v>20674.166666666668</v>
      </c>
    </row>
    <row r="17" spans="1:41" ht="24.75" customHeight="1" x14ac:dyDescent="0.2">
      <c r="A17" s="4" t="s">
        <v>212</v>
      </c>
      <c r="B17" s="4" t="s">
        <v>1798</v>
      </c>
      <c r="C17" s="5" t="s">
        <v>1799</v>
      </c>
      <c r="D17" s="4" t="s">
        <v>15</v>
      </c>
      <c r="E17" s="6">
        <v>20282</v>
      </c>
      <c r="F17" s="6">
        <f t="shared" si="0"/>
        <v>22333.116666666669</v>
      </c>
      <c r="G17" s="11">
        <v>20282</v>
      </c>
      <c r="H17" s="11">
        <f t="shared" si="1"/>
        <v>22333.116666666669</v>
      </c>
      <c r="I17" s="11">
        <v>17063</v>
      </c>
      <c r="J17" s="11">
        <f t="shared" si="2"/>
        <v>18823.583333333336</v>
      </c>
      <c r="K17" s="6">
        <v>37956</v>
      </c>
      <c r="L17" s="6">
        <f t="shared" si="3"/>
        <v>41813.466666666667</v>
      </c>
      <c r="M17" s="11">
        <v>44912</v>
      </c>
      <c r="N17" s="11">
        <f t="shared" si="4"/>
        <v>49100.933333333342</v>
      </c>
      <c r="P17" s="14"/>
      <c r="Q17" s="25">
        <f>р7гл2!E17/'7,2'!E17</f>
        <v>1.1130066068435065</v>
      </c>
      <c r="R17" s="25">
        <f>р7гл2!F17/'7,2'!F17</f>
        <v>1.1130107978659494</v>
      </c>
      <c r="S17" s="127" t="e">
        <f>р7гл2!#REF!/'7,2'!G17</f>
        <v>#REF!</v>
      </c>
      <c r="T17" s="127" t="e">
        <f>р7гл2!#REF!/'7,2'!H17</f>
        <v>#REF!</v>
      </c>
      <c r="U17" s="127" t="e">
        <f>р7гл2!#REF!/'7,2'!I17</f>
        <v>#REF!</v>
      </c>
      <c r="V17" s="127" t="e">
        <f>р7гл2!#REF!/'7,2'!J17</f>
        <v>#REF!</v>
      </c>
      <c r="W17" s="25">
        <f>р7гл2!G17/'7,2'!K17</f>
        <v>1.1129992623037201</v>
      </c>
      <c r="X17" s="25">
        <f>р7гл2!H17/'7,2'!L17</f>
        <v>1.1129907111265589</v>
      </c>
      <c r="Y17" s="25">
        <f>р7гл2!I17/'7,2'!M17</f>
        <v>1.112998753117207</v>
      </c>
      <c r="Z17" s="25">
        <f>р7гл2!J17/'7,2'!N17</f>
        <v>1.1129930999274962</v>
      </c>
      <c r="AB17" s="209">
        <v>21967</v>
      </c>
      <c r="AC17" s="210">
        <f t="shared" si="5"/>
        <v>18305.833333333336</v>
      </c>
      <c r="AD17" s="209"/>
      <c r="AE17" s="209">
        <v>21967</v>
      </c>
      <c r="AF17" s="210">
        <f t="shared" si="6"/>
        <v>18305.833333333336</v>
      </c>
      <c r="AH17" s="209">
        <v>18515</v>
      </c>
      <c r="AI17" s="25">
        <f t="shared" si="7"/>
        <v>15429.166666666668</v>
      </c>
      <c r="AK17" s="209">
        <v>41128</v>
      </c>
      <c r="AL17" s="25">
        <f t="shared" si="8"/>
        <v>34273.333333333336</v>
      </c>
      <c r="AN17" s="209">
        <v>48296</v>
      </c>
      <c r="AO17" s="25">
        <f t="shared" si="9"/>
        <v>40246.666666666672</v>
      </c>
    </row>
    <row r="18" spans="1:41" ht="24.75" customHeight="1" x14ac:dyDescent="0.2">
      <c r="A18" s="4" t="s">
        <v>215</v>
      </c>
      <c r="B18" s="4" t="s">
        <v>1800</v>
      </c>
      <c r="C18" s="5" t="s">
        <v>1801</v>
      </c>
      <c r="D18" s="4" t="s">
        <v>15</v>
      </c>
      <c r="E18" s="6">
        <v>26366.600000000002</v>
      </c>
      <c r="F18" s="6">
        <f t="shared" si="0"/>
        <v>29033.05166666667</v>
      </c>
      <c r="G18" s="11">
        <v>26366.600000000002</v>
      </c>
      <c r="H18" s="11">
        <f t="shared" si="1"/>
        <v>29033.05166666667</v>
      </c>
      <c r="I18" s="11">
        <v>22182</v>
      </c>
      <c r="J18" s="11">
        <f t="shared" si="2"/>
        <v>24472.183333333334</v>
      </c>
      <c r="K18" s="6">
        <v>49342.8</v>
      </c>
      <c r="L18" s="6">
        <f t="shared" si="3"/>
        <v>54357.506666666668</v>
      </c>
      <c r="M18" s="11">
        <v>58385.599999999999</v>
      </c>
      <c r="N18" s="11">
        <f t="shared" si="4"/>
        <v>63831.21333333334</v>
      </c>
      <c r="P18" s="14"/>
      <c r="Q18" s="25">
        <f>р7гл2!E18/'7,2'!E18</f>
        <v>1.1130066068435065</v>
      </c>
      <c r="R18" s="25">
        <f>р7гл2!F18/'7,2'!F18</f>
        <v>1.1130107978659494</v>
      </c>
      <c r="S18" s="127" t="e">
        <f>р7гл2!#REF!/'7,2'!G18</f>
        <v>#REF!</v>
      </c>
      <c r="T18" s="127" t="e">
        <f>р7гл2!#REF!/'7,2'!H18</f>
        <v>#REF!</v>
      </c>
      <c r="U18" s="127" t="e">
        <f>р7гл2!#REF!/'7,2'!I18</f>
        <v>#REF!</v>
      </c>
      <c r="V18" s="127" t="e">
        <f>р7гл2!#REF!/'7,2'!J18</f>
        <v>#REF!</v>
      </c>
      <c r="W18" s="25">
        <f>р7гл2!G18/'7,2'!K18</f>
        <v>1.1129992623037199</v>
      </c>
      <c r="X18" s="25">
        <f>р7гл2!H18/'7,2'!L18</f>
        <v>1.1129907111265589</v>
      </c>
      <c r="Y18" s="25">
        <f>р7гл2!I18/'7,2'!M18</f>
        <v>1.1129987531172072</v>
      </c>
      <c r="Z18" s="25">
        <f>р7гл2!J18/'7,2'!N18</f>
        <v>1.1129930999274962</v>
      </c>
      <c r="AB18" s="209">
        <v>28557.100000000002</v>
      </c>
      <c r="AC18" s="210">
        <f t="shared" si="5"/>
        <v>23797.583333333336</v>
      </c>
      <c r="AD18" s="209"/>
      <c r="AE18" s="209">
        <v>28557.100000000002</v>
      </c>
      <c r="AF18" s="210">
        <f t="shared" si="6"/>
        <v>23797.583333333336</v>
      </c>
      <c r="AH18" s="209">
        <v>24071</v>
      </c>
      <c r="AI18" s="25">
        <f t="shared" si="7"/>
        <v>20059.166666666668</v>
      </c>
      <c r="AK18" s="209">
        <v>53466.400000000001</v>
      </c>
      <c r="AL18" s="25">
        <f t="shared" si="8"/>
        <v>44555.333333333336</v>
      </c>
      <c r="AN18" s="209">
        <v>62784.800000000003</v>
      </c>
      <c r="AO18" s="25">
        <f t="shared" si="9"/>
        <v>52320.666666666672</v>
      </c>
    </row>
    <row r="19" spans="1:41" ht="24.75" customHeight="1" x14ac:dyDescent="0.2">
      <c r="A19" s="4" t="s">
        <v>218</v>
      </c>
      <c r="B19" s="4" t="s">
        <v>1802</v>
      </c>
      <c r="C19" s="5" t="s">
        <v>1803</v>
      </c>
      <c r="D19" s="4" t="s">
        <v>15</v>
      </c>
      <c r="E19" s="6">
        <v>2521</v>
      </c>
      <c r="F19" s="6">
        <f t="shared" si="0"/>
        <v>2776.5166666666669</v>
      </c>
      <c r="G19" s="11">
        <v>2521</v>
      </c>
      <c r="H19" s="11">
        <f t="shared" si="1"/>
        <v>2776.5166666666669</v>
      </c>
      <c r="I19" s="11">
        <v>2123</v>
      </c>
      <c r="J19" s="11">
        <f t="shared" si="2"/>
        <v>2342.4</v>
      </c>
      <c r="K19" s="6">
        <v>4706</v>
      </c>
      <c r="L19" s="6">
        <f t="shared" si="3"/>
        <v>5186.0166666666673</v>
      </c>
      <c r="M19" s="11">
        <v>5669</v>
      </c>
      <c r="N19" s="11">
        <f t="shared" si="4"/>
        <v>6197.5999999999995</v>
      </c>
      <c r="P19" s="14"/>
      <c r="Q19" s="25">
        <f>р7гл2!E19/'7,2'!E19</f>
        <v>1.1130503768345894</v>
      </c>
      <c r="R19" s="25">
        <f>р7гл2!F19/'7,2'!F19</f>
        <v>1.1129052589875803</v>
      </c>
      <c r="S19" s="127" t="e">
        <f>р7гл2!#REF!/'7,2'!G19</f>
        <v>#REF!</v>
      </c>
      <c r="T19" s="127" t="e">
        <f>р7гл2!#REF!/'7,2'!H19</f>
        <v>#REF!</v>
      </c>
      <c r="U19" s="127" t="e">
        <f>р7гл2!#REF!/'7,2'!I19</f>
        <v>#REF!</v>
      </c>
      <c r="V19" s="127" t="e">
        <f>р7гл2!#REF!/'7,2'!J19</f>
        <v>#REF!</v>
      </c>
      <c r="W19" s="25">
        <f>р7гл2!G19/'7,2'!K19</f>
        <v>1.1130471738206544</v>
      </c>
      <c r="X19" s="25">
        <f>р7гл2!H19/'7,2'!L19</f>
        <v>1.1129929522015933</v>
      </c>
      <c r="Y19" s="25">
        <f>р7гл2!I19/'7,2'!M19</f>
        <v>1.1130710883753749</v>
      </c>
      <c r="Z19" s="25">
        <f>р7гл2!J19/'7,2'!N19</f>
        <v>1.1130114883180586</v>
      </c>
      <c r="AB19" s="209">
        <v>2731</v>
      </c>
      <c r="AC19" s="210">
        <f t="shared" si="5"/>
        <v>2275.8333333333335</v>
      </c>
      <c r="AD19" s="209"/>
      <c r="AE19" s="209">
        <v>2731</v>
      </c>
      <c r="AF19" s="210">
        <f t="shared" si="6"/>
        <v>2275.8333333333335</v>
      </c>
      <c r="AH19" s="209">
        <v>2304</v>
      </c>
      <c r="AI19" s="25">
        <f t="shared" si="7"/>
        <v>1920</v>
      </c>
      <c r="AK19" s="209">
        <v>5101</v>
      </c>
      <c r="AL19" s="25">
        <f t="shared" si="8"/>
        <v>4250.8333333333339</v>
      </c>
      <c r="AN19" s="209">
        <v>6096</v>
      </c>
      <c r="AO19" s="25">
        <f t="shared" si="9"/>
        <v>5080</v>
      </c>
    </row>
    <row r="20" spans="1:41" ht="24.75" customHeight="1" x14ac:dyDescent="0.2">
      <c r="A20" s="4" t="s">
        <v>221</v>
      </c>
      <c r="B20" s="4" t="s">
        <v>1804</v>
      </c>
      <c r="C20" s="5" t="s">
        <v>1805</v>
      </c>
      <c r="D20" s="4" t="s">
        <v>15</v>
      </c>
      <c r="E20" s="6">
        <v>4903</v>
      </c>
      <c r="F20" s="6">
        <f t="shared" si="0"/>
        <v>5399.5166666666673</v>
      </c>
      <c r="G20" s="11">
        <v>4903</v>
      </c>
      <c r="H20" s="11">
        <f t="shared" si="1"/>
        <v>5399.5166666666673</v>
      </c>
      <c r="I20" s="11">
        <v>4128</v>
      </c>
      <c r="J20" s="11">
        <f t="shared" si="2"/>
        <v>4554.666666666667</v>
      </c>
      <c r="K20" s="6">
        <v>9150</v>
      </c>
      <c r="L20" s="6">
        <f t="shared" si="3"/>
        <v>10082.283333333335</v>
      </c>
      <c r="M20" s="11">
        <v>11021</v>
      </c>
      <c r="N20" s="11">
        <f t="shared" si="4"/>
        <v>12047.5</v>
      </c>
      <c r="P20" s="14"/>
      <c r="Q20" s="25">
        <f>р7гл2!E20/'7,2'!E20</f>
        <v>1.1129920456863145</v>
      </c>
      <c r="R20" s="25">
        <f>р7гл2!F20/'7,2'!F20</f>
        <v>1.1130625889354293</v>
      </c>
      <c r="S20" s="127" t="e">
        <f>р7гл2!#REF!/'7,2'!G20</f>
        <v>#REF!</v>
      </c>
      <c r="T20" s="127" t="e">
        <f>р7гл2!#REF!/'7,2'!H20</f>
        <v>#REF!</v>
      </c>
      <c r="U20" s="127" t="e">
        <f>р7гл2!#REF!/'7,2'!I20</f>
        <v>#REF!</v>
      </c>
      <c r="V20" s="127" t="e">
        <f>р7гл2!#REF!/'7,2'!J20</f>
        <v>#REF!</v>
      </c>
      <c r="W20" s="25">
        <f>р7гл2!G20/'7,2'!K20</f>
        <v>1.1130054644808742</v>
      </c>
      <c r="X20" s="25">
        <f>р7гл2!H20/'7,2'!L20</f>
        <v>1.1130415233321815</v>
      </c>
      <c r="Y20" s="25">
        <f>р7гл2!I20/'7,2'!M20</f>
        <v>1.1129661555212775</v>
      </c>
      <c r="Z20" s="25">
        <f>р7гл2!J20/'7,2'!N20</f>
        <v>1.1130109981323926</v>
      </c>
      <c r="AB20" s="209">
        <v>5311</v>
      </c>
      <c r="AC20" s="210">
        <f t="shared" si="5"/>
        <v>4425.8333333333339</v>
      </c>
      <c r="AD20" s="209"/>
      <c r="AE20" s="209">
        <v>5311</v>
      </c>
      <c r="AF20" s="210">
        <f t="shared" si="6"/>
        <v>4425.8333333333339</v>
      </c>
      <c r="AH20" s="209">
        <v>4480</v>
      </c>
      <c r="AI20" s="25">
        <f t="shared" si="7"/>
        <v>3733.3333333333335</v>
      </c>
      <c r="AK20" s="209">
        <v>9917</v>
      </c>
      <c r="AL20" s="25">
        <f t="shared" si="8"/>
        <v>8264.1666666666679</v>
      </c>
      <c r="AN20" s="209">
        <v>11850</v>
      </c>
      <c r="AO20" s="25">
        <f t="shared" si="9"/>
        <v>9875</v>
      </c>
    </row>
    <row r="21" spans="1:41" ht="24.75" customHeight="1" x14ac:dyDescent="0.2">
      <c r="A21" s="4" t="s">
        <v>224</v>
      </c>
      <c r="B21" s="4" t="s">
        <v>1806</v>
      </c>
      <c r="C21" s="5" t="s">
        <v>1807</v>
      </c>
      <c r="D21" s="4" t="s">
        <v>15</v>
      </c>
      <c r="E21" s="6">
        <v>10915</v>
      </c>
      <c r="F21" s="6">
        <f t="shared" si="0"/>
        <v>12022.083333333334</v>
      </c>
      <c r="G21" s="11">
        <v>10915</v>
      </c>
      <c r="H21" s="11">
        <f t="shared" si="1"/>
        <v>12022.083333333334</v>
      </c>
      <c r="I21" s="11">
        <v>9190</v>
      </c>
      <c r="J21" s="11">
        <f t="shared" si="2"/>
        <v>10141.25</v>
      </c>
      <c r="K21" s="6">
        <v>20367</v>
      </c>
      <c r="L21" s="6">
        <f t="shared" si="3"/>
        <v>22444.95</v>
      </c>
      <c r="M21" s="11">
        <v>24536</v>
      </c>
      <c r="N21" s="11">
        <f t="shared" si="4"/>
        <v>26818.649999999998</v>
      </c>
      <c r="P21" s="14"/>
      <c r="Q21" s="25">
        <f>р7гл2!E21/'7,2'!E21</f>
        <v>1.112963811268896</v>
      </c>
      <c r="R21" s="25">
        <f>р7гл2!F21/'7,2'!F21</f>
        <v>1.113035039683915</v>
      </c>
      <c r="S21" s="127" t="e">
        <f>р7гл2!#REF!/'7,2'!G21</f>
        <v>#REF!</v>
      </c>
      <c r="T21" s="127" t="e">
        <f>р7гл2!#REF!/'7,2'!H21</f>
        <v>#REF!</v>
      </c>
      <c r="U21" s="127" t="e">
        <f>р7гл2!#REF!/'7,2'!I21</f>
        <v>#REF!</v>
      </c>
      <c r="V21" s="127" t="e">
        <f>р7гл2!#REF!/'7,2'!J21</f>
        <v>#REF!</v>
      </c>
      <c r="W21" s="25">
        <f>р7гл2!G21/'7,2'!K21</f>
        <v>1.1129768743555752</v>
      </c>
      <c r="X21" s="25">
        <f>р7гл2!H21/'7,2'!L21</f>
        <v>1.112989781665809</v>
      </c>
      <c r="Y21" s="25">
        <f>р7гл2!I21/'7,2'!M21</f>
        <v>1.1130176067818716</v>
      </c>
      <c r="Z21" s="25">
        <f>р7гл2!J21/'7,2'!N21</f>
        <v>1.1129941290855432</v>
      </c>
      <c r="AB21" s="209">
        <v>11825</v>
      </c>
      <c r="AC21" s="210">
        <f t="shared" si="5"/>
        <v>9854.1666666666679</v>
      </c>
      <c r="AD21" s="209"/>
      <c r="AE21" s="209">
        <v>11825</v>
      </c>
      <c r="AF21" s="210">
        <f t="shared" si="6"/>
        <v>9854.1666666666679</v>
      </c>
      <c r="AH21" s="209">
        <v>9975</v>
      </c>
      <c r="AI21" s="25">
        <f t="shared" si="7"/>
        <v>8312.5</v>
      </c>
      <c r="AK21" s="209">
        <v>22077</v>
      </c>
      <c r="AL21" s="25">
        <f t="shared" si="8"/>
        <v>18397.5</v>
      </c>
      <c r="AN21" s="209">
        <v>26379</v>
      </c>
      <c r="AO21" s="25">
        <f t="shared" si="9"/>
        <v>21982.5</v>
      </c>
    </row>
    <row r="22" spans="1:41" ht="24.75" customHeight="1" x14ac:dyDescent="0.2">
      <c r="A22" s="4" t="s">
        <v>227</v>
      </c>
      <c r="B22" s="4" t="s">
        <v>1808</v>
      </c>
      <c r="C22" s="5" t="s">
        <v>1809</v>
      </c>
      <c r="D22" s="4" t="s">
        <v>15</v>
      </c>
      <c r="E22" s="6">
        <v>14299</v>
      </c>
      <c r="F22" s="6">
        <f t="shared" si="0"/>
        <v>15751.216666666667</v>
      </c>
      <c r="G22" s="11">
        <v>14299</v>
      </c>
      <c r="H22" s="11">
        <f t="shared" si="1"/>
        <v>15751.216666666667</v>
      </c>
      <c r="I22" s="11">
        <v>12041</v>
      </c>
      <c r="J22" s="11">
        <f t="shared" si="2"/>
        <v>13285.8</v>
      </c>
      <c r="K22" s="6">
        <v>26686</v>
      </c>
      <c r="L22" s="6">
        <f t="shared" si="3"/>
        <v>29405.05</v>
      </c>
      <c r="M22" s="11">
        <v>32146</v>
      </c>
      <c r="N22" s="11">
        <f t="shared" si="4"/>
        <v>35136</v>
      </c>
      <c r="P22" s="14"/>
      <c r="Q22" s="25">
        <f>р7гл2!E22/'7,2'!E22</f>
        <v>1.1130148961465838</v>
      </c>
      <c r="R22" s="25">
        <f>р7гл2!F22/'7,2'!F22</f>
        <v>1.1129933878123701</v>
      </c>
      <c r="S22" s="127" t="e">
        <f>р7гл2!#REF!/'7,2'!G22</f>
        <v>#REF!</v>
      </c>
      <c r="T22" s="127" t="e">
        <f>р7гл2!#REF!/'7,2'!H22</f>
        <v>#REF!</v>
      </c>
      <c r="U22" s="127" t="e">
        <f>р7гл2!#REF!/'7,2'!I22</f>
        <v>#REF!</v>
      </c>
      <c r="V22" s="127" t="e">
        <f>р7гл2!#REF!/'7,2'!J22</f>
        <v>#REF!</v>
      </c>
      <c r="W22" s="25">
        <f>р7гл2!G22/'7,2'!K22</f>
        <v>1.1130180619051189</v>
      </c>
      <c r="X22" s="25">
        <f>р7гл2!H22/'7,2'!L22</f>
        <v>1.1130060992924684</v>
      </c>
      <c r="Y22" s="25">
        <f>р7гл2!I22/'7,2'!M22</f>
        <v>1.1129845081814222</v>
      </c>
      <c r="Z22" s="25">
        <f>р7гл2!J22/'7,2'!N22</f>
        <v>1.1129895264116576</v>
      </c>
      <c r="AB22" s="209">
        <v>15493</v>
      </c>
      <c r="AC22" s="210">
        <f t="shared" si="5"/>
        <v>12910.833333333334</v>
      </c>
      <c r="AD22" s="209"/>
      <c r="AE22" s="209">
        <v>15493</v>
      </c>
      <c r="AF22" s="210">
        <f t="shared" si="6"/>
        <v>12910.833333333334</v>
      </c>
      <c r="AH22" s="209">
        <v>13068</v>
      </c>
      <c r="AI22" s="25">
        <f t="shared" si="7"/>
        <v>10890</v>
      </c>
      <c r="AK22" s="209">
        <v>28923</v>
      </c>
      <c r="AL22" s="25">
        <f t="shared" si="8"/>
        <v>24102.5</v>
      </c>
      <c r="AN22" s="209">
        <v>34560</v>
      </c>
      <c r="AO22" s="25">
        <f t="shared" si="9"/>
        <v>28800</v>
      </c>
    </row>
    <row r="23" spans="1:41" ht="24.75" customHeight="1" x14ac:dyDescent="0.2">
      <c r="A23" s="4" t="s">
        <v>230</v>
      </c>
      <c r="B23" s="4" t="s">
        <v>1810</v>
      </c>
      <c r="C23" s="5" t="s">
        <v>1811</v>
      </c>
      <c r="D23" s="4" t="s">
        <v>15</v>
      </c>
      <c r="E23" s="6">
        <v>1577</v>
      </c>
      <c r="F23" s="6">
        <f t="shared" si="0"/>
        <v>1735.45</v>
      </c>
      <c r="G23" s="11">
        <v>1577</v>
      </c>
      <c r="H23" s="11">
        <f t="shared" si="1"/>
        <v>1735.45</v>
      </c>
      <c r="I23" s="13">
        <v>1326</v>
      </c>
      <c r="J23" s="11">
        <f t="shared" si="2"/>
        <v>1464</v>
      </c>
      <c r="K23" s="6">
        <v>2911</v>
      </c>
      <c r="L23" s="6">
        <f t="shared" si="3"/>
        <v>3207.5833333333335</v>
      </c>
      <c r="M23" s="11">
        <v>3409</v>
      </c>
      <c r="N23" s="11">
        <f t="shared" si="4"/>
        <v>3729.1333333333337</v>
      </c>
      <c r="P23" s="14"/>
      <c r="Q23" s="25">
        <f>р7гл2!E23/'7,2'!E23</f>
        <v>1.1128725428027901</v>
      </c>
      <c r="R23" s="25">
        <f>р7гл2!F23/'7,2'!F23</f>
        <v>1.113255927857328</v>
      </c>
      <c r="S23" s="127" t="e">
        <f>р7гл2!#REF!/'7,2'!G23</f>
        <v>#REF!</v>
      </c>
      <c r="T23" s="127" t="e">
        <f>р7гл2!#REF!/'7,2'!H23</f>
        <v>#REF!</v>
      </c>
      <c r="U23" s="127" t="e">
        <f>р7гл2!#REF!/'7,2'!I23</f>
        <v>#REF!</v>
      </c>
      <c r="V23" s="127" t="e">
        <f>р7гл2!#REF!/'7,2'!J23</f>
        <v>#REF!</v>
      </c>
      <c r="W23" s="25">
        <f>р7гл2!G23/'7,2'!K23</f>
        <v>1.1130195809000343</v>
      </c>
      <c r="X23" s="25">
        <f>р7гл2!H23/'7,2'!L23</f>
        <v>1.112987451612065</v>
      </c>
      <c r="Y23" s="25">
        <f>р7гл2!I23/'7,2'!M23</f>
        <v>1.1129363449691991</v>
      </c>
      <c r="Z23" s="25">
        <f>р7гл2!J23/'7,2'!N23</f>
        <v>1.1131272681766986</v>
      </c>
      <c r="AB23" s="209">
        <v>1707</v>
      </c>
      <c r="AC23" s="210">
        <f t="shared" si="5"/>
        <v>1422.5</v>
      </c>
      <c r="AD23" s="209"/>
      <c r="AE23" s="209">
        <v>1707</v>
      </c>
      <c r="AF23" s="210">
        <f t="shared" si="6"/>
        <v>1422.5</v>
      </c>
      <c r="AH23" s="209">
        <v>1440</v>
      </c>
      <c r="AI23" s="25">
        <f t="shared" si="7"/>
        <v>1200</v>
      </c>
      <c r="AK23" s="209">
        <v>3155</v>
      </c>
      <c r="AL23" s="25">
        <f t="shared" si="8"/>
        <v>2629.166666666667</v>
      </c>
      <c r="AN23" s="209">
        <v>3668</v>
      </c>
      <c r="AO23" s="25">
        <f t="shared" si="9"/>
        <v>3056.666666666667</v>
      </c>
    </row>
    <row r="24" spans="1:41" ht="12.75" customHeight="1" x14ac:dyDescent="0.2">
      <c r="A24" s="4" t="s">
        <v>233</v>
      </c>
      <c r="B24" s="4" t="s">
        <v>1812</v>
      </c>
      <c r="C24" s="5" t="s">
        <v>1813</v>
      </c>
      <c r="D24" s="4" t="s">
        <v>15</v>
      </c>
      <c r="E24" s="6">
        <v>3154</v>
      </c>
      <c r="F24" s="6">
        <f t="shared" si="0"/>
        <v>3473.95</v>
      </c>
      <c r="G24" s="11">
        <v>3154</v>
      </c>
      <c r="H24" s="11">
        <f t="shared" si="1"/>
        <v>3473.95</v>
      </c>
      <c r="I24" s="11">
        <v>2653</v>
      </c>
      <c r="J24" s="11">
        <f t="shared" si="2"/>
        <v>2924.95</v>
      </c>
      <c r="K24" s="6">
        <v>5824</v>
      </c>
      <c r="L24" s="6">
        <f t="shared" si="3"/>
        <v>6417.2</v>
      </c>
      <c r="M24" s="11">
        <v>6818</v>
      </c>
      <c r="N24" s="11">
        <f t="shared" si="4"/>
        <v>7460.3</v>
      </c>
      <c r="P24" s="14"/>
      <c r="Q24" s="25">
        <f>р7гл2!E24/'7,2'!E24</f>
        <v>1.1128725428027901</v>
      </c>
      <c r="R24" s="25">
        <f>р7гл2!F24/'7,2'!F24</f>
        <v>1.1131421004907958</v>
      </c>
      <c r="S24" s="127" t="e">
        <f>р7гл2!#REF!/'7,2'!G24</f>
        <v>#REF!</v>
      </c>
      <c r="T24" s="127" t="e">
        <f>р7гл2!#REF!/'7,2'!H24</f>
        <v>#REF!</v>
      </c>
      <c r="U24" s="127" t="e">
        <f>р7гл2!#REF!/'7,2'!I24</f>
        <v>#REF!</v>
      </c>
      <c r="V24" s="127" t="e">
        <f>р7гл2!#REF!/'7,2'!J24</f>
        <v>#REF!</v>
      </c>
      <c r="W24" s="25">
        <f>р7гл2!G24/'7,2'!K24</f>
        <v>1.1129807692307692</v>
      </c>
      <c r="X24" s="25">
        <f>р7гл2!H24/'7,2'!L24</f>
        <v>1.1129464563984293</v>
      </c>
      <c r="Y24" s="25">
        <f>р7гл2!I24/'7,2'!M24</f>
        <v>1.1129363449691991</v>
      </c>
      <c r="Z24" s="25">
        <f>р7гл2!J24/'7,2'!N24</f>
        <v>1.1129579239440772</v>
      </c>
      <c r="AB24" s="209">
        <v>3417</v>
      </c>
      <c r="AC24" s="210">
        <f t="shared" si="5"/>
        <v>2847.5</v>
      </c>
      <c r="AD24" s="209"/>
      <c r="AE24" s="209">
        <v>3417</v>
      </c>
      <c r="AF24" s="210">
        <f t="shared" si="6"/>
        <v>2847.5</v>
      </c>
      <c r="AH24" s="209">
        <v>2877</v>
      </c>
      <c r="AI24" s="25">
        <f t="shared" si="7"/>
        <v>2397.5</v>
      </c>
      <c r="AK24" s="209">
        <v>6312</v>
      </c>
      <c r="AL24" s="25">
        <f t="shared" si="8"/>
        <v>5260</v>
      </c>
      <c r="AN24" s="209">
        <v>7338</v>
      </c>
      <c r="AO24" s="25">
        <f t="shared" si="9"/>
        <v>6115</v>
      </c>
    </row>
    <row r="25" spans="1:41" ht="24.75" customHeight="1" x14ac:dyDescent="0.2">
      <c r="A25" s="4" t="s">
        <v>236</v>
      </c>
      <c r="B25" s="4" t="s">
        <v>1814</v>
      </c>
      <c r="C25" s="5" t="s">
        <v>1815</v>
      </c>
      <c r="D25" s="4" t="s">
        <v>15</v>
      </c>
      <c r="E25" s="6">
        <v>2336</v>
      </c>
      <c r="F25" s="6">
        <f t="shared" si="0"/>
        <v>2571.15</v>
      </c>
      <c r="G25" s="11">
        <v>2336</v>
      </c>
      <c r="H25" s="11">
        <f t="shared" si="1"/>
        <v>2571.15</v>
      </c>
      <c r="I25" s="11">
        <v>1965</v>
      </c>
      <c r="J25" s="11">
        <f t="shared" si="2"/>
        <v>2166.5166666666669</v>
      </c>
      <c r="K25" s="6">
        <v>4357</v>
      </c>
      <c r="L25" s="6">
        <f t="shared" si="3"/>
        <v>4801.7166666666672</v>
      </c>
      <c r="M25" s="11">
        <v>5249</v>
      </c>
      <c r="N25" s="11">
        <f t="shared" si="4"/>
        <v>5736.0333333333338</v>
      </c>
      <c r="P25" s="14"/>
      <c r="Q25" s="25">
        <f>р7гл2!E25/'7,2'!E25</f>
        <v>1.1130136986301369</v>
      </c>
      <c r="R25" s="25">
        <f>р7гл2!F25/'7,2'!F25</f>
        <v>1.113120588063707</v>
      </c>
      <c r="S25" s="127" t="e">
        <f>р7гл2!#REF!/'7,2'!G25</f>
        <v>#REF!</v>
      </c>
      <c r="T25" s="127" t="e">
        <f>р7гл2!#REF!/'7,2'!H25</f>
        <v>#REF!</v>
      </c>
      <c r="U25" s="127" t="e">
        <f>р7гл2!#REF!/'7,2'!I25</f>
        <v>#REF!</v>
      </c>
      <c r="V25" s="127" t="e">
        <f>р7гл2!#REF!/'7,2'!J25</f>
        <v>#REF!</v>
      </c>
      <c r="W25" s="25">
        <f>р7гл2!G25/'7,2'!K25</f>
        <v>1.1129217351388569</v>
      </c>
      <c r="X25" s="25">
        <f>р7гл2!H25/'7,2'!L25</f>
        <v>1.1129353043876669</v>
      </c>
      <c r="Y25" s="25">
        <f>р7гл2!I25/'7,2'!M25</f>
        <v>1.1129738997904364</v>
      </c>
      <c r="Z25" s="25">
        <f>р7гл2!J25/'7,2'!N25</f>
        <v>1.1129642435829639</v>
      </c>
      <c r="AB25" s="209">
        <v>2529</v>
      </c>
      <c r="AC25" s="210">
        <f t="shared" si="5"/>
        <v>2107.5</v>
      </c>
      <c r="AD25" s="209"/>
      <c r="AE25" s="209">
        <v>2529</v>
      </c>
      <c r="AF25" s="210">
        <f t="shared" si="6"/>
        <v>2107.5</v>
      </c>
      <c r="AH25" s="209">
        <v>2131</v>
      </c>
      <c r="AI25" s="25">
        <f t="shared" si="7"/>
        <v>1775.8333333333335</v>
      </c>
      <c r="AK25" s="209">
        <v>4723</v>
      </c>
      <c r="AL25" s="25">
        <f t="shared" si="8"/>
        <v>3935.8333333333335</v>
      </c>
      <c r="AN25" s="209">
        <v>5642</v>
      </c>
      <c r="AO25" s="25">
        <f t="shared" si="9"/>
        <v>4701.666666666667</v>
      </c>
    </row>
    <row r="26" spans="1:41" ht="24.75" customHeight="1" x14ac:dyDescent="0.2">
      <c r="A26" s="4" t="s">
        <v>239</v>
      </c>
      <c r="B26" s="4" t="s">
        <v>1816</v>
      </c>
      <c r="C26" s="5" t="s">
        <v>1817</v>
      </c>
      <c r="D26" s="4" t="s">
        <v>15</v>
      </c>
      <c r="E26" s="6">
        <v>9922</v>
      </c>
      <c r="F26" s="6">
        <f t="shared" si="0"/>
        <v>10930.183333333334</v>
      </c>
      <c r="G26" s="11">
        <v>9922</v>
      </c>
      <c r="H26" s="11">
        <f t="shared" si="1"/>
        <v>10930.183333333334</v>
      </c>
      <c r="I26" s="11">
        <v>8353</v>
      </c>
      <c r="J26" s="11">
        <f t="shared" si="2"/>
        <v>9219.1333333333332</v>
      </c>
      <c r="K26" s="6">
        <v>18516</v>
      </c>
      <c r="L26" s="6">
        <f t="shared" si="3"/>
        <v>20404.5</v>
      </c>
      <c r="M26" s="11">
        <v>22305</v>
      </c>
      <c r="N26" s="11">
        <f t="shared" si="4"/>
        <v>24379.666666666668</v>
      </c>
      <c r="P26" s="14"/>
      <c r="Q26" s="25">
        <f>р7гл2!E26/'7,2'!E26</f>
        <v>1.1129812537794799</v>
      </c>
      <c r="R26" s="25">
        <f>р7гл2!F26/'7,2'!F26</f>
        <v>1.1129730974320344</v>
      </c>
      <c r="S26" s="127" t="e">
        <f>р7гл2!#REF!/'7,2'!G26</f>
        <v>#REF!</v>
      </c>
      <c r="T26" s="127" t="e">
        <f>р7гл2!#REF!/'7,2'!H26</f>
        <v>#REF!</v>
      </c>
      <c r="U26" s="127" t="e">
        <f>р7гл2!#REF!/'7,2'!I26</f>
        <v>#REF!</v>
      </c>
      <c r="V26" s="127" t="e">
        <f>р7гл2!#REF!/'7,2'!J26</f>
        <v>#REF!</v>
      </c>
      <c r="W26" s="25">
        <f>р7гл2!G26/'7,2'!K26</f>
        <v>1.1129833657377404</v>
      </c>
      <c r="X26" s="25">
        <f>р7гл2!H26/'7,2'!L26</f>
        <v>1.112989781665809</v>
      </c>
      <c r="Y26" s="25">
        <f>р7гл2!I26/'7,2'!M26</f>
        <v>1.1129791526563551</v>
      </c>
      <c r="Z26" s="25">
        <f>р7гл2!J26/'7,2'!N26</f>
        <v>1.1130176786666484</v>
      </c>
      <c r="AB26" s="209">
        <v>10751</v>
      </c>
      <c r="AC26" s="210">
        <f t="shared" si="5"/>
        <v>8959.1666666666679</v>
      </c>
      <c r="AD26" s="209"/>
      <c r="AE26" s="209">
        <v>10751</v>
      </c>
      <c r="AF26" s="210">
        <f t="shared" si="6"/>
        <v>8959.1666666666679</v>
      </c>
      <c r="AH26" s="209">
        <v>9068</v>
      </c>
      <c r="AI26" s="25">
        <f t="shared" si="7"/>
        <v>7556.666666666667</v>
      </c>
      <c r="AK26" s="209">
        <v>20070</v>
      </c>
      <c r="AL26" s="25">
        <f t="shared" si="8"/>
        <v>16725</v>
      </c>
      <c r="AN26" s="209">
        <v>23980</v>
      </c>
      <c r="AO26" s="25">
        <f t="shared" si="9"/>
        <v>19983.333333333336</v>
      </c>
    </row>
    <row r="27" spans="1:41" ht="12.75" customHeight="1" x14ac:dyDescent="0.2">
      <c r="A27" s="4" t="s">
        <v>242</v>
      </c>
      <c r="B27" s="4" t="s">
        <v>1818</v>
      </c>
      <c r="C27" s="5" t="s">
        <v>1819</v>
      </c>
      <c r="D27" s="4" t="s">
        <v>15</v>
      </c>
      <c r="E27" s="8">
        <v>1096</v>
      </c>
      <c r="F27" s="6">
        <f t="shared" si="0"/>
        <v>1206.7833333333333</v>
      </c>
      <c r="G27" s="13">
        <v>1096</v>
      </c>
      <c r="H27" s="11">
        <f t="shared" si="1"/>
        <v>1206.7833333333333</v>
      </c>
      <c r="I27" s="13">
        <v>920</v>
      </c>
      <c r="J27" s="11">
        <f t="shared" si="2"/>
        <v>1016.6666666666667</v>
      </c>
      <c r="K27" s="6">
        <v>2022</v>
      </c>
      <c r="L27" s="6">
        <f t="shared" si="3"/>
        <v>2227.5166666666669</v>
      </c>
      <c r="M27" s="11">
        <v>2369</v>
      </c>
      <c r="N27" s="11">
        <f t="shared" si="4"/>
        <v>2591.4833333333336</v>
      </c>
      <c r="P27" s="14"/>
      <c r="Q27" s="25">
        <f>р7гл2!E27/'7,2'!E27</f>
        <v>1.1131386861313868</v>
      </c>
      <c r="R27" s="25">
        <f>р7гл2!F27/'7,2'!F27</f>
        <v>1.1128758269228114</v>
      </c>
      <c r="S27" s="127" t="e">
        <f>р7гл2!#REF!/'7,2'!G27</f>
        <v>#REF!</v>
      </c>
      <c r="T27" s="127" t="e">
        <f>р7гл2!#REF!/'7,2'!H27</f>
        <v>#REF!</v>
      </c>
      <c r="U27" s="127" t="e">
        <f>р7гл2!#REF!/'7,2'!I27</f>
        <v>#REF!</v>
      </c>
      <c r="V27" s="127" t="e">
        <f>р7гл2!#REF!/'7,2'!J27</f>
        <v>#REF!</v>
      </c>
      <c r="W27" s="25">
        <f>р7гл2!G27/'7,2'!K27</f>
        <v>1.1127596439169138</v>
      </c>
      <c r="X27" s="25">
        <f>р7гл2!H27/'7,2'!L27</f>
        <v>1.1128985192778205</v>
      </c>
      <c r="Y27" s="25">
        <f>р7гл2!I27/'7,2'!M27</f>
        <v>1.1131279020683833</v>
      </c>
      <c r="Z27" s="25">
        <f>р7гл2!J27/'7,2'!N27</f>
        <v>1.1128761520107531</v>
      </c>
      <c r="AB27" s="209">
        <v>1187</v>
      </c>
      <c r="AC27" s="210">
        <f t="shared" si="5"/>
        <v>989.16666666666674</v>
      </c>
      <c r="AD27" s="209"/>
      <c r="AE27" s="209">
        <v>1187</v>
      </c>
      <c r="AF27" s="210">
        <f t="shared" si="6"/>
        <v>989.16666666666674</v>
      </c>
      <c r="AH27" s="209">
        <v>1000</v>
      </c>
      <c r="AI27" s="25">
        <f t="shared" si="7"/>
        <v>833.33333333333337</v>
      </c>
      <c r="AK27" s="209">
        <v>2191</v>
      </c>
      <c r="AL27" s="25">
        <f t="shared" si="8"/>
        <v>1825.8333333333335</v>
      </c>
      <c r="AN27" s="209">
        <v>2549</v>
      </c>
      <c r="AO27" s="25">
        <f t="shared" si="9"/>
        <v>2124.166666666667</v>
      </c>
    </row>
    <row r="28" spans="1:41" ht="12.75" customHeight="1" x14ac:dyDescent="0.2">
      <c r="A28" s="4" t="s">
        <v>245</v>
      </c>
      <c r="B28" s="4" t="s">
        <v>1820</v>
      </c>
      <c r="C28" s="5" t="s">
        <v>1821</v>
      </c>
      <c r="D28" s="4" t="s">
        <v>15</v>
      </c>
      <c r="E28" s="8">
        <v>549</v>
      </c>
      <c r="F28" s="6">
        <f t="shared" si="0"/>
        <v>602.88333333333333</v>
      </c>
      <c r="G28" s="13">
        <v>549</v>
      </c>
      <c r="H28" s="11">
        <f t="shared" si="1"/>
        <v>602.88333333333333</v>
      </c>
      <c r="I28" s="13">
        <v>461</v>
      </c>
      <c r="J28" s="11">
        <f t="shared" si="2"/>
        <v>508.33333333333337</v>
      </c>
      <c r="K28" s="8">
        <v>1012</v>
      </c>
      <c r="L28" s="6">
        <f t="shared" si="3"/>
        <v>1114.2666666666667</v>
      </c>
      <c r="M28" s="13">
        <v>1183</v>
      </c>
      <c r="N28" s="11">
        <f t="shared" si="4"/>
        <v>1293.2</v>
      </c>
      <c r="P28" s="14"/>
      <c r="Q28" s="25">
        <f>р7гл2!E28/'7,2'!E28</f>
        <v>1.1129326047358834</v>
      </c>
      <c r="R28" s="25">
        <f>р7гл2!F28/'7,2'!F28</f>
        <v>1.1129848229342327</v>
      </c>
      <c r="S28" s="127" t="e">
        <f>р7гл2!#REF!/'7,2'!G28</f>
        <v>#REF!</v>
      </c>
      <c r="T28" s="127" t="e">
        <f>р7гл2!#REF!/'7,2'!H28</f>
        <v>#REF!</v>
      </c>
      <c r="U28" s="127" t="e">
        <f>р7гл2!#REF!/'7,2'!I28</f>
        <v>#REF!</v>
      </c>
      <c r="V28" s="127" t="e">
        <f>р7гл2!#REF!/'7,2'!J28</f>
        <v>#REF!</v>
      </c>
      <c r="W28" s="25">
        <f>р7гл2!G28/'7,2'!K28</f>
        <v>1.1126482213438735</v>
      </c>
      <c r="X28" s="25">
        <f>р7гл2!H28/'7,2'!L28</f>
        <v>1.1128395357185592</v>
      </c>
      <c r="Y28" s="25">
        <f>р7гл2!I28/'7,2'!M28</f>
        <v>1.1132713440405748</v>
      </c>
      <c r="Z28" s="25">
        <f>р7гл2!J28/'7,2'!N28</f>
        <v>1.1127435818125579</v>
      </c>
      <c r="AB28" s="209">
        <v>593</v>
      </c>
      <c r="AC28" s="210">
        <f t="shared" si="5"/>
        <v>494.16666666666669</v>
      </c>
      <c r="AD28" s="209"/>
      <c r="AE28" s="209">
        <v>593</v>
      </c>
      <c r="AF28" s="210">
        <f>AE28/1.2</f>
        <v>494.16666666666669</v>
      </c>
      <c r="AH28" s="209">
        <v>500</v>
      </c>
      <c r="AI28" s="25">
        <f t="shared" si="7"/>
        <v>416.66666666666669</v>
      </c>
      <c r="AK28" s="209">
        <v>1096</v>
      </c>
      <c r="AL28" s="25">
        <f t="shared" si="8"/>
        <v>913.33333333333337</v>
      </c>
      <c r="AN28" s="209">
        <v>1272</v>
      </c>
      <c r="AO28" s="25">
        <f t="shared" si="9"/>
        <v>1060</v>
      </c>
    </row>
    <row r="29" spans="1:41" ht="12.75" customHeight="1" x14ac:dyDescent="0.2">
      <c r="A29" s="4" t="s">
        <v>248</v>
      </c>
      <c r="B29" s="4" t="s">
        <v>1822</v>
      </c>
      <c r="C29" s="5" t="s">
        <v>1823</v>
      </c>
      <c r="D29" s="4" t="s">
        <v>15</v>
      </c>
      <c r="E29" s="8">
        <v>1096</v>
      </c>
      <c r="F29" s="6">
        <f t="shared" si="0"/>
        <v>1206.7833333333333</v>
      </c>
      <c r="G29" s="13">
        <v>1096</v>
      </c>
      <c r="H29" s="11">
        <f t="shared" si="1"/>
        <v>1206.7833333333333</v>
      </c>
      <c r="I29" s="13">
        <v>920</v>
      </c>
      <c r="J29" s="11">
        <f t="shared" si="2"/>
        <v>1016.6666666666667</v>
      </c>
      <c r="K29" s="6">
        <v>2022</v>
      </c>
      <c r="L29" s="6">
        <f t="shared" si="3"/>
        <v>2227.5166666666669</v>
      </c>
      <c r="M29" s="11">
        <v>2369</v>
      </c>
      <c r="N29" s="11">
        <f t="shared" si="4"/>
        <v>2591.4833333333336</v>
      </c>
      <c r="P29" s="14"/>
      <c r="Q29" s="25">
        <f>р7гл2!E29/'7,2'!E29</f>
        <v>1.1131386861313868</v>
      </c>
      <c r="R29" s="25">
        <f>р7гл2!F29/'7,2'!F29</f>
        <v>1.1128758269228114</v>
      </c>
      <c r="S29" s="127" t="e">
        <f>р7гл2!#REF!/'7,2'!G29</f>
        <v>#REF!</v>
      </c>
      <c r="T29" s="127" t="e">
        <f>р7гл2!#REF!/'7,2'!H29</f>
        <v>#REF!</v>
      </c>
      <c r="U29" s="127" t="e">
        <f>р7гл2!#REF!/'7,2'!I29</f>
        <v>#REF!</v>
      </c>
      <c r="V29" s="127" t="e">
        <f>р7гл2!#REF!/'7,2'!J29</f>
        <v>#REF!</v>
      </c>
      <c r="W29" s="25">
        <f>р7гл2!G29/'7,2'!K29</f>
        <v>1.1127596439169138</v>
      </c>
      <c r="X29" s="25">
        <f>р7гл2!H29/'7,2'!L29</f>
        <v>1.1128985192778205</v>
      </c>
      <c r="Y29" s="25">
        <f>р7гл2!I29/'7,2'!M29</f>
        <v>1.1131279020683833</v>
      </c>
      <c r="Z29" s="25">
        <f>р7гл2!J29/'7,2'!N29</f>
        <v>1.1128761520107531</v>
      </c>
      <c r="AB29" s="209">
        <v>1187</v>
      </c>
      <c r="AC29" s="210">
        <f t="shared" si="5"/>
        <v>989.16666666666674</v>
      </c>
      <c r="AD29" s="209"/>
      <c r="AE29" s="209">
        <v>1187</v>
      </c>
      <c r="AF29" s="210">
        <f t="shared" si="6"/>
        <v>989.16666666666674</v>
      </c>
      <c r="AH29" s="209">
        <v>1000</v>
      </c>
      <c r="AI29" s="25">
        <f t="shared" si="7"/>
        <v>833.33333333333337</v>
      </c>
      <c r="AK29" s="209">
        <v>2191</v>
      </c>
      <c r="AL29" s="25">
        <f t="shared" si="8"/>
        <v>1825.8333333333335</v>
      </c>
      <c r="AN29" s="209">
        <v>2549</v>
      </c>
      <c r="AO29" s="25">
        <f t="shared" si="9"/>
        <v>2124.166666666667</v>
      </c>
    </row>
    <row r="30" spans="1:41" ht="12.75" customHeight="1" x14ac:dyDescent="0.2">
      <c r="A30" s="4" t="s">
        <v>251</v>
      </c>
      <c r="B30" s="4" t="s">
        <v>1824</v>
      </c>
      <c r="C30" s="5" t="s">
        <v>1825</v>
      </c>
      <c r="D30" s="4" t="s">
        <v>15</v>
      </c>
      <c r="E30" s="8">
        <v>489</v>
      </c>
      <c r="F30" s="6">
        <f t="shared" si="0"/>
        <v>0</v>
      </c>
      <c r="G30" s="13">
        <v>489</v>
      </c>
      <c r="H30" s="11">
        <f t="shared" si="1"/>
        <v>0</v>
      </c>
      <c r="I30" s="13">
        <v>411</v>
      </c>
      <c r="J30" s="11">
        <f t="shared" si="2"/>
        <v>0</v>
      </c>
      <c r="K30" s="8">
        <v>915</v>
      </c>
      <c r="L30" s="6">
        <f t="shared" si="3"/>
        <v>0</v>
      </c>
      <c r="M30" s="13">
        <v>1049</v>
      </c>
      <c r="N30" s="11">
        <f t="shared" si="4"/>
        <v>0</v>
      </c>
      <c r="P30" s="14"/>
      <c r="Q30" s="25">
        <f>р7гл2!E30/'7,2'!E30</f>
        <v>1.112474437627812</v>
      </c>
      <c r="R30" s="25"/>
      <c r="S30" s="127" t="e">
        <f>р7гл2!#REF!/'7,2'!G30</f>
        <v>#REF!</v>
      </c>
      <c r="T30" s="127"/>
      <c r="U30" s="127" t="e">
        <f>р7гл2!#REF!/'7,2'!I30</f>
        <v>#REF!</v>
      </c>
      <c r="V30" s="127"/>
      <c r="W30" s="25">
        <f>р7гл2!G30/'7,2'!K30</f>
        <v>1.112568306010929</v>
      </c>
      <c r="X30" s="25"/>
      <c r="Y30" s="25">
        <f>р7гл2!I30/'7,2'!M30</f>
        <v>1.1134413727359389</v>
      </c>
      <c r="Z30" s="25"/>
      <c r="AB30" s="209">
        <v>0</v>
      </c>
      <c r="AC30" s="210">
        <f t="shared" si="5"/>
        <v>0</v>
      </c>
      <c r="AD30" s="209"/>
      <c r="AE30" s="209">
        <v>0</v>
      </c>
      <c r="AF30" s="210">
        <f t="shared" si="6"/>
        <v>0</v>
      </c>
      <c r="AH30" s="209">
        <v>0</v>
      </c>
      <c r="AI30" s="25">
        <f t="shared" si="7"/>
        <v>0</v>
      </c>
      <c r="AK30" s="209">
        <v>0</v>
      </c>
      <c r="AL30" s="25">
        <f t="shared" si="8"/>
        <v>0</v>
      </c>
      <c r="AN30" s="209">
        <v>0</v>
      </c>
      <c r="AO30" s="25">
        <f t="shared" si="9"/>
        <v>0</v>
      </c>
    </row>
    <row r="31" spans="1:41" ht="12.75" customHeight="1" x14ac:dyDescent="0.2">
      <c r="A31" s="4" t="s">
        <v>254</v>
      </c>
      <c r="B31" s="4" t="s">
        <v>1826</v>
      </c>
      <c r="C31" s="5" t="s">
        <v>1827</v>
      </c>
      <c r="D31" s="4" t="s">
        <v>15</v>
      </c>
      <c r="E31" s="8">
        <v>131</v>
      </c>
      <c r="F31" s="6">
        <f t="shared" si="0"/>
        <v>0</v>
      </c>
      <c r="G31" s="13">
        <v>131</v>
      </c>
      <c r="H31" s="11">
        <f t="shared" si="1"/>
        <v>0</v>
      </c>
      <c r="I31" s="13">
        <v>111</v>
      </c>
      <c r="J31" s="11">
        <f t="shared" si="2"/>
        <v>0</v>
      </c>
      <c r="K31" s="8">
        <v>243</v>
      </c>
      <c r="L31" s="6">
        <f t="shared" si="3"/>
        <v>0</v>
      </c>
      <c r="M31" s="13">
        <v>284</v>
      </c>
      <c r="N31" s="11">
        <f t="shared" si="4"/>
        <v>0</v>
      </c>
      <c r="P31" s="14"/>
      <c r="Q31" s="25">
        <f>р7гл2!E31/'7,2'!E31</f>
        <v>1.1145038167938932</v>
      </c>
      <c r="R31" s="25"/>
      <c r="S31" s="127" t="e">
        <f>р7гл2!#REF!/'7,2'!G31</f>
        <v>#REF!</v>
      </c>
      <c r="T31" s="127"/>
      <c r="U31" s="127" t="e">
        <f>р7гл2!#REF!/'7,2'!I31</f>
        <v>#REF!</v>
      </c>
      <c r="V31" s="127"/>
      <c r="W31" s="25">
        <f>р7гл2!G31/'7,2'!K31</f>
        <v>1.1111111111111112</v>
      </c>
      <c r="X31" s="25"/>
      <c r="Y31" s="25">
        <f>р7гл2!I31/'7,2'!M31</f>
        <v>1.1126760563380282</v>
      </c>
      <c r="Z31" s="25"/>
      <c r="AB31" s="209">
        <v>0</v>
      </c>
      <c r="AC31" s="210">
        <f t="shared" si="5"/>
        <v>0</v>
      </c>
      <c r="AD31" s="209"/>
      <c r="AE31" s="209">
        <v>0</v>
      </c>
      <c r="AF31" s="210">
        <f t="shared" si="6"/>
        <v>0</v>
      </c>
      <c r="AH31" s="209">
        <v>0</v>
      </c>
      <c r="AI31" s="25">
        <f t="shared" si="7"/>
        <v>0</v>
      </c>
      <c r="AK31" s="209">
        <v>0</v>
      </c>
      <c r="AL31" s="25">
        <f t="shared" si="8"/>
        <v>0</v>
      </c>
      <c r="AN31" s="209">
        <v>0</v>
      </c>
      <c r="AO31" s="25">
        <f t="shared" si="9"/>
        <v>0</v>
      </c>
    </row>
    <row r="32" spans="1:41" ht="12.75" customHeight="1" x14ac:dyDescent="0.2">
      <c r="A32" s="4" t="s">
        <v>257</v>
      </c>
      <c r="B32" s="4" t="s">
        <v>1828</v>
      </c>
      <c r="C32" s="5" t="s">
        <v>1829</v>
      </c>
      <c r="D32" s="4" t="s">
        <v>15</v>
      </c>
      <c r="E32" s="8">
        <v>788</v>
      </c>
      <c r="F32" s="6">
        <f t="shared" si="0"/>
        <v>0</v>
      </c>
      <c r="G32" s="13">
        <v>788</v>
      </c>
      <c r="H32" s="11">
        <f t="shared" si="1"/>
        <v>0</v>
      </c>
      <c r="I32" s="13">
        <v>664</v>
      </c>
      <c r="J32" s="11">
        <f t="shared" si="2"/>
        <v>0</v>
      </c>
      <c r="K32" s="6">
        <v>1456</v>
      </c>
      <c r="L32" s="6">
        <f t="shared" si="3"/>
        <v>0</v>
      </c>
      <c r="M32" s="11">
        <v>1705</v>
      </c>
      <c r="N32" s="11">
        <f t="shared" si="4"/>
        <v>0</v>
      </c>
      <c r="P32" s="14"/>
      <c r="Q32" s="25">
        <f>р7гл2!E32/'7,2'!E32</f>
        <v>1.1129441624365481</v>
      </c>
      <c r="R32" s="25"/>
      <c r="S32" s="127" t="e">
        <f>р7гл2!#REF!/'7,2'!G32</f>
        <v>#REF!</v>
      </c>
      <c r="T32" s="127"/>
      <c r="U32" s="127" t="e">
        <f>р7гл2!#REF!/'7,2'!I32</f>
        <v>#REF!</v>
      </c>
      <c r="V32" s="127"/>
      <c r="W32" s="25">
        <f>р7гл2!G32/'7,2'!K32</f>
        <v>1.1133241758241759</v>
      </c>
      <c r="X32" s="25"/>
      <c r="Y32" s="25">
        <f>р7гл2!I32/'7,2'!M32</f>
        <v>1.1131964809384165</v>
      </c>
      <c r="Z32" s="25"/>
      <c r="AB32" s="209">
        <v>0</v>
      </c>
      <c r="AC32" s="210">
        <f t="shared" si="5"/>
        <v>0</v>
      </c>
      <c r="AD32" s="209"/>
      <c r="AE32" s="209">
        <v>0</v>
      </c>
      <c r="AF32" s="210">
        <f t="shared" si="6"/>
        <v>0</v>
      </c>
      <c r="AH32" s="209">
        <v>0</v>
      </c>
      <c r="AI32" s="25">
        <f t="shared" si="7"/>
        <v>0</v>
      </c>
      <c r="AK32" s="209">
        <v>0</v>
      </c>
      <c r="AL32" s="25">
        <f t="shared" si="8"/>
        <v>0</v>
      </c>
      <c r="AN32" s="209">
        <v>0</v>
      </c>
      <c r="AO32" s="25">
        <f t="shared" si="9"/>
        <v>0</v>
      </c>
    </row>
    <row r="33" spans="1:41" ht="12.75" customHeight="1" x14ac:dyDescent="0.2">
      <c r="A33" s="4" t="s">
        <v>260</v>
      </c>
      <c r="B33" s="4" t="s">
        <v>1830</v>
      </c>
      <c r="C33" s="5" t="s">
        <v>1831</v>
      </c>
      <c r="D33" s="4" t="s">
        <v>15</v>
      </c>
      <c r="E33" s="8">
        <v>197</v>
      </c>
      <c r="F33" s="6">
        <f t="shared" si="0"/>
        <v>0</v>
      </c>
      <c r="G33" s="13">
        <v>197</v>
      </c>
      <c r="H33" s="11">
        <f t="shared" si="1"/>
        <v>0</v>
      </c>
      <c r="I33" s="13">
        <v>166</v>
      </c>
      <c r="J33" s="11">
        <f t="shared" si="2"/>
        <v>0</v>
      </c>
      <c r="K33" s="8">
        <v>364</v>
      </c>
      <c r="L33" s="6">
        <f>AL33*$O$7</f>
        <v>0</v>
      </c>
      <c r="M33" s="13">
        <v>427</v>
      </c>
      <c r="N33" s="11">
        <f t="shared" si="4"/>
        <v>0</v>
      </c>
      <c r="P33" s="14"/>
      <c r="Q33" s="25">
        <f>р7гл2!E33/'7,2'!E33</f>
        <v>1.1116751269035532</v>
      </c>
      <c r="R33" s="25"/>
      <c r="S33" s="127" t="e">
        <f>р7гл2!#REF!/'7,2'!G33</f>
        <v>#REF!</v>
      </c>
      <c r="T33" s="127"/>
      <c r="U33" s="127" t="e">
        <f>р7гл2!#REF!/'7,2'!I33</f>
        <v>#REF!</v>
      </c>
      <c r="V33" s="127"/>
      <c r="W33" s="25">
        <f>р7гл2!G33/'7,2'!K33</f>
        <v>1.1126373626373627</v>
      </c>
      <c r="X33" s="25"/>
      <c r="Y33" s="25">
        <f>р7гл2!I33/'7,2'!M33</f>
        <v>1.1124121779859484</v>
      </c>
      <c r="Z33" s="25"/>
      <c r="AB33" s="209">
        <v>0</v>
      </c>
      <c r="AC33" s="210">
        <f t="shared" si="5"/>
        <v>0</v>
      </c>
      <c r="AD33" s="209"/>
      <c r="AE33" s="209">
        <v>0</v>
      </c>
      <c r="AF33" s="210">
        <f t="shared" si="6"/>
        <v>0</v>
      </c>
      <c r="AH33" s="209">
        <v>0</v>
      </c>
      <c r="AI33" s="25">
        <f t="shared" si="7"/>
        <v>0</v>
      </c>
      <c r="AK33" s="209">
        <v>0</v>
      </c>
      <c r="AL33" s="25">
        <f t="shared" si="8"/>
        <v>0</v>
      </c>
      <c r="AN33" s="209">
        <v>0</v>
      </c>
      <c r="AO33" s="25">
        <f t="shared" si="9"/>
        <v>0</v>
      </c>
    </row>
    <row r="34" spans="1:41" ht="24.75" customHeight="1" x14ac:dyDescent="0.2">
      <c r="A34" s="4" t="s">
        <v>263</v>
      </c>
      <c r="B34" s="4" t="s">
        <v>1832</v>
      </c>
      <c r="C34" s="5" t="s">
        <v>1833</v>
      </c>
      <c r="D34" s="4" t="s">
        <v>15</v>
      </c>
      <c r="E34" s="8">
        <v>1182</v>
      </c>
      <c r="F34" s="6">
        <f t="shared" si="0"/>
        <v>0</v>
      </c>
      <c r="G34" s="13">
        <v>1182</v>
      </c>
      <c r="H34" s="11">
        <f t="shared" si="1"/>
        <v>0</v>
      </c>
      <c r="I34" s="13">
        <v>994</v>
      </c>
      <c r="J34" s="11">
        <f>AI34*$O$7</f>
        <v>0</v>
      </c>
      <c r="K34" s="6">
        <v>2185</v>
      </c>
      <c r="L34" s="6">
        <f t="shared" si="3"/>
        <v>0</v>
      </c>
      <c r="M34" s="11">
        <v>2556</v>
      </c>
      <c r="N34" s="11">
        <f t="shared" si="4"/>
        <v>0</v>
      </c>
      <c r="P34" s="14"/>
      <c r="Q34" s="25">
        <f>р7гл2!E34/'7,2'!E34</f>
        <v>1.1133671742808799</v>
      </c>
      <c r="R34" s="25"/>
      <c r="S34" s="127" t="e">
        <f>р7гл2!#REF!/'7,2'!G34</f>
        <v>#REF!</v>
      </c>
      <c r="T34" s="127"/>
      <c r="U34" s="127" t="e">
        <f>р7гл2!#REF!/'7,2'!I34</f>
        <v>#REF!</v>
      </c>
      <c r="V34" s="127"/>
      <c r="W34" s="25">
        <f>р7гл2!G34/'7,2'!K34</f>
        <v>1.1130434782608696</v>
      </c>
      <c r="X34" s="25"/>
      <c r="Y34" s="25">
        <f>р7гл2!I34/'7,2'!M34</f>
        <v>1.1130672926447573</v>
      </c>
      <c r="Z34" s="25"/>
      <c r="AB34" s="209">
        <v>0</v>
      </c>
      <c r="AC34" s="210">
        <f t="shared" si="5"/>
        <v>0</v>
      </c>
      <c r="AD34" s="209"/>
      <c r="AE34" s="209">
        <v>0</v>
      </c>
      <c r="AF34" s="210">
        <f t="shared" si="6"/>
        <v>0</v>
      </c>
      <c r="AH34" s="209">
        <v>0</v>
      </c>
      <c r="AI34" s="25">
        <f t="shared" si="7"/>
        <v>0</v>
      </c>
      <c r="AK34" s="209">
        <v>0</v>
      </c>
      <c r="AL34" s="25">
        <f t="shared" si="8"/>
        <v>0</v>
      </c>
      <c r="AN34" s="209">
        <v>0</v>
      </c>
      <c r="AO34" s="25">
        <f t="shared" si="9"/>
        <v>0</v>
      </c>
    </row>
    <row r="35" spans="1:41" ht="24.75" customHeight="1" x14ac:dyDescent="0.2">
      <c r="A35" s="4" t="s">
        <v>266</v>
      </c>
      <c r="B35" s="4" t="s">
        <v>1834</v>
      </c>
      <c r="C35" s="5" t="s">
        <v>1835</v>
      </c>
      <c r="D35" s="4" t="s">
        <v>15</v>
      </c>
      <c r="E35" s="6">
        <v>1775</v>
      </c>
      <c r="F35" s="6">
        <f t="shared" si="0"/>
        <v>0</v>
      </c>
      <c r="G35" s="11">
        <v>1775</v>
      </c>
      <c r="H35" s="11">
        <f t="shared" si="1"/>
        <v>0</v>
      </c>
      <c r="I35" s="11">
        <v>1492</v>
      </c>
      <c r="J35" s="11">
        <f t="shared" si="2"/>
        <v>0</v>
      </c>
      <c r="K35" s="6">
        <v>3275</v>
      </c>
      <c r="L35" s="6">
        <f t="shared" si="3"/>
        <v>0</v>
      </c>
      <c r="M35" s="11">
        <v>3838</v>
      </c>
      <c r="N35" s="11">
        <f t="shared" si="4"/>
        <v>0</v>
      </c>
      <c r="P35" s="14"/>
      <c r="Q35" s="25">
        <f>р7гл2!E35/'7,2'!E35</f>
        <v>1.1132394366197182</v>
      </c>
      <c r="R35" s="25"/>
      <c r="S35" s="127" t="e">
        <f>р7гл2!#REF!/'7,2'!G35</f>
        <v>#REF!</v>
      </c>
      <c r="T35" s="127"/>
      <c r="U35" s="127" t="e">
        <f>р7гл2!#REF!/'7,2'!I35</f>
        <v>#REF!</v>
      </c>
      <c r="V35" s="127"/>
      <c r="W35" s="25">
        <f>р7гл2!G35/'7,2'!K35</f>
        <v>1.1129770992366412</v>
      </c>
      <c r="X35" s="25"/>
      <c r="Y35" s="25">
        <f>р7гл2!I35/'7,2'!M35</f>
        <v>1.1130797290255341</v>
      </c>
      <c r="Z35" s="25"/>
      <c r="AB35" s="209">
        <v>0</v>
      </c>
      <c r="AC35" s="210">
        <f t="shared" si="5"/>
        <v>0</v>
      </c>
      <c r="AD35" s="209"/>
      <c r="AE35" s="209">
        <v>0</v>
      </c>
      <c r="AF35" s="210">
        <f t="shared" si="6"/>
        <v>0</v>
      </c>
      <c r="AH35" s="209">
        <v>0</v>
      </c>
      <c r="AI35" s="25">
        <f t="shared" si="7"/>
        <v>0</v>
      </c>
      <c r="AK35" s="209">
        <v>0</v>
      </c>
      <c r="AL35" s="25">
        <f t="shared" si="8"/>
        <v>0</v>
      </c>
      <c r="AN35" s="209">
        <v>0</v>
      </c>
      <c r="AO35" s="25">
        <f t="shared" si="9"/>
        <v>0</v>
      </c>
    </row>
    <row r="36" spans="1:41" ht="24.75" customHeight="1" x14ac:dyDescent="0.2">
      <c r="A36" s="4" t="s">
        <v>269</v>
      </c>
      <c r="B36" s="4" t="s">
        <v>1836</v>
      </c>
      <c r="C36" s="5" t="s">
        <v>1837</v>
      </c>
      <c r="D36" s="4" t="s">
        <v>15</v>
      </c>
      <c r="E36" s="8">
        <v>788</v>
      </c>
      <c r="F36" s="6">
        <f t="shared" si="0"/>
        <v>0</v>
      </c>
      <c r="G36" s="13">
        <v>788</v>
      </c>
      <c r="H36" s="11">
        <f t="shared" si="1"/>
        <v>0</v>
      </c>
      <c r="I36" s="13">
        <v>664</v>
      </c>
      <c r="J36" s="11">
        <f t="shared" si="2"/>
        <v>0</v>
      </c>
      <c r="K36" s="6">
        <v>1456</v>
      </c>
      <c r="L36" s="6">
        <f t="shared" si="3"/>
        <v>0</v>
      </c>
      <c r="M36" s="11">
        <v>1705</v>
      </c>
      <c r="N36" s="11">
        <f t="shared" si="4"/>
        <v>0</v>
      </c>
      <c r="P36" s="14"/>
      <c r="Q36" s="25">
        <f>р7гл2!E36/'7,2'!E36</f>
        <v>1.1129441624365481</v>
      </c>
      <c r="R36" s="25"/>
      <c r="S36" s="127" t="e">
        <f>р7гл2!#REF!/'7,2'!G36</f>
        <v>#REF!</v>
      </c>
      <c r="T36" s="127"/>
      <c r="U36" s="127" t="e">
        <f>р7гл2!#REF!/'7,2'!I36</f>
        <v>#REF!</v>
      </c>
      <c r="V36" s="127"/>
      <c r="W36" s="25">
        <f>р7гл2!G36/'7,2'!K36</f>
        <v>1.1133241758241759</v>
      </c>
      <c r="X36" s="25"/>
      <c r="Y36" s="25">
        <f>р7гл2!I36/'7,2'!M36</f>
        <v>1.1131964809384165</v>
      </c>
      <c r="Z36" s="25"/>
      <c r="AB36" s="209">
        <v>0</v>
      </c>
      <c r="AC36" s="210">
        <f t="shared" si="5"/>
        <v>0</v>
      </c>
      <c r="AD36" s="209"/>
      <c r="AE36" s="209">
        <v>0</v>
      </c>
      <c r="AF36" s="210">
        <f t="shared" si="6"/>
        <v>0</v>
      </c>
      <c r="AH36" s="209">
        <v>0</v>
      </c>
      <c r="AI36" s="25">
        <f t="shared" si="7"/>
        <v>0</v>
      </c>
      <c r="AK36" s="209">
        <v>0</v>
      </c>
      <c r="AL36" s="25">
        <f>AK36/1.2</f>
        <v>0</v>
      </c>
      <c r="AN36" s="209">
        <v>0</v>
      </c>
      <c r="AO36" s="25">
        <f t="shared" si="9"/>
        <v>0</v>
      </c>
    </row>
    <row r="37" spans="1:41" ht="24.75" customHeight="1" x14ac:dyDescent="0.2">
      <c r="A37" s="4" t="s">
        <v>272</v>
      </c>
      <c r="B37" s="4" t="s">
        <v>1838</v>
      </c>
      <c r="C37" s="5" t="s">
        <v>1839</v>
      </c>
      <c r="D37" s="4" t="s">
        <v>15</v>
      </c>
      <c r="E37" s="8">
        <v>1182</v>
      </c>
      <c r="F37" s="6">
        <f t="shared" si="0"/>
        <v>0</v>
      </c>
      <c r="G37" s="13">
        <v>1182</v>
      </c>
      <c r="H37" s="11">
        <f t="shared" si="1"/>
        <v>0</v>
      </c>
      <c r="I37" s="13">
        <v>994</v>
      </c>
      <c r="J37" s="11">
        <f t="shared" si="2"/>
        <v>0</v>
      </c>
      <c r="K37" s="6">
        <v>2185</v>
      </c>
      <c r="L37" s="6">
        <f t="shared" si="3"/>
        <v>0</v>
      </c>
      <c r="M37" s="11">
        <v>2556</v>
      </c>
      <c r="N37" s="11">
        <f t="shared" si="4"/>
        <v>0</v>
      </c>
      <c r="P37" s="14"/>
      <c r="Q37" s="25">
        <f>р7гл2!E37/'7,2'!E37</f>
        <v>1.1133671742808799</v>
      </c>
      <c r="R37" s="25"/>
      <c r="S37" s="127" t="e">
        <f>р7гл2!#REF!/'7,2'!G37</f>
        <v>#REF!</v>
      </c>
      <c r="T37" s="127"/>
      <c r="U37" s="127" t="e">
        <f>р7гл2!#REF!/'7,2'!I37</f>
        <v>#REF!</v>
      </c>
      <c r="V37" s="127"/>
      <c r="W37" s="25">
        <f>р7гл2!G37/'7,2'!K37</f>
        <v>1.1130434782608696</v>
      </c>
      <c r="X37" s="25"/>
      <c r="Y37" s="25">
        <f>р7гл2!I37/'7,2'!M37</f>
        <v>1.1130672926447573</v>
      </c>
      <c r="Z37" s="25"/>
      <c r="AB37" s="209">
        <v>0</v>
      </c>
      <c r="AC37" s="210">
        <f t="shared" si="5"/>
        <v>0</v>
      </c>
      <c r="AD37" s="209"/>
      <c r="AE37" s="209">
        <v>0</v>
      </c>
      <c r="AF37" s="210">
        <f t="shared" si="6"/>
        <v>0</v>
      </c>
      <c r="AH37" s="209">
        <v>0</v>
      </c>
      <c r="AI37" s="25">
        <f t="shared" si="7"/>
        <v>0</v>
      </c>
      <c r="AK37" s="209">
        <v>0</v>
      </c>
      <c r="AL37" s="25">
        <f t="shared" si="8"/>
        <v>0</v>
      </c>
      <c r="AN37" s="209">
        <v>0</v>
      </c>
      <c r="AO37" s="25">
        <f t="shared" si="9"/>
        <v>0</v>
      </c>
    </row>
    <row r="38" spans="1:41" ht="12.75" customHeight="1" x14ac:dyDescent="0.2">
      <c r="A38" s="4" t="s">
        <v>275</v>
      </c>
      <c r="B38" s="4" t="s">
        <v>1840</v>
      </c>
      <c r="C38" s="5" t="s">
        <v>1841</v>
      </c>
      <c r="D38" s="4" t="s">
        <v>15</v>
      </c>
      <c r="E38" s="8">
        <v>395</v>
      </c>
      <c r="F38" s="6">
        <f t="shared" si="0"/>
        <v>0</v>
      </c>
      <c r="G38" s="13">
        <v>395</v>
      </c>
      <c r="H38" s="11">
        <f t="shared" si="1"/>
        <v>0</v>
      </c>
      <c r="I38" s="13">
        <v>332</v>
      </c>
      <c r="J38" s="11">
        <f t="shared" si="2"/>
        <v>0</v>
      </c>
      <c r="K38" s="8">
        <v>729</v>
      </c>
      <c r="L38" s="6">
        <f t="shared" si="3"/>
        <v>0</v>
      </c>
      <c r="M38" s="13">
        <v>853</v>
      </c>
      <c r="N38" s="11">
        <f t="shared" si="4"/>
        <v>0</v>
      </c>
      <c r="P38" s="14"/>
      <c r="Q38" s="25">
        <f>р7гл2!E38/'7,2'!E38</f>
        <v>1.1139240506329113</v>
      </c>
      <c r="R38" s="25"/>
      <c r="S38" s="127" t="e">
        <f>р7гл2!#REF!/'7,2'!G38</f>
        <v>#REF!</v>
      </c>
      <c r="T38" s="127"/>
      <c r="U38" s="127" t="e">
        <f>р7гл2!#REF!/'7,2'!I38</f>
        <v>#REF!</v>
      </c>
      <c r="V38" s="127"/>
      <c r="W38" s="25">
        <f>р7гл2!G38/'7,2'!K38</f>
        <v>1.112482853223594</v>
      </c>
      <c r="X38" s="25"/>
      <c r="Y38" s="25">
        <f>р7гл2!I38/'7,2'!M38</f>
        <v>1.1125439624853459</v>
      </c>
      <c r="Z38" s="25"/>
      <c r="AB38" s="209">
        <v>0</v>
      </c>
      <c r="AC38" s="210">
        <f t="shared" si="5"/>
        <v>0</v>
      </c>
      <c r="AD38" s="209"/>
      <c r="AE38" s="209">
        <v>0</v>
      </c>
      <c r="AF38" s="210">
        <f t="shared" si="6"/>
        <v>0</v>
      </c>
      <c r="AH38" s="209">
        <v>0</v>
      </c>
      <c r="AI38" s="25">
        <f t="shared" si="7"/>
        <v>0</v>
      </c>
      <c r="AK38" s="209">
        <v>0</v>
      </c>
      <c r="AL38" s="25">
        <f t="shared" si="8"/>
        <v>0</v>
      </c>
      <c r="AN38" s="209">
        <v>0</v>
      </c>
      <c r="AO38" s="25">
        <f t="shared" si="9"/>
        <v>0</v>
      </c>
    </row>
    <row r="39" spans="1:41" ht="12.75" customHeight="1" x14ac:dyDescent="0.2">
      <c r="A39" s="4" t="s">
        <v>278</v>
      </c>
      <c r="B39" s="4" t="s">
        <v>1842</v>
      </c>
      <c r="C39" s="5" t="s">
        <v>1843</v>
      </c>
      <c r="D39" s="4" t="s">
        <v>15</v>
      </c>
      <c r="E39" s="8">
        <v>472</v>
      </c>
      <c r="F39" s="6">
        <f t="shared" si="0"/>
        <v>0</v>
      </c>
      <c r="G39" s="13">
        <v>472</v>
      </c>
      <c r="H39" s="11">
        <f t="shared" si="1"/>
        <v>0</v>
      </c>
      <c r="I39" s="13">
        <v>396</v>
      </c>
      <c r="J39" s="11">
        <f t="shared" si="2"/>
        <v>0</v>
      </c>
      <c r="K39" s="8">
        <v>869</v>
      </c>
      <c r="L39" s="6">
        <f t="shared" si="3"/>
        <v>0</v>
      </c>
      <c r="M39" s="13">
        <v>1018</v>
      </c>
      <c r="N39" s="11">
        <f t="shared" si="4"/>
        <v>0</v>
      </c>
      <c r="P39" s="14"/>
      <c r="Q39" s="25">
        <f>р7гл2!E39/'7,2'!E39</f>
        <v>1.1122881355932204</v>
      </c>
      <c r="R39" s="25"/>
      <c r="S39" s="127" t="e">
        <f>р7гл2!#REF!/'7,2'!G39</f>
        <v>#REF!</v>
      </c>
      <c r="T39" s="127"/>
      <c r="U39" s="127" t="e">
        <f>р7гл2!#REF!/'7,2'!I39</f>
        <v>#REF!</v>
      </c>
      <c r="V39" s="127"/>
      <c r="W39" s="25">
        <f>р7гл2!G39/'7,2'!K39</f>
        <v>1.1127733026467204</v>
      </c>
      <c r="X39" s="25"/>
      <c r="Y39" s="25">
        <f>р7гл2!I39/'7,2'!M39</f>
        <v>1.112966601178782</v>
      </c>
      <c r="Z39" s="25"/>
      <c r="AB39" s="209">
        <v>0</v>
      </c>
      <c r="AC39" s="210">
        <f t="shared" si="5"/>
        <v>0</v>
      </c>
      <c r="AD39" s="209"/>
      <c r="AE39" s="209">
        <v>0</v>
      </c>
      <c r="AF39" s="210">
        <f t="shared" si="6"/>
        <v>0</v>
      </c>
      <c r="AH39" s="209">
        <v>0</v>
      </c>
      <c r="AI39" s="25">
        <f t="shared" si="7"/>
        <v>0</v>
      </c>
      <c r="AK39" s="209">
        <v>0</v>
      </c>
      <c r="AL39" s="25">
        <f t="shared" si="8"/>
        <v>0</v>
      </c>
      <c r="AN39" s="209">
        <v>0</v>
      </c>
      <c r="AO39" s="25">
        <f t="shared" si="9"/>
        <v>0</v>
      </c>
    </row>
    <row r="40" spans="1:41" ht="12.75" customHeight="1" x14ac:dyDescent="0.2">
      <c r="A40" s="4" t="s">
        <v>281</v>
      </c>
      <c r="B40" s="4" t="s">
        <v>1844</v>
      </c>
      <c r="C40" s="5" t="s">
        <v>1845</v>
      </c>
      <c r="D40" s="4" t="s">
        <v>15</v>
      </c>
      <c r="E40" s="6">
        <v>1661</v>
      </c>
      <c r="F40" s="6">
        <f t="shared" si="0"/>
        <v>0</v>
      </c>
      <c r="G40" s="11">
        <v>1661</v>
      </c>
      <c r="H40" s="11">
        <f t="shared" si="1"/>
        <v>0</v>
      </c>
      <c r="I40" s="11">
        <v>1394</v>
      </c>
      <c r="J40" s="11">
        <f t="shared" si="2"/>
        <v>0</v>
      </c>
      <c r="K40" s="6">
        <v>3063</v>
      </c>
      <c r="L40" s="6">
        <f t="shared" si="3"/>
        <v>0</v>
      </c>
      <c r="M40" s="11">
        <v>3588</v>
      </c>
      <c r="N40" s="11">
        <f t="shared" si="4"/>
        <v>0</v>
      </c>
      <c r="P40" s="14"/>
      <c r="Q40" s="25">
        <f>р7гл2!E40/'7,2'!E40</f>
        <v>1.1131848284166166</v>
      </c>
      <c r="R40" s="25"/>
      <c r="S40" s="127" t="e">
        <f>р7гл2!#REF!/'7,2'!G40</f>
        <v>#REF!</v>
      </c>
      <c r="T40" s="127"/>
      <c r="U40" s="127" t="e">
        <f>р7гл2!#REF!/'7,2'!I40</f>
        <v>#REF!</v>
      </c>
      <c r="V40" s="127"/>
      <c r="W40" s="25">
        <f>р7гл2!G40/'7,2'!K40</f>
        <v>1.1129611492001306</v>
      </c>
      <c r="X40" s="25"/>
      <c r="Y40" s="25">
        <f>р7гл2!I40/'7,2'!M40</f>
        <v>1.1128762541806021</v>
      </c>
      <c r="Z40" s="25"/>
      <c r="AB40" s="209">
        <v>0</v>
      </c>
      <c r="AC40" s="210">
        <f t="shared" si="5"/>
        <v>0</v>
      </c>
      <c r="AD40" s="209"/>
      <c r="AE40" s="209">
        <v>0</v>
      </c>
      <c r="AF40" s="210">
        <f t="shared" si="6"/>
        <v>0</v>
      </c>
      <c r="AH40" s="209">
        <v>0</v>
      </c>
      <c r="AI40" s="25">
        <f t="shared" si="7"/>
        <v>0</v>
      </c>
      <c r="AK40" s="209">
        <v>0</v>
      </c>
      <c r="AL40" s="25">
        <f t="shared" si="8"/>
        <v>0</v>
      </c>
      <c r="AN40" s="209">
        <v>0</v>
      </c>
      <c r="AO40" s="25">
        <f>AN40/1.2</f>
        <v>0</v>
      </c>
    </row>
    <row r="41" spans="1:41" ht="12.75" customHeight="1" x14ac:dyDescent="0.2">
      <c r="A41" s="4" t="s">
        <v>284</v>
      </c>
      <c r="B41" s="4" t="s">
        <v>1846</v>
      </c>
      <c r="C41" s="5" t="s">
        <v>1847</v>
      </c>
      <c r="D41" s="4" t="s">
        <v>15</v>
      </c>
      <c r="E41" s="8">
        <v>788</v>
      </c>
      <c r="F41" s="6">
        <f t="shared" si="0"/>
        <v>0</v>
      </c>
      <c r="G41" s="13">
        <v>788</v>
      </c>
      <c r="H41" s="11">
        <f t="shared" si="1"/>
        <v>0</v>
      </c>
      <c r="I41" s="13">
        <v>664</v>
      </c>
      <c r="J41" s="11">
        <f t="shared" si="2"/>
        <v>0</v>
      </c>
      <c r="K41" s="6">
        <v>1456</v>
      </c>
      <c r="L41" s="6">
        <f t="shared" si="3"/>
        <v>0</v>
      </c>
      <c r="M41" s="11">
        <v>1705</v>
      </c>
      <c r="N41" s="11">
        <f t="shared" si="4"/>
        <v>0</v>
      </c>
      <c r="P41" s="14"/>
      <c r="Q41" s="25">
        <f>р7гл2!E41/'7,2'!E41</f>
        <v>1.1129441624365481</v>
      </c>
      <c r="R41" s="25"/>
      <c r="S41" s="127" t="e">
        <f>р7гл2!#REF!/'7,2'!G41</f>
        <v>#REF!</v>
      </c>
      <c r="T41" s="127"/>
      <c r="U41" s="127" t="e">
        <f>р7гл2!#REF!/'7,2'!I41</f>
        <v>#REF!</v>
      </c>
      <c r="V41" s="127"/>
      <c r="W41" s="25">
        <f>р7гл2!G41/'7,2'!K41</f>
        <v>1.1133241758241759</v>
      </c>
      <c r="X41" s="25"/>
      <c r="Y41" s="25">
        <f>р7гл2!I41/'7,2'!M41</f>
        <v>1.1131964809384165</v>
      </c>
      <c r="Z41" s="25"/>
      <c r="AB41" s="209">
        <v>0</v>
      </c>
      <c r="AC41" s="210">
        <f t="shared" si="5"/>
        <v>0</v>
      </c>
      <c r="AD41" s="209"/>
      <c r="AE41" s="209">
        <v>0</v>
      </c>
      <c r="AF41" s="210">
        <f t="shared" si="6"/>
        <v>0</v>
      </c>
      <c r="AH41" s="209">
        <v>0</v>
      </c>
      <c r="AI41" s="25">
        <f t="shared" si="7"/>
        <v>0</v>
      </c>
      <c r="AK41" s="209">
        <v>0</v>
      </c>
      <c r="AL41" s="25">
        <f t="shared" si="8"/>
        <v>0</v>
      </c>
      <c r="AN41" s="209">
        <v>0</v>
      </c>
      <c r="AO41" s="25">
        <f t="shared" si="9"/>
        <v>0</v>
      </c>
    </row>
    <row r="42" spans="1:41" ht="12.75" customHeight="1" x14ac:dyDescent="0.2">
      <c r="A42" s="4" t="s">
        <v>287</v>
      </c>
      <c r="B42" s="4" t="s">
        <v>1848</v>
      </c>
      <c r="C42" s="5" t="s">
        <v>1849</v>
      </c>
      <c r="D42" s="4" t="s">
        <v>15</v>
      </c>
      <c r="E42" s="8">
        <v>1182</v>
      </c>
      <c r="F42" s="6">
        <f t="shared" si="0"/>
        <v>0</v>
      </c>
      <c r="G42" s="13">
        <v>1182</v>
      </c>
      <c r="H42" s="11">
        <f t="shared" si="1"/>
        <v>0</v>
      </c>
      <c r="I42" s="13">
        <v>994</v>
      </c>
      <c r="J42" s="11">
        <f t="shared" si="2"/>
        <v>0</v>
      </c>
      <c r="K42" s="6">
        <v>2185</v>
      </c>
      <c r="L42" s="6">
        <f t="shared" si="3"/>
        <v>0</v>
      </c>
      <c r="M42" s="11">
        <v>2556</v>
      </c>
      <c r="N42" s="11">
        <f t="shared" si="4"/>
        <v>0</v>
      </c>
      <c r="P42" s="14"/>
      <c r="Q42" s="25">
        <f>р7гл2!E42/'7,2'!E42</f>
        <v>1.1133671742808799</v>
      </c>
      <c r="R42" s="25"/>
      <c r="S42" s="127" t="e">
        <f>р7гл2!#REF!/'7,2'!G42</f>
        <v>#REF!</v>
      </c>
      <c r="T42" s="127"/>
      <c r="U42" s="127" t="e">
        <f>р7гл2!#REF!/'7,2'!I42</f>
        <v>#REF!</v>
      </c>
      <c r="V42" s="127"/>
      <c r="W42" s="25">
        <f>р7гл2!G42/'7,2'!K42</f>
        <v>1.1130434782608696</v>
      </c>
      <c r="X42" s="25"/>
      <c r="Y42" s="25">
        <f>р7гл2!I42/'7,2'!M42</f>
        <v>1.1130672926447573</v>
      </c>
      <c r="Z42" s="25"/>
      <c r="AB42" s="209">
        <v>0</v>
      </c>
      <c r="AC42" s="210">
        <f t="shared" si="5"/>
        <v>0</v>
      </c>
      <c r="AD42" s="209"/>
      <c r="AE42" s="209">
        <v>0</v>
      </c>
      <c r="AF42" s="210">
        <f t="shared" si="6"/>
        <v>0</v>
      </c>
      <c r="AH42" s="209">
        <v>0</v>
      </c>
      <c r="AI42" s="25">
        <f t="shared" si="7"/>
        <v>0</v>
      </c>
      <c r="AK42" s="209">
        <v>0</v>
      </c>
      <c r="AL42" s="25">
        <f t="shared" si="8"/>
        <v>0</v>
      </c>
      <c r="AN42" s="209">
        <v>0</v>
      </c>
      <c r="AO42" s="25">
        <f t="shared" si="9"/>
        <v>0</v>
      </c>
    </row>
    <row r="43" spans="1:41" ht="12.75" customHeight="1" x14ac:dyDescent="0.2">
      <c r="A43" s="4" t="s">
        <v>291</v>
      </c>
      <c r="B43" s="4" t="s">
        <v>1850</v>
      </c>
      <c r="C43" s="5" t="s">
        <v>1851</v>
      </c>
      <c r="D43" s="4" t="s">
        <v>15</v>
      </c>
      <c r="E43" s="6">
        <v>1577</v>
      </c>
      <c r="F43" s="6">
        <f t="shared" si="0"/>
        <v>0</v>
      </c>
      <c r="G43" s="11">
        <v>1577</v>
      </c>
      <c r="H43" s="11">
        <f t="shared" si="1"/>
        <v>0</v>
      </c>
      <c r="I43" s="13">
        <v>1326</v>
      </c>
      <c r="J43" s="11">
        <f t="shared" si="2"/>
        <v>0</v>
      </c>
      <c r="K43" s="6">
        <v>2911</v>
      </c>
      <c r="L43" s="6">
        <f t="shared" si="3"/>
        <v>0</v>
      </c>
      <c r="M43" s="11">
        <v>3409</v>
      </c>
      <c r="N43" s="11">
        <f t="shared" si="4"/>
        <v>0</v>
      </c>
      <c r="P43" s="14"/>
      <c r="Q43" s="25">
        <f>р7гл2!E43/'7,2'!E43</f>
        <v>1.1128725428027901</v>
      </c>
      <c r="R43" s="25"/>
      <c r="S43" s="127" t="e">
        <f>р7гл2!#REF!/'7,2'!G43</f>
        <v>#REF!</v>
      </c>
      <c r="T43" s="127"/>
      <c r="U43" s="127" t="e">
        <f>р7гл2!#REF!/'7,2'!I43</f>
        <v>#REF!</v>
      </c>
      <c r="V43" s="127"/>
      <c r="W43" s="25">
        <f>р7гл2!G43/'7,2'!K43</f>
        <v>1.1130195809000343</v>
      </c>
      <c r="X43" s="25"/>
      <c r="Y43" s="25">
        <f>р7гл2!I43/'7,2'!M43</f>
        <v>1.1129363449691991</v>
      </c>
      <c r="Z43" s="25"/>
      <c r="AB43" s="209">
        <v>0</v>
      </c>
      <c r="AC43" s="210">
        <f t="shared" si="5"/>
        <v>0</v>
      </c>
      <c r="AD43" s="209"/>
      <c r="AE43" s="209">
        <v>0</v>
      </c>
      <c r="AF43" s="210">
        <f t="shared" si="6"/>
        <v>0</v>
      </c>
      <c r="AH43" s="209">
        <v>0</v>
      </c>
      <c r="AI43" s="25">
        <f t="shared" si="7"/>
        <v>0</v>
      </c>
      <c r="AK43" s="209">
        <v>0</v>
      </c>
      <c r="AL43" s="25">
        <f t="shared" si="8"/>
        <v>0</v>
      </c>
      <c r="AN43" s="209">
        <v>0</v>
      </c>
      <c r="AO43" s="25">
        <f t="shared" si="9"/>
        <v>0</v>
      </c>
    </row>
    <row r="44" spans="1:41" ht="24.75" customHeight="1" x14ac:dyDescent="0.2">
      <c r="A44" s="4" t="s">
        <v>294</v>
      </c>
      <c r="B44" s="4" t="s">
        <v>1852</v>
      </c>
      <c r="C44" s="5" t="s">
        <v>1853</v>
      </c>
      <c r="D44" s="4" t="s">
        <v>15</v>
      </c>
      <c r="E44" s="6">
        <v>2355</v>
      </c>
      <c r="F44" s="6">
        <f t="shared" si="0"/>
        <v>0</v>
      </c>
      <c r="G44" s="11">
        <v>2355</v>
      </c>
      <c r="H44" s="11">
        <f t="shared" si="1"/>
        <v>0</v>
      </c>
      <c r="I44" s="11">
        <v>1981</v>
      </c>
      <c r="J44" s="11">
        <f t="shared" si="2"/>
        <v>0</v>
      </c>
      <c r="K44" s="6">
        <v>4347</v>
      </c>
      <c r="L44" s="6">
        <f t="shared" si="3"/>
        <v>0</v>
      </c>
      <c r="M44" s="11">
        <v>5092</v>
      </c>
      <c r="N44" s="11">
        <f t="shared" si="4"/>
        <v>0</v>
      </c>
      <c r="P44" s="14"/>
      <c r="Q44" s="25">
        <f>р7гл2!E44/'7,2'!E44</f>
        <v>1.1129511677282378</v>
      </c>
      <c r="R44" s="25"/>
      <c r="S44" s="127" t="e">
        <f>р7гл2!#REF!/'7,2'!G44</f>
        <v>#REF!</v>
      </c>
      <c r="T44" s="127"/>
      <c r="U44" s="127" t="e">
        <f>р7гл2!#REF!/'7,2'!I44</f>
        <v>#REF!</v>
      </c>
      <c r="V44" s="127"/>
      <c r="W44" s="25">
        <f>р7гл2!G44/'7,2'!K44</f>
        <v>1.1129514607775477</v>
      </c>
      <c r="X44" s="25"/>
      <c r="Y44" s="25">
        <f>р7гл2!I44/'7,2'!M44</f>
        <v>1.1129222309505107</v>
      </c>
      <c r="Z44" s="25"/>
      <c r="AB44" s="209">
        <v>0</v>
      </c>
      <c r="AC44" s="210">
        <f t="shared" si="5"/>
        <v>0</v>
      </c>
      <c r="AD44" s="209"/>
      <c r="AE44" s="209">
        <v>0</v>
      </c>
      <c r="AF44" s="210">
        <f>AE44/1.2</f>
        <v>0</v>
      </c>
      <c r="AH44" s="209">
        <v>0</v>
      </c>
      <c r="AI44" s="25">
        <f t="shared" si="7"/>
        <v>0</v>
      </c>
      <c r="AK44" s="209">
        <v>0</v>
      </c>
      <c r="AL44" s="25">
        <f t="shared" si="8"/>
        <v>0</v>
      </c>
      <c r="AN44" s="209">
        <v>0</v>
      </c>
      <c r="AO44" s="25">
        <f t="shared" si="9"/>
        <v>0</v>
      </c>
    </row>
    <row r="45" spans="1:41" ht="24.75" customHeight="1" x14ac:dyDescent="0.2">
      <c r="A45" s="4" t="s">
        <v>297</v>
      </c>
      <c r="B45" s="4" t="s">
        <v>1854</v>
      </c>
      <c r="C45" s="5" t="s">
        <v>1855</v>
      </c>
      <c r="D45" s="4" t="s">
        <v>15</v>
      </c>
      <c r="E45" s="6">
        <v>3561</v>
      </c>
      <c r="F45" s="6">
        <f>AC45*$O$7</f>
        <v>0</v>
      </c>
      <c r="G45" s="11">
        <v>3561</v>
      </c>
      <c r="H45" s="11">
        <f t="shared" si="1"/>
        <v>0</v>
      </c>
      <c r="I45" s="11">
        <v>2993</v>
      </c>
      <c r="J45" s="11">
        <f t="shared" si="2"/>
        <v>0</v>
      </c>
      <c r="K45" s="6">
        <v>6571</v>
      </c>
      <c r="L45" s="6">
        <f t="shared" si="3"/>
        <v>0</v>
      </c>
      <c r="M45" s="11">
        <v>7697</v>
      </c>
      <c r="N45" s="11">
        <f t="shared" si="4"/>
        <v>0</v>
      </c>
      <c r="P45" s="14"/>
      <c r="Q45" s="25">
        <f>р7гл2!E45/'7,2'!E45</f>
        <v>1.1128896377422073</v>
      </c>
      <c r="R45" s="25"/>
      <c r="S45" s="127" t="e">
        <f>р7гл2!#REF!/'7,2'!G45</f>
        <v>#REF!</v>
      </c>
      <c r="T45" s="127"/>
      <c r="U45" s="127" t="e">
        <f>р7гл2!#REF!/'7,2'!I45</f>
        <v>#REF!</v>
      </c>
      <c r="V45" s="127"/>
      <c r="W45" s="25">
        <f>р7гл2!G45/'7,2'!K45</f>
        <v>1.1130725916907624</v>
      </c>
      <c r="X45" s="25"/>
      <c r="Y45" s="25">
        <f>р7гл2!I45/'7,2'!M45</f>
        <v>1.1130310510588541</v>
      </c>
      <c r="Z45" s="25"/>
      <c r="AB45" s="209">
        <v>0</v>
      </c>
      <c r="AC45" s="210">
        <f t="shared" si="5"/>
        <v>0</v>
      </c>
      <c r="AD45" s="209"/>
      <c r="AE45" s="209">
        <v>0</v>
      </c>
      <c r="AF45" s="210">
        <f t="shared" si="6"/>
        <v>0</v>
      </c>
      <c r="AH45" s="209">
        <v>0</v>
      </c>
      <c r="AI45" s="25">
        <f t="shared" si="7"/>
        <v>0</v>
      </c>
      <c r="AK45" s="209">
        <v>0</v>
      </c>
      <c r="AL45" s="25">
        <f t="shared" si="8"/>
        <v>0</v>
      </c>
      <c r="AN45" s="209">
        <v>0</v>
      </c>
      <c r="AO45" s="25">
        <f t="shared" si="9"/>
        <v>0</v>
      </c>
    </row>
    <row r="46" spans="1:41" ht="24.75" customHeight="1" x14ac:dyDescent="0.2">
      <c r="A46" s="4" t="s">
        <v>300</v>
      </c>
      <c r="B46" s="4" t="s">
        <v>1856</v>
      </c>
      <c r="C46" s="5" t="s">
        <v>1857</v>
      </c>
      <c r="D46" s="4" t="s">
        <v>15</v>
      </c>
      <c r="E46" s="6">
        <v>5148</v>
      </c>
      <c r="F46" s="6">
        <f t="shared" si="0"/>
        <v>0</v>
      </c>
      <c r="G46" s="11">
        <v>5148</v>
      </c>
      <c r="H46" s="11">
        <f t="shared" si="1"/>
        <v>0</v>
      </c>
      <c r="I46" s="11">
        <v>4329</v>
      </c>
      <c r="J46" s="11">
        <f t="shared" si="2"/>
        <v>0</v>
      </c>
      <c r="K46" s="6">
        <v>9504</v>
      </c>
      <c r="L46" s="6">
        <f t="shared" si="3"/>
        <v>0</v>
      </c>
      <c r="M46" s="11">
        <v>11128</v>
      </c>
      <c r="N46" s="11">
        <f t="shared" si="4"/>
        <v>0</v>
      </c>
      <c r="P46" s="14"/>
      <c r="Q46" s="25">
        <f>р7гл2!E46/'7,2'!E46</f>
        <v>1.1130536130536131</v>
      </c>
      <c r="R46" s="25"/>
      <c r="S46" s="127" t="e">
        <f>р7гл2!#REF!/'7,2'!G46</f>
        <v>#REF!</v>
      </c>
      <c r="T46" s="127"/>
      <c r="U46" s="127" t="e">
        <f>р7гл2!#REF!/'7,2'!I46</f>
        <v>#REF!</v>
      </c>
      <c r="V46" s="127"/>
      <c r="W46" s="25">
        <f>р7гл2!G46/'7,2'!K46</f>
        <v>1.1130050505050506</v>
      </c>
      <c r="X46" s="25"/>
      <c r="Y46" s="25">
        <f>р7гл2!I46/'7,2'!M46</f>
        <v>1.1129583033788641</v>
      </c>
      <c r="Z46" s="25"/>
      <c r="AB46" s="209">
        <v>0</v>
      </c>
      <c r="AC46" s="210">
        <f t="shared" si="5"/>
        <v>0</v>
      </c>
      <c r="AD46" s="209"/>
      <c r="AE46" s="209">
        <v>0</v>
      </c>
      <c r="AF46" s="210">
        <f t="shared" si="6"/>
        <v>0</v>
      </c>
      <c r="AH46" s="209">
        <v>0</v>
      </c>
      <c r="AI46" s="25">
        <f t="shared" si="7"/>
        <v>0</v>
      </c>
      <c r="AK46" s="209">
        <v>0</v>
      </c>
      <c r="AL46" s="25">
        <f t="shared" si="8"/>
        <v>0</v>
      </c>
      <c r="AN46" s="209">
        <v>0</v>
      </c>
      <c r="AO46" s="25">
        <f t="shared" si="9"/>
        <v>0</v>
      </c>
    </row>
    <row r="47" spans="1:41" ht="12.75" customHeight="1" x14ac:dyDescent="0.2">
      <c r="A47" s="4" t="s">
        <v>304</v>
      </c>
      <c r="B47" s="4" t="s">
        <v>1858</v>
      </c>
      <c r="C47" s="5" t="s">
        <v>1859</v>
      </c>
      <c r="D47" s="4" t="s">
        <v>15</v>
      </c>
      <c r="E47" s="6">
        <v>1588</v>
      </c>
      <c r="F47" s="6">
        <f t="shared" si="0"/>
        <v>0</v>
      </c>
      <c r="G47" s="11">
        <v>1588</v>
      </c>
      <c r="H47" s="11">
        <f>AF47*$O$7</f>
        <v>0</v>
      </c>
      <c r="I47" s="13">
        <v>1334</v>
      </c>
      <c r="J47" s="11">
        <f t="shared" si="2"/>
        <v>0</v>
      </c>
      <c r="K47" s="6">
        <v>2932</v>
      </c>
      <c r="L47" s="6">
        <f t="shared" si="3"/>
        <v>0</v>
      </c>
      <c r="M47" s="11">
        <v>3434</v>
      </c>
      <c r="N47" s="11">
        <f t="shared" si="4"/>
        <v>0</v>
      </c>
      <c r="P47" s="14"/>
      <c r="Q47" s="25">
        <f>р7гл2!E47/'7,2'!E47</f>
        <v>1.1127204030226701</v>
      </c>
      <c r="R47" s="25"/>
      <c r="S47" s="127" t="e">
        <f>р7гл2!#REF!/'7,2'!G47</f>
        <v>#REF!</v>
      </c>
      <c r="T47" s="127"/>
      <c r="U47" s="127" t="e">
        <f>р7гл2!#REF!/'7,2'!I47</f>
        <v>#REF!</v>
      </c>
      <c r="V47" s="127"/>
      <c r="W47" s="25">
        <f>р7гл2!G47/'7,2'!K47</f>
        <v>1.1128922237380627</v>
      </c>
      <c r="X47" s="25"/>
      <c r="Y47" s="25">
        <f>р7гл2!I47/'7,2'!M47</f>
        <v>1.1129877693651717</v>
      </c>
      <c r="Z47" s="25"/>
      <c r="AB47" s="209">
        <v>0</v>
      </c>
      <c r="AC47" s="210">
        <f t="shared" si="5"/>
        <v>0</v>
      </c>
      <c r="AD47" s="209"/>
      <c r="AE47" s="209">
        <v>0</v>
      </c>
      <c r="AF47" s="210">
        <f t="shared" si="6"/>
        <v>0</v>
      </c>
      <c r="AH47" s="209">
        <v>0</v>
      </c>
      <c r="AI47" s="25">
        <f t="shared" si="7"/>
        <v>0</v>
      </c>
      <c r="AK47" s="209">
        <v>0</v>
      </c>
      <c r="AL47" s="25">
        <f t="shared" si="8"/>
        <v>0</v>
      </c>
      <c r="AN47" s="209">
        <v>0</v>
      </c>
      <c r="AO47" s="25">
        <f t="shared" si="9"/>
        <v>0</v>
      </c>
    </row>
    <row r="48" spans="1:41" ht="12.75" customHeight="1" x14ac:dyDescent="0.2">
      <c r="A48" s="4" t="s">
        <v>307</v>
      </c>
      <c r="B48" s="4" t="s">
        <v>1860</v>
      </c>
      <c r="C48" s="5" t="s">
        <v>1861</v>
      </c>
      <c r="D48" s="4" t="s">
        <v>15</v>
      </c>
      <c r="E48" s="6">
        <v>2738</v>
      </c>
      <c r="F48" s="6">
        <f t="shared" si="0"/>
        <v>0</v>
      </c>
      <c r="G48" s="11">
        <v>2738</v>
      </c>
      <c r="H48" s="11">
        <f t="shared" si="1"/>
        <v>0</v>
      </c>
      <c r="I48" s="11">
        <v>2302</v>
      </c>
      <c r="J48" s="11">
        <f t="shared" si="2"/>
        <v>0</v>
      </c>
      <c r="K48" s="6">
        <v>5056</v>
      </c>
      <c r="L48" s="6">
        <f t="shared" si="3"/>
        <v>0</v>
      </c>
      <c r="M48" s="11">
        <v>5920</v>
      </c>
      <c r="N48" s="11">
        <f t="shared" si="4"/>
        <v>0</v>
      </c>
      <c r="P48" s="14"/>
      <c r="Q48" s="25">
        <f>р7гл2!E48/'7,2'!E48</f>
        <v>1.1128560993425858</v>
      </c>
      <c r="R48" s="25"/>
      <c r="S48" s="127" t="e">
        <f>р7гл2!#REF!/'7,2'!G48</f>
        <v>#REF!</v>
      </c>
      <c r="T48" s="127"/>
      <c r="U48" s="127" t="e">
        <f>р7гл2!#REF!/'7,2'!I48</f>
        <v>#REF!</v>
      </c>
      <c r="V48" s="127"/>
      <c r="W48" s="25">
        <f>р7гл2!G48/'7,2'!K48</f>
        <v>1.1129351265822784</v>
      </c>
      <c r="X48" s="25"/>
      <c r="Y48" s="25">
        <f>р7гл2!I48/'7,2'!M48</f>
        <v>1.1130067567567568</v>
      </c>
      <c r="Z48" s="25"/>
      <c r="AB48" s="209">
        <v>0</v>
      </c>
      <c r="AC48" s="210">
        <f t="shared" si="5"/>
        <v>0</v>
      </c>
      <c r="AD48" s="209"/>
      <c r="AE48" s="209">
        <v>0</v>
      </c>
      <c r="AF48" s="210">
        <f t="shared" si="6"/>
        <v>0</v>
      </c>
      <c r="AH48" s="209">
        <v>0</v>
      </c>
      <c r="AI48" s="25">
        <f t="shared" si="7"/>
        <v>0</v>
      </c>
      <c r="AK48" s="209">
        <v>0</v>
      </c>
      <c r="AL48" s="25">
        <f t="shared" si="8"/>
        <v>0</v>
      </c>
      <c r="AN48" s="209">
        <v>0</v>
      </c>
      <c r="AO48" s="25">
        <f t="shared" si="9"/>
        <v>0</v>
      </c>
    </row>
    <row r="49" spans="1:41" ht="12.75" customHeight="1" x14ac:dyDescent="0.2">
      <c r="A49" s="4" t="s">
        <v>310</v>
      </c>
      <c r="B49" s="4" t="s">
        <v>1862</v>
      </c>
      <c r="C49" s="5" t="s">
        <v>1863</v>
      </c>
      <c r="D49" s="4" t="s">
        <v>15</v>
      </c>
      <c r="E49" s="6">
        <v>3942</v>
      </c>
      <c r="F49" s="6">
        <f t="shared" si="0"/>
        <v>0</v>
      </c>
      <c r="G49" s="11">
        <v>3942</v>
      </c>
      <c r="H49" s="11">
        <f t="shared" si="1"/>
        <v>0</v>
      </c>
      <c r="I49" s="11">
        <v>3316</v>
      </c>
      <c r="J49" s="11">
        <f t="shared" si="2"/>
        <v>0</v>
      </c>
      <c r="K49" s="6">
        <v>7279</v>
      </c>
      <c r="L49" s="6">
        <f t="shared" si="3"/>
        <v>0</v>
      </c>
      <c r="M49" s="11">
        <v>8525</v>
      </c>
      <c r="N49" s="11">
        <f t="shared" si="4"/>
        <v>0</v>
      </c>
      <c r="P49" s="14"/>
      <c r="Q49" s="25">
        <f>р7гл2!E49/'7,2'!E49</f>
        <v>1.1128868594622019</v>
      </c>
      <c r="R49" s="25"/>
      <c r="S49" s="127" t="e">
        <f>р7гл2!#REF!/'7,2'!G49</f>
        <v>#REF!</v>
      </c>
      <c r="T49" s="127"/>
      <c r="U49" s="127" t="e">
        <f>р7гл2!#REF!/'7,2'!I49</f>
        <v>#REF!</v>
      </c>
      <c r="V49" s="127"/>
      <c r="W49" s="25">
        <f>р7гл2!G49/'7,2'!K49</f>
        <v>1.1130649814534963</v>
      </c>
      <c r="X49" s="25"/>
      <c r="Y49" s="25">
        <f>р7гл2!I49/'7,2'!M49</f>
        <v>1.1129618768328446</v>
      </c>
      <c r="Z49" s="25"/>
      <c r="AB49" s="209">
        <v>0</v>
      </c>
      <c r="AC49" s="210">
        <f t="shared" si="5"/>
        <v>0</v>
      </c>
      <c r="AD49" s="209"/>
      <c r="AE49" s="209">
        <v>0</v>
      </c>
      <c r="AF49" s="210">
        <f t="shared" si="6"/>
        <v>0</v>
      </c>
      <c r="AH49" s="209">
        <v>0</v>
      </c>
      <c r="AI49" s="25">
        <f t="shared" si="7"/>
        <v>0</v>
      </c>
      <c r="AK49" s="209">
        <v>0</v>
      </c>
      <c r="AL49" s="25">
        <f t="shared" si="8"/>
        <v>0</v>
      </c>
      <c r="AN49" s="209">
        <v>0</v>
      </c>
      <c r="AO49" s="25">
        <f t="shared" si="9"/>
        <v>0</v>
      </c>
    </row>
    <row r="50" spans="1:41" ht="24.75" customHeight="1" x14ac:dyDescent="0.2">
      <c r="A50" s="4" t="s">
        <v>313</v>
      </c>
      <c r="B50" s="4" t="s">
        <v>1864</v>
      </c>
      <c r="C50" s="5" t="s">
        <v>1865</v>
      </c>
      <c r="D50" s="4" t="s">
        <v>15</v>
      </c>
      <c r="E50" s="6">
        <v>4076</v>
      </c>
      <c r="F50" s="6">
        <f t="shared" si="0"/>
        <v>0</v>
      </c>
      <c r="G50" s="11">
        <v>4076</v>
      </c>
      <c r="H50" s="11">
        <f t="shared" si="1"/>
        <v>0</v>
      </c>
      <c r="I50" s="11">
        <v>3427</v>
      </c>
      <c r="J50" s="11">
        <f t="shared" si="2"/>
        <v>0</v>
      </c>
      <c r="K50" s="6">
        <v>7522</v>
      </c>
      <c r="L50" s="6">
        <f t="shared" si="3"/>
        <v>0</v>
      </c>
      <c r="M50" s="11">
        <v>8809</v>
      </c>
      <c r="N50" s="11">
        <f>AO50*$O$7</f>
        <v>0</v>
      </c>
      <c r="P50" s="14"/>
      <c r="Q50" s="25">
        <f>р7гл2!E50/'7,2'!E50</f>
        <v>1.1131010794896958</v>
      </c>
      <c r="R50" s="25"/>
      <c r="S50" s="127" t="e">
        <f>р7гл2!#REF!/'7,2'!G50</f>
        <v>#REF!</v>
      </c>
      <c r="T50" s="127"/>
      <c r="U50" s="127" t="e">
        <f>р7гл2!#REF!/'7,2'!I50</f>
        <v>#REF!</v>
      </c>
      <c r="V50" s="127"/>
      <c r="W50" s="25">
        <f>р7гл2!G50/'7,2'!K50</f>
        <v>1.1130018612071257</v>
      </c>
      <c r="X50" s="25"/>
      <c r="Y50" s="25">
        <f>р7гл2!I50/'7,2'!M50</f>
        <v>1.112952662050176</v>
      </c>
      <c r="Z50" s="25"/>
      <c r="AB50" s="209">
        <v>0</v>
      </c>
      <c r="AC50" s="210">
        <f t="shared" si="5"/>
        <v>0</v>
      </c>
      <c r="AD50" s="209"/>
      <c r="AE50" s="209">
        <v>0</v>
      </c>
      <c r="AF50" s="210">
        <f t="shared" si="6"/>
        <v>0</v>
      </c>
      <c r="AH50" s="209">
        <v>0</v>
      </c>
      <c r="AI50" s="25">
        <f t="shared" si="7"/>
        <v>0</v>
      </c>
      <c r="AK50" s="209">
        <v>0</v>
      </c>
      <c r="AL50" s="25">
        <f t="shared" si="8"/>
        <v>0</v>
      </c>
      <c r="AN50" s="209">
        <v>0</v>
      </c>
      <c r="AO50" s="25">
        <f t="shared" si="9"/>
        <v>0</v>
      </c>
    </row>
    <row r="51" spans="1:41" ht="24.75" customHeight="1" x14ac:dyDescent="0.2">
      <c r="A51" s="4" t="s">
        <v>316</v>
      </c>
      <c r="B51" s="4" t="s">
        <v>1866</v>
      </c>
      <c r="C51" s="5" t="s">
        <v>1867</v>
      </c>
      <c r="D51" s="4" t="s">
        <v>15</v>
      </c>
      <c r="E51" s="6">
        <v>3314</v>
      </c>
      <c r="F51" s="6">
        <f t="shared" si="0"/>
        <v>3648.8166666666666</v>
      </c>
      <c r="G51" s="11">
        <v>3314</v>
      </c>
      <c r="H51" s="11">
        <f t="shared" si="1"/>
        <v>3648.8166666666666</v>
      </c>
      <c r="I51" s="11">
        <v>2787</v>
      </c>
      <c r="J51" s="11">
        <f>AI51*$O$7</f>
        <v>3077.45</v>
      </c>
      <c r="K51" s="6">
        <v>6202</v>
      </c>
      <c r="L51" s="6">
        <f t="shared" si="3"/>
        <v>6833.0166666666673</v>
      </c>
      <c r="M51" s="11">
        <v>7339</v>
      </c>
      <c r="N51" s="11">
        <f t="shared" si="4"/>
        <v>8023.5333333333338</v>
      </c>
      <c r="P51" s="14"/>
      <c r="Q51" s="25">
        <f>р7гл2!E51/'7,2'!E51</f>
        <v>1.1128545564272783</v>
      </c>
      <c r="R51" s="25">
        <f>р7гл2!F51/'7,2'!F51</f>
        <v>1.1129635635297288</v>
      </c>
      <c r="S51" s="127" t="e">
        <f>р7гл2!#REF!/'7,2'!G51</f>
        <v>#REF!</v>
      </c>
      <c r="T51" s="127" t="e">
        <f>р7гл2!#REF!/'7,2'!H51</f>
        <v>#REF!</v>
      </c>
      <c r="U51" s="127" t="e">
        <f>р7гл2!#REF!/'7,2'!I51</f>
        <v>#REF!</v>
      </c>
      <c r="V51" s="127" t="e">
        <f>р7гл2!#REF!/'7,2'!J51</f>
        <v>#REF!</v>
      </c>
      <c r="W51" s="25">
        <f>р7гл2!G51/'7,2'!K51</f>
        <v>1.1130280554659788</v>
      </c>
      <c r="X51" s="25">
        <f>р7гл2!H51/'7,2'!L51</f>
        <v>1.1129784063163901</v>
      </c>
      <c r="Y51" s="25">
        <f>р7гл2!I51/'7,2'!M51</f>
        <v>1.112958168687832</v>
      </c>
      <c r="Z51" s="25">
        <f>р7гл2!J51/'7,2'!N51</f>
        <v>1.1129759956129053</v>
      </c>
      <c r="AB51" s="209">
        <v>3589</v>
      </c>
      <c r="AC51" s="210">
        <f t="shared" si="5"/>
        <v>2990.8333333333335</v>
      </c>
      <c r="AD51" s="209"/>
      <c r="AE51" s="209">
        <v>3589</v>
      </c>
      <c r="AF51" s="210">
        <f t="shared" si="6"/>
        <v>2990.8333333333335</v>
      </c>
      <c r="AH51" s="209">
        <v>3027</v>
      </c>
      <c r="AI51" s="25">
        <f t="shared" si="7"/>
        <v>2522.5</v>
      </c>
      <c r="AK51" s="209">
        <v>6721</v>
      </c>
      <c r="AL51" s="25">
        <f t="shared" si="8"/>
        <v>5600.8333333333339</v>
      </c>
      <c r="AN51" s="209">
        <v>7892</v>
      </c>
      <c r="AO51" s="25">
        <f t="shared" si="9"/>
        <v>6576.666666666667</v>
      </c>
    </row>
    <row r="52" spans="1:41" ht="24.75" customHeight="1" x14ac:dyDescent="0.2">
      <c r="A52" s="4" t="s">
        <v>319</v>
      </c>
      <c r="B52" s="4" t="s">
        <v>1868</v>
      </c>
      <c r="C52" s="5" t="s">
        <v>1869</v>
      </c>
      <c r="D52" s="4" t="s">
        <v>15</v>
      </c>
      <c r="E52" s="6">
        <v>6194</v>
      </c>
      <c r="F52" s="6">
        <f t="shared" si="0"/>
        <v>6820.8166666666675</v>
      </c>
      <c r="G52" s="11">
        <v>6194</v>
      </c>
      <c r="H52" s="11">
        <f t="shared" si="1"/>
        <v>6820.8166666666675</v>
      </c>
      <c r="I52" s="11">
        <v>5212</v>
      </c>
      <c r="J52" s="11">
        <f t="shared" si="2"/>
        <v>5748.2333333333336</v>
      </c>
      <c r="K52" s="6">
        <v>11590</v>
      </c>
      <c r="L52" s="6">
        <f t="shared" si="3"/>
        <v>12769.333333333334</v>
      </c>
      <c r="M52" s="11">
        <v>13721</v>
      </c>
      <c r="N52" s="11">
        <f t="shared" si="4"/>
        <v>14997.866666666667</v>
      </c>
      <c r="P52" s="14"/>
      <c r="Q52" s="25">
        <f>р7гл2!E52/'7,2'!E52</f>
        <v>1.1130125928317727</v>
      </c>
      <c r="R52" s="25">
        <f>р7гл2!F52/'7,2'!F52</f>
        <v>1.1130631962448287</v>
      </c>
      <c r="S52" s="127" t="e">
        <f>р7гл2!#REF!/'7,2'!G52</f>
        <v>#REF!</v>
      </c>
      <c r="T52" s="127" t="e">
        <f>р7гл2!#REF!/'7,2'!H52</f>
        <v>#REF!</v>
      </c>
      <c r="U52" s="127" t="e">
        <f>р7гл2!#REF!/'7,2'!I52</f>
        <v>#REF!</v>
      </c>
      <c r="V52" s="127" t="e">
        <f>р7гл2!#REF!/'7,2'!J52</f>
        <v>#REF!</v>
      </c>
      <c r="W52" s="25">
        <f>р7гл2!G52/'7,2'!K52</f>
        <v>1.1130284728213977</v>
      </c>
      <c r="X52" s="25">
        <f>р7гл2!H52/'7,2'!L52</f>
        <v>1.1129790122167693</v>
      </c>
      <c r="Y52" s="25">
        <f>р7гл2!I52/'7,2'!M52</f>
        <v>1.1129655272939289</v>
      </c>
      <c r="Z52" s="25">
        <f>р7гл2!J52/'7,2'!N52</f>
        <v>1.1130249635503715</v>
      </c>
      <c r="AB52" s="209">
        <v>6709</v>
      </c>
      <c r="AC52" s="210">
        <f>AB52/1.2</f>
        <v>5590.8333333333339</v>
      </c>
      <c r="AD52" s="209"/>
      <c r="AE52" s="209">
        <v>6709</v>
      </c>
      <c r="AF52" s="210">
        <f t="shared" si="6"/>
        <v>5590.8333333333339</v>
      </c>
      <c r="AH52" s="209">
        <v>5654</v>
      </c>
      <c r="AI52" s="25">
        <f t="shared" si="7"/>
        <v>4711.666666666667</v>
      </c>
      <c r="AK52" s="209">
        <v>12560</v>
      </c>
      <c r="AL52" s="25">
        <f t="shared" si="8"/>
        <v>10466.666666666668</v>
      </c>
      <c r="AN52" s="209">
        <v>14752</v>
      </c>
      <c r="AO52" s="25">
        <f t="shared" si="9"/>
        <v>12293.333333333334</v>
      </c>
    </row>
    <row r="53" spans="1:41" ht="24.75" customHeight="1" x14ac:dyDescent="0.2">
      <c r="A53" s="4" t="s">
        <v>322</v>
      </c>
      <c r="B53" s="4" t="s">
        <v>1870</v>
      </c>
      <c r="C53" s="5" t="s">
        <v>1871</v>
      </c>
      <c r="D53" s="4" t="s">
        <v>15</v>
      </c>
      <c r="E53" s="6">
        <v>10419</v>
      </c>
      <c r="F53" s="6">
        <f t="shared" si="0"/>
        <v>11473.083333333334</v>
      </c>
      <c r="G53" s="11">
        <v>10419</v>
      </c>
      <c r="H53" s="11">
        <f t="shared" si="1"/>
        <v>11473.083333333334</v>
      </c>
      <c r="I53" s="11">
        <v>8765</v>
      </c>
      <c r="J53" s="11">
        <f t="shared" si="2"/>
        <v>9670.5333333333328</v>
      </c>
      <c r="K53" s="6">
        <v>19498</v>
      </c>
      <c r="L53" s="6">
        <f t="shared" si="3"/>
        <v>21479.116666666669</v>
      </c>
      <c r="M53" s="11">
        <v>23072</v>
      </c>
      <c r="N53" s="11">
        <f t="shared" si="4"/>
        <v>25222.483333333334</v>
      </c>
      <c r="P53" s="14"/>
      <c r="Q53" s="25">
        <f>р7гл2!E53/'7,2'!E53</f>
        <v>1.1129666954602169</v>
      </c>
      <c r="R53" s="25">
        <f>р7гл2!F53/'7,2'!F53</f>
        <v>1.1130399413119112</v>
      </c>
      <c r="S53" s="127" t="e">
        <f>р7гл2!#REF!/'7,2'!G53</f>
        <v>#REF!</v>
      </c>
      <c r="T53" s="127" t="e">
        <f>р7гл2!#REF!/'7,2'!H53</f>
        <v>#REF!</v>
      </c>
      <c r="U53" s="127" t="e">
        <f>р7гл2!#REF!/'7,2'!I53</f>
        <v>#REF!</v>
      </c>
      <c r="V53" s="127" t="e">
        <f>р7гл2!#REF!/'7,2'!J53</f>
        <v>#REF!</v>
      </c>
      <c r="W53" s="25">
        <f>р7гл2!G53/'7,2'!K53</f>
        <v>1.1129859472766437</v>
      </c>
      <c r="X53" s="25">
        <f>р7гл2!H53/'7,2'!L53</f>
        <v>1.1129880418732303</v>
      </c>
      <c r="Y53" s="25">
        <f>р7гл2!I53/'7,2'!M53</f>
        <v>1.1129941054091539</v>
      </c>
      <c r="Z53" s="25">
        <f>р7гл2!J53/'7,2'!N53</f>
        <v>1.1130149093170181</v>
      </c>
      <c r="AB53" s="209">
        <v>11285</v>
      </c>
      <c r="AC53" s="210">
        <f t="shared" si="5"/>
        <v>9404.1666666666679</v>
      </c>
      <c r="AD53" s="209"/>
      <c r="AE53" s="209">
        <v>11285</v>
      </c>
      <c r="AF53" s="210">
        <f t="shared" si="6"/>
        <v>9404.1666666666679</v>
      </c>
      <c r="AH53" s="209">
        <v>9512</v>
      </c>
      <c r="AI53" s="25">
        <f t="shared" si="7"/>
        <v>7926.666666666667</v>
      </c>
      <c r="AK53" s="209">
        <v>21127</v>
      </c>
      <c r="AL53" s="25">
        <f t="shared" si="8"/>
        <v>17605.833333333336</v>
      </c>
      <c r="AN53" s="209">
        <v>24809</v>
      </c>
      <c r="AO53" s="25">
        <f t="shared" si="9"/>
        <v>20674.166666666668</v>
      </c>
    </row>
    <row r="54" spans="1:41" ht="24.75" customHeight="1" x14ac:dyDescent="0.2">
      <c r="A54" s="4" t="s">
        <v>325</v>
      </c>
      <c r="B54" s="4" t="s">
        <v>1872</v>
      </c>
      <c r="C54" s="5" t="s">
        <v>1873</v>
      </c>
      <c r="D54" s="4" t="s">
        <v>15</v>
      </c>
      <c r="E54" s="6">
        <v>20282</v>
      </c>
      <c r="F54" s="6">
        <f t="shared" si="0"/>
        <v>22333.116666666669</v>
      </c>
      <c r="G54" s="11">
        <v>20282</v>
      </c>
      <c r="H54" s="11">
        <f t="shared" si="1"/>
        <v>22333.116666666669</v>
      </c>
      <c r="I54" s="11">
        <v>17063</v>
      </c>
      <c r="J54" s="11">
        <f t="shared" si="2"/>
        <v>18823.583333333336</v>
      </c>
      <c r="K54" s="6">
        <v>37956</v>
      </c>
      <c r="L54" s="6">
        <f t="shared" si="3"/>
        <v>41813.466666666667</v>
      </c>
      <c r="M54" s="11">
        <v>44912</v>
      </c>
      <c r="N54" s="11">
        <f t="shared" si="4"/>
        <v>49100.933333333342</v>
      </c>
      <c r="P54" s="14"/>
      <c r="Q54" s="25">
        <f>р7гл2!E54/'7,2'!E54</f>
        <v>1.1130066068435065</v>
      </c>
      <c r="R54" s="25">
        <f>р7гл2!F54/'7,2'!F54</f>
        <v>1.1130107978659494</v>
      </c>
      <c r="S54" s="127" t="e">
        <f>р7гл2!#REF!/'7,2'!G54</f>
        <v>#REF!</v>
      </c>
      <c r="T54" s="127" t="e">
        <f>р7гл2!#REF!/'7,2'!H54</f>
        <v>#REF!</v>
      </c>
      <c r="U54" s="127" t="e">
        <f>р7гл2!#REF!/'7,2'!I54</f>
        <v>#REF!</v>
      </c>
      <c r="V54" s="127" t="e">
        <f>р7гл2!#REF!/'7,2'!J54</f>
        <v>#REF!</v>
      </c>
      <c r="W54" s="25">
        <f>р7гл2!G54/'7,2'!K54</f>
        <v>1.1129992623037201</v>
      </c>
      <c r="X54" s="25">
        <f>р7гл2!H54/'7,2'!L54</f>
        <v>1.1129907111265589</v>
      </c>
      <c r="Y54" s="25">
        <f>р7гл2!I54/'7,2'!M54</f>
        <v>1.112998753117207</v>
      </c>
      <c r="Z54" s="25">
        <f>р7гл2!J54/'7,2'!N54</f>
        <v>1.1129930999274962</v>
      </c>
      <c r="AB54" s="209">
        <v>21967</v>
      </c>
      <c r="AC54" s="210">
        <f t="shared" si="5"/>
        <v>18305.833333333336</v>
      </c>
      <c r="AD54" s="209"/>
      <c r="AE54" s="209">
        <v>21967</v>
      </c>
      <c r="AF54" s="210">
        <f t="shared" si="6"/>
        <v>18305.833333333336</v>
      </c>
      <c r="AH54" s="209">
        <v>18515</v>
      </c>
      <c r="AI54" s="25">
        <f t="shared" si="7"/>
        <v>15429.166666666668</v>
      </c>
      <c r="AK54" s="209">
        <v>41128</v>
      </c>
      <c r="AL54" s="25">
        <f t="shared" si="8"/>
        <v>34273.333333333336</v>
      </c>
      <c r="AN54" s="209">
        <v>48296</v>
      </c>
      <c r="AO54" s="25">
        <f t="shared" si="9"/>
        <v>40246.666666666672</v>
      </c>
    </row>
    <row r="55" spans="1:41" ht="24.75" customHeight="1" x14ac:dyDescent="0.2">
      <c r="A55" s="4" t="s">
        <v>328</v>
      </c>
      <c r="B55" s="4" t="s">
        <v>1874</v>
      </c>
      <c r="C55" s="5" t="s">
        <v>1875</v>
      </c>
      <c r="D55" s="4" t="s">
        <v>15</v>
      </c>
      <c r="E55" s="6">
        <v>2521</v>
      </c>
      <c r="F55" s="6">
        <f t="shared" si="0"/>
        <v>2776.5166666666669</v>
      </c>
      <c r="G55" s="11">
        <v>2521</v>
      </c>
      <c r="H55" s="11">
        <f t="shared" si="1"/>
        <v>2776.5166666666669</v>
      </c>
      <c r="I55" s="11">
        <v>2123</v>
      </c>
      <c r="J55" s="11">
        <f t="shared" si="2"/>
        <v>2342.4</v>
      </c>
      <c r="K55" s="6">
        <v>4706</v>
      </c>
      <c r="L55" s="6">
        <f t="shared" si="3"/>
        <v>5186.0166666666673</v>
      </c>
      <c r="M55" s="11">
        <v>5669</v>
      </c>
      <c r="N55" s="11">
        <f t="shared" si="4"/>
        <v>6197.5999999999995</v>
      </c>
      <c r="P55" s="14"/>
      <c r="Q55" s="25">
        <f>р7гл2!E55/'7,2'!E55</f>
        <v>1.1130503768345894</v>
      </c>
      <c r="R55" s="25">
        <f>р7гл2!F55/'7,2'!F55</f>
        <v>1.1129052589875803</v>
      </c>
      <c r="S55" s="127" t="e">
        <f>р7гл2!#REF!/'7,2'!G55</f>
        <v>#REF!</v>
      </c>
      <c r="T55" s="127" t="e">
        <f>р7гл2!#REF!/'7,2'!H55</f>
        <v>#REF!</v>
      </c>
      <c r="U55" s="127" t="e">
        <f>р7гл2!#REF!/'7,2'!I55</f>
        <v>#REF!</v>
      </c>
      <c r="V55" s="127" t="e">
        <f>р7гл2!#REF!/'7,2'!J55</f>
        <v>#REF!</v>
      </c>
      <c r="W55" s="25">
        <f>р7гл2!G55/'7,2'!K55</f>
        <v>1.1130471738206544</v>
      </c>
      <c r="X55" s="25">
        <f>р7гл2!H55/'7,2'!L55</f>
        <v>1.1129929522015933</v>
      </c>
      <c r="Y55" s="25">
        <f>р7гл2!I55/'7,2'!M55</f>
        <v>1.1130710883753749</v>
      </c>
      <c r="Z55" s="25">
        <f>р7гл2!J55/'7,2'!N55</f>
        <v>1.1130114883180586</v>
      </c>
      <c r="AB55" s="209">
        <v>2731</v>
      </c>
      <c r="AC55" s="210">
        <f t="shared" si="5"/>
        <v>2275.8333333333335</v>
      </c>
      <c r="AD55" s="209"/>
      <c r="AE55" s="209">
        <v>2731</v>
      </c>
      <c r="AF55" s="210">
        <f t="shared" si="6"/>
        <v>2275.8333333333335</v>
      </c>
      <c r="AH55" s="209">
        <v>2304</v>
      </c>
      <c r="AI55" s="25">
        <f t="shared" si="7"/>
        <v>1920</v>
      </c>
      <c r="AK55" s="209">
        <v>5101</v>
      </c>
      <c r="AL55" s="25">
        <f t="shared" si="8"/>
        <v>4250.8333333333339</v>
      </c>
      <c r="AN55" s="209">
        <v>6096</v>
      </c>
      <c r="AO55" s="25">
        <f t="shared" si="9"/>
        <v>5080</v>
      </c>
    </row>
    <row r="56" spans="1:41" ht="24.75" customHeight="1" x14ac:dyDescent="0.2">
      <c r="A56" s="4" t="s">
        <v>331</v>
      </c>
      <c r="B56" s="4" t="s">
        <v>1876</v>
      </c>
      <c r="C56" s="5" t="s">
        <v>1877</v>
      </c>
      <c r="D56" s="4" t="s">
        <v>15</v>
      </c>
      <c r="E56" s="6">
        <v>4903</v>
      </c>
      <c r="F56" s="6">
        <f t="shared" si="0"/>
        <v>5399.5166666666673</v>
      </c>
      <c r="G56" s="11">
        <v>4903</v>
      </c>
      <c r="H56" s="11">
        <f t="shared" si="1"/>
        <v>5399.5166666666673</v>
      </c>
      <c r="I56" s="11">
        <v>4128</v>
      </c>
      <c r="J56" s="11">
        <f t="shared" si="2"/>
        <v>4554.666666666667</v>
      </c>
      <c r="K56" s="6">
        <v>9150</v>
      </c>
      <c r="L56" s="6">
        <f>AL56*$O$7</f>
        <v>10082.283333333335</v>
      </c>
      <c r="M56" s="11">
        <v>11021</v>
      </c>
      <c r="N56" s="11">
        <f t="shared" si="4"/>
        <v>12047.5</v>
      </c>
      <c r="P56" s="14"/>
      <c r="Q56" s="25">
        <f>р7гл2!E56/'7,2'!E56</f>
        <v>1.1129920456863145</v>
      </c>
      <c r="R56" s="25">
        <f>р7гл2!F56/'7,2'!F56</f>
        <v>1.1130625889354293</v>
      </c>
      <c r="S56" s="127" t="e">
        <f>р7гл2!#REF!/'7,2'!G56</f>
        <v>#REF!</v>
      </c>
      <c r="T56" s="127" t="e">
        <f>р7гл2!#REF!/'7,2'!H56</f>
        <v>#REF!</v>
      </c>
      <c r="U56" s="127" t="e">
        <f>р7гл2!#REF!/'7,2'!I56</f>
        <v>#REF!</v>
      </c>
      <c r="V56" s="127" t="e">
        <f>р7гл2!#REF!/'7,2'!J56</f>
        <v>#REF!</v>
      </c>
      <c r="W56" s="25">
        <f>р7гл2!G56/'7,2'!K56</f>
        <v>1.1130054644808742</v>
      </c>
      <c r="X56" s="25">
        <f>р7гл2!H56/'7,2'!L56</f>
        <v>1.1130415233321815</v>
      </c>
      <c r="Y56" s="25">
        <f>р7гл2!I56/'7,2'!M56</f>
        <v>1.1129661555212775</v>
      </c>
      <c r="Z56" s="25">
        <f>р7гл2!J56/'7,2'!N56</f>
        <v>1.1130109981323926</v>
      </c>
      <c r="AB56" s="209">
        <v>5311</v>
      </c>
      <c r="AC56" s="210">
        <f t="shared" si="5"/>
        <v>4425.8333333333339</v>
      </c>
      <c r="AD56" s="209"/>
      <c r="AE56" s="209">
        <v>5311</v>
      </c>
      <c r="AF56" s="210">
        <f t="shared" si="6"/>
        <v>4425.8333333333339</v>
      </c>
      <c r="AH56" s="209">
        <v>4480</v>
      </c>
      <c r="AI56" s="25">
        <f t="shared" si="7"/>
        <v>3733.3333333333335</v>
      </c>
      <c r="AK56" s="209">
        <v>9917</v>
      </c>
      <c r="AL56" s="25">
        <f t="shared" si="8"/>
        <v>8264.1666666666679</v>
      </c>
      <c r="AN56" s="209">
        <v>11850</v>
      </c>
      <c r="AO56" s="25">
        <f t="shared" si="9"/>
        <v>9875</v>
      </c>
    </row>
    <row r="57" spans="1:41" ht="24.75" customHeight="1" x14ac:dyDescent="0.2">
      <c r="A57" s="4" t="s">
        <v>334</v>
      </c>
      <c r="B57" s="4" t="s">
        <v>1878</v>
      </c>
      <c r="C57" s="5" t="s">
        <v>1879</v>
      </c>
      <c r="D57" s="4" t="s">
        <v>15</v>
      </c>
      <c r="E57" s="6">
        <v>10915</v>
      </c>
      <c r="F57" s="6">
        <f t="shared" si="0"/>
        <v>12022.083333333334</v>
      </c>
      <c r="G57" s="11">
        <v>10915</v>
      </c>
      <c r="H57" s="11">
        <f t="shared" si="1"/>
        <v>12022.083333333334</v>
      </c>
      <c r="I57" s="11">
        <v>9190</v>
      </c>
      <c r="J57" s="11">
        <f t="shared" si="2"/>
        <v>10141.25</v>
      </c>
      <c r="K57" s="6">
        <v>20367</v>
      </c>
      <c r="L57" s="6">
        <f t="shared" si="3"/>
        <v>22444.95</v>
      </c>
      <c r="M57" s="11">
        <v>24536</v>
      </c>
      <c r="N57" s="11">
        <f t="shared" si="4"/>
        <v>26818.649999999998</v>
      </c>
      <c r="P57" s="14"/>
      <c r="Q57" s="25">
        <f>р7гл2!E57/'7,2'!E57</f>
        <v>1.112963811268896</v>
      </c>
      <c r="R57" s="25">
        <f>р7гл2!F57/'7,2'!F57</f>
        <v>1.113035039683915</v>
      </c>
      <c r="S57" s="127" t="e">
        <f>р7гл2!#REF!/'7,2'!G57</f>
        <v>#REF!</v>
      </c>
      <c r="T57" s="127" t="e">
        <f>р7гл2!#REF!/'7,2'!H57</f>
        <v>#REF!</v>
      </c>
      <c r="U57" s="127" t="e">
        <f>р7гл2!#REF!/'7,2'!I57</f>
        <v>#REF!</v>
      </c>
      <c r="V57" s="127" t="e">
        <f>р7гл2!#REF!/'7,2'!J57</f>
        <v>#REF!</v>
      </c>
      <c r="W57" s="25">
        <f>р7гл2!G57/'7,2'!K57</f>
        <v>1.1129768743555752</v>
      </c>
      <c r="X57" s="25">
        <f>р7гл2!H57/'7,2'!L57</f>
        <v>1.112989781665809</v>
      </c>
      <c r="Y57" s="25">
        <f>р7гл2!I57/'7,2'!M57</f>
        <v>1.1130176067818716</v>
      </c>
      <c r="Z57" s="25">
        <f>р7гл2!J57/'7,2'!N57</f>
        <v>1.1129941290855432</v>
      </c>
      <c r="AB57" s="209">
        <v>11825</v>
      </c>
      <c r="AC57" s="210">
        <f t="shared" si="5"/>
        <v>9854.1666666666679</v>
      </c>
      <c r="AD57" s="209"/>
      <c r="AE57" s="209">
        <v>11825</v>
      </c>
      <c r="AF57" s="210">
        <f>AE57/1.2</f>
        <v>9854.1666666666679</v>
      </c>
      <c r="AH57" s="209">
        <v>9975</v>
      </c>
      <c r="AI57" s="25">
        <f t="shared" si="7"/>
        <v>8312.5</v>
      </c>
      <c r="AK57" s="209">
        <v>22077</v>
      </c>
      <c r="AL57" s="25">
        <f>AK57/1.2</f>
        <v>18397.5</v>
      </c>
      <c r="AN57" s="209">
        <v>26379</v>
      </c>
      <c r="AO57" s="25">
        <f t="shared" si="9"/>
        <v>21982.5</v>
      </c>
    </row>
    <row r="58" spans="1:41" ht="24.75" customHeight="1" x14ac:dyDescent="0.2">
      <c r="A58" s="4" t="s">
        <v>337</v>
      </c>
      <c r="B58" s="4" t="s">
        <v>1880</v>
      </c>
      <c r="C58" s="5" t="s">
        <v>1881</v>
      </c>
      <c r="D58" s="4" t="s">
        <v>15</v>
      </c>
      <c r="E58" s="6">
        <v>14299</v>
      </c>
      <c r="F58" s="6">
        <f t="shared" si="0"/>
        <v>15751.216666666667</v>
      </c>
      <c r="G58" s="11">
        <v>14299</v>
      </c>
      <c r="H58" s="11">
        <f t="shared" si="1"/>
        <v>15751.216666666667</v>
      </c>
      <c r="I58" s="11">
        <v>12041</v>
      </c>
      <c r="J58" s="11">
        <f t="shared" si="2"/>
        <v>13285.8</v>
      </c>
      <c r="K58" s="6">
        <v>26686</v>
      </c>
      <c r="L58" s="6">
        <f t="shared" si="3"/>
        <v>29405.05</v>
      </c>
      <c r="M58" s="11">
        <v>32146</v>
      </c>
      <c r="N58" s="11">
        <f t="shared" si="4"/>
        <v>35136</v>
      </c>
      <c r="P58" s="14"/>
      <c r="Q58" s="25">
        <f>р7гл2!E58/'7,2'!E58</f>
        <v>1.1130148961465838</v>
      </c>
      <c r="R58" s="25">
        <f>р7гл2!F58/'7,2'!F58</f>
        <v>1.1129933878123701</v>
      </c>
      <c r="S58" s="127" t="e">
        <f>р7гл2!#REF!/'7,2'!G58</f>
        <v>#REF!</v>
      </c>
      <c r="T58" s="127" t="e">
        <f>р7гл2!#REF!/'7,2'!H58</f>
        <v>#REF!</v>
      </c>
      <c r="U58" s="127" t="e">
        <f>р7гл2!#REF!/'7,2'!I58</f>
        <v>#REF!</v>
      </c>
      <c r="V58" s="127" t="e">
        <f>р7гл2!#REF!/'7,2'!J58</f>
        <v>#REF!</v>
      </c>
      <c r="W58" s="25">
        <f>р7гл2!G58/'7,2'!K58</f>
        <v>1.1130180619051189</v>
      </c>
      <c r="X58" s="25">
        <f>р7гл2!H58/'7,2'!L58</f>
        <v>1.1130060992924684</v>
      </c>
      <c r="Y58" s="25">
        <f>р7гл2!I58/'7,2'!M58</f>
        <v>1.1129845081814222</v>
      </c>
      <c r="Z58" s="25">
        <f>р7гл2!J58/'7,2'!N58</f>
        <v>1.1129895264116576</v>
      </c>
      <c r="AB58" s="209">
        <v>15493</v>
      </c>
      <c r="AC58" s="210">
        <f t="shared" si="5"/>
        <v>12910.833333333334</v>
      </c>
      <c r="AD58" s="209"/>
      <c r="AE58" s="209">
        <v>15493</v>
      </c>
      <c r="AF58" s="210">
        <f t="shared" si="6"/>
        <v>12910.833333333334</v>
      </c>
      <c r="AH58" s="209">
        <v>13068</v>
      </c>
      <c r="AI58" s="25">
        <f t="shared" si="7"/>
        <v>10890</v>
      </c>
      <c r="AK58" s="209">
        <v>28923</v>
      </c>
      <c r="AL58" s="25">
        <f>AK58/1.2</f>
        <v>24102.5</v>
      </c>
      <c r="AN58" s="209">
        <v>34560</v>
      </c>
      <c r="AO58" s="25">
        <f t="shared" si="9"/>
        <v>28800</v>
      </c>
    </row>
    <row r="59" spans="1:41" ht="12" thickBot="1" x14ac:dyDescent="0.25">
      <c r="F59" s="14">
        <f>AC59*O7</f>
        <v>535.7833333333333</v>
      </c>
      <c r="H59" s="14"/>
      <c r="J59" s="14"/>
      <c r="L59" s="14">
        <f>AL59*O7</f>
        <v>1014.6333333333334</v>
      </c>
      <c r="N59" s="14">
        <f>AO59*O7</f>
        <v>1197.6333333333334</v>
      </c>
      <c r="AA59" s="124"/>
      <c r="AB59" s="1">
        <v>527</v>
      </c>
      <c r="AC59" s="25">
        <f t="shared" si="5"/>
        <v>439.16666666666669</v>
      </c>
      <c r="AK59" s="14">
        <v>998</v>
      </c>
      <c r="AL59" s="25">
        <f>AK59/1.2</f>
        <v>831.66666666666674</v>
      </c>
      <c r="AN59" s="1">
        <v>1178</v>
      </c>
      <c r="AO59" s="25">
        <f t="shared" si="9"/>
        <v>981.66666666666674</v>
      </c>
    </row>
    <row r="60" spans="1:41" ht="12" thickBot="1" x14ac:dyDescent="0.25">
      <c r="I60" s="24">
        <v>1.07</v>
      </c>
    </row>
    <row r="61" spans="1:41" x14ac:dyDescent="0.2">
      <c r="N61" s="14">
        <f>SUM(E10:N58)</f>
        <v>3497513.2916666665</v>
      </c>
    </row>
    <row r="62" spans="1:41" x14ac:dyDescent="0.2">
      <c r="N62" s="14">
        <f>SUM(р7гл2!E10:J58)</f>
        <v>2856681.7</v>
      </c>
    </row>
    <row r="63" spans="1:41" x14ac:dyDescent="0.2">
      <c r="N63" s="25">
        <f>N62/N61</f>
        <v>0.81677508039968261</v>
      </c>
    </row>
  </sheetData>
  <autoFilter ref="A1:X58">
    <filterColumn colId="0" showButton="0"/>
    <filterColumn colId="1" showButton="0"/>
    <filterColumn colId="2" showButton="0"/>
    <filterColumn colId="3" showButton="0"/>
    <filterColumn colId="4" showButton="0"/>
  </autoFilter>
  <mergeCells count="17">
    <mergeCell ref="AB9:AC9"/>
    <mergeCell ref="AE9:AF9"/>
    <mergeCell ref="AH9:AI9"/>
    <mergeCell ref="AK9:AL9"/>
    <mergeCell ref="AN9:AO9"/>
    <mergeCell ref="G8:H8"/>
    <mergeCell ref="I8:J8"/>
    <mergeCell ref="K8:L8"/>
    <mergeCell ref="M8:N8"/>
    <mergeCell ref="A1:F2"/>
    <mergeCell ref="A4:F4"/>
    <mergeCell ref="A6:F6"/>
    <mergeCell ref="A8:A9"/>
    <mergeCell ref="B8:B9"/>
    <mergeCell ref="C8:C9"/>
    <mergeCell ref="D8:D9"/>
    <mergeCell ref="E8:F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AB64"/>
  <sheetViews>
    <sheetView showZeros="0" view="pageBreakPreview" zoomScaleNormal="100" zoomScaleSheetLayoutView="100" workbookViewId="0">
      <pane ySplit="9" topLeftCell="A52" activePane="bottomLeft" state="frozen"/>
      <selection activeCell="D42" sqref="D42"/>
      <selection pane="bottomLeft" activeCell="R59" sqref="R59"/>
    </sheetView>
  </sheetViews>
  <sheetFormatPr defaultColWidth="9.140625" defaultRowHeight="12.75" x14ac:dyDescent="0.2"/>
  <cols>
    <col min="1" max="1" width="4.7109375" style="81" customWidth="1"/>
    <col min="2" max="2" width="8.85546875" style="81" customWidth="1"/>
    <col min="3" max="3" width="48.42578125" style="81" customWidth="1"/>
    <col min="4" max="4" width="10.42578125" style="81" customWidth="1"/>
    <col min="5" max="6" width="12.7109375" style="81" customWidth="1"/>
    <col min="7" max="7" width="11.42578125" style="81" customWidth="1"/>
    <col min="8" max="8" width="11.85546875" style="81" customWidth="1"/>
    <col min="9" max="9" width="11.42578125" style="81" customWidth="1"/>
    <col min="10" max="10" width="11.85546875" style="81" customWidth="1"/>
    <col min="11" max="253" width="9.140625" style="81"/>
    <col min="254" max="254" width="11.5703125" style="81" customWidth="1"/>
    <col min="255" max="255" width="13.140625" style="81" customWidth="1"/>
    <col min="256" max="256" width="48.42578125" style="81" customWidth="1"/>
    <col min="257" max="257" width="13.85546875" style="81" customWidth="1"/>
    <col min="258" max="258" width="11.42578125" style="81" customWidth="1"/>
    <col min="259" max="259" width="11.85546875" style="81" customWidth="1"/>
    <col min="260" max="509" width="9.140625" style="81"/>
    <col min="510" max="510" width="11.5703125" style="81" customWidth="1"/>
    <col min="511" max="511" width="13.140625" style="81" customWidth="1"/>
    <col min="512" max="512" width="48.42578125" style="81" customWidth="1"/>
    <col min="513" max="513" width="13.85546875" style="81" customWidth="1"/>
    <col min="514" max="514" width="11.42578125" style="81" customWidth="1"/>
    <col min="515" max="515" width="11.85546875" style="81" customWidth="1"/>
    <col min="516" max="765" width="9.140625" style="81"/>
    <col min="766" max="766" width="11.5703125" style="81" customWidth="1"/>
    <col min="767" max="767" width="13.140625" style="81" customWidth="1"/>
    <col min="768" max="768" width="48.42578125" style="81" customWidth="1"/>
    <col min="769" max="769" width="13.85546875" style="81" customWidth="1"/>
    <col min="770" max="770" width="11.42578125" style="81" customWidth="1"/>
    <col min="771" max="771" width="11.85546875" style="81" customWidth="1"/>
    <col min="772" max="1021" width="9.140625" style="81"/>
    <col min="1022" max="1022" width="11.5703125" style="81" customWidth="1"/>
    <col min="1023" max="1023" width="13.140625" style="81" customWidth="1"/>
    <col min="1024" max="1024" width="48.42578125" style="81" customWidth="1"/>
    <col min="1025" max="1025" width="13.85546875" style="81" customWidth="1"/>
    <col min="1026" max="1026" width="11.42578125" style="81" customWidth="1"/>
    <col min="1027" max="1027" width="11.85546875" style="81" customWidth="1"/>
    <col min="1028" max="1277" width="9.140625" style="81"/>
    <col min="1278" max="1278" width="11.5703125" style="81" customWidth="1"/>
    <col min="1279" max="1279" width="13.140625" style="81" customWidth="1"/>
    <col min="1280" max="1280" width="48.42578125" style="81" customWidth="1"/>
    <col min="1281" max="1281" width="13.85546875" style="81" customWidth="1"/>
    <col min="1282" max="1282" width="11.42578125" style="81" customWidth="1"/>
    <col min="1283" max="1283" width="11.85546875" style="81" customWidth="1"/>
    <col min="1284" max="1533" width="9.140625" style="81"/>
    <col min="1534" max="1534" width="11.5703125" style="81" customWidth="1"/>
    <col min="1535" max="1535" width="13.140625" style="81" customWidth="1"/>
    <col min="1536" max="1536" width="48.42578125" style="81" customWidth="1"/>
    <col min="1537" max="1537" width="13.85546875" style="81" customWidth="1"/>
    <col min="1538" max="1538" width="11.42578125" style="81" customWidth="1"/>
    <col min="1539" max="1539" width="11.85546875" style="81" customWidth="1"/>
    <col min="1540" max="1789" width="9.140625" style="81"/>
    <col min="1790" max="1790" width="11.5703125" style="81" customWidth="1"/>
    <col min="1791" max="1791" width="13.140625" style="81" customWidth="1"/>
    <col min="1792" max="1792" width="48.42578125" style="81" customWidth="1"/>
    <col min="1793" max="1793" width="13.85546875" style="81" customWidth="1"/>
    <col min="1794" max="1794" width="11.42578125" style="81" customWidth="1"/>
    <col min="1795" max="1795" width="11.85546875" style="81" customWidth="1"/>
    <col min="1796" max="2045" width="9.140625" style="81"/>
    <col min="2046" max="2046" width="11.5703125" style="81" customWidth="1"/>
    <col min="2047" max="2047" width="13.140625" style="81" customWidth="1"/>
    <col min="2048" max="2048" width="48.42578125" style="81" customWidth="1"/>
    <col min="2049" max="2049" width="13.85546875" style="81" customWidth="1"/>
    <col min="2050" max="2050" width="11.42578125" style="81" customWidth="1"/>
    <col min="2051" max="2051" width="11.85546875" style="81" customWidth="1"/>
    <col min="2052" max="2301" width="9.140625" style="81"/>
    <col min="2302" max="2302" width="11.5703125" style="81" customWidth="1"/>
    <col min="2303" max="2303" width="13.140625" style="81" customWidth="1"/>
    <col min="2304" max="2304" width="48.42578125" style="81" customWidth="1"/>
    <col min="2305" max="2305" width="13.85546875" style="81" customWidth="1"/>
    <col min="2306" max="2306" width="11.42578125" style="81" customWidth="1"/>
    <col min="2307" max="2307" width="11.85546875" style="81" customWidth="1"/>
    <col min="2308" max="2557" width="9.140625" style="81"/>
    <col min="2558" max="2558" width="11.5703125" style="81" customWidth="1"/>
    <col min="2559" max="2559" width="13.140625" style="81" customWidth="1"/>
    <col min="2560" max="2560" width="48.42578125" style="81" customWidth="1"/>
    <col min="2561" max="2561" width="13.85546875" style="81" customWidth="1"/>
    <col min="2562" max="2562" width="11.42578125" style="81" customWidth="1"/>
    <col min="2563" max="2563" width="11.85546875" style="81" customWidth="1"/>
    <col min="2564" max="2813" width="9.140625" style="81"/>
    <col min="2814" max="2814" width="11.5703125" style="81" customWidth="1"/>
    <col min="2815" max="2815" width="13.140625" style="81" customWidth="1"/>
    <col min="2816" max="2816" width="48.42578125" style="81" customWidth="1"/>
    <col min="2817" max="2817" width="13.85546875" style="81" customWidth="1"/>
    <col min="2818" max="2818" width="11.42578125" style="81" customWidth="1"/>
    <col min="2819" max="2819" width="11.85546875" style="81" customWidth="1"/>
    <col min="2820" max="3069" width="9.140625" style="81"/>
    <col min="3070" max="3070" width="11.5703125" style="81" customWidth="1"/>
    <col min="3071" max="3071" width="13.140625" style="81" customWidth="1"/>
    <col min="3072" max="3072" width="48.42578125" style="81" customWidth="1"/>
    <col min="3073" max="3073" width="13.85546875" style="81" customWidth="1"/>
    <col min="3074" max="3074" width="11.42578125" style="81" customWidth="1"/>
    <col min="3075" max="3075" width="11.85546875" style="81" customWidth="1"/>
    <col min="3076" max="3325" width="9.140625" style="81"/>
    <col min="3326" max="3326" width="11.5703125" style="81" customWidth="1"/>
    <col min="3327" max="3327" width="13.140625" style="81" customWidth="1"/>
    <col min="3328" max="3328" width="48.42578125" style="81" customWidth="1"/>
    <col min="3329" max="3329" width="13.85546875" style="81" customWidth="1"/>
    <col min="3330" max="3330" width="11.42578125" style="81" customWidth="1"/>
    <col min="3331" max="3331" width="11.85546875" style="81" customWidth="1"/>
    <col min="3332" max="3581" width="9.140625" style="81"/>
    <col min="3582" max="3582" width="11.5703125" style="81" customWidth="1"/>
    <col min="3583" max="3583" width="13.140625" style="81" customWidth="1"/>
    <col min="3584" max="3584" width="48.42578125" style="81" customWidth="1"/>
    <col min="3585" max="3585" width="13.85546875" style="81" customWidth="1"/>
    <col min="3586" max="3586" width="11.42578125" style="81" customWidth="1"/>
    <col min="3587" max="3587" width="11.85546875" style="81" customWidth="1"/>
    <col min="3588" max="3837" width="9.140625" style="81"/>
    <col min="3838" max="3838" width="11.5703125" style="81" customWidth="1"/>
    <col min="3839" max="3839" width="13.140625" style="81" customWidth="1"/>
    <col min="3840" max="3840" width="48.42578125" style="81" customWidth="1"/>
    <col min="3841" max="3841" width="13.85546875" style="81" customWidth="1"/>
    <col min="3842" max="3842" width="11.42578125" style="81" customWidth="1"/>
    <col min="3843" max="3843" width="11.85546875" style="81" customWidth="1"/>
    <col min="3844" max="4093" width="9.140625" style="81"/>
    <col min="4094" max="4094" width="11.5703125" style="81" customWidth="1"/>
    <col min="4095" max="4095" width="13.140625" style="81" customWidth="1"/>
    <col min="4096" max="4096" width="48.42578125" style="81" customWidth="1"/>
    <col min="4097" max="4097" width="13.85546875" style="81" customWidth="1"/>
    <col min="4098" max="4098" width="11.42578125" style="81" customWidth="1"/>
    <col min="4099" max="4099" width="11.85546875" style="81" customWidth="1"/>
    <col min="4100" max="4349" width="9.140625" style="81"/>
    <col min="4350" max="4350" width="11.5703125" style="81" customWidth="1"/>
    <col min="4351" max="4351" width="13.140625" style="81" customWidth="1"/>
    <col min="4352" max="4352" width="48.42578125" style="81" customWidth="1"/>
    <col min="4353" max="4353" width="13.85546875" style="81" customWidth="1"/>
    <col min="4354" max="4354" width="11.42578125" style="81" customWidth="1"/>
    <col min="4355" max="4355" width="11.85546875" style="81" customWidth="1"/>
    <col min="4356" max="4605" width="9.140625" style="81"/>
    <col min="4606" max="4606" width="11.5703125" style="81" customWidth="1"/>
    <col min="4607" max="4607" width="13.140625" style="81" customWidth="1"/>
    <col min="4608" max="4608" width="48.42578125" style="81" customWidth="1"/>
    <col min="4609" max="4609" width="13.85546875" style="81" customWidth="1"/>
    <col min="4610" max="4610" width="11.42578125" style="81" customWidth="1"/>
    <col min="4611" max="4611" width="11.85546875" style="81" customWidth="1"/>
    <col min="4612" max="4861" width="9.140625" style="81"/>
    <col min="4862" max="4862" width="11.5703125" style="81" customWidth="1"/>
    <col min="4863" max="4863" width="13.140625" style="81" customWidth="1"/>
    <col min="4864" max="4864" width="48.42578125" style="81" customWidth="1"/>
    <col min="4865" max="4865" width="13.85546875" style="81" customWidth="1"/>
    <col min="4866" max="4866" width="11.42578125" style="81" customWidth="1"/>
    <col min="4867" max="4867" width="11.85546875" style="81" customWidth="1"/>
    <col min="4868" max="5117" width="9.140625" style="81"/>
    <col min="5118" max="5118" width="11.5703125" style="81" customWidth="1"/>
    <col min="5119" max="5119" width="13.140625" style="81" customWidth="1"/>
    <col min="5120" max="5120" width="48.42578125" style="81" customWidth="1"/>
    <col min="5121" max="5121" width="13.85546875" style="81" customWidth="1"/>
    <col min="5122" max="5122" width="11.42578125" style="81" customWidth="1"/>
    <col min="5123" max="5123" width="11.85546875" style="81" customWidth="1"/>
    <col min="5124" max="5373" width="9.140625" style="81"/>
    <col min="5374" max="5374" width="11.5703125" style="81" customWidth="1"/>
    <col min="5375" max="5375" width="13.140625" style="81" customWidth="1"/>
    <col min="5376" max="5376" width="48.42578125" style="81" customWidth="1"/>
    <col min="5377" max="5377" width="13.85546875" style="81" customWidth="1"/>
    <col min="5378" max="5378" width="11.42578125" style="81" customWidth="1"/>
    <col min="5379" max="5379" width="11.85546875" style="81" customWidth="1"/>
    <col min="5380" max="5629" width="9.140625" style="81"/>
    <col min="5630" max="5630" width="11.5703125" style="81" customWidth="1"/>
    <col min="5631" max="5631" width="13.140625" style="81" customWidth="1"/>
    <col min="5632" max="5632" width="48.42578125" style="81" customWidth="1"/>
    <col min="5633" max="5633" width="13.85546875" style="81" customWidth="1"/>
    <col min="5634" max="5634" width="11.42578125" style="81" customWidth="1"/>
    <col min="5635" max="5635" width="11.85546875" style="81" customWidth="1"/>
    <col min="5636" max="5885" width="9.140625" style="81"/>
    <col min="5886" max="5886" width="11.5703125" style="81" customWidth="1"/>
    <col min="5887" max="5887" width="13.140625" style="81" customWidth="1"/>
    <col min="5888" max="5888" width="48.42578125" style="81" customWidth="1"/>
    <col min="5889" max="5889" width="13.85546875" style="81" customWidth="1"/>
    <col min="5890" max="5890" width="11.42578125" style="81" customWidth="1"/>
    <col min="5891" max="5891" width="11.85546875" style="81" customWidth="1"/>
    <col min="5892" max="6141" width="9.140625" style="81"/>
    <col min="6142" max="6142" width="11.5703125" style="81" customWidth="1"/>
    <col min="6143" max="6143" width="13.140625" style="81" customWidth="1"/>
    <col min="6144" max="6144" width="48.42578125" style="81" customWidth="1"/>
    <col min="6145" max="6145" width="13.85546875" style="81" customWidth="1"/>
    <col min="6146" max="6146" width="11.42578125" style="81" customWidth="1"/>
    <col min="6147" max="6147" width="11.85546875" style="81" customWidth="1"/>
    <col min="6148" max="6397" width="9.140625" style="81"/>
    <col min="6398" max="6398" width="11.5703125" style="81" customWidth="1"/>
    <col min="6399" max="6399" width="13.140625" style="81" customWidth="1"/>
    <col min="6400" max="6400" width="48.42578125" style="81" customWidth="1"/>
    <col min="6401" max="6401" width="13.85546875" style="81" customWidth="1"/>
    <col min="6402" max="6402" width="11.42578125" style="81" customWidth="1"/>
    <col min="6403" max="6403" width="11.85546875" style="81" customWidth="1"/>
    <col min="6404" max="6653" width="9.140625" style="81"/>
    <col min="6654" max="6654" width="11.5703125" style="81" customWidth="1"/>
    <col min="6655" max="6655" width="13.140625" style="81" customWidth="1"/>
    <col min="6656" max="6656" width="48.42578125" style="81" customWidth="1"/>
    <col min="6657" max="6657" width="13.85546875" style="81" customWidth="1"/>
    <col min="6658" max="6658" width="11.42578125" style="81" customWidth="1"/>
    <col min="6659" max="6659" width="11.85546875" style="81" customWidth="1"/>
    <col min="6660" max="6909" width="9.140625" style="81"/>
    <col min="6910" max="6910" width="11.5703125" style="81" customWidth="1"/>
    <col min="6911" max="6911" width="13.140625" style="81" customWidth="1"/>
    <col min="6912" max="6912" width="48.42578125" style="81" customWidth="1"/>
    <col min="6913" max="6913" width="13.85546875" style="81" customWidth="1"/>
    <col min="6914" max="6914" width="11.42578125" style="81" customWidth="1"/>
    <col min="6915" max="6915" width="11.85546875" style="81" customWidth="1"/>
    <col min="6916" max="7165" width="9.140625" style="81"/>
    <col min="7166" max="7166" width="11.5703125" style="81" customWidth="1"/>
    <col min="7167" max="7167" width="13.140625" style="81" customWidth="1"/>
    <col min="7168" max="7168" width="48.42578125" style="81" customWidth="1"/>
    <col min="7169" max="7169" width="13.85546875" style="81" customWidth="1"/>
    <col min="7170" max="7170" width="11.42578125" style="81" customWidth="1"/>
    <col min="7171" max="7171" width="11.85546875" style="81" customWidth="1"/>
    <col min="7172" max="7421" width="9.140625" style="81"/>
    <col min="7422" max="7422" width="11.5703125" style="81" customWidth="1"/>
    <col min="7423" max="7423" width="13.140625" style="81" customWidth="1"/>
    <col min="7424" max="7424" width="48.42578125" style="81" customWidth="1"/>
    <col min="7425" max="7425" width="13.85546875" style="81" customWidth="1"/>
    <col min="7426" max="7426" width="11.42578125" style="81" customWidth="1"/>
    <col min="7427" max="7427" width="11.85546875" style="81" customWidth="1"/>
    <col min="7428" max="7677" width="9.140625" style="81"/>
    <col min="7678" max="7678" width="11.5703125" style="81" customWidth="1"/>
    <col min="7679" max="7679" width="13.140625" style="81" customWidth="1"/>
    <col min="7680" max="7680" width="48.42578125" style="81" customWidth="1"/>
    <col min="7681" max="7681" width="13.85546875" style="81" customWidth="1"/>
    <col min="7682" max="7682" width="11.42578125" style="81" customWidth="1"/>
    <col min="7683" max="7683" width="11.85546875" style="81" customWidth="1"/>
    <col min="7684" max="7933" width="9.140625" style="81"/>
    <col min="7934" max="7934" width="11.5703125" style="81" customWidth="1"/>
    <col min="7935" max="7935" width="13.140625" style="81" customWidth="1"/>
    <col min="7936" max="7936" width="48.42578125" style="81" customWidth="1"/>
    <col min="7937" max="7937" width="13.85546875" style="81" customWidth="1"/>
    <col min="7938" max="7938" width="11.42578125" style="81" customWidth="1"/>
    <col min="7939" max="7939" width="11.85546875" style="81" customWidth="1"/>
    <col min="7940" max="8189" width="9.140625" style="81"/>
    <col min="8190" max="8190" width="11.5703125" style="81" customWidth="1"/>
    <col min="8191" max="8191" width="13.140625" style="81" customWidth="1"/>
    <col min="8192" max="8192" width="48.42578125" style="81" customWidth="1"/>
    <col min="8193" max="8193" width="13.85546875" style="81" customWidth="1"/>
    <col min="8194" max="8194" width="11.42578125" style="81" customWidth="1"/>
    <col min="8195" max="8195" width="11.85546875" style="81" customWidth="1"/>
    <col min="8196" max="8445" width="9.140625" style="81"/>
    <col min="8446" max="8446" width="11.5703125" style="81" customWidth="1"/>
    <col min="8447" max="8447" width="13.140625" style="81" customWidth="1"/>
    <col min="8448" max="8448" width="48.42578125" style="81" customWidth="1"/>
    <col min="8449" max="8449" width="13.85546875" style="81" customWidth="1"/>
    <col min="8450" max="8450" width="11.42578125" style="81" customWidth="1"/>
    <col min="8451" max="8451" width="11.85546875" style="81" customWidth="1"/>
    <col min="8452" max="8701" width="9.140625" style="81"/>
    <col min="8702" max="8702" width="11.5703125" style="81" customWidth="1"/>
    <col min="8703" max="8703" width="13.140625" style="81" customWidth="1"/>
    <col min="8704" max="8704" width="48.42578125" style="81" customWidth="1"/>
    <col min="8705" max="8705" width="13.85546875" style="81" customWidth="1"/>
    <col min="8706" max="8706" width="11.42578125" style="81" customWidth="1"/>
    <col min="8707" max="8707" width="11.85546875" style="81" customWidth="1"/>
    <col min="8708" max="8957" width="9.140625" style="81"/>
    <col min="8958" max="8958" width="11.5703125" style="81" customWidth="1"/>
    <col min="8959" max="8959" width="13.140625" style="81" customWidth="1"/>
    <col min="8960" max="8960" width="48.42578125" style="81" customWidth="1"/>
    <col min="8961" max="8961" width="13.85546875" style="81" customWidth="1"/>
    <col min="8962" max="8962" width="11.42578125" style="81" customWidth="1"/>
    <col min="8963" max="8963" width="11.85546875" style="81" customWidth="1"/>
    <col min="8964" max="9213" width="9.140625" style="81"/>
    <col min="9214" max="9214" width="11.5703125" style="81" customWidth="1"/>
    <col min="9215" max="9215" width="13.140625" style="81" customWidth="1"/>
    <col min="9216" max="9216" width="48.42578125" style="81" customWidth="1"/>
    <col min="9217" max="9217" width="13.85546875" style="81" customWidth="1"/>
    <col min="9218" max="9218" width="11.42578125" style="81" customWidth="1"/>
    <col min="9219" max="9219" width="11.85546875" style="81" customWidth="1"/>
    <col min="9220" max="9469" width="9.140625" style="81"/>
    <col min="9470" max="9470" width="11.5703125" style="81" customWidth="1"/>
    <col min="9471" max="9471" width="13.140625" style="81" customWidth="1"/>
    <col min="9472" max="9472" width="48.42578125" style="81" customWidth="1"/>
    <col min="9473" max="9473" width="13.85546875" style="81" customWidth="1"/>
    <col min="9474" max="9474" width="11.42578125" style="81" customWidth="1"/>
    <col min="9475" max="9475" width="11.85546875" style="81" customWidth="1"/>
    <col min="9476" max="9725" width="9.140625" style="81"/>
    <col min="9726" max="9726" width="11.5703125" style="81" customWidth="1"/>
    <col min="9727" max="9727" width="13.140625" style="81" customWidth="1"/>
    <col min="9728" max="9728" width="48.42578125" style="81" customWidth="1"/>
    <col min="9729" max="9729" width="13.85546875" style="81" customWidth="1"/>
    <col min="9730" max="9730" width="11.42578125" style="81" customWidth="1"/>
    <col min="9731" max="9731" width="11.85546875" style="81" customWidth="1"/>
    <col min="9732" max="9981" width="9.140625" style="81"/>
    <col min="9982" max="9982" width="11.5703125" style="81" customWidth="1"/>
    <col min="9983" max="9983" width="13.140625" style="81" customWidth="1"/>
    <col min="9984" max="9984" width="48.42578125" style="81" customWidth="1"/>
    <col min="9985" max="9985" width="13.85546875" style="81" customWidth="1"/>
    <col min="9986" max="9986" width="11.42578125" style="81" customWidth="1"/>
    <col min="9987" max="9987" width="11.85546875" style="81" customWidth="1"/>
    <col min="9988" max="10237" width="9.140625" style="81"/>
    <col min="10238" max="10238" width="11.5703125" style="81" customWidth="1"/>
    <col min="10239" max="10239" width="13.140625" style="81" customWidth="1"/>
    <col min="10240" max="10240" width="48.42578125" style="81" customWidth="1"/>
    <col min="10241" max="10241" width="13.85546875" style="81" customWidth="1"/>
    <col min="10242" max="10242" width="11.42578125" style="81" customWidth="1"/>
    <col min="10243" max="10243" width="11.85546875" style="81" customWidth="1"/>
    <col min="10244" max="10493" width="9.140625" style="81"/>
    <col min="10494" max="10494" width="11.5703125" style="81" customWidth="1"/>
    <col min="10495" max="10495" width="13.140625" style="81" customWidth="1"/>
    <col min="10496" max="10496" width="48.42578125" style="81" customWidth="1"/>
    <col min="10497" max="10497" width="13.85546875" style="81" customWidth="1"/>
    <col min="10498" max="10498" width="11.42578125" style="81" customWidth="1"/>
    <col min="10499" max="10499" width="11.85546875" style="81" customWidth="1"/>
    <col min="10500" max="10749" width="9.140625" style="81"/>
    <col min="10750" max="10750" width="11.5703125" style="81" customWidth="1"/>
    <col min="10751" max="10751" width="13.140625" style="81" customWidth="1"/>
    <col min="10752" max="10752" width="48.42578125" style="81" customWidth="1"/>
    <col min="10753" max="10753" width="13.85546875" style="81" customWidth="1"/>
    <col min="10754" max="10754" width="11.42578125" style="81" customWidth="1"/>
    <col min="10755" max="10755" width="11.85546875" style="81" customWidth="1"/>
    <col min="10756" max="11005" width="9.140625" style="81"/>
    <col min="11006" max="11006" width="11.5703125" style="81" customWidth="1"/>
    <col min="11007" max="11007" width="13.140625" style="81" customWidth="1"/>
    <col min="11008" max="11008" width="48.42578125" style="81" customWidth="1"/>
    <col min="11009" max="11009" width="13.85546875" style="81" customWidth="1"/>
    <col min="11010" max="11010" width="11.42578125" style="81" customWidth="1"/>
    <col min="11011" max="11011" width="11.85546875" style="81" customWidth="1"/>
    <col min="11012" max="11261" width="9.140625" style="81"/>
    <col min="11262" max="11262" width="11.5703125" style="81" customWidth="1"/>
    <col min="11263" max="11263" width="13.140625" style="81" customWidth="1"/>
    <col min="11264" max="11264" width="48.42578125" style="81" customWidth="1"/>
    <col min="11265" max="11265" width="13.85546875" style="81" customWidth="1"/>
    <col min="11266" max="11266" width="11.42578125" style="81" customWidth="1"/>
    <col min="11267" max="11267" width="11.85546875" style="81" customWidth="1"/>
    <col min="11268" max="11517" width="9.140625" style="81"/>
    <col min="11518" max="11518" width="11.5703125" style="81" customWidth="1"/>
    <col min="11519" max="11519" width="13.140625" style="81" customWidth="1"/>
    <col min="11520" max="11520" width="48.42578125" style="81" customWidth="1"/>
    <col min="11521" max="11521" width="13.85546875" style="81" customWidth="1"/>
    <col min="11522" max="11522" width="11.42578125" style="81" customWidth="1"/>
    <col min="11523" max="11523" width="11.85546875" style="81" customWidth="1"/>
    <col min="11524" max="11773" width="9.140625" style="81"/>
    <col min="11774" max="11774" width="11.5703125" style="81" customWidth="1"/>
    <col min="11775" max="11775" width="13.140625" style="81" customWidth="1"/>
    <col min="11776" max="11776" width="48.42578125" style="81" customWidth="1"/>
    <col min="11777" max="11777" width="13.85546875" style="81" customWidth="1"/>
    <col min="11778" max="11778" width="11.42578125" style="81" customWidth="1"/>
    <col min="11779" max="11779" width="11.85546875" style="81" customWidth="1"/>
    <col min="11780" max="12029" width="9.140625" style="81"/>
    <col min="12030" max="12030" width="11.5703125" style="81" customWidth="1"/>
    <col min="12031" max="12031" width="13.140625" style="81" customWidth="1"/>
    <col min="12032" max="12032" width="48.42578125" style="81" customWidth="1"/>
    <col min="12033" max="12033" width="13.85546875" style="81" customWidth="1"/>
    <col min="12034" max="12034" width="11.42578125" style="81" customWidth="1"/>
    <col min="12035" max="12035" width="11.85546875" style="81" customWidth="1"/>
    <col min="12036" max="12285" width="9.140625" style="81"/>
    <col min="12286" max="12286" width="11.5703125" style="81" customWidth="1"/>
    <col min="12287" max="12287" width="13.140625" style="81" customWidth="1"/>
    <col min="12288" max="12288" width="48.42578125" style="81" customWidth="1"/>
    <col min="12289" max="12289" width="13.85546875" style="81" customWidth="1"/>
    <col min="12290" max="12290" width="11.42578125" style="81" customWidth="1"/>
    <col min="12291" max="12291" width="11.85546875" style="81" customWidth="1"/>
    <col min="12292" max="12541" width="9.140625" style="81"/>
    <col min="12542" max="12542" width="11.5703125" style="81" customWidth="1"/>
    <col min="12543" max="12543" width="13.140625" style="81" customWidth="1"/>
    <col min="12544" max="12544" width="48.42578125" style="81" customWidth="1"/>
    <col min="12545" max="12545" width="13.85546875" style="81" customWidth="1"/>
    <col min="12546" max="12546" width="11.42578125" style="81" customWidth="1"/>
    <col min="12547" max="12547" width="11.85546875" style="81" customWidth="1"/>
    <col min="12548" max="12797" width="9.140625" style="81"/>
    <col min="12798" max="12798" width="11.5703125" style="81" customWidth="1"/>
    <col min="12799" max="12799" width="13.140625" style="81" customWidth="1"/>
    <col min="12800" max="12800" width="48.42578125" style="81" customWidth="1"/>
    <col min="12801" max="12801" width="13.85546875" style="81" customWidth="1"/>
    <col min="12802" max="12802" width="11.42578125" style="81" customWidth="1"/>
    <col min="12803" max="12803" width="11.85546875" style="81" customWidth="1"/>
    <col min="12804" max="13053" width="9.140625" style="81"/>
    <col min="13054" max="13054" width="11.5703125" style="81" customWidth="1"/>
    <col min="13055" max="13055" width="13.140625" style="81" customWidth="1"/>
    <col min="13056" max="13056" width="48.42578125" style="81" customWidth="1"/>
    <col min="13057" max="13057" width="13.85546875" style="81" customWidth="1"/>
    <col min="13058" max="13058" width="11.42578125" style="81" customWidth="1"/>
    <col min="13059" max="13059" width="11.85546875" style="81" customWidth="1"/>
    <col min="13060" max="13309" width="9.140625" style="81"/>
    <col min="13310" max="13310" width="11.5703125" style="81" customWidth="1"/>
    <col min="13311" max="13311" width="13.140625" style="81" customWidth="1"/>
    <col min="13312" max="13312" width="48.42578125" style="81" customWidth="1"/>
    <col min="13313" max="13313" width="13.85546875" style="81" customWidth="1"/>
    <col min="13314" max="13314" width="11.42578125" style="81" customWidth="1"/>
    <col min="13315" max="13315" width="11.85546875" style="81" customWidth="1"/>
    <col min="13316" max="13565" width="9.140625" style="81"/>
    <col min="13566" max="13566" width="11.5703125" style="81" customWidth="1"/>
    <col min="13567" max="13567" width="13.140625" style="81" customWidth="1"/>
    <col min="13568" max="13568" width="48.42578125" style="81" customWidth="1"/>
    <col min="13569" max="13569" width="13.85546875" style="81" customWidth="1"/>
    <col min="13570" max="13570" width="11.42578125" style="81" customWidth="1"/>
    <col min="13571" max="13571" width="11.85546875" style="81" customWidth="1"/>
    <col min="13572" max="13821" width="9.140625" style="81"/>
    <col min="13822" max="13822" width="11.5703125" style="81" customWidth="1"/>
    <col min="13823" max="13823" width="13.140625" style="81" customWidth="1"/>
    <col min="13824" max="13824" width="48.42578125" style="81" customWidth="1"/>
    <col min="13825" max="13825" width="13.85546875" style="81" customWidth="1"/>
    <col min="13826" max="13826" width="11.42578125" style="81" customWidth="1"/>
    <col min="13827" max="13827" width="11.85546875" style="81" customWidth="1"/>
    <col min="13828" max="14077" width="9.140625" style="81"/>
    <col min="14078" max="14078" width="11.5703125" style="81" customWidth="1"/>
    <col min="14079" max="14079" width="13.140625" style="81" customWidth="1"/>
    <col min="14080" max="14080" width="48.42578125" style="81" customWidth="1"/>
    <col min="14081" max="14081" width="13.85546875" style="81" customWidth="1"/>
    <col min="14082" max="14082" width="11.42578125" style="81" customWidth="1"/>
    <col min="14083" max="14083" width="11.85546875" style="81" customWidth="1"/>
    <col min="14084" max="14333" width="9.140625" style="81"/>
    <col min="14334" max="14334" width="11.5703125" style="81" customWidth="1"/>
    <col min="14335" max="14335" width="13.140625" style="81" customWidth="1"/>
    <col min="14336" max="14336" width="48.42578125" style="81" customWidth="1"/>
    <col min="14337" max="14337" width="13.85546875" style="81" customWidth="1"/>
    <col min="14338" max="14338" width="11.42578125" style="81" customWidth="1"/>
    <col min="14339" max="14339" width="11.85546875" style="81" customWidth="1"/>
    <col min="14340" max="14589" width="9.140625" style="81"/>
    <col min="14590" max="14590" width="11.5703125" style="81" customWidth="1"/>
    <col min="14591" max="14591" width="13.140625" style="81" customWidth="1"/>
    <col min="14592" max="14592" width="48.42578125" style="81" customWidth="1"/>
    <col min="14593" max="14593" width="13.85546875" style="81" customWidth="1"/>
    <col min="14594" max="14594" width="11.42578125" style="81" customWidth="1"/>
    <col min="14595" max="14595" width="11.85546875" style="81" customWidth="1"/>
    <col min="14596" max="14845" width="9.140625" style="81"/>
    <col min="14846" max="14846" width="11.5703125" style="81" customWidth="1"/>
    <col min="14847" max="14847" width="13.140625" style="81" customWidth="1"/>
    <col min="14848" max="14848" width="48.42578125" style="81" customWidth="1"/>
    <col min="14849" max="14849" width="13.85546875" style="81" customWidth="1"/>
    <col min="14850" max="14850" width="11.42578125" style="81" customWidth="1"/>
    <col min="14851" max="14851" width="11.85546875" style="81" customWidth="1"/>
    <col min="14852" max="15101" width="9.140625" style="81"/>
    <col min="15102" max="15102" width="11.5703125" style="81" customWidth="1"/>
    <col min="15103" max="15103" width="13.140625" style="81" customWidth="1"/>
    <col min="15104" max="15104" width="48.42578125" style="81" customWidth="1"/>
    <col min="15105" max="15105" width="13.85546875" style="81" customWidth="1"/>
    <col min="15106" max="15106" width="11.42578125" style="81" customWidth="1"/>
    <col min="15107" max="15107" width="11.85546875" style="81" customWidth="1"/>
    <col min="15108" max="15357" width="9.140625" style="81"/>
    <col min="15358" max="15358" width="11.5703125" style="81" customWidth="1"/>
    <col min="15359" max="15359" width="13.140625" style="81" customWidth="1"/>
    <col min="15360" max="15360" width="48.42578125" style="81" customWidth="1"/>
    <col min="15361" max="15361" width="13.85546875" style="81" customWidth="1"/>
    <col min="15362" max="15362" width="11.42578125" style="81" customWidth="1"/>
    <col min="15363" max="15363" width="11.85546875" style="81" customWidth="1"/>
    <col min="15364" max="15613" width="9.140625" style="81"/>
    <col min="15614" max="15614" width="11.5703125" style="81" customWidth="1"/>
    <col min="15615" max="15615" width="13.140625" style="81" customWidth="1"/>
    <col min="15616" max="15616" width="48.42578125" style="81" customWidth="1"/>
    <col min="15617" max="15617" width="13.85546875" style="81" customWidth="1"/>
    <col min="15618" max="15618" width="11.42578125" style="81" customWidth="1"/>
    <col min="15619" max="15619" width="11.85546875" style="81" customWidth="1"/>
    <col min="15620" max="15869" width="9.140625" style="81"/>
    <col min="15870" max="15870" width="11.5703125" style="81" customWidth="1"/>
    <col min="15871" max="15871" width="13.140625" style="81" customWidth="1"/>
    <col min="15872" max="15872" width="48.42578125" style="81" customWidth="1"/>
    <col min="15873" max="15873" width="13.85546875" style="81" customWidth="1"/>
    <col min="15874" max="15874" width="11.42578125" style="81" customWidth="1"/>
    <col min="15875" max="15875" width="11.85546875" style="81" customWidth="1"/>
    <col min="15876" max="16125" width="9.140625" style="81"/>
    <col min="16126" max="16126" width="11.5703125" style="81" customWidth="1"/>
    <col min="16127" max="16127" width="13.140625" style="81" customWidth="1"/>
    <col min="16128" max="16128" width="48.42578125" style="81" customWidth="1"/>
    <col min="16129" max="16129" width="13.85546875" style="81" customWidth="1"/>
    <col min="16130" max="16130" width="11.42578125" style="81" customWidth="1"/>
    <col min="16131" max="16131" width="11.85546875" style="81" customWidth="1"/>
    <col min="16132" max="16384" width="9.140625" style="81"/>
  </cols>
  <sheetData>
    <row r="1" spans="1:28" ht="42" customHeight="1" x14ac:dyDescent="0.2">
      <c r="A1" s="263" t="s">
        <v>1743</v>
      </c>
      <c r="B1" s="263"/>
      <c r="C1" s="263"/>
      <c r="D1" s="263"/>
      <c r="E1" s="263"/>
      <c r="F1" s="263"/>
      <c r="G1" s="263"/>
      <c r="H1" s="263"/>
      <c r="I1" s="263"/>
      <c r="J1" s="263"/>
    </row>
    <row r="2" spans="1:28" ht="12.2" customHeight="1" x14ac:dyDescent="0.2">
      <c r="A2" s="27"/>
      <c r="B2" s="27"/>
      <c r="C2" s="27"/>
      <c r="D2" s="27"/>
      <c r="E2" s="27"/>
      <c r="F2" s="27"/>
    </row>
    <row r="3" spans="1:28" ht="11.25" customHeight="1" x14ac:dyDescent="0.2"/>
    <row r="4" spans="1:28" ht="18.75" x14ac:dyDescent="0.2">
      <c r="A4" s="264" t="s">
        <v>1783</v>
      </c>
      <c r="B4" s="264"/>
      <c r="C4" s="264"/>
      <c r="D4" s="264"/>
      <c r="E4" s="264"/>
      <c r="F4" s="264"/>
      <c r="G4" s="264"/>
      <c r="H4" s="264"/>
      <c r="I4" s="264"/>
      <c r="J4" s="264"/>
    </row>
    <row r="5" spans="1:28" ht="12.75" customHeight="1" x14ac:dyDescent="0.2"/>
    <row r="6" spans="1:28" ht="12.75" customHeight="1" thickBot="1" x14ac:dyDescent="0.25">
      <c r="A6" s="265"/>
      <c r="B6" s="265"/>
      <c r="C6" s="265"/>
      <c r="D6" s="265"/>
      <c r="E6" s="265"/>
      <c r="F6" s="265"/>
    </row>
    <row r="7" spans="1:28" ht="12.75" customHeight="1" thickBot="1" x14ac:dyDescent="0.25">
      <c r="E7" s="270" t="s">
        <v>2968</v>
      </c>
      <c r="F7" s="271"/>
      <c r="G7" s="270" t="s">
        <v>2969</v>
      </c>
      <c r="H7" s="271"/>
      <c r="I7" s="272" t="s">
        <v>2970</v>
      </c>
      <c r="J7" s="271"/>
    </row>
    <row r="8" spans="1:28" ht="12.75" customHeight="1" x14ac:dyDescent="0.2">
      <c r="A8" s="266" t="s">
        <v>2</v>
      </c>
      <c r="B8" s="266" t="s">
        <v>3</v>
      </c>
      <c r="C8" s="268" t="s">
        <v>4</v>
      </c>
      <c r="D8" s="268" t="s">
        <v>5</v>
      </c>
      <c r="E8" s="252" t="s">
        <v>6</v>
      </c>
      <c r="F8" s="252"/>
      <c r="G8" s="252" t="s">
        <v>6</v>
      </c>
      <c r="H8" s="252"/>
      <c r="I8" s="252" t="s">
        <v>6</v>
      </c>
      <c r="J8" s="252"/>
      <c r="K8" s="121"/>
      <c r="M8" s="121"/>
      <c r="N8" s="121"/>
      <c r="O8" s="121"/>
      <c r="P8" s="121"/>
      <c r="Q8" s="121"/>
    </row>
    <row r="9" spans="1:28" ht="36.75" customHeight="1" thickBot="1" x14ac:dyDescent="0.25">
      <c r="A9" s="267"/>
      <c r="B9" s="267"/>
      <c r="C9" s="269"/>
      <c r="D9" s="269"/>
      <c r="E9" s="2" t="s">
        <v>7</v>
      </c>
      <c r="F9" s="3" t="s">
        <v>8</v>
      </c>
      <c r="G9" s="2" t="s">
        <v>7</v>
      </c>
      <c r="H9" s="3" t="s">
        <v>8</v>
      </c>
      <c r="I9" s="9" t="s">
        <v>7</v>
      </c>
      <c r="J9" s="10" t="s">
        <v>8</v>
      </c>
    </row>
    <row r="10" spans="1:28" ht="24.75" customHeight="1" x14ac:dyDescent="0.2">
      <c r="A10" s="4" t="s">
        <v>9</v>
      </c>
      <c r="B10" s="4" t="s">
        <v>1784</v>
      </c>
      <c r="C10" s="5" t="s">
        <v>1785</v>
      </c>
      <c r="D10" s="4" t="s">
        <v>15</v>
      </c>
      <c r="E10" s="6">
        <f>ROUND('7,2'!E10*'1,2'!$E$28,0)</f>
        <v>3688</v>
      </c>
      <c r="F10" s="6">
        <f>ROUND('7,2'!F10*'1,2'!$E$28,0)</f>
        <v>4061</v>
      </c>
      <c r="G10" s="6">
        <f>ROUND('7,2'!K10*'1,2'!$E$28,0)</f>
        <v>6903</v>
      </c>
      <c r="H10" s="6">
        <f>ROUND('7,2'!L10*'1,2'!$E$28,0)</f>
        <v>7605</v>
      </c>
      <c r="I10" s="6">
        <f>ROUND('7,2'!M10*'1,2'!$E$28,0)</f>
        <v>8168</v>
      </c>
      <c r="J10" s="6">
        <f>ROUND('7,2'!N10*'1,2'!$E$28,0)</f>
        <v>8930</v>
      </c>
      <c r="K10" s="108"/>
      <c r="L10" s="108"/>
      <c r="M10" s="108"/>
      <c r="N10" s="108"/>
      <c r="P10" s="99"/>
      <c r="Q10" s="99"/>
      <c r="S10" s="82"/>
      <c r="U10" s="82"/>
      <c r="X10" s="83"/>
      <c r="Y10" s="83"/>
      <c r="AA10" s="99" t="e">
        <f>Q10/'7,1'!T10</f>
        <v>#REF!</v>
      </c>
      <c r="AB10" s="99"/>
    </row>
    <row r="11" spans="1:28" ht="24.75" customHeight="1" x14ac:dyDescent="0.2">
      <c r="A11" s="4" t="s">
        <v>194</v>
      </c>
      <c r="B11" s="4" t="s">
        <v>1786</v>
      </c>
      <c r="C11" s="5" t="s">
        <v>1787</v>
      </c>
      <c r="D11" s="4" t="s">
        <v>15</v>
      </c>
      <c r="E11" s="6">
        <f>ROUND('7,2'!E11*'1,2'!$E$28,0)</f>
        <v>4933</v>
      </c>
      <c r="F11" s="6">
        <f>ROUND('7,2'!F11*'1,2'!$E$28,0)</f>
        <v>5434</v>
      </c>
      <c r="G11" s="6">
        <f>ROUND('7,2'!K11*'1,2'!$E$28,0)</f>
        <v>9233</v>
      </c>
      <c r="H11" s="6">
        <f>ROUND('7,2'!L11*'1,2'!$E$28,0)</f>
        <v>10173</v>
      </c>
      <c r="I11" s="6">
        <f>ROUND('7,2'!M11*'1,2'!$E$28,0)</f>
        <v>10940</v>
      </c>
      <c r="J11" s="6">
        <f>ROUND('7,2'!N11*'1,2'!$E$28,0)</f>
        <v>11958</v>
      </c>
      <c r="K11" s="108"/>
      <c r="L11" s="108"/>
      <c r="M11" s="108"/>
      <c r="N11" s="108"/>
      <c r="O11" s="82"/>
      <c r="P11" s="99"/>
      <c r="Q11" s="99"/>
      <c r="S11" s="82"/>
      <c r="U11" s="82"/>
    </row>
    <row r="12" spans="1:28" ht="24.75" customHeight="1" x14ac:dyDescent="0.2">
      <c r="A12" s="4" t="s">
        <v>197</v>
      </c>
      <c r="B12" s="4" t="s">
        <v>1788</v>
      </c>
      <c r="C12" s="5" t="s">
        <v>1789</v>
      </c>
      <c r="D12" s="4" t="s">
        <v>15</v>
      </c>
      <c r="E12" s="6">
        <f>ROUND('7,2'!E12*'1,2'!$E$28,0)</f>
        <v>6894</v>
      </c>
      <c r="F12" s="6">
        <f>ROUND('7,2'!F12*'1,2'!$E$28,0)</f>
        <v>7592</v>
      </c>
      <c r="G12" s="6">
        <f>ROUND('7,2'!K12*'1,2'!$E$28,0)</f>
        <v>12900</v>
      </c>
      <c r="H12" s="6">
        <f>ROUND('7,2'!L12*'1,2'!$E$28,0)</f>
        <v>14212</v>
      </c>
      <c r="I12" s="6">
        <f>ROUND('7,2'!M12*'1,2'!$E$28,0)</f>
        <v>15271</v>
      </c>
      <c r="J12" s="6">
        <f>ROUND('7,2'!N12*'1,2'!$E$28,0)</f>
        <v>16693</v>
      </c>
      <c r="K12" s="108"/>
      <c r="L12" s="108"/>
      <c r="M12" s="108"/>
      <c r="N12" s="108"/>
      <c r="O12" s="82"/>
      <c r="P12" s="99"/>
      <c r="Q12" s="99"/>
      <c r="S12" s="82"/>
      <c r="U12" s="82"/>
    </row>
    <row r="13" spans="1:28" ht="24.75" customHeight="1" x14ac:dyDescent="0.2">
      <c r="A13" s="4" t="s">
        <v>200</v>
      </c>
      <c r="B13" s="4" t="s">
        <v>1790</v>
      </c>
      <c r="C13" s="5" t="s">
        <v>1791</v>
      </c>
      <c r="D13" s="4" t="s">
        <v>15</v>
      </c>
      <c r="E13" s="6">
        <f>ROUND('7,2'!E13*'1,2'!$E$28,0)</f>
        <v>9222</v>
      </c>
      <c r="F13" s="6">
        <f>ROUND('7,2'!F13*'1,2'!$E$28,0)</f>
        <v>10155</v>
      </c>
      <c r="G13" s="6">
        <f>ROUND('7,2'!K13*'1,2'!$E$28,0)</f>
        <v>17256</v>
      </c>
      <c r="H13" s="6">
        <f>ROUND('7,2'!L13*'1,2'!$E$28,0)</f>
        <v>19010</v>
      </c>
      <c r="I13" s="6">
        <f>ROUND('7,2'!M13*'1,2'!$E$28,0)</f>
        <v>20420</v>
      </c>
      <c r="J13" s="6">
        <f>ROUND('7,2'!N13*'1,2'!$E$28,0)</f>
        <v>22324</v>
      </c>
      <c r="K13" s="108"/>
      <c r="L13" s="108"/>
      <c r="M13" s="108"/>
      <c r="N13" s="108"/>
      <c r="O13" s="82"/>
      <c r="P13" s="99"/>
      <c r="Q13" s="99"/>
      <c r="S13" s="82"/>
      <c r="U13" s="82"/>
    </row>
    <row r="14" spans="1:28" ht="24.75" customHeight="1" x14ac:dyDescent="0.2">
      <c r="A14" s="4" t="s">
        <v>203</v>
      </c>
      <c r="B14" s="4" t="s">
        <v>1792</v>
      </c>
      <c r="C14" s="5" t="s">
        <v>1793</v>
      </c>
      <c r="D14" s="4" t="s">
        <v>15</v>
      </c>
      <c r="E14" s="6">
        <f>E12*1.3</f>
        <v>8962.2000000000007</v>
      </c>
      <c r="F14" s="6">
        <f t="shared" ref="F14:J15" si="0">F12*1.3</f>
        <v>9869.6</v>
      </c>
      <c r="G14" s="6">
        <f t="shared" si="0"/>
        <v>16770</v>
      </c>
      <c r="H14" s="6">
        <f t="shared" si="0"/>
        <v>18475.600000000002</v>
      </c>
      <c r="I14" s="6">
        <f t="shared" si="0"/>
        <v>19852.3</v>
      </c>
      <c r="J14" s="6">
        <f t="shared" si="0"/>
        <v>21700.9</v>
      </c>
      <c r="K14" s="108"/>
      <c r="L14" s="108"/>
      <c r="M14" s="108"/>
      <c r="N14" s="108"/>
      <c r="O14" s="82"/>
      <c r="P14" s="99"/>
      <c r="Q14" s="99"/>
      <c r="S14" s="82"/>
      <c r="U14" s="82"/>
    </row>
    <row r="15" spans="1:28" ht="24.75" customHeight="1" x14ac:dyDescent="0.2">
      <c r="A15" s="4" t="s">
        <v>206</v>
      </c>
      <c r="B15" s="4" t="s">
        <v>1794</v>
      </c>
      <c r="C15" s="5" t="s">
        <v>1795</v>
      </c>
      <c r="D15" s="4" t="s">
        <v>15</v>
      </c>
      <c r="E15" s="6">
        <f>E13*1.3</f>
        <v>11988.6</v>
      </c>
      <c r="F15" s="6">
        <f t="shared" si="0"/>
        <v>13201.5</v>
      </c>
      <c r="G15" s="6">
        <f t="shared" si="0"/>
        <v>22432.799999999999</v>
      </c>
      <c r="H15" s="6">
        <f t="shared" si="0"/>
        <v>24713</v>
      </c>
      <c r="I15" s="6">
        <f t="shared" si="0"/>
        <v>26546</v>
      </c>
      <c r="J15" s="6">
        <f t="shared" si="0"/>
        <v>29021.200000000001</v>
      </c>
      <c r="K15" s="108"/>
      <c r="L15" s="108"/>
      <c r="M15" s="108"/>
      <c r="N15" s="108"/>
      <c r="O15" s="82"/>
      <c r="P15" s="99"/>
      <c r="Q15" s="99"/>
      <c r="S15" s="82"/>
      <c r="U15" s="82"/>
    </row>
    <row r="16" spans="1:28" ht="24.75" customHeight="1" x14ac:dyDescent="0.2">
      <c r="A16" s="4" t="s">
        <v>209</v>
      </c>
      <c r="B16" s="4" t="s">
        <v>1796</v>
      </c>
      <c r="C16" s="5" t="s">
        <v>1797</v>
      </c>
      <c r="D16" s="4" t="s">
        <v>15</v>
      </c>
      <c r="E16" s="6">
        <f>ROUND('7,2'!E16*'1,2'!$E$28,0)</f>
        <v>11596</v>
      </c>
      <c r="F16" s="6">
        <f>ROUND('7,2'!F16*'1,2'!$E$28,0)</f>
        <v>12770</v>
      </c>
      <c r="G16" s="6">
        <f>ROUND('7,2'!K16*'1,2'!$E$28,0)</f>
        <v>21701</v>
      </c>
      <c r="H16" s="6">
        <f>ROUND('7,2'!L16*'1,2'!$E$28,0)</f>
        <v>23906</v>
      </c>
      <c r="I16" s="6">
        <f>ROUND('7,2'!M16*'1,2'!$E$28,0)</f>
        <v>25679</v>
      </c>
      <c r="J16" s="6">
        <f>ROUND('7,2'!N16*'1,2'!$E$28,0)</f>
        <v>28073</v>
      </c>
      <c r="K16" s="108"/>
      <c r="L16" s="108"/>
      <c r="M16" s="108"/>
      <c r="N16" s="108"/>
      <c r="O16" s="82"/>
      <c r="P16" s="99"/>
      <c r="Q16" s="99"/>
      <c r="S16" s="82"/>
      <c r="U16" s="82"/>
    </row>
    <row r="17" spans="1:21" ht="24.75" customHeight="1" x14ac:dyDescent="0.2">
      <c r="A17" s="4" t="s">
        <v>212</v>
      </c>
      <c r="B17" s="4" t="s">
        <v>1798</v>
      </c>
      <c r="C17" s="5" t="s">
        <v>1799</v>
      </c>
      <c r="D17" s="4" t="s">
        <v>15</v>
      </c>
      <c r="E17" s="6">
        <f>ROUND('7,2'!E17*'1,2'!$E$28,0)</f>
        <v>22574</v>
      </c>
      <c r="F17" s="6">
        <f>ROUND('7,2'!F17*'1,2'!$E$28,0)</f>
        <v>24857</v>
      </c>
      <c r="G17" s="6">
        <f>ROUND('7,2'!K17*'1,2'!$E$28,0)</f>
        <v>42245</v>
      </c>
      <c r="H17" s="6">
        <f>ROUND('7,2'!L17*'1,2'!$E$28,0)</f>
        <v>46538</v>
      </c>
      <c r="I17" s="6">
        <f>ROUND('7,2'!M17*'1,2'!$E$28,0)</f>
        <v>49987</v>
      </c>
      <c r="J17" s="6">
        <f>ROUND('7,2'!N17*'1,2'!$E$28,0)</f>
        <v>54649</v>
      </c>
      <c r="K17" s="108"/>
      <c r="L17" s="108"/>
      <c r="M17" s="108"/>
      <c r="N17" s="108"/>
      <c r="O17" s="82"/>
      <c r="P17" s="99"/>
      <c r="Q17" s="99"/>
      <c r="S17" s="82"/>
      <c r="U17" s="82"/>
    </row>
    <row r="18" spans="1:21" ht="24.75" customHeight="1" x14ac:dyDescent="0.2">
      <c r="A18" s="4" t="s">
        <v>215</v>
      </c>
      <c r="B18" s="4" t="s">
        <v>1800</v>
      </c>
      <c r="C18" s="5" t="s">
        <v>1801</v>
      </c>
      <c r="D18" s="4" t="s">
        <v>15</v>
      </c>
      <c r="E18" s="6">
        <f>E17*1.3</f>
        <v>29346.2</v>
      </c>
      <c r="F18" s="6">
        <f t="shared" ref="F18:J18" si="1">F17*1.3</f>
        <v>32314.100000000002</v>
      </c>
      <c r="G18" s="6">
        <f t="shared" si="1"/>
        <v>54918.5</v>
      </c>
      <c r="H18" s="6">
        <f t="shared" si="1"/>
        <v>60499.4</v>
      </c>
      <c r="I18" s="6">
        <f t="shared" si="1"/>
        <v>64983.100000000006</v>
      </c>
      <c r="J18" s="6">
        <f t="shared" si="1"/>
        <v>71043.7</v>
      </c>
      <c r="K18" s="108"/>
      <c r="L18" s="108"/>
      <c r="M18" s="108"/>
      <c r="N18" s="108"/>
      <c r="O18" s="82"/>
      <c r="P18" s="99"/>
      <c r="Q18" s="99"/>
      <c r="S18" s="82"/>
      <c r="U18" s="82"/>
    </row>
    <row r="19" spans="1:21" ht="24.75" customHeight="1" x14ac:dyDescent="0.2">
      <c r="A19" s="4" t="s">
        <v>218</v>
      </c>
      <c r="B19" s="4" t="s">
        <v>1802</v>
      </c>
      <c r="C19" s="5" t="s">
        <v>1803</v>
      </c>
      <c r="D19" s="4" t="s">
        <v>15</v>
      </c>
      <c r="E19" s="6">
        <f>ROUND('7,2'!E19*'1,2'!$E$28,0)</f>
        <v>2806</v>
      </c>
      <c r="F19" s="6">
        <f>ROUND('7,2'!F19*'1,2'!$E$28,0)</f>
        <v>3090</v>
      </c>
      <c r="G19" s="6">
        <f>ROUND('7,2'!K19*'1,2'!$E$28,0)</f>
        <v>5238</v>
      </c>
      <c r="H19" s="6">
        <f>ROUND('7,2'!L19*'1,2'!$E$28,0)</f>
        <v>5772</v>
      </c>
      <c r="I19" s="6">
        <f>ROUND('7,2'!M19*'1,2'!$E$28,0)</f>
        <v>6310</v>
      </c>
      <c r="J19" s="6">
        <f>ROUND('7,2'!N19*'1,2'!$E$28,0)</f>
        <v>6898</v>
      </c>
      <c r="K19" s="108"/>
      <c r="L19" s="108"/>
      <c r="M19" s="108"/>
      <c r="N19" s="108"/>
      <c r="O19" s="82"/>
      <c r="P19" s="99"/>
      <c r="Q19" s="99"/>
      <c r="S19" s="82"/>
      <c r="U19" s="82"/>
    </row>
    <row r="20" spans="1:21" ht="24.75" customHeight="1" x14ac:dyDescent="0.2">
      <c r="A20" s="4" t="s">
        <v>221</v>
      </c>
      <c r="B20" s="4" t="s">
        <v>1804</v>
      </c>
      <c r="C20" s="5" t="s">
        <v>1805</v>
      </c>
      <c r="D20" s="4" t="s">
        <v>15</v>
      </c>
      <c r="E20" s="6">
        <f>ROUND('7,2'!E20*'1,2'!$E$28,0)</f>
        <v>5457</v>
      </c>
      <c r="F20" s="6">
        <f>ROUND('7,2'!F20*'1,2'!$E$28,0)</f>
        <v>6010</v>
      </c>
      <c r="G20" s="6">
        <f>ROUND('7,2'!K20*'1,2'!$E$28,0)</f>
        <v>10184</v>
      </c>
      <c r="H20" s="6">
        <f>ROUND('7,2'!L20*'1,2'!$E$28,0)</f>
        <v>11222</v>
      </c>
      <c r="I20" s="6">
        <f>ROUND('7,2'!M20*'1,2'!$E$28,0)</f>
        <v>12266</v>
      </c>
      <c r="J20" s="6">
        <f>ROUND('7,2'!N20*'1,2'!$E$28,0)</f>
        <v>13409</v>
      </c>
      <c r="K20" s="108"/>
      <c r="L20" s="108"/>
      <c r="M20" s="108"/>
      <c r="N20" s="108"/>
      <c r="O20" s="82"/>
      <c r="P20" s="99"/>
      <c r="Q20" s="99"/>
      <c r="S20" s="82"/>
      <c r="U20" s="82"/>
    </row>
    <row r="21" spans="1:21" ht="24.75" customHeight="1" x14ac:dyDescent="0.2">
      <c r="A21" s="4" t="s">
        <v>224</v>
      </c>
      <c r="B21" s="4" t="s">
        <v>1806</v>
      </c>
      <c r="C21" s="5" t="s">
        <v>1807</v>
      </c>
      <c r="D21" s="4" t="s">
        <v>15</v>
      </c>
      <c r="E21" s="6">
        <f>ROUND('7,2'!E21*'1,2'!$E$28,0)</f>
        <v>12148</v>
      </c>
      <c r="F21" s="6">
        <f>ROUND('7,2'!F21*'1,2'!$E$28,0)</f>
        <v>13381</v>
      </c>
      <c r="G21" s="6">
        <f>ROUND('7,2'!K21*'1,2'!$E$28,0)</f>
        <v>22668</v>
      </c>
      <c r="H21" s="6">
        <f>ROUND('7,2'!L21*'1,2'!$E$28,0)</f>
        <v>24981</v>
      </c>
      <c r="I21" s="6">
        <f>ROUND('7,2'!M21*'1,2'!$E$28,0)</f>
        <v>27309</v>
      </c>
      <c r="J21" s="6">
        <f>ROUND('7,2'!N21*'1,2'!$E$28,0)</f>
        <v>29849</v>
      </c>
      <c r="K21" s="108"/>
      <c r="L21" s="108"/>
      <c r="M21" s="108"/>
      <c r="N21" s="108"/>
      <c r="O21" s="82"/>
      <c r="P21" s="99"/>
      <c r="Q21" s="99"/>
      <c r="S21" s="82"/>
      <c r="U21" s="82"/>
    </row>
    <row r="22" spans="1:21" ht="24.75" customHeight="1" x14ac:dyDescent="0.2">
      <c r="A22" s="4" t="s">
        <v>227</v>
      </c>
      <c r="B22" s="4" t="s">
        <v>1808</v>
      </c>
      <c r="C22" s="5" t="s">
        <v>1809</v>
      </c>
      <c r="D22" s="4" t="s">
        <v>15</v>
      </c>
      <c r="E22" s="6">
        <f>ROUND('7,2'!E22*'1,2'!$E$28,0)</f>
        <v>15915</v>
      </c>
      <c r="F22" s="6">
        <f>ROUND('7,2'!F22*'1,2'!$E$28,0)</f>
        <v>17531</v>
      </c>
      <c r="G22" s="6">
        <f>ROUND('7,2'!K22*'1,2'!$E$28,0)</f>
        <v>29702</v>
      </c>
      <c r="H22" s="6">
        <f>ROUND('7,2'!L22*'1,2'!$E$28,0)</f>
        <v>32728</v>
      </c>
      <c r="I22" s="6">
        <f>ROUND('7,2'!M22*'1,2'!$E$28,0)</f>
        <v>35778</v>
      </c>
      <c r="J22" s="6">
        <f>ROUND('7,2'!N22*'1,2'!$E$28,0)</f>
        <v>39106</v>
      </c>
      <c r="K22" s="108"/>
      <c r="L22" s="108"/>
      <c r="M22" s="108"/>
      <c r="N22" s="108"/>
      <c r="O22" s="82"/>
      <c r="P22" s="99"/>
      <c r="Q22" s="99"/>
      <c r="S22" s="82"/>
      <c r="U22" s="82"/>
    </row>
    <row r="23" spans="1:21" ht="24.75" customHeight="1" x14ac:dyDescent="0.2">
      <c r="A23" s="4" t="s">
        <v>230</v>
      </c>
      <c r="B23" s="4" t="s">
        <v>1810</v>
      </c>
      <c r="C23" s="5" t="s">
        <v>1811</v>
      </c>
      <c r="D23" s="4" t="s">
        <v>15</v>
      </c>
      <c r="E23" s="6">
        <f>ROUND('7,2'!E23*'1,2'!$E$28,0)</f>
        <v>1755</v>
      </c>
      <c r="F23" s="6">
        <f>ROUND('7,2'!F23*'1,2'!$E$28,0)</f>
        <v>1932</v>
      </c>
      <c r="G23" s="6">
        <f>ROUND('7,2'!K23*'1,2'!$E$28,0)</f>
        <v>3240</v>
      </c>
      <c r="H23" s="6">
        <f>ROUND('7,2'!L23*'1,2'!$E$28,0)</f>
        <v>3570</v>
      </c>
      <c r="I23" s="6">
        <f>ROUND('7,2'!M23*'1,2'!$E$28,0)</f>
        <v>3794</v>
      </c>
      <c r="J23" s="6">
        <f>ROUND('7,2'!N23*'1,2'!$E$28,0)</f>
        <v>4151</v>
      </c>
      <c r="K23" s="108"/>
      <c r="L23" s="108"/>
      <c r="M23" s="108"/>
      <c r="N23" s="108"/>
      <c r="O23" s="82"/>
      <c r="P23" s="99"/>
      <c r="Q23" s="99"/>
      <c r="S23" s="82"/>
      <c r="U23" s="82"/>
    </row>
    <row r="24" spans="1:21" ht="12.75" customHeight="1" x14ac:dyDescent="0.2">
      <c r="A24" s="4" t="s">
        <v>233</v>
      </c>
      <c r="B24" s="4" t="s">
        <v>1812</v>
      </c>
      <c r="C24" s="5" t="s">
        <v>1813</v>
      </c>
      <c r="D24" s="4" t="s">
        <v>15</v>
      </c>
      <c r="E24" s="6">
        <f>ROUND('7,2'!E24*'1,2'!$E$28,0)</f>
        <v>3510</v>
      </c>
      <c r="F24" s="6">
        <f>ROUND('7,2'!F24*'1,2'!$E$28,0)</f>
        <v>3867</v>
      </c>
      <c r="G24" s="6">
        <f>ROUND('7,2'!K24*'1,2'!$E$28,0)</f>
        <v>6482</v>
      </c>
      <c r="H24" s="6">
        <f>ROUND('7,2'!L24*'1,2'!$E$28,0)</f>
        <v>7142</v>
      </c>
      <c r="I24" s="6">
        <f>ROUND('7,2'!M24*'1,2'!$E$28,0)</f>
        <v>7588</v>
      </c>
      <c r="J24" s="6">
        <f>ROUND('7,2'!N24*'1,2'!$E$28,0)</f>
        <v>8303</v>
      </c>
      <c r="K24" s="108"/>
      <c r="L24" s="108"/>
      <c r="M24" s="108"/>
      <c r="N24" s="108"/>
      <c r="O24" s="82"/>
      <c r="P24" s="99"/>
      <c r="Q24" s="99"/>
      <c r="S24" s="82"/>
      <c r="U24" s="82"/>
    </row>
    <row r="25" spans="1:21" ht="24.75" customHeight="1" x14ac:dyDescent="0.2">
      <c r="A25" s="4" t="s">
        <v>236</v>
      </c>
      <c r="B25" s="4" t="s">
        <v>1814</v>
      </c>
      <c r="C25" s="5" t="s">
        <v>1815</v>
      </c>
      <c r="D25" s="4" t="s">
        <v>15</v>
      </c>
      <c r="E25" s="6">
        <f>ROUND('7,2'!E25*'1,2'!$E$28,0)</f>
        <v>2600</v>
      </c>
      <c r="F25" s="6">
        <f>ROUND('7,2'!F25*'1,2'!$E$28,0)</f>
        <v>2862</v>
      </c>
      <c r="G25" s="6">
        <f>ROUND('7,2'!K25*'1,2'!$E$28,0)</f>
        <v>4849</v>
      </c>
      <c r="H25" s="6">
        <f>ROUND('7,2'!L25*'1,2'!$E$28,0)</f>
        <v>5344</v>
      </c>
      <c r="I25" s="6">
        <f>ROUND('7,2'!M25*'1,2'!$E$28,0)</f>
        <v>5842</v>
      </c>
      <c r="J25" s="6">
        <f>ROUND('7,2'!N25*'1,2'!$E$28,0)</f>
        <v>6384</v>
      </c>
      <c r="K25" s="108"/>
      <c r="L25" s="108"/>
      <c r="M25" s="108"/>
      <c r="N25" s="108"/>
      <c r="O25" s="82"/>
      <c r="P25" s="99"/>
      <c r="Q25" s="99"/>
      <c r="S25" s="82"/>
      <c r="U25" s="82"/>
    </row>
    <row r="26" spans="1:21" ht="24.75" customHeight="1" x14ac:dyDescent="0.2">
      <c r="A26" s="4" t="s">
        <v>239</v>
      </c>
      <c r="B26" s="4" t="s">
        <v>1816</v>
      </c>
      <c r="C26" s="5" t="s">
        <v>1817</v>
      </c>
      <c r="D26" s="4" t="s">
        <v>15</v>
      </c>
      <c r="E26" s="6">
        <f>ROUND('7,2'!E26*'1,2'!$E$28,0)</f>
        <v>11043</v>
      </c>
      <c r="F26" s="6">
        <f>ROUND('7,2'!F26*'1,2'!$E$28,0)</f>
        <v>12165</v>
      </c>
      <c r="G26" s="6">
        <f>ROUND('7,2'!K26*'1,2'!$E$28,0)</f>
        <v>20608</v>
      </c>
      <c r="H26" s="6">
        <f>ROUND('7,2'!L26*'1,2'!$E$28,0)</f>
        <v>22710</v>
      </c>
      <c r="I26" s="6">
        <f>ROUND('7,2'!M26*'1,2'!$E$28,0)</f>
        <v>24825</v>
      </c>
      <c r="J26" s="6">
        <f>ROUND('7,2'!N26*'1,2'!$E$28,0)</f>
        <v>27135</v>
      </c>
      <c r="K26" s="108"/>
      <c r="L26" s="108"/>
      <c r="M26" s="108"/>
      <c r="N26" s="108"/>
      <c r="O26" s="82"/>
      <c r="P26" s="99"/>
      <c r="Q26" s="99"/>
      <c r="S26" s="82"/>
      <c r="U26" s="82"/>
    </row>
    <row r="27" spans="1:21" ht="12.75" customHeight="1" x14ac:dyDescent="0.2">
      <c r="A27" s="4" t="s">
        <v>242</v>
      </c>
      <c r="B27" s="4" t="s">
        <v>1818</v>
      </c>
      <c r="C27" s="5" t="s">
        <v>1819</v>
      </c>
      <c r="D27" s="4" t="s">
        <v>15</v>
      </c>
      <c r="E27" s="6">
        <f>ROUND('7,2'!E27*'1,2'!$E$28,0)</f>
        <v>1220</v>
      </c>
      <c r="F27" s="6">
        <f>ROUND('7,2'!F27*'1,2'!$E$28,0)</f>
        <v>1343</v>
      </c>
      <c r="G27" s="6">
        <f>ROUND('7,2'!K27*'1,2'!$E$28,0)</f>
        <v>2250</v>
      </c>
      <c r="H27" s="6">
        <f>ROUND('7,2'!L27*'1,2'!$E$28,0)</f>
        <v>2479</v>
      </c>
      <c r="I27" s="6">
        <f>ROUND('7,2'!M27*'1,2'!$E$28,0)</f>
        <v>2637</v>
      </c>
      <c r="J27" s="6">
        <f>ROUND('7,2'!N27*'1,2'!$E$28,0)</f>
        <v>2884</v>
      </c>
      <c r="K27" s="108"/>
      <c r="L27" s="108"/>
      <c r="M27" s="108"/>
      <c r="N27" s="108"/>
      <c r="O27" s="82"/>
      <c r="P27" s="99"/>
      <c r="Q27" s="99"/>
      <c r="S27" s="82"/>
      <c r="U27" s="82"/>
    </row>
    <row r="28" spans="1:21" ht="12.75" customHeight="1" x14ac:dyDescent="0.2">
      <c r="A28" s="4" t="s">
        <v>245</v>
      </c>
      <c r="B28" s="4" t="s">
        <v>1820</v>
      </c>
      <c r="C28" s="5" t="s">
        <v>1821</v>
      </c>
      <c r="D28" s="4" t="s">
        <v>15</v>
      </c>
      <c r="E28" s="6">
        <f>ROUND('7,2'!E28*'1,2'!$E$28,0)</f>
        <v>611</v>
      </c>
      <c r="F28" s="6">
        <f>ROUND('7,2'!F28*'1,2'!$E$28,0)</f>
        <v>671</v>
      </c>
      <c r="G28" s="6">
        <f>ROUND('7,2'!K28*'1,2'!$E$28,0)</f>
        <v>1126</v>
      </c>
      <c r="H28" s="6">
        <f>ROUND('7,2'!L28*'1,2'!$E$28,0)</f>
        <v>1240</v>
      </c>
      <c r="I28" s="6">
        <f>ROUND('7,2'!M28*'1,2'!$E$28,0)</f>
        <v>1317</v>
      </c>
      <c r="J28" s="6">
        <f>ROUND('7,2'!N28*'1,2'!$E$28,0)</f>
        <v>1439</v>
      </c>
      <c r="K28" s="108"/>
      <c r="L28" s="108"/>
      <c r="M28" s="108"/>
      <c r="N28" s="108"/>
      <c r="O28" s="82"/>
      <c r="P28" s="99"/>
      <c r="Q28" s="99"/>
      <c r="S28" s="82"/>
      <c r="U28" s="82"/>
    </row>
    <row r="29" spans="1:21" ht="12.75" customHeight="1" x14ac:dyDescent="0.2">
      <c r="A29" s="4" t="s">
        <v>248</v>
      </c>
      <c r="B29" s="4" t="s">
        <v>1822</v>
      </c>
      <c r="C29" s="5" t="s">
        <v>1823</v>
      </c>
      <c r="D29" s="4" t="s">
        <v>15</v>
      </c>
      <c r="E29" s="6">
        <f>ROUND('7,2'!E29*'1,2'!$E$28,0)</f>
        <v>1220</v>
      </c>
      <c r="F29" s="6">
        <f>ROUND('7,2'!F29*'1,2'!$E$28,0)</f>
        <v>1343</v>
      </c>
      <c r="G29" s="6">
        <f>ROUND('7,2'!K29*'1,2'!$E$28,0)</f>
        <v>2250</v>
      </c>
      <c r="H29" s="6">
        <f>ROUND('7,2'!L29*'1,2'!$E$28,0)</f>
        <v>2479</v>
      </c>
      <c r="I29" s="6">
        <f>ROUND('7,2'!M29*'1,2'!$E$28,0)</f>
        <v>2637</v>
      </c>
      <c r="J29" s="6">
        <f>ROUND('7,2'!N29*'1,2'!$E$28,0)</f>
        <v>2884</v>
      </c>
      <c r="K29" s="108"/>
      <c r="L29" s="108"/>
      <c r="M29" s="108"/>
      <c r="N29" s="108"/>
      <c r="O29" s="82"/>
      <c r="P29" s="99"/>
      <c r="Q29" s="99"/>
      <c r="S29" s="82"/>
      <c r="U29" s="82"/>
    </row>
    <row r="30" spans="1:21" ht="12.75" customHeight="1" x14ac:dyDescent="0.2">
      <c r="A30" s="4" t="s">
        <v>251</v>
      </c>
      <c r="B30" s="4" t="s">
        <v>1824</v>
      </c>
      <c r="C30" s="5" t="s">
        <v>1825</v>
      </c>
      <c r="D30" s="4" t="s">
        <v>15</v>
      </c>
      <c r="E30" s="6">
        <f>ROUND('7,2'!E30*'1,2'!$E$28,0)</f>
        <v>544</v>
      </c>
      <c r="F30" s="6">
        <f>ROUND('7,2'!F30*'1,2'!$E$28,0)</f>
        <v>0</v>
      </c>
      <c r="G30" s="6">
        <f>ROUND('7,2'!K30*'1,2'!$E$28,0)</f>
        <v>1018</v>
      </c>
      <c r="H30" s="6">
        <f>ROUND('7,2'!L30*'1,2'!$E$28,0)</f>
        <v>0</v>
      </c>
      <c r="I30" s="6">
        <f>ROUND('7,2'!M30*'1,2'!$E$28,0)</f>
        <v>1168</v>
      </c>
      <c r="J30" s="6">
        <f>ROUND('7,2'!N30*'1,2'!$E$28,0)</f>
        <v>0</v>
      </c>
      <c r="K30" s="108"/>
      <c r="L30" s="108"/>
      <c r="M30" s="108"/>
      <c r="N30" s="108"/>
      <c r="O30" s="82"/>
      <c r="P30" s="99"/>
      <c r="Q30" s="99"/>
      <c r="S30" s="82"/>
      <c r="U30" s="82"/>
    </row>
    <row r="31" spans="1:21" ht="12.75" customHeight="1" x14ac:dyDescent="0.2">
      <c r="A31" s="4" t="s">
        <v>254</v>
      </c>
      <c r="B31" s="4" t="s">
        <v>1826</v>
      </c>
      <c r="C31" s="5" t="s">
        <v>1827</v>
      </c>
      <c r="D31" s="4" t="s">
        <v>15</v>
      </c>
      <c r="E31" s="6">
        <f>ROUND('7,2'!E31*'1,2'!$E$28,0)</f>
        <v>146</v>
      </c>
      <c r="F31" s="6">
        <f>ROUND('7,2'!F31*'1,2'!$E$28,0)</f>
        <v>0</v>
      </c>
      <c r="G31" s="6">
        <f>ROUND('7,2'!K31*'1,2'!$E$28,0)</f>
        <v>270</v>
      </c>
      <c r="H31" s="6">
        <f>ROUND('7,2'!L31*'1,2'!$E$28,0)</f>
        <v>0</v>
      </c>
      <c r="I31" s="6">
        <f>ROUND('7,2'!M31*'1,2'!$E$28,0)</f>
        <v>316</v>
      </c>
      <c r="J31" s="6">
        <f>ROUND('7,2'!N31*'1,2'!$E$28,0)</f>
        <v>0</v>
      </c>
      <c r="K31" s="108"/>
      <c r="L31" s="108"/>
      <c r="M31" s="108"/>
      <c r="N31" s="108"/>
      <c r="O31" s="82"/>
      <c r="P31" s="99"/>
      <c r="Q31" s="99"/>
      <c r="S31" s="82"/>
      <c r="U31" s="82"/>
    </row>
    <row r="32" spans="1:21" ht="12.75" customHeight="1" x14ac:dyDescent="0.2">
      <c r="A32" s="4" t="s">
        <v>257</v>
      </c>
      <c r="B32" s="4" t="s">
        <v>1828</v>
      </c>
      <c r="C32" s="5" t="s">
        <v>1829</v>
      </c>
      <c r="D32" s="4" t="s">
        <v>15</v>
      </c>
      <c r="E32" s="6">
        <f>ROUND('7,2'!E32*'1,2'!$E$28,0)</f>
        <v>877</v>
      </c>
      <c r="F32" s="6">
        <f>ROUND('7,2'!F32*'1,2'!$E$28,0)</f>
        <v>0</v>
      </c>
      <c r="G32" s="6">
        <f>ROUND('7,2'!K32*'1,2'!$E$28,0)</f>
        <v>1621</v>
      </c>
      <c r="H32" s="6">
        <f>ROUND('7,2'!L32*'1,2'!$E$28,0)</f>
        <v>0</v>
      </c>
      <c r="I32" s="6">
        <f>ROUND('7,2'!M32*'1,2'!$E$28,0)</f>
        <v>1898</v>
      </c>
      <c r="J32" s="6">
        <f>ROUND('7,2'!N32*'1,2'!$E$28,0)</f>
        <v>0</v>
      </c>
      <c r="K32" s="108"/>
      <c r="L32" s="108"/>
      <c r="M32" s="108"/>
      <c r="N32" s="108"/>
      <c r="O32" s="82"/>
      <c r="P32" s="99"/>
      <c r="Q32" s="99"/>
      <c r="S32" s="82"/>
      <c r="U32" s="82"/>
    </row>
    <row r="33" spans="1:21" ht="12.75" customHeight="1" x14ac:dyDescent="0.2">
      <c r="A33" s="4" t="s">
        <v>260</v>
      </c>
      <c r="B33" s="4" t="s">
        <v>1830</v>
      </c>
      <c r="C33" s="5" t="s">
        <v>1831</v>
      </c>
      <c r="D33" s="4" t="s">
        <v>15</v>
      </c>
      <c r="E33" s="6">
        <f>ROUND('7,2'!E33*'1,2'!$E$28,0)</f>
        <v>219</v>
      </c>
      <c r="F33" s="6">
        <f>ROUND('7,2'!F33*'1,2'!$E$28,0)</f>
        <v>0</v>
      </c>
      <c r="G33" s="6">
        <f>ROUND('7,2'!K33*'1,2'!$E$28,0)</f>
        <v>405</v>
      </c>
      <c r="H33" s="6">
        <f>ROUND('7,2'!L33*'1,2'!$E$28,0)</f>
        <v>0</v>
      </c>
      <c r="I33" s="6">
        <f>ROUND('7,2'!M33*'1,2'!$E$28,0)</f>
        <v>475</v>
      </c>
      <c r="J33" s="6">
        <f>ROUND('7,2'!N33*'1,2'!$E$28,0)</f>
        <v>0</v>
      </c>
      <c r="K33" s="108"/>
      <c r="L33" s="108"/>
      <c r="M33" s="108"/>
      <c r="N33" s="108"/>
      <c r="O33" s="82"/>
      <c r="P33" s="99"/>
      <c r="Q33" s="99"/>
      <c r="S33" s="82"/>
      <c r="U33" s="82"/>
    </row>
    <row r="34" spans="1:21" ht="24.75" customHeight="1" x14ac:dyDescent="0.2">
      <c r="A34" s="4" t="s">
        <v>263</v>
      </c>
      <c r="B34" s="4" t="s">
        <v>1832</v>
      </c>
      <c r="C34" s="5" t="s">
        <v>1833</v>
      </c>
      <c r="D34" s="4" t="s">
        <v>15</v>
      </c>
      <c r="E34" s="6">
        <f>ROUND('7,2'!E34*'1,2'!$E$28,0)</f>
        <v>1316</v>
      </c>
      <c r="F34" s="6">
        <f>ROUND('7,2'!F34*'1,2'!$E$28,0)</f>
        <v>0</v>
      </c>
      <c r="G34" s="6">
        <f>ROUND('7,2'!K34*'1,2'!$E$28,0)</f>
        <v>2432</v>
      </c>
      <c r="H34" s="6">
        <f>ROUND('7,2'!L34*'1,2'!$E$28,0)</f>
        <v>0</v>
      </c>
      <c r="I34" s="6">
        <f>ROUND('7,2'!M34*'1,2'!$E$28,0)</f>
        <v>2845</v>
      </c>
      <c r="J34" s="6">
        <f>ROUND('7,2'!N34*'1,2'!$E$28,0)</f>
        <v>0</v>
      </c>
      <c r="K34" s="108"/>
      <c r="L34" s="108"/>
      <c r="M34" s="108"/>
      <c r="N34" s="108"/>
      <c r="O34" s="82"/>
      <c r="P34" s="99"/>
      <c r="Q34" s="99"/>
      <c r="S34" s="82"/>
      <c r="U34" s="82"/>
    </row>
    <row r="35" spans="1:21" ht="24.75" customHeight="1" x14ac:dyDescent="0.2">
      <c r="A35" s="4" t="s">
        <v>266</v>
      </c>
      <c r="B35" s="4" t="s">
        <v>1834</v>
      </c>
      <c r="C35" s="5" t="s">
        <v>1835</v>
      </c>
      <c r="D35" s="4" t="s">
        <v>15</v>
      </c>
      <c r="E35" s="6">
        <f>ROUND('7,2'!E35*'1,2'!$E$28,0)</f>
        <v>1976</v>
      </c>
      <c r="F35" s="6">
        <f>ROUND('7,2'!F35*'1,2'!$E$28,0)</f>
        <v>0</v>
      </c>
      <c r="G35" s="6">
        <f>ROUND('7,2'!K35*'1,2'!$E$28,0)</f>
        <v>3645</v>
      </c>
      <c r="H35" s="6">
        <f>ROUND('7,2'!L35*'1,2'!$E$28,0)</f>
        <v>0</v>
      </c>
      <c r="I35" s="6">
        <f>ROUND('7,2'!M35*'1,2'!$E$28,0)</f>
        <v>4272</v>
      </c>
      <c r="J35" s="6">
        <f>ROUND('7,2'!N35*'1,2'!$E$28,0)</f>
        <v>0</v>
      </c>
      <c r="K35" s="108"/>
      <c r="L35" s="108"/>
      <c r="M35" s="108"/>
      <c r="N35" s="108"/>
      <c r="O35" s="82"/>
      <c r="P35" s="99"/>
      <c r="Q35" s="99"/>
      <c r="S35" s="82"/>
      <c r="U35" s="82"/>
    </row>
    <row r="36" spans="1:21" ht="24.75" customHeight="1" x14ac:dyDescent="0.2">
      <c r="A36" s="4" t="s">
        <v>269</v>
      </c>
      <c r="B36" s="4" t="s">
        <v>1836</v>
      </c>
      <c r="C36" s="5" t="s">
        <v>1837</v>
      </c>
      <c r="D36" s="4" t="s">
        <v>15</v>
      </c>
      <c r="E36" s="6">
        <f>ROUND('7,2'!E36*'1,2'!$E$28,0)</f>
        <v>877</v>
      </c>
      <c r="F36" s="6">
        <f>ROUND('7,2'!F36*'1,2'!$E$28,0)</f>
        <v>0</v>
      </c>
      <c r="G36" s="6">
        <f>ROUND('7,2'!K36*'1,2'!$E$28,0)</f>
        <v>1621</v>
      </c>
      <c r="H36" s="6">
        <f>ROUND('7,2'!L36*'1,2'!$E$28,0)</f>
        <v>0</v>
      </c>
      <c r="I36" s="6">
        <f>ROUND('7,2'!M36*'1,2'!$E$28,0)</f>
        <v>1898</v>
      </c>
      <c r="J36" s="6">
        <f>ROUND('7,2'!N36*'1,2'!$E$28,0)</f>
        <v>0</v>
      </c>
      <c r="K36" s="108"/>
      <c r="L36" s="108"/>
      <c r="M36" s="108"/>
      <c r="N36" s="108"/>
      <c r="O36" s="82"/>
      <c r="P36" s="99"/>
      <c r="Q36" s="99"/>
      <c r="S36" s="82"/>
      <c r="U36" s="82"/>
    </row>
    <row r="37" spans="1:21" ht="24.75" customHeight="1" x14ac:dyDescent="0.2">
      <c r="A37" s="4" t="s">
        <v>272</v>
      </c>
      <c r="B37" s="4" t="s">
        <v>1838</v>
      </c>
      <c r="C37" s="5" t="s">
        <v>1839</v>
      </c>
      <c r="D37" s="4" t="s">
        <v>15</v>
      </c>
      <c r="E37" s="6">
        <f>ROUND('7,2'!E37*'1,2'!$E$28,0)</f>
        <v>1316</v>
      </c>
      <c r="F37" s="6">
        <f>ROUND('7,2'!F37*'1,2'!$E$28,0)</f>
        <v>0</v>
      </c>
      <c r="G37" s="6">
        <f>ROUND('7,2'!K37*'1,2'!$E$28,0)</f>
        <v>2432</v>
      </c>
      <c r="H37" s="6">
        <f>ROUND('7,2'!L37*'1,2'!$E$28,0)</f>
        <v>0</v>
      </c>
      <c r="I37" s="6">
        <f>ROUND('7,2'!M37*'1,2'!$E$28,0)</f>
        <v>2845</v>
      </c>
      <c r="J37" s="6">
        <f>ROUND('7,2'!N37*'1,2'!$E$28,0)</f>
        <v>0</v>
      </c>
      <c r="K37" s="108"/>
      <c r="L37" s="108"/>
      <c r="M37" s="108"/>
      <c r="N37" s="108"/>
      <c r="O37" s="82"/>
      <c r="P37" s="99"/>
      <c r="Q37" s="99"/>
      <c r="S37" s="82"/>
      <c r="U37" s="82"/>
    </row>
    <row r="38" spans="1:21" ht="12.75" customHeight="1" x14ac:dyDescent="0.2">
      <c r="A38" s="4" t="s">
        <v>275</v>
      </c>
      <c r="B38" s="4" t="s">
        <v>1840</v>
      </c>
      <c r="C38" s="5" t="s">
        <v>1841</v>
      </c>
      <c r="D38" s="4" t="s">
        <v>15</v>
      </c>
      <c r="E38" s="6">
        <f>ROUND('7,2'!E38*'1,2'!$E$28,0)</f>
        <v>440</v>
      </c>
      <c r="F38" s="6">
        <f>ROUND('7,2'!F38*'1,2'!$E$28,0)</f>
        <v>0</v>
      </c>
      <c r="G38" s="6">
        <f>ROUND('7,2'!K38*'1,2'!$E$28,0)</f>
        <v>811</v>
      </c>
      <c r="H38" s="6">
        <f>ROUND('7,2'!L38*'1,2'!$E$28,0)</f>
        <v>0</v>
      </c>
      <c r="I38" s="6">
        <f>ROUND('7,2'!M38*'1,2'!$E$28,0)</f>
        <v>949</v>
      </c>
      <c r="J38" s="6">
        <f>ROUND('7,2'!N38*'1,2'!$E$28,0)</f>
        <v>0</v>
      </c>
      <c r="K38" s="108"/>
      <c r="L38" s="108"/>
      <c r="M38" s="108"/>
      <c r="N38" s="108"/>
      <c r="O38" s="82"/>
      <c r="P38" s="99"/>
      <c r="Q38" s="99"/>
      <c r="S38" s="82"/>
      <c r="U38" s="82"/>
    </row>
    <row r="39" spans="1:21" ht="12.75" customHeight="1" x14ac:dyDescent="0.2">
      <c r="A39" s="4" t="s">
        <v>278</v>
      </c>
      <c r="B39" s="4" t="s">
        <v>1842</v>
      </c>
      <c r="C39" s="5" t="s">
        <v>1843</v>
      </c>
      <c r="D39" s="4" t="s">
        <v>15</v>
      </c>
      <c r="E39" s="6">
        <f>ROUND('7,2'!E39*'1,2'!$E$28,0)</f>
        <v>525</v>
      </c>
      <c r="F39" s="6">
        <f>ROUND('7,2'!F39*'1,2'!$E$28,0)</f>
        <v>0</v>
      </c>
      <c r="G39" s="6">
        <f>ROUND('7,2'!K39*'1,2'!$E$28,0)</f>
        <v>967</v>
      </c>
      <c r="H39" s="6">
        <f>ROUND('7,2'!L39*'1,2'!$E$28,0)</f>
        <v>0</v>
      </c>
      <c r="I39" s="6">
        <f>ROUND('7,2'!M39*'1,2'!$E$28,0)</f>
        <v>1133</v>
      </c>
      <c r="J39" s="6">
        <f>ROUND('7,2'!N39*'1,2'!$E$28,0)</f>
        <v>0</v>
      </c>
      <c r="K39" s="108"/>
      <c r="L39" s="108"/>
      <c r="M39" s="108"/>
      <c r="N39" s="108"/>
      <c r="O39" s="82"/>
      <c r="P39" s="99"/>
      <c r="Q39" s="99"/>
      <c r="S39" s="82"/>
      <c r="U39" s="82"/>
    </row>
    <row r="40" spans="1:21" ht="12.75" customHeight="1" x14ac:dyDescent="0.2">
      <c r="A40" s="4" t="s">
        <v>281</v>
      </c>
      <c r="B40" s="4" t="s">
        <v>1844</v>
      </c>
      <c r="C40" s="5" t="s">
        <v>1845</v>
      </c>
      <c r="D40" s="4" t="s">
        <v>15</v>
      </c>
      <c r="E40" s="6">
        <f>ROUND('7,2'!E40*'1,2'!$E$28,0)</f>
        <v>1849</v>
      </c>
      <c r="F40" s="6">
        <f>ROUND('7,2'!F40*'1,2'!$E$28,0)</f>
        <v>0</v>
      </c>
      <c r="G40" s="6">
        <f>ROUND('7,2'!K40*'1,2'!$E$28,0)</f>
        <v>3409</v>
      </c>
      <c r="H40" s="6">
        <f>ROUND('7,2'!L40*'1,2'!$E$28,0)</f>
        <v>0</v>
      </c>
      <c r="I40" s="6">
        <f>ROUND('7,2'!M40*'1,2'!$E$28,0)</f>
        <v>3993</v>
      </c>
      <c r="J40" s="6">
        <f>ROUND('7,2'!N40*'1,2'!$E$28,0)</f>
        <v>0</v>
      </c>
      <c r="K40" s="108"/>
      <c r="L40" s="108"/>
      <c r="M40" s="108"/>
      <c r="N40" s="108"/>
      <c r="O40" s="82"/>
      <c r="P40" s="99"/>
      <c r="Q40" s="99"/>
      <c r="S40" s="82"/>
      <c r="U40" s="82"/>
    </row>
    <row r="41" spans="1:21" ht="12.75" customHeight="1" x14ac:dyDescent="0.2">
      <c r="A41" s="4" t="s">
        <v>284</v>
      </c>
      <c r="B41" s="4" t="s">
        <v>1846</v>
      </c>
      <c r="C41" s="5" t="s">
        <v>1847</v>
      </c>
      <c r="D41" s="4" t="s">
        <v>15</v>
      </c>
      <c r="E41" s="6">
        <f>ROUND('7,2'!E41*'1,2'!$E$28,0)</f>
        <v>877</v>
      </c>
      <c r="F41" s="6">
        <f>ROUND('7,2'!F41*'1,2'!$E$28,0)</f>
        <v>0</v>
      </c>
      <c r="G41" s="6">
        <f>ROUND('7,2'!K41*'1,2'!$E$28,0)</f>
        <v>1621</v>
      </c>
      <c r="H41" s="6">
        <f>ROUND('7,2'!L41*'1,2'!$E$28,0)</f>
        <v>0</v>
      </c>
      <c r="I41" s="6">
        <f>ROUND('7,2'!M41*'1,2'!$E$28,0)</f>
        <v>1898</v>
      </c>
      <c r="J41" s="6">
        <f>ROUND('7,2'!N41*'1,2'!$E$28,0)</f>
        <v>0</v>
      </c>
      <c r="K41" s="108"/>
      <c r="L41" s="108"/>
      <c r="M41" s="108"/>
      <c r="N41" s="108"/>
      <c r="O41" s="82"/>
      <c r="P41" s="99"/>
      <c r="Q41" s="99"/>
      <c r="S41" s="82"/>
      <c r="U41" s="82"/>
    </row>
    <row r="42" spans="1:21" ht="12.75" customHeight="1" x14ac:dyDescent="0.2">
      <c r="A42" s="4" t="s">
        <v>287</v>
      </c>
      <c r="B42" s="4" t="s">
        <v>1848</v>
      </c>
      <c r="C42" s="5" t="s">
        <v>1849</v>
      </c>
      <c r="D42" s="4" t="s">
        <v>15</v>
      </c>
      <c r="E42" s="6">
        <f>ROUND('7,2'!E42*'1,2'!$E$28,0)</f>
        <v>1316</v>
      </c>
      <c r="F42" s="6">
        <f>ROUND('7,2'!F42*'1,2'!$E$28,0)</f>
        <v>0</v>
      </c>
      <c r="G42" s="6">
        <f>ROUND('7,2'!K42*'1,2'!$E$28,0)</f>
        <v>2432</v>
      </c>
      <c r="H42" s="6">
        <f>ROUND('7,2'!L42*'1,2'!$E$28,0)</f>
        <v>0</v>
      </c>
      <c r="I42" s="6">
        <f>ROUND('7,2'!M42*'1,2'!$E$28,0)</f>
        <v>2845</v>
      </c>
      <c r="J42" s="6">
        <f>ROUND('7,2'!N42*'1,2'!$E$28,0)</f>
        <v>0</v>
      </c>
      <c r="K42" s="108"/>
      <c r="L42" s="108"/>
      <c r="M42" s="108"/>
      <c r="N42" s="108"/>
      <c r="O42" s="82"/>
      <c r="P42" s="99"/>
      <c r="Q42" s="99"/>
      <c r="S42" s="82"/>
      <c r="U42" s="82"/>
    </row>
    <row r="43" spans="1:21" ht="12.75" customHeight="1" x14ac:dyDescent="0.2">
      <c r="A43" s="4" t="s">
        <v>291</v>
      </c>
      <c r="B43" s="4" t="s">
        <v>1850</v>
      </c>
      <c r="C43" s="5" t="s">
        <v>1851</v>
      </c>
      <c r="D43" s="4" t="s">
        <v>15</v>
      </c>
      <c r="E43" s="6">
        <f>ROUND('7,2'!E43*'1,2'!$E$28,0)</f>
        <v>1755</v>
      </c>
      <c r="F43" s="6">
        <f>ROUND('7,2'!F43*'1,2'!$E$28,0)</f>
        <v>0</v>
      </c>
      <c r="G43" s="6">
        <f>ROUND('7,2'!K43*'1,2'!$E$28,0)</f>
        <v>3240</v>
      </c>
      <c r="H43" s="6">
        <f>ROUND('7,2'!L43*'1,2'!$E$28,0)</f>
        <v>0</v>
      </c>
      <c r="I43" s="6">
        <f>ROUND('7,2'!M43*'1,2'!$E$28,0)</f>
        <v>3794</v>
      </c>
      <c r="J43" s="6">
        <f>ROUND('7,2'!N43*'1,2'!$E$28,0)</f>
        <v>0</v>
      </c>
      <c r="K43" s="108"/>
      <c r="L43" s="108"/>
      <c r="M43" s="108"/>
      <c r="N43" s="108"/>
      <c r="O43" s="82"/>
      <c r="P43" s="99"/>
      <c r="Q43" s="99"/>
      <c r="S43" s="82"/>
      <c r="U43" s="82"/>
    </row>
    <row r="44" spans="1:21" ht="24.75" customHeight="1" x14ac:dyDescent="0.2">
      <c r="A44" s="4" t="s">
        <v>294</v>
      </c>
      <c r="B44" s="4" t="s">
        <v>1852</v>
      </c>
      <c r="C44" s="5" t="s">
        <v>1853</v>
      </c>
      <c r="D44" s="4" t="s">
        <v>15</v>
      </c>
      <c r="E44" s="6">
        <f>ROUND('7,2'!E44*'1,2'!$E$28,0)</f>
        <v>2621</v>
      </c>
      <c r="F44" s="6">
        <f>ROUND('7,2'!F44*'1,2'!$E$28,0)</f>
        <v>0</v>
      </c>
      <c r="G44" s="6">
        <f>ROUND('7,2'!K44*'1,2'!$E$28,0)</f>
        <v>4838</v>
      </c>
      <c r="H44" s="6">
        <f>ROUND('7,2'!L44*'1,2'!$E$28,0)</f>
        <v>0</v>
      </c>
      <c r="I44" s="6">
        <f>ROUND('7,2'!M44*'1,2'!$E$28,0)</f>
        <v>5667</v>
      </c>
      <c r="J44" s="6">
        <f>ROUND('7,2'!N44*'1,2'!$E$28,0)</f>
        <v>0</v>
      </c>
      <c r="K44" s="108"/>
      <c r="L44" s="108"/>
      <c r="M44" s="108"/>
      <c r="N44" s="108"/>
      <c r="O44" s="82"/>
      <c r="P44" s="99"/>
      <c r="Q44" s="99"/>
      <c r="S44" s="82"/>
      <c r="U44" s="82"/>
    </row>
    <row r="45" spans="1:21" ht="24.75" customHeight="1" x14ac:dyDescent="0.2">
      <c r="A45" s="4" t="s">
        <v>297</v>
      </c>
      <c r="B45" s="4" t="s">
        <v>1854</v>
      </c>
      <c r="C45" s="5" t="s">
        <v>1855</v>
      </c>
      <c r="D45" s="4" t="s">
        <v>15</v>
      </c>
      <c r="E45" s="6">
        <f>ROUND('7,2'!E45*'1,2'!$E$28,0)</f>
        <v>3963</v>
      </c>
      <c r="F45" s="6">
        <f>ROUND('7,2'!F45*'1,2'!$E$28,0)</f>
        <v>0</v>
      </c>
      <c r="G45" s="6">
        <f>ROUND('7,2'!K45*'1,2'!$E$28,0)</f>
        <v>7314</v>
      </c>
      <c r="H45" s="6">
        <f>ROUND('7,2'!L45*'1,2'!$E$28,0)</f>
        <v>0</v>
      </c>
      <c r="I45" s="6">
        <f>ROUND('7,2'!M45*'1,2'!$E$28,0)</f>
        <v>8567</v>
      </c>
      <c r="J45" s="6">
        <f>ROUND('7,2'!N45*'1,2'!$E$28,0)</f>
        <v>0</v>
      </c>
      <c r="K45" s="108"/>
      <c r="L45" s="108"/>
      <c r="M45" s="108"/>
      <c r="N45" s="108"/>
      <c r="O45" s="82"/>
      <c r="P45" s="99"/>
      <c r="Q45" s="99"/>
      <c r="S45" s="82"/>
      <c r="U45" s="82"/>
    </row>
    <row r="46" spans="1:21" ht="24.75" customHeight="1" x14ac:dyDescent="0.2">
      <c r="A46" s="4" t="s">
        <v>300</v>
      </c>
      <c r="B46" s="4" t="s">
        <v>1856</v>
      </c>
      <c r="C46" s="5" t="s">
        <v>1857</v>
      </c>
      <c r="D46" s="4" t="s">
        <v>15</v>
      </c>
      <c r="E46" s="6">
        <f>ROUND('7,2'!E46*'1,2'!$E$28,0)</f>
        <v>5730</v>
      </c>
      <c r="F46" s="6">
        <f>ROUND('7,2'!F46*'1,2'!$E$28,0)</f>
        <v>0</v>
      </c>
      <c r="G46" s="6">
        <f>ROUND('7,2'!K46*'1,2'!$E$28,0)</f>
        <v>10578</v>
      </c>
      <c r="H46" s="6">
        <f>ROUND('7,2'!L46*'1,2'!$E$28,0)</f>
        <v>0</v>
      </c>
      <c r="I46" s="6">
        <f>ROUND('7,2'!M46*'1,2'!$E$28,0)</f>
        <v>12385</v>
      </c>
      <c r="J46" s="6">
        <f>ROUND('7,2'!N46*'1,2'!$E$28,0)</f>
        <v>0</v>
      </c>
      <c r="K46" s="108"/>
      <c r="L46" s="108"/>
      <c r="M46" s="108"/>
      <c r="N46" s="108"/>
      <c r="O46" s="82"/>
      <c r="P46" s="99"/>
      <c r="Q46" s="99"/>
      <c r="S46" s="82"/>
      <c r="U46" s="82"/>
    </row>
    <row r="47" spans="1:21" ht="12.75" customHeight="1" x14ac:dyDescent="0.2">
      <c r="A47" s="4" t="s">
        <v>304</v>
      </c>
      <c r="B47" s="4" t="s">
        <v>1858</v>
      </c>
      <c r="C47" s="5" t="s">
        <v>1859</v>
      </c>
      <c r="D47" s="4" t="s">
        <v>15</v>
      </c>
      <c r="E47" s="6">
        <f>ROUND('7,2'!E47*'1,2'!$E$28,0)</f>
        <v>1767</v>
      </c>
      <c r="F47" s="6">
        <f>ROUND('7,2'!F47*'1,2'!$E$28,0)</f>
        <v>0</v>
      </c>
      <c r="G47" s="6">
        <f>ROUND('7,2'!K47*'1,2'!$E$28,0)</f>
        <v>3263</v>
      </c>
      <c r="H47" s="6">
        <f>ROUND('7,2'!L47*'1,2'!$E$28,0)</f>
        <v>0</v>
      </c>
      <c r="I47" s="6">
        <f>ROUND('7,2'!M47*'1,2'!$E$28,0)</f>
        <v>3822</v>
      </c>
      <c r="J47" s="6">
        <f>ROUND('7,2'!N47*'1,2'!$E$28,0)</f>
        <v>0</v>
      </c>
      <c r="K47" s="108"/>
      <c r="L47" s="108"/>
      <c r="M47" s="108"/>
      <c r="N47" s="108"/>
      <c r="O47" s="82"/>
      <c r="P47" s="99"/>
      <c r="Q47" s="99"/>
      <c r="S47" s="82"/>
      <c r="U47" s="82"/>
    </row>
    <row r="48" spans="1:21" ht="12.75" customHeight="1" x14ac:dyDescent="0.2">
      <c r="A48" s="4" t="s">
        <v>307</v>
      </c>
      <c r="B48" s="4" t="s">
        <v>1860</v>
      </c>
      <c r="C48" s="5" t="s">
        <v>1861</v>
      </c>
      <c r="D48" s="4" t="s">
        <v>15</v>
      </c>
      <c r="E48" s="6">
        <f>ROUND('7,2'!E48*'1,2'!$E$28,0)</f>
        <v>3047</v>
      </c>
      <c r="F48" s="6">
        <f>ROUND('7,2'!F48*'1,2'!$E$28,0)</f>
        <v>0</v>
      </c>
      <c r="G48" s="6">
        <f>ROUND('7,2'!K48*'1,2'!$E$28,0)</f>
        <v>5627</v>
      </c>
      <c r="H48" s="6">
        <f>ROUND('7,2'!L48*'1,2'!$E$28,0)</f>
        <v>0</v>
      </c>
      <c r="I48" s="6">
        <f>ROUND('7,2'!M48*'1,2'!$E$28,0)</f>
        <v>6589</v>
      </c>
      <c r="J48" s="6">
        <f>ROUND('7,2'!N48*'1,2'!$E$28,0)</f>
        <v>0</v>
      </c>
      <c r="K48" s="108"/>
      <c r="L48" s="108"/>
      <c r="M48" s="108"/>
      <c r="N48" s="108"/>
      <c r="O48" s="82"/>
      <c r="P48" s="99"/>
      <c r="Q48" s="99"/>
      <c r="S48" s="82"/>
      <c r="U48" s="82"/>
    </row>
    <row r="49" spans="1:21" ht="12.75" customHeight="1" x14ac:dyDescent="0.2">
      <c r="A49" s="4" t="s">
        <v>310</v>
      </c>
      <c r="B49" s="4" t="s">
        <v>1862</v>
      </c>
      <c r="C49" s="5" t="s">
        <v>1863</v>
      </c>
      <c r="D49" s="4" t="s">
        <v>15</v>
      </c>
      <c r="E49" s="6">
        <f>ROUND('7,2'!E49*'1,2'!$E$28,0)</f>
        <v>4387</v>
      </c>
      <c r="F49" s="6">
        <f>ROUND('7,2'!F49*'1,2'!$E$28,0)</f>
        <v>0</v>
      </c>
      <c r="G49" s="6">
        <f>ROUND('7,2'!K49*'1,2'!$E$28,0)</f>
        <v>8102</v>
      </c>
      <c r="H49" s="6">
        <f>ROUND('7,2'!L49*'1,2'!$E$28,0)</f>
        <v>0</v>
      </c>
      <c r="I49" s="6">
        <f>ROUND('7,2'!M49*'1,2'!$E$28,0)</f>
        <v>9488</v>
      </c>
      <c r="J49" s="6">
        <f>ROUND('7,2'!N49*'1,2'!$E$28,0)</f>
        <v>0</v>
      </c>
      <c r="K49" s="108"/>
      <c r="L49" s="108"/>
      <c r="M49" s="108"/>
      <c r="N49" s="108"/>
      <c r="O49" s="82"/>
      <c r="P49" s="99"/>
      <c r="Q49" s="99"/>
      <c r="S49" s="82"/>
      <c r="U49" s="82"/>
    </row>
    <row r="50" spans="1:21" ht="24.75" customHeight="1" x14ac:dyDescent="0.2">
      <c r="A50" s="4" t="s">
        <v>313</v>
      </c>
      <c r="B50" s="4" t="s">
        <v>1864</v>
      </c>
      <c r="C50" s="5" t="s">
        <v>1865</v>
      </c>
      <c r="D50" s="4" t="s">
        <v>15</v>
      </c>
      <c r="E50" s="6">
        <f>ROUND('7,2'!E50*'1,2'!$E$28,0)</f>
        <v>4537</v>
      </c>
      <c r="F50" s="6">
        <f>ROUND('7,2'!F50*'1,2'!$E$28,0)</f>
        <v>0</v>
      </c>
      <c r="G50" s="6">
        <f>ROUND('7,2'!K50*'1,2'!$E$28,0)</f>
        <v>8372</v>
      </c>
      <c r="H50" s="6">
        <f>ROUND('7,2'!L50*'1,2'!$E$28,0)</f>
        <v>0</v>
      </c>
      <c r="I50" s="6">
        <f>ROUND('7,2'!M50*'1,2'!$E$28,0)</f>
        <v>9804</v>
      </c>
      <c r="J50" s="6">
        <f>ROUND('7,2'!N50*'1,2'!$E$28,0)</f>
        <v>0</v>
      </c>
      <c r="K50" s="108"/>
      <c r="L50" s="108"/>
      <c r="M50" s="108"/>
      <c r="N50" s="108"/>
      <c r="O50" s="82"/>
      <c r="P50" s="99"/>
      <c r="Q50" s="99"/>
      <c r="S50" s="82"/>
      <c r="U50" s="82"/>
    </row>
    <row r="51" spans="1:21" ht="24.75" customHeight="1" x14ac:dyDescent="0.2">
      <c r="A51" s="4" t="s">
        <v>316</v>
      </c>
      <c r="B51" s="4" t="s">
        <v>1866</v>
      </c>
      <c r="C51" s="5" t="s">
        <v>1867</v>
      </c>
      <c r="D51" s="4" t="s">
        <v>15</v>
      </c>
      <c r="E51" s="6">
        <f>ROUND('7,2'!E51*'1,2'!$E$28,0)</f>
        <v>3688</v>
      </c>
      <c r="F51" s="6">
        <f>ROUND('7,2'!F51*'1,2'!$E$28,0)</f>
        <v>4061</v>
      </c>
      <c r="G51" s="6">
        <f>ROUND('7,2'!K51*'1,2'!$E$28,0)</f>
        <v>6903</v>
      </c>
      <c r="H51" s="6">
        <f>ROUND('7,2'!L51*'1,2'!$E$28,0)</f>
        <v>7605</v>
      </c>
      <c r="I51" s="6">
        <f>ROUND('7,2'!M51*'1,2'!$E$28,0)</f>
        <v>8168</v>
      </c>
      <c r="J51" s="6">
        <f>ROUND('7,2'!N51*'1,2'!$E$28,0)</f>
        <v>8930</v>
      </c>
      <c r="K51" s="108"/>
      <c r="L51" s="108"/>
      <c r="M51" s="108"/>
      <c r="N51" s="108"/>
      <c r="O51" s="82"/>
      <c r="P51" s="99"/>
      <c r="Q51" s="99"/>
      <c r="S51" s="82"/>
      <c r="U51" s="82"/>
    </row>
    <row r="52" spans="1:21" ht="24.75" customHeight="1" x14ac:dyDescent="0.2">
      <c r="A52" s="4" t="s">
        <v>319</v>
      </c>
      <c r="B52" s="4" t="s">
        <v>1868</v>
      </c>
      <c r="C52" s="5" t="s">
        <v>1869</v>
      </c>
      <c r="D52" s="4" t="s">
        <v>15</v>
      </c>
      <c r="E52" s="6">
        <f>ROUND('7,2'!E52*'1,2'!$E$28,0)</f>
        <v>6894</v>
      </c>
      <c r="F52" s="6">
        <f>ROUND('7,2'!F52*'1,2'!$E$28,0)</f>
        <v>7592</v>
      </c>
      <c r="G52" s="6">
        <f>ROUND('7,2'!K52*'1,2'!$E$28,0)</f>
        <v>12900</v>
      </c>
      <c r="H52" s="6">
        <f>ROUND('7,2'!L52*'1,2'!$E$28,0)</f>
        <v>14212</v>
      </c>
      <c r="I52" s="6">
        <f>ROUND('7,2'!M52*'1,2'!$E$28,0)</f>
        <v>15271</v>
      </c>
      <c r="J52" s="6">
        <f>ROUND('7,2'!N52*'1,2'!$E$28,0)</f>
        <v>16693</v>
      </c>
      <c r="K52" s="108"/>
      <c r="L52" s="108"/>
      <c r="M52" s="108"/>
      <c r="N52" s="108"/>
      <c r="O52" s="82"/>
      <c r="P52" s="99"/>
      <c r="Q52" s="99"/>
      <c r="S52" s="82"/>
      <c r="U52" s="82"/>
    </row>
    <row r="53" spans="1:21" ht="24.75" customHeight="1" x14ac:dyDescent="0.2">
      <c r="A53" s="4" t="s">
        <v>322</v>
      </c>
      <c r="B53" s="4" t="s">
        <v>1870</v>
      </c>
      <c r="C53" s="5" t="s">
        <v>1871</v>
      </c>
      <c r="D53" s="4" t="s">
        <v>15</v>
      </c>
      <c r="E53" s="6">
        <f>ROUND('7,2'!E53*'1,2'!$E$28,0)</f>
        <v>11596</v>
      </c>
      <c r="F53" s="6">
        <f>ROUND('7,2'!F53*'1,2'!$E$28,0)</f>
        <v>12770</v>
      </c>
      <c r="G53" s="6">
        <f>ROUND('7,2'!K53*'1,2'!$E$28,0)</f>
        <v>21701</v>
      </c>
      <c r="H53" s="6">
        <f>ROUND('7,2'!L53*'1,2'!$E$28,0)</f>
        <v>23906</v>
      </c>
      <c r="I53" s="6">
        <f>ROUND('7,2'!M53*'1,2'!$E$28,0)</f>
        <v>25679</v>
      </c>
      <c r="J53" s="6">
        <f>ROUND('7,2'!N53*'1,2'!$E$28,0)</f>
        <v>28073</v>
      </c>
      <c r="K53" s="108"/>
      <c r="L53" s="108"/>
      <c r="M53" s="108"/>
      <c r="N53" s="108"/>
      <c r="O53" s="82"/>
      <c r="P53" s="99"/>
      <c r="Q53" s="99"/>
      <c r="S53" s="82"/>
      <c r="U53" s="82"/>
    </row>
    <row r="54" spans="1:21" ht="24.75" customHeight="1" x14ac:dyDescent="0.2">
      <c r="A54" s="4" t="s">
        <v>325</v>
      </c>
      <c r="B54" s="4" t="s">
        <v>1872</v>
      </c>
      <c r="C54" s="5" t="s">
        <v>1873</v>
      </c>
      <c r="D54" s="4" t="s">
        <v>15</v>
      </c>
      <c r="E54" s="6">
        <f>ROUND('7,2'!E54*'1,2'!$E$28,0)</f>
        <v>22574</v>
      </c>
      <c r="F54" s="6">
        <f>ROUND('7,2'!F54*'1,2'!$E$28,0)</f>
        <v>24857</v>
      </c>
      <c r="G54" s="6">
        <f>ROUND('7,2'!K54*'1,2'!$E$28,0)</f>
        <v>42245</v>
      </c>
      <c r="H54" s="6">
        <f>ROUND('7,2'!L54*'1,2'!$E$28,0)</f>
        <v>46538</v>
      </c>
      <c r="I54" s="6">
        <f>ROUND('7,2'!M54*'1,2'!$E$28,0)</f>
        <v>49987</v>
      </c>
      <c r="J54" s="6">
        <f>ROUND('7,2'!N54*'1,2'!$E$28,0)</f>
        <v>54649</v>
      </c>
      <c r="K54" s="108"/>
      <c r="L54" s="108"/>
      <c r="M54" s="108"/>
      <c r="N54" s="108"/>
      <c r="O54" s="82"/>
      <c r="P54" s="99"/>
      <c r="Q54" s="99"/>
      <c r="S54" s="82"/>
      <c r="U54" s="82"/>
    </row>
    <row r="55" spans="1:21" ht="24.75" customHeight="1" x14ac:dyDescent="0.2">
      <c r="A55" s="4" t="s">
        <v>328</v>
      </c>
      <c r="B55" s="4" t="s">
        <v>1874</v>
      </c>
      <c r="C55" s="5" t="s">
        <v>1875</v>
      </c>
      <c r="D55" s="4" t="s">
        <v>15</v>
      </c>
      <c r="E55" s="6">
        <f>ROUND('7,2'!E55*'1,2'!$E$28,0)</f>
        <v>2806</v>
      </c>
      <c r="F55" s="6">
        <f>ROUND('7,2'!F55*'1,2'!$E$28,0)</f>
        <v>3090</v>
      </c>
      <c r="G55" s="6">
        <f>ROUND('7,2'!K55*'1,2'!$E$28,0)</f>
        <v>5238</v>
      </c>
      <c r="H55" s="6">
        <f>ROUND('7,2'!L55*'1,2'!$E$28,0)</f>
        <v>5772</v>
      </c>
      <c r="I55" s="6">
        <f>ROUND('7,2'!M55*'1,2'!$E$28,0)</f>
        <v>6310</v>
      </c>
      <c r="J55" s="6">
        <f>ROUND('7,2'!N55*'1,2'!$E$28,0)</f>
        <v>6898</v>
      </c>
      <c r="K55" s="108"/>
      <c r="L55" s="108"/>
      <c r="M55" s="108"/>
      <c r="N55" s="108"/>
      <c r="O55" s="82"/>
      <c r="P55" s="99"/>
      <c r="Q55" s="99"/>
      <c r="S55" s="82"/>
      <c r="U55" s="82"/>
    </row>
    <row r="56" spans="1:21" ht="24.75" customHeight="1" x14ac:dyDescent="0.2">
      <c r="A56" s="4" t="s">
        <v>331</v>
      </c>
      <c r="B56" s="4" t="s">
        <v>1876</v>
      </c>
      <c r="C56" s="5" t="s">
        <v>1877</v>
      </c>
      <c r="D56" s="4" t="s">
        <v>15</v>
      </c>
      <c r="E56" s="6">
        <f>ROUND('7,2'!E56*'1,2'!$E$28,0)</f>
        <v>5457</v>
      </c>
      <c r="F56" s="6">
        <f>ROUND('7,2'!F56*'1,2'!$E$28,0)</f>
        <v>6010</v>
      </c>
      <c r="G56" s="6">
        <f>ROUND('7,2'!K56*'1,2'!$E$28,0)</f>
        <v>10184</v>
      </c>
      <c r="H56" s="6">
        <f>ROUND('7,2'!L56*'1,2'!$E$28,0)</f>
        <v>11222</v>
      </c>
      <c r="I56" s="6">
        <f>ROUND('7,2'!M56*'1,2'!$E$28,0)</f>
        <v>12266</v>
      </c>
      <c r="J56" s="6">
        <f>ROUND('7,2'!N56*'1,2'!$E$28,0)</f>
        <v>13409</v>
      </c>
      <c r="K56" s="108"/>
      <c r="L56" s="108"/>
      <c r="M56" s="108"/>
      <c r="N56" s="108"/>
      <c r="O56" s="82"/>
      <c r="P56" s="99"/>
      <c r="Q56" s="99"/>
      <c r="S56" s="82"/>
      <c r="U56" s="82"/>
    </row>
    <row r="57" spans="1:21" ht="24.75" customHeight="1" x14ac:dyDescent="0.2">
      <c r="A57" s="4" t="s">
        <v>334</v>
      </c>
      <c r="B57" s="4" t="s">
        <v>1878</v>
      </c>
      <c r="C57" s="5" t="s">
        <v>1879</v>
      </c>
      <c r="D57" s="4" t="s">
        <v>15</v>
      </c>
      <c r="E57" s="6">
        <f>ROUND('7,2'!E57*'1,2'!$E$28,0)</f>
        <v>12148</v>
      </c>
      <c r="F57" s="6">
        <f>ROUND('7,2'!F57*'1,2'!$E$28,0)</f>
        <v>13381</v>
      </c>
      <c r="G57" s="6">
        <f>ROUND('7,2'!K57*'1,2'!$E$28,0)</f>
        <v>22668</v>
      </c>
      <c r="H57" s="6">
        <f>ROUND('7,2'!L57*'1,2'!$E$28,0)</f>
        <v>24981</v>
      </c>
      <c r="I57" s="6">
        <f>ROUND('7,2'!M57*'1,2'!$E$28,0)</f>
        <v>27309</v>
      </c>
      <c r="J57" s="6">
        <f>ROUND('7,2'!N57*'1,2'!$E$28,0)</f>
        <v>29849</v>
      </c>
      <c r="K57" s="108"/>
      <c r="L57" s="108"/>
      <c r="M57" s="108"/>
      <c r="N57" s="108"/>
      <c r="O57" s="82"/>
      <c r="P57" s="99"/>
      <c r="Q57" s="99"/>
      <c r="S57" s="82"/>
      <c r="U57" s="82"/>
    </row>
    <row r="58" spans="1:21" ht="24.75" customHeight="1" x14ac:dyDescent="0.2">
      <c r="A58" s="4" t="s">
        <v>337</v>
      </c>
      <c r="B58" s="4" t="s">
        <v>1880</v>
      </c>
      <c r="C58" s="5" t="s">
        <v>1881</v>
      </c>
      <c r="D58" s="4" t="s">
        <v>15</v>
      </c>
      <c r="E58" s="6">
        <f>ROUND('7,2'!E58*'1,2'!$E$28,0)</f>
        <v>15915</v>
      </c>
      <c r="F58" s="6">
        <f>ROUND('7,2'!F58*'1,2'!$E$28,0)</f>
        <v>17531</v>
      </c>
      <c r="G58" s="6">
        <f>ROUND('7,2'!K58*'1,2'!$E$28,0)</f>
        <v>29702</v>
      </c>
      <c r="H58" s="6">
        <f>ROUND('7,2'!L58*'1,2'!$E$28,0)</f>
        <v>32728</v>
      </c>
      <c r="I58" s="6">
        <f>ROUND('7,2'!M58*'1,2'!$E$28,0)</f>
        <v>35778</v>
      </c>
      <c r="J58" s="6">
        <f>ROUND('7,2'!N58*'1,2'!$E$28,0)</f>
        <v>39106</v>
      </c>
      <c r="K58" s="108"/>
      <c r="L58" s="108"/>
      <c r="M58" s="108"/>
      <c r="N58" s="108"/>
      <c r="O58" s="82"/>
      <c r="P58" s="99"/>
      <c r="Q58" s="99"/>
      <c r="S58" s="82"/>
      <c r="U58" s="82"/>
    </row>
    <row r="59" spans="1:21" ht="24.75" customHeight="1" x14ac:dyDescent="0.2">
      <c r="A59" s="4">
        <v>50</v>
      </c>
      <c r="B59" s="4" t="s">
        <v>3316</v>
      </c>
      <c r="C59" s="5" t="s">
        <v>3256</v>
      </c>
      <c r="D59" s="4" t="s">
        <v>15</v>
      </c>
      <c r="E59" s="6"/>
      <c r="F59" s="6">
        <f>'7,2'!F59</f>
        <v>535.7833333333333</v>
      </c>
      <c r="G59" s="6"/>
      <c r="H59" s="6">
        <f>'7,2'!L59</f>
        <v>1014.6333333333334</v>
      </c>
      <c r="I59" s="6"/>
      <c r="J59" s="6">
        <f>'7,2'!N59</f>
        <v>1197.6333333333334</v>
      </c>
      <c r="K59" s="108"/>
      <c r="L59" s="108"/>
      <c r="M59" s="108"/>
      <c r="N59" s="108"/>
      <c r="O59" s="82"/>
      <c r="P59" s="99"/>
      <c r="Q59" s="99"/>
      <c r="S59" s="82"/>
      <c r="U59" s="82"/>
    </row>
    <row r="60" spans="1:21" x14ac:dyDescent="0.2">
      <c r="F60" s="83"/>
      <c r="H60" s="83"/>
      <c r="J60" s="83"/>
    </row>
    <row r="61" spans="1:21" x14ac:dyDescent="0.2">
      <c r="J61" s="82"/>
    </row>
    <row r="62" spans="1:21" x14ac:dyDescent="0.2">
      <c r="I62" s="82"/>
      <c r="J62" s="82"/>
    </row>
    <row r="63" spans="1:21" x14ac:dyDescent="0.2">
      <c r="I63" s="82"/>
      <c r="J63" s="99"/>
    </row>
    <row r="64" spans="1:21" x14ac:dyDescent="0.2">
      <c r="I64" s="113"/>
    </row>
  </sheetData>
  <sheetProtection sheet="1" objects="1" scenarios="1"/>
  <mergeCells count="13">
    <mergeCell ref="G8:H8"/>
    <mergeCell ref="I8:J8"/>
    <mergeCell ref="A8:A9"/>
    <mergeCell ref="B8:B9"/>
    <mergeCell ref="C8:C9"/>
    <mergeCell ref="D8:D9"/>
    <mergeCell ref="E8:F8"/>
    <mergeCell ref="G7:H7"/>
    <mergeCell ref="I7:J7"/>
    <mergeCell ref="A1:J1"/>
    <mergeCell ref="A4:J4"/>
    <mergeCell ref="A6:F6"/>
    <mergeCell ref="E7:F7"/>
  </mergeCells>
  <pageMargins left="0.98425196850393704" right="0.59055118110236227" top="0.78740157480314965" bottom="0.78740157480314965" header="0.39370078740157483" footer="0.39370078740157483"/>
  <pageSetup paperSize="9" scale="28" fitToHeight="2" pageOrder="overThenDown"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Z73"/>
  <sheetViews>
    <sheetView topLeftCell="B1" zoomScale="89" zoomScaleNormal="89" workbookViewId="0">
      <pane ySplit="9" topLeftCell="A10" activePane="bottomLeft" state="frozen"/>
      <selection activeCell="I203" sqref="I203"/>
      <selection pane="bottomLeft" activeCell="J11" sqref="J11"/>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12" width="9.140625" style="1"/>
    <col min="13" max="13" width="9.28515625" style="1" customWidth="1"/>
    <col min="14" max="248" width="9.140625" style="1"/>
    <col min="249" max="249" width="11.5703125" style="1" customWidth="1"/>
    <col min="250" max="250" width="13.140625" style="1" customWidth="1"/>
    <col min="251" max="251" width="48.42578125" style="1" customWidth="1"/>
    <col min="252" max="252" width="13.85546875" style="1" customWidth="1"/>
    <col min="253" max="253" width="11.42578125" style="1" customWidth="1"/>
    <col min="254" max="254" width="11.85546875" style="1" customWidth="1"/>
    <col min="255" max="504" width="9.140625" style="1"/>
    <col min="505" max="505" width="11.5703125" style="1" customWidth="1"/>
    <col min="506" max="506" width="13.140625" style="1" customWidth="1"/>
    <col min="507" max="507" width="48.42578125" style="1" customWidth="1"/>
    <col min="508" max="508" width="13.85546875" style="1" customWidth="1"/>
    <col min="509" max="509" width="11.42578125" style="1" customWidth="1"/>
    <col min="510" max="510" width="11.85546875" style="1" customWidth="1"/>
    <col min="511" max="760" width="9.140625" style="1"/>
    <col min="761" max="761" width="11.5703125" style="1" customWidth="1"/>
    <col min="762" max="762" width="13.140625" style="1" customWidth="1"/>
    <col min="763" max="763" width="48.42578125" style="1" customWidth="1"/>
    <col min="764" max="764" width="13.85546875" style="1" customWidth="1"/>
    <col min="765" max="765" width="11.42578125" style="1" customWidth="1"/>
    <col min="766" max="766" width="11.85546875" style="1" customWidth="1"/>
    <col min="767" max="1016" width="9.140625" style="1"/>
    <col min="1017" max="1017" width="11.5703125" style="1" customWidth="1"/>
    <col min="1018" max="1018" width="13.140625" style="1" customWidth="1"/>
    <col min="1019" max="1019" width="48.42578125" style="1" customWidth="1"/>
    <col min="1020" max="1020" width="13.85546875" style="1" customWidth="1"/>
    <col min="1021" max="1021" width="11.42578125" style="1" customWidth="1"/>
    <col min="1022" max="1022" width="11.85546875" style="1" customWidth="1"/>
    <col min="1023" max="1272" width="9.140625" style="1"/>
    <col min="1273" max="1273" width="11.5703125" style="1" customWidth="1"/>
    <col min="1274" max="1274" width="13.140625" style="1" customWidth="1"/>
    <col min="1275" max="1275" width="48.42578125" style="1" customWidth="1"/>
    <col min="1276" max="1276" width="13.85546875" style="1" customWidth="1"/>
    <col min="1277" max="1277" width="11.42578125" style="1" customWidth="1"/>
    <col min="1278" max="1278" width="11.85546875" style="1" customWidth="1"/>
    <col min="1279" max="1528" width="9.140625" style="1"/>
    <col min="1529" max="1529" width="11.5703125" style="1" customWidth="1"/>
    <col min="1530" max="1530" width="13.140625" style="1" customWidth="1"/>
    <col min="1531" max="1531" width="48.42578125" style="1" customWidth="1"/>
    <col min="1532" max="1532" width="13.85546875" style="1" customWidth="1"/>
    <col min="1533" max="1533" width="11.42578125" style="1" customWidth="1"/>
    <col min="1534" max="1534" width="11.85546875" style="1" customWidth="1"/>
    <col min="1535" max="1784" width="9.140625" style="1"/>
    <col min="1785" max="1785" width="11.5703125" style="1" customWidth="1"/>
    <col min="1786" max="1786" width="13.140625" style="1" customWidth="1"/>
    <col min="1787" max="1787" width="48.42578125" style="1" customWidth="1"/>
    <col min="1788" max="1788" width="13.85546875" style="1" customWidth="1"/>
    <col min="1789" max="1789" width="11.42578125" style="1" customWidth="1"/>
    <col min="1790" max="1790" width="11.85546875" style="1" customWidth="1"/>
    <col min="1791" max="2040" width="9.140625" style="1"/>
    <col min="2041" max="2041" width="11.5703125" style="1" customWidth="1"/>
    <col min="2042" max="2042" width="13.140625" style="1" customWidth="1"/>
    <col min="2043" max="2043" width="48.42578125" style="1" customWidth="1"/>
    <col min="2044" max="2044" width="13.85546875" style="1" customWidth="1"/>
    <col min="2045" max="2045" width="11.42578125" style="1" customWidth="1"/>
    <col min="2046" max="2046" width="11.85546875" style="1" customWidth="1"/>
    <col min="2047" max="2296" width="9.140625" style="1"/>
    <col min="2297" max="2297" width="11.5703125" style="1" customWidth="1"/>
    <col min="2298" max="2298" width="13.140625" style="1" customWidth="1"/>
    <col min="2299" max="2299" width="48.42578125" style="1" customWidth="1"/>
    <col min="2300" max="2300" width="13.85546875" style="1" customWidth="1"/>
    <col min="2301" max="2301" width="11.42578125" style="1" customWidth="1"/>
    <col min="2302" max="2302" width="11.85546875" style="1" customWidth="1"/>
    <col min="2303" max="2552" width="9.140625" style="1"/>
    <col min="2553" max="2553" width="11.5703125" style="1" customWidth="1"/>
    <col min="2554" max="2554" width="13.140625" style="1" customWidth="1"/>
    <col min="2555" max="2555" width="48.42578125" style="1" customWidth="1"/>
    <col min="2556" max="2556" width="13.85546875" style="1" customWidth="1"/>
    <col min="2557" max="2557" width="11.42578125" style="1" customWidth="1"/>
    <col min="2558" max="2558" width="11.85546875" style="1" customWidth="1"/>
    <col min="2559" max="2808" width="9.140625" style="1"/>
    <col min="2809" max="2809" width="11.5703125" style="1" customWidth="1"/>
    <col min="2810" max="2810" width="13.140625" style="1" customWidth="1"/>
    <col min="2811" max="2811" width="48.42578125" style="1" customWidth="1"/>
    <col min="2812" max="2812" width="13.85546875" style="1" customWidth="1"/>
    <col min="2813" max="2813" width="11.42578125" style="1" customWidth="1"/>
    <col min="2814" max="2814" width="11.85546875" style="1" customWidth="1"/>
    <col min="2815" max="3064" width="9.140625" style="1"/>
    <col min="3065" max="3065" width="11.5703125" style="1" customWidth="1"/>
    <col min="3066" max="3066" width="13.140625" style="1" customWidth="1"/>
    <col min="3067" max="3067" width="48.42578125" style="1" customWidth="1"/>
    <col min="3068" max="3068" width="13.85546875" style="1" customWidth="1"/>
    <col min="3069" max="3069" width="11.42578125" style="1" customWidth="1"/>
    <col min="3070" max="3070" width="11.85546875" style="1" customWidth="1"/>
    <col min="3071" max="3320" width="9.140625" style="1"/>
    <col min="3321" max="3321" width="11.5703125" style="1" customWidth="1"/>
    <col min="3322" max="3322" width="13.140625" style="1" customWidth="1"/>
    <col min="3323" max="3323" width="48.42578125" style="1" customWidth="1"/>
    <col min="3324" max="3324" width="13.85546875" style="1" customWidth="1"/>
    <col min="3325" max="3325" width="11.42578125" style="1" customWidth="1"/>
    <col min="3326" max="3326" width="11.85546875" style="1" customWidth="1"/>
    <col min="3327" max="3576" width="9.140625" style="1"/>
    <col min="3577" max="3577" width="11.5703125" style="1" customWidth="1"/>
    <col min="3578" max="3578" width="13.140625" style="1" customWidth="1"/>
    <col min="3579" max="3579" width="48.42578125" style="1" customWidth="1"/>
    <col min="3580" max="3580" width="13.85546875" style="1" customWidth="1"/>
    <col min="3581" max="3581" width="11.42578125" style="1" customWidth="1"/>
    <col min="3582" max="3582" width="11.85546875" style="1" customWidth="1"/>
    <col min="3583" max="3832" width="9.140625" style="1"/>
    <col min="3833" max="3833" width="11.5703125" style="1" customWidth="1"/>
    <col min="3834" max="3834" width="13.140625" style="1" customWidth="1"/>
    <col min="3835" max="3835" width="48.42578125" style="1" customWidth="1"/>
    <col min="3836" max="3836" width="13.85546875" style="1" customWidth="1"/>
    <col min="3837" max="3837" width="11.42578125" style="1" customWidth="1"/>
    <col min="3838" max="3838" width="11.85546875" style="1" customWidth="1"/>
    <col min="3839" max="4088" width="9.140625" style="1"/>
    <col min="4089" max="4089" width="11.5703125" style="1" customWidth="1"/>
    <col min="4090" max="4090" width="13.140625" style="1" customWidth="1"/>
    <col min="4091" max="4091" width="48.42578125" style="1" customWidth="1"/>
    <col min="4092" max="4092" width="13.85546875" style="1" customWidth="1"/>
    <col min="4093" max="4093" width="11.42578125" style="1" customWidth="1"/>
    <col min="4094" max="4094" width="11.85546875" style="1" customWidth="1"/>
    <col min="4095" max="4344" width="9.140625" style="1"/>
    <col min="4345" max="4345" width="11.5703125" style="1" customWidth="1"/>
    <col min="4346" max="4346" width="13.140625" style="1" customWidth="1"/>
    <col min="4347" max="4347" width="48.42578125" style="1" customWidth="1"/>
    <col min="4348" max="4348" width="13.85546875" style="1" customWidth="1"/>
    <col min="4349" max="4349" width="11.42578125" style="1" customWidth="1"/>
    <col min="4350" max="4350" width="11.85546875" style="1" customWidth="1"/>
    <col min="4351" max="4600" width="9.140625" style="1"/>
    <col min="4601" max="4601" width="11.5703125" style="1" customWidth="1"/>
    <col min="4602" max="4602" width="13.140625" style="1" customWidth="1"/>
    <col min="4603" max="4603" width="48.42578125" style="1" customWidth="1"/>
    <col min="4604" max="4604" width="13.85546875" style="1" customWidth="1"/>
    <col min="4605" max="4605" width="11.42578125" style="1" customWidth="1"/>
    <col min="4606" max="4606" width="11.85546875" style="1" customWidth="1"/>
    <col min="4607" max="4856" width="9.140625" style="1"/>
    <col min="4857" max="4857" width="11.5703125" style="1" customWidth="1"/>
    <col min="4858" max="4858" width="13.140625" style="1" customWidth="1"/>
    <col min="4859" max="4859" width="48.42578125" style="1" customWidth="1"/>
    <col min="4860" max="4860" width="13.85546875" style="1" customWidth="1"/>
    <col min="4861" max="4861" width="11.42578125" style="1" customWidth="1"/>
    <col min="4862" max="4862" width="11.85546875" style="1" customWidth="1"/>
    <col min="4863" max="5112" width="9.140625" style="1"/>
    <col min="5113" max="5113" width="11.5703125" style="1" customWidth="1"/>
    <col min="5114" max="5114" width="13.140625" style="1" customWidth="1"/>
    <col min="5115" max="5115" width="48.42578125" style="1" customWidth="1"/>
    <col min="5116" max="5116" width="13.85546875" style="1" customWidth="1"/>
    <col min="5117" max="5117" width="11.42578125" style="1" customWidth="1"/>
    <col min="5118" max="5118" width="11.85546875" style="1" customWidth="1"/>
    <col min="5119" max="5368" width="9.140625" style="1"/>
    <col min="5369" max="5369" width="11.5703125" style="1" customWidth="1"/>
    <col min="5370" max="5370" width="13.140625" style="1" customWidth="1"/>
    <col min="5371" max="5371" width="48.42578125" style="1" customWidth="1"/>
    <col min="5372" max="5372" width="13.85546875" style="1" customWidth="1"/>
    <col min="5373" max="5373" width="11.42578125" style="1" customWidth="1"/>
    <col min="5374" max="5374" width="11.85546875" style="1" customWidth="1"/>
    <col min="5375" max="5624" width="9.140625" style="1"/>
    <col min="5625" max="5625" width="11.5703125" style="1" customWidth="1"/>
    <col min="5626" max="5626" width="13.140625" style="1" customWidth="1"/>
    <col min="5627" max="5627" width="48.42578125" style="1" customWidth="1"/>
    <col min="5628" max="5628" width="13.85546875" style="1" customWidth="1"/>
    <col min="5629" max="5629" width="11.42578125" style="1" customWidth="1"/>
    <col min="5630" max="5630" width="11.85546875" style="1" customWidth="1"/>
    <col min="5631" max="5880" width="9.140625" style="1"/>
    <col min="5881" max="5881" width="11.5703125" style="1" customWidth="1"/>
    <col min="5882" max="5882" width="13.140625" style="1" customWidth="1"/>
    <col min="5883" max="5883" width="48.42578125" style="1" customWidth="1"/>
    <col min="5884" max="5884" width="13.85546875" style="1" customWidth="1"/>
    <col min="5885" max="5885" width="11.42578125" style="1" customWidth="1"/>
    <col min="5886" max="5886" width="11.85546875" style="1" customWidth="1"/>
    <col min="5887" max="6136" width="9.140625" style="1"/>
    <col min="6137" max="6137" width="11.5703125" style="1" customWidth="1"/>
    <col min="6138" max="6138" width="13.140625" style="1" customWidth="1"/>
    <col min="6139" max="6139" width="48.42578125" style="1" customWidth="1"/>
    <col min="6140" max="6140" width="13.85546875" style="1" customWidth="1"/>
    <col min="6141" max="6141" width="11.42578125" style="1" customWidth="1"/>
    <col min="6142" max="6142" width="11.85546875" style="1" customWidth="1"/>
    <col min="6143" max="6392" width="9.140625" style="1"/>
    <col min="6393" max="6393" width="11.5703125" style="1" customWidth="1"/>
    <col min="6394" max="6394" width="13.140625" style="1" customWidth="1"/>
    <col min="6395" max="6395" width="48.42578125" style="1" customWidth="1"/>
    <col min="6396" max="6396" width="13.85546875" style="1" customWidth="1"/>
    <col min="6397" max="6397" width="11.42578125" style="1" customWidth="1"/>
    <col min="6398" max="6398" width="11.85546875" style="1" customWidth="1"/>
    <col min="6399" max="6648" width="9.140625" style="1"/>
    <col min="6649" max="6649" width="11.5703125" style="1" customWidth="1"/>
    <col min="6650" max="6650" width="13.140625" style="1" customWidth="1"/>
    <col min="6651" max="6651" width="48.42578125" style="1" customWidth="1"/>
    <col min="6652" max="6652" width="13.85546875" style="1" customWidth="1"/>
    <col min="6653" max="6653" width="11.42578125" style="1" customWidth="1"/>
    <col min="6654" max="6654" width="11.85546875" style="1" customWidth="1"/>
    <col min="6655" max="6904" width="9.140625" style="1"/>
    <col min="6905" max="6905" width="11.5703125" style="1" customWidth="1"/>
    <col min="6906" max="6906" width="13.140625" style="1" customWidth="1"/>
    <col min="6907" max="6907" width="48.42578125" style="1" customWidth="1"/>
    <col min="6908" max="6908" width="13.85546875" style="1" customWidth="1"/>
    <col min="6909" max="6909" width="11.42578125" style="1" customWidth="1"/>
    <col min="6910" max="6910" width="11.85546875" style="1" customWidth="1"/>
    <col min="6911" max="7160" width="9.140625" style="1"/>
    <col min="7161" max="7161" width="11.5703125" style="1" customWidth="1"/>
    <col min="7162" max="7162" width="13.140625" style="1" customWidth="1"/>
    <col min="7163" max="7163" width="48.42578125" style="1" customWidth="1"/>
    <col min="7164" max="7164" width="13.85546875" style="1" customWidth="1"/>
    <col min="7165" max="7165" width="11.42578125" style="1" customWidth="1"/>
    <col min="7166" max="7166" width="11.85546875" style="1" customWidth="1"/>
    <col min="7167" max="7416" width="9.140625" style="1"/>
    <col min="7417" max="7417" width="11.5703125" style="1" customWidth="1"/>
    <col min="7418" max="7418" width="13.140625" style="1" customWidth="1"/>
    <col min="7419" max="7419" width="48.42578125" style="1" customWidth="1"/>
    <col min="7420" max="7420" width="13.85546875" style="1" customWidth="1"/>
    <col min="7421" max="7421" width="11.42578125" style="1" customWidth="1"/>
    <col min="7422" max="7422" width="11.85546875" style="1" customWidth="1"/>
    <col min="7423" max="7672" width="9.140625" style="1"/>
    <col min="7673" max="7673" width="11.5703125" style="1" customWidth="1"/>
    <col min="7674" max="7674" width="13.140625" style="1" customWidth="1"/>
    <col min="7675" max="7675" width="48.42578125" style="1" customWidth="1"/>
    <col min="7676" max="7676" width="13.85546875" style="1" customWidth="1"/>
    <col min="7677" max="7677" width="11.42578125" style="1" customWidth="1"/>
    <col min="7678" max="7678" width="11.85546875" style="1" customWidth="1"/>
    <col min="7679" max="7928" width="9.140625" style="1"/>
    <col min="7929" max="7929" width="11.5703125" style="1" customWidth="1"/>
    <col min="7930" max="7930" width="13.140625" style="1" customWidth="1"/>
    <col min="7931" max="7931" width="48.42578125" style="1" customWidth="1"/>
    <col min="7932" max="7932" width="13.85546875" style="1" customWidth="1"/>
    <col min="7933" max="7933" width="11.42578125" style="1" customWidth="1"/>
    <col min="7934" max="7934" width="11.85546875" style="1" customWidth="1"/>
    <col min="7935" max="8184" width="9.140625" style="1"/>
    <col min="8185" max="8185" width="11.5703125" style="1" customWidth="1"/>
    <col min="8186" max="8186" width="13.140625" style="1" customWidth="1"/>
    <col min="8187" max="8187" width="48.42578125" style="1" customWidth="1"/>
    <col min="8188" max="8188" width="13.85546875" style="1" customWidth="1"/>
    <col min="8189" max="8189" width="11.42578125" style="1" customWidth="1"/>
    <col min="8190" max="8190" width="11.85546875" style="1" customWidth="1"/>
    <col min="8191" max="8440" width="9.140625" style="1"/>
    <col min="8441" max="8441" width="11.5703125" style="1" customWidth="1"/>
    <col min="8442" max="8442" width="13.140625" style="1" customWidth="1"/>
    <col min="8443" max="8443" width="48.42578125" style="1" customWidth="1"/>
    <col min="8444" max="8444" width="13.85546875" style="1" customWidth="1"/>
    <col min="8445" max="8445" width="11.42578125" style="1" customWidth="1"/>
    <col min="8446" max="8446" width="11.85546875" style="1" customWidth="1"/>
    <col min="8447" max="8696" width="9.140625" style="1"/>
    <col min="8697" max="8697" width="11.5703125" style="1" customWidth="1"/>
    <col min="8698" max="8698" width="13.140625" style="1" customWidth="1"/>
    <col min="8699" max="8699" width="48.42578125" style="1" customWidth="1"/>
    <col min="8700" max="8700" width="13.85546875" style="1" customWidth="1"/>
    <col min="8701" max="8701" width="11.42578125" style="1" customWidth="1"/>
    <col min="8702" max="8702" width="11.85546875" style="1" customWidth="1"/>
    <col min="8703" max="8952" width="9.140625" style="1"/>
    <col min="8953" max="8953" width="11.5703125" style="1" customWidth="1"/>
    <col min="8954" max="8954" width="13.140625" style="1" customWidth="1"/>
    <col min="8955" max="8955" width="48.42578125" style="1" customWidth="1"/>
    <col min="8956" max="8956" width="13.85546875" style="1" customWidth="1"/>
    <col min="8957" max="8957" width="11.42578125" style="1" customWidth="1"/>
    <col min="8958" max="8958" width="11.85546875" style="1" customWidth="1"/>
    <col min="8959" max="9208" width="9.140625" style="1"/>
    <col min="9209" max="9209" width="11.5703125" style="1" customWidth="1"/>
    <col min="9210" max="9210" width="13.140625" style="1" customWidth="1"/>
    <col min="9211" max="9211" width="48.42578125" style="1" customWidth="1"/>
    <col min="9212" max="9212" width="13.85546875" style="1" customWidth="1"/>
    <col min="9213" max="9213" width="11.42578125" style="1" customWidth="1"/>
    <col min="9214" max="9214" width="11.85546875" style="1" customWidth="1"/>
    <col min="9215" max="9464" width="9.140625" style="1"/>
    <col min="9465" max="9465" width="11.5703125" style="1" customWidth="1"/>
    <col min="9466" max="9466" width="13.140625" style="1" customWidth="1"/>
    <col min="9467" max="9467" width="48.42578125" style="1" customWidth="1"/>
    <col min="9468" max="9468" width="13.85546875" style="1" customWidth="1"/>
    <col min="9469" max="9469" width="11.42578125" style="1" customWidth="1"/>
    <col min="9470" max="9470" width="11.85546875" style="1" customWidth="1"/>
    <col min="9471" max="9720" width="9.140625" style="1"/>
    <col min="9721" max="9721" width="11.5703125" style="1" customWidth="1"/>
    <col min="9722" max="9722" width="13.140625" style="1" customWidth="1"/>
    <col min="9723" max="9723" width="48.42578125" style="1" customWidth="1"/>
    <col min="9724" max="9724" width="13.85546875" style="1" customWidth="1"/>
    <col min="9725" max="9725" width="11.42578125" style="1" customWidth="1"/>
    <col min="9726" max="9726" width="11.85546875" style="1" customWidth="1"/>
    <col min="9727" max="9976" width="9.140625" style="1"/>
    <col min="9977" max="9977" width="11.5703125" style="1" customWidth="1"/>
    <col min="9978" max="9978" width="13.140625" style="1" customWidth="1"/>
    <col min="9979" max="9979" width="48.42578125" style="1" customWidth="1"/>
    <col min="9980" max="9980" width="13.85546875" style="1" customWidth="1"/>
    <col min="9981" max="9981" width="11.42578125" style="1" customWidth="1"/>
    <col min="9982" max="9982" width="11.85546875" style="1" customWidth="1"/>
    <col min="9983" max="10232" width="9.140625" style="1"/>
    <col min="10233" max="10233" width="11.5703125" style="1" customWidth="1"/>
    <col min="10234" max="10234" width="13.140625" style="1" customWidth="1"/>
    <col min="10235" max="10235" width="48.42578125" style="1" customWidth="1"/>
    <col min="10236" max="10236" width="13.85546875" style="1" customWidth="1"/>
    <col min="10237" max="10237" width="11.42578125" style="1" customWidth="1"/>
    <col min="10238" max="10238" width="11.85546875" style="1" customWidth="1"/>
    <col min="10239" max="10488" width="9.140625" style="1"/>
    <col min="10489" max="10489" width="11.5703125" style="1" customWidth="1"/>
    <col min="10490" max="10490" width="13.140625" style="1" customWidth="1"/>
    <col min="10491" max="10491" width="48.42578125" style="1" customWidth="1"/>
    <col min="10492" max="10492" width="13.85546875" style="1" customWidth="1"/>
    <col min="10493" max="10493" width="11.42578125" style="1" customWidth="1"/>
    <col min="10494" max="10494" width="11.85546875" style="1" customWidth="1"/>
    <col min="10495" max="10744" width="9.140625" style="1"/>
    <col min="10745" max="10745" width="11.5703125" style="1" customWidth="1"/>
    <col min="10746" max="10746" width="13.140625" style="1" customWidth="1"/>
    <col min="10747" max="10747" width="48.42578125" style="1" customWidth="1"/>
    <col min="10748" max="10748" width="13.85546875" style="1" customWidth="1"/>
    <col min="10749" max="10749" width="11.42578125" style="1" customWidth="1"/>
    <col min="10750" max="10750" width="11.85546875" style="1" customWidth="1"/>
    <col min="10751" max="11000" width="9.140625" style="1"/>
    <col min="11001" max="11001" width="11.5703125" style="1" customWidth="1"/>
    <col min="11002" max="11002" width="13.140625" style="1" customWidth="1"/>
    <col min="11003" max="11003" width="48.42578125" style="1" customWidth="1"/>
    <col min="11004" max="11004" width="13.85546875" style="1" customWidth="1"/>
    <col min="11005" max="11005" width="11.42578125" style="1" customWidth="1"/>
    <col min="11006" max="11006" width="11.85546875" style="1" customWidth="1"/>
    <col min="11007" max="11256" width="9.140625" style="1"/>
    <col min="11257" max="11257" width="11.5703125" style="1" customWidth="1"/>
    <col min="11258" max="11258" width="13.140625" style="1" customWidth="1"/>
    <col min="11259" max="11259" width="48.42578125" style="1" customWidth="1"/>
    <col min="11260" max="11260" width="13.85546875" style="1" customWidth="1"/>
    <col min="11261" max="11261" width="11.42578125" style="1" customWidth="1"/>
    <col min="11262" max="11262" width="11.85546875" style="1" customWidth="1"/>
    <col min="11263" max="11512" width="9.140625" style="1"/>
    <col min="11513" max="11513" width="11.5703125" style="1" customWidth="1"/>
    <col min="11514" max="11514" width="13.140625" style="1" customWidth="1"/>
    <col min="11515" max="11515" width="48.42578125" style="1" customWidth="1"/>
    <col min="11516" max="11516" width="13.85546875" style="1" customWidth="1"/>
    <col min="11517" max="11517" width="11.42578125" style="1" customWidth="1"/>
    <col min="11518" max="11518" width="11.85546875" style="1" customWidth="1"/>
    <col min="11519" max="11768" width="9.140625" style="1"/>
    <col min="11769" max="11769" width="11.5703125" style="1" customWidth="1"/>
    <col min="11770" max="11770" width="13.140625" style="1" customWidth="1"/>
    <col min="11771" max="11771" width="48.42578125" style="1" customWidth="1"/>
    <col min="11772" max="11772" width="13.85546875" style="1" customWidth="1"/>
    <col min="11773" max="11773" width="11.42578125" style="1" customWidth="1"/>
    <col min="11774" max="11774" width="11.85546875" style="1" customWidth="1"/>
    <col min="11775" max="12024" width="9.140625" style="1"/>
    <col min="12025" max="12025" width="11.5703125" style="1" customWidth="1"/>
    <col min="12026" max="12026" width="13.140625" style="1" customWidth="1"/>
    <col min="12027" max="12027" width="48.42578125" style="1" customWidth="1"/>
    <col min="12028" max="12028" width="13.85546875" style="1" customWidth="1"/>
    <col min="12029" max="12029" width="11.42578125" style="1" customWidth="1"/>
    <col min="12030" max="12030" width="11.85546875" style="1" customWidth="1"/>
    <col min="12031" max="12280" width="9.140625" style="1"/>
    <col min="12281" max="12281" width="11.5703125" style="1" customWidth="1"/>
    <col min="12282" max="12282" width="13.140625" style="1" customWidth="1"/>
    <col min="12283" max="12283" width="48.42578125" style="1" customWidth="1"/>
    <col min="12284" max="12284" width="13.85546875" style="1" customWidth="1"/>
    <col min="12285" max="12285" width="11.42578125" style="1" customWidth="1"/>
    <col min="12286" max="12286" width="11.85546875" style="1" customWidth="1"/>
    <col min="12287" max="12536" width="9.140625" style="1"/>
    <col min="12537" max="12537" width="11.5703125" style="1" customWidth="1"/>
    <col min="12538" max="12538" width="13.140625" style="1" customWidth="1"/>
    <col min="12539" max="12539" width="48.42578125" style="1" customWidth="1"/>
    <col min="12540" max="12540" width="13.85546875" style="1" customWidth="1"/>
    <col min="12541" max="12541" width="11.42578125" style="1" customWidth="1"/>
    <col min="12542" max="12542" width="11.85546875" style="1" customWidth="1"/>
    <col min="12543" max="12792" width="9.140625" style="1"/>
    <col min="12793" max="12793" width="11.5703125" style="1" customWidth="1"/>
    <col min="12794" max="12794" width="13.140625" style="1" customWidth="1"/>
    <col min="12795" max="12795" width="48.42578125" style="1" customWidth="1"/>
    <col min="12796" max="12796" width="13.85546875" style="1" customWidth="1"/>
    <col min="12797" max="12797" width="11.42578125" style="1" customWidth="1"/>
    <col min="12798" max="12798" width="11.85546875" style="1" customWidth="1"/>
    <col min="12799" max="13048" width="9.140625" style="1"/>
    <col min="13049" max="13049" width="11.5703125" style="1" customWidth="1"/>
    <col min="13050" max="13050" width="13.140625" style="1" customWidth="1"/>
    <col min="13051" max="13051" width="48.42578125" style="1" customWidth="1"/>
    <col min="13052" max="13052" width="13.85546875" style="1" customWidth="1"/>
    <col min="13053" max="13053" width="11.42578125" style="1" customWidth="1"/>
    <col min="13054" max="13054" width="11.85546875" style="1" customWidth="1"/>
    <col min="13055" max="13304" width="9.140625" style="1"/>
    <col min="13305" max="13305" width="11.5703125" style="1" customWidth="1"/>
    <col min="13306" max="13306" width="13.140625" style="1" customWidth="1"/>
    <col min="13307" max="13307" width="48.42578125" style="1" customWidth="1"/>
    <col min="13308" max="13308" width="13.85546875" style="1" customWidth="1"/>
    <col min="13309" max="13309" width="11.42578125" style="1" customWidth="1"/>
    <col min="13310" max="13310" width="11.85546875" style="1" customWidth="1"/>
    <col min="13311" max="13560" width="9.140625" style="1"/>
    <col min="13561" max="13561" width="11.5703125" style="1" customWidth="1"/>
    <col min="13562" max="13562" width="13.140625" style="1" customWidth="1"/>
    <col min="13563" max="13563" width="48.42578125" style="1" customWidth="1"/>
    <col min="13564" max="13564" width="13.85546875" style="1" customWidth="1"/>
    <col min="13565" max="13565" width="11.42578125" style="1" customWidth="1"/>
    <col min="13566" max="13566" width="11.85546875" style="1" customWidth="1"/>
    <col min="13567" max="13816" width="9.140625" style="1"/>
    <col min="13817" max="13817" width="11.5703125" style="1" customWidth="1"/>
    <col min="13818" max="13818" width="13.140625" style="1" customWidth="1"/>
    <col min="13819" max="13819" width="48.42578125" style="1" customWidth="1"/>
    <col min="13820" max="13820" width="13.85546875" style="1" customWidth="1"/>
    <col min="13821" max="13821" width="11.42578125" style="1" customWidth="1"/>
    <col min="13822" max="13822" width="11.85546875" style="1" customWidth="1"/>
    <col min="13823" max="14072" width="9.140625" style="1"/>
    <col min="14073" max="14073" width="11.5703125" style="1" customWidth="1"/>
    <col min="14074" max="14074" width="13.140625" style="1" customWidth="1"/>
    <col min="14075" max="14075" width="48.42578125" style="1" customWidth="1"/>
    <col min="14076" max="14076" width="13.85546875" style="1" customWidth="1"/>
    <col min="14077" max="14077" width="11.42578125" style="1" customWidth="1"/>
    <col min="14078" max="14078" width="11.85546875" style="1" customWidth="1"/>
    <col min="14079" max="14328" width="9.140625" style="1"/>
    <col min="14329" max="14329" width="11.5703125" style="1" customWidth="1"/>
    <col min="14330" max="14330" width="13.140625" style="1" customWidth="1"/>
    <col min="14331" max="14331" width="48.42578125" style="1" customWidth="1"/>
    <col min="14332" max="14332" width="13.85546875" style="1" customWidth="1"/>
    <col min="14333" max="14333" width="11.42578125" style="1" customWidth="1"/>
    <col min="14334" max="14334" width="11.85546875" style="1" customWidth="1"/>
    <col min="14335" max="14584" width="9.140625" style="1"/>
    <col min="14585" max="14585" width="11.5703125" style="1" customWidth="1"/>
    <col min="14586" max="14586" width="13.140625" style="1" customWidth="1"/>
    <col min="14587" max="14587" width="48.42578125" style="1" customWidth="1"/>
    <col min="14588" max="14588" width="13.85546875" style="1" customWidth="1"/>
    <col min="14589" max="14589" width="11.42578125" style="1" customWidth="1"/>
    <col min="14590" max="14590" width="11.85546875" style="1" customWidth="1"/>
    <col min="14591" max="14840" width="9.140625" style="1"/>
    <col min="14841" max="14841" width="11.5703125" style="1" customWidth="1"/>
    <col min="14842" max="14842" width="13.140625" style="1" customWidth="1"/>
    <col min="14843" max="14843" width="48.42578125" style="1" customWidth="1"/>
    <col min="14844" max="14844" width="13.85546875" style="1" customWidth="1"/>
    <col min="14845" max="14845" width="11.42578125" style="1" customWidth="1"/>
    <col min="14846" max="14846" width="11.85546875" style="1" customWidth="1"/>
    <col min="14847" max="15096" width="9.140625" style="1"/>
    <col min="15097" max="15097" width="11.5703125" style="1" customWidth="1"/>
    <col min="15098" max="15098" width="13.140625" style="1" customWidth="1"/>
    <col min="15099" max="15099" width="48.42578125" style="1" customWidth="1"/>
    <col min="15100" max="15100" width="13.85546875" style="1" customWidth="1"/>
    <col min="15101" max="15101" width="11.42578125" style="1" customWidth="1"/>
    <col min="15102" max="15102" width="11.85546875" style="1" customWidth="1"/>
    <col min="15103" max="15352" width="9.140625" style="1"/>
    <col min="15353" max="15353" width="11.5703125" style="1" customWidth="1"/>
    <col min="15354" max="15354" width="13.140625" style="1" customWidth="1"/>
    <col min="15355" max="15355" width="48.42578125" style="1" customWidth="1"/>
    <col min="15356" max="15356" width="13.85546875" style="1" customWidth="1"/>
    <col min="15357" max="15357" width="11.42578125" style="1" customWidth="1"/>
    <col min="15358" max="15358" width="11.85546875" style="1" customWidth="1"/>
    <col min="15359" max="15608" width="9.140625" style="1"/>
    <col min="15609" max="15609" width="11.5703125" style="1" customWidth="1"/>
    <col min="15610" max="15610" width="13.140625" style="1" customWidth="1"/>
    <col min="15611" max="15611" width="48.42578125" style="1" customWidth="1"/>
    <col min="15612" max="15612" width="13.85546875" style="1" customWidth="1"/>
    <col min="15613" max="15613" width="11.42578125" style="1" customWidth="1"/>
    <col min="15614" max="15614" width="11.85546875" style="1" customWidth="1"/>
    <col min="15615" max="15864" width="9.140625" style="1"/>
    <col min="15865" max="15865" width="11.5703125" style="1" customWidth="1"/>
    <col min="15866" max="15866" width="13.140625" style="1" customWidth="1"/>
    <col min="15867" max="15867" width="48.42578125" style="1" customWidth="1"/>
    <col min="15868" max="15868" width="13.85546875" style="1" customWidth="1"/>
    <col min="15869" max="15869" width="11.42578125" style="1" customWidth="1"/>
    <col min="15870" max="15870" width="11.85546875" style="1" customWidth="1"/>
    <col min="15871" max="16120" width="9.140625" style="1"/>
    <col min="16121" max="16121" width="11.5703125" style="1" customWidth="1"/>
    <col min="16122" max="16122" width="13.140625" style="1" customWidth="1"/>
    <col min="16123" max="16123" width="48.42578125" style="1" customWidth="1"/>
    <col min="16124" max="16124" width="13.85546875" style="1" customWidth="1"/>
    <col min="16125" max="16125" width="11.42578125" style="1" customWidth="1"/>
    <col min="16126" max="16126" width="11.85546875" style="1" customWidth="1"/>
    <col min="16127" max="16384" width="9.140625" style="1"/>
  </cols>
  <sheetData>
    <row r="1" spans="1:26" ht="12.6" customHeight="1" x14ac:dyDescent="0.2">
      <c r="A1" s="276" t="s">
        <v>1743</v>
      </c>
      <c r="B1" s="276"/>
      <c r="C1" s="276"/>
      <c r="D1" s="276"/>
      <c r="E1" s="276"/>
      <c r="F1" s="276"/>
    </row>
    <row r="2" spans="1:26" ht="12.2" customHeight="1" x14ac:dyDescent="0.2">
      <c r="A2" s="276"/>
      <c r="B2" s="276"/>
      <c r="C2" s="276"/>
      <c r="D2" s="276"/>
      <c r="E2" s="276"/>
      <c r="F2" s="276"/>
    </row>
    <row r="3" spans="1:26" ht="11.25" customHeight="1" x14ac:dyDescent="0.2"/>
    <row r="4" spans="1:26" ht="12.75" customHeight="1" x14ac:dyDescent="0.2">
      <c r="A4" s="254" t="s">
        <v>1882</v>
      </c>
      <c r="B4" s="254"/>
      <c r="C4" s="254"/>
      <c r="D4" s="254"/>
      <c r="E4" s="254"/>
      <c r="F4" s="254"/>
    </row>
    <row r="5" spans="1:26" ht="12.75" customHeight="1" x14ac:dyDescent="0.2"/>
    <row r="6" spans="1:26" ht="12.75" customHeight="1" x14ac:dyDescent="0.2">
      <c r="A6" s="265"/>
      <c r="B6" s="265"/>
      <c r="C6" s="265"/>
      <c r="D6" s="265"/>
      <c r="E6" s="265"/>
      <c r="F6" s="265"/>
    </row>
    <row r="7" spans="1:26" ht="12.75" customHeight="1" thickBot="1" x14ac:dyDescent="0.25">
      <c r="E7" s="1" t="s">
        <v>3321</v>
      </c>
      <c r="G7" s="1" t="s">
        <v>2951</v>
      </c>
      <c r="I7" s="1" t="s">
        <v>2952</v>
      </c>
      <c r="K7" s="1">
        <v>1.22</v>
      </c>
    </row>
    <row r="8" spans="1:26" ht="12.75" customHeight="1" x14ac:dyDescent="0.2">
      <c r="A8" s="273" t="s">
        <v>2</v>
      </c>
      <c r="B8" s="273" t="s">
        <v>3</v>
      </c>
      <c r="C8" s="268" t="s">
        <v>4</v>
      </c>
      <c r="D8" s="268" t="s">
        <v>5</v>
      </c>
      <c r="E8" s="252" t="s">
        <v>6</v>
      </c>
      <c r="F8" s="252"/>
      <c r="G8" s="252" t="s">
        <v>6</v>
      </c>
      <c r="H8" s="252"/>
      <c r="I8" s="252" t="s">
        <v>6</v>
      </c>
      <c r="J8" s="252"/>
    </row>
    <row r="9" spans="1:26" ht="36.75" customHeight="1" thickBot="1" x14ac:dyDescent="0.25">
      <c r="A9" s="274"/>
      <c r="B9" s="274"/>
      <c r="C9" s="269"/>
      <c r="D9" s="269"/>
      <c r="E9" s="2" t="s">
        <v>7</v>
      </c>
      <c r="F9" s="3" t="s">
        <v>8</v>
      </c>
      <c r="G9" s="2" t="s">
        <v>7</v>
      </c>
      <c r="H9" s="3" t="s">
        <v>8</v>
      </c>
      <c r="I9" s="9" t="s">
        <v>7</v>
      </c>
      <c r="J9" s="10" t="s">
        <v>8</v>
      </c>
      <c r="S9" s="275" t="s">
        <v>3321</v>
      </c>
      <c r="T9" s="275"/>
      <c r="V9" s="275" t="s">
        <v>2951</v>
      </c>
      <c r="W9" s="275"/>
      <c r="Y9" s="275" t="s">
        <v>2952</v>
      </c>
      <c r="Z9" s="275"/>
    </row>
    <row r="10" spans="1:26" ht="24.75" customHeight="1" x14ac:dyDescent="0.2">
      <c r="A10" s="4" t="s">
        <v>9</v>
      </c>
      <c r="B10" s="4" t="s">
        <v>1883</v>
      </c>
      <c r="C10" s="5" t="s">
        <v>1884</v>
      </c>
      <c r="D10" s="4" t="s">
        <v>15</v>
      </c>
      <c r="E10" s="6">
        <v>2398</v>
      </c>
      <c r="F10" s="215">
        <f>T10*$K$7</f>
        <v>0</v>
      </c>
      <c r="G10" s="6">
        <v>7677</v>
      </c>
      <c r="H10" s="8">
        <f>W10*$K$7</f>
        <v>0</v>
      </c>
      <c r="I10" s="11">
        <v>8288</v>
      </c>
      <c r="J10" s="13">
        <f>Z10*$K$7</f>
        <v>0</v>
      </c>
      <c r="L10" s="14"/>
      <c r="M10" s="25">
        <f>р7гл3!E10/'7,3'!E10</f>
        <v>1.1130108423686405</v>
      </c>
      <c r="N10" s="25"/>
      <c r="O10" s="25">
        <f>р7гл3!G10/'7,3'!G10</f>
        <v>1.1130649993487038</v>
      </c>
      <c r="P10" s="25"/>
      <c r="Q10" s="25">
        <f>р7гл3!I10/'7,3'!I10</f>
        <v>1.1130550193050193</v>
      </c>
      <c r="R10" s="25"/>
      <c r="S10" s="209">
        <v>0</v>
      </c>
      <c r="T10" s="210">
        <f>S10/1.2</f>
        <v>0</v>
      </c>
      <c r="U10" s="209"/>
      <c r="V10" s="209">
        <v>0</v>
      </c>
      <c r="W10" s="210">
        <f>V10/1.2</f>
        <v>0</v>
      </c>
      <c r="X10" s="209"/>
      <c r="Y10" s="209">
        <v>0</v>
      </c>
      <c r="Z10" s="25">
        <f>Y10/1.2</f>
        <v>0</v>
      </c>
    </row>
    <row r="11" spans="1:26" ht="24.75" customHeight="1" x14ac:dyDescent="0.2">
      <c r="A11" s="4" t="s">
        <v>194</v>
      </c>
      <c r="B11" s="4" t="s">
        <v>1885</v>
      </c>
      <c r="C11" s="5" t="s">
        <v>1886</v>
      </c>
      <c r="D11" s="4" t="s">
        <v>15</v>
      </c>
      <c r="E11" s="6">
        <v>3006</v>
      </c>
      <c r="F11" s="215">
        <f t="shared" ref="F11:F70" si="0">T11*$K$7</f>
        <v>0</v>
      </c>
      <c r="G11" s="6">
        <v>9631</v>
      </c>
      <c r="H11" s="8">
        <f t="shared" ref="H11:H70" si="1">W11*$K$7</f>
        <v>0</v>
      </c>
      <c r="I11" s="11">
        <v>10395</v>
      </c>
      <c r="J11" s="13">
        <f t="shared" ref="J11:J70" si="2">Z11*$K$7</f>
        <v>0</v>
      </c>
      <c r="L11" s="14"/>
      <c r="M11" s="25">
        <f>р7гл3!E11/'7,3'!E11</f>
        <v>1.1131071190951431</v>
      </c>
      <c r="N11" s="25"/>
      <c r="O11" s="25">
        <f>р7гл3!G11/'7,3'!G11</f>
        <v>1.1129685390925137</v>
      </c>
      <c r="P11" s="25"/>
      <c r="Q11" s="25">
        <f>р7гл3!I11/'7,3'!I11</f>
        <v>1.113035113035113</v>
      </c>
      <c r="R11" s="25"/>
      <c r="S11" s="209">
        <v>0</v>
      </c>
      <c r="T11" s="210">
        <f t="shared" ref="T11:T70" si="3">S11/1.2</f>
        <v>0</v>
      </c>
      <c r="U11" s="209"/>
      <c r="V11" s="209">
        <v>0</v>
      </c>
      <c r="W11" s="210">
        <f t="shared" ref="W11:W69" si="4">V11/1.2</f>
        <v>0</v>
      </c>
      <c r="X11" s="209"/>
      <c r="Y11" s="209">
        <v>0</v>
      </c>
      <c r="Z11" s="25">
        <f t="shared" ref="Z11:Z70" si="5">Y11/1.2</f>
        <v>0</v>
      </c>
    </row>
    <row r="12" spans="1:26" ht="24.75" customHeight="1" x14ac:dyDescent="0.2">
      <c r="A12" s="4" t="s">
        <v>197</v>
      </c>
      <c r="B12" s="4" t="s">
        <v>1887</v>
      </c>
      <c r="C12" s="5" t="s">
        <v>1888</v>
      </c>
      <c r="D12" s="4" t="s">
        <v>15</v>
      </c>
      <c r="E12" s="6">
        <v>3571</v>
      </c>
      <c r="F12" s="215">
        <f t="shared" si="0"/>
        <v>0</v>
      </c>
      <c r="G12" s="6">
        <v>11442</v>
      </c>
      <c r="H12" s="8">
        <f t="shared" si="1"/>
        <v>0</v>
      </c>
      <c r="I12" s="11">
        <v>12348</v>
      </c>
      <c r="J12" s="13">
        <f t="shared" si="2"/>
        <v>0</v>
      </c>
      <c r="L12" s="14"/>
      <c r="M12" s="25">
        <f>р7гл3!E12/'7,3'!E12</f>
        <v>1.1131335760291234</v>
      </c>
      <c r="N12" s="25"/>
      <c r="O12" s="25">
        <f>р7гл3!G12/'7,3'!G12</f>
        <v>1.1130047194546409</v>
      </c>
      <c r="P12" s="25"/>
      <c r="Q12" s="25">
        <f>р7гл3!I12/'7,3'!I12</f>
        <v>1.1129737609329446</v>
      </c>
      <c r="R12" s="25"/>
      <c r="S12" s="209">
        <v>0</v>
      </c>
      <c r="T12" s="210">
        <f t="shared" si="3"/>
        <v>0</v>
      </c>
      <c r="U12" s="209"/>
      <c r="V12" s="209">
        <v>0</v>
      </c>
      <c r="W12" s="210">
        <f t="shared" si="4"/>
        <v>0</v>
      </c>
      <c r="X12" s="209"/>
      <c r="Y12" s="209">
        <v>0</v>
      </c>
      <c r="Z12" s="25">
        <f t="shared" si="5"/>
        <v>0</v>
      </c>
    </row>
    <row r="13" spans="1:26" ht="24.75" customHeight="1" x14ac:dyDescent="0.2">
      <c r="A13" s="4" t="s">
        <v>200</v>
      </c>
      <c r="B13" s="4" t="s">
        <v>1889</v>
      </c>
      <c r="C13" s="5" t="s">
        <v>1890</v>
      </c>
      <c r="D13" s="4" t="s">
        <v>15</v>
      </c>
      <c r="E13" s="6">
        <v>2422</v>
      </c>
      <c r="F13" s="215">
        <f t="shared" si="0"/>
        <v>0</v>
      </c>
      <c r="G13" s="6">
        <v>7755</v>
      </c>
      <c r="H13" s="8">
        <f t="shared" si="1"/>
        <v>0</v>
      </c>
      <c r="I13" s="11">
        <v>8371</v>
      </c>
      <c r="J13" s="13">
        <f t="shared" si="2"/>
        <v>0</v>
      </c>
      <c r="L13" s="14"/>
      <c r="M13" s="25">
        <f>р7гл3!E13/'7,3'!E13</f>
        <v>1.1131296449215524</v>
      </c>
      <c r="N13" s="25"/>
      <c r="O13" s="25">
        <f>р7гл3!G13/'7,3'!G13</f>
        <v>1.1129593810444873</v>
      </c>
      <c r="P13" s="25"/>
      <c r="Q13" s="25">
        <f>р7гл3!I13/'7,3'!I13</f>
        <v>1.1130091984231274</v>
      </c>
      <c r="R13" s="25"/>
      <c r="S13" s="209">
        <v>0</v>
      </c>
      <c r="T13" s="210">
        <f t="shared" si="3"/>
        <v>0</v>
      </c>
      <c r="U13" s="209"/>
      <c r="V13" s="209">
        <v>0</v>
      </c>
      <c r="W13" s="210">
        <f t="shared" si="4"/>
        <v>0</v>
      </c>
      <c r="X13" s="209"/>
      <c r="Y13" s="209">
        <v>0</v>
      </c>
      <c r="Z13" s="25">
        <f t="shared" si="5"/>
        <v>0</v>
      </c>
    </row>
    <row r="14" spans="1:26" ht="24.75" customHeight="1" x14ac:dyDescent="0.2">
      <c r="A14" s="4" t="s">
        <v>203</v>
      </c>
      <c r="B14" s="4" t="s">
        <v>1891</v>
      </c>
      <c r="C14" s="5" t="s">
        <v>1892</v>
      </c>
      <c r="D14" s="4" t="s">
        <v>15</v>
      </c>
      <c r="E14" s="6">
        <v>3013</v>
      </c>
      <c r="F14" s="215">
        <f t="shared" si="0"/>
        <v>0</v>
      </c>
      <c r="G14" s="6">
        <v>9652</v>
      </c>
      <c r="H14" s="8">
        <f t="shared" si="1"/>
        <v>0</v>
      </c>
      <c r="I14" s="11">
        <v>10418</v>
      </c>
      <c r="J14" s="13">
        <f t="shared" si="2"/>
        <v>0</v>
      </c>
      <c r="L14" s="14"/>
      <c r="M14" s="25">
        <f>р7гл3!E14/'7,3'!E14</f>
        <v>1.1128443411881845</v>
      </c>
      <c r="N14" s="25"/>
      <c r="O14" s="25">
        <f>р7гл3!G14/'7,3'!G14</f>
        <v>1.1130335681723995</v>
      </c>
      <c r="P14" s="25"/>
      <c r="Q14" s="25">
        <f>р7гл3!I14/'7,3'!I14</f>
        <v>1.112977538875024</v>
      </c>
      <c r="R14" s="25"/>
      <c r="S14" s="209">
        <v>0</v>
      </c>
      <c r="T14" s="210">
        <f t="shared" si="3"/>
        <v>0</v>
      </c>
      <c r="U14" s="209"/>
      <c r="V14" s="209">
        <v>0</v>
      </c>
      <c r="W14" s="210">
        <f t="shared" si="4"/>
        <v>0</v>
      </c>
      <c r="X14" s="209"/>
      <c r="Y14" s="209">
        <v>0</v>
      </c>
      <c r="Z14" s="25">
        <f t="shared" si="5"/>
        <v>0</v>
      </c>
    </row>
    <row r="15" spans="1:26" ht="24.75" customHeight="1" x14ac:dyDescent="0.2">
      <c r="A15" s="4" t="s">
        <v>206</v>
      </c>
      <c r="B15" s="4" t="s">
        <v>1893</v>
      </c>
      <c r="C15" s="5" t="s">
        <v>1894</v>
      </c>
      <c r="D15" s="4" t="s">
        <v>15</v>
      </c>
      <c r="E15" s="6">
        <v>3550</v>
      </c>
      <c r="F15" s="215">
        <f t="shared" si="0"/>
        <v>0</v>
      </c>
      <c r="G15" s="6">
        <v>11374</v>
      </c>
      <c r="H15" s="8">
        <f t="shared" si="1"/>
        <v>0</v>
      </c>
      <c r="I15" s="11">
        <v>12277</v>
      </c>
      <c r="J15" s="13">
        <f t="shared" si="2"/>
        <v>0</v>
      </c>
      <c r="L15" s="14"/>
      <c r="M15" s="25">
        <f>р7гл3!E15/'7,3'!E15</f>
        <v>1.1129577464788731</v>
      </c>
      <c r="N15" s="25"/>
      <c r="O15" s="25">
        <f>р7гл3!G15/'7,3'!G15</f>
        <v>1.1129769650079129</v>
      </c>
      <c r="P15" s="25"/>
      <c r="Q15" s="25">
        <f>р7гл3!I15/'7,3'!I15</f>
        <v>1.112975482609758</v>
      </c>
      <c r="R15" s="25"/>
      <c r="S15" s="209">
        <v>0</v>
      </c>
      <c r="T15" s="210">
        <f t="shared" si="3"/>
        <v>0</v>
      </c>
      <c r="U15" s="209"/>
      <c r="V15" s="209">
        <v>0</v>
      </c>
      <c r="W15" s="210">
        <f t="shared" si="4"/>
        <v>0</v>
      </c>
      <c r="X15" s="209"/>
      <c r="Y15" s="209">
        <v>0</v>
      </c>
      <c r="Z15" s="25">
        <f t="shared" si="5"/>
        <v>0</v>
      </c>
    </row>
    <row r="16" spans="1:26" ht="24.75" customHeight="1" x14ac:dyDescent="0.2">
      <c r="A16" s="4" t="s">
        <v>209</v>
      </c>
      <c r="B16" s="4" t="s">
        <v>1895</v>
      </c>
      <c r="C16" s="5" t="s">
        <v>1896</v>
      </c>
      <c r="D16" s="4" t="s">
        <v>15</v>
      </c>
      <c r="E16" s="6">
        <v>2926</v>
      </c>
      <c r="F16" s="215">
        <f t="shared" si="0"/>
        <v>0</v>
      </c>
      <c r="G16" s="6">
        <v>9379</v>
      </c>
      <c r="H16" s="8">
        <f t="shared" si="1"/>
        <v>0</v>
      </c>
      <c r="I16" s="11">
        <v>10123</v>
      </c>
      <c r="J16" s="13">
        <f t="shared" si="2"/>
        <v>0</v>
      </c>
      <c r="L16" s="14"/>
      <c r="M16" s="25">
        <f>р7гл3!E16/'7,3'!E16</f>
        <v>1.1131237183868763</v>
      </c>
      <c r="N16" s="25"/>
      <c r="O16" s="25">
        <f>р7гл3!G16/'7,3'!G16</f>
        <v>1.113018445463269</v>
      </c>
      <c r="P16" s="25"/>
      <c r="Q16" s="25">
        <f>р7гл3!I16/'7,3'!I16</f>
        <v>1.1130099772794626</v>
      </c>
      <c r="R16" s="25"/>
      <c r="S16" s="209">
        <v>0</v>
      </c>
      <c r="T16" s="210">
        <f t="shared" si="3"/>
        <v>0</v>
      </c>
      <c r="U16" s="209"/>
      <c r="V16" s="209">
        <v>0</v>
      </c>
      <c r="W16" s="210">
        <f t="shared" si="4"/>
        <v>0</v>
      </c>
      <c r="X16" s="209"/>
      <c r="Y16" s="209">
        <v>0</v>
      </c>
      <c r="Z16" s="25">
        <f t="shared" si="5"/>
        <v>0</v>
      </c>
    </row>
    <row r="17" spans="1:26" ht="24.75" customHeight="1" x14ac:dyDescent="0.2">
      <c r="A17" s="4" t="s">
        <v>212</v>
      </c>
      <c r="B17" s="4" t="s">
        <v>1897</v>
      </c>
      <c r="C17" s="5" t="s">
        <v>1898</v>
      </c>
      <c r="D17" s="4" t="s">
        <v>15</v>
      </c>
      <c r="E17" s="6">
        <v>3673</v>
      </c>
      <c r="F17" s="215">
        <f t="shared" si="0"/>
        <v>0</v>
      </c>
      <c r="G17" s="6">
        <v>11769</v>
      </c>
      <c r="H17" s="8">
        <f t="shared" si="1"/>
        <v>0</v>
      </c>
      <c r="I17" s="11">
        <v>12704</v>
      </c>
      <c r="J17" s="13">
        <f t="shared" si="2"/>
        <v>0</v>
      </c>
      <c r="L17" s="14"/>
      <c r="M17" s="25">
        <f>р7гл3!E17/'7,3'!E17</f>
        <v>1.1129866594064797</v>
      </c>
      <c r="N17" s="25"/>
      <c r="O17" s="25">
        <f>р7гл3!G17/'7,3'!G17</f>
        <v>1.1130087518055909</v>
      </c>
      <c r="P17" s="25"/>
      <c r="Q17" s="25">
        <f>р7гл3!I17/'7,3'!I17</f>
        <v>1.1130352644836272</v>
      </c>
      <c r="R17" s="25"/>
      <c r="S17" s="209">
        <v>0</v>
      </c>
      <c r="T17" s="210">
        <f t="shared" si="3"/>
        <v>0</v>
      </c>
      <c r="U17" s="209"/>
      <c r="V17" s="209">
        <v>0</v>
      </c>
      <c r="W17" s="210">
        <f t="shared" si="4"/>
        <v>0</v>
      </c>
      <c r="X17" s="209"/>
      <c r="Y17" s="209">
        <v>0</v>
      </c>
      <c r="Z17" s="25">
        <f t="shared" si="5"/>
        <v>0</v>
      </c>
    </row>
    <row r="18" spans="1:26" ht="24.75" customHeight="1" x14ac:dyDescent="0.2">
      <c r="A18" s="4" t="s">
        <v>215</v>
      </c>
      <c r="B18" s="4" t="s">
        <v>1899</v>
      </c>
      <c r="C18" s="5" t="s">
        <v>1900</v>
      </c>
      <c r="D18" s="4" t="s">
        <v>15</v>
      </c>
      <c r="E18" s="6">
        <v>3747</v>
      </c>
      <c r="F18" s="215">
        <f t="shared" si="0"/>
        <v>0</v>
      </c>
      <c r="G18" s="6">
        <v>11999</v>
      </c>
      <c r="H18" s="8">
        <f t="shared" si="1"/>
        <v>0</v>
      </c>
      <c r="I18" s="11">
        <v>12951</v>
      </c>
      <c r="J18" s="13">
        <f t="shared" si="2"/>
        <v>0</v>
      </c>
      <c r="L18" s="14"/>
      <c r="M18" s="25">
        <f>р7гл3!E18/'7,3'!E18</f>
        <v>1.1128903122497997</v>
      </c>
      <c r="N18" s="25"/>
      <c r="O18" s="25">
        <f>р7гл3!G18/'7,3'!G18</f>
        <v>1.1130094174514542</v>
      </c>
      <c r="P18" s="25"/>
      <c r="Q18" s="25">
        <f>р7гл3!I18/'7,3'!I18</f>
        <v>1.1129642498648753</v>
      </c>
      <c r="R18" s="25"/>
      <c r="S18" s="209">
        <v>0</v>
      </c>
      <c r="T18" s="210">
        <f>S18/1.2</f>
        <v>0</v>
      </c>
      <c r="U18" s="209"/>
      <c r="V18" s="209">
        <v>0</v>
      </c>
      <c r="W18" s="210">
        <f t="shared" si="4"/>
        <v>0</v>
      </c>
      <c r="X18" s="209"/>
      <c r="Y18" s="209">
        <v>0</v>
      </c>
      <c r="Z18" s="25">
        <f t="shared" si="5"/>
        <v>0</v>
      </c>
    </row>
    <row r="19" spans="1:26" ht="24.75" customHeight="1" x14ac:dyDescent="0.2">
      <c r="A19" s="4" t="s">
        <v>218</v>
      </c>
      <c r="B19" s="4" t="s">
        <v>1901</v>
      </c>
      <c r="C19" s="5" t="s">
        <v>1902</v>
      </c>
      <c r="D19" s="4" t="s">
        <v>15</v>
      </c>
      <c r="E19" s="6">
        <v>2961</v>
      </c>
      <c r="F19" s="215">
        <f t="shared" si="0"/>
        <v>0</v>
      </c>
      <c r="G19" s="6">
        <v>9487</v>
      </c>
      <c r="H19" s="8">
        <f t="shared" si="1"/>
        <v>0</v>
      </c>
      <c r="I19" s="11">
        <v>10241</v>
      </c>
      <c r="J19" s="13">
        <f t="shared" si="2"/>
        <v>0</v>
      </c>
      <c r="L19" s="14"/>
      <c r="M19" s="25">
        <f>р7гл3!E19/'7,3'!E19</f>
        <v>1.1131374535629854</v>
      </c>
      <c r="N19" s="25"/>
      <c r="O19" s="25">
        <f>р7гл3!G19/'7,3'!G19</f>
        <v>1.1129967323706125</v>
      </c>
      <c r="P19" s="25"/>
      <c r="Q19" s="25">
        <f>р7гл3!I19/'7,3'!I19</f>
        <v>1.1129772483155942</v>
      </c>
      <c r="R19" s="25"/>
      <c r="S19" s="209">
        <v>0</v>
      </c>
      <c r="T19" s="210">
        <f t="shared" si="3"/>
        <v>0</v>
      </c>
      <c r="U19" s="209"/>
      <c r="V19" s="209">
        <v>0</v>
      </c>
      <c r="W19" s="210">
        <f t="shared" si="4"/>
        <v>0</v>
      </c>
      <c r="X19" s="209"/>
      <c r="Y19" s="209">
        <v>0</v>
      </c>
      <c r="Z19" s="25">
        <f t="shared" si="5"/>
        <v>0</v>
      </c>
    </row>
    <row r="20" spans="1:26" ht="24.75" customHeight="1" x14ac:dyDescent="0.2">
      <c r="A20" s="4" t="s">
        <v>221</v>
      </c>
      <c r="B20" s="4" t="s">
        <v>1903</v>
      </c>
      <c r="C20" s="5" t="s">
        <v>1904</v>
      </c>
      <c r="D20" s="4" t="s">
        <v>15</v>
      </c>
      <c r="E20" s="6">
        <v>3484</v>
      </c>
      <c r="F20" s="215">
        <f t="shared" si="0"/>
        <v>0</v>
      </c>
      <c r="G20" s="6">
        <v>11156</v>
      </c>
      <c r="H20" s="8">
        <f t="shared" si="1"/>
        <v>0</v>
      </c>
      <c r="I20" s="11">
        <v>12040</v>
      </c>
      <c r="J20" s="13">
        <f t="shared" si="2"/>
        <v>0</v>
      </c>
      <c r="L20" s="14"/>
      <c r="M20" s="25">
        <f>р7гл3!E20/'7,3'!E20</f>
        <v>1.1130884041331803</v>
      </c>
      <c r="N20" s="25"/>
      <c r="O20" s="25">
        <f>р7гл3!G20/'7,3'!G20</f>
        <v>1.1130333452850485</v>
      </c>
      <c r="P20" s="25"/>
      <c r="Q20" s="25">
        <f>р7гл3!I20/'7,3'!I20</f>
        <v>1.1130398671096347</v>
      </c>
      <c r="R20" s="25"/>
      <c r="S20" s="209">
        <v>0</v>
      </c>
      <c r="T20" s="210">
        <f t="shared" si="3"/>
        <v>0</v>
      </c>
      <c r="U20" s="209"/>
      <c r="V20" s="209">
        <v>0</v>
      </c>
      <c r="W20" s="210">
        <f t="shared" si="4"/>
        <v>0</v>
      </c>
      <c r="X20" s="209"/>
      <c r="Y20" s="209">
        <v>0</v>
      </c>
      <c r="Z20" s="25">
        <f t="shared" si="5"/>
        <v>0</v>
      </c>
    </row>
    <row r="21" spans="1:26" ht="24.75" customHeight="1" x14ac:dyDescent="0.2">
      <c r="A21" s="4" t="s">
        <v>224</v>
      </c>
      <c r="B21" s="4" t="s">
        <v>1905</v>
      </c>
      <c r="C21" s="5" t="s">
        <v>1906</v>
      </c>
      <c r="D21" s="4" t="s">
        <v>15</v>
      </c>
      <c r="E21" s="6">
        <v>4280</v>
      </c>
      <c r="F21" s="215">
        <f t="shared" si="0"/>
        <v>0</v>
      </c>
      <c r="G21" s="6">
        <v>13711</v>
      </c>
      <c r="H21" s="8">
        <f t="shared" si="1"/>
        <v>0</v>
      </c>
      <c r="I21" s="11">
        <v>14800</v>
      </c>
      <c r="J21" s="13">
        <f t="shared" si="2"/>
        <v>0</v>
      </c>
      <c r="L21" s="14"/>
      <c r="M21" s="25">
        <f>р7гл3!E21/'7,3'!E21</f>
        <v>1.1130841121495327</v>
      </c>
      <c r="N21" s="25"/>
      <c r="O21" s="25">
        <f>р7гл3!G21/'7,3'!G21</f>
        <v>1.1129749835898184</v>
      </c>
      <c r="P21" s="25"/>
      <c r="Q21" s="25">
        <f>р7гл3!I21/'7,3'!I21</f>
        <v>1.1129729729729729</v>
      </c>
      <c r="R21" s="25"/>
      <c r="S21" s="209">
        <v>0</v>
      </c>
      <c r="T21" s="210">
        <f t="shared" si="3"/>
        <v>0</v>
      </c>
      <c r="U21" s="209"/>
      <c r="V21" s="209">
        <v>0</v>
      </c>
      <c r="W21" s="210">
        <f t="shared" si="4"/>
        <v>0</v>
      </c>
      <c r="X21" s="209"/>
      <c r="Y21" s="209">
        <v>0</v>
      </c>
      <c r="Z21" s="25">
        <f t="shared" si="5"/>
        <v>0</v>
      </c>
    </row>
    <row r="22" spans="1:26" ht="24.75" customHeight="1" x14ac:dyDescent="0.2">
      <c r="A22" s="4" t="s">
        <v>227</v>
      </c>
      <c r="B22" s="4" t="s">
        <v>1907</v>
      </c>
      <c r="C22" s="5" t="s">
        <v>1908</v>
      </c>
      <c r="D22" s="4" t="s">
        <v>15</v>
      </c>
      <c r="E22" s="8">
        <v>1197</v>
      </c>
      <c r="F22" s="215">
        <f t="shared" si="0"/>
        <v>0</v>
      </c>
      <c r="G22" s="6">
        <v>3840</v>
      </c>
      <c r="H22" s="8">
        <f t="shared" si="1"/>
        <v>0</v>
      </c>
      <c r="I22" s="11">
        <v>4143</v>
      </c>
      <c r="J22" s="13">
        <f t="shared" si="2"/>
        <v>0</v>
      </c>
      <c r="L22" s="14"/>
      <c r="M22" s="25">
        <f>р7гл3!E22/'7,3'!E22</f>
        <v>1.112781954887218</v>
      </c>
      <c r="N22" s="25"/>
      <c r="O22" s="25">
        <f>р7гл3!G22/'7,3'!G22</f>
        <v>1.1130208333333333</v>
      </c>
      <c r="P22" s="25"/>
      <c r="Q22" s="25">
        <f>р7гл3!I22/'7,3'!I22</f>
        <v>1.1129616220130341</v>
      </c>
      <c r="R22" s="25"/>
      <c r="S22" s="209">
        <v>0</v>
      </c>
      <c r="T22" s="210">
        <f t="shared" si="3"/>
        <v>0</v>
      </c>
      <c r="U22" s="209"/>
      <c r="V22" s="209">
        <v>0</v>
      </c>
      <c r="W22" s="210">
        <f t="shared" si="4"/>
        <v>0</v>
      </c>
      <c r="X22" s="209"/>
      <c r="Y22" s="209">
        <v>0</v>
      </c>
      <c r="Z22" s="25">
        <f t="shared" si="5"/>
        <v>0</v>
      </c>
    </row>
    <row r="23" spans="1:26" ht="24.75" customHeight="1" x14ac:dyDescent="0.2">
      <c r="A23" s="4" t="s">
        <v>230</v>
      </c>
      <c r="B23" s="4" t="s">
        <v>1909</v>
      </c>
      <c r="C23" s="5" t="s">
        <v>1910</v>
      </c>
      <c r="D23" s="4" t="s">
        <v>15</v>
      </c>
      <c r="E23" s="6">
        <v>1610</v>
      </c>
      <c r="F23" s="215">
        <f t="shared" si="0"/>
        <v>0</v>
      </c>
      <c r="G23" s="6">
        <v>5154</v>
      </c>
      <c r="H23" s="8">
        <f t="shared" si="1"/>
        <v>0</v>
      </c>
      <c r="I23" s="11">
        <v>5564</v>
      </c>
      <c r="J23" s="13">
        <f t="shared" si="2"/>
        <v>0</v>
      </c>
      <c r="L23" s="14"/>
      <c r="M23" s="25">
        <f>р7гл3!E23/'7,3'!E23</f>
        <v>1.1130434782608696</v>
      </c>
      <c r="N23" s="25"/>
      <c r="O23" s="25">
        <f>р7гл3!G23/'7,3'!G23</f>
        <v>1.1129220023282886</v>
      </c>
      <c r="P23" s="25"/>
      <c r="Q23" s="25">
        <f>р7гл3!I23/'7,3'!I23</f>
        <v>1.1130481667864844</v>
      </c>
      <c r="R23" s="25"/>
      <c r="S23" s="209">
        <v>0</v>
      </c>
      <c r="T23" s="210">
        <f t="shared" si="3"/>
        <v>0</v>
      </c>
      <c r="U23" s="209"/>
      <c r="V23" s="209">
        <v>0</v>
      </c>
      <c r="W23" s="210">
        <f t="shared" si="4"/>
        <v>0</v>
      </c>
      <c r="X23" s="209"/>
      <c r="Y23" s="209">
        <v>0</v>
      </c>
      <c r="Z23" s="25">
        <f t="shared" si="5"/>
        <v>0</v>
      </c>
    </row>
    <row r="24" spans="1:26" ht="24.75" customHeight="1" x14ac:dyDescent="0.2">
      <c r="A24" s="4" t="s">
        <v>233</v>
      </c>
      <c r="B24" s="4" t="s">
        <v>1911</v>
      </c>
      <c r="C24" s="5" t="s">
        <v>1912</v>
      </c>
      <c r="D24" s="4" t="s">
        <v>15</v>
      </c>
      <c r="E24" s="8">
        <v>620</v>
      </c>
      <c r="F24" s="215">
        <f>T24*$K$7</f>
        <v>0</v>
      </c>
      <c r="G24" s="6">
        <v>1986</v>
      </c>
      <c r="H24" s="8">
        <f t="shared" si="1"/>
        <v>0</v>
      </c>
      <c r="I24" s="11">
        <v>2143</v>
      </c>
      <c r="J24" s="13">
        <f t="shared" si="2"/>
        <v>0</v>
      </c>
      <c r="L24" s="14"/>
      <c r="M24" s="25">
        <f>р7гл3!E24/'7,3'!E24</f>
        <v>1.1129032258064515</v>
      </c>
      <c r="N24" s="25"/>
      <c r="O24" s="25">
        <f>р7гл3!G24/'7,3'!G24</f>
        <v>1.1127895266868078</v>
      </c>
      <c r="P24" s="25"/>
      <c r="Q24" s="25">
        <f>р7гл3!I24/'7,3'!I24</f>
        <v>1.1129258049463369</v>
      </c>
      <c r="R24" s="25"/>
      <c r="S24" s="209">
        <v>0</v>
      </c>
      <c r="T24" s="210">
        <f t="shared" si="3"/>
        <v>0</v>
      </c>
      <c r="U24" s="209"/>
      <c r="V24" s="209">
        <v>0</v>
      </c>
      <c r="W24" s="210">
        <f t="shared" si="4"/>
        <v>0</v>
      </c>
      <c r="X24" s="209"/>
      <c r="Y24" s="209">
        <v>0</v>
      </c>
      <c r="Z24" s="25">
        <f t="shared" si="5"/>
        <v>0</v>
      </c>
    </row>
    <row r="25" spans="1:26" ht="24.75" customHeight="1" x14ac:dyDescent="0.2">
      <c r="A25" s="4" t="s">
        <v>236</v>
      </c>
      <c r="B25" s="4" t="s">
        <v>1913</v>
      </c>
      <c r="C25" s="5" t="s">
        <v>1914</v>
      </c>
      <c r="D25" s="4" t="s">
        <v>15</v>
      </c>
      <c r="E25" s="8">
        <v>649</v>
      </c>
      <c r="F25" s="215">
        <f t="shared" si="0"/>
        <v>0</v>
      </c>
      <c r="G25" s="6">
        <v>2074</v>
      </c>
      <c r="H25" s="8">
        <f t="shared" si="1"/>
        <v>0</v>
      </c>
      <c r="I25" s="11">
        <v>2237</v>
      </c>
      <c r="J25" s="13">
        <f t="shared" si="2"/>
        <v>0</v>
      </c>
      <c r="L25" s="14"/>
      <c r="M25" s="25">
        <f>р7гл3!E25/'7,3'!E25</f>
        <v>1.1124807395993837</v>
      </c>
      <c r="N25" s="25"/>
      <c r="O25" s="25">
        <f>р7гл3!G25/'7,3'!G25</f>
        <v>1.1128254580520733</v>
      </c>
      <c r="P25" s="25"/>
      <c r="Q25" s="25">
        <f>р7гл3!I25/'7,3'!I25</f>
        <v>1.1130978989718372</v>
      </c>
      <c r="R25" s="25"/>
      <c r="S25" s="209">
        <v>0</v>
      </c>
      <c r="T25" s="210">
        <f t="shared" si="3"/>
        <v>0</v>
      </c>
      <c r="U25" s="209"/>
      <c r="V25" s="209">
        <v>0</v>
      </c>
      <c r="W25" s="210">
        <f t="shared" si="4"/>
        <v>0</v>
      </c>
      <c r="X25" s="209"/>
      <c r="Y25" s="209">
        <v>0</v>
      </c>
      <c r="Z25" s="25">
        <f t="shared" si="5"/>
        <v>0</v>
      </c>
    </row>
    <row r="26" spans="1:26" ht="24.75" customHeight="1" x14ac:dyDescent="0.2">
      <c r="A26" s="4" t="s">
        <v>239</v>
      </c>
      <c r="B26" s="4" t="s">
        <v>1915</v>
      </c>
      <c r="C26" s="5" t="s">
        <v>1916</v>
      </c>
      <c r="D26" s="4" t="s">
        <v>15</v>
      </c>
      <c r="E26" s="6">
        <v>1969</v>
      </c>
      <c r="F26" s="215">
        <f t="shared" si="0"/>
        <v>0</v>
      </c>
      <c r="G26" s="6">
        <v>6308</v>
      </c>
      <c r="H26" s="8">
        <f t="shared" si="1"/>
        <v>0</v>
      </c>
      <c r="I26" s="11">
        <v>6807</v>
      </c>
      <c r="J26" s="13">
        <f t="shared" si="2"/>
        <v>0</v>
      </c>
      <c r="L26" s="14"/>
      <c r="M26" s="25">
        <f>р7гл3!E26/'7,3'!E26</f>
        <v>1.1127475876079227</v>
      </c>
      <c r="N26" s="25"/>
      <c r="O26" s="25">
        <f>р7гл3!G26/'7,3'!G26</f>
        <v>1.1130310716550411</v>
      </c>
      <c r="P26" s="25"/>
      <c r="Q26" s="25">
        <f>р7гл3!I26/'7,3'!I26</f>
        <v>1.1129719406493315</v>
      </c>
      <c r="R26" s="25"/>
      <c r="S26" s="209">
        <v>0</v>
      </c>
      <c r="T26" s="210">
        <f>S26/1.2</f>
        <v>0</v>
      </c>
      <c r="U26" s="209"/>
      <c r="V26" s="209">
        <v>0</v>
      </c>
      <c r="W26" s="210">
        <f t="shared" si="4"/>
        <v>0</v>
      </c>
      <c r="X26" s="209"/>
      <c r="Y26" s="209">
        <v>0</v>
      </c>
      <c r="Z26" s="25">
        <f t="shared" si="5"/>
        <v>0</v>
      </c>
    </row>
    <row r="27" spans="1:26" ht="24.75" customHeight="1" x14ac:dyDescent="0.2">
      <c r="A27" s="4" t="s">
        <v>242</v>
      </c>
      <c r="B27" s="4" t="s">
        <v>1917</v>
      </c>
      <c r="C27" s="5" t="s">
        <v>1918</v>
      </c>
      <c r="D27" s="4" t="s">
        <v>15</v>
      </c>
      <c r="E27" s="6">
        <v>2140</v>
      </c>
      <c r="F27" s="215">
        <f t="shared" si="0"/>
        <v>0</v>
      </c>
      <c r="G27" s="6">
        <v>6854</v>
      </c>
      <c r="H27" s="8">
        <f t="shared" si="1"/>
        <v>0</v>
      </c>
      <c r="I27" s="11">
        <v>7399</v>
      </c>
      <c r="J27" s="13">
        <f t="shared" si="2"/>
        <v>0</v>
      </c>
      <c r="L27" s="14"/>
      <c r="M27" s="25">
        <f>р7гл3!E27/'7,3'!E27</f>
        <v>1.1130841121495327</v>
      </c>
      <c r="N27" s="25"/>
      <c r="O27" s="25">
        <f>р7гл3!G27/'7,3'!G27</f>
        <v>1.1130726583017216</v>
      </c>
      <c r="P27" s="25"/>
      <c r="Q27" s="25">
        <f>р7гл3!I27/'7,3'!I27</f>
        <v>1.1129882416542776</v>
      </c>
      <c r="R27" s="25"/>
      <c r="S27" s="209">
        <v>0</v>
      </c>
      <c r="T27" s="210">
        <f t="shared" si="3"/>
        <v>0</v>
      </c>
      <c r="U27" s="209"/>
      <c r="V27" s="209">
        <v>0</v>
      </c>
      <c r="W27" s="210">
        <f t="shared" si="4"/>
        <v>0</v>
      </c>
      <c r="X27" s="209"/>
      <c r="Y27" s="209">
        <v>0</v>
      </c>
      <c r="Z27" s="25">
        <f t="shared" si="5"/>
        <v>0</v>
      </c>
    </row>
    <row r="28" spans="1:26" ht="24.75" customHeight="1" x14ac:dyDescent="0.2">
      <c r="A28" s="4" t="s">
        <v>245</v>
      </c>
      <c r="B28" s="4" t="s">
        <v>1919</v>
      </c>
      <c r="C28" s="5" t="s">
        <v>1920</v>
      </c>
      <c r="D28" s="4" t="s">
        <v>15</v>
      </c>
      <c r="E28" s="6">
        <v>3161</v>
      </c>
      <c r="F28" s="215">
        <f t="shared" si="0"/>
        <v>0</v>
      </c>
      <c r="G28" s="6">
        <v>10124</v>
      </c>
      <c r="H28" s="8">
        <f>W28*$K$7</f>
        <v>0</v>
      </c>
      <c r="I28" s="11">
        <v>10928</v>
      </c>
      <c r="J28" s="13">
        <f t="shared" si="2"/>
        <v>0</v>
      </c>
      <c r="L28" s="14"/>
      <c r="M28" s="25">
        <f>р7гл3!E28/'7,3'!E28</f>
        <v>1.1129389433723504</v>
      </c>
      <c r="N28" s="25"/>
      <c r="O28" s="25">
        <f>р7гл3!G28/'7,3'!G28</f>
        <v>1.1129988146977479</v>
      </c>
      <c r="P28" s="25"/>
      <c r="Q28" s="25">
        <f>р7гл3!I28/'7,3'!I28</f>
        <v>1.1130124450951684</v>
      </c>
      <c r="R28" s="25"/>
      <c r="S28" s="209">
        <v>0</v>
      </c>
      <c r="T28" s="210">
        <f t="shared" si="3"/>
        <v>0</v>
      </c>
      <c r="U28" s="209"/>
      <c r="V28" s="209">
        <v>0</v>
      </c>
      <c r="W28" s="210">
        <f t="shared" si="4"/>
        <v>0</v>
      </c>
      <c r="X28" s="209"/>
      <c r="Y28" s="209">
        <v>0</v>
      </c>
      <c r="Z28" s="25">
        <f t="shared" si="5"/>
        <v>0</v>
      </c>
    </row>
    <row r="29" spans="1:26" ht="24.75" customHeight="1" x14ac:dyDescent="0.2">
      <c r="A29" s="4" t="s">
        <v>248</v>
      </c>
      <c r="B29" s="4" t="s">
        <v>1921</v>
      </c>
      <c r="C29" s="5" t="s">
        <v>1922</v>
      </c>
      <c r="D29" s="4" t="s">
        <v>15</v>
      </c>
      <c r="E29" s="6">
        <v>3424</v>
      </c>
      <c r="F29" s="215">
        <f t="shared" si="0"/>
        <v>0</v>
      </c>
      <c r="G29" s="6">
        <v>10970</v>
      </c>
      <c r="H29" s="8">
        <f t="shared" si="1"/>
        <v>0</v>
      </c>
      <c r="I29" s="11">
        <v>11838</v>
      </c>
      <c r="J29" s="13">
        <f t="shared" si="2"/>
        <v>0</v>
      </c>
      <c r="L29" s="14"/>
      <c r="M29" s="25">
        <f>р7гл3!E29/'7,3'!E29</f>
        <v>1.1130257009345794</v>
      </c>
      <c r="N29" s="25"/>
      <c r="O29" s="25">
        <f>р7гл3!G29/'7,3'!G29</f>
        <v>1.1130355515041022</v>
      </c>
      <c r="P29" s="25"/>
      <c r="Q29" s="25">
        <f>р7гл3!I29/'7,3'!I29</f>
        <v>1.1130258489609732</v>
      </c>
      <c r="R29" s="25"/>
      <c r="S29" s="209">
        <v>0</v>
      </c>
      <c r="T29" s="210">
        <f t="shared" si="3"/>
        <v>0</v>
      </c>
      <c r="U29" s="209"/>
      <c r="V29" s="209">
        <v>0</v>
      </c>
      <c r="W29" s="210">
        <f t="shared" si="4"/>
        <v>0</v>
      </c>
      <c r="X29" s="209"/>
      <c r="Y29" s="209">
        <v>0</v>
      </c>
      <c r="Z29" s="25">
        <f t="shared" si="5"/>
        <v>0</v>
      </c>
    </row>
    <row r="30" spans="1:26" ht="24.75" customHeight="1" x14ac:dyDescent="0.2">
      <c r="A30" s="4" t="s">
        <v>251</v>
      </c>
      <c r="B30" s="4" t="s">
        <v>1923</v>
      </c>
      <c r="C30" s="5" t="s">
        <v>1924</v>
      </c>
      <c r="D30" s="4" t="s">
        <v>15</v>
      </c>
      <c r="E30" s="8">
        <v>809</v>
      </c>
      <c r="F30" s="215">
        <f t="shared" si="0"/>
        <v>0</v>
      </c>
      <c r="G30" s="6">
        <v>2588</v>
      </c>
      <c r="H30" s="8">
        <f t="shared" si="1"/>
        <v>0</v>
      </c>
      <c r="I30" s="11">
        <v>2794</v>
      </c>
      <c r="J30" s="13">
        <f t="shared" si="2"/>
        <v>0</v>
      </c>
      <c r="L30" s="14"/>
      <c r="M30" s="25">
        <f>р7гл3!E30/'7,3'!E30</f>
        <v>1.1124845488257107</v>
      </c>
      <c r="N30" s="25"/>
      <c r="O30" s="25">
        <f>р7гл3!G30/'7,3'!G30</f>
        <v>1.1128284389489953</v>
      </c>
      <c r="P30" s="25"/>
      <c r="Q30" s="25">
        <f>р7гл3!I30/'7,3'!I30</f>
        <v>1.1130994989262706</v>
      </c>
      <c r="R30" s="25"/>
      <c r="S30" s="209">
        <v>0</v>
      </c>
      <c r="T30" s="210">
        <f t="shared" si="3"/>
        <v>0</v>
      </c>
      <c r="U30" s="209"/>
      <c r="V30" s="209">
        <v>0</v>
      </c>
      <c r="W30" s="210">
        <f t="shared" si="4"/>
        <v>0</v>
      </c>
      <c r="X30" s="209"/>
      <c r="Y30" s="209">
        <v>0</v>
      </c>
      <c r="Z30" s="25">
        <f t="shared" si="5"/>
        <v>0</v>
      </c>
    </row>
    <row r="31" spans="1:26" ht="24.75" customHeight="1" x14ac:dyDescent="0.2">
      <c r="A31" s="4" t="s">
        <v>254</v>
      </c>
      <c r="B31" s="4" t="s">
        <v>1925</v>
      </c>
      <c r="C31" s="5" t="s">
        <v>1926</v>
      </c>
      <c r="D31" s="4" t="s">
        <v>15</v>
      </c>
      <c r="E31" s="6">
        <v>1390</v>
      </c>
      <c r="F31" s="215">
        <f t="shared" si="0"/>
        <v>0</v>
      </c>
      <c r="G31" s="6">
        <v>4452</v>
      </c>
      <c r="H31" s="8">
        <f t="shared" si="1"/>
        <v>0</v>
      </c>
      <c r="I31" s="11">
        <v>4808</v>
      </c>
      <c r="J31" s="13">
        <f t="shared" si="2"/>
        <v>0</v>
      </c>
      <c r="L31" s="14"/>
      <c r="M31" s="25">
        <f>р7гл3!E31/'7,3'!E31</f>
        <v>1.1129496402877699</v>
      </c>
      <c r="N31" s="25"/>
      <c r="O31" s="25">
        <f>р7гл3!G31/'7,3'!G31</f>
        <v>1.112982929020665</v>
      </c>
      <c r="P31" s="25"/>
      <c r="Q31" s="25">
        <f>р7гл3!I31/'7,3'!I31</f>
        <v>1.112936772046589</v>
      </c>
      <c r="R31" s="25"/>
      <c r="S31" s="209">
        <v>0</v>
      </c>
      <c r="T31" s="210">
        <f t="shared" si="3"/>
        <v>0</v>
      </c>
      <c r="U31" s="209"/>
      <c r="V31" s="209">
        <v>0</v>
      </c>
      <c r="W31" s="210">
        <f t="shared" si="4"/>
        <v>0</v>
      </c>
      <c r="X31" s="209"/>
      <c r="Y31" s="209">
        <v>0</v>
      </c>
      <c r="Z31" s="25">
        <f t="shared" si="5"/>
        <v>0</v>
      </c>
    </row>
    <row r="32" spans="1:26" ht="24.75" customHeight="1" x14ac:dyDescent="0.2">
      <c r="A32" s="4" t="s">
        <v>257</v>
      </c>
      <c r="B32" s="4" t="s">
        <v>1927</v>
      </c>
      <c r="C32" s="5" t="s">
        <v>1928</v>
      </c>
      <c r="D32" s="4" t="s">
        <v>15</v>
      </c>
      <c r="E32" s="8">
        <v>1176</v>
      </c>
      <c r="F32" s="215">
        <f t="shared" si="0"/>
        <v>0</v>
      </c>
      <c r="G32" s="6">
        <v>3763</v>
      </c>
      <c r="H32" s="8">
        <f t="shared" si="1"/>
        <v>0</v>
      </c>
      <c r="I32" s="11">
        <v>4060</v>
      </c>
      <c r="J32" s="13">
        <f t="shared" si="2"/>
        <v>0</v>
      </c>
      <c r="L32" s="14"/>
      <c r="M32" s="25">
        <f>р7гл3!E32/'7,3'!E32</f>
        <v>1.1130952380952381</v>
      </c>
      <c r="N32" s="25"/>
      <c r="O32" s="25">
        <f>р7гл3!G32/'7,3'!G32</f>
        <v>1.1129418017539197</v>
      </c>
      <c r="P32" s="25"/>
      <c r="Q32" s="25">
        <f>р7гл3!I32/'7,3'!I32</f>
        <v>1.1130541871921182</v>
      </c>
      <c r="R32" s="25"/>
      <c r="S32" s="209">
        <v>0</v>
      </c>
      <c r="T32" s="210">
        <f t="shared" si="3"/>
        <v>0</v>
      </c>
      <c r="U32" s="209"/>
      <c r="V32" s="209">
        <v>0</v>
      </c>
      <c r="W32" s="210">
        <f t="shared" si="4"/>
        <v>0</v>
      </c>
      <c r="X32" s="209"/>
      <c r="Y32" s="209">
        <v>0</v>
      </c>
      <c r="Z32" s="25">
        <f t="shared" si="5"/>
        <v>0</v>
      </c>
    </row>
    <row r="33" spans="1:26" ht="12.75" customHeight="1" x14ac:dyDescent="0.2">
      <c r="A33" s="4" t="s">
        <v>260</v>
      </c>
      <c r="B33" s="4" t="s">
        <v>1929</v>
      </c>
      <c r="C33" s="5" t="s">
        <v>1930</v>
      </c>
      <c r="D33" s="4" t="s">
        <v>15</v>
      </c>
      <c r="E33" s="8">
        <v>516</v>
      </c>
      <c r="F33" s="215">
        <f t="shared" si="0"/>
        <v>0</v>
      </c>
      <c r="G33" s="6">
        <v>1647</v>
      </c>
      <c r="H33" s="8">
        <f t="shared" si="1"/>
        <v>0</v>
      </c>
      <c r="I33" s="11">
        <v>1776</v>
      </c>
      <c r="J33" s="13">
        <f t="shared" si="2"/>
        <v>0</v>
      </c>
      <c r="L33" s="14"/>
      <c r="M33" s="25">
        <f>р7гл3!E33/'7,3'!E33</f>
        <v>1.1124031007751938</v>
      </c>
      <c r="N33" s="25"/>
      <c r="O33" s="25">
        <f>р7гл3!G33/'7,3'!G33</f>
        <v>1.1129326047358834</v>
      </c>
      <c r="P33" s="25"/>
      <c r="Q33" s="25">
        <f>р7гл3!I33/'7,3'!I33</f>
        <v>1.1131756756756757</v>
      </c>
      <c r="R33" s="25"/>
      <c r="S33" s="209">
        <v>0</v>
      </c>
      <c r="T33" s="210">
        <f t="shared" si="3"/>
        <v>0</v>
      </c>
      <c r="U33" s="209"/>
      <c r="V33" s="209">
        <v>0</v>
      </c>
      <c r="W33" s="210">
        <f t="shared" si="4"/>
        <v>0</v>
      </c>
      <c r="X33" s="209"/>
      <c r="Y33" s="209">
        <v>0</v>
      </c>
      <c r="Z33" s="25">
        <f t="shared" si="5"/>
        <v>0</v>
      </c>
    </row>
    <row r="34" spans="1:26" ht="12.75" customHeight="1" x14ac:dyDescent="0.2">
      <c r="A34" s="4" t="s">
        <v>263</v>
      </c>
      <c r="B34" s="4" t="s">
        <v>1931</v>
      </c>
      <c r="C34" s="5" t="s">
        <v>1932</v>
      </c>
      <c r="D34" s="4" t="s">
        <v>15</v>
      </c>
      <c r="E34" s="8">
        <v>593</v>
      </c>
      <c r="F34" s="215">
        <f>T34*$K$7</f>
        <v>0</v>
      </c>
      <c r="G34" s="6">
        <v>1897</v>
      </c>
      <c r="H34" s="8">
        <f t="shared" si="1"/>
        <v>0</v>
      </c>
      <c r="I34" s="11">
        <v>2048</v>
      </c>
      <c r="J34" s="13">
        <f t="shared" si="2"/>
        <v>0</v>
      </c>
      <c r="L34" s="14"/>
      <c r="M34" s="25">
        <f>р7гл3!E34/'7,3'!E34</f>
        <v>1.1129848229342327</v>
      </c>
      <c r="N34" s="25"/>
      <c r="O34" s="25">
        <f>р7гл3!G34/'7,3'!G34</f>
        <v>1.1128096995255667</v>
      </c>
      <c r="P34" s="25"/>
      <c r="Q34" s="25">
        <f>р7гл3!I34/'7,3'!I34</f>
        <v>1.11279296875</v>
      </c>
      <c r="R34" s="25"/>
      <c r="S34" s="209">
        <v>0</v>
      </c>
      <c r="T34" s="210">
        <f>S34/1.2</f>
        <v>0</v>
      </c>
      <c r="U34" s="209"/>
      <c r="V34" s="209">
        <v>0</v>
      </c>
      <c r="W34" s="210">
        <f>V34/1.2</f>
        <v>0</v>
      </c>
      <c r="X34" s="209"/>
      <c r="Y34" s="209">
        <v>0</v>
      </c>
      <c r="Z34" s="25">
        <f t="shared" si="5"/>
        <v>0</v>
      </c>
    </row>
    <row r="35" spans="1:26" ht="12.75" customHeight="1" x14ac:dyDescent="0.2">
      <c r="A35" s="4" t="s">
        <v>266</v>
      </c>
      <c r="B35" s="4" t="s">
        <v>1933</v>
      </c>
      <c r="C35" s="5" t="s">
        <v>1934</v>
      </c>
      <c r="D35" s="4" t="s">
        <v>15</v>
      </c>
      <c r="E35" s="8">
        <v>782</v>
      </c>
      <c r="F35" s="215">
        <f t="shared" si="0"/>
        <v>0</v>
      </c>
      <c r="G35" s="6">
        <v>2502</v>
      </c>
      <c r="H35" s="8">
        <f t="shared" si="1"/>
        <v>0</v>
      </c>
      <c r="I35" s="11">
        <v>2700</v>
      </c>
      <c r="J35" s="13">
        <f t="shared" si="2"/>
        <v>0</v>
      </c>
      <c r="L35" s="14"/>
      <c r="M35" s="25">
        <f>р7гл3!E35/'7,3'!E35</f>
        <v>1.1125319693094629</v>
      </c>
      <c r="N35" s="25"/>
      <c r="O35" s="25">
        <f>р7гл3!G35/'7,3'!G35</f>
        <v>1.113109512390088</v>
      </c>
      <c r="P35" s="25"/>
      <c r="Q35" s="25">
        <f>р7гл3!I35/'7,3'!I35</f>
        <v>1.1129629629629629</v>
      </c>
      <c r="R35" s="25"/>
      <c r="S35" s="209">
        <v>0</v>
      </c>
      <c r="T35" s="210">
        <f t="shared" si="3"/>
        <v>0</v>
      </c>
      <c r="U35" s="209"/>
      <c r="V35" s="209">
        <v>0</v>
      </c>
      <c r="W35" s="210">
        <f t="shared" si="4"/>
        <v>0</v>
      </c>
      <c r="X35" s="209"/>
      <c r="Y35" s="209">
        <v>0</v>
      </c>
      <c r="Z35" s="25">
        <f t="shared" si="5"/>
        <v>0</v>
      </c>
    </row>
    <row r="36" spans="1:26" ht="12.75" customHeight="1" x14ac:dyDescent="0.2">
      <c r="A36" s="4" t="s">
        <v>269</v>
      </c>
      <c r="B36" s="4" t="s">
        <v>1935</v>
      </c>
      <c r="C36" s="5" t="s">
        <v>1936</v>
      </c>
      <c r="D36" s="4" t="s">
        <v>15</v>
      </c>
      <c r="E36" s="6">
        <v>1289</v>
      </c>
      <c r="F36" s="215">
        <f t="shared" si="0"/>
        <v>0</v>
      </c>
      <c r="G36" s="6">
        <v>4125</v>
      </c>
      <c r="H36" s="8">
        <f t="shared" si="1"/>
        <v>0</v>
      </c>
      <c r="I36" s="11">
        <v>4451</v>
      </c>
      <c r="J36" s="13">
        <f t="shared" si="2"/>
        <v>0</v>
      </c>
      <c r="L36" s="14"/>
      <c r="M36" s="25">
        <f>р7гл3!E36/'7,3'!E36</f>
        <v>1.113266097750194</v>
      </c>
      <c r="N36" s="25"/>
      <c r="O36" s="25">
        <f>р7гл3!G36/'7,3'!G36</f>
        <v>1.1129696969696969</v>
      </c>
      <c r="P36" s="25"/>
      <c r="Q36" s="25">
        <f>р7гл3!I36/'7,3'!I36</f>
        <v>1.1130083127387105</v>
      </c>
      <c r="R36" s="25"/>
      <c r="S36" s="209">
        <v>0</v>
      </c>
      <c r="T36" s="210">
        <f t="shared" si="3"/>
        <v>0</v>
      </c>
      <c r="U36" s="209"/>
      <c r="V36" s="209">
        <v>0</v>
      </c>
      <c r="W36" s="210">
        <f t="shared" si="4"/>
        <v>0</v>
      </c>
      <c r="X36" s="209"/>
      <c r="Y36" s="209">
        <v>0</v>
      </c>
      <c r="Z36" s="25">
        <f t="shared" si="5"/>
        <v>0</v>
      </c>
    </row>
    <row r="37" spans="1:26" ht="12.75" customHeight="1" x14ac:dyDescent="0.2">
      <c r="A37" s="4" t="s">
        <v>272</v>
      </c>
      <c r="B37" s="4" t="s">
        <v>1937</v>
      </c>
      <c r="C37" s="5" t="s">
        <v>1938</v>
      </c>
      <c r="D37" s="4" t="s">
        <v>15</v>
      </c>
      <c r="E37" s="6">
        <v>1484</v>
      </c>
      <c r="F37" s="215">
        <f t="shared" si="0"/>
        <v>0</v>
      </c>
      <c r="G37" s="6">
        <v>4750</v>
      </c>
      <c r="H37" s="8">
        <f t="shared" si="1"/>
        <v>0</v>
      </c>
      <c r="I37" s="11">
        <v>5125</v>
      </c>
      <c r="J37" s="13">
        <f t="shared" si="2"/>
        <v>0</v>
      </c>
      <c r="L37" s="14"/>
      <c r="M37" s="25">
        <f>р7гл3!E37/'7,3'!E37</f>
        <v>1.1132075471698113</v>
      </c>
      <c r="N37" s="25"/>
      <c r="O37" s="25">
        <f>р7гл3!G37/'7,3'!G37</f>
        <v>1.1130526315789473</v>
      </c>
      <c r="P37" s="25"/>
      <c r="Q37" s="25">
        <f>р7гл3!I37/'7,3'!I37</f>
        <v>1.1129756097560977</v>
      </c>
      <c r="R37" s="25"/>
      <c r="S37" s="209">
        <v>0</v>
      </c>
      <c r="T37" s="210">
        <f t="shared" si="3"/>
        <v>0</v>
      </c>
      <c r="U37" s="209"/>
      <c r="V37" s="209">
        <v>0</v>
      </c>
      <c r="W37" s="210">
        <f t="shared" si="4"/>
        <v>0</v>
      </c>
      <c r="X37" s="209"/>
      <c r="Y37" s="209">
        <v>0</v>
      </c>
      <c r="Z37" s="25">
        <f t="shared" si="5"/>
        <v>0</v>
      </c>
    </row>
    <row r="38" spans="1:26" ht="12.75" customHeight="1" x14ac:dyDescent="0.2">
      <c r="A38" s="4" t="s">
        <v>275</v>
      </c>
      <c r="B38" s="4" t="s">
        <v>1939</v>
      </c>
      <c r="C38" s="5" t="s">
        <v>1940</v>
      </c>
      <c r="D38" s="4" t="s">
        <v>15</v>
      </c>
      <c r="E38" s="6">
        <v>1956</v>
      </c>
      <c r="F38" s="215">
        <f t="shared" si="0"/>
        <v>0</v>
      </c>
      <c r="G38" s="6">
        <v>6264</v>
      </c>
      <c r="H38" s="8">
        <f t="shared" si="1"/>
        <v>0</v>
      </c>
      <c r="I38" s="11">
        <v>6760</v>
      </c>
      <c r="J38" s="13">
        <f t="shared" si="2"/>
        <v>0</v>
      </c>
      <c r="L38" s="14"/>
      <c r="M38" s="25">
        <f>р7гл3!E38/'7,3'!E38</f>
        <v>1.1129856850715747</v>
      </c>
      <c r="N38" s="25"/>
      <c r="O38" s="25">
        <f>р7гл3!G38/'7,3'!G38</f>
        <v>1.1130268199233717</v>
      </c>
      <c r="P38" s="25"/>
      <c r="Q38" s="25">
        <f>р7гл3!I38/'7,3'!I38</f>
        <v>1.1130177514792901</v>
      </c>
      <c r="R38" s="25"/>
      <c r="S38" s="209">
        <v>0</v>
      </c>
      <c r="T38" s="210">
        <f t="shared" si="3"/>
        <v>0</v>
      </c>
      <c r="U38" s="209"/>
      <c r="V38" s="209">
        <v>0</v>
      </c>
      <c r="W38" s="210">
        <f t="shared" si="4"/>
        <v>0</v>
      </c>
      <c r="X38" s="209"/>
      <c r="Y38" s="209">
        <v>0</v>
      </c>
      <c r="Z38" s="25">
        <f t="shared" si="5"/>
        <v>0</v>
      </c>
    </row>
    <row r="39" spans="1:26" ht="12.75" customHeight="1" x14ac:dyDescent="0.2">
      <c r="A39" s="4" t="s">
        <v>278</v>
      </c>
      <c r="B39" s="4" t="s">
        <v>1941</v>
      </c>
      <c r="C39" s="5" t="s">
        <v>1942</v>
      </c>
      <c r="D39" s="4" t="s">
        <v>15</v>
      </c>
      <c r="E39" s="6">
        <v>2055</v>
      </c>
      <c r="F39" s="215">
        <f t="shared" si="0"/>
        <v>0</v>
      </c>
      <c r="G39" s="6">
        <v>6582</v>
      </c>
      <c r="H39" s="8">
        <f t="shared" si="1"/>
        <v>0</v>
      </c>
      <c r="I39" s="11">
        <v>7103</v>
      </c>
      <c r="J39" s="13">
        <f t="shared" si="2"/>
        <v>0</v>
      </c>
      <c r="L39" s="14"/>
      <c r="M39" s="25">
        <f>р7гл3!E39/'7,3'!E39</f>
        <v>1.1128953771289538</v>
      </c>
      <c r="N39" s="25"/>
      <c r="O39" s="25">
        <f>р7гл3!G39/'7,3'!G39</f>
        <v>1.1130355515041022</v>
      </c>
      <c r="P39" s="25"/>
      <c r="Q39" s="25">
        <f>р7гл3!I39/'7,3'!I39</f>
        <v>1.1130508235956638</v>
      </c>
      <c r="R39" s="25"/>
      <c r="S39" s="209">
        <v>0</v>
      </c>
      <c r="T39" s="210">
        <f>S39/1.2</f>
        <v>0</v>
      </c>
      <c r="U39" s="209"/>
      <c r="V39" s="209">
        <v>0</v>
      </c>
      <c r="W39" s="210">
        <f t="shared" si="4"/>
        <v>0</v>
      </c>
      <c r="X39" s="209"/>
      <c r="Y39" s="209">
        <v>0</v>
      </c>
      <c r="Z39" s="25">
        <f t="shared" si="5"/>
        <v>0</v>
      </c>
    </row>
    <row r="40" spans="1:26" ht="24.75" customHeight="1" x14ac:dyDescent="0.2">
      <c r="A40" s="4" t="s">
        <v>281</v>
      </c>
      <c r="B40" s="4" t="s">
        <v>1943</v>
      </c>
      <c r="C40" s="5" t="s">
        <v>1944</v>
      </c>
      <c r="D40" s="4" t="s">
        <v>349</v>
      </c>
      <c r="E40" s="8">
        <v>226</v>
      </c>
      <c r="F40" s="215">
        <f t="shared" si="0"/>
        <v>0</v>
      </c>
      <c r="G40" s="8">
        <v>804</v>
      </c>
      <c r="H40" s="8">
        <f t="shared" si="1"/>
        <v>0</v>
      </c>
      <c r="I40" s="13">
        <v>857</v>
      </c>
      <c r="J40" s="13">
        <f t="shared" si="2"/>
        <v>0</v>
      </c>
      <c r="L40" s="14"/>
      <c r="M40" s="25">
        <f>р7гл3!E40/'7,3'!E40</f>
        <v>1.1150442477876106</v>
      </c>
      <c r="N40" s="25"/>
      <c r="O40" s="25">
        <f>р7гл3!G40/'7,3'!G40</f>
        <v>1.1131840796019901</v>
      </c>
      <c r="P40" s="25"/>
      <c r="Q40" s="25">
        <f>р7гл3!I40/'7,3'!I40</f>
        <v>1.1131855309218204</v>
      </c>
      <c r="R40" s="25"/>
      <c r="S40" s="209">
        <v>0</v>
      </c>
      <c r="T40" s="210">
        <f t="shared" si="3"/>
        <v>0</v>
      </c>
      <c r="U40" s="209"/>
      <c r="V40" s="209">
        <v>0</v>
      </c>
      <c r="W40" s="210">
        <f t="shared" si="4"/>
        <v>0</v>
      </c>
      <c r="X40" s="209"/>
      <c r="Y40" s="209">
        <v>0</v>
      </c>
      <c r="Z40" s="25">
        <f t="shared" si="5"/>
        <v>0</v>
      </c>
    </row>
    <row r="41" spans="1:26" ht="24.75" customHeight="1" x14ac:dyDescent="0.2">
      <c r="A41" s="4" t="s">
        <v>284</v>
      </c>
      <c r="B41" s="4" t="s">
        <v>1945</v>
      </c>
      <c r="C41" s="5" t="s">
        <v>1946</v>
      </c>
      <c r="D41" s="4" t="s">
        <v>349</v>
      </c>
      <c r="E41" s="8">
        <v>305</v>
      </c>
      <c r="F41" s="215">
        <f t="shared" si="0"/>
        <v>0</v>
      </c>
      <c r="G41" s="8">
        <v>1089</v>
      </c>
      <c r="H41" s="8">
        <f t="shared" si="1"/>
        <v>0</v>
      </c>
      <c r="I41" s="13">
        <v>1161</v>
      </c>
      <c r="J41" s="13">
        <f t="shared" si="2"/>
        <v>0</v>
      </c>
      <c r="L41" s="14"/>
      <c r="M41" s="25">
        <f>р7гл3!E41/'7,3'!E41</f>
        <v>1.1114754098360655</v>
      </c>
      <c r="N41" s="25"/>
      <c r="O41" s="25">
        <f>р7гл3!G41/'7,3'!G41</f>
        <v>1.1129476584022038</v>
      </c>
      <c r="P41" s="25"/>
      <c r="Q41" s="25">
        <f>р7гл3!I41/'7,3'!I41</f>
        <v>1.1128337639965546</v>
      </c>
      <c r="R41" s="25"/>
      <c r="S41" s="209">
        <v>0</v>
      </c>
      <c r="T41" s="210">
        <f t="shared" si="3"/>
        <v>0</v>
      </c>
      <c r="U41" s="209"/>
      <c r="V41" s="209">
        <v>0</v>
      </c>
      <c r="W41" s="210">
        <f t="shared" si="4"/>
        <v>0</v>
      </c>
      <c r="X41" s="209"/>
      <c r="Y41" s="209">
        <v>0</v>
      </c>
      <c r="Z41" s="25">
        <f t="shared" si="5"/>
        <v>0</v>
      </c>
    </row>
    <row r="42" spans="1:26" ht="24.75" customHeight="1" x14ac:dyDescent="0.2">
      <c r="A42" s="4" t="s">
        <v>287</v>
      </c>
      <c r="B42" s="4" t="s">
        <v>1947</v>
      </c>
      <c r="C42" s="5" t="s">
        <v>1948</v>
      </c>
      <c r="D42" s="4" t="s">
        <v>15</v>
      </c>
      <c r="E42" s="8">
        <v>849</v>
      </c>
      <c r="F42" s="215">
        <f t="shared" si="0"/>
        <v>1081.7333333333333</v>
      </c>
      <c r="G42" s="6">
        <v>2753</v>
      </c>
      <c r="H42" s="8">
        <f t="shared" si="1"/>
        <v>3050</v>
      </c>
      <c r="I42" s="11">
        <v>2971</v>
      </c>
      <c r="J42" s="13">
        <f t="shared" si="2"/>
        <v>3249.2666666666669</v>
      </c>
      <c r="L42" s="14"/>
      <c r="M42" s="25">
        <f>р7гл3!E42/'7,3'!E42</f>
        <v>1.1130742049469964</v>
      </c>
      <c r="N42" s="25">
        <f>р7гл3!F42/'7,3'!F42</f>
        <v>1.1130284728213977</v>
      </c>
      <c r="O42" s="25">
        <f>р7гл3!G42/'7,3'!G42</f>
        <v>1.112967671630948</v>
      </c>
      <c r="P42" s="25">
        <f>р7гл3!H42/'7,3'!H42</f>
        <v>1.1131147540983606</v>
      </c>
      <c r="Q42" s="25">
        <f>р7гл3!I42/'7,3'!I42</f>
        <v>1.1130932346011444</v>
      </c>
      <c r="R42" s="25">
        <f>р7гл3!J42/'7,3'!J42</f>
        <v>1.1128664929522558</v>
      </c>
      <c r="S42" s="209">
        <v>1064</v>
      </c>
      <c r="T42" s="210">
        <f t="shared" si="3"/>
        <v>886.66666666666674</v>
      </c>
      <c r="U42" s="209"/>
      <c r="V42" s="209">
        <v>3000</v>
      </c>
      <c r="W42" s="210">
        <f t="shared" si="4"/>
        <v>2500</v>
      </c>
      <c r="X42" s="209"/>
      <c r="Y42" s="209">
        <v>3196</v>
      </c>
      <c r="Z42" s="25">
        <f t="shared" si="5"/>
        <v>2663.3333333333335</v>
      </c>
    </row>
    <row r="43" spans="1:26" ht="24.75" customHeight="1" x14ac:dyDescent="0.2">
      <c r="A43" s="4" t="s">
        <v>291</v>
      </c>
      <c r="B43" s="4" t="s">
        <v>1949</v>
      </c>
      <c r="C43" s="5" t="s">
        <v>1950</v>
      </c>
      <c r="D43" s="4" t="s">
        <v>15</v>
      </c>
      <c r="E43" s="8">
        <v>1114</v>
      </c>
      <c r="F43" s="215">
        <f t="shared" si="0"/>
        <v>1398.9333333333334</v>
      </c>
      <c r="G43" s="6">
        <v>3565</v>
      </c>
      <c r="H43" s="8">
        <f t="shared" si="1"/>
        <v>3950.7666666666669</v>
      </c>
      <c r="I43" s="11">
        <v>3848</v>
      </c>
      <c r="J43" s="13">
        <f t="shared" si="2"/>
        <v>4209</v>
      </c>
      <c r="L43" s="14"/>
      <c r="M43" s="25">
        <f>р7гл3!E43/'7,3'!E43</f>
        <v>1.1131059245960502</v>
      </c>
      <c r="N43" s="25">
        <f>р7гл3!F43/'7,3'!F43</f>
        <v>1.1129908501715593</v>
      </c>
      <c r="O43" s="25">
        <f>р7гл3!G43/'7,3'!G43</f>
        <v>1.1130434782608696</v>
      </c>
      <c r="P43" s="25">
        <f>р7гл3!H43/'7,3'!H43</f>
        <v>1.1129485416332694</v>
      </c>
      <c r="Q43" s="25">
        <f>р7гл3!I43/'7,3'!I43</f>
        <v>1.1130457380457381</v>
      </c>
      <c r="R43" s="25">
        <f>р7гл3!J43/'7,3'!J43</f>
        <v>1.1130909954858637</v>
      </c>
      <c r="S43" s="209">
        <v>1376</v>
      </c>
      <c r="T43" s="210">
        <f t="shared" si="3"/>
        <v>1146.6666666666667</v>
      </c>
      <c r="U43" s="209"/>
      <c r="V43" s="209">
        <v>3886</v>
      </c>
      <c r="W43" s="210">
        <f t="shared" si="4"/>
        <v>3238.3333333333335</v>
      </c>
      <c r="X43" s="209"/>
      <c r="Y43" s="209">
        <v>4140</v>
      </c>
      <c r="Z43" s="25">
        <f t="shared" si="5"/>
        <v>3450</v>
      </c>
    </row>
    <row r="44" spans="1:26" ht="12.75" customHeight="1" x14ac:dyDescent="0.2">
      <c r="A44" s="4" t="s">
        <v>294</v>
      </c>
      <c r="B44" s="4" t="s">
        <v>1951</v>
      </c>
      <c r="C44" s="5" t="s">
        <v>1952</v>
      </c>
      <c r="D44" s="4" t="s">
        <v>15</v>
      </c>
      <c r="E44" s="8">
        <v>574</v>
      </c>
      <c r="F44" s="215">
        <f t="shared" si="0"/>
        <v>718.78333333333342</v>
      </c>
      <c r="G44" s="6">
        <v>1832</v>
      </c>
      <c r="H44" s="8">
        <f t="shared" si="1"/>
        <v>2030.2833333333333</v>
      </c>
      <c r="I44" s="11">
        <v>1977</v>
      </c>
      <c r="J44" s="13">
        <f>Z44*$K$7</f>
        <v>2162.4499999999998</v>
      </c>
      <c r="L44" s="14"/>
      <c r="M44" s="25">
        <f>р7гл3!E44/'7,3'!E44</f>
        <v>1.113240418118467</v>
      </c>
      <c r="N44" s="25">
        <f>р7гл3!F44/'7,3'!F44</f>
        <v>1.1129918612470144</v>
      </c>
      <c r="O44" s="25">
        <f>р7гл3!G44/'7,3'!G44</f>
        <v>1.1129912663755459</v>
      </c>
      <c r="P44" s="25">
        <f>р7гл3!H44/'7,3'!H44</f>
        <v>1.1131451275273567</v>
      </c>
      <c r="Q44" s="25">
        <f>р7гл3!I44/'7,3'!I44</f>
        <v>1.112797167425392</v>
      </c>
      <c r="R44" s="25">
        <f>р7гл3!J44/'7,3'!J44</f>
        <v>1.1130893199842773</v>
      </c>
      <c r="S44" s="209">
        <v>707</v>
      </c>
      <c r="T44" s="210">
        <f t="shared" si="3"/>
        <v>589.16666666666674</v>
      </c>
      <c r="U44" s="209"/>
      <c r="V44" s="209">
        <v>1997</v>
      </c>
      <c r="W44" s="210">
        <f t="shared" si="4"/>
        <v>1664.1666666666667</v>
      </c>
      <c r="X44" s="209"/>
      <c r="Y44" s="209">
        <v>2127</v>
      </c>
      <c r="Z44" s="25">
        <f t="shared" si="5"/>
        <v>1772.5</v>
      </c>
    </row>
    <row r="45" spans="1:26" ht="24.75" customHeight="1" x14ac:dyDescent="0.2">
      <c r="A45" s="4" t="s">
        <v>297</v>
      </c>
      <c r="B45" s="4" t="s">
        <v>1953</v>
      </c>
      <c r="C45" s="5" t="s">
        <v>1954</v>
      </c>
      <c r="D45" s="4" t="s">
        <v>15</v>
      </c>
      <c r="E45" s="8">
        <v>1204</v>
      </c>
      <c r="F45" s="215">
        <f t="shared" si="0"/>
        <v>1510.7666666666669</v>
      </c>
      <c r="G45" s="6">
        <v>3850</v>
      </c>
      <c r="H45" s="8">
        <f t="shared" si="1"/>
        <v>4268.9833333333336</v>
      </c>
      <c r="I45" s="11">
        <v>4156</v>
      </c>
      <c r="J45" s="13">
        <f t="shared" si="2"/>
        <v>4543.4833333333336</v>
      </c>
      <c r="L45" s="14"/>
      <c r="M45" s="25">
        <f>р7гл3!E45/'7,3'!E45</f>
        <v>1.1129568106312293</v>
      </c>
      <c r="N45" s="25">
        <f>р7гл3!F45/'7,3'!F45</f>
        <v>1.112680096198398</v>
      </c>
      <c r="O45" s="25">
        <f>р7гл3!G45/'7,3'!G45</f>
        <v>1.112987012987013</v>
      </c>
      <c r="P45" s="25">
        <f>р7гл3!H45/'7,3'!H45</f>
        <v>1.1129113489160183</v>
      </c>
      <c r="Q45" s="25">
        <f>р7гл3!I45/'7,3'!I45</f>
        <v>1.1130895091434072</v>
      </c>
      <c r="R45" s="25">
        <f>р7гл3!J45/'7,3'!J45</f>
        <v>1.1130226808359225</v>
      </c>
      <c r="S45" s="209">
        <v>1486</v>
      </c>
      <c r="T45" s="210">
        <f t="shared" si="3"/>
        <v>1238.3333333333335</v>
      </c>
      <c r="U45" s="209"/>
      <c r="V45" s="209">
        <v>4199</v>
      </c>
      <c r="W45" s="210">
        <f t="shared" si="4"/>
        <v>3499.166666666667</v>
      </c>
      <c r="X45" s="209"/>
      <c r="Y45" s="209">
        <v>4469</v>
      </c>
      <c r="Z45" s="25">
        <f t="shared" si="5"/>
        <v>3724.166666666667</v>
      </c>
    </row>
    <row r="46" spans="1:26" ht="12.75" customHeight="1" x14ac:dyDescent="0.2">
      <c r="A46" s="4" t="s">
        <v>300</v>
      </c>
      <c r="B46" s="4" t="s">
        <v>1955</v>
      </c>
      <c r="C46" s="5" t="s">
        <v>1956</v>
      </c>
      <c r="D46" s="4" t="s">
        <v>15</v>
      </c>
      <c r="E46" s="8">
        <v>717</v>
      </c>
      <c r="F46" s="215">
        <f t="shared" si="0"/>
        <v>899.75</v>
      </c>
      <c r="G46" s="6">
        <v>2293</v>
      </c>
      <c r="H46" s="8">
        <f>W46*$K$7</f>
        <v>2541.666666666667</v>
      </c>
      <c r="I46" s="11">
        <v>2474</v>
      </c>
      <c r="J46" s="13">
        <f t="shared" si="2"/>
        <v>2707.3833333333337</v>
      </c>
      <c r="L46" s="14"/>
      <c r="M46" s="25">
        <f>р7гл3!E46/'7,3'!E46</f>
        <v>1.112970711297071</v>
      </c>
      <c r="N46" s="25">
        <f>р7гл3!F46/'7,3'!F46</f>
        <v>1.1125312586829674</v>
      </c>
      <c r="O46" s="25">
        <f>р7гл3!G46/'7,3'!G46</f>
        <v>1.1129524640209332</v>
      </c>
      <c r="P46" s="25">
        <f>р7гл3!H46/'7,3'!H46</f>
        <v>1.1130491803278688</v>
      </c>
      <c r="Q46" s="25">
        <f>р7гл3!I46/'7,3'!I46</f>
        <v>1.1131770412287794</v>
      </c>
      <c r="R46" s="25">
        <f>р7гл3!J46/'7,3'!J46</f>
        <v>1.1128826726913439</v>
      </c>
      <c r="S46" s="209">
        <v>885</v>
      </c>
      <c r="T46" s="210">
        <f t="shared" si="3"/>
        <v>737.5</v>
      </c>
      <c r="U46" s="209"/>
      <c r="V46" s="209">
        <v>2500</v>
      </c>
      <c r="W46" s="210">
        <f t="shared" si="4"/>
        <v>2083.3333333333335</v>
      </c>
      <c r="X46" s="209"/>
      <c r="Y46" s="209">
        <v>2663</v>
      </c>
      <c r="Z46" s="25">
        <f t="shared" si="5"/>
        <v>2219.166666666667</v>
      </c>
    </row>
    <row r="47" spans="1:26" ht="24.75" customHeight="1" x14ac:dyDescent="0.2">
      <c r="A47" s="4" t="s">
        <v>304</v>
      </c>
      <c r="B47" s="4" t="s">
        <v>1957</v>
      </c>
      <c r="C47" s="5" t="s">
        <v>1958</v>
      </c>
      <c r="D47" s="4" t="s">
        <v>15</v>
      </c>
      <c r="E47" s="6">
        <v>1860</v>
      </c>
      <c r="F47" s="215">
        <f t="shared" si="0"/>
        <v>2339.35</v>
      </c>
      <c r="G47" s="6">
        <v>5957</v>
      </c>
      <c r="H47" s="8">
        <f t="shared" si="1"/>
        <v>6601.2166666666672</v>
      </c>
      <c r="I47" s="11">
        <v>6430</v>
      </c>
      <c r="J47" s="13">
        <f t="shared" si="2"/>
        <v>7031.2666666666673</v>
      </c>
      <c r="L47" s="14"/>
      <c r="M47" s="25">
        <f>р7гл3!E47/'7,3'!E47</f>
        <v>1.1129032258064515</v>
      </c>
      <c r="N47" s="25">
        <f>р7гл3!F47/'7,3'!F47</f>
        <v>1.1131297155192683</v>
      </c>
      <c r="O47" s="25">
        <f>р7гл3!G47/'7,3'!G47</f>
        <v>1.1129763303676348</v>
      </c>
      <c r="P47" s="25">
        <f>р7гл3!H47/'7,3'!H47</f>
        <v>1.1129766482441368</v>
      </c>
      <c r="Q47" s="25">
        <f>р7гл3!I47/'7,3'!I47</f>
        <v>1.1130637636080871</v>
      </c>
      <c r="R47" s="25">
        <f>р7гл3!J47/'7,3'!J47</f>
        <v>1.1130284728213977</v>
      </c>
      <c r="S47" s="209">
        <v>2301</v>
      </c>
      <c r="T47" s="210">
        <f>S47/1.2</f>
        <v>1917.5</v>
      </c>
      <c r="U47" s="209"/>
      <c r="V47" s="209">
        <v>6493</v>
      </c>
      <c r="W47" s="210">
        <f t="shared" si="4"/>
        <v>5410.8333333333339</v>
      </c>
      <c r="X47" s="209"/>
      <c r="Y47" s="209">
        <v>6916</v>
      </c>
      <c r="Z47" s="25">
        <f t="shared" si="5"/>
        <v>5763.3333333333339</v>
      </c>
    </row>
    <row r="48" spans="1:26" ht="12.75" customHeight="1" x14ac:dyDescent="0.2">
      <c r="A48" s="4" t="s">
        <v>307</v>
      </c>
      <c r="B48" s="4" t="s">
        <v>1959</v>
      </c>
      <c r="C48" s="5" t="s">
        <v>1960</v>
      </c>
      <c r="D48" s="4" t="s">
        <v>15</v>
      </c>
      <c r="E48" s="8">
        <v>83</v>
      </c>
      <c r="F48" s="215">
        <f>T48*$K$7</f>
        <v>102.68333333333334</v>
      </c>
      <c r="G48" s="8">
        <v>264</v>
      </c>
      <c r="H48" s="8">
        <f t="shared" si="1"/>
        <v>292.8</v>
      </c>
      <c r="I48" s="13">
        <v>284</v>
      </c>
      <c r="J48" s="13">
        <f t="shared" si="2"/>
        <v>312.11666666666667</v>
      </c>
      <c r="L48" s="14"/>
      <c r="M48" s="25">
        <f>р7гл3!E48/'7,3'!E48</f>
        <v>1.1084337349397591</v>
      </c>
      <c r="N48" s="25">
        <f>р7гл3!F48/'7,3'!F48</f>
        <v>1.1102093815938971</v>
      </c>
      <c r="O48" s="25">
        <f>р7гл3!G48/'7,3'!G48</f>
        <v>1.1136363636363635</v>
      </c>
      <c r="P48" s="25">
        <f>р7гл3!H48/'7,3'!H48</f>
        <v>1.1133879781420764</v>
      </c>
      <c r="Q48" s="25">
        <f>р7гл3!I48/'7,3'!I48</f>
        <v>1.1126760563380282</v>
      </c>
      <c r="R48" s="25">
        <f>р7гл3!J48/'7,3'!J48</f>
        <v>1.1117637635499547</v>
      </c>
      <c r="S48" s="209">
        <v>101</v>
      </c>
      <c r="T48" s="210">
        <f t="shared" si="3"/>
        <v>84.166666666666671</v>
      </c>
      <c r="U48" s="209"/>
      <c r="V48" s="209">
        <v>288</v>
      </c>
      <c r="W48" s="210">
        <f t="shared" si="4"/>
        <v>240</v>
      </c>
      <c r="X48" s="209"/>
      <c r="Y48" s="209">
        <v>307</v>
      </c>
      <c r="Z48" s="25">
        <f t="shared" si="5"/>
        <v>255.83333333333334</v>
      </c>
    </row>
    <row r="49" spans="1:26" ht="12.75" customHeight="1" x14ac:dyDescent="0.2">
      <c r="A49" s="4" t="s">
        <v>310</v>
      </c>
      <c r="B49" s="4" t="s">
        <v>1961</v>
      </c>
      <c r="C49" s="5" t="s">
        <v>1962</v>
      </c>
      <c r="D49" s="4" t="s">
        <v>15</v>
      </c>
      <c r="E49" s="8">
        <v>165</v>
      </c>
      <c r="F49" s="215">
        <f t="shared" si="0"/>
        <v>205.36666666666667</v>
      </c>
      <c r="G49" s="8">
        <v>526</v>
      </c>
      <c r="H49" s="8">
        <f t="shared" si="1"/>
        <v>584.58333333333337</v>
      </c>
      <c r="I49" s="13">
        <v>568</v>
      </c>
      <c r="J49" s="13">
        <f t="shared" si="2"/>
        <v>621.18333333333339</v>
      </c>
      <c r="L49" s="14"/>
      <c r="M49" s="25">
        <f>р7гл3!E49/'7,3'!E49</f>
        <v>1.1151515151515152</v>
      </c>
      <c r="N49" s="25">
        <f>р7гл3!F49/'7,3'!F49</f>
        <v>1.1150787209868527</v>
      </c>
      <c r="O49" s="25">
        <f>р7гл3!G49/'7,3'!G49</f>
        <v>1.1121673003802282</v>
      </c>
      <c r="P49" s="25">
        <f>р7гл3!H49/'7,3'!H49</f>
        <v>1.1136136849607983</v>
      </c>
      <c r="Q49" s="25">
        <f>р7гл3!I49/'7,3'!I49</f>
        <v>1.1126760563380282</v>
      </c>
      <c r="R49" s="25">
        <f>р7гл3!J49/'7,3'!J49</f>
        <v>1.1123930133347641</v>
      </c>
      <c r="S49" s="209">
        <v>202</v>
      </c>
      <c r="T49" s="210">
        <f t="shared" si="3"/>
        <v>168.33333333333334</v>
      </c>
      <c r="U49" s="209"/>
      <c r="V49" s="209">
        <v>575</v>
      </c>
      <c r="W49" s="210">
        <f t="shared" si="4"/>
        <v>479.16666666666669</v>
      </c>
      <c r="X49" s="209"/>
      <c r="Y49" s="209">
        <v>611</v>
      </c>
      <c r="Z49" s="25">
        <f t="shared" si="5"/>
        <v>509.16666666666669</v>
      </c>
    </row>
    <row r="50" spans="1:26" ht="24.75" customHeight="1" x14ac:dyDescent="0.2">
      <c r="A50" s="4" t="s">
        <v>313</v>
      </c>
      <c r="B50" s="4" t="s">
        <v>1963</v>
      </c>
      <c r="C50" s="5" t="s">
        <v>1964</v>
      </c>
      <c r="D50" s="4" t="s">
        <v>15</v>
      </c>
      <c r="E50" s="8">
        <v>740</v>
      </c>
      <c r="F50" s="215">
        <f t="shared" si="0"/>
        <v>930.25</v>
      </c>
      <c r="G50" s="6">
        <v>2370</v>
      </c>
      <c r="H50" s="8">
        <f t="shared" si="1"/>
        <v>2626.0499999999997</v>
      </c>
      <c r="I50" s="11">
        <v>2556</v>
      </c>
      <c r="J50" s="13">
        <f t="shared" si="2"/>
        <v>2796.85</v>
      </c>
      <c r="L50" s="14"/>
      <c r="M50" s="25">
        <f>р7гл3!E50/'7,3'!E50</f>
        <v>1.1135135135135135</v>
      </c>
      <c r="N50" s="25">
        <f>р7гл3!F50/'7,3'!F50</f>
        <v>1.1126041386723999</v>
      </c>
      <c r="O50" s="25">
        <f>р7гл3!G50/'7,3'!G50</f>
        <v>1.1130801687763714</v>
      </c>
      <c r="P50" s="25">
        <f>р7гл3!H50/'7,3'!H50</f>
        <v>1.1130785780925727</v>
      </c>
      <c r="Q50" s="25">
        <f>р7гл3!I50/'7,3'!I50</f>
        <v>1.1130672926447573</v>
      </c>
      <c r="R50" s="25">
        <f>р7гл3!J50/'7,3'!J50</f>
        <v>1.113037881902855</v>
      </c>
      <c r="S50" s="209">
        <v>915</v>
      </c>
      <c r="T50" s="210">
        <f t="shared" si="3"/>
        <v>762.5</v>
      </c>
      <c r="U50" s="209"/>
      <c r="V50" s="209">
        <v>2583</v>
      </c>
      <c r="W50" s="210">
        <f t="shared" si="4"/>
        <v>2152.5</v>
      </c>
      <c r="X50" s="209"/>
      <c r="Y50" s="209">
        <v>2751</v>
      </c>
      <c r="Z50" s="25">
        <f t="shared" si="5"/>
        <v>2292.5</v>
      </c>
    </row>
    <row r="51" spans="1:26" ht="24.75" customHeight="1" x14ac:dyDescent="0.2">
      <c r="A51" s="4" t="s">
        <v>316</v>
      </c>
      <c r="B51" s="4" t="s">
        <v>1965</v>
      </c>
      <c r="C51" s="5" t="s">
        <v>1966</v>
      </c>
      <c r="D51" s="4" t="s">
        <v>15</v>
      </c>
      <c r="E51" s="8">
        <v>124</v>
      </c>
      <c r="F51" s="215">
        <f t="shared" si="0"/>
        <v>154.53333333333333</v>
      </c>
      <c r="G51" s="8">
        <v>396</v>
      </c>
      <c r="H51" s="8">
        <f t="shared" si="1"/>
        <v>438.18333333333334</v>
      </c>
      <c r="I51" s="13">
        <v>427</v>
      </c>
      <c r="J51" s="13">
        <f t="shared" si="2"/>
        <v>465.63333333333333</v>
      </c>
      <c r="L51" s="14"/>
      <c r="M51" s="25">
        <f>р7гл3!E51/'7,3'!E51</f>
        <v>1.1129032258064515</v>
      </c>
      <c r="N51" s="25">
        <f>р7гл3!F51/'7,3'!F51</f>
        <v>1.1130284728213977</v>
      </c>
      <c r="O51" s="25">
        <f>р7гл3!G51/'7,3'!G51</f>
        <v>1.1136363636363635</v>
      </c>
      <c r="P51" s="25">
        <f>р7гл3!H51/'7,3'!H51</f>
        <v>1.1136890951276102</v>
      </c>
      <c r="Q51" s="25">
        <f>р7гл3!I51/'7,3'!I51</f>
        <v>1.1124121779859484</v>
      </c>
      <c r="R51" s="25">
        <f>р7гл3!J51/'7,3'!J51</f>
        <v>1.112463311618584</v>
      </c>
      <c r="S51" s="209">
        <v>152</v>
      </c>
      <c r="T51" s="210">
        <f t="shared" si="3"/>
        <v>126.66666666666667</v>
      </c>
      <c r="U51" s="209"/>
      <c r="V51" s="209">
        <v>431</v>
      </c>
      <c r="W51" s="210">
        <f t="shared" si="4"/>
        <v>359.16666666666669</v>
      </c>
      <c r="X51" s="209"/>
      <c r="Y51" s="209">
        <v>458</v>
      </c>
      <c r="Z51" s="25">
        <f t="shared" si="5"/>
        <v>381.66666666666669</v>
      </c>
    </row>
    <row r="52" spans="1:26" ht="24.75" customHeight="1" x14ac:dyDescent="0.2">
      <c r="A52" s="4" t="s">
        <v>319</v>
      </c>
      <c r="B52" s="4" t="s">
        <v>1967</v>
      </c>
      <c r="C52" s="5" t="s">
        <v>1968</v>
      </c>
      <c r="D52" s="4" t="s">
        <v>15</v>
      </c>
      <c r="E52" s="8">
        <v>494</v>
      </c>
      <c r="F52" s="215">
        <f t="shared" si="0"/>
        <v>618.13333333333333</v>
      </c>
      <c r="G52" s="6">
        <v>1579</v>
      </c>
      <c r="H52" s="8">
        <f t="shared" si="1"/>
        <v>1751.7166666666669</v>
      </c>
      <c r="I52" s="11">
        <v>1705</v>
      </c>
      <c r="J52" s="13">
        <f t="shared" si="2"/>
        <v>1864.5666666666668</v>
      </c>
      <c r="L52" s="14"/>
      <c r="M52" s="25">
        <f>р7гл3!E52/'7,3'!E52</f>
        <v>1.1133603238866396</v>
      </c>
      <c r="N52" s="25">
        <f>р7гл3!F52/'7,3'!F52</f>
        <v>1.1130284728213977</v>
      </c>
      <c r="O52" s="25">
        <f>р7гл3!G52/'7,3'!G52</f>
        <v>1.1127295756808107</v>
      </c>
      <c r="P52" s="25">
        <f>р7гл3!H52/'7,3'!H52</f>
        <v>1.1131937242514485</v>
      </c>
      <c r="Q52" s="25">
        <f>р7гл3!I52/'7,3'!I52</f>
        <v>1.1131964809384165</v>
      </c>
      <c r="R52" s="25">
        <f>р7гл3!J52/'7,3'!J52</f>
        <v>1.1128591093551674</v>
      </c>
      <c r="S52" s="209">
        <v>608</v>
      </c>
      <c r="T52" s="210">
        <f t="shared" si="3"/>
        <v>506.66666666666669</v>
      </c>
      <c r="U52" s="209"/>
      <c r="V52" s="209">
        <v>1723</v>
      </c>
      <c r="W52" s="210">
        <f t="shared" si="4"/>
        <v>1435.8333333333335</v>
      </c>
      <c r="X52" s="209"/>
      <c r="Y52" s="209">
        <v>1834</v>
      </c>
      <c r="Z52" s="25">
        <f>Y52/1.2</f>
        <v>1528.3333333333335</v>
      </c>
    </row>
    <row r="53" spans="1:26" ht="24.75" customHeight="1" x14ac:dyDescent="0.2">
      <c r="A53" s="4" t="s">
        <v>322</v>
      </c>
      <c r="B53" s="4" t="s">
        <v>1969</v>
      </c>
      <c r="C53" s="5" t="s">
        <v>1970</v>
      </c>
      <c r="D53" s="4" t="s">
        <v>15</v>
      </c>
      <c r="E53" s="8">
        <v>494</v>
      </c>
      <c r="F53" s="215">
        <f t="shared" si="0"/>
        <v>618.13333333333333</v>
      </c>
      <c r="G53" s="6">
        <v>1579</v>
      </c>
      <c r="H53" s="8">
        <f t="shared" si="1"/>
        <v>1751.7166666666669</v>
      </c>
      <c r="I53" s="11">
        <v>1705</v>
      </c>
      <c r="J53" s="13">
        <f t="shared" si="2"/>
        <v>1864.5666666666668</v>
      </c>
      <c r="L53" s="14"/>
      <c r="M53" s="25">
        <f>р7гл3!E53/'7,3'!E53</f>
        <v>1.1133603238866396</v>
      </c>
      <c r="N53" s="25">
        <f>р7гл3!F53/'7,3'!F53</f>
        <v>1.1130284728213977</v>
      </c>
      <c r="O53" s="25">
        <f>р7гл3!G53/'7,3'!G53</f>
        <v>1.1127295756808107</v>
      </c>
      <c r="P53" s="25">
        <f>р7гл3!H53/'7,3'!H53</f>
        <v>1.1131937242514485</v>
      </c>
      <c r="Q53" s="25">
        <f>р7гл3!I53/'7,3'!I53</f>
        <v>1.1131964809384165</v>
      </c>
      <c r="R53" s="25">
        <f>р7гл3!J53/'7,3'!J53</f>
        <v>1.1128591093551674</v>
      </c>
      <c r="S53" s="209">
        <v>608</v>
      </c>
      <c r="T53" s="210">
        <f>S53/1.2</f>
        <v>506.66666666666669</v>
      </c>
      <c r="U53" s="209"/>
      <c r="V53" s="209">
        <v>1723</v>
      </c>
      <c r="W53" s="210">
        <f t="shared" si="4"/>
        <v>1435.8333333333335</v>
      </c>
      <c r="X53" s="209"/>
      <c r="Y53" s="209">
        <v>1834</v>
      </c>
      <c r="Z53" s="25">
        <f t="shared" si="5"/>
        <v>1528.3333333333335</v>
      </c>
    </row>
    <row r="54" spans="1:26" ht="24.75" customHeight="1" x14ac:dyDescent="0.2">
      <c r="A54" s="4" t="s">
        <v>325</v>
      </c>
      <c r="B54" s="4" t="s">
        <v>1971</v>
      </c>
      <c r="C54" s="5" t="s">
        <v>1972</v>
      </c>
      <c r="D54" s="4" t="s">
        <v>15</v>
      </c>
      <c r="E54" s="8">
        <v>967</v>
      </c>
      <c r="F54" s="215">
        <f>T54*$K$7</f>
        <v>1211.8666666666668</v>
      </c>
      <c r="G54" s="6">
        <v>3093</v>
      </c>
      <c r="H54" s="8">
        <f t="shared" si="1"/>
        <v>3428.2</v>
      </c>
      <c r="I54" s="11">
        <v>3338</v>
      </c>
      <c r="J54" s="13">
        <f t="shared" si="2"/>
        <v>3651.8666666666668</v>
      </c>
      <c r="L54" s="14"/>
      <c r="M54" s="25">
        <f>р7гл3!E54/'7,3'!E54</f>
        <v>1.1127197518097207</v>
      </c>
      <c r="N54" s="25">
        <f>р7гл3!F54/'7,3'!F54</f>
        <v>1.1131587633403013</v>
      </c>
      <c r="O54" s="25">
        <f>р7гл3!G54/'7,3'!G54</f>
        <v>1.1131587455544778</v>
      </c>
      <c r="P54" s="25">
        <f>р7гл3!H54/'7,3'!H54</f>
        <v>1.113120588063707</v>
      </c>
      <c r="Q54" s="25">
        <f>р7гл3!I54/'7,3'!I54</f>
        <v>1.1129418813660874</v>
      </c>
      <c r="R54" s="25">
        <f>р7гл3!J54/'7,3'!J54</f>
        <v>1.1131293585015882</v>
      </c>
      <c r="S54" s="209">
        <v>1192</v>
      </c>
      <c r="T54" s="210">
        <f t="shared" si="3"/>
        <v>993.33333333333337</v>
      </c>
      <c r="U54" s="209"/>
      <c r="V54" s="209">
        <v>3372</v>
      </c>
      <c r="W54" s="210">
        <f>V54/1.2</f>
        <v>2810</v>
      </c>
      <c r="X54" s="209"/>
      <c r="Y54" s="209">
        <v>3592</v>
      </c>
      <c r="Z54" s="25">
        <f t="shared" si="5"/>
        <v>2993.3333333333335</v>
      </c>
    </row>
    <row r="55" spans="1:26" ht="24.75" customHeight="1" x14ac:dyDescent="0.2">
      <c r="A55" s="4" t="s">
        <v>328</v>
      </c>
      <c r="B55" s="4" t="s">
        <v>1973</v>
      </c>
      <c r="C55" s="5" t="s">
        <v>1974</v>
      </c>
      <c r="D55" s="4" t="s">
        <v>15</v>
      </c>
      <c r="E55" s="6">
        <v>1519</v>
      </c>
      <c r="F55" s="215">
        <f t="shared" si="0"/>
        <v>1908.2833333333333</v>
      </c>
      <c r="G55" s="6">
        <v>4859</v>
      </c>
      <c r="H55" s="8">
        <f t="shared" si="1"/>
        <v>5387.3166666666675</v>
      </c>
      <c r="I55" s="11">
        <v>5245</v>
      </c>
      <c r="J55" s="13">
        <f t="shared" si="2"/>
        <v>5736.0333333333338</v>
      </c>
      <c r="L55" s="14"/>
      <c r="M55" s="25">
        <f>р7гл3!E55/'7,3'!E55</f>
        <v>1.1132323897300855</v>
      </c>
      <c r="N55" s="25">
        <f>р7гл3!F55/'7,3'!F55</f>
        <v>1.1130422631160641</v>
      </c>
      <c r="O55" s="25">
        <f>р7гл3!G55/'7,3'!G55</f>
        <v>1.1129862111545585</v>
      </c>
      <c r="P55" s="25">
        <f>р7гл3!H55/'7,3'!H55</f>
        <v>1.112984509913717</v>
      </c>
      <c r="Q55" s="25">
        <f>р7гл3!I55/'7,3'!I55</f>
        <v>1.1130600571973308</v>
      </c>
      <c r="R55" s="25">
        <f>р7гл3!J55/'7,3'!J55</f>
        <v>1.1129642435829639</v>
      </c>
      <c r="S55" s="209">
        <v>1877</v>
      </c>
      <c r="T55" s="210">
        <f t="shared" si="3"/>
        <v>1564.1666666666667</v>
      </c>
      <c r="U55" s="209"/>
      <c r="V55" s="209">
        <v>5299</v>
      </c>
      <c r="W55" s="210">
        <f t="shared" si="4"/>
        <v>4415.8333333333339</v>
      </c>
      <c r="X55" s="209"/>
      <c r="Y55" s="209">
        <v>5642</v>
      </c>
      <c r="Z55" s="25">
        <f t="shared" si="5"/>
        <v>4701.666666666667</v>
      </c>
    </row>
    <row r="56" spans="1:26" ht="24.75" customHeight="1" x14ac:dyDescent="0.2">
      <c r="A56" s="4" t="s">
        <v>331</v>
      </c>
      <c r="B56" s="4" t="s">
        <v>1975</v>
      </c>
      <c r="C56" s="5" t="s">
        <v>1976</v>
      </c>
      <c r="D56" s="4" t="s">
        <v>15</v>
      </c>
      <c r="E56" s="8">
        <v>987</v>
      </c>
      <c r="F56" s="215">
        <f t="shared" si="0"/>
        <v>1240.3333333333335</v>
      </c>
      <c r="G56" s="6">
        <v>3159</v>
      </c>
      <c r="H56" s="8">
        <f t="shared" si="1"/>
        <v>3501.4</v>
      </c>
      <c r="I56" s="11">
        <v>3409</v>
      </c>
      <c r="J56" s="13">
        <f t="shared" si="2"/>
        <v>3729.1333333333337</v>
      </c>
      <c r="L56" s="14"/>
      <c r="M56" s="25">
        <f>р7гл3!E56/'7,3'!E56</f>
        <v>1.1134751773049645</v>
      </c>
      <c r="N56" s="25">
        <f>р7гл3!F56/'7,3'!F56</f>
        <v>1.1126041386723997</v>
      </c>
      <c r="O56" s="25">
        <f>р7гл3!G56/'7,3'!G56</f>
        <v>1.1130104463437798</v>
      </c>
      <c r="P56" s="25">
        <f>р7гл3!H56/'7,3'!H56</f>
        <v>1.1129833780773404</v>
      </c>
      <c r="Q56" s="25">
        <f>р7гл3!I56/'7,3'!I56</f>
        <v>1.1129363449691991</v>
      </c>
      <c r="R56" s="25">
        <f>р7гл3!J56/'7,3'!J56</f>
        <v>1.1131272681766986</v>
      </c>
      <c r="S56" s="209">
        <v>1220</v>
      </c>
      <c r="T56" s="210">
        <f t="shared" si="3"/>
        <v>1016.6666666666667</v>
      </c>
      <c r="U56" s="209"/>
      <c r="V56" s="209">
        <v>3444</v>
      </c>
      <c r="W56" s="210">
        <f t="shared" si="4"/>
        <v>2870</v>
      </c>
      <c r="X56" s="209"/>
      <c r="Y56" s="209">
        <v>3668</v>
      </c>
      <c r="Z56" s="25">
        <f t="shared" si="5"/>
        <v>3056.666666666667</v>
      </c>
    </row>
    <row r="57" spans="1:26" ht="24.75" customHeight="1" x14ac:dyDescent="0.2">
      <c r="A57" s="4" t="s">
        <v>334</v>
      </c>
      <c r="B57" s="4" t="s">
        <v>1977</v>
      </c>
      <c r="C57" s="5" t="s">
        <v>1978</v>
      </c>
      <c r="D57" s="4" t="s">
        <v>15</v>
      </c>
      <c r="E57" s="6">
        <v>1372</v>
      </c>
      <c r="F57" s="215">
        <f t="shared" si="0"/>
        <v>1722.2333333333333</v>
      </c>
      <c r="G57" s="6">
        <v>4387</v>
      </c>
      <c r="H57" s="8">
        <f t="shared" si="1"/>
        <v>4864.75</v>
      </c>
      <c r="I57" s="11">
        <v>4736</v>
      </c>
      <c r="J57" s="13">
        <f t="shared" si="2"/>
        <v>5180.9333333333334</v>
      </c>
      <c r="L57" s="14"/>
      <c r="M57" s="25">
        <f>р7гл3!E57/'7,3'!E57</f>
        <v>1.1129737609329446</v>
      </c>
      <c r="N57" s="25">
        <f>р7гл3!F57/'7,3'!F57</f>
        <v>1.1130895929703679</v>
      </c>
      <c r="O57" s="25">
        <f>р7гл3!G57/'7,3'!G57</f>
        <v>1.1130613175290631</v>
      </c>
      <c r="P57" s="25">
        <f>р7гл3!H57/'7,3'!H57</f>
        <v>1.1129040546790687</v>
      </c>
      <c r="Q57" s="25">
        <f>р7гл3!I57/'7,3'!I57</f>
        <v>1.112964527027027</v>
      </c>
      <c r="R57" s="25">
        <f>р7гл3!J57/'7,3'!J57</f>
        <v>1.1129268857606094</v>
      </c>
      <c r="S57" s="209">
        <v>1694</v>
      </c>
      <c r="T57" s="210">
        <f t="shared" si="3"/>
        <v>1411.6666666666667</v>
      </c>
      <c r="U57" s="209"/>
      <c r="V57" s="209">
        <v>4785</v>
      </c>
      <c r="W57" s="210">
        <f t="shared" si="4"/>
        <v>3987.5</v>
      </c>
      <c r="X57" s="209"/>
      <c r="Y57" s="209">
        <v>5096</v>
      </c>
      <c r="Z57" s="25">
        <f t="shared" si="5"/>
        <v>4246.666666666667</v>
      </c>
    </row>
    <row r="58" spans="1:26" ht="24.75" customHeight="1" x14ac:dyDescent="0.2">
      <c r="A58" s="4" t="s">
        <v>337</v>
      </c>
      <c r="B58" s="4" t="s">
        <v>1979</v>
      </c>
      <c r="C58" s="5" t="s">
        <v>1980</v>
      </c>
      <c r="D58" s="4" t="s">
        <v>15</v>
      </c>
      <c r="E58" s="8">
        <v>336</v>
      </c>
      <c r="F58" s="215">
        <f t="shared" si="0"/>
        <v>0</v>
      </c>
      <c r="G58" s="8">
        <v>1064</v>
      </c>
      <c r="H58" s="8">
        <f t="shared" si="1"/>
        <v>0</v>
      </c>
      <c r="I58" s="13">
        <v>1180</v>
      </c>
      <c r="J58" s="13">
        <f>Z58*$K$7</f>
        <v>0</v>
      </c>
      <c r="L58" s="14"/>
      <c r="M58" s="25">
        <f>р7гл3!E58/'7,3'!E58</f>
        <v>1.1130952380952381</v>
      </c>
      <c r="N58" s="25"/>
      <c r="O58" s="25">
        <f>р7гл3!G58/'7,3'!G58</f>
        <v>1.112781954887218</v>
      </c>
      <c r="P58" s="25"/>
      <c r="Q58" s="25">
        <f>р7гл3!I58/'7,3'!I58</f>
        <v>1.1127118644067797</v>
      </c>
      <c r="R58" s="25"/>
      <c r="S58" s="209">
        <v>0</v>
      </c>
      <c r="T58" s="210">
        <f t="shared" si="3"/>
        <v>0</v>
      </c>
      <c r="U58" s="209"/>
      <c r="V58" s="209">
        <v>0</v>
      </c>
      <c r="W58" s="210">
        <f t="shared" si="4"/>
        <v>0</v>
      </c>
      <c r="X58" s="209"/>
      <c r="Y58" s="209">
        <v>0</v>
      </c>
      <c r="Z58" s="25">
        <f t="shared" si="5"/>
        <v>0</v>
      </c>
    </row>
    <row r="59" spans="1:26" ht="24.75" customHeight="1" x14ac:dyDescent="0.2">
      <c r="A59" s="4" t="s">
        <v>340</v>
      </c>
      <c r="B59" s="4" t="s">
        <v>1981</v>
      </c>
      <c r="C59" s="5" t="s">
        <v>1982</v>
      </c>
      <c r="D59" s="4" t="s">
        <v>15</v>
      </c>
      <c r="E59" s="8">
        <v>571.19999999999993</v>
      </c>
      <c r="F59" s="215">
        <f t="shared" si="0"/>
        <v>0</v>
      </c>
      <c r="G59" s="6">
        <v>1808.8</v>
      </c>
      <c r="H59" s="8">
        <f t="shared" si="1"/>
        <v>0</v>
      </c>
      <c r="I59" s="11">
        <v>2006</v>
      </c>
      <c r="J59" s="13">
        <f t="shared" si="2"/>
        <v>0</v>
      </c>
      <c r="L59" s="14"/>
      <c r="M59" s="25">
        <f>р7гл3!E59/'7,3'!E59</f>
        <v>1.1130952380952381</v>
      </c>
      <c r="N59" s="25"/>
      <c r="O59" s="25">
        <f>р7гл3!G59/'7,3'!G59</f>
        <v>1.112781954887218</v>
      </c>
      <c r="P59" s="25"/>
      <c r="Q59" s="25">
        <f>р7гл3!I59/'7,3'!I59</f>
        <v>1.1127118644067797</v>
      </c>
      <c r="R59" s="25"/>
      <c r="S59" s="209">
        <v>0</v>
      </c>
      <c r="T59" s="210">
        <f t="shared" si="3"/>
        <v>0</v>
      </c>
      <c r="U59" s="209"/>
      <c r="V59" s="209">
        <v>0</v>
      </c>
      <c r="W59" s="210">
        <f t="shared" si="4"/>
        <v>0</v>
      </c>
      <c r="X59" s="209"/>
      <c r="Y59" s="209">
        <v>0</v>
      </c>
      <c r="Z59" s="25">
        <f t="shared" si="5"/>
        <v>0</v>
      </c>
    </row>
    <row r="60" spans="1:26" ht="24.75" customHeight="1" x14ac:dyDescent="0.2">
      <c r="A60" s="4" t="s">
        <v>343</v>
      </c>
      <c r="B60" s="4" t="s">
        <v>1983</v>
      </c>
      <c r="C60" s="5" t="s">
        <v>1984</v>
      </c>
      <c r="D60" s="4" t="s">
        <v>15</v>
      </c>
      <c r="E60" s="8">
        <v>840</v>
      </c>
      <c r="F60" s="215">
        <f t="shared" si="0"/>
        <v>0</v>
      </c>
      <c r="G60" s="6">
        <v>2660</v>
      </c>
      <c r="H60" s="8">
        <f>W60*$K$7</f>
        <v>0</v>
      </c>
      <c r="I60" s="11">
        <v>2950</v>
      </c>
      <c r="J60" s="13">
        <f t="shared" si="2"/>
        <v>0</v>
      </c>
      <c r="L60" s="14"/>
      <c r="M60" s="25">
        <f>р7гл3!E60/'7,3'!E60</f>
        <v>1.1130952380952381</v>
      </c>
      <c r="N60" s="25"/>
      <c r="O60" s="25">
        <f>р7гл3!G60/'7,3'!G60</f>
        <v>1.112781954887218</v>
      </c>
      <c r="P60" s="25"/>
      <c r="Q60" s="25">
        <f>р7гл3!I60/'7,3'!I60</f>
        <v>1.1127118644067797</v>
      </c>
      <c r="R60" s="25"/>
      <c r="S60" s="209">
        <v>0</v>
      </c>
      <c r="T60" s="210">
        <f t="shared" si="3"/>
        <v>0</v>
      </c>
      <c r="U60" s="209"/>
      <c r="V60" s="209">
        <v>0</v>
      </c>
      <c r="W60" s="210">
        <f t="shared" si="4"/>
        <v>0</v>
      </c>
      <c r="X60" s="209"/>
      <c r="Y60" s="209">
        <v>0</v>
      </c>
      <c r="Z60" s="25">
        <f>Y60/1.2</f>
        <v>0</v>
      </c>
    </row>
    <row r="61" spans="1:26" ht="24.75" customHeight="1" x14ac:dyDescent="0.2">
      <c r="A61" s="4" t="s">
        <v>346</v>
      </c>
      <c r="B61" s="4" t="s">
        <v>1985</v>
      </c>
      <c r="C61" s="5" t="s">
        <v>1986</v>
      </c>
      <c r="D61" s="4" t="s">
        <v>15</v>
      </c>
      <c r="E61" s="8">
        <v>535</v>
      </c>
      <c r="F61" s="215">
        <f>T61*$K$7</f>
        <v>0</v>
      </c>
      <c r="G61" s="6">
        <v>1701</v>
      </c>
      <c r="H61" s="8">
        <f t="shared" si="1"/>
        <v>0</v>
      </c>
      <c r="I61" s="11">
        <v>1891</v>
      </c>
      <c r="J61" s="13">
        <f t="shared" si="2"/>
        <v>0</v>
      </c>
      <c r="L61" s="14"/>
      <c r="M61" s="25">
        <f>р7гл3!E61/'7,3'!E61</f>
        <v>1.1121495327102804</v>
      </c>
      <c r="N61" s="25"/>
      <c r="O61" s="25">
        <f>р7гл3!G61/'7,3'!G61</f>
        <v>1.1128747795414462</v>
      </c>
      <c r="P61" s="25"/>
      <c r="Q61" s="25">
        <f>р7гл3!I61/'7,3'!I61</f>
        <v>1.1131676361713378</v>
      </c>
      <c r="R61" s="25"/>
      <c r="S61" s="209">
        <v>0</v>
      </c>
      <c r="T61" s="210">
        <f>S61/1.2</f>
        <v>0</v>
      </c>
      <c r="U61" s="209"/>
      <c r="V61" s="209">
        <v>0</v>
      </c>
      <c r="W61" s="210">
        <f t="shared" si="4"/>
        <v>0</v>
      </c>
      <c r="X61" s="209"/>
      <c r="Y61" s="209">
        <v>0</v>
      </c>
      <c r="Z61" s="25">
        <f t="shared" si="5"/>
        <v>0</v>
      </c>
    </row>
    <row r="62" spans="1:26" ht="24.75" customHeight="1" x14ac:dyDescent="0.2">
      <c r="A62" s="4" t="s">
        <v>350</v>
      </c>
      <c r="B62" s="4" t="s">
        <v>1987</v>
      </c>
      <c r="C62" s="5" t="s">
        <v>1988</v>
      </c>
      <c r="D62" s="4" t="s">
        <v>15</v>
      </c>
      <c r="E62" s="8">
        <v>909.5</v>
      </c>
      <c r="F62" s="215">
        <f t="shared" si="0"/>
        <v>0</v>
      </c>
      <c r="G62" s="6">
        <v>2891.7</v>
      </c>
      <c r="H62" s="8">
        <f t="shared" si="1"/>
        <v>0</v>
      </c>
      <c r="I62" s="11">
        <v>3214.7</v>
      </c>
      <c r="J62" s="13">
        <f t="shared" si="2"/>
        <v>0</v>
      </c>
      <c r="L62" s="14"/>
      <c r="M62" s="25">
        <f>р7гл3!E62/'7,3'!E62</f>
        <v>1.1121495327102804</v>
      </c>
      <c r="N62" s="25"/>
      <c r="O62" s="25">
        <f>р7гл3!G62/'7,3'!G62</f>
        <v>1.1128747795414462</v>
      </c>
      <c r="P62" s="25"/>
      <c r="Q62" s="25">
        <f>р7гл3!I62/'7,3'!I62</f>
        <v>1.1131676361713381</v>
      </c>
      <c r="R62" s="25"/>
      <c r="S62" s="209">
        <v>0</v>
      </c>
      <c r="T62" s="210">
        <f t="shared" si="3"/>
        <v>0</v>
      </c>
      <c r="U62" s="209"/>
      <c r="V62" s="209">
        <v>0</v>
      </c>
      <c r="W62" s="210">
        <f t="shared" si="4"/>
        <v>0</v>
      </c>
      <c r="X62" s="209"/>
      <c r="Y62" s="209">
        <v>0</v>
      </c>
      <c r="Z62" s="25">
        <f t="shared" si="5"/>
        <v>0</v>
      </c>
    </row>
    <row r="63" spans="1:26" ht="24.75" customHeight="1" x14ac:dyDescent="0.2">
      <c r="A63" s="4" t="s">
        <v>460</v>
      </c>
      <c r="B63" s="4" t="s">
        <v>1989</v>
      </c>
      <c r="C63" s="5" t="s">
        <v>1990</v>
      </c>
      <c r="D63" s="4" t="s">
        <v>15</v>
      </c>
      <c r="E63" s="6">
        <v>1337.5</v>
      </c>
      <c r="F63" s="215">
        <f t="shared" si="0"/>
        <v>0</v>
      </c>
      <c r="G63" s="6">
        <v>4252.5</v>
      </c>
      <c r="H63" s="8">
        <f t="shared" si="1"/>
        <v>0</v>
      </c>
      <c r="I63" s="11">
        <v>4727.5</v>
      </c>
      <c r="J63" s="13">
        <f t="shared" si="2"/>
        <v>0</v>
      </c>
      <c r="L63" s="14"/>
      <c r="M63" s="25">
        <f>р7гл3!E63/'7,3'!E63</f>
        <v>1.1121495327102804</v>
      </c>
      <c r="N63" s="25"/>
      <c r="O63" s="25">
        <f>р7гл3!G63/'7,3'!G63</f>
        <v>1.1128747795414462</v>
      </c>
      <c r="P63" s="25"/>
      <c r="Q63" s="25">
        <f>р7гл3!I63/'7,3'!I63</f>
        <v>1.1131676361713378</v>
      </c>
      <c r="R63" s="25"/>
      <c r="S63" s="209">
        <v>0</v>
      </c>
      <c r="T63" s="210">
        <f t="shared" si="3"/>
        <v>0</v>
      </c>
      <c r="U63" s="209"/>
      <c r="V63" s="209">
        <v>0</v>
      </c>
      <c r="W63" s="210">
        <f>V63/1.2</f>
        <v>0</v>
      </c>
      <c r="X63" s="209"/>
      <c r="Y63" s="209">
        <v>0</v>
      </c>
      <c r="Z63" s="25">
        <f t="shared" si="5"/>
        <v>0</v>
      </c>
    </row>
    <row r="64" spans="1:26" ht="12.75" customHeight="1" x14ac:dyDescent="0.2">
      <c r="A64" s="4" t="s">
        <v>463</v>
      </c>
      <c r="B64" s="4" t="s">
        <v>1991</v>
      </c>
      <c r="C64" s="5" t="s">
        <v>1992</v>
      </c>
      <c r="D64" s="4" t="s">
        <v>15</v>
      </c>
      <c r="E64" s="6">
        <v>1360</v>
      </c>
      <c r="F64" s="215">
        <f t="shared" si="0"/>
        <v>0</v>
      </c>
      <c r="G64" s="6">
        <v>4377</v>
      </c>
      <c r="H64" s="8">
        <f t="shared" si="1"/>
        <v>0</v>
      </c>
      <c r="I64" s="11">
        <v>4770</v>
      </c>
      <c r="J64" s="13">
        <f t="shared" si="2"/>
        <v>0</v>
      </c>
      <c r="L64" s="14"/>
      <c r="M64" s="25">
        <f>р7гл3!E64/'7,3'!E64</f>
        <v>1.1132352941176471</v>
      </c>
      <c r="N64" s="25"/>
      <c r="O64" s="25">
        <f>р7гл3!G64/'7,3'!G64</f>
        <v>1.1130911583276217</v>
      </c>
      <c r="P64" s="25"/>
      <c r="Q64" s="25">
        <f>р7гл3!I64/'7,3'!I64</f>
        <v>1.1129979035639412</v>
      </c>
      <c r="R64" s="25"/>
      <c r="S64" s="209">
        <v>0</v>
      </c>
      <c r="T64" s="210">
        <f>S64/1.2</f>
        <v>0</v>
      </c>
      <c r="U64" s="209"/>
      <c r="V64" s="209">
        <v>0</v>
      </c>
      <c r="W64" s="210">
        <f t="shared" si="4"/>
        <v>0</v>
      </c>
      <c r="X64" s="209"/>
      <c r="Y64" s="209">
        <v>0</v>
      </c>
      <c r="Z64" s="25">
        <f t="shared" si="5"/>
        <v>0</v>
      </c>
    </row>
    <row r="65" spans="1:26" ht="12.75" customHeight="1" x14ac:dyDescent="0.2">
      <c r="A65" s="4" t="s">
        <v>466</v>
      </c>
      <c r="B65" s="4" t="s">
        <v>1993</v>
      </c>
      <c r="C65" s="5" t="s">
        <v>1994</v>
      </c>
      <c r="D65" s="4" t="s">
        <v>15</v>
      </c>
      <c r="E65" s="6">
        <v>1984</v>
      </c>
      <c r="F65" s="215">
        <f t="shared" si="0"/>
        <v>0</v>
      </c>
      <c r="G65" s="6">
        <v>6398</v>
      </c>
      <c r="H65" s="8">
        <f t="shared" si="1"/>
        <v>0</v>
      </c>
      <c r="I65" s="11">
        <v>6971</v>
      </c>
      <c r="J65" s="13">
        <f t="shared" si="2"/>
        <v>0</v>
      </c>
      <c r="L65" s="14"/>
      <c r="M65" s="25">
        <f>р7гл3!E65/'7,3'!E65</f>
        <v>1.1129032258064515</v>
      </c>
      <c r="N65" s="25"/>
      <c r="O65" s="25">
        <f>р7гл3!G65/'7,3'!G65</f>
        <v>1.1130040637699281</v>
      </c>
      <c r="P65" s="25"/>
      <c r="Q65" s="25">
        <f>р7гл3!I65/'7,3'!I65</f>
        <v>1.1130397360493474</v>
      </c>
      <c r="R65" s="25"/>
      <c r="S65" s="209">
        <v>0</v>
      </c>
      <c r="T65" s="210">
        <f t="shared" si="3"/>
        <v>0</v>
      </c>
      <c r="U65" s="209"/>
      <c r="V65" s="209">
        <v>0</v>
      </c>
      <c r="W65" s="210">
        <f t="shared" si="4"/>
        <v>0</v>
      </c>
      <c r="X65" s="209"/>
      <c r="Y65" s="209">
        <v>0</v>
      </c>
      <c r="Z65" s="25">
        <f t="shared" si="5"/>
        <v>0</v>
      </c>
    </row>
    <row r="66" spans="1:26" ht="12.75" customHeight="1" x14ac:dyDescent="0.2">
      <c r="A66" s="4" t="s">
        <v>469</v>
      </c>
      <c r="B66" s="4" t="s">
        <v>1995</v>
      </c>
      <c r="C66" s="5" t="s">
        <v>1996</v>
      </c>
      <c r="D66" s="4" t="s">
        <v>15</v>
      </c>
      <c r="E66" s="8">
        <v>788</v>
      </c>
      <c r="F66" s="215">
        <f t="shared" si="0"/>
        <v>990.23333333333335</v>
      </c>
      <c r="G66" s="6">
        <v>2522</v>
      </c>
      <c r="H66" s="8">
        <f t="shared" si="1"/>
        <v>2796.85</v>
      </c>
      <c r="I66" s="11">
        <v>2722</v>
      </c>
      <c r="J66" s="13">
        <f t="shared" si="2"/>
        <v>2978.8333333333335</v>
      </c>
      <c r="L66" s="14"/>
      <c r="M66" s="25">
        <f>р7гл3!E66/'7,3'!E66</f>
        <v>1.1129441624365481</v>
      </c>
      <c r="N66" s="25">
        <f>р7гл3!F66/'7,3'!F66</f>
        <v>1.1128690207695155</v>
      </c>
      <c r="O66" s="25">
        <f>р7гл3!G66/'7,3'!G66</f>
        <v>1.1130055511498811</v>
      </c>
      <c r="P66" s="25">
        <f>р7гл3!H66/'7,3'!H66</f>
        <v>1.113037881902855</v>
      </c>
      <c r="Q66" s="25">
        <f>р7гл3!I66/'7,3'!I66</f>
        <v>1.1131520940484938</v>
      </c>
      <c r="R66" s="25">
        <f>р7гл3!J66/'7,3'!J66</f>
        <v>1.1128517876126001</v>
      </c>
      <c r="S66" s="209">
        <v>974</v>
      </c>
      <c r="T66" s="210">
        <f t="shared" si="3"/>
        <v>811.66666666666674</v>
      </c>
      <c r="U66" s="209"/>
      <c r="V66" s="209">
        <v>2751</v>
      </c>
      <c r="W66" s="210">
        <f t="shared" si="4"/>
        <v>2292.5</v>
      </c>
      <c r="X66" s="209"/>
      <c r="Y66" s="209">
        <v>2930</v>
      </c>
      <c r="Z66" s="25">
        <f t="shared" si="5"/>
        <v>2441.666666666667</v>
      </c>
    </row>
    <row r="67" spans="1:26" ht="12.75" customHeight="1" x14ac:dyDescent="0.2">
      <c r="A67" s="4" t="s">
        <v>472</v>
      </c>
      <c r="B67" s="4" t="s">
        <v>1997</v>
      </c>
      <c r="C67" s="5" t="s">
        <v>1998</v>
      </c>
      <c r="D67" s="4" t="s">
        <v>15</v>
      </c>
      <c r="E67" s="8">
        <v>945.59999999999991</v>
      </c>
      <c r="F67" s="215">
        <f t="shared" si="0"/>
        <v>1188.28</v>
      </c>
      <c r="G67" s="6">
        <v>3026.4</v>
      </c>
      <c r="H67" s="8">
        <f t="shared" si="1"/>
        <v>3356.22</v>
      </c>
      <c r="I67" s="11">
        <v>3266.4</v>
      </c>
      <c r="J67" s="13">
        <f>Z67*$K$7</f>
        <v>3574.6</v>
      </c>
      <c r="L67" s="14"/>
      <c r="M67" s="25">
        <f>р7гл3!E67/'7,3'!E67</f>
        <v>1.1129441624365481</v>
      </c>
      <c r="N67" s="25">
        <f>р7гл3!F67/'7,3'!F67</f>
        <v>1.1128690207695155</v>
      </c>
      <c r="O67" s="25">
        <f>р7гл3!G67/'7,3'!G67</f>
        <v>1.1130055511498811</v>
      </c>
      <c r="P67" s="25">
        <f>р7гл3!H67/'7,3'!H67</f>
        <v>1.113037881902855</v>
      </c>
      <c r="Q67" s="25">
        <f>р7гл3!I67/'7,3'!I67</f>
        <v>1.1131520940484938</v>
      </c>
      <c r="R67" s="25">
        <f>р7гл3!J67/'7,3'!J67</f>
        <v>1.1128517876126001</v>
      </c>
      <c r="S67" s="209">
        <v>1168.8</v>
      </c>
      <c r="T67" s="210">
        <f t="shared" si="3"/>
        <v>974</v>
      </c>
      <c r="U67" s="209"/>
      <c r="V67" s="209">
        <v>3301.2</v>
      </c>
      <c r="W67" s="210">
        <f t="shared" si="4"/>
        <v>2751</v>
      </c>
      <c r="X67" s="209"/>
      <c r="Y67" s="209">
        <v>3516</v>
      </c>
      <c r="Z67" s="25">
        <f t="shared" si="5"/>
        <v>2930</v>
      </c>
    </row>
    <row r="68" spans="1:26" ht="12.75" customHeight="1" x14ac:dyDescent="0.2">
      <c r="A68" s="4" t="s">
        <v>475</v>
      </c>
      <c r="B68" s="4" t="s">
        <v>1999</v>
      </c>
      <c r="C68" s="5" t="s">
        <v>2000</v>
      </c>
      <c r="D68" s="4" t="s">
        <v>15</v>
      </c>
      <c r="E68" s="8">
        <v>1165</v>
      </c>
      <c r="F68" s="215">
        <f t="shared" si="0"/>
        <v>1436.55</v>
      </c>
      <c r="G68" s="6">
        <v>3710</v>
      </c>
      <c r="H68" s="8">
        <f t="shared" si="1"/>
        <v>4111.3999999999996</v>
      </c>
      <c r="I68" s="11">
        <v>4121</v>
      </c>
      <c r="J68" s="13">
        <f t="shared" si="2"/>
        <v>4503.8333333333339</v>
      </c>
      <c r="L68" s="14"/>
      <c r="M68" s="25">
        <f>р7гл3!E68/'7,3'!E68</f>
        <v>1.1133047210300429</v>
      </c>
      <c r="N68" s="25">
        <f>р7гл3!F68/'7,3'!F68</f>
        <v>1.1130834290487628</v>
      </c>
      <c r="O68" s="25">
        <f>р7гл3!G68/'7,3'!G68</f>
        <v>1.1129380053908355</v>
      </c>
      <c r="P68" s="25">
        <f>р7гл3!H68/'7,3'!H68</f>
        <v>1.1130028700685899</v>
      </c>
      <c r="Q68" s="25">
        <f>р7гл3!I68/'7,3'!I68</f>
        <v>1.1130793496724096</v>
      </c>
      <c r="R68" s="25">
        <f>р7гл3!J68/'7,3'!J68</f>
        <v>1.1130518447248638</v>
      </c>
      <c r="S68" s="209">
        <v>1413</v>
      </c>
      <c r="T68" s="210">
        <f t="shared" si="3"/>
        <v>1177.5</v>
      </c>
      <c r="U68" s="209"/>
      <c r="V68" s="209">
        <v>4044</v>
      </c>
      <c r="W68" s="210">
        <f t="shared" si="4"/>
        <v>3370</v>
      </c>
      <c r="X68" s="209"/>
      <c r="Y68" s="209">
        <v>4430</v>
      </c>
      <c r="Z68" s="25">
        <f t="shared" si="5"/>
        <v>3691.666666666667</v>
      </c>
    </row>
    <row r="69" spans="1:26" ht="12.75" customHeight="1" x14ac:dyDescent="0.2">
      <c r="A69" s="4" t="s">
        <v>478</v>
      </c>
      <c r="B69" s="4" t="s">
        <v>2001</v>
      </c>
      <c r="C69" s="5" t="s">
        <v>2002</v>
      </c>
      <c r="D69" s="4" t="s">
        <v>15</v>
      </c>
      <c r="E69" s="6">
        <v>1398</v>
      </c>
      <c r="F69" s="215">
        <f t="shared" si="0"/>
        <v>1723.86</v>
      </c>
      <c r="G69" s="6">
        <v>4452</v>
      </c>
      <c r="H69" s="8">
        <f t="shared" si="1"/>
        <v>4933.68</v>
      </c>
      <c r="I69" s="11">
        <v>4945.2</v>
      </c>
      <c r="J69" s="13">
        <f t="shared" si="2"/>
        <v>5404.5999999999995</v>
      </c>
      <c r="L69" s="14"/>
      <c r="M69" s="25">
        <f>р7гл3!E69/'7,3'!E69</f>
        <v>1.1133047210300429</v>
      </c>
      <c r="N69" s="25">
        <f>р7гл3!F69/'7,3'!F69</f>
        <v>1.1130834290487628</v>
      </c>
      <c r="O69" s="25">
        <f>р7гл3!G69/'7,3'!G69</f>
        <v>1.1129380053908355</v>
      </c>
      <c r="P69" s="25">
        <f>р7гл3!H69/'7,3'!H69</f>
        <v>1.1130028700685897</v>
      </c>
      <c r="Q69" s="25">
        <f>р7гл3!I69/'7,3'!I69</f>
        <v>1.1130793496724096</v>
      </c>
      <c r="R69" s="25">
        <f>р7гл3!J69/'7,3'!J69</f>
        <v>1.1130518447248641</v>
      </c>
      <c r="S69" s="209">
        <v>1695.6</v>
      </c>
      <c r="T69" s="210">
        <f t="shared" si="3"/>
        <v>1413</v>
      </c>
      <c r="U69" s="209"/>
      <c r="V69" s="209">
        <v>4852.8</v>
      </c>
      <c r="W69" s="210">
        <f t="shared" si="4"/>
        <v>4044.0000000000005</v>
      </c>
      <c r="X69" s="209"/>
      <c r="Y69" s="209">
        <v>5316</v>
      </c>
      <c r="Z69" s="25">
        <f t="shared" si="5"/>
        <v>4430</v>
      </c>
    </row>
    <row r="70" spans="1:26" ht="12.75" customHeight="1" x14ac:dyDescent="0.2">
      <c r="A70" s="4" t="s">
        <v>481</v>
      </c>
      <c r="B70" s="4" t="s">
        <v>2003</v>
      </c>
      <c r="C70" s="5" t="s">
        <v>2004</v>
      </c>
      <c r="D70" s="4" t="s">
        <v>15</v>
      </c>
      <c r="E70" s="8">
        <v>207</v>
      </c>
      <c r="F70" s="215">
        <f t="shared" si="0"/>
        <v>0</v>
      </c>
      <c r="G70" s="8">
        <v>658</v>
      </c>
      <c r="H70" s="8">
        <f t="shared" si="1"/>
        <v>0</v>
      </c>
      <c r="I70" s="13">
        <v>710</v>
      </c>
      <c r="J70" s="13">
        <f t="shared" si="2"/>
        <v>0</v>
      </c>
      <c r="L70" s="14"/>
      <c r="M70" s="25">
        <f>р7гл3!E70/'7,3'!E70</f>
        <v>1.1111111111111112</v>
      </c>
      <c r="N70" s="25"/>
      <c r="O70" s="25">
        <f>р7гл3!G70/'7,3'!G70</f>
        <v>1.1124620060790273</v>
      </c>
      <c r="P70" s="25"/>
      <c r="Q70" s="25">
        <f>р7гл3!I70/'7,3'!I70</f>
        <v>1.1126760563380282</v>
      </c>
      <c r="R70" s="25"/>
      <c r="S70" s="209">
        <v>0</v>
      </c>
      <c r="T70" s="210">
        <f t="shared" si="3"/>
        <v>0</v>
      </c>
      <c r="U70" s="209"/>
      <c r="V70" s="209">
        <v>0</v>
      </c>
      <c r="W70" s="210">
        <f>V70/1.2</f>
        <v>0</v>
      </c>
      <c r="X70" s="209"/>
      <c r="Y70" s="209">
        <v>0</v>
      </c>
      <c r="Z70" s="25">
        <f t="shared" si="5"/>
        <v>0</v>
      </c>
    </row>
    <row r="71" spans="1:26" x14ac:dyDescent="0.2">
      <c r="K71" s="14">
        <f>SUM(E10:J70)</f>
        <v>856627.44</v>
      </c>
      <c r="S71" s="124"/>
    </row>
    <row r="72" spans="1:26" x14ac:dyDescent="0.2">
      <c r="K72" s="14">
        <f>SUM(р7гл3!E10:J70)</f>
        <v>953425.80000000016</v>
      </c>
    </row>
    <row r="73" spans="1:26" x14ac:dyDescent="0.2">
      <c r="K73" s="205">
        <f>K72/K71</f>
        <v>1.1129993687804354</v>
      </c>
    </row>
  </sheetData>
  <mergeCells count="13">
    <mergeCell ref="S9:T9"/>
    <mergeCell ref="V9:W9"/>
    <mergeCell ref="Y9:Z9"/>
    <mergeCell ref="G8:H8"/>
    <mergeCell ref="I8:J8"/>
    <mergeCell ref="A1:F2"/>
    <mergeCell ref="A4:F4"/>
    <mergeCell ref="A6:F6"/>
    <mergeCell ref="A8:A9"/>
    <mergeCell ref="B8:B9"/>
    <mergeCell ref="C8:C9"/>
    <mergeCell ref="D8:D9"/>
    <mergeCell ref="E8:F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T29"/>
  <sheetViews>
    <sheetView tabSelected="1" view="pageBreakPreview" zoomScale="120" zoomScaleNormal="100" zoomScaleSheetLayoutView="120" workbookViewId="0">
      <pane xSplit="4" ySplit="9" topLeftCell="E10" activePane="bottomRight" state="frozen"/>
      <selection pane="topRight" activeCell="E1" sqref="E1"/>
      <selection pane="bottomLeft" activeCell="A10" sqref="A10"/>
      <selection pane="bottomRight" activeCell="C11" sqref="C11"/>
    </sheetView>
  </sheetViews>
  <sheetFormatPr defaultColWidth="9.140625" defaultRowHeight="12.75" x14ac:dyDescent="0.2"/>
  <cols>
    <col min="1" max="1" width="3.85546875" style="81" customWidth="1"/>
    <col min="2" max="2" width="8.7109375" style="81" customWidth="1"/>
    <col min="3" max="3" width="41" style="81" customWidth="1"/>
    <col min="4" max="4" width="12.140625" style="81" customWidth="1"/>
    <col min="5" max="10" width="12.42578125" style="81" customWidth="1"/>
    <col min="11" max="11" width="9.140625" style="81" hidden="1" customWidth="1"/>
    <col min="12" max="252" width="9.140625" style="81"/>
    <col min="253" max="253" width="11.5703125" style="81" customWidth="1"/>
    <col min="254" max="254" width="13.140625" style="81" customWidth="1"/>
    <col min="255" max="255" width="48.42578125" style="81" customWidth="1"/>
    <col min="256" max="256" width="13.85546875" style="81" customWidth="1"/>
    <col min="257" max="257" width="11.42578125" style="81" customWidth="1"/>
    <col min="258" max="258" width="11.85546875" style="81" customWidth="1"/>
    <col min="259" max="508" width="9.140625" style="81"/>
    <col min="509" max="509" width="11.5703125" style="81" customWidth="1"/>
    <col min="510" max="510" width="13.140625" style="81" customWidth="1"/>
    <col min="511" max="511" width="48.42578125" style="81" customWidth="1"/>
    <col min="512" max="512" width="13.85546875" style="81" customWidth="1"/>
    <col min="513" max="513" width="11.42578125" style="81" customWidth="1"/>
    <col min="514" max="514" width="11.85546875" style="81" customWidth="1"/>
    <col min="515" max="764" width="9.140625" style="81"/>
    <col min="765" max="765" width="11.5703125" style="81" customWidth="1"/>
    <col min="766" max="766" width="13.140625" style="81" customWidth="1"/>
    <col min="767" max="767" width="48.42578125" style="81" customWidth="1"/>
    <col min="768" max="768" width="13.85546875" style="81" customWidth="1"/>
    <col min="769" max="769" width="11.42578125" style="81" customWidth="1"/>
    <col min="770" max="770" width="11.85546875" style="81" customWidth="1"/>
    <col min="771" max="1020" width="9.140625" style="81"/>
    <col min="1021" max="1021" width="11.5703125" style="81" customWidth="1"/>
    <col min="1022" max="1022" width="13.140625" style="81" customWidth="1"/>
    <col min="1023" max="1023" width="48.42578125" style="81" customWidth="1"/>
    <col min="1024" max="1024" width="13.85546875" style="81" customWidth="1"/>
    <col min="1025" max="1025" width="11.42578125" style="81" customWidth="1"/>
    <col min="1026" max="1026" width="11.85546875" style="81" customWidth="1"/>
    <col min="1027" max="1276" width="9.140625" style="81"/>
    <col min="1277" max="1277" width="11.5703125" style="81" customWidth="1"/>
    <col min="1278" max="1278" width="13.140625" style="81" customWidth="1"/>
    <col min="1279" max="1279" width="48.42578125" style="81" customWidth="1"/>
    <col min="1280" max="1280" width="13.85546875" style="81" customWidth="1"/>
    <col min="1281" max="1281" width="11.42578125" style="81" customWidth="1"/>
    <col min="1282" max="1282" width="11.85546875" style="81" customWidth="1"/>
    <col min="1283" max="1532" width="9.140625" style="81"/>
    <col min="1533" max="1533" width="11.5703125" style="81" customWidth="1"/>
    <col min="1534" max="1534" width="13.140625" style="81" customWidth="1"/>
    <col min="1535" max="1535" width="48.42578125" style="81" customWidth="1"/>
    <col min="1536" max="1536" width="13.85546875" style="81" customWidth="1"/>
    <col min="1537" max="1537" width="11.42578125" style="81" customWidth="1"/>
    <col min="1538" max="1538" width="11.85546875" style="81" customWidth="1"/>
    <col min="1539" max="1788" width="9.140625" style="81"/>
    <col min="1789" max="1789" width="11.5703125" style="81" customWidth="1"/>
    <col min="1790" max="1790" width="13.140625" style="81" customWidth="1"/>
    <col min="1791" max="1791" width="48.42578125" style="81" customWidth="1"/>
    <col min="1792" max="1792" width="13.85546875" style="81" customWidth="1"/>
    <col min="1793" max="1793" width="11.42578125" style="81" customWidth="1"/>
    <col min="1794" max="1794" width="11.85546875" style="81" customWidth="1"/>
    <col min="1795" max="2044" width="9.140625" style="81"/>
    <col min="2045" max="2045" width="11.5703125" style="81" customWidth="1"/>
    <col min="2046" max="2046" width="13.140625" style="81" customWidth="1"/>
    <col min="2047" max="2047" width="48.42578125" style="81" customWidth="1"/>
    <col min="2048" max="2048" width="13.85546875" style="81" customWidth="1"/>
    <col min="2049" max="2049" width="11.42578125" style="81" customWidth="1"/>
    <col min="2050" max="2050" width="11.85546875" style="81" customWidth="1"/>
    <col min="2051" max="2300" width="9.140625" style="81"/>
    <col min="2301" max="2301" width="11.5703125" style="81" customWidth="1"/>
    <col min="2302" max="2302" width="13.140625" style="81" customWidth="1"/>
    <col min="2303" max="2303" width="48.42578125" style="81" customWidth="1"/>
    <col min="2304" max="2304" width="13.85546875" style="81" customWidth="1"/>
    <col min="2305" max="2305" width="11.42578125" style="81" customWidth="1"/>
    <col min="2306" max="2306" width="11.85546875" style="81" customWidth="1"/>
    <col min="2307" max="2556" width="9.140625" style="81"/>
    <col min="2557" max="2557" width="11.5703125" style="81" customWidth="1"/>
    <col min="2558" max="2558" width="13.140625" style="81" customWidth="1"/>
    <col min="2559" max="2559" width="48.42578125" style="81" customWidth="1"/>
    <col min="2560" max="2560" width="13.85546875" style="81" customWidth="1"/>
    <col min="2561" max="2561" width="11.42578125" style="81" customWidth="1"/>
    <col min="2562" max="2562" width="11.85546875" style="81" customWidth="1"/>
    <col min="2563" max="2812" width="9.140625" style="81"/>
    <col min="2813" max="2813" width="11.5703125" style="81" customWidth="1"/>
    <col min="2814" max="2814" width="13.140625" style="81" customWidth="1"/>
    <col min="2815" max="2815" width="48.42578125" style="81" customWidth="1"/>
    <col min="2816" max="2816" width="13.85546875" style="81" customWidth="1"/>
    <col min="2817" max="2817" width="11.42578125" style="81" customWidth="1"/>
    <col min="2818" max="2818" width="11.85546875" style="81" customWidth="1"/>
    <col min="2819" max="3068" width="9.140625" style="81"/>
    <col min="3069" max="3069" width="11.5703125" style="81" customWidth="1"/>
    <col min="3070" max="3070" width="13.140625" style="81" customWidth="1"/>
    <col min="3071" max="3071" width="48.42578125" style="81" customWidth="1"/>
    <col min="3072" max="3072" width="13.85546875" style="81" customWidth="1"/>
    <col min="3073" max="3073" width="11.42578125" style="81" customWidth="1"/>
    <col min="3074" max="3074" width="11.85546875" style="81" customWidth="1"/>
    <col min="3075" max="3324" width="9.140625" style="81"/>
    <col min="3325" max="3325" width="11.5703125" style="81" customWidth="1"/>
    <col min="3326" max="3326" width="13.140625" style="81" customWidth="1"/>
    <col min="3327" max="3327" width="48.42578125" style="81" customWidth="1"/>
    <col min="3328" max="3328" width="13.85546875" style="81" customWidth="1"/>
    <col min="3329" max="3329" width="11.42578125" style="81" customWidth="1"/>
    <col min="3330" max="3330" width="11.85546875" style="81" customWidth="1"/>
    <col min="3331" max="3580" width="9.140625" style="81"/>
    <col min="3581" max="3581" width="11.5703125" style="81" customWidth="1"/>
    <col min="3582" max="3582" width="13.140625" style="81" customWidth="1"/>
    <col min="3583" max="3583" width="48.42578125" style="81" customWidth="1"/>
    <col min="3584" max="3584" width="13.85546875" style="81" customWidth="1"/>
    <col min="3585" max="3585" width="11.42578125" style="81" customWidth="1"/>
    <col min="3586" max="3586" width="11.85546875" style="81" customWidth="1"/>
    <col min="3587" max="3836" width="9.140625" style="81"/>
    <col min="3837" max="3837" width="11.5703125" style="81" customWidth="1"/>
    <col min="3838" max="3838" width="13.140625" style="81" customWidth="1"/>
    <col min="3839" max="3839" width="48.42578125" style="81" customWidth="1"/>
    <col min="3840" max="3840" width="13.85546875" style="81" customWidth="1"/>
    <col min="3841" max="3841" width="11.42578125" style="81" customWidth="1"/>
    <col min="3842" max="3842" width="11.85546875" style="81" customWidth="1"/>
    <col min="3843" max="4092" width="9.140625" style="81"/>
    <col min="4093" max="4093" width="11.5703125" style="81" customWidth="1"/>
    <col min="4094" max="4094" width="13.140625" style="81" customWidth="1"/>
    <col min="4095" max="4095" width="48.42578125" style="81" customWidth="1"/>
    <col min="4096" max="4096" width="13.85546875" style="81" customWidth="1"/>
    <col min="4097" max="4097" width="11.42578125" style="81" customWidth="1"/>
    <col min="4098" max="4098" width="11.85546875" style="81" customWidth="1"/>
    <col min="4099" max="4348" width="9.140625" style="81"/>
    <col min="4349" max="4349" width="11.5703125" style="81" customWidth="1"/>
    <col min="4350" max="4350" width="13.140625" style="81" customWidth="1"/>
    <col min="4351" max="4351" width="48.42578125" style="81" customWidth="1"/>
    <col min="4352" max="4352" width="13.85546875" style="81" customWidth="1"/>
    <col min="4353" max="4353" width="11.42578125" style="81" customWidth="1"/>
    <col min="4354" max="4354" width="11.85546875" style="81" customWidth="1"/>
    <col min="4355" max="4604" width="9.140625" style="81"/>
    <col min="4605" max="4605" width="11.5703125" style="81" customWidth="1"/>
    <col min="4606" max="4606" width="13.140625" style="81" customWidth="1"/>
    <col min="4607" max="4607" width="48.42578125" style="81" customWidth="1"/>
    <col min="4608" max="4608" width="13.85546875" style="81" customWidth="1"/>
    <col min="4609" max="4609" width="11.42578125" style="81" customWidth="1"/>
    <col min="4610" max="4610" width="11.85546875" style="81" customWidth="1"/>
    <col min="4611" max="4860" width="9.140625" style="81"/>
    <col min="4861" max="4861" width="11.5703125" style="81" customWidth="1"/>
    <col min="4862" max="4862" width="13.140625" style="81" customWidth="1"/>
    <col min="4863" max="4863" width="48.42578125" style="81" customWidth="1"/>
    <col min="4864" max="4864" width="13.85546875" style="81" customWidth="1"/>
    <col min="4865" max="4865" width="11.42578125" style="81" customWidth="1"/>
    <col min="4866" max="4866" width="11.85546875" style="81" customWidth="1"/>
    <col min="4867" max="5116" width="9.140625" style="81"/>
    <col min="5117" max="5117" width="11.5703125" style="81" customWidth="1"/>
    <col min="5118" max="5118" width="13.140625" style="81" customWidth="1"/>
    <col min="5119" max="5119" width="48.42578125" style="81" customWidth="1"/>
    <col min="5120" max="5120" width="13.85546875" style="81" customWidth="1"/>
    <col min="5121" max="5121" width="11.42578125" style="81" customWidth="1"/>
    <col min="5122" max="5122" width="11.85546875" style="81" customWidth="1"/>
    <col min="5123" max="5372" width="9.140625" style="81"/>
    <col min="5373" max="5373" width="11.5703125" style="81" customWidth="1"/>
    <col min="5374" max="5374" width="13.140625" style="81" customWidth="1"/>
    <col min="5375" max="5375" width="48.42578125" style="81" customWidth="1"/>
    <col min="5376" max="5376" width="13.85546875" style="81" customWidth="1"/>
    <col min="5377" max="5377" width="11.42578125" style="81" customWidth="1"/>
    <col min="5378" max="5378" width="11.85546875" style="81" customWidth="1"/>
    <col min="5379" max="5628" width="9.140625" style="81"/>
    <col min="5629" max="5629" width="11.5703125" style="81" customWidth="1"/>
    <col min="5630" max="5630" width="13.140625" style="81" customWidth="1"/>
    <col min="5631" max="5631" width="48.42578125" style="81" customWidth="1"/>
    <col min="5632" max="5632" width="13.85546875" style="81" customWidth="1"/>
    <col min="5633" max="5633" width="11.42578125" style="81" customWidth="1"/>
    <col min="5634" max="5634" width="11.85546875" style="81" customWidth="1"/>
    <col min="5635" max="5884" width="9.140625" style="81"/>
    <col min="5885" max="5885" width="11.5703125" style="81" customWidth="1"/>
    <col min="5886" max="5886" width="13.140625" style="81" customWidth="1"/>
    <col min="5887" max="5887" width="48.42578125" style="81" customWidth="1"/>
    <col min="5888" max="5888" width="13.85546875" style="81" customWidth="1"/>
    <col min="5889" max="5889" width="11.42578125" style="81" customWidth="1"/>
    <col min="5890" max="5890" width="11.85546875" style="81" customWidth="1"/>
    <col min="5891" max="6140" width="9.140625" style="81"/>
    <col min="6141" max="6141" width="11.5703125" style="81" customWidth="1"/>
    <col min="6142" max="6142" width="13.140625" style="81" customWidth="1"/>
    <col min="6143" max="6143" width="48.42578125" style="81" customWidth="1"/>
    <col min="6144" max="6144" width="13.85546875" style="81" customWidth="1"/>
    <col min="6145" max="6145" width="11.42578125" style="81" customWidth="1"/>
    <col min="6146" max="6146" width="11.85546875" style="81" customWidth="1"/>
    <col min="6147" max="6396" width="9.140625" style="81"/>
    <col min="6397" max="6397" width="11.5703125" style="81" customWidth="1"/>
    <col min="6398" max="6398" width="13.140625" style="81" customWidth="1"/>
    <col min="6399" max="6399" width="48.42578125" style="81" customWidth="1"/>
    <col min="6400" max="6400" width="13.85546875" style="81" customWidth="1"/>
    <col min="6401" max="6401" width="11.42578125" style="81" customWidth="1"/>
    <col min="6402" max="6402" width="11.85546875" style="81" customWidth="1"/>
    <col min="6403" max="6652" width="9.140625" style="81"/>
    <col min="6653" max="6653" width="11.5703125" style="81" customWidth="1"/>
    <col min="6654" max="6654" width="13.140625" style="81" customWidth="1"/>
    <col min="6655" max="6655" width="48.42578125" style="81" customWidth="1"/>
    <col min="6656" max="6656" width="13.85546875" style="81" customWidth="1"/>
    <col min="6657" max="6657" width="11.42578125" style="81" customWidth="1"/>
    <col min="6658" max="6658" width="11.85546875" style="81" customWidth="1"/>
    <col min="6659" max="6908" width="9.140625" style="81"/>
    <col min="6909" max="6909" width="11.5703125" style="81" customWidth="1"/>
    <col min="6910" max="6910" width="13.140625" style="81" customWidth="1"/>
    <col min="6911" max="6911" width="48.42578125" style="81" customWidth="1"/>
    <col min="6912" max="6912" width="13.85546875" style="81" customWidth="1"/>
    <col min="6913" max="6913" width="11.42578125" style="81" customWidth="1"/>
    <col min="6914" max="6914" width="11.85546875" style="81" customWidth="1"/>
    <col min="6915" max="7164" width="9.140625" style="81"/>
    <col min="7165" max="7165" width="11.5703125" style="81" customWidth="1"/>
    <col min="7166" max="7166" width="13.140625" style="81" customWidth="1"/>
    <col min="7167" max="7167" width="48.42578125" style="81" customWidth="1"/>
    <col min="7168" max="7168" width="13.85546875" style="81" customWidth="1"/>
    <col min="7169" max="7169" width="11.42578125" style="81" customWidth="1"/>
    <col min="7170" max="7170" width="11.85546875" style="81" customWidth="1"/>
    <col min="7171" max="7420" width="9.140625" style="81"/>
    <col min="7421" max="7421" width="11.5703125" style="81" customWidth="1"/>
    <col min="7422" max="7422" width="13.140625" style="81" customWidth="1"/>
    <col min="7423" max="7423" width="48.42578125" style="81" customWidth="1"/>
    <col min="7424" max="7424" width="13.85546875" style="81" customWidth="1"/>
    <col min="7425" max="7425" width="11.42578125" style="81" customWidth="1"/>
    <col min="7426" max="7426" width="11.85546875" style="81" customWidth="1"/>
    <col min="7427" max="7676" width="9.140625" style="81"/>
    <col min="7677" max="7677" width="11.5703125" style="81" customWidth="1"/>
    <col min="7678" max="7678" width="13.140625" style="81" customWidth="1"/>
    <col min="7679" max="7679" width="48.42578125" style="81" customWidth="1"/>
    <col min="7680" max="7680" width="13.85546875" style="81" customWidth="1"/>
    <col min="7681" max="7681" width="11.42578125" style="81" customWidth="1"/>
    <col min="7682" max="7682" width="11.85546875" style="81" customWidth="1"/>
    <col min="7683" max="7932" width="9.140625" style="81"/>
    <col min="7933" max="7933" width="11.5703125" style="81" customWidth="1"/>
    <col min="7934" max="7934" width="13.140625" style="81" customWidth="1"/>
    <col min="7935" max="7935" width="48.42578125" style="81" customWidth="1"/>
    <col min="7936" max="7936" width="13.85546875" style="81" customWidth="1"/>
    <col min="7937" max="7937" width="11.42578125" style="81" customWidth="1"/>
    <col min="7938" max="7938" width="11.85546875" style="81" customWidth="1"/>
    <col min="7939" max="8188" width="9.140625" style="81"/>
    <col min="8189" max="8189" width="11.5703125" style="81" customWidth="1"/>
    <col min="8190" max="8190" width="13.140625" style="81" customWidth="1"/>
    <col min="8191" max="8191" width="48.42578125" style="81" customWidth="1"/>
    <col min="8192" max="8192" width="13.85546875" style="81" customWidth="1"/>
    <col min="8193" max="8193" width="11.42578125" style="81" customWidth="1"/>
    <col min="8194" max="8194" width="11.85546875" style="81" customWidth="1"/>
    <col min="8195" max="8444" width="9.140625" style="81"/>
    <col min="8445" max="8445" width="11.5703125" style="81" customWidth="1"/>
    <col min="8446" max="8446" width="13.140625" style="81" customWidth="1"/>
    <col min="8447" max="8447" width="48.42578125" style="81" customWidth="1"/>
    <col min="8448" max="8448" width="13.85546875" style="81" customWidth="1"/>
    <col min="8449" max="8449" width="11.42578125" style="81" customWidth="1"/>
    <col min="8450" max="8450" width="11.85546875" style="81" customWidth="1"/>
    <col min="8451" max="8700" width="9.140625" style="81"/>
    <col min="8701" max="8701" width="11.5703125" style="81" customWidth="1"/>
    <col min="8702" max="8702" width="13.140625" style="81" customWidth="1"/>
    <col min="8703" max="8703" width="48.42578125" style="81" customWidth="1"/>
    <col min="8704" max="8704" width="13.85546875" style="81" customWidth="1"/>
    <col min="8705" max="8705" width="11.42578125" style="81" customWidth="1"/>
    <col min="8706" max="8706" width="11.85546875" style="81" customWidth="1"/>
    <col min="8707" max="8956" width="9.140625" style="81"/>
    <col min="8957" max="8957" width="11.5703125" style="81" customWidth="1"/>
    <col min="8958" max="8958" width="13.140625" style="81" customWidth="1"/>
    <col min="8959" max="8959" width="48.42578125" style="81" customWidth="1"/>
    <col min="8960" max="8960" width="13.85546875" style="81" customWidth="1"/>
    <col min="8961" max="8961" width="11.42578125" style="81" customWidth="1"/>
    <col min="8962" max="8962" width="11.85546875" style="81" customWidth="1"/>
    <col min="8963" max="9212" width="9.140625" style="81"/>
    <col min="9213" max="9213" width="11.5703125" style="81" customWidth="1"/>
    <col min="9214" max="9214" width="13.140625" style="81" customWidth="1"/>
    <col min="9215" max="9215" width="48.42578125" style="81" customWidth="1"/>
    <col min="9216" max="9216" width="13.85546875" style="81" customWidth="1"/>
    <col min="9217" max="9217" width="11.42578125" style="81" customWidth="1"/>
    <col min="9218" max="9218" width="11.85546875" style="81" customWidth="1"/>
    <col min="9219" max="9468" width="9.140625" style="81"/>
    <col min="9469" max="9469" width="11.5703125" style="81" customWidth="1"/>
    <col min="9470" max="9470" width="13.140625" style="81" customWidth="1"/>
    <col min="9471" max="9471" width="48.42578125" style="81" customWidth="1"/>
    <col min="9472" max="9472" width="13.85546875" style="81" customWidth="1"/>
    <col min="9473" max="9473" width="11.42578125" style="81" customWidth="1"/>
    <col min="9474" max="9474" width="11.85546875" style="81" customWidth="1"/>
    <col min="9475" max="9724" width="9.140625" style="81"/>
    <col min="9725" max="9725" width="11.5703125" style="81" customWidth="1"/>
    <col min="9726" max="9726" width="13.140625" style="81" customWidth="1"/>
    <col min="9727" max="9727" width="48.42578125" style="81" customWidth="1"/>
    <col min="9728" max="9728" width="13.85546875" style="81" customWidth="1"/>
    <col min="9729" max="9729" width="11.42578125" style="81" customWidth="1"/>
    <col min="9730" max="9730" width="11.85546875" style="81" customWidth="1"/>
    <col min="9731" max="9980" width="9.140625" style="81"/>
    <col min="9981" max="9981" width="11.5703125" style="81" customWidth="1"/>
    <col min="9982" max="9982" width="13.140625" style="81" customWidth="1"/>
    <col min="9983" max="9983" width="48.42578125" style="81" customWidth="1"/>
    <col min="9984" max="9984" width="13.85546875" style="81" customWidth="1"/>
    <col min="9985" max="9985" width="11.42578125" style="81" customWidth="1"/>
    <col min="9986" max="9986" width="11.85546875" style="81" customWidth="1"/>
    <col min="9987" max="10236" width="9.140625" style="81"/>
    <col min="10237" max="10237" width="11.5703125" style="81" customWidth="1"/>
    <col min="10238" max="10238" width="13.140625" style="81" customWidth="1"/>
    <col min="10239" max="10239" width="48.42578125" style="81" customWidth="1"/>
    <col min="10240" max="10240" width="13.85546875" style="81" customWidth="1"/>
    <col min="10241" max="10241" width="11.42578125" style="81" customWidth="1"/>
    <col min="10242" max="10242" width="11.85546875" style="81" customWidth="1"/>
    <col min="10243" max="10492" width="9.140625" style="81"/>
    <col min="10493" max="10493" width="11.5703125" style="81" customWidth="1"/>
    <col min="10494" max="10494" width="13.140625" style="81" customWidth="1"/>
    <col min="10495" max="10495" width="48.42578125" style="81" customWidth="1"/>
    <col min="10496" max="10496" width="13.85546875" style="81" customWidth="1"/>
    <col min="10497" max="10497" width="11.42578125" style="81" customWidth="1"/>
    <col min="10498" max="10498" width="11.85546875" style="81" customWidth="1"/>
    <col min="10499" max="10748" width="9.140625" style="81"/>
    <col min="10749" max="10749" width="11.5703125" style="81" customWidth="1"/>
    <col min="10750" max="10750" width="13.140625" style="81" customWidth="1"/>
    <col min="10751" max="10751" width="48.42578125" style="81" customWidth="1"/>
    <col min="10752" max="10752" width="13.85546875" style="81" customWidth="1"/>
    <col min="10753" max="10753" width="11.42578125" style="81" customWidth="1"/>
    <col min="10754" max="10754" width="11.85546875" style="81" customWidth="1"/>
    <col min="10755" max="11004" width="9.140625" style="81"/>
    <col min="11005" max="11005" width="11.5703125" style="81" customWidth="1"/>
    <col min="11006" max="11006" width="13.140625" style="81" customWidth="1"/>
    <col min="11007" max="11007" width="48.42578125" style="81" customWidth="1"/>
    <col min="11008" max="11008" width="13.85546875" style="81" customWidth="1"/>
    <col min="11009" max="11009" width="11.42578125" style="81" customWidth="1"/>
    <col min="11010" max="11010" width="11.85546875" style="81" customWidth="1"/>
    <col min="11011" max="11260" width="9.140625" style="81"/>
    <col min="11261" max="11261" width="11.5703125" style="81" customWidth="1"/>
    <col min="11262" max="11262" width="13.140625" style="81" customWidth="1"/>
    <col min="11263" max="11263" width="48.42578125" style="81" customWidth="1"/>
    <col min="11264" max="11264" width="13.85546875" style="81" customWidth="1"/>
    <col min="11265" max="11265" width="11.42578125" style="81" customWidth="1"/>
    <col min="11266" max="11266" width="11.85546875" style="81" customWidth="1"/>
    <col min="11267" max="11516" width="9.140625" style="81"/>
    <col min="11517" max="11517" width="11.5703125" style="81" customWidth="1"/>
    <col min="11518" max="11518" width="13.140625" style="81" customWidth="1"/>
    <col min="11519" max="11519" width="48.42578125" style="81" customWidth="1"/>
    <col min="11520" max="11520" width="13.85546875" style="81" customWidth="1"/>
    <col min="11521" max="11521" width="11.42578125" style="81" customWidth="1"/>
    <col min="11522" max="11522" width="11.85546875" style="81" customWidth="1"/>
    <col min="11523" max="11772" width="9.140625" style="81"/>
    <col min="11773" max="11773" width="11.5703125" style="81" customWidth="1"/>
    <col min="11774" max="11774" width="13.140625" style="81" customWidth="1"/>
    <col min="11775" max="11775" width="48.42578125" style="81" customWidth="1"/>
    <col min="11776" max="11776" width="13.85546875" style="81" customWidth="1"/>
    <col min="11777" max="11777" width="11.42578125" style="81" customWidth="1"/>
    <col min="11778" max="11778" width="11.85546875" style="81" customWidth="1"/>
    <col min="11779" max="12028" width="9.140625" style="81"/>
    <col min="12029" max="12029" width="11.5703125" style="81" customWidth="1"/>
    <col min="12030" max="12030" width="13.140625" style="81" customWidth="1"/>
    <col min="12031" max="12031" width="48.42578125" style="81" customWidth="1"/>
    <col min="12032" max="12032" width="13.85546875" style="81" customWidth="1"/>
    <col min="12033" max="12033" width="11.42578125" style="81" customWidth="1"/>
    <col min="12034" max="12034" width="11.85546875" style="81" customWidth="1"/>
    <col min="12035" max="12284" width="9.140625" style="81"/>
    <col min="12285" max="12285" width="11.5703125" style="81" customWidth="1"/>
    <col min="12286" max="12286" width="13.140625" style="81" customWidth="1"/>
    <col min="12287" max="12287" width="48.42578125" style="81" customWidth="1"/>
    <col min="12288" max="12288" width="13.85546875" style="81" customWidth="1"/>
    <col min="12289" max="12289" width="11.42578125" style="81" customWidth="1"/>
    <col min="12290" max="12290" width="11.85546875" style="81" customWidth="1"/>
    <col min="12291" max="12540" width="9.140625" style="81"/>
    <col min="12541" max="12541" width="11.5703125" style="81" customWidth="1"/>
    <col min="12542" max="12542" width="13.140625" style="81" customWidth="1"/>
    <col min="12543" max="12543" width="48.42578125" style="81" customWidth="1"/>
    <col min="12544" max="12544" width="13.85546875" style="81" customWidth="1"/>
    <col min="12545" max="12545" width="11.42578125" style="81" customWidth="1"/>
    <col min="12546" max="12546" width="11.85546875" style="81" customWidth="1"/>
    <col min="12547" max="12796" width="9.140625" style="81"/>
    <col min="12797" max="12797" width="11.5703125" style="81" customWidth="1"/>
    <col min="12798" max="12798" width="13.140625" style="81" customWidth="1"/>
    <col min="12799" max="12799" width="48.42578125" style="81" customWidth="1"/>
    <col min="12800" max="12800" width="13.85546875" style="81" customWidth="1"/>
    <col min="12801" max="12801" width="11.42578125" style="81" customWidth="1"/>
    <col min="12802" max="12802" width="11.85546875" style="81" customWidth="1"/>
    <col min="12803" max="13052" width="9.140625" style="81"/>
    <col min="13053" max="13053" width="11.5703125" style="81" customWidth="1"/>
    <col min="13054" max="13054" width="13.140625" style="81" customWidth="1"/>
    <col min="13055" max="13055" width="48.42578125" style="81" customWidth="1"/>
    <col min="13056" max="13056" width="13.85546875" style="81" customWidth="1"/>
    <col min="13057" max="13057" width="11.42578125" style="81" customWidth="1"/>
    <col min="13058" max="13058" width="11.85546875" style="81" customWidth="1"/>
    <col min="13059" max="13308" width="9.140625" style="81"/>
    <col min="13309" max="13309" width="11.5703125" style="81" customWidth="1"/>
    <col min="13310" max="13310" width="13.140625" style="81" customWidth="1"/>
    <col min="13311" max="13311" width="48.42578125" style="81" customWidth="1"/>
    <col min="13312" max="13312" width="13.85546875" style="81" customWidth="1"/>
    <col min="13313" max="13313" width="11.42578125" style="81" customWidth="1"/>
    <col min="13314" max="13314" width="11.85546875" style="81" customWidth="1"/>
    <col min="13315" max="13564" width="9.140625" style="81"/>
    <col min="13565" max="13565" width="11.5703125" style="81" customWidth="1"/>
    <col min="13566" max="13566" width="13.140625" style="81" customWidth="1"/>
    <col min="13567" max="13567" width="48.42578125" style="81" customWidth="1"/>
    <col min="13568" max="13568" width="13.85546875" style="81" customWidth="1"/>
    <col min="13569" max="13569" width="11.42578125" style="81" customWidth="1"/>
    <col min="13570" max="13570" width="11.85546875" style="81" customWidth="1"/>
    <col min="13571" max="13820" width="9.140625" style="81"/>
    <col min="13821" max="13821" width="11.5703125" style="81" customWidth="1"/>
    <col min="13822" max="13822" width="13.140625" style="81" customWidth="1"/>
    <col min="13823" max="13823" width="48.42578125" style="81" customWidth="1"/>
    <col min="13824" max="13824" width="13.85546875" style="81" customWidth="1"/>
    <col min="13825" max="13825" width="11.42578125" style="81" customWidth="1"/>
    <col min="13826" max="13826" width="11.85546875" style="81" customWidth="1"/>
    <col min="13827" max="14076" width="9.140625" style="81"/>
    <col min="14077" max="14077" width="11.5703125" style="81" customWidth="1"/>
    <col min="14078" max="14078" width="13.140625" style="81" customWidth="1"/>
    <col min="14079" max="14079" width="48.42578125" style="81" customWidth="1"/>
    <col min="14080" max="14080" width="13.85546875" style="81" customWidth="1"/>
    <col min="14081" max="14081" width="11.42578125" style="81" customWidth="1"/>
    <col min="14082" max="14082" width="11.85546875" style="81" customWidth="1"/>
    <col min="14083" max="14332" width="9.140625" style="81"/>
    <col min="14333" max="14333" width="11.5703125" style="81" customWidth="1"/>
    <col min="14334" max="14334" width="13.140625" style="81" customWidth="1"/>
    <col min="14335" max="14335" width="48.42578125" style="81" customWidth="1"/>
    <col min="14336" max="14336" width="13.85546875" style="81" customWidth="1"/>
    <col min="14337" max="14337" width="11.42578125" style="81" customWidth="1"/>
    <col min="14338" max="14338" width="11.85546875" style="81" customWidth="1"/>
    <col min="14339" max="14588" width="9.140625" style="81"/>
    <col min="14589" max="14589" width="11.5703125" style="81" customWidth="1"/>
    <col min="14590" max="14590" width="13.140625" style="81" customWidth="1"/>
    <col min="14591" max="14591" width="48.42578125" style="81" customWidth="1"/>
    <col min="14592" max="14592" width="13.85546875" style="81" customWidth="1"/>
    <col min="14593" max="14593" width="11.42578125" style="81" customWidth="1"/>
    <col min="14594" max="14594" width="11.85546875" style="81" customWidth="1"/>
    <col min="14595" max="14844" width="9.140625" style="81"/>
    <col min="14845" max="14845" width="11.5703125" style="81" customWidth="1"/>
    <col min="14846" max="14846" width="13.140625" style="81" customWidth="1"/>
    <col min="14847" max="14847" width="48.42578125" style="81" customWidth="1"/>
    <col min="14848" max="14848" width="13.85546875" style="81" customWidth="1"/>
    <col min="14849" max="14849" width="11.42578125" style="81" customWidth="1"/>
    <col min="14850" max="14850" width="11.85546875" style="81" customWidth="1"/>
    <col min="14851" max="15100" width="9.140625" style="81"/>
    <col min="15101" max="15101" width="11.5703125" style="81" customWidth="1"/>
    <col min="15102" max="15102" width="13.140625" style="81" customWidth="1"/>
    <col min="15103" max="15103" width="48.42578125" style="81" customWidth="1"/>
    <col min="15104" max="15104" width="13.85546875" style="81" customWidth="1"/>
    <col min="15105" max="15105" width="11.42578125" style="81" customWidth="1"/>
    <col min="15106" max="15106" width="11.85546875" style="81" customWidth="1"/>
    <col min="15107" max="15356" width="9.140625" style="81"/>
    <col min="15357" max="15357" width="11.5703125" style="81" customWidth="1"/>
    <col min="15358" max="15358" width="13.140625" style="81" customWidth="1"/>
    <col min="15359" max="15359" width="48.42578125" style="81" customWidth="1"/>
    <col min="15360" max="15360" width="13.85546875" style="81" customWidth="1"/>
    <col min="15361" max="15361" width="11.42578125" style="81" customWidth="1"/>
    <col min="15362" max="15362" width="11.85546875" style="81" customWidth="1"/>
    <col min="15363" max="15612" width="9.140625" style="81"/>
    <col min="15613" max="15613" width="11.5703125" style="81" customWidth="1"/>
    <col min="15614" max="15614" width="13.140625" style="81" customWidth="1"/>
    <col min="15615" max="15615" width="48.42578125" style="81" customWidth="1"/>
    <col min="15616" max="15616" width="13.85546875" style="81" customWidth="1"/>
    <col min="15617" max="15617" width="11.42578125" style="81" customWidth="1"/>
    <col min="15618" max="15618" width="11.85546875" style="81" customWidth="1"/>
    <col min="15619" max="15868" width="9.140625" style="81"/>
    <col min="15869" max="15869" width="11.5703125" style="81" customWidth="1"/>
    <col min="15870" max="15870" width="13.140625" style="81" customWidth="1"/>
    <col min="15871" max="15871" width="48.42578125" style="81" customWidth="1"/>
    <col min="15872" max="15872" width="13.85546875" style="81" customWidth="1"/>
    <col min="15873" max="15873" width="11.42578125" style="81" customWidth="1"/>
    <col min="15874" max="15874" width="11.85546875" style="81" customWidth="1"/>
    <col min="15875" max="16124" width="9.140625" style="81"/>
    <col min="16125" max="16125" width="11.5703125" style="81" customWidth="1"/>
    <col min="16126" max="16126" width="13.140625" style="81" customWidth="1"/>
    <col min="16127" max="16127" width="48.42578125" style="81" customWidth="1"/>
    <col min="16128" max="16128" width="13.85546875" style="81" customWidth="1"/>
    <col min="16129" max="16129" width="11.42578125" style="81" customWidth="1"/>
    <col min="16130" max="16130" width="11.85546875" style="81" customWidth="1"/>
    <col min="16131" max="16384" width="9.140625" style="81"/>
  </cols>
  <sheetData>
    <row r="1" spans="1:20" ht="18" customHeight="1" x14ac:dyDescent="0.2">
      <c r="A1" s="263" t="s">
        <v>2962</v>
      </c>
      <c r="B1" s="263"/>
      <c r="C1" s="263"/>
      <c r="D1" s="263"/>
      <c r="E1" s="263"/>
      <c r="F1" s="263"/>
      <c r="G1" s="263"/>
      <c r="H1" s="263"/>
      <c r="I1" s="263"/>
      <c r="J1" s="263"/>
    </row>
    <row r="2" spans="1:20" ht="11.25" customHeight="1" x14ac:dyDescent="0.2">
      <c r="A2" s="27"/>
      <c r="B2" s="27"/>
      <c r="C2" s="27"/>
      <c r="D2" s="27"/>
      <c r="E2" s="27"/>
      <c r="F2" s="27"/>
    </row>
    <row r="3" spans="1:20" ht="11.25" customHeight="1" x14ac:dyDescent="0.2"/>
    <row r="4" spans="1:20" ht="18.75" x14ac:dyDescent="0.2">
      <c r="A4" s="264" t="s">
        <v>2967</v>
      </c>
      <c r="B4" s="264"/>
      <c r="C4" s="264"/>
      <c r="D4" s="264"/>
      <c r="E4" s="264"/>
      <c r="F4" s="264"/>
      <c r="G4" s="264"/>
      <c r="H4" s="264"/>
      <c r="I4" s="264"/>
      <c r="J4" s="264"/>
    </row>
    <row r="5" spans="1:20" ht="12.75" customHeight="1" x14ac:dyDescent="0.2"/>
    <row r="6" spans="1:20" ht="12.75" customHeight="1" thickBot="1" x14ac:dyDescent="0.25">
      <c r="A6" s="265"/>
      <c r="B6" s="265"/>
      <c r="C6" s="265"/>
      <c r="D6" s="265"/>
      <c r="E6" s="265"/>
      <c r="F6" s="265"/>
    </row>
    <row r="7" spans="1:20" ht="12.75" customHeight="1" thickBot="1" x14ac:dyDescent="0.25">
      <c r="E7" s="270" t="s">
        <v>2968</v>
      </c>
      <c r="F7" s="271"/>
      <c r="G7" s="270" t="s">
        <v>2969</v>
      </c>
      <c r="H7" s="271"/>
      <c r="I7" s="272" t="s">
        <v>2970</v>
      </c>
      <c r="J7" s="271"/>
    </row>
    <row r="8" spans="1:20" ht="12.75" customHeight="1" x14ac:dyDescent="0.2">
      <c r="A8" s="266" t="s">
        <v>2</v>
      </c>
      <c r="B8" s="266" t="s">
        <v>3</v>
      </c>
      <c r="C8" s="268" t="s">
        <v>4</v>
      </c>
      <c r="D8" s="268" t="s">
        <v>5</v>
      </c>
      <c r="E8" s="252" t="s">
        <v>6</v>
      </c>
      <c r="F8" s="252"/>
      <c r="G8" s="252" t="s">
        <v>6</v>
      </c>
      <c r="H8" s="252"/>
      <c r="I8" s="252" t="s">
        <v>6</v>
      </c>
      <c r="J8" s="252"/>
      <c r="K8" s="261" t="s">
        <v>3230</v>
      </c>
    </row>
    <row r="9" spans="1:20" ht="39" thickBot="1" x14ac:dyDescent="0.25">
      <c r="A9" s="267"/>
      <c r="B9" s="267"/>
      <c r="C9" s="269"/>
      <c r="D9" s="269"/>
      <c r="E9" s="2" t="s">
        <v>7</v>
      </c>
      <c r="F9" s="3" t="s">
        <v>8</v>
      </c>
      <c r="G9" s="2" t="s">
        <v>7</v>
      </c>
      <c r="H9" s="3" t="s">
        <v>8</v>
      </c>
      <c r="I9" s="9" t="s">
        <v>7</v>
      </c>
      <c r="J9" s="10" t="s">
        <v>8</v>
      </c>
      <c r="K9" s="262"/>
    </row>
    <row r="10" spans="1:20" ht="12.75" customHeight="1" x14ac:dyDescent="0.2">
      <c r="A10" s="4" t="s">
        <v>9</v>
      </c>
      <c r="B10" s="4" t="s">
        <v>10</v>
      </c>
      <c r="C10" s="5" t="s">
        <v>11</v>
      </c>
      <c r="D10" s="4" t="s">
        <v>12</v>
      </c>
      <c r="E10" s="6">
        <f>ROUND('1,4'!E10*'1,2'!$E$28,0)</f>
        <v>8267</v>
      </c>
      <c r="F10" s="7"/>
      <c r="G10" s="6">
        <f>ROUND('1,4'!G10*'1,2'!$E$28,0)</f>
        <v>15712</v>
      </c>
      <c r="H10" s="7"/>
      <c r="I10" s="6">
        <f>ROUND('1,4'!I10*'1,2'!$E$28,0)</f>
        <v>17529</v>
      </c>
      <c r="J10" s="12"/>
      <c r="K10" s="12" t="str">
        <f>VLOOKUP(B10,[1]TDSheet!$B$1:$G$65536,6,)</f>
        <v>01.4.007.0</v>
      </c>
      <c r="L10" s="82" t="str">
        <f>IF(F10&gt;0,E10-F10,"")</f>
        <v/>
      </c>
      <c r="M10" s="159"/>
      <c r="N10" s="159"/>
      <c r="O10" s="159"/>
      <c r="P10" s="159"/>
      <c r="Q10" s="159"/>
      <c r="R10" s="159"/>
      <c r="T10" s="82"/>
    </row>
    <row r="11" spans="1:20" ht="38.25" x14ac:dyDescent="0.2">
      <c r="A11" s="4">
        <v>2</v>
      </c>
      <c r="B11" s="251" t="s">
        <v>3334</v>
      </c>
      <c r="C11" s="5" t="s">
        <v>3335</v>
      </c>
      <c r="D11" s="4" t="s">
        <v>3336</v>
      </c>
      <c r="E11" s="6">
        <v>1468.52</v>
      </c>
      <c r="F11" s="6">
        <v>1650.15</v>
      </c>
      <c r="G11" s="6">
        <v>1928.18</v>
      </c>
      <c r="H11" s="6">
        <v>2166.67</v>
      </c>
      <c r="I11" s="6">
        <v>2053.69</v>
      </c>
      <c r="J11" s="6">
        <v>2307.6999999999998</v>
      </c>
      <c r="K11" s="12"/>
      <c r="L11" s="82"/>
      <c r="M11" s="159"/>
      <c r="N11" s="159"/>
      <c r="O11" s="159"/>
      <c r="P11" s="159"/>
      <c r="Q11" s="159"/>
      <c r="R11" s="159"/>
      <c r="T11" s="82"/>
    </row>
    <row r="12" spans="1:20" x14ac:dyDescent="0.2">
      <c r="G12" s="83"/>
      <c r="I12" s="83"/>
      <c r="J12" s="82"/>
      <c r="K12" s="82"/>
      <c r="M12" s="112"/>
      <c r="N12" s="112"/>
      <c r="O12" s="112"/>
      <c r="P12" s="112"/>
      <c r="Q12" s="112"/>
    </row>
    <row r="13" spans="1:20" x14ac:dyDescent="0.2">
      <c r="K13" s="99"/>
      <c r="M13" s="112"/>
      <c r="N13" s="112"/>
      <c r="O13" s="112"/>
      <c r="P13" s="112"/>
      <c r="Q13" s="112"/>
    </row>
    <row r="14" spans="1:20" x14ac:dyDescent="0.2">
      <c r="C14" s="78" t="s">
        <v>2987</v>
      </c>
    </row>
    <row r="15" spans="1:20" x14ac:dyDescent="0.2">
      <c r="C15" s="79" t="s">
        <v>2988</v>
      </c>
    </row>
    <row r="16" spans="1:20" x14ac:dyDescent="0.2">
      <c r="C16" s="78" t="s">
        <v>2989</v>
      </c>
    </row>
    <row r="17" spans="3:10" x14ac:dyDescent="0.2">
      <c r="C17" s="78" t="s">
        <v>2990</v>
      </c>
    </row>
    <row r="18" spans="3:10" x14ac:dyDescent="0.2">
      <c r="C18" s="78" t="s">
        <v>2991</v>
      </c>
    </row>
    <row r="19" spans="3:10" hidden="1" x14ac:dyDescent="0.2">
      <c r="C19" s="78" t="s">
        <v>2992</v>
      </c>
    </row>
    <row r="20" spans="3:10" hidden="1" x14ac:dyDescent="0.2">
      <c r="C20" s="78" t="s">
        <v>2993</v>
      </c>
    </row>
    <row r="21" spans="3:10" hidden="1" x14ac:dyDescent="0.2">
      <c r="C21" s="78" t="s">
        <v>2994</v>
      </c>
    </row>
    <row r="22" spans="3:10" x14ac:dyDescent="0.2">
      <c r="C22" s="78" t="s">
        <v>3136</v>
      </c>
    </row>
    <row r="25" spans="3:10" x14ac:dyDescent="0.2">
      <c r="I25" s="82"/>
    </row>
    <row r="26" spans="3:10" x14ac:dyDescent="0.2">
      <c r="I26" s="82"/>
      <c r="J26" s="82"/>
    </row>
    <row r="27" spans="3:10" x14ac:dyDescent="0.2">
      <c r="I27" s="113"/>
      <c r="J27" s="82"/>
    </row>
    <row r="28" spans="3:10" x14ac:dyDescent="0.2">
      <c r="J28" s="113"/>
    </row>
    <row r="29" spans="3:10" x14ac:dyDescent="0.2">
      <c r="J29" s="83"/>
    </row>
  </sheetData>
  <sheetProtection sheet="1" objects="1" scenarios="1"/>
  <mergeCells count="14">
    <mergeCell ref="K8:K9"/>
    <mergeCell ref="A1:J1"/>
    <mergeCell ref="A4:J4"/>
    <mergeCell ref="A6:F6"/>
    <mergeCell ref="A8:A9"/>
    <mergeCell ref="B8:B9"/>
    <mergeCell ref="C8:C9"/>
    <mergeCell ref="D8:D9"/>
    <mergeCell ref="E8:F8"/>
    <mergeCell ref="G8:H8"/>
    <mergeCell ref="I8:J8"/>
    <mergeCell ref="E7:F7"/>
    <mergeCell ref="G7:H7"/>
    <mergeCell ref="I7:J7"/>
  </mergeCells>
  <pageMargins left="0.98425196850393704" right="0.59055118110236227" top="0.78740157480314965" bottom="0.78740157480314965" header="0.39370078740157483" footer="0.39370078740157483"/>
  <pageSetup paperSize="9" scale="60" pageOrder="overThenDown"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V78"/>
  <sheetViews>
    <sheetView showZeros="0" view="pageBreakPreview" zoomScale="85" zoomScaleNormal="100" zoomScaleSheetLayoutView="85" workbookViewId="0">
      <pane ySplit="9" topLeftCell="A55" activePane="bottomLeft" state="frozen"/>
      <selection activeCell="D42" sqref="D42"/>
      <selection pane="bottomLeft" activeCell="E70" sqref="E70"/>
    </sheetView>
  </sheetViews>
  <sheetFormatPr defaultColWidth="9.140625" defaultRowHeight="12.75" x14ac:dyDescent="0.2"/>
  <cols>
    <col min="1" max="1" width="5" style="81" customWidth="1"/>
    <col min="2" max="2" width="10.140625" style="81" customWidth="1"/>
    <col min="3" max="3" width="48.42578125" style="81" customWidth="1"/>
    <col min="4" max="4" width="10.5703125" style="81" customWidth="1"/>
    <col min="5" max="5" width="11.42578125" style="81" customWidth="1"/>
    <col min="6" max="6" width="11.85546875" style="81" customWidth="1"/>
    <col min="7" max="7" width="11.42578125" style="81" customWidth="1"/>
    <col min="8" max="8" width="11.85546875" style="81" customWidth="1"/>
    <col min="9" max="9" width="11.42578125" style="81" customWidth="1"/>
    <col min="10" max="10" width="11.85546875" style="81" customWidth="1"/>
    <col min="11" max="12" width="9.140625" style="81"/>
    <col min="13" max="17" width="9.140625" style="83"/>
    <col min="18" max="252" width="9.140625" style="81"/>
    <col min="253" max="253" width="11.5703125" style="81" customWidth="1"/>
    <col min="254" max="254" width="13.140625" style="81" customWidth="1"/>
    <col min="255" max="255" width="48.42578125" style="81" customWidth="1"/>
    <col min="256" max="256" width="13.85546875" style="81" customWidth="1"/>
    <col min="257" max="257" width="11.42578125" style="81" customWidth="1"/>
    <col min="258" max="258" width="11.85546875" style="81" customWidth="1"/>
    <col min="259" max="508" width="9.140625" style="81"/>
    <col min="509" max="509" width="11.5703125" style="81" customWidth="1"/>
    <col min="510" max="510" width="13.140625" style="81" customWidth="1"/>
    <col min="511" max="511" width="48.42578125" style="81" customWidth="1"/>
    <col min="512" max="512" width="13.85546875" style="81" customWidth="1"/>
    <col min="513" max="513" width="11.42578125" style="81" customWidth="1"/>
    <col min="514" max="514" width="11.85546875" style="81" customWidth="1"/>
    <col min="515" max="764" width="9.140625" style="81"/>
    <col min="765" max="765" width="11.5703125" style="81" customWidth="1"/>
    <col min="766" max="766" width="13.140625" style="81" customWidth="1"/>
    <col min="767" max="767" width="48.42578125" style="81" customWidth="1"/>
    <col min="768" max="768" width="13.85546875" style="81" customWidth="1"/>
    <col min="769" max="769" width="11.42578125" style="81" customWidth="1"/>
    <col min="770" max="770" width="11.85546875" style="81" customWidth="1"/>
    <col min="771" max="1020" width="9.140625" style="81"/>
    <col min="1021" max="1021" width="11.5703125" style="81" customWidth="1"/>
    <col min="1022" max="1022" width="13.140625" style="81" customWidth="1"/>
    <col min="1023" max="1023" width="48.42578125" style="81" customWidth="1"/>
    <col min="1024" max="1024" width="13.85546875" style="81" customWidth="1"/>
    <col min="1025" max="1025" width="11.42578125" style="81" customWidth="1"/>
    <col min="1026" max="1026" width="11.85546875" style="81" customWidth="1"/>
    <col min="1027" max="1276" width="9.140625" style="81"/>
    <col min="1277" max="1277" width="11.5703125" style="81" customWidth="1"/>
    <col min="1278" max="1278" width="13.140625" style="81" customWidth="1"/>
    <col min="1279" max="1279" width="48.42578125" style="81" customWidth="1"/>
    <col min="1280" max="1280" width="13.85546875" style="81" customWidth="1"/>
    <col min="1281" max="1281" width="11.42578125" style="81" customWidth="1"/>
    <col min="1282" max="1282" width="11.85546875" style="81" customWidth="1"/>
    <col min="1283" max="1532" width="9.140625" style="81"/>
    <col min="1533" max="1533" width="11.5703125" style="81" customWidth="1"/>
    <col min="1534" max="1534" width="13.140625" style="81" customWidth="1"/>
    <col min="1535" max="1535" width="48.42578125" style="81" customWidth="1"/>
    <col min="1536" max="1536" width="13.85546875" style="81" customWidth="1"/>
    <col min="1537" max="1537" width="11.42578125" style="81" customWidth="1"/>
    <col min="1538" max="1538" width="11.85546875" style="81" customWidth="1"/>
    <col min="1539" max="1788" width="9.140625" style="81"/>
    <col min="1789" max="1789" width="11.5703125" style="81" customWidth="1"/>
    <col min="1790" max="1790" width="13.140625" style="81" customWidth="1"/>
    <col min="1791" max="1791" width="48.42578125" style="81" customWidth="1"/>
    <col min="1792" max="1792" width="13.85546875" style="81" customWidth="1"/>
    <col min="1793" max="1793" width="11.42578125" style="81" customWidth="1"/>
    <col min="1794" max="1794" width="11.85546875" style="81" customWidth="1"/>
    <col min="1795" max="2044" width="9.140625" style="81"/>
    <col min="2045" max="2045" width="11.5703125" style="81" customWidth="1"/>
    <col min="2046" max="2046" width="13.140625" style="81" customWidth="1"/>
    <col min="2047" max="2047" width="48.42578125" style="81" customWidth="1"/>
    <col min="2048" max="2048" width="13.85546875" style="81" customWidth="1"/>
    <col min="2049" max="2049" width="11.42578125" style="81" customWidth="1"/>
    <col min="2050" max="2050" width="11.85546875" style="81" customWidth="1"/>
    <col min="2051" max="2300" width="9.140625" style="81"/>
    <col min="2301" max="2301" width="11.5703125" style="81" customWidth="1"/>
    <col min="2302" max="2302" width="13.140625" style="81" customWidth="1"/>
    <col min="2303" max="2303" width="48.42578125" style="81" customWidth="1"/>
    <col min="2304" max="2304" width="13.85546875" style="81" customWidth="1"/>
    <col min="2305" max="2305" width="11.42578125" style="81" customWidth="1"/>
    <col min="2306" max="2306" width="11.85546875" style="81" customWidth="1"/>
    <col min="2307" max="2556" width="9.140625" style="81"/>
    <col min="2557" max="2557" width="11.5703125" style="81" customWidth="1"/>
    <col min="2558" max="2558" width="13.140625" style="81" customWidth="1"/>
    <col min="2559" max="2559" width="48.42578125" style="81" customWidth="1"/>
    <col min="2560" max="2560" width="13.85546875" style="81" customWidth="1"/>
    <col min="2561" max="2561" width="11.42578125" style="81" customWidth="1"/>
    <col min="2562" max="2562" width="11.85546875" style="81" customWidth="1"/>
    <col min="2563" max="2812" width="9.140625" style="81"/>
    <col min="2813" max="2813" width="11.5703125" style="81" customWidth="1"/>
    <col min="2814" max="2814" width="13.140625" style="81" customWidth="1"/>
    <col min="2815" max="2815" width="48.42578125" style="81" customWidth="1"/>
    <col min="2816" max="2816" width="13.85546875" style="81" customWidth="1"/>
    <col min="2817" max="2817" width="11.42578125" style="81" customWidth="1"/>
    <col min="2818" max="2818" width="11.85546875" style="81" customWidth="1"/>
    <col min="2819" max="3068" width="9.140625" style="81"/>
    <col min="3069" max="3069" width="11.5703125" style="81" customWidth="1"/>
    <col min="3070" max="3070" width="13.140625" style="81" customWidth="1"/>
    <col min="3071" max="3071" width="48.42578125" style="81" customWidth="1"/>
    <col min="3072" max="3072" width="13.85546875" style="81" customWidth="1"/>
    <col min="3073" max="3073" width="11.42578125" style="81" customWidth="1"/>
    <col min="3074" max="3074" width="11.85546875" style="81" customWidth="1"/>
    <col min="3075" max="3324" width="9.140625" style="81"/>
    <col min="3325" max="3325" width="11.5703125" style="81" customWidth="1"/>
    <col min="3326" max="3326" width="13.140625" style="81" customWidth="1"/>
    <col min="3327" max="3327" width="48.42578125" style="81" customWidth="1"/>
    <col min="3328" max="3328" width="13.85546875" style="81" customWidth="1"/>
    <col min="3329" max="3329" width="11.42578125" style="81" customWidth="1"/>
    <col min="3330" max="3330" width="11.85546875" style="81" customWidth="1"/>
    <col min="3331" max="3580" width="9.140625" style="81"/>
    <col min="3581" max="3581" width="11.5703125" style="81" customWidth="1"/>
    <col min="3582" max="3582" width="13.140625" style="81" customWidth="1"/>
    <col min="3583" max="3583" width="48.42578125" style="81" customWidth="1"/>
    <col min="3584" max="3584" width="13.85546875" style="81" customWidth="1"/>
    <col min="3585" max="3585" width="11.42578125" style="81" customWidth="1"/>
    <col min="3586" max="3586" width="11.85546875" style="81" customWidth="1"/>
    <col min="3587" max="3836" width="9.140625" style="81"/>
    <col min="3837" max="3837" width="11.5703125" style="81" customWidth="1"/>
    <col min="3838" max="3838" width="13.140625" style="81" customWidth="1"/>
    <col min="3839" max="3839" width="48.42578125" style="81" customWidth="1"/>
    <col min="3840" max="3840" width="13.85546875" style="81" customWidth="1"/>
    <col min="3841" max="3841" width="11.42578125" style="81" customWidth="1"/>
    <col min="3842" max="3842" width="11.85546875" style="81" customWidth="1"/>
    <col min="3843" max="4092" width="9.140625" style="81"/>
    <col min="4093" max="4093" width="11.5703125" style="81" customWidth="1"/>
    <col min="4094" max="4094" width="13.140625" style="81" customWidth="1"/>
    <col min="4095" max="4095" width="48.42578125" style="81" customWidth="1"/>
    <col min="4096" max="4096" width="13.85546875" style="81" customWidth="1"/>
    <col min="4097" max="4097" width="11.42578125" style="81" customWidth="1"/>
    <col min="4098" max="4098" width="11.85546875" style="81" customWidth="1"/>
    <col min="4099" max="4348" width="9.140625" style="81"/>
    <col min="4349" max="4349" width="11.5703125" style="81" customWidth="1"/>
    <col min="4350" max="4350" width="13.140625" style="81" customWidth="1"/>
    <col min="4351" max="4351" width="48.42578125" style="81" customWidth="1"/>
    <col min="4352" max="4352" width="13.85546875" style="81" customWidth="1"/>
    <col min="4353" max="4353" width="11.42578125" style="81" customWidth="1"/>
    <col min="4354" max="4354" width="11.85546875" style="81" customWidth="1"/>
    <col min="4355" max="4604" width="9.140625" style="81"/>
    <col min="4605" max="4605" width="11.5703125" style="81" customWidth="1"/>
    <col min="4606" max="4606" width="13.140625" style="81" customWidth="1"/>
    <col min="4607" max="4607" width="48.42578125" style="81" customWidth="1"/>
    <col min="4608" max="4608" width="13.85546875" style="81" customWidth="1"/>
    <col min="4609" max="4609" width="11.42578125" style="81" customWidth="1"/>
    <col min="4610" max="4610" width="11.85546875" style="81" customWidth="1"/>
    <col min="4611" max="4860" width="9.140625" style="81"/>
    <col min="4861" max="4861" width="11.5703125" style="81" customWidth="1"/>
    <col min="4862" max="4862" width="13.140625" style="81" customWidth="1"/>
    <col min="4863" max="4863" width="48.42578125" style="81" customWidth="1"/>
    <col min="4864" max="4864" width="13.85546875" style="81" customWidth="1"/>
    <col min="4865" max="4865" width="11.42578125" style="81" customWidth="1"/>
    <col min="4866" max="4866" width="11.85546875" style="81" customWidth="1"/>
    <col min="4867" max="5116" width="9.140625" style="81"/>
    <col min="5117" max="5117" width="11.5703125" style="81" customWidth="1"/>
    <col min="5118" max="5118" width="13.140625" style="81" customWidth="1"/>
    <col min="5119" max="5119" width="48.42578125" style="81" customWidth="1"/>
    <col min="5120" max="5120" width="13.85546875" style="81" customWidth="1"/>
    <col min="5121" max="5121" width="11.42578125" style="81" customWidth="1"/>
    <col min="5122" max="5122" width="11.85546875" style="81" customWidth="1"/>
    <col min="5123" max="5372" width="9.140625" style="81"/>
    <col min="5373" max="5373" width="11.5703125" style="81" customWidth="1"/>
    <col min="5374" max="5374" width="13.140625" style="81" customWidth="1"/>
    <col min="5375" max="5375" width="48.42578125" style="81" customWidth="1"/>
    <col min="5376" max="5376" width="13.85546875" style="81" customWidth="1"/>
    <col min="5377" max="5377" width="11.42578125" style="81" customWidth="1"/>
    <col min="5378" max="5378" width="11.85546875" style="81" customWidth="1"/>
    <col min="5379" max="5628" width="9.140625" style="81"/>
    <col min="5629" max="5629" width="11.5703125" style="81" customWidth="1"/>
    <col min="5630" max="5630" width="13.140625" style="81" customWidth="1"/>
    <col min="5631" max="5631" width="48.42578125" style="81" customWidth="1"/>
    <col min="5632" max="5632" width="13.85546875" style="81" customWidth="1"/>
    <col min="5633" max="5633" width="11.42578125" style="81" customWidth="1"/>
    <col min="5634" max="5634" width="11.85546875" style="81" customWidth="1"/>
    <col min="5635" max="5884" width="9.140625" style="81"/>
    <col min="5885" max="5885" width="11.5703125" style="81" customWidth="1"/>
    <col min="5886" max="5886" width="13.140625" style="81" customWidth="1"/>
    <col min="5887" max="5887" width="48.42578125" style="81" customWidth="1"/>
    <col min="5888" max="5888" width="13.85546875" style="81" customWidth="1"/>
    <col min="5889" max="5889" width="11.42578125" style="81" customWidth="1"/>
    <col min="5890" max="5890" width="11.85546875" style="81" customWidth="1"/>
    <col min="5891" max="6140" width="9.140625" style="81"/>
    <col min="6141" max="6141" width="11.5703125" style="81" customWidth="1"/>
    <col min="6142" max="6142" width="13.140625" style="81" customWidth="1"/>
    <col min="6143" max="6143" width="48.42578125" style="81" customWidth="1"/>
    <col min="6144" max="6144" width="13.85546875" style="81" customWidth="1"/>
    <col min="6145" max="6145" width="11.42578125" style="81" customWidth="1"/>
    <col min="6146" max="6146" width="11.85546875" style="81" customWidth="1"/>
    <col min="6147" max="6396" width="9.140625" style="81"/>
    <col min="6397" max="6397" width="11.5703125" style="81" customWidth="1"/>
    <col min="6398" max="6398" width="13.140625" style="81" customWidth="1"/>
    <col min="6399" max="6399" width="48.42578125" style="81" customWidth="1"/>
    <col min="6400" max="6400" width="13.85546875" style="81" customWidth="1"/>
    <col min="6401" max="6401" width="11.42578125" style="81" customWidth="1"/>
    <col min="6402" max="6402" width="11.85546875" style="81" customWidth="1"/>
    <col min="6403" max="6652" width="9.140625" style="81"/>
    <col min="6653" max="6653" width="11.5703125" style="81" customWidth="1"/>
    <col min="6654" max="6654" width="13.140625" style="81" customWidth="1"/>
    <col min="6655" max="6655" width="48.42578125" style="81" customWidth="1"/>
    <col min="6656" max="6656" width="13.85546875" style="81" customWidth="1"/>
    <col min="6657" max="6657" width="11.42578125" style="81" customWidth="1"/>
    <col min="6658" max="6658" width="11.85546875" style="81" customWidth="1"/>
    <col min="6659" max="6908" width="9.140625" style="81"/>
    <col min="6909" max="6909" width="11.5703125" style="81" customWidth="1"/>
    <col min="6910" max="6910" width="13.140625" style="81" customWidth="1"/>
    <col min="6911" max="6911" width="48.42578125" style="81" customWidth="1"/>
    <col min="6912" max="6912" width="13.85546875" style="81" customWidth="1"/>
    <col min="6913" max="6913" width="11.42578125" style="81" customWidth="1"/>
    <col min="6914" max="6914" width="11.85546875" style="81" customWidth="1"/>
    <col min="6915" max="7164" width="9.140625" style="81"/>
    <col min="7165" max="7165" width="11.5703125" style="81" customWidth="1"/>
    <col min="7166" max="7166" width="13.140625" style="81" customWidth="1"/>
    <col min="7167" max="7167" width="48.42578125" style="81" customWidth="1"/>
    <col min="7168" max="7168" width="13.85546875" style="81" customWidth="1"/>
    <col min="7169" max="7169" width="11.42578125" style="81" customWidth="1"/>
    <col min="7170" max="7170" width="11.85546875" style="81" customWidth="1"/>
    <col min="7171" max="7420" width="9.140625" style="81"/>
    <col min="7421" max="7421" width="11.5703125" style="81" customWidth="1"/>
    <col min="7422" max="7422" width="13.140625" style="81" customWidth="1"/>
    <col min="7423" max="7423" width="48.42578125" style="81" customWidth="1"/>
    <col min="7424" max="7424" width="13.85546875" style="81" customWidth="1"/>
    <col min="7425" max="7425" width="11.42578125" style="81" customWidth="1"/>
    <col min="7426" max="7426" width="11.85546875" style="81" customWidth="1"/>
    <col min="7427" max="7676" width="9.140625" style="81"/>
    <col min="7677" max="7677" width="11.5703125" style="81" customWidth="1"/>
    <col min="7678" max="7678" width="13.140625" style="81" customWidth="1"/>
    <col min="7679" max="7679" width="48.42578125" style="81" customWidth="1"/>
    <col min="7680" max="7680" width="13.85546875" style="81" customWidth="1"/>
    <col min="7681" max="7681" width="11.42578125" style="81" customWidth="1"/>
    <col min="7682" max="7682" width="11.85546875" style="81" customWidth="1"/>
    <col min="7683" max="7932" width="9.140625" style="81"/>
    <col min="7933" max="7933" width="11.5703125" style="81" customWidth="1"/>
    <col min="7934" max="7934" width="13.140625" style="81" customWidth="1"/>
    <col min="7935" max="7935" width="48.42578125" style="81" customWidth="1"/>
    <col min="7936" max="7936" width="13.85546875" style="81" customWidth="1"/>
    <col min="7937" max="7937" width="11.42578125" style="81" customWidth="1"/>
    <col min="7938" max="7938" width="11.85546875" style="81" customWidth="1"/>
    <col min="7939" max="8188" width="9.140625" style="81"/>
    <col min="8189" max="8189" width="11.5703125" style="81" customWidth="1"/>
    <col min="8190" max="8190" width="13.140625" style="81" customWidth="1"/>
    <col min="8191" max="8191" width="48.42578125" style="81" customWidth="1"/>
    <col min="8192" max="8192" width="13.85546875" style="81" customWidth="1"/>
    <col min="8193" max="8193" width="11.42578125" style="81" customWidth="1"/>
    <col min="8194" max="8194" width="11.85546875" style="81" customWidth="1"/>
    <col min="8195" max="8444" width="9.140625" style="81"/>
    <col min="8445" max="8445" width="11.5703125" style="81" customWidth="1"/>
    <col min="8446" max="8446" width="13.140625" style="81" customWidth="1"/>
    <col min="8447" max="8447" width="48.42578125" style="81" customWidth="1"/>
    <col min="8448" max="8448" width="13.85546875" style="81" customWidth="1"/>
    <col min="8449" max="8449" width="11.42578125" style="81" customWidth="1"/>
    <col min="8450" max="8450" width="11.85546875" style="81" customWidth="1"/>
    <col min="8451" max="8700" width="9.140625" style="81"/>
    <col min="8701" max="8701" width="11.5703125" style="81" customWidth="1"/>
    <col min="8702" max="8702" width="13.140625" style="81" customWidth="1"/>
    <col min="8703" max="8703" width="48.42578125" style="81" customWidth="1"/>
    <col min="8704" max="8704" width="13.85546875" style="81" customWidth="1"/>
    <col min="8705" max="8705" width="11.42578125" style="81" customWidth="1"/>
    <col min="8706" max="8706" width="11.85546875" style="81" customWidth="1"/>
    <col min="8707" max="8956" width="9.140625" style="81"/>
    <col min="8957" max="8957" width="11.5703125" style="81" customWidth="1"/>
    <col min="8958" max="8958" width="13.140625" style="81" customWidth="1"/>
    <col min="8959" max="8959" width="48.42578125" style="81" customWidth="1"/>
    <col min="8960" max="8960" width="13.85546875" style="81" customWidth="1"/>
    <col min="8961" max="8961" width="11.42578125" style="81" customWidth="1"/>
    <col min="8962" max="8962" width="11.85546875" style="81" customWidth="1"/>
    <col min="8963" max="9212" width="9.140625" style="81"/>
    <col min="9213" max="9213" width="11.5703125" style="81" customWidth="1"/>
    <col min="9214" max="9214" width="13.140625" style="81" customWidth="1"/>
    <col min="9215" max="9215" width="48.42578125" style="81" customWidth="1"/>
    <col min="9216" max="9216" width="13.85546875" style="81" customWidth="1"/>
    <col min="9217" max="9217" width="11.42578125" style="81" customWidth="1"/>
    <col min="9218" max="9218" width="11.85546875" style="81" customWidth="1"/>
    <col min="9219" max="9468" width="9.140625" style="81"/>
    <col min="9469" max="9469" width="11.5703125" style="81" customWidth="1"/>
    <col min="9470" max="9470" width="13.140625" style="81" customWidth="1"/>
    <col min="9471" max="9471" width="48.42578125" style="81" customWidth="1"/>
    <col min="9472" max="9472" width="13.85546875" style="81" customWidth="1"/>
    <col min="9473" max="9473" width="11.42578125" style="81" customWidth="1"/>
    <col min="9474" max="9474" width="11.85546875" style="81" customWidth="1"/>
    <col min="9475" max="9724" width="9.140625" style="81"/>
    <col min="9725" max="9725" width="11.5703125" style="81" customWidth="1"/>
    <col min="9726" max="9726" width="13.140625" style="81" customWidth="1"/>
    <col min="9727" max="9727" width="48.42578125" style="81" customWidth="1"/>
    <col min="9728" max="9728" width="13.85546875" style="81" customWidth="1"/>
    <col min="9729" max="9729" width="11.42578125" style="81" customWidth="1"/>
    <col min="9730" max="9730" width="11.85546875" style="81" customWidth="1"/>
    <col min="9731" max="9980" width="9.140625" style="81"/>
    <col min="9981" max="9981" width="11.5703125" style="81" customWidth="1"/>
    <col min="9982" max="9982" width="13.140625" style="81" customWidth="1"/>
    <col min="9983" max="9983" width="48.42578125" style="81" customWidth="1"/>
    <col min="9984" max="9984" width="13.85546875" style="81" customWidth="1"/>
    <col min="9985" max="9985" width="11.42578125" style="81" customWidth="1"/>
    <col min="9986" max="9986" width="11.85546875" style="81" customWidth="1"/>
    <col min="9987" max="10236" width="9.140625" style="81"/>
    <col min="10237" max="10237" width="11.5703125" style="81" customWidth="1"/>
    <col min="10238" max="10238" width="13.140625" style="81" customWidth="1"/>
    <col min="10239" max="10239" width="48.42578125" style="81" customWidth="1"/>
    <col min="10240" max="10240" width="13.85546875" style="81" customWidth="1"/>
    <col min="10241" max="10241" width="11.42578125" style="81" customWidth="1"/>
    <col min="10242" max="10242" width="11.85546875" style="81" customWidth="1"/>
    <col min="10243" max="10492" width="9.140625" style="81"/>
    <col min="10493" max="10493" width="11.5703125" style="81" customWidth="1"/>
    <col min="10494" max="10494" width="13.140625" style="81" customWidth="1"/>
    <col min="10495" max="10495" width="48.42578125" style="81" customWidth="1"/>
    <col min="10496" max="10496" width="13.85546875" style="81" customWidth="1"/>
    <col min="10497" max="10497" width="11.42578125" style="81" customWidth="1"/>
    <col min="10498" max="10498" width="11.85546875" style="81" customWidth="1"/>
    <col min="10499" max="10748" width="9.140625" style="81"/>
    <col min="10749" max="10749" width="11.5703125" style="81" customWidth="1"/>
    <col min="10750" max="10750" width="13.140625" style="81" customWidth="1"/>
    <col min="10751" max="10751" width="48.42578125" style="81" customWidth="1"/>
    <col min="10752" max="10752" width="13.85546875" style="81" customWidth="1"/>
    <col min="10753" max="10753" width="11.42578125" style="81" customWidth="1"/>
    <col min="10754" max="10754" width="11.85546875" style="81" customWidth="1"/>
    <col min="10755" max="11004" width="9.140625" style="81"/>
    <col min="11005" max="11005" width="11.5703125" style="81" customWidth="1"/>
    <col min="11006" max="11006" width="13.140625" style="81" customWidth="1"/>
    <col min="11007" max="11007" width="48.42578125" style="81" customWidth="1"/>
    <col min="11008" max="11008" width="13.85546875" style="81" customWidth="1"/>
    <col min="11009" max="11009" width="11.42578125" style="81" customWidth="1"/>
    <col min="11010" max="11010" width="11.85546875" style="81" customWidth="1"/>
    <col min="11011" max="11260" width="9.140625" style="81"/>
    <col min="11261" max="11261" width="11.5703125" style="81" customWidth="1"/>
    <col min="11262" max="11262" width="13.140625" style="81" customWidth="1"/>
    <col min="11263" max="11263" width="48.42578125" style="81" customWidth="1"/>
    <col min="11264" max="11264" width="13.85546875" style="81" customWidth="1"/>
    <col min="11265" max="11265" width="11.42578125" style="81" customWidth="1"/>
    <col min="11266" max="11266" width="11.85546875" style="81" customWidth="1"/>
    <col min="11267" max="11516" width="9.140625" style="81"/>
    <col min="11517" max="11517" width="11.5703125" style="81" customWidth="1"/>
    <col min="11518" max="11518" width="13.140625" style="81" customWidth="1"/>
    <col min="11519" max="11519" width="48.42578125" style="81" customWidth="1"/>
    <col min="11520" max="11520" width="13.85546875" style="81" customWidth="1"/>
    <col min="11521" max="11521" width="11.42578125" style="81" customWidth="1"/>
    <col min="11522" max="11522" width="11.85546875" style="81" customWidth="1"/>
    <col min="11523" max="11772" width="9.140625" style="81"/>
    <col min="11773" max="11773" width="11.5703125" style="81" customWidth="1"/>
    <col min="11774" max="11774" width="13.140625" style="81" customWidth="1"/>
    <col min="11775" max="11775" width="48.42578125" style="81" customWidth="1"/>
    <col min="11776" max="11776" width="13.85546875" style="81" customWidth="1"/>
    <col min="11777" max="11777" width="11.42578125" style="81" customWidth="1"/>
    <col min="11778" max="11778" width="11.85546875" style="81" customWidth="1"/>
    <col min="11779" max="12028" width="9.140625" style="81"/>
    <col min="12029" max="12029" width="11.5703125" style="81" customWidth="1"/>
    <col min="12030" max="12030" width="13.140625" style="81" customWidth="1"/>
    <col min="12031" max="12031" width="48.42578125" style="81" customWidth="1"/>
    <col min="12032" max="12032" width="13.85546875" style="81" customWidth="1"/>
    <col min="12033" max="12033" width="11.42578125" style="81" customWidth="1"/>
    <col min="12034" max="12034" width="11.85546875" style="81" customWidth="1"/>
    <col min="12035" max="12284" width="9.140625" style="81"/>
    <col min="12285" max="12285" width="11.5703125" style="81" customWidth="1"/>
    <col min="12286" max="12286" width="13.140625" style="81" customWidth="1"/>
    <col min="12287" max="12287" width="48.42578125" style="81" customWidth="1"/>
    <col min="12288" max="12288" width="13.85546875" style="81" customWidth="1"/>
    <col min="12289" max="12289" width="11.42578125" style="81" customWidth="1"/>
    <col min="12290" max="12290" width="11.85546875" style="81" customWidth="1"/>
    <col min="12291" max="12540" width="9.140625" style="81"/>
    <col min="12541" max="12541" width="11.5703125" style="81" customWidth="1"/>
    <col min="12542" max="12542" width="13.140625" style="81" customWidth="1"/>
    <col min="12543" max="12543" width="48.42578125" style="81" customWidth="1"/>
    <col min="12544" max="12544" width="13.85546875" style="81" customWidth="1"/>
    <col min="12545" max="12545" width="11.42578125" style="81" customWidth="1"/>
    <col min="12546" max="12546" width="11.85546875" style="81" customWidth="1"/>
    <col min="12547" max="12796" width="9.140625" style="81"/>
    <col min="12797" max="12797" width="11.5703125" style="81" customWidth="1"/>
    <col min="12798" max="12798" width="13.140625" style="81" customWidth="1"/>
    <col min="12799" max="12799" width="48.42578125" style="81" customWidth="1"/>
    <col min="12800" max="12800" width="13.85546875" style="81" customWidth="1"/>
    <col min="12801" max="12801" width="11.42578125" style="81" customWidth="1"/>
    <col min="12802" max="12802" width="11.85546875" style="81" customWidth="1"/>
    <col min="12803" max="13052" width="9.140625" style="81"/>
    <col min="13053" max="13053" width="11.5703125" style="81" customWidth="1"/>
    <col min="13054" max="13054" width="13.140625" style="81" customWidth="1"/>
    <col min="13055" max="13055" width="48.42578125" style="81" customWidth="1"/>
    <col min="13056" max="13056" width="13.85546875" style="81" customWidth="1"/>
    <col min="13057" max="13057" width="11.42578125" style="81" customWidth="1"/>
    <col min="13058" max="13058" width="11.85546875" style="81" customWidth="1"/>
    <col min="13059" max="13308" width="9.140625" style="81"/>
    <col min="13309" max="13309" width="11.5703125" style="81" customWidth="1"/>
    <col min="13310" max="13310" width="13.140625" style="81" customWidth="1"/>
    <col min="13311" max="13311" width="48.42578125" style="81" customWidth="1"/>
    <col min="13312" max="13312" width="13.85546875" style="81" customWidth="1"/>
    <col min="13313" max="13313" width="11.42578125" style="81" customWidth="1"/>
    <col min="13314" max="13314" width="11.85546875" style="81" customWidth="1"/>
    <col min="13315" max="13564" width="9.140625" style="81"/>
    <col min="13565" max="13565" width="11.5703125" style="81" customWidth="1"/>
    <col min="13566" max="13566" width="13.140625" style="81" customWidth="1"/>
    <col min="13567" max="13567" width="48.42578125" style="81" customWidth="1"/>
    <col min="13568" max="13568" width="13.85546875" style="81" customWidth="1"/>
    <col min="13569" max="13569" width="11.42578125" style="81" customWidth="1"/>
    <col min="13570" max="13570" width="11.85546875" style="81" customWidth="1"/>
    <col min="13571" max="13820" width="9.140625" style="81"/>
    <col min="13821" max="13821" width="11.5703125" style="81" customWidth="1"/>
    <col min="13822" max="13822" width="13.140625" style="81" customWidth="1"/>
    <col min="13823" max="13823" width="48.42578125" style="81" customWidth="1"/>
    <col min="13824" max="13824" width="13.85546875" style="81" customWidth="1"/>
    <col min="13825" max="13825" width="11.42578125" style="81" customWidth="1"/>
    <col min="13826" max="13826" width="11.85546875" style="81" customWidth="1"/>
    <col min="13827" max="14076" width="9.140625" style="81"/>
    <col min="14077" max="14077" width="11.5703125" style="81" customWidth="1"/>
    <col min="14078" max="14078" width="13.140625" style="81" customWidth="1"/>
    <col min="14079" max="14079" width="48.42578125" style="81" customWidth="1"/>
    <col min="14080" max="14080" width="13.85546875" style="81" customWidth="1"/>
    <col min="14081" max="14081" width="11.42578125" style="81" customWidth="1"/>
    <col min="14082" max="14082" width="11.85546875" style="81" customWidth="1"/>
    <col min="14083" max="14332" width="9.140625" style="81"/>
    <col min="14333" max="14333" width="11.5703125" style="81" customWidth="1"/>
    <col min="14334" max="14334" width="13.140625" style="81" customWidth="1"/>
    <col min="14335" max="14335" width="48.42578125" style="81" customWidth="1"/>
    <col min="14336" max="14336" width="13.85546875" style="81" customWidth="1"/>
    <col min="14337" max="14337" width="11.42578125" style="81" customWidth="1"/>
    <col min="14338" max="14338" width="11.85546875" style="81" customWidth="1"/>
    <col min="14339" max="14588" width="9.140625" style="81"/>
    <col min="14589" max="14589" width="11.5703125" style="81" customWidth="1"/>
    <col min="14590" max="14590" width="13.140625" style="81" customWidth="1"/>
    <col min="14591" max="14591" width="48.42578125" style="81" customWidth="1"/>
    <col min="14592" max="14592" width="13.85546875" style="81" customWidth="1"/>
    <col min="14593" max="14593" width="11.42578125" style="81" customWidth="1"/>
    <col min="14594" max="14594" width="11.85546875" style="81" customWidth="1"/>
    <col min="14595" max="14844" width="9.140625" style="81"/>
    <col min="14845" max="14845" width="11.5703125" style="81" customWidth="1"/>
    <col min="14846" max="14846" width="13.140625" style="81" customWidth="1"/>
    <col min="14847" max="14847" width="48.42578125" style="81" customWidth="1"/>
    <col min="14848" max="14848" width="13.85546875" style="81" customWidth="1"/>
    <col min="14849" max="14849" width="11.42578125" style="81" customWidth="1"/>
    <col min="14850" max="14850" width="11.85546875" style="81" customWidth="1"/>
    <col min="14851" max="15100" width="9.140625" style="81"/>
    <col min="15101" max="15101" width="11.5703125" style="81" customWidth="1"/>
    <col min="15102" max="15102" width="13.140625" style="81" customWidth="1"/>
    <col min="15103" max="15103" width="48.42578125" style="81" customWidth="1"/>
    <col min="15104" max="15104" width="13.85546875" style="81" customWidth="1"/>
    <col min="15105" max="15105" width="11.42578125" style="81" customWidth="1"/>
    <col min="15106" max="15106" width="11.85546875" style="81" customWidth="1"/>
    <col min="15107" max="15356" width="9.140625" style="81"/>
    <col min="15357" max="15357" width="11.5703125" style="81" customWidth="1"/>
    <col min="15358" max="15358" width="13.140625" style="81" customWidth="1"/>
    <col min="15359" max="15359" width="48.42578125" style="81" customWidth="1"/>
    <col min="15360" max="15360" width="13.85546875" style="81" customWidth="1"/>
    <col min="15361" max="15361" width="11.42578125" style="81" customWidth="1"/>
    <col min="15362" max="15362" width="11.85546875" style="81" customWidth="1"/>
    <col min="15363" max="15612" width="9.140625" style="81"/>
    <col min="15613" max="15613" width="11.5703125" style="81" customWidth="1"/>
    <col min="15614" max="15614" width="13.140625" style="81" customWidth="1"/>
    <col min="15615" max="15615" width="48.42578125" style="81" customWidth="1"/>
    <col min="15616" max="15616" width="13.85546875" style="81" customWidth="1"/>
    <col min="15617" max="15617" width="11.42578125" style="81" customWidth="1"/>
    <col min="15618" max="15618" width="11.85546875" style="81" customWidth="1"/>
    <col min="15619" max="15868" width="9.140625" style="81"/>
    <col min="15869" max="15869" width="11.5703125" style="81" customWidth="1"/>
    <col min="15870" max="15870" width="13.140625" style="81" customWidth="1"/>
    <col min="15871" max="15871" width="48.42578125" style="81" customWidth="1"/>
    <col min="15872" max="15872" width="13.85546875" style="81" customWidth="1"/>
    <col min="15873" max="15873" width="11.42578125" style="81" customWidth="1"/>
    <col min="15874" max="15874" width="11.85546875" style="81" customWidth="1"/>
    <col min="15875" max="16124" width="9.140625" style="81"/>
    <col min="16125" max="16125" width="11.5703125" style="81" customWidth="1"/>
    <col min="16126" max="16126" width="13.140625" style="81" customWidth="1"/>
    <col min="16127" max="16127" width="48.42578125" style="81" customWidth="1"/>
    <col min="16128" max="16128" width="13.85546875" style="81" customWidth="1"/>
    <col min="16129" max="16129" width="11.42578125" style="81" customWidth="1"/>
    <col min="16130" max="16130" width="11.85546875" style="81" customWidth="1"/>
    <col min="16131" max="16384" width="9.140625" style="81"/>
  </cols>
  <sheetData>
    <row r="1" spans="1:22" ht="36" customHeight="1" x14ac:dyDescent="0.2">
      <c r="A1" s="263" t="s">
        <v>1743</v>
      </c>
      <c r="B1" s="263"/>
      <c r="C1" s="263"/>
      <c r="D1" s="263"/>
      <c r="E1" s="263"/>
      <c r="F1" s="263"/>
      <c r="G1" s="263"/>
      <c r="H1" s="263"/>
      <c r="I1" s="263"/>
      <c r="J1" s="263"/>
    </row>
    <row r="2" spans="1:22" ht="12.2" customHeight="1" x14ac:dyDescent="0.2">
      <c r="A2" s="27"/>
      <c r="B2" s="27"/>
      <c r="C2" s="27"/>
      <c r="D2" s="27"/>
      <c r="E2" s="27"/>
      <c r="F2" s="27"/>
    </row>
    <row r="3" spans="1:22" ht="11.25" customHeight="1" x14ac:dyDescent="0.2"/>
    <row r="4" spans="1:22" ht="18.75" x14ac:dyDescent="0.2">
      <c r="A4" s="264" t="s">
        <v>1882</v>
      </c>
      <c r="B4" s="264"/>
      <c r="C4" s="264"/>
      <c r="D4" s="264"/>
      <c r="E4" s="264"/>
      <c r="F4" s="264"/>
      <c r="G4" s="264"/>
      <c r="H4" s="264"/>
      <c r="I4" s="264"/>
      <c r="J4" s="264"/>
    </row>
    <row r="5" spans="1:22" ht="12.75" customHeight="1" x14ac:dyDescent="0.2"/>
    <row r="6" spans="1:22" ht="12.75" customHeight="1" thickBot="1" x14ac:dyDescent="0.25">
      <c r="A6" s="265"/>
      <c r="B6" s="265"/>
      <c r="C6" s="265"/>
      <c r="D6" s="265"/>
      <c r="E6" s="265"/>
      <c r="F6" s="265"/>
    </row>
    <row r="7" spans="1:22" ht="12.75" customHeight="1" thickBot="1" x14ac:dyDescent="0.25">
      <c r="E7" s="270" t="s">
        <v>2974</v>
      </c>
      <c r="F7" s="271"/>
      <c r="G7" s="270" t="s">
        <v>2969</v>
      </c>
      <c r="H7" s="271"/>
      <c r="I7" s="272" t="s">
        <v>2970</v>
      </c>
      <c r="J7" s="271"/>
    </row>
    <row r="8" spans="1:22" ht="12.75" customHeight="1" x14ac:dyDescent="0.2">
      <c r="A8" s="266" t="s">
        <v>2</v>
      </c>
      <c r="B8" s="266" t="s">
        <v>3</v>
      </c>
      <c r="C8" s="268" t="s">
        <v>4</v>
      </c>
      <c r="D8" s="268" t="s">
        <v>5</v>
      </c>
      <c r="E8" s="252" t="s">
        <v>6</v>
      </c>
      <c r="F8" s="252"/>
      <c r="G8" s="252" t="s">
        <v>6</v>
      </c>
      <c r="H8" s="252"/>
      <c r="I8" s="252" t="s">
        <v>6</v>
      </c>
      <c r="J8" s="252"/>
    </row>
    <row r="9" spans="1:22" ht="36.75" customHeight="1" thickBot="1" x14ac:dyDescent="0.25">
      <c r="A9" s="267"/>
      <c r="B9" s="267"/>
      <c r="C9" s="269"/>
      <c r="D9" s="269"/>
      <c r="E9" s="2" t="s">
        <v>7</v>
      </c>
      <c r="F9" s="3" t="s">
        <v>8</v>
      </c>
      <c r="G9" s="2" t="s">
        <v>7</v>
      </c>
      <c r="H9" s="3" t="s">
        <v>8</v>
      </c>
      <c r="I9" s="9" t="s">
        <v>7</v>
      </c>
      <c r="J9" s="10" t="s">
        <v>8</v>
      </c>
    </row>
    <row r="10" spans="1:22" ht="24.75" customHeight="1" x14ac:dyDescent="0.2">
      <c r="A10" s="4" t="s">
        <v>9</v>
      </c>
      <c r="B10" s="4" t="s">
        <v>1883</v>
      </c>
      <c r="C10" s="5" t="s">
        <v>1884</v>
      </c>
      <c r="D10" s="4" t="s">
        <v>15</v>
      </c>
      <c r="E10" s="6">
        <f>ROUND('7,3'!E10*'1,2'!$E$28,0)</f>
        <v>2669</v>
      </c>
      <c r="F10" s="6">
        <f>ROUND('7,3'!F10*'1,2'!$E$28,0)</f>
        <v>0</v>
      </c>
      <c r="G10" s="6">
        <f>ROUND('7,3'!G10*'1,2'!$E$28,0)</f>
        <v>8545</v>
      </c>
      <c r="H10" s="6">
        <f>ROUND('7,3'!H10*'1,2'!$E$28,0)</f>
        <v>0</v>
      </c>
      <c r="I10" s="6">
        <f>ROUND('7,3'!I10*'1,2'!$E$28,0)</f>
        <v>9225</v>
      </c>
      <c r="J10" s="6">
        <f>ROUND('7,3'!J10*'1,2'!$E$28,0)</f>
        <v>0</v>
      </c>
      <c r="L10" s="82"/>
      <c r="Q10" s="113"/>
      <c r="R10" s="113"/>
      <c r="S10" s="113"/>
      <c r="T10" s="113"/>
      <c r="U10" s="113"/>
      <c r="V10" s="113"/>
    </row>
    <row r="11" spans="1:22" ht="24.75" customHeight="1" x14ac:dyDescent="0.2">
      <c r="A11" s="4" t="s">
        <v>194</v>
      </c>
      <c r="B11" s="4" t="s">
        <v>1885</v>
      </c>
      <c r="C11" s="5" t="s">
        <v>1886</v>
      </c>
      <c r="D11" s="4" t="s">
        <v>15</v>
      </c>
      <c r="E11" s="6">
        <f>ROUND('7,3'!E11*'1,2'!$E$28,0)</f>
        <v>3346</v>
      </c>
      <c r="F11" s="6">
        <f>ROUND('7,3'!F11*'1,2'!$E$28,0)</f>
        <v>0</v>
      </c>
      <c r="G11" s="6">
        <f>ROUND('7,3'!G11*'1,2'!$E$28,0)</f>
        <v>10719</v>
      </c>
      <c r="H11" s="6">
        <f>ROUND('7,3'!H11*'1,2'!$E$28,0)</f>
        <v>0</v>
      </c>
      <c r="I11" s="6">
        <f>ROUND('7,3'!I11*'1,2'!$E$28,0)</f>
        <v>11570</v>
      </c>
      <c r="J11" s="6">
        <f>ROUND('7,3'!J11*'1,2'!$E$28,0)</f>
        <v>0</v>
      </c>
      <c r="L11" s="86"/>
      <c r="Q11" s="113"/>
      <c r="R11" s="113"/>
      <c r="S11" s="113"/>
      <c r="T11" s="113"/>
      <c r="U11" s="113"/>
      <c r="V11" s="113"/>
    </row>
    <row r="12" spans="1:22" ht="24.75" customHeight="1" x14ac:dyDescent="0.2">
      <c r="A12" s="4" t="s">
        <v>197</v>
      </c>
      <c r="B12" s="4" t="s">
        <v>1887</v>
      </c>
      <c r="C12" s="5" t="s">
        <v>1888</v>
      </c>
      <c r="D12" s="4" t="s">
        <v>15</v>
      </c>
      <c r="E12" s="6">
        <f>ROUND('7,3'!E12*'1,2'!$E$28,0)</f>
        <v>3975</v>
      </c>
      <c r="F12" s="6">
        <f>ROUND('7,3'!F12*'1,2'!$E$28,0)</f>
        <v>0</v>
      </c>
      <c r="G12" s="6">
        <f>ROUND('7,3'!G12*'1,2'!$E$28,0)</f>
        <v>12735</v>
      </c>
      <c r="H12" s="6">
        <f>ROUND('7,3'!H12*'1,2'!$E$28,0)</f>
        <v>0</v>
      </c>
      <c r="I12" s="6">
        <f>ROUND('7,3'!I12*'1,2'!$E$28,0)</f>
        <v>13743</v>
      </c>
      <c r="J12" s="6">
        <f>ROUND('7,3'!J12*'1,2'!$E$28,0)</f>
        <v>0</v>
      </c>
      <c r="L12" s="86"/>
      <c r="Q12" s="113"/>
      <c r="R12" s="113"/>
      <c r="S12" s="113"/>
      <c r="T12" s="113"/>
      <c r="U12" s="113"/>
      <c r="V12" s="113"/>
    </row>
    <row r="13" spans="1:22" ht="24.75" customHeight="1" x14ac:dyDescent="0.2">
      <c r="A13" s="4" t="s">
        <v>200</v>
      </c>
      <c r="B13" s="4" t="s">
        <v>1889</v>
      </c>
      <c r="C13" s="5" t="s">
        <v>1890</v>
      </c>
      <c r="D13" s="4" t="s">
        <v>15</v>
      </c>
      <c r="E13" s="6">
        <f>ROUND('7,3'!E13*'1,2'!$E$28,0)</f>
        <v>2696</v>
      </c>
      <c r="F13" s="6">
        <f>ROUND('7,3'!F13*'1,2'!$E$28,0)</f>
        <v>0</v>
      </c>
      <c r="G13" s="6">
        <f>ROUND('7,3'!G13*'1,2'!$E$28,0)</f>
        <v>8631</v>
      </c>
      <c r="H13" s="6">
        <f>ROUND('7,3'!H13*'1,2'!$E$28,0)</f>
        <v>0</v>
      </c>
      <c r="I13" s="6">
        <f>ROUND('7,3'!I13*'1,2'!$E$28,0)</f>
        <v>9317</v>
      </c>
      <c r="J13" s="6">
        <f>ROUND('7,3'!J13*'1,2'!$E$28,0)</f>
        <v>0</v>
      </c>
      <c r="L13" s="86"/>
      <c r="Q13" s="113"/>
      <c r="R13" s="113"/>
      <c r="S13" s="113"/>
      <c r="T13" s="113"/>
      <c r="U13" s="113"/>
      <c r="V13" s="113"/>
    </row>
    <row r="14" spans="1:22" ht="24.75" customHeight="1" x14ac:dyDescent="0.2">
      <c r="A14" s="4" t="s">
        <v>203</v>
      </c>
      <c r="B14" s="4" t="s">
        <v>1891</v>
      </c>
      <c r="C14" s="5" t="s">
        <v>1892</v>
      </c>
      <c r="D14" s="4" t="s">
        <v>15</v>
      </c>
      <c r="E14" s="6">
        <f>ROUND('7,3'!E14*'1,2'!$E$28,0)</f>
        <v>3353</v>
      </c>
      <c r="F14" s="6">
        <f>ROUND('7,3'!F14*'1,2'!$E$28,0)</f>
        <v>0</v>
      </c>
      <c r="G14" s="6">
        <f>ROUND('7,3'!G14*'1,2'!$E$28,0)</f>
        <v>10743</v>
      </c>
      <c r="H14" s="6">
        <f>ROUND('7,3'!H14*'1,2'!$E$28,0)</f>
        <v>0</v>
      </c>
      <c r="I14" s="6">
        <f>ROUND('7,3'!I14*'1,2'!$E$28,0)</f>
        <v>11595</v>
      </c>
      <c r="J14" s="6">
        <f>ROUND('7,3'!J14*'1,2'!$E$28,0)</f>
        <v>0</v>
      </c>
      <c r="L14" s="86"/>
      <c r="Q14" s="113"/>
      <c r="R14" s="113"/>
      <c r="S14" s="113"/>
      <c r="T14" s="113"/>
      <c r="U14" s="113"/>
      <c r="V14" s="113"/>
    </row>
    <row r="15" spans="1:22" ht="24.75" customHeight="1" x14ac:dyDescent="0.2">
      <c r="A15" s="4" t="s">
        <v>206</v>
      </c>
      <c r="B15" s="4" t="s">
        <v>1893</v>
      </c>
      <c r="C15" s="5" t="s">
        <v>1894</v>
      </c>
      <c r="D15" s="4" t="s">
        <v>15</v>
      </c>
      <c r="E15" s="6">
        <f>ROUND('7,3'!E15*'1,2'!$E$28,0)</f>
        <v>3951</v>
      </c>
      <c r="F15" s="6">
        <f>ROUND('7,3'!F15*'1,2'!$E$28,0)</f>
        <v>0</v>
      </c>
      <c r="G15" s="6">
        <f>ROUND('7,3'!G15*'1,2'!$E$28,0)</f>
        <v>12659</v>
      </c>
      <c r="H15" s="6">
        <f>ROUND('7,3'!H15*'1,2'!$E$28,0)</f>
        <v>0</v>
      </c>
      <c r="I15" s="6">
        <f>ROUND('7,3'!I15*'1,2'!$E$28,0)</f>
        <v>13664</v>
      </c>
      <c r="J15" s="6">
        <f>ROUND('7,3'!J15*'1,2'!$E$28,0)</f>
        <v>0</v>
      </c>
      <c r="L15" s="86"/>
      <c r="Q15" s="113"/>
      <c r="R15" s="113"/>
      <c r="S15" s="113"/>
      <c r="T15" s="113"/>
      <c r="U15" s="113"/>
      <c r="V15" s="113"/>
    </row>
    <row r="16" spans="1:22" ht="24.75" customHeight="1" x14ac:dyDescent="0.2">
      <c r="A16" s="4" t="s">
        <v>209</v>
      </c>
      <c r="B16" s="4" t="s">
        <v>1895</v>
      </c>
      <c r="C16" s="5" t="s">
        <v>1896</v>
      </c>
      <c r="D16" s="4" t="s">
        <v>15</v>
      </c>
      <c r="E16" s="6">
        <f>ROUND('7,3'!E16*'1,2'!$E$28,0)</f>
        <v>3257</v>
      </c>
      <c r="F16" s="6">
        <f>ROUND('7,3'!F16*'1,2'!$E$28,0)</f>
        <v>0</v>
      </c>
      <c r="G16" s="6">
        <f>ROUND('7,3'!G16*'1,2'!$E$28,0)</f>
        <v>10439</v>
      </c>
      <c r="H16" s="6">
        <f>ROUND('7,3'!H16*'1,2'!$E$28,0)</f>
        <v>0</v>
      </c>
      <c r="I16" s="6">
        <f>ROUND('7,3'!I16*'1,2'!$E$28,0)</f>
        <v>11267</v>
      </c>
      <c r="J16" s="6">
        <f>ROUND('7,3'!J16*'1,2'!$E$28,0)</f>
        <v>0</v>
      </c>
      <c r="L16" s="86"/>
      <c r="Q16" s="113"/>
      <c r="R16" s="113"/>
      <c r="S16" s="113"/>
      <c r="T16" s="113"/>
      <c r="U16" s="113"/>
      <c r="V16" s="113"/>
    </row>
    <row r="17" spans="1:22" ht="24.75" customHeight="1" x14ac:dyDescent="0.2">
      <c r="A17" s="4" t="s">
        <v>212</v>
      </c>
      <c r="B17" s="4" t="s">
        <v>1897</v>
      </c>
      <c r="C17" s="5" t="s">
        <v>1898</v>
      </c>
      <c r="D17" s="4" t="s">
        <v>15</v>
      </c>
      <c r="E17" s="6">
        <f>ROUND('7,3'!E17*'1,2'!$E$28,0)</f>
        <v>4088</v>
      </c>
      <c r="F17" s="6">
        <f>ROUND('7,3'!F17*'1,2'!$E$28,0)</f>
        <v>0</v>
      </c>
      <c r="G17" s="6">
        <f>ROUND('7,3'!G17*'1,2'!$E$28,0)</f>
        <v>13099</v>
      </c>
      <c r="H17" s="6">
        <f>ROUND('7,3'!H17*'1,2'!$E$28,0)</f>
        <v>0</v>
      </c>
      <c r="I17" s="6">
        <f>ROUND('7,3'!I17*'1,2'!$E$28,0)</f>
        <v>14140</v>
      </c>
      <c r="J17" s="6">
        <f>ROUND('7,3'!J17*'1,2'!$E$28,0)</f>
        <v>0</v>
      </c>
      <c r="L17" s="86"/>
      <c r="Q17" s="113"/>
      <c r="R17" s="113"/>
      <c r="S17" s="113"/>
      <c r="T17" s="113"/>
      <c r="U17" s="113"/>
      <c r="V17" s="113"/>
    </row>
    <row r="18" spans="1:22" ht="24.75" customHeight="1" x14ac:dyDescent="0.2">
      <c r="A18" s="4" t="s">
        <v>215</v>
      </c>
      <c r="B18" s="4" t="s">
        <v>1899</v>
      </c>
      <c r="C18" s="5" t="s">
        <v>1900</v>
      </c>
      <c r="D18" s="4" t="s">
        <v>15</v>
      </c>
      <c r="E18" s="6">
        <f>ROUND('7,3'!E18*'1,2'!$E$28,0)</f>
        <v>4170</v>
      </c>
      <c r="F18" s="6">
        <f>ROUND('7,3'!F18*'1,2'!$E$28,0)</f>
        <v>0</v>
      </c>
      <c r="G18" s="6">
        <f>ROUND('7,3'!G18*'1,2'!$E$28,0)</f>
        <v>13355</v>
      </c>
      <c r="H18" s="6">
        <f>ROUND('7,3'!H18*'1,2'!$E$28,0)</f>
        <v>0</v>
      </c>
      <c r="I18" s="6">
        <f>ROUND('7,3'!I18*'1,2'!$E$28,0)</f>
        <v>14414</v>
      </c>
      <c r="J18" s="6">
        <f>ROUND('7,3'!J18*'1,2'!$E$28,0)</f>
        <v>0</v>
      </c>
      <c r="L18" s="86"/>
      <c r="Q18" s="113"/>
      <c r="R18" s="113"/>
      <c r="S18" s="113"/>
      <c r="T18" s="113"/>
      <c r="U18" s="113"/>
      <c r="V18" s="113"/>
    </row>
    <row r="19" spans="1:22" ht="24.75" customHeight="1" x14ac:dyDescent="0.2">
      <c r="A19" s="4" t="s">
        <v>218</v>
      </c>
      <c r="B19" s="4" t="s">
        <v>1901</v>
      </c>
      <c r="C19" s="5" t="s">
        <v>1902</v>
      </c>
      <c r="D19" s="4" t="s">
        <v>15</v>
      </c>
      <c r="E19" s="6">
        <f>ROUND('7,3'!E19*'1,2'!$E$28,0)</f>
        <v>3296</v>
      </c>
      <c r="F19" s="6">
        <f>ROUND('7,3'!F19*'1,2'!$E$28,0)</f>
        <v>0</v>
      </c>
      <c r="G19" s="6">
        <f>ROUND('7,3'!G19*'1,2'!$E$28,0)</f>
        <v>10559</v>
      </c>
      <c r="H19" s="6">
        <f>ROUND('7,3'!H19*'1,2'!$E$28,0)</f>
        <v>0</v>
      </c>
      <c r="I19" s="6">
        <f>ROUND('7,3'!I19*'1,2'!$E$28,0)</f>
        <v>11398</v>
      </c>
      <c r="J19" s="6">
        <f>ROUND('7,3'!J19*'1,2'!$E$28,0)</f>
        <v>0</v>
      </c>
      <c r="L19" s="86"/>
      <c r="Q19" s="113"/>
      <c r="R19" s="113"/>
      <c r="S19" s="113"/>
      <c r="T19" s="113"/>
      <c r="U19" s="113"/>
      <c r="V19" s="113"/>
    </row>
    <row r="20" spans="1:22" ht="24.75" customHeight="1" x14ac:dyDescent="0.2">
      <c r="A20" s="4" t="s">
        <v>221</v>
      </c>
      <c r="B20" s="4" t="s">
        <v>1903</v>
      </c>
      <c r="C20" s="5" t="s">
        <v>1904</v>
      </c>
      <c r="D20" s="4" t="s">
        <v>15</v>
      </c>
      <c r="E20" s="6">
        <f>ROUND('7,3'!E20*'1,2'!$E$28,0)</f>
        <v>3878</v>
      </c>
      <c r="F20" s="6">
        <f>ROUND('7,3'!F20*'1,2'!$E$28,0)</f>
        <v>0</v>
      </c>
      <c r="G20" s="6">
        <f>ROUND('7,3'!G20*'1,2'!$E$28,0)</f>
        <v>12417</v>
      </c>
      <c r="H20" s="6">
        <f>ROUND('7,3'!H20*'1,2'!$E$28,0)</f>
        <v>0</v>
      </c>
      <c r="I20" s="6">
        <f>ROUND('7,3'!I20*'1,2'!$E$28,0)</f>
        <v>13401</v>
      </c>
      <c r="J20" s="6">
        <f>ROUND('7,3'!J20*'1,2'!$E$28,0)</f>
        <v>0</v>
      </c>
      <c r="L20" s="86"/>
      <c r="Q20" s="113"/>
      <c r="R20" s="113"/>
      <c r="S20" s="113"/>
      <c r="T20" s="113"/>
      <c r="U20" s="113"/>
      <c r="V20" s="113"/>
    </row>
    <row r="21" spans="1:22" ht="24.75" customHeight="1" x14ac:dyDescent="0.2">
      <c r="A21" s="4" t="s">
        <v>224</v>
      </c>
      <c r="B21" s="4" t="s">
        <v>1905</v>
      </c>
      <c r="C21" s="5" t="s">
        <v>1906</v>
      </c>
      <c r="D21" s="4" t="s">
        <v>15</v>
      </c>
      <c r="E21" s="6">
        <f>ROUND('7,3'!E21*'1,2'!$E$28,0)</f>
        <v>4764</v>
      </c>
      <c r="F21" s="6">
        <f>ROUND('7,3'!F21*'1,2'!$E$28,0)</f>
        <v>0</v>
      </c>
      <c r="G21" s="6">
        <f>ROUND('7,3'!G21*'1,2'!$E$28,0)</f>
        <v>15260</v>
      </c>
      <c r="H21" s="6">
        <f>ROUND('7,3'!H21*'1,2'!$E$28,0)</f>
        <v>0</v>
      </c>
      <c r="I21" s="6">
        <f>ROUND('7,3'!I21*'1,2'!$E$28,0)</f>
        <v>16472</v>
      </c>
      <c r="J21" s="6">
        <f>ROUND('7,3'!J21*'1,2'!$E$28,0)</f>
        <v>0</v>
      </c>
      <c r="L21" s="86"/>
      <c r="Q21" s="113"/>
      <c r="R21" s="113"/>
      <c r="S21" s="113"/>
      <c r="T21" s="113"/>
      <c r="U21" s="113"/>
      <c r="V21" s="113"/>
    </row>
    <row r="22" spans="1:22" ht="24.75" customHeight="1" x14ac:dyDescent="0.2">
      <c r="A22" s="4" t="s">
        <v>227</v>
      </c>
      <c r="B22" s="4" t="s">
        <v>1907</v>
      </c>
      <c r="C22" s="5" t="s">
        <v>1908</v>
      </c>
      <c r="D22" s="4" t="s">
        <v>15</v>
      </c>
      <c r="E22" s="6">
        <f>ROUND('7,3'!E22*'1,2'!$E$28,0)</f>
        <v>1332</v>
      </c>
      <c r="F22" s="6">
        <f>ROUND('7,3'!F22*'1,2'!$E$28,0)</f>
        <v>0</v>
      </c>
      <c r="G22" s="6">
        <f>ROUND('7,3'!G22*'1,2'!$E$28,0)</f>
        <v>4274</v>
      </c>
      <c r="H22" s="6">
        <f>ROUND('7,3'!H22*'1,2'!$E$28,0)</f>
        <v>0</v>
      </c>
      <c r="I22" s="6">
        <f>ROUND('7,3'!I22*'1,2'!$E$28,0)</f>
        <v>4611</v>
      </c>
      <c r="J22" s="6">
        <f>ROUND('7,3'!J22*'1,2'!$E$28,0)</f>
        <v>0</v>
      </c>
      <c r="L22" s="86"/>
      <c r="Q22" s="113"/>
      <c r="R22" s="113"/>
      <c r="S22" s="113"/>
      <c r="T22" s="113"/>
      <c r="U22" s="113"/>
      <c r="V22" s="113"/>
    </row>
    <row r="23" spans="1:22" ht="24.75" customHeight="1" x14ac:dyDescent="0.2">
      <c r="A23" s="4" t="s">
        <v>230</v>
      </c>
      <c r="B23" s="4" t="s">
        <v>1909</v>
      </c>
      <c r="C23" s="5" t="s">
        <v>1910</v>
      </c>
      <c r="D23" s="4" t="s">
        <v>15</v>
      </c>
      <c r="E23" s="6">
        <f>ROUND('7,3'!E23*'1,2'!$E$28,0)</f>
        <v>1792</v>
      </c>
      <c r="F23" s="6">
        <f>ROUND('7,3'!F23*'1,2'!$E$28,0)</f>
        <v>0</v>
      </c>
      <c r="G23" s="6">
        <f>ROUND('7,3'!G23*'1,2'!$E$28,0)</f>
        <v>5736</v>
      </c>
      <c r="H23" s="6">
        <f>ROUND('7,3'!H23*'1,2'!$E$28,0)</f>
        <v>0</v>
      </c>
      <c r="I23" s="6">
        <f>ROUND('7,3'!I23*'1,2'!$E$28,0)</f>
        <v>6193</v>
      </c>
      <c r="J23" s="6">
        <f>ROUND('7,3'!J23*'1,2'!$E$28,0)</f>
        <v>0</v>
      </c>
      <c r="L23" s="86"/>
      <c r="Q23" s="113"/>
      <c r="R23" s="113"/>
      <c r="S23" s="113"/>
      <c r="T23" s="113"/>
      <c r="U23" s="113"/>
      <c r="V23" s="113"/>
    </row>
    <row r="24" spans="1:22" ht="24.75" customHeight="1" x14ac:dyDescent="0.2">
      <c r="A24" s="4" t="s">
        <v>233</v>
      </c>
      <c r="B24" s="4" t="s">
        <v>1911</v>
      </c>
      <c r="C24" s="5" t="s">
        <v>1912</v>
      </c>
      <c r="D24" s="4" t="s">
        <v>15</v>
      </c>
      <c r="E24" s="6">
        <f>ROUND('7,3'!E24*'1,2'!$E$28,0)</f>
        <v>690</v>
      </c>
      <c r="F24" s="6">
        <f>ROUND('7,3'!F24*'1,2'!$E$28,0)</f>
        <v>0</v>
      </c>
      <c r="G24" s="6">
        <f>ROUND('7,3'!G24*'1,2'!$E$28,0)</f>
        <v>2210</v>
      </c>
      <c r="H24" s="6">
        <f>ROUND('7,3'!H24*'1,2'!$E$28,0)</f>
        <v>0</v>
      </c>
      <c r="I24" s="6">
        <f>ROUND('7,3'!I24*'1,2'!$E$28,0)</f>
        <v>2385</v>
      </c>
      <c r="J24" s="6">
        <f>ROUND('7,3'!J24*'1,2'!$E$28,0)</f>
        <v>0</v>
      </c>
      <c r="L24" s="86"/>
      <c r="Q24" s="113"/>
      <c r="R24" s="113"/>
      <c r="S24" s="113"/>
      <c r="T24" s="113"/>
      <c r="U24" s="113"/>
      <c r="V24" s="113"/>
    </row>
    <row r="25" spans="1:22" ht="24.75" customHeight="1" x14ac:dyDescent="0.2">
      <c r="A25" s="4" t="s">
        <v>236</v>
      </c>
      <c r="B25" s="4" t="s">
        <v>1913</v>
      </c>
      <c r="C25" s="5" t="s">
        <v>1914</v>
      </c>
      <c r="D25" s="4" t="s">
        <v>15</v>
      </c>
      <c r="E25" s="6">
        <f>ROUND('7,3'!E25*'1,2'!$E$28,0)</f>
        <v>722</v>
      </c>
      <c r="F25" s="6">
        <f>ROUND('7,3'!F25*'1,2'!$E$28,0)</f>
        <v>0</v>
      </c>
      <c r="G25" s="6">
        <f>ROUND('7,3'!G25*'1,2'!$E$28,0)</f>
        <v>2308</v>
      </c>
      <c r="H25" s="6">
        <f>ROUND('7,3'!H25*'1,2'!$E$28,0)</f>
        <v>0</v>
      </c>
      <c r="I25" s="6">
        <f>ROUND('7,3'!I25*'1,2'!$E$28,0)</f>
        <v>2490</v>
      </c>
      <c r="J25" s="6">
        <f>ROUND('7,3'!J25*'1,2'!$E$28,0)</f>
        <v>0</v>
      </c>
      <c r="L25" s="86"/>
      <c r="Q25" s="113"/>
      <c r="R25" s="113"/>
      <c r="S25" s="113"/>
      <c r="T25" s="113"/>
      <c r="U25" s="113"/>
      <c r="V25" s="113"/>
    </row>
    <row r="26" spans="1:22" ht="24.75" customHeight="1" x14ac:dyDescent="0.2">
      <c r="A26" s="4" t="s">
        <v>239</v>
      </c>
      <c r="B26" s="4" t="s">
        <v>1915</v>
      </c>
      <c r="C26" s="5" t="s">
        <v>1916</v>
      </c>
      <c r="D26" s="4" t="s">
        <v>15</v>
      </c>
      <c r="E26" s="6">
        <f>ROUND('7,3'!E26*'1,2'!$E$28,0)</f>
        <v>2191</v>
      </c>
      <c r="F26" s="6">
        <f>ROUND('7,3'!F26*'1,2'!$E$28,0)</f>
        <v>0</v>
      </c>
      <c r="G26" s="6">
        <f>ROUND('7,3'!G26*'1,2'!$E$28,0)</f>
        <v>7021</v>
      </c>
      <c r="H26" s="6">
        <f>ROUND('7,3'!H26*'1,2'!$E$28,0)</f>
        <v>0</v>
      </c>
      <c r="I26" s="6">
        <f>ROUND('7,3'!I26*'1,2'!$E$28,0)</f>
        <v>7576</v>
      </c>
      <c r="J26" s="6">
        <f>ROUND('7,3'!J26*'1,2'!$E$28,0)</f>
        <v>0</v>
      </c>
      <c r="L26" s="86"/>
      <c r="Q26" s="113"/>
      <c r="R26" s="113"/>
      <c r="S26" s="113"/>
      <c r="T26" s="113"/>
      <c r="U26" s="113"/>
      <c r="V26" s="113"/>
    </row>
    <row r="27" spans="1:22" ht="24.75" customHeight="1" x14ac:dyDescent="0.2">
      <c r="A27" s="4" t="s">
        <v>242</v>
      </c>
      <c r="B27" s="4" t="s">
        <v>1917</v>
      </c>
      <c r="C27" s="5" t="s">
        <v>1918</v>
      </c>
      <c r="D27" s="4" t="s">
        <v>15</v>
      </c>
      <c r="E27" s="6">
        <f>ROUND('7,3'!E27*'1,2'!$E$28,0)</f>
        <v>2382</v>
      </c>
      <c r="F27" s="6">
        <f>ROUND('7,3'!F27*'1,2'!$E$28,0)</f>
        <v>0</v>
      </c>
      <c r="G27" s="6">
        <f>ROUND('7,3'!G27*'1,2'!$E$28,0)</f>
        <v>7629</v>
      </c>
      <c r="H27" s="6">
        <f>ROUND('7,3'!H27*'1,2'!$E$28,0)</f>
        <v>0</v>
      </c>
      <c r="I27" s="6">
        <f>ROUND('7,3'!I27*'1,2'!$E$28,0)</f>
        <v>8235</v>
      </c>
      <c r="J27" s="6">
        <f>ROUND('7,3'!J27*'1,2'!$E$28,0)</f>
        <v>0</v>
      </c>
      <c r="L27" s="86"/>
      <c r="Q27" s="113"/>
      <c r="R27" s="113"/>
      <c r="S27" s="113"/>
      <c r="T27" s="113"/>
      <c r="U27" s="113"/>
      <c r="V27" s="113"/>
    </row>
    <row r="28" spans="1:22" ht="24.75" customHeight="1" x14ac:dyDescent="0.2">
      <c r="A28" s="4" t="s">
        <v>245</v>
      </c>
      <c r="B28" s="4" t="s">
        <v>1919</v>
      </c>
      <c r="C28" s="5" t="s">
        <v>1920</v>
      </c>
      <c r="D28" s="4" t="s">
        <v>15</v>
      </c>
      <c r="E28" s="6">
        <f>ROUND('7,3'!E28*'1,2'!$E$28,0)</f>
        <v>3518</v>
      </c>
      <c r="F28" s="6">
        <f>ROUND('7,3'!F28*'1,2'!$E$28,0)</f>
        <v>0</v>
      </c>
      <c r="G28" s="6">
        <f>ROUND('7,3'!G28*'1,2'!$E$28,0)</f>
        <v>11268</v>
      </c>
      <c r="H28" s="6">
        <f>ROUND('7,3'!H28*'1,2'!$E$28,0)</f>
        <v>0</v>
      </c>
      <c r="I28" s="6">
        <f>ROUND('7,3'!I28*'1,2'!$E$28,0)</f>
        <v>12163</v>
      </c>
      <c r="J28" s="6">
        <f>ROUND('7,3'!J28*'1,2'!$E$28,0)</f>
        <v>0</v>
      </c>
      <c r="L28" s="86"/>
      <c r="Q28" s="113"/>
      <c r="R28" s="113"/>
      <c r="S28" s="113"/>
      <c r="T28" s="113"/>
      <c r="U28" s="113"/>
      <c r="V28" s="113"/>
    </row>
    <row r="29" spans="1:22" ht="24.75" customHeight="1" x14ac:dyDescent="0.2">
      <c r="A29" s="4" t="s">
        <v>248</v>
      </c>
      <c r="B29" s="4" t="s">
        <v>1921</v>
      </c>
      <c r="C29" s="5" t="s">
        <v>1922</v>
      </c>
      <c r="D29" s="4" t="s">
        <v>15</v>
      </c>
      <c r="E29" s="6">
        <f>ROUND('7,3'!E29*'1,2'!$E$28,0)</f>
        <v>3811</v>
      </c>
      <c r="F29" s="6">
        <f>ROUND('7,3'!F29*'1,2'!$E$28,0)</f>
        <v>0</v>
      </c>
      <c r="G29" s="6">
        <f>ROUND('7,3'!G29*'1,2'!$E$28,0)</f>
        <v>12210</v>
      </c>
      <c r="H29" s="6">
        <f>ROUND('7,3'!H29*'1,2'!$E$28,0)</f>
        <v>0</v>
      </c>
      <c r="I29" s="6">
        <f>ROUND('7,3'!I29*'1,2'!$E$28,0)</f>
        <v>13176</v>
      </c>
      <c r="J29" s="6">
        <f>ROUND('7,3'!J29*'1,2'!$E$28,0)</f>
        <v>0</v>
      </c>
      <c r="L29" s="86"/>
      <c r="Q29" s="113"/>
      <c r="R29" s="113"/>
      <c r="S29" s="113"/>
      <c r="T29" s="113"/>
      <c r="U29" s="113"/>
      <c r="V29" s="113"/>
    </row>
    <row r="30" spans="1:22" ht="24.75" customHeight="1" x14ac:dyDescent="0.2">
      <c r="A30" s="4" t="s">
        <v>251</v>
      </c>
      <c r="B30" s="4" t="s">
        <v>1923</v>
      </c>
      <c r="C30" s="5" t="s">
        <v>1924</v>
      </c>
      <c r="D30" s="4" t="s">
        <v>15</v>
      </c>
      <c r="E30" s="6">
        <f>ROUND('7,3'!E30*'1,2'!$E$28,0)</f>
        <v>900</v>
      </c>
      <c r="F30" s="6">
        <f>ROUND('7,3'!F30*'1,2'!$E$28,0)</f>
        <v>0</v>
      </c>
      <c r="G30" s="6">
        <f>ROUND('7,3'!G30*'1,2'!$E$28,0)</f>
        <v>2880</v>
      </c>
      <c r="H30" s="6">
        <f>ROUND('7,3'!H30*'1,2'!$E$28,0)</f>
        <v>0</v>
      </c>
      <c r="I30" s="6">
        <f>ROUND('7,3'!I30*'1,2'!$E$28,0)</f>
        <v>3110</v>
      </c>
      <c r="J30" s="6">
        <f>ROUND('7,3'!J30*'1,2'!$E$28,0)</f>
        <v>0</v>
      </c>
      <c r="L30" s="86"/>
      <c r="Q30" s="113"/>
      <c r="R30" s="113"/>
      <c r="S30" s="113"/>
      <c r="T30" s="113"/>
      <c r="U30" s="113"/>
      <c r="V30" s="113"/>
    </row>
    <row r="31" spans="1:22" ht="24.75" customHeight="1" x14ac:dyDescent="0.2">
      <c r="A31" s="4" t="s">
        <v>254</v>
      </c>
      <c r="B31" s="4" t="s">
        <v>1925</v>
      </c>
      <c r="C31" s="5" t="s">
        <v>1926</v>
      </c>
      <c r="D31" s="4" t="s">
        <v>15</v>
      </c>
      <c r="E31" s="6">
        <f>ROUND('7,3'!E31*'1,2'!$E$28,0)</f>
        <v>1547</v>
      </c>
      <c r="F31" s="6">
        <f>ROUND('7,3'!F31*'1,2'!$E$28,0)</f>
        <v>0</v>
      </c>
      <c r="G31" s="6">
        <f>ROUND('7,3'!G31*'1,2'!$E$28,0)</f>
        <v>4955</v>
      </c>
      <c r="H31" s="6">
        <f>ROUND('7,3'!H31*'1,2'!$E$28,0)</f>
        <v>0</v>
      </c>
      <c r="I31" s="6">
        <f>ROUND('7,3'!I31*'1,2'!$E$28,0)</f>
        <v>5351</v>
      </c>
      <c r="J31" s="6">
        <f>ROUND('7,3'!J31*'1,2'!$E$28,0)</f>
        <v>0</v>
      </c>
      <c r="L31" s="86"/>
      <c r="Q31" s="113"/>
      <c r="R31" s="113"/>
      <c r="S31" s="113"/>
      <c r="T31" s="113"/>
      <c r="U31" s="113"/>
      <c r="V31" s="113"/>
    </row>
    <row r="32" spans="1:22" ht="24.75" customHeight="1" x14ac:dyDescent="0.2">
      <c r="A32" s="4" t="s">
        <v>257</v>
      </c>
      <c r="B32" s="4" t="s">
        <v>1927</v>
      </c>
      <c r="C32" s="5" t="s">
        <v>1928</v>
      </c>
      <c r="D32" s="4" t="s">
        <v>15</v>
      </c>
      <c r="E32" s="6">
        <f>ROUND('7,3'!E32*'1,2'!$E$28,0)</f>
        <v>1309</v>
      </c>
      <c r="F32" s="6">
        <f>ROUND('7,3'!F32*'1,2'!$E$28,0)</f>
        <v>0</v>
      </c>
      <c r="G32" s="6">
        <f>ROUND('7,3'!G32*'1,2'!$E$28,0)</f>
        <v>4188</v>
      </c>
      <c r="H32" s="6">
        <f>ROUND('7,3'!H32*'1,2'!$E$28,0)</f>
        <v>0</v>
      </c>
      <c r="I32" s="6">
        <f>ROUND('7,3'!I32*'1,2'!$E$28,0)</f>
        <v>4519</v>
      </c>
      <c r="J32" s="6">
        <f>ROUND('7,3'!J32*'1,2'!$E$28,0)</f>
        <v>0</v>
      </c>
      <c r="L32" s="86"/>
      <c r="Q32" s="113"/>
      <c r="R32" s="113"/>
      <c r="S32" s="113"/>
      <c r="T32" s="113"/>
      <c r="U32" s="113"/>
      <c r="V32" s="113"/>
    </row>
    <row r="33" spans="1:22" ht="12.75" customHeight="1" x14ac:dyDescent="0.2">
      <c r="A33" s="4" t="s">
        <v>260</v>
      </c>
      <c r="B33" s="4" t="s">
        <v>1929</v>
      </c>
      <c r="C33" s="5" t="s">
        <v>1930</v>
      </c>
      <c r="D33" s="4" t="s">
        <v>15</v>
      </c>
      <c r="E33" s="6">
        <f>ROUND('7,3'!E33*'1,2'!$E$28,0)</f>
        <v>574</v>
      </c>
      <c r="F33" s="6">
        <f>ROUND('7,3'!F33*'1,2'!$E$28,0)</f>
        <v>0</v>
      </c>
      <c r="G33" s="6">
        <f>ROUND('7,3'!G33*'1,2'!$E$28,0)</f>
        <v>1833</v>
      </c>
      <c r="H33" s="6">
        <f>ROUND('7,3'!H33*'1,2'!$E$28,0)</f>
        <v>0</v>
      </c>
      <c r="I33" s="6">
        <f>ROUND('7,3'!I33*'1,2'!$E$28,0)</f>
        <v>1977</v>
      </c>
      <c r="J33" s="6">
        <f>ROUND('7,3'!J33*'1,2'!$E$28,0)</f>
        <v>0</v>
      </c>
      <c r="L33" s="86"/>
      <c r="Q33" s="113"/>
      <c r="R33" s="113"/>
      <c r="S33" s="113"/>
      <c r="T33" s="113"/>
      <c r="U33" s="113"/>
      <c r="V33" s="113"/>
    </row>
    <row r="34" spans="1:22" ht="12.75" customHeight="1" x14ac:dyDescent="0.2">
      <c r="A34" s="4" t="s">
        <v>263</v>
      </c>
      <c r="B34" s="4" t="s">
        <v>1931</v>
      </c>
      <c r="C34" s="5" t="s">
        <v>1932</v>
      </c>
      <c r="D34" s="4" t="s">
        <v>15</v>
      </c>
      <c r="E34" s="6">
        <f>ROUND('7,3'!E34*'1,2'!$E$28,0)</f>
        <v>660</v>
      </c>
      <c r="F34" s="6">
        <f>ROUND('7,3'!F34*'1,2'!$E$28,0)</f>
        <v>0</v>
      </c>
      <c r="G34" s="6">
        <f>ROUND('7,3'!G34*'1,2'!$E$28,0)</f>
        <v>2111</v>
      </c>
      <c r="H34" s="6">
        <f>ROUND('7,3'!H34*'1,2'!$E$28,0)</f>
        <v>0</v>
      </c>
      <c r="I34" s="6">
        <f>ROUND('7,3'!I34*'1,2'!$E$28,0)</f>
        <v>2279</v>
      </c>
      <c r="J34" s="6">
        <f>ROUND('7,3'!J34*'1,2'!$E$28,0)</f>
        <v>0</v>
      </c>
      <c r="L34" s="86"/>
      <c r="Q34" s="113"/>
      <c r="R34" s="113"/>
      <c r="S34" s="113"/>
      <c r="T34" s="113"/>
      <c r="U34" s="113"/>
      <c r="V34" s="113"/>
    </row>
    <row r="35" spans="1:22" ht="12.75" customHeight="1" x14ac:dyDescent="0.2">
      <c r="A35" s="4" t="s">
        <v>266</v>
      </c>
      <c r="B35" s="4" t="s">
        <v>1933</v>
      </c>
      <c r="C35" s="5" t="s">
        <v>1934</v>
      </c>
      <c r="D35" s="4" t="s">
        <v>15</v>
      </c>
      <c r="E35" s="6">
        <f>ROUND('7,3'!E35*'1,2'!$E$28,0)</f>
        <v>870</v>
      </c>
      <c r="F35" s="6">
        <f>ROUND('7,3'!F35*'1,2'!$E$28,0)</f>
        <v>0</v>
      </c>
      <c r="G35" s="6">
        <f>ROUND('7,3'!G35*'1,2'!$E$28,0)</f>
        <v>2785</v>
      </c>
      <c r="H35" s="6">
        <f>ROUND('7,3'!H35*'1,2'!$E$28,0)</f>
        <v>0</v>
      </c>
      <c r="I35" s="6">
        <f>ROUND('7,3'!I35*'1,2'!$E$28,0)</f>
        <v>3005</v>
      </c>
      <c r="J35" s="6">
        <f>ROUND('7,3'!J35*'1,2'!$E$28,0)</f>
        <v>0</v>
      </c>
      <c r="L35" s="86"/>
      <c r="Q35" s="113"/>
      <c r="R35" s="113"/>
      <c r="S35" s="113"/>
      <c r="T35" s="113"/>
      <c r="U35" s="113"/>
      <c r="V35" s="113"/>
    </row>
    <row r="36" spans="1:22" ht="12.75" customHeight="1" x14ac:dyDescent="0.2">
      <c r="A36" s="4" t="s">
        <v>269</v>
      </c>
      <c r="B36" s="4" t="s">
        <v>1935</v>
      </c>
      <c r="C36" s="5" t="s">
        <v>1936</v>
      </c>
      <c r="D36" s="4" t="s">
        <v>15</v>
      </c>
      <c r="E36" s="6">
        <f>ROUND('7,3'!E36*'1,2'!$E$28,0)</f>
        <v>1435</v>
      </c>
      <c r="F36" s="6">
        <f>ROUND('7,3'!F36*'1,2'!$E$28,0)</f>
        <v>0</v>
      </c>
      <c r="G36" s="6">
        <f>ROUND('7,3'!G36*'1,2'!$E$28,0)</f>
        <v>4591</v>
      </c>
      <c r="H36" s="6">
        <f>ROUND('7,3'!H36*'1,2'!$E$28,0)</f>
        <v>0</v>
      </c>
      <c r="I36" s="6">
        <f>ROUND('7,3'!I36*'1,2'!$E$28,0)</f>
        <v>4954</v>
      </c>
      <c r="J36" s="6">
        <f>ROUND('7,3'!J36*'1,2'!$E$28,0)</f>
        <v>0</v>
      </c>
      <c r="L36" s="86"/>
      <c r="Q36" s="113"/>
      <c r="R36" s="113"/>
      <c r="S36" s="113"/>
      <c r="T36" s="113"/>
      <c r="U36" s="113"/>
      <c r="V36" s="113"/>
    </row>
    <row r="37" spans="1:22" ht="12.75" customHeight="1" x14ac:dyDescent="0.2">
      <c r="A37" s="4" t="s">
        <v>272</v>
      </c>
      <c r="B37" s="4" t="s">
        <v>1937</v>
      </c>
      <c r="C37" s="5" t="s">
        <v>1938</v>
      </c>
      <c r="D37" s="4" t="s">
        <v>15</v>
      </c>
      <c r="E37" s="6">
        <f>ROUND('7,3'!E37*'1,2'!$E$28,0)</f>
        <v>1652</v>
      </c>
      <c r="F37" s="6">
        <f>ROUND('7,3'!F37*'1,2'!$E$28,0)</f>
        <v>0</v>
      </c>
      <c r="G37" s="6">
        <f>ROUND('7,3'!G37*'1,2'!$E$28,0)</f>
        <v>5287</v>
      </c>
      <c r="H37" s="6">
        <f>ROUND('7,3'!H37*'1,2'!$E$28,0)</f>
        <v>0</v>
      </c>
      <c r="I37" s="6">
        <f>ROUND('7,3'!I37*'1,2'!$E$28,0)</f>
        <v>5704</v>
      </c>
      <c r="J37" s="6">
        <f>ROUND('7,3'!J37*'1,2'!$E$28,0)</f>
        <v>0</v>
      </c>
      <c r="L37" s="86"/>
      <c r="Q37" s="113"/>
      <c r="R37" s="113"/>
      <c r="S37" s="113"/>
      <c r="T37" s="113"/>
      <c r="U37" s="113"/>
      <c r="V37" s="113"/>
    </row>
    <row r="38" spans="1:22" ht="12.75" customHeight="1" x14ac:dyDescent="0.2">
      <c r="A38" s="4" t="s">
        <v>275</v>
      </c>
      <c r="B38" s="4" t="s">
        <v>1939</v>
      </c>
      <c r="C38" s="5" t="s">
        <v>1940</v>
      </c>
      <c r="D38" s="4" t="s">
        <v>15</v>
      </c>
      <c r="E38" s="6">
        <f>ROUND('7,3'!E38*'1,2'!$E$28,0)</f>
        <v>2177</v>
      </c>
      <c r="F38" s="6">
        <f>ROUND('7,3'!F38*'1,2'!$E$28,0)</f>
        <v>0</v>
      </c>
      <c r="G38" s="6">
        <f>ROUND('7,3'!G38*'1,2'!$E$28,0)</f>
        <v>6972</v>
      </c>
      <c r="H38" s="6">
        <f>ROUND('7,3'!H38*'1,2'!$E$28,0)</f>
        <v>0</v>
      </c>
      <c r="I38" s="6">
        <f>ROUND('7,3'!I38*'1,2'!$E$28,0)</f>
        <v>7524</v>
      </c>
      <c r="J38" s="6">
        <f>ROUND('7,3'!J38*'1,2'!$E$28,0)</f>
        <v>0</v>
      </c>
      <c r="L38" s="86"/>
      <c r="Q38" s="113"/>
      <c r="R38" s="113"/>
      <c r="S38" s="113"/>
      <c r="T38" s="113"/>
      <c r="U38" s="113"/>
      <c r="V38" s="113"/>
    </row>
    <row r="39" spans="1:22" ht="12.75" customHeight="1" x14ac:dyDescent="0.2">
      <c r="A39" s="4" t="s">
        <v>278</v>
      </c>
      <c r="B39" s="4" t="s">
        <v>1941</v>
      </c>
      <c r="C39" s="5" t="s">
        <v>1942</v>
      </c>
      <c r="D39" s="4" t="s">
        <v>15</v>
      </c>
      <c r="E39" s="6">
        <f>ROUND('7,3'!E39*'1,2'!$E$28,0)</f>
        <v>2287</v>
      </c>
      <c r="F39" s="6">
        <f>ROUND('7,3'!F39*'1,2'!$E$28,0)</f>
        <v>0</v>
      </c>
      <c r="G39" s="6">
        <f>ROUND('7,3'!G39*'1,2'!$E$28,0)</f>
        <v>7326</v>
      </c>
      <c r="H39" s="6">
        <f>ROUND('7,3'!H39*'1,2'!$E$28,0)</f>
        <v>0</v>
      </c>
      <c r="I39" s="6">
        <f>ROUND('7,3'!I39*'1,2'!$E$28,0)</f>
        <v>7906</v>
      </c>
      <c r="J39" s="6">
        <f>ROUND('7,3'!J39*'1,2'!$E$28,0)</f>
        <v>0</v>
      </c>
      <c r="L39" s="86"/>
      <c r="Q39" s="113"/>
      <c r="R39" s="113"/>
      <c r="S39" s="113"/>
      <c r="T39" s="113"/>
      <c r="U39" s="113"/>
      <c r="V39" s="113"/>
    </row>
    <row r="40" spans="1:22" ht="24.75" customHeight="1" x14ac:dyDescent="0.2">
      <c r="A40" s="4" t="s">
        <v>281</v>
      </c>
      <c r="B40" s="4" t="s">
        <v>1943</v>
      </c>
      <c r="C40" s="5" t="s">
        <v>1944</v>
      </c>
      <c r="D40" s="129" t="s">
        <v>349</v>
      </c>
      <c r="E40" s="6">
        <f>ROUND('7,3'!E40*'1,2'!$E$28,0)</f>
        <v>252</v>
      </c>
      <c r="F40" s="6">
        <f>ROUND('7,3'!F40*'1,2'!$E$28,0)</f>
        <v>0</v>
      </c>
      <c r="G40" s="6">
        <f>ROUND('7,3'!G40*'1,2'!$E$28,0)</f>
        <v>895</v>
      </c>
      <c r="H40" s="6">
        <f>ROUND('7,3'!H40*'1,2'!$E$28,0)</f>
        <v>0</v>
      </c>
      <c r="I40" s="6">
        <f>ROUND('7,3'!I40*'1,2'!$E$28,0)</f>
        <v>954</v>
      </c>
      <c r="J40" s="6">
        <f>ROUND('7,3'!J40*'1,2'!$E$28,0)</f>
        <v>0</v>
      </c>
      <c r="L40" s="86"/>
      <c r="Q40" s="113"/>
      <c r="R40" s="113"/>
      <c r="S40" s="113"/>
      <c r="T40" s="113"/>
      <c r="U40" s="113"/>
      <c r="V40" s="113"/>
    </row>
    <row r="41" spans="1:22" ht="24.75" customHeight="1" x14ac:dyDescent="0.2">
      <c r="A41" s="4" t="s">
        <v>284</v>
      </c>
      <c r="B41" s="4" t="s">
        <v>1945</v>
      </c>
      <c r="C41" s="5" t="s">
        <v>1946</v>
      </c>
      <c r="D41" s="129" t="s">
        <v>349</v>
      </c>
      <c r="E41" s="6">
        <f>ROUND('7,3'!E41*'1,2'!$E$28,0)</f>
        <v>339</v>
      </c>
      <c r="F41" s="6">
        <f>ROUND('7,3'!F41*'1,2'!$E$28,0)</f>
        <v>0</v>
      </c>
      <c r="G41" s="6">
        <f>ROUND('7,3'!G41*'1,2'!$E$28,0)</f>
        <v>1212</v>
      </c>
      <c r="H41" s="6">
        <f>ROUND('7,3'!H41*'1,2'!$E$28,0)</f>
        <v>0</v>
      </c>
      <c r="I41" s="6">
        <f>ROUND('7,3'!I41*'1,2'!$E$28,0)</f>
        <v>1292</v>
      </c>
      <c r="J41" s="6">
        <f>ROUND('7,3'!J41*'1,2'!$E$28,0)</f>
        <v>0</v>
      </c>
      <c r="L41" s="86"/>
      <c r="Q41" s="113"/>
      <c r="R41" s="113"/>
      <c r="S41" s="113"/>
      <c r="T41" s="113"/>
      <c r="U41" s="113"/>
      <c r="V41" s="113"/>
    </row>
    <row r="42" spans="1:22" ht="24.75" customHeight="1" x14ac:dyDescent="0.2">
      <c r="A42" s="4" t="s">
        <v>287</v>
      </c>
      <c r="B42" s="4" t="s">
        <v>1947</v>
      </c>
      <c r="C42" s="5" t="s">
        <v>1948</v>
      </c>
      <c r="D42" s="4" t="s">
        <v>15</v>
      </c>
      <c r="E42" s="6">
        <f>ROUND('7,3'!E42*'1,2'!$E$28,0)</f>
        <v>945</v>
      </c>
      <c r="F42" s="6">
        <f>ROUND('7,3'!F42*'1,2'!$E$28,0)</f>
        <v>1204</v>
      </c>
      <c r="G42" s="6">
        <f>ROUND('7,3'!G42*'1,2'!$E$28,0)</f>
        <v>3064</v>
      </c>
      <c r="H42" s="6">
        <f>ROUND('7,3'!H42*'1,2'!$E$28,0)</f>
        <v>3395</v>
      </c>
      <c r="I42" s="6">
        <f>ROUND('7,3'!I42*'1,2'!$E$28,0)</f>
        <v>3307</v>
      </c>
      <c r="J42" s="6">
        <f>ROUND('7,3'!J42*'1,2'!$E$28,0)</f>
        <v>3616</v>
      </c>
      <c r="L42" s="86"/>
      <c r="Q42" s="113"/>
      <c r="R42" s="113"/>
      <c r="S42" s="113"/>
      <c r="T42" s="113"/>
      <c r="U42" s="113"/>
      <c r="V42" s="113"/>
    </row>
    <row r="43" spans="1:22" ht="24.75" customHeight="1" x14ac:dyDescent="0.2">
      <c r="A43" s="4" t="s">
        <v>291</v>
      </c>
      <c r="B43" s="4" t="s">
        <v>1949</v>
      </c>
      <c r="C43" s="5" t="s">
        <v>1950</v>
      </c>
      <c r="D43" s="4" t="s">
        <v>15</v>
      </c>
      <c r="E43" s="6">
        <f>ROUND('7,3'!E43*'1,2'!$E$28,0)</f>
        <v>1240</v>
      </c>
      <c r="F43" s="6">
        <f>ROUND('7,3'!F43*'1,2'!$E$28,0)</f>
        <v>1557</v>
      </c>
      <c r="G43" s="6">
        <f>ROUND('7,3'!G43*'1,2'!$E$28,0)</f>
        <v>3968</v>
      </c>
      <c r="H43" s="6">
        <f>ROUND('7,3'!H43*'1,2'!$E$28,0)</f>
        <v>4397</v>
      </c>
      <c r="I43" s="6">
        <f>ROUND('7,3'!I43*'1,2'!$E$28,0)</f>
        <v>4283</v>
      </c>
      <c r="J43" s="6">
        <f>ROUND('7,3'!J43*'1,2'!$E$28,0)</f>
        <v>4685</v>
      </c>
      <c r="L43" s="86"/>
      <c r="Q43" s="113"/>
      <c r="R43" s="113"/>
      <c r="S43" s="113"/>
      <c r="T43" s="113"/>
      <c r="U43" s="113"/>
      <c r="V43" s="113"/>
    </row>
    <row r="44" spans="1:22" ht="12.75" customHeight="1" x14ac:dyDescent="0.2">
      <c r="A44" s="4" t="s">
        <v>294</v>
      </c>
      <c r="B44" s="4" t="s">
        <v>1951</v>
      </c>
      <c r="C44" s="5" t="s">
        <v>1952</v>
      </c>
      <c r="D44" s="4" t="s">
        <v>15</v>
      </c>
      <c r="E44" s="6">
        <f>ROUND('7,3'!E44*'1,2'!$E$28,0)</f>
        <v>639</v>
      </c>
      <c r="F44" s="6">
        <f>ROUND('7,3'!F44*'1,2'!$E$28,0)</f>
        <v>800</v>
      </c>
      <c r="G44" s="6">
        <f>ROUND('7,3'!G44*'1,2'!$E$28,0)</f>
        <v>2039</v>
      </c>
      <c r="H44" s="6">
        <f>ROUND('7,3'!H44*'1,2'!$E$28,0)</f>
        <v>2260</v>
      </c>
      <c r="I44" s="6">
        <f>ROUND('7,3'!I44*'1,2'!$E$28,0)</f>
        <v>2200</v>
      </c>
      <c r="J44" s="6">
        <f>ROUND('7,3'!J44*'1,2'!$E$28,0)</f>
        <v>2407</v>
      </c>
      <c r="L44" s="86"/>
      <c r="Q44" s="113"/>
      <c r="R44" s="113"/>
      <c r="S44" s="113"/>
      <c r="T44" s="113"/>
      <c r="U44" s="113"/>
      <c r="V44" s="113"/>
    </row>
    <row r="45" spans="1:22" ht="24.75" customHeight="1" x14ac:dyDescent="0.2">
      <c r="A45" s="4" t="s">
        <v>297</v>
      </c>
      <c r="B45" s="4" t="s">
        <v>1953</v>
      </c>
      <c r="C45" s="5" t="s">
        <v>1954</v>
      </c>
      <c r="D45" s="4" t="s">
        <v>15</v>
      </c>
      <c r="E45" s="6">
        <f>ROUND('7,3'!E45*'1,2'!$E$28,0)</f>
        <v>1340</v>
      </c>
      <c r="F45" s="6">
        <f>ROUND('7,3'!F45*'1,2'!$E$28,0)</f>
        <v>1681</v>
      </c>
      <c r="G45" s="6">
        <f>ROUND('7,3'!G45*'1,2'!$E$28,0)</f>
        <v>4285</v>
      </c>
      <c r="H45" s="6">
        <f>ROUND('7,3'!H45*'1,2'!$E$28,0)</f>
        <v>4751</v>
      </c>
      <c r="I45" s="6">
        <f>ROUND('7,3'!I45*'1,2'!$E$28,0)</f>
        <v>4626</v>
      </c>
      <c r="J45" s="6">
        <f>ROUND('7,3'!J45*'1,2'!$E$28,0)</f>
        <v>5057</v>
      </c>
      <c r="L45" s="86"/>
      <c r="Q45" s="113"/>
      <c r="R45" s="113"/>
      <c r="S45" s="113"/>
      <c r="T45" s="113"/>
      <c r="U45" s="113"/>
      <c r="V45" s="113"/>
    </row>
    <row r="46" spans="1:22" ht="12.75" customHeight="1" x14ac:dyDescent="0.2">
      <c r="A46" s="4" t="s">
        <v>300</v>
      </c>
      <c r="B46" s="4" t="s">
        <v>1955</v>
      </c>
      <c r="C46" s="5" t="s">
        <v>1956</v>
      </c>
      <c r="D46" s="4" t="s">
        <v>15</v>
      </c>
      <c r="E46" s="6">
        <f>ROUND('7,3'!E46*'1,2'!$E$28,0)</f>
        <v>798</v>
      </c>
      <c r="F46" s="6">
        <f>ROUND('7,3'!F46*'1,2'!$E$28,0)</f>
        <v>1001</v>
      </c>
      <c r="G46" s="6">
        <f>ROUND('7,3'!G46*'1,2'!$E$28,0)</f>
        <v>2552</v>
      </c>
      <c r="H46" s="6">
        <f>ROUND('7,3'!H46*'1,2'!$E$28,0)</f>
        <v>2829</v>
      </c>
      <c r="I46" s="6">
        <f>ROUND('7,3'!I46*'1,2'!$E$28,0)</f>
        <v>2754</v>
      </c>
      <c r="J46" s="6">
        <f>ROUND('7,3'!J46*'1,2'!$E$28,0)</f>
        <v>3013</v>
      </c>
      <c r="L46" s="86"/>
      <c r="Q46" s="113"/>
      <c r="R46" s="113"/>
      <c r="S46" s="113"/>
      <c r="T46" s="113"/>
      <c r="U46" s="113"/>
      <c r="V46" s="113"/>
    </row>
    <row r="47" spans="1:22" ht="24.75" customHeight="1" x14ac:dyDescent="0.2">
      <c r="A47" s="4" t="s">
        <v>304</v>
      </c>
      <c r="B47" s="4" t="s">
        <v>1957</v>
      </c>
      <c r="C47" s="5" t="s">
        <v>1958</v>
      </c>
      <c r="D47" s="4" t="s">
        <v>15</v>
      </c>
      <c r="E47" s="6">
        <f>ROUND('7,3'!E47*'1,2'!$E$28,0)</f>
        <v>2070</v>
      </c>
      <c r="F47" s="6">
        <f>ROUND('7,3'!F47*'1,2'!$E$28,0)</f>
        <v>2604</v>
      </c>
      <c r="G47" s="6">
        <f>ROUND('7,3'!G47*'1,2'!$E$28,0)</f>
        <v>6630</v>
      </c>
      <c r="H47" s="6">
        <f>ROUND('7,3'!H47*'1,2'!$E$28,0)</f>
        <v>7347</v>
      </c>
      <c r="I47" s="6">
        <f>ROUND('7,3'!I47*'1,2'!$E$28,0)</f>
        <v>7157</v>
      </c>
      <c r="J47" s="6">
        <f>ROUND('7,3'!J47*'1,2'!$E$28,0)</f>
        <v>7826</v>
      </c>
      <c r="L47" s="86"/>
      <c r="Q47" s="113"/>
      <c r="R47" s="113"/>
      <c r="S47" s="113"/>
      <c r="T47" s="113"/>
      <c r="U47" s="113"/>
      <c r="V47" s="113"/>
    </row>
    <row r="48" spans="1:22" ht="12.75" customHeight="1" x14ac:dyDescent="0.2">
      <c r="A48" s="4" t="s">
        <v>307</v>
      </c>
      <c r="B48" s="4" t="s">
        <v>1959</v>
      </c>
      <c r="C48" s="5" t="s">
        <v>1960</v>
      </c>
      <c r="D48" s="4" t="s">
        <v>15</v>
      </c>
      <c r="E48" s="6">
        <f>ROUND('7,3'!E48*'1,2'!$E$28,0)</f>
        <v>92</v>
      </c>
      <c r="F48" s="6">
        <f>ROUND('7,3'!F48*'1,2'!$E$28,0)</f>
        <v>114</v>
      </c>
      <c r="G48" s="6">
        <f>ROUND('7,3'!G48*'1,2'!$E$28,0)</f>
        <v>294</v>
      </c>
      <c r="H48" s="6">
        <f>ROUND('7,3'!H48*'1,2'!$E$28,0)</f>
        <v>326</v>
      </c>
      <c r="I48" s="6">
        <f>ROUND('7,3'!I48*'1,2'!$E$28,0)</f>
        <v>316</v>
      </c>
      <c r="J48" s="6">
        <f>ROUND('7,3'!J48*'1,2'!$E$28,0)</f>
        <v>347</v>
      </c>
      <c r="L48" s="86"/>
      <c r="Q48" s="113"/>
      <c r="R48" s="113"/>
      <c r="S48" s="113"/>
      <c r="T48" s="113"/>
      <c r="U48" s="113"/>
      <c r="V48" s="113"/>
    </row>
    <row r="49" spans="1:22" ht="12.75" customHeight="1" x14ac:dyDescent="0.2">
      <c r="A49" s="4" t="s">
        <v>310</v>
      </c>
      <c r="B49" s="4" t="s">
        <v>1961</v>
      </c>
      <c r="C49" s="5" t="s">
        <v>1962</v>
      </c>
      <c r="D49" s="4" t="s">
        <v>15</v>
      </c>
      <c r="E49" s="6">
        <f>ROUND('7,3'!E49*'1,2'!$E$28,0)</f>
        <v>184</v>
      </c>
      <c r="F49" s="6">
        <f>ROUND('7,3'!F49*'1,2'!$E$28,0)</f>
        <v>229</v>
      </c>
      <c r="G49" s="6">
        <f>ROUND('7,3'!G49*'1,2'!$E$28,0)</f>
        <v>585</v>
      </c>
      <c r="H49" s="6">
        <f>ROUND('7,3'!H49*'1,2'!$E$28,0)</f>
        <v>651</v>
      </c>
      <c r="I49" s="6">
        <f>ROUND('7,3'!I49*'1,2'!$E$28,0)</f>
        <v>632</v>
      </c>
      <c r="J49" s="6">
        <f>ROUND('7,3'!J49*'1,2'!$E$28,0)</f>
        <v>691</v>
      </c>
      <c r="L49" s="86"/>
      <c r="Q49" s="113"/>
      <c r="R49" s="113"/>
      <c r="S49" s="113"/>
      <c r="T49" s="113"/>
      <c r="U49" s="113"/>
      <c r="V49" s="113"/>
    </row>
    <row r="50" spans="1:22" ht="24.75" customHeight="1" x14ac:dyDescent="0.2">
      <c r="A50" s="4" t="s">
        <v>313</v>
      </c>
      <c r="B50" s="4" t="s">
        <v>1963</v>
      </c>
      <c r="C50" s="5" t="s">
        <v>1964</v>
      </c>
      <c r="D50" s="4" t="s">
        <v>15</v>
      </c>
      <c r="E50" s="6">
        <f>ROUND('7,3'!E50*'1,2'!$E$28,0)</f>
        <v>824</v>
      </c>
      <c r="F50" s="6">
        <f>ROUND('7,3'!F50*'1,2'!$E$28,0)</f>
        <v>1035</v>
      </c>
      <c r="G50" s="6">
        <f>ROUND('7,3'!G50*'1,2'!$E$28,0)</f>
        <v>2638</v>
      </c>
      <c r="H50" s="6">
        <f>ROUND('7,3'!H50*'1,2'!$E$28,0)</f>
        <v>2923</v>
      </c>
      <c r="I50" s="6">
        <f>ROUND('7,3'!I50*'1,2'!$E$28,0)</f>
        <v>2845</v>
      </c>
      <c r="J50" s="6">
        <f>ROUND('7,3'!J50*'1,2'!$E$28,0)</f>
        <v>3113</v>
      </c>
      <c r="L50" s="86"/>
      <c r="Q50" s="113"/>
      <c r="R50" s="113"/>
      <c r="S50" s="113"/>
      <c r="T50" s="113"/>
      <c r="U50" s="113"/>
      <c r="V50" s="113"/>
    </row>
    <row r="51" spans="1:22" ht="24.75" customHeight="1" x14ac:dyDescent="0.2">
      <c r="A51" s="4" t="s">
        <v>316</v>
      </c>
      <c r="B51" s="4" t="s">
        <v>1965</v>
      </c>
      <c r="C51" s="5" t="s">
        <v>1966</v>
      </c>
      <c r="D51" s="4" t="s">
        <v>15</v>
      </c>
      <c r="E51" s="6">
        <f>ROUND('7,3'!E51*'1,2'!$E$28,0)</f>
        <v>138</v>
      </c>
      <c r="F51" s="6">
        <f>ROUND('7,3'!F51*'1,2'!$E$28,0)</f>
        <v>172</v>
      </c>
      <c r="G51" s="6">
        <f>ROUND('7,3'!G51*'1,2'!$E$28,0)</f>
        <v>441</v>
      </c>
      <c r="H51" s="6">
        <f>ROUND('7,3'!H51*'1,2'!$E$28,0)</f>
        <v>488</v>
      </c>
      <c r="I51" s="6">
        <f>ROUND('7,3'!I51*'1,2'!$E$28,0)</f>
        <v>475</v>
      </c>
      <c r="J51" s="6">
        <f>ROUND('7,3'!J51*'1,2'!$E$28,0)</f>
        <v>518</v>
      </c>
      <c r="L51" s="86"/>
      <c r="Q51" s="113"/>
      <c r="R51" s="113"/>
      <c r="S51" s="113"/>
      <c r="T51" s="113"/>
      <c r="U51" s="113"/>
      <c r="V51" s="113"/>
    </row>
    <row r="52" spans="1:22" ht="24.75" customHeight="1" x14ac:dyDescent="0.2">
      <c r="A52" s="4" t="s">
        <v>319</v>
      </c>
      <c r="B52" s="4" t="s">
        <v>1967</v>
      </c>
      <c r="C52" s="5" t="s">
        <v>1968</v>
      </c>
      <c r="D52" s="4" t="s">
        <v>15</v>
      </c>
      <c r="E52" s="6">
        <f>ROUND('7,3'!E52*'1,2'!$E$28,0)</f>
        <v>550</v>
      </c>
      <c r="F52" s="6">
        <f>ROUND('7,3'!F52*'1,2'!$E$28,0)</f>
        <v>688</v>
      </c>
      <c r="G52" s="6">
        <f>ROUND('7,3'!G52*'1,2'!$E$28,0)</f>
        <v>1757</v>
      </c>
      <c r="H52" s="6">
        <f>ROUND('7,3'!H52*'1,2'!$E$28,0)</f>
        <v>1950</v>
      </c>
      <c r="I52" s="6">
        <f>ROUND('7,3'!I52*'1,2'!$E$28,0)</f>
        <v>1898</v>
      </c>
      <c r="J52" s="6">
        <f>ROUND('7,3'!J52*'1,2'!$E$28,0)</f>
        <v>2075</v>
      </c>
      <c r="L52" s="86"/>
      <c r="Q52" s="113"/>
      <c r="R52" s="113"/>
      <c r="S52" s="113"/>
      <c r="T52" s="113"/>
      <c r="U52" s="113"/>
      <c r="V52" s="113"/>
    </row>
    <row r="53" spans="1:22" ht="24.75" customHeight="1" x14ac:dyDescent="0.2">
      <c r="A53" s="4" t="s">
        <v>322</v>
      </c>
      <c r="B53" s="4" t="s">
        <v>1969</v>
      </c>
      <c r="C53" s="5" t="s">
        <v>1970</v>
      </c>
      <c r="D53" s="4" t="s">
        <v>15</v>
      </c>
      <c r="E53" s="6">
        <f>ROUND('7,3'!E53*'1,2'!$E$28,0)</f>
        <v>550</v>
      </c>
      <c r="F53" s="6">
        <f>ROUND('7,3'!F53*'1,2'!$E$28,0)</f>
        <v>688</v>
      </c>
      <c r="G53" s="6">
        <f>ROUND('7,3'!G53*'1,2'!$E$28,0)</f>
        <v>1757</v>
      </c>
      <c r="H53" s="6">
        <f>ROUND('7,3'!H53*'1,2'!$E$28,0)</f>
        <v>1950</v>
      </c>
      <c r="I53" s="6">
        <f>ROUND('7,3'!I53*'1,2'!$E$28,0)</f>
        <v>1898</v>
      </c>
      <c r="J53" s="6">
        <f>ROUND('7,3'!J53*'1,2'!$E$28,0)</f>
        <v>2075</v>
      </c>
      <c r="L53" s="86"/>
      <c r="Q53" s="113"/>
      <c r="R53" s="113"/>
      <c r="S53" s="113"/>
      <c r="T53" s="113"/>
      <c r="U53" s="113"/>
      <c r="V53" s="113"/>
    </row>
    <row r="54" spans="1:22" ht="24.75" customHeight="1" x14ac:dyDescent="0.2">
      <c r="A54" s="4" t="s">
        <v>325</v>
      </c>
      <c r="B54" s="4" t="s">
        <v>1971</v>
      </c>
      <c r="C54" s="5" t="s">
        <v>1972</v>
      </c>
      <c r="D54" s="4" t="s">
        <v>15</v>
      </c>
      <c r="E54" s="6">
        <f>ROUND('7,3'!E54*'1,2'!$E$28,0)</f>
        <v>1076</v>
      </c>
      <c r="F54" s="6">
        <f>ROUND('7,3'!F54*'1,2'!$E$28,0)</f>
        <v>1349</v>
      </c>
      <c r="G54" s="6">
        <f>ROUND('7,3'!G54*'1,2'!$E$28,0)</f>
        <v>3443</v>
      </c>
      <c r="H54" s="6">
        <f>ROUND('7,3'!H54*'1,2'!$E$28,0)</f>
        <v>3816</v>
      </c>
      <c r="I54" s="6">
        <f>ROUND('7,3'!I54*'1,2'!$E$28,0)</f>
        <v>3715</v>
      </c>
      <c r="J54" s="6">
        <f>ROUND('7,3'!J54*'1,2'!$E$28,0)</f>
        <v>4065</v>
      </c>
      <c r="L54" s="86"/>
      <c r="Q54" s="113"/>
      <c r="R54" s="113"/>
      <c r="S54" s="113"/>
      <c r="T54" s="113"/>
      <c r="U54" s="113"/>
      <c r="V54" s="113"/>
    </row>
    <row r="55" spans="1:22" ht="24.75" customHeight="1" x14ac:dyDescent="0.2">
      <c r="A55" s="4" t="s">
        <v>328</v>
      </c>
      <c r="B55" s="4" t="s">
        <v>1973</v>
      </c>
      <c r="C55" s="5" t="s">
        <v>1974</v>
      </c>
      <c r="D55" s="4" t="s">
        <v>15</v>
      </c>
      <c r="E55" s="6">
        <f>ROUND('7,3'!E55*'1,2'!$E$28,0)</f>
        <v>1691</v>
      </c>
      <c r="F55" s="6">
        <f>ROUND('7,3'!F55*'1,2'!$E$28,0)</f>
        <v>2124</v>
      </c>
      <c r="G55" s="6">
        <f>ROUND('7,3'!G55*'1,2'!$E$28,0)</f>
        <v>5408</v>
      </c>
      <c r="H55" s="6">
        <f>ROUND('7,3'!H55*'1,2'!$E$28,0)</f>
        <v>5996</v>
      </c>
      <c r="I55" s="6">
        <f>ROUND('7,3'!I55*'1,2'!$E$28,0)</f>
        <v>5838</v>
      </c>
      <c r="J55" s="6">
        <f>ROUND('7,3'!J55*'1,2'!$E$28,0)</f>
        <v>6384</v>
      </c>
      <c r="L55" s="86"/>
      <c r="Q55" s="113"/>
      <c r="R55" s="113"/>
      <c r="S55" s="113"/>
      <c r="T55" s="113"/>
      <c r="U55" s="113"/>
      <c r="V55" s="113"/>
    </row>
    <row r="56" spans="1:22" ht="24.75" customHeight="1" x14ac:dyDescent="0.2">
      <c r="A56" s="4" t="s">
        <v>331</v>
      </c>
      <c r="B56" s="4" t="s">
        <v>1975</v>
      </c>
      <c r="C56" s="5" t="s">
        <v>1976</v>
      </c>
      <c r="D56" s="4" t="s">
        <v>15</v>
      </c>
      <c r="E56" s="6">
        <f>ROUND('7,3'!E56*'1,2'!$E$28,0)</f>
        <v>1099</v>
      </c>
      <c r="F56" s="6">
        <f>ROUND('7,3'!F56*'1,2'!$E$28,0)</f>
        <v>1380</v>
      </c>
      <c r="G56" s="6">
        <f>ROUND('7,3'!G56*'1,2'!$E$28,0)</f>
        <v>3516</v>
      </c>
      <c r="H56" s="6">
        <f>ROUND('7,3'!H56*'1,2'!$E$28,0)</f>
        <v>3897</v>
      </c>
      <c r="I56" s="6">
        <f>ROUND('7,3'!I56*'1,2'!$E$28,0)</f>
        <v>3794</v>
      </c>
      <c r="J56" s="6">
        <f>ROUND('7,3'!J56*'1,2'!$E$28,0)</f>
        <v>4151</v>
      </c>
      <c r="L56" s="86"/>
      <c r="Q56" s="113"/>
      <c r="R56" s="113"/>
      <c r="S56" s="113"/>
      <c r="T56" s="113"/>
      <c r="U56" s="113"/>
      <c r="V56" s="113"/>
    </row>
    <row r="57" spans="1:22" ht="24.75" customHeight="1" x14ac:dyDescent="0.2">
      <c r="A57" s="4" t="s">
        <v>334</v>
      </c>
      <c r="B57" s="4" t="s">
        <v>1977</v>
      </c>
      <c r="C57" s="5" t="s">
        <v>1978</v>
      </c>
      <c r="D57" s="4" t="s">
        <v>15</v>
      </c>
      <c r="E57" s="6">
        <f>ROUND('7,3'!E57*'1,2'!$E$28,0)</f>
        <v>1527</v>
      </c>
      <c r="F57" s="6">
        <f>ROUND('7,3'!F57*'1,2'!$E$28,0)</f>
        <v>1917</v>
      </c>
      <c r="G57" s="6">
        <f>ROUND('7,3'!G57*'1,2'!$E$28,0)</f>
        <v>4883</v>
      </c>
      <c r="H57" s="6">
        <f>ROUND('7,3'!H57*'1,2'!$E$28,0)</f>
        <v>5414</v>
      </c>
      <c r="I57" s="6">
        <f>ROUND('7,3'!I57*'1,2'!$E$28,0)</f>
        <v>5271</v>
      </c>
      <c r="J57" s="6">
        <f>ROUND('7,3'!J57*'1,2'!$E$28,0)</f>
        <v>5766</v>
      </c>
      <c r="L57" s="86"/>
      <c r="Q57" s="113"/>
      <c r="R57" s="113"/>
      <c r="S57" s="113"/>
      <c r="T57" s="113"/>
      <c r="U57" s="113"/>
      <c r="V57" s="113"/>
    </row>
    <row r="58" spans="1:22" ht="24.75" customHeight="1" x14ac:dyDescent="0.2">
      <c r="A58" s="4" t="s">
        <v>337</v>
      </c>
      <c r="B58" s="4" t="s">
        <v>1979</v>
      </c>
      <c r="C58" s="5" t="s">
        <v>1980</v>
      </c>
      <c r="D58" s="4" t="s">
        <v>15</v>
      </c>
      <c r="E58" s="6">
        <f>ROUND('7,3'!E58*'1,2'!$E$28,0)</f>
        <v>374</v>
      </c>
      <c r="F58" s="6">
        <f>ROUND('7,3'!F58*'1,2'!$E$28,0)</f>
        <v>0</v>
      </c>
      <c r="G58" s="6">
        <f>ROUND('7,3'!G58*'1,2'!$E$28,0)</f>
        <v>1184</v>
      </c>
      <c r="H58" s="6">
        <f>ROUND('7,3'!H58*'1,2'!$E$28,0)</f>
        <v>0</v>
      </c>
      <c r="I58" s="6">
        <f>ROUND('7,3'!I58*'1,2'!$E$28,0)</f>
        <v>1313</v>
      </c>
      <c r="J58" s="6">
        <f>ROUND('7,3'!J58*'1,2'!$E$28,0)</f>
        <v>0</v>
      </c>
      <c r="L58" s="86"/>
      <c r="Q58" s="113"/>
      <c r="R58" s="113"/>
      <c r="S58" s="113"/>
      <c r="T58" s="113"/>
      <c r="U58" s="113"/>
      <c r="V58" s="113"/>
    </row>
    <row r="59" spans="1:22" ht="24.75" customHeight="1" x14ac:dyDescent="0.2">
      <c r="A59" s="4" t="s">
        <v>340</v>
      </c>
      <c r="B59" s="4" t="s">
        <v>1981</v>
      </c>
      <c r="C59" s="5" t="s">
        <v>1982</v>
      </c>
      <c r="D59" s="4" t="s">
        <v>15</v>
      </c>
      <c r="E59" s="6">
        <f>E58*1.7</f>
        <v>635.79999999999995</v>
      </c>
      <c r="F59" s="6">
        <f t="shared" ref="F59:I59" si="0">F58*1.7</f>
        <v>0</v>
      </c>
      <c r="G59" s="6">
        <f t="shared" si="0"/>
        <v>2012.8</v>
      </c>
      <c r="H59" s="6">
        <f t="shared" si="0"/>
        <v>0</v>
      </c>
      <c r="I59" s="6">
        <f t="shared" si="0"/>
        <v>2232.1</v>
      </c>
      <c r="J59" s="6">
        <f>ROUND('7,3'!J59*'1,2'!$E$28,0)</f>
        <v>0</v>
      </c>
      <c r="L59" s="86"/>
      <c r="Q59" s="113"/>
      <c r="R59" s="113"/>
      <c r="S59" s="113"/>
      <c r="T59" s="113"/>
      <c r="U59" s="113"/>
      <c r="V59" s="113"/>
    </row>
    <row r="60" spans="1:22" ht="24.75" customHeight="1" x14ac:dyDescent="0.2">
      <c r="A60" s="4" t="s">
        <v>343</v>
      </c>
      <c r="B60" s="4" t="s">
        <v>1983</v>
      </c>
      <c r="C60" s="5" t="s">
        <v>1984</v>
      </c>
      <c r="D60" s="4" t="s">
        <v>15</v>
      </c>
      <c r="E60" s="6">
        <f>E58*2.5</f>
        <v>935</v>
      </c>
      <c r="F60" s="6">
        <f t="shared" ref="F60:I60" si="1">F58*2.5</f>
        <v>0</v>
      </c>
      <c r="G60" s="6">
        <f t="shared" si="1"/>
        <v>2960</v>
      </c>
      <c r="H60" s="6">
        <f t="shared" si="1"/>
        <v>0</v>
      </c>
      <c r="I60" s="6">
        <f t="shared" si="1"/>
        <v>3282.5</v>
      </c>
      <c r="J60" s="6">
        <f>ROUND('7,3'!J60*'1,2'!$E$28,0)</f>
        <v>0</v>
      </c>
      <c r="L60" s="86"/>
      <c r="Q60" s="113"/>
      <c r="R60" s="113"/>
      <c r="S60" s="113"/>
      <c r="T60" s="113"/>
      <c r="U60" s="113"/>
      <c r="V60" s="113"/>
    </row>
    <row r="61" spans="1:22" ht="24.75" customHeight="1" x14ac:dyDescent="0.2">
      <c r="A61" s="4" t="s">
        <v>346</v>
      </c>
      <c r="B61" s="4" t="s">
        <v>1985</v>
      </c>
      <c r="C61" s="5" t="s">
        <v>1986</v>
      </c>
      <c r="D61" s="4" t="s">
        <v>15</v>
      </c>
      <c r="E61" s="6">
        <f>ROUND('7,3'!E61*'1,2'!$E$28,0)</f>
        <v>595</v>
      </c>
      <c r="F61" s="6">
        <f>ROUND('7,3'!F61*'1,2'!$E$28,0)</f>
        <v>0</v>
      </c>
      <c r="G61" s="6">
        <f>ROUND('7,3'!G61*'1,2'!$E$28,0)</f>
        <v>1893</v>
      </c>
      <c r="H61" s="6">
        <f>ROUND('7,3'!H61*'1,2'!$E$28,0)</f>
        <v>0</v>
      </c>
      <c r="I61" s="6">
        <f>ROUND('7,3'!I61*'1,2'!$E$28,0)</f>
        <v>2105</v>
      </c>
      <c r="J61" s="6">
        <f>ROUND('7,3'!J61*'1,2'!$E$28,0)</f>
        <v>0</v>
      </c>
      <c r="L61" s="86"/>
      <c r="Q61" s="113"/>
      <c r="R61" s="113"/>
      <c r="S61" s="113"/>
      <c r="T61" s="113"/>
      <c r="U61" s="113"/>
      <c r="V61" s="113"/>
    </row>
    <row r="62" spans="1:22" ht="24.75" customHeight="1" x14ac:dyDescent="0.2">
      <c r="A62" s="4" t="s">
        <v>350</v>
      </c>
      <c r="B62" s="4" t="s">
        <v>1987</v>
      </c>
      <c r="C62" s="5" t="s">
        <v>1988</v>
      </c>
      <c r="D62" s="4" t="s">
        <v>15</v>
      </c>
      <c r="E62" s="6">
        <f>E61*1.7</f>
        <v>1011.5</v>
      </c>
      <c r="F62" s="6">
        <f t="shared" ref="F62" si="2">F61*1.7</f>
        <v>0</v>
      </c>
      <c r="G62" s="6">
        <f t="shared" ref="G62" si="3">G61*1.7</f>
        <v>3218.1</v>
      </c>
      <c r="H62" s="6">
        <f t="shared" ref="H62" si="4">H61*1.7</f>
        <v>0</v>
      </c>
      <c r="I62" s="6">
        <f t="shared" ref="I62" si="5">I61*1.7</f>
        <v>3578.5</v>
      </c>
      <c r="J62" s="6">
        <f>ROUND('7,3'!J62*'1,2'!$E$28,0)</f>
        <v>0</v>
      </c>
      <c r="L62" s="86"/>
      <c r="Q62" s="113"/>
      <c r="R62" s="113"/>
      <c r="S62" s="113"/>
      <c r="T62" s="113"/>
      <c r="U62" s="113"/>
      <c r="V62" s="113"/>
    </row>
    <row r="63" spans="1:22" ht="24.75" customHeight="1" x14ac:dyDescent="0.2">
      <c r="A63" s="4" t="s">
        <v>460</v>
      </c>
      <c r="B63" s="4" t="s">
        <v>1989</v>
      </c>
      <c r="C63" s="5" t="s">
        <v>1990</v>
      </c>
      <c r="D63" s="4" t="s">
        <v>15</v>
      </c>
      <c r="E63" s="6">
        <f>E61*2.5</f>
        <v>1487.5</v>
      </c>
      <c r="F63" s="6">
        <f t="shared" ref="F63:I63" si="6">F61*2.5</f>
        <v>0</v>
      </c>
      <c r="G63" s="6">
        <f t="shared" si="6"/>
        <v>4732.5</v>
      </c>
      <c r="H63" s="6">
        <f t="shared" si="6"/>
        <v>0</v>
      </c>
      <c r="I63" s="6">
        <f t="shared" si="6"/>
        <v>5262.5</v>
      </c>
      <c r="J63" s="6">
        <f>ROUND('7,3'!J63*'1,2'!$E$28,0)</f>
        <v>0</v>
      </c>
      <c r="L63" s="86"/>
      <c r="Q63" s="113"/>
      <c r="R63" s="113"/>
      <c r="S63" s="113"/>
      <c r="T63" s="113"/>
      <c r="U63" s="113"/>
      <c r="V63" s="113"/>
    </row>
    <row r="64" spans="1:22" ht="12.75" customHeight="1" x14ac:dyDescent="0.2">
      <c r="A64" s="4" t="s">
        <v>463</v>
      </c>
      <c r="B64" s="4" t="s">
        <v>1991</v>
      </c>
      <c r="C64" s="5" t="s">
        <v>1992</v>
      </c>
      <c r="D64" s="4" t="s">
        <v>15</v>
      </c>
      <c r="E64" s="6">
        <f>ROUND('7,3'!E64*'1,2'!$E$28,0)</f>
        <v>1514</v>
      </c>
      <c r="F64" s="6">
        <f>ROUND('7,3'!F64*'1,2'!$E$28,0)</f>
        <v>0</v>
      </c>
      <c r="G64" s="6">
        <f>ROUND('7,3'!G64*'1,2'!$E$28,0)</f>
        <v>4872</v>
      </c>
      <c r="H64" s="6">
        <f>ROUND('7,3'!H64*'1,2'!$E$28,0)</f>
        <v>0</v>
      </c>
      <c r="I64" s="6">
        <f>ROUND('7,3'!I64*'1,2'!$E$28,0)</f>
        <v>5309</v>
      </c>
      <c r="J64" s="6">
        <f>ROUND('7,3'!J64*'1,2'!$E$28,0)</f>
        <v>0</v>
      </c>
      <c r="L64" s="86"/>
      <c r="Q64" s="113"/>
      <c r="R64" s="113"/>
      <c r="S64" s="113"/>
      <c r="T64" s="113"/>
      <c r="U64" s="113"/>
      <c r="V64" s="113"/>
    </row>
    <row r="65" spans="1:22" ht="12.75" customHeight="1" x14ac:dyDescent="0.2">
      <c r="A65" s="4" t="s">
        <v>466</v>
      </c>
      <c r="B65" s="4" t="s">
        <v>1993</v>
      </c>
      <c r="C65" s="5" t="s">
        <v>1994</v>
      </c>
      <c r="D65" s="4" t="s">
        <v>15</v>
      </c>
      <c r="E65" s="6">
        <f>ROUND('7,3'!E65*'1,2'!$E$28,0)</f>
        <v>2208</v>
      </c>
      <c r="F65" s="6">
        <f>ROUND('7,3'!F65*'1,2'!$E$28,0)</f>
        <v>0</v>
      </c>
      <c r="G65" s="6">
        <f>ROUND('7,3'!G65*'1,2'!$E$28,0)</f>
        <v>7121</v>
      </c>
      <c r="H65" s="6">
        <f>ROUND('7,3'!H65*'1,2'!$E$28,0)</f>
        <v>0</v>
      </c>
      <c r="I65" s="6">
        <f>ROUND('7,3'!I65*'1,2'!$E$28,0)</f>
        <v>7759</v>
      </c>
      <c r="J65" s="6">
        <f>ROUND('7,3'!J65*'1,2'!$E$28,0)</f>
        <v>0</v>
      </c>
      <c r="L65" s="86"/>
      <c r="Q65" s="113"/>
      <c r="R65" s="113"/>
      <c r="S65" s="113"/>
      <c r="T65" s="113"/>
      <c r="U65" s="113"/>
      <c r="V65" s="113"/>
    </row>
    <row r="66" spans="1:22" ht="12.75" customHeight="1" x14ac:dyDescent="0.2">
      <c r="A66" s="4" t="s">
        <v>469</v>
      </c>
      <c r="B66" s="4" t="s">
        <v>1995</v>
      </c>
      <c r="C66" s="5" t="s">
        <v>1996</v>
      </c>
      <c r="D66" s="4" t="s">
        <v>15</v>
      </c>
      <c r="E66" s="6">
        <f>ROUND('7,3'!E66*'1,2'!$E$28,0)</f>
        <v>877</v>
      </c>
      <c r="F66" s="6">
        <f>ROUND('7,3'!F66*'1,2'!$E$28,0)</f>
        <v>1102</v>
      </c>
      <c r="G66" s="6">
        <f>ROUND('7,3'!G66*'1,2'!$E$28,0)</f>
        <v>2807</v>
      </c>
      <c r="H66" s="6">
        <f>ROUND('7,3'!H66*'1,2'!$E$28,0)</f>
        <v>3113</v>
      </c>
      <c r="I66" s="6">
        <f>ROUND('7,3'!I66*'1,2'!$E$28,0)</f>
        <v>3030</v>
      </c>
      <c r="J66" s="6">
        <f>ROUND('7,3'!J66*'1,2'!$E$28,0)</f>
        <v>3315</v>
      </c>
      <c r="L66" s="86"/>
      <c r="Q66" s="113"/>
      <c r="R66" s="113"/>
      <c r="S66" s="113"/>
      <c r="T66" s="113"/>
      <c r="U66" s="113"/>
      <c r="V66" s="113"/>
    </row>
    <row r="67" spans="1:22" ht="12.75" customHeight="1" x14ac:dyDescent="0.2">
      <c r="A67" s="4" t="s">
        <v>472</v>
      </c>
      <c r="B67" s="4" t="s">
        <v>1997</v>
      </c>
      <c r="C67" s="5" t="s">
        <v>1998</v>
      </c>
      <c r="D67" s="4" t="s">
        <v>15</v>
      </c>
      <c r="E67" s="6">
        <f>E66*1.2</f>
        <v>1052.3999999999999</v>
      </c>
      <c r="F67" s="6">
        <f t="shared" ref="F67:J67" si="7">F66*1.2</f>
        <v>1322.3999999999999</v>
      </c>
      <c r="G67" s="6">
        <f t="shared" si="7"/>
        <v>3368.4</v>
      </c>
      <c r="H67" s="6">
        <f t="shared" si="7"/>
        <v>3735.6</v>
      </c>
      <c r="I67" s="6">
        <f t="shared" si="7"/>
        <v>3636</v>
      </c>
      <c r="J67" s="6">
        <f t="shared" si="7"/>
        <v>3978</v>
      </c>
      <c r="L67" s="86"/>
      <c r="Q67" s="113"/>
      <c r="R67" s="113"/>
      <c r="S67" s="113"/>
      <c r="T67" s="113"/>
      <c r="U67" s="113"/>
      <c r="V67" s="113"/>
    </row>
    <row r="68" spans="1:22" ht="12.75" customHeight="1" x14ac:dyDescent="0.2">
      <c r="A68" s="4" t="s">
        <v>475</v>
      </c>
      <c r="B68" s="4" t="s">
        <v>1999</v>
      </c>
      <c r="C68" s="5" t="s">
        <v>2000</v>
      </c>
      <c r="D68" s="4" t="s">
        <v>15</v>
      </c>
      <c r="E68" s="6">
        <f>ROUND('7,3'!E68*'1,2'!$E$28,0)</f>
        <v>1297</v>
      </c>
      <c r="F68" s="6">
        <f>ROUND('7,3'!F68*'1,2'!$E$28,0)</f>
        <v>1599</v>
      </c>
      <c r="G68" s="6">
        <f>ROUND('7,3'!G68*'1,2'!$E$28,0)</f>
        <v>4129</v>
      </c>
      <c r="H68" s="6">
        <f>ROUND('7,3'!H68*'1,2'!$E$28,0)</f>
        <v>4576</v>
      </c>
      <c r="I68" s="6">
        <f>ROUND('7,3'!I68*'1,2'!$E$28,0)</f>
        <v>4587</v>
      </c>
      <c r="J68" s="6">
        <f>ROUND('7,3'!J68*'1,2'!$E$28,0)</f>
        <v>5013</v>
      </c>
      <c r="L68" s="86"/>
      <c r="Q68" s="113"/>
      <c r="R68" s="113"/>
      <c r="S68" s="113"/>
      <c r="T68" s="113"/>
      <c r="U68" s="113"/>
      <c r="V68" s="113"/>
    </row>
    <row r="69" spans="1:22" ht="12.75" customHeight="1" x14ac:dyDescent="0.2">
      <c r="A69" s="4" t="s">
        <v>478</v>
      </c>
      <c r="B69" s="4" t="s">
        <v>2001</v>
      </c>
      <c r="C69" s="5" t="s">
        <v>2002</v>
      </c>
      <c r="D69" s="4" t="s">
        <v>15</v>
      </c>
      <c r="E69" s="6">
        <f>E68*1.2</f>
        <v>1556.3999999999999</v>
      </c>
      <c r="F69" s="6">
        <f t="shared" ref="F69" si="8">F68*1.2</f>
        <v>1918.8</v>
      </c>
      <c r="G69" s="6">
        <f t="shared" ref="G69" si="9">G68*1.2</f>
        <v>4954.8</v>
      </c>
      <c r="H69" s="6">
        <f t="shared" ref="H69" si="10">H68*1.2</f>
        <v>5491.2</v>
      </c>
      <c r="I69" s="6">
        <f t="shared" ref="I69" si="11">I68*1.2</f>
        <v>5504.4</v>
      </c>
      <c r="J69" s="6">
        <f t="shared" ref="J69" si="12">J68*1.2</f>
        <v>6015.5999999999995</v>
      </c>
      <c r="L69" s="86"/>
      <c r="Q69" s="113"/>
      <c r="R69" s="113"/>
      <c r="S69" s="113"/>
      <c r="T69" s="113"/>
      <c r="U69" s="113"/>
      <c r="V69" s="113"/>
    </row>
    <row r="70" spans="1:22" ht="12.75" customHeight="1" x14ac:dyDescent="0.2">
      <c r="A70" s="4" t="s">
        <v>481</v>
      </c>
      <c r="B70" s="4" t="s">
        <v>2003</v>
      </c>
      <c r="C70" s="5" t="s">
        <v>2004</v>
      </c>
      <c r="D70" s="4" t="s">
        <v>15</v>
      </c>
      <c r="E70" s="6">
        <f>ROUND('7,3'!E70*'1,2'!$E$28,0)</f>
        <v>230</v>
      </c>
      <c r="F70" s="6">
        <f>ROUND('7,3'!F70*'1,2'!$E$28,0)</f>
        <v>0</v>
      </c>
      <c r="G70" s="6">
        <f>ROUND('7,3'!G70*'1,2'!$E$28,0)</f>
        <v>732</v>
      </c>
      <c r="H70" s="6">
        <f>ROUND('7,3'!H70*'1,2'!$E$28,0)</f>
        <v>0</v>
      </c>
      <c r="I70" s="6">
        <f>ROUND('7,3'!I70*'1,2'!$E$28,0)</f>
        <v>790</v>
      </c>
      <c r="J70" s="6">
        <f>ROUND('7,3'!J70*'1,2'!$E$28,0)</f>
        <v>0</v>
      </c>
      <c r="L70" s="86"/>
      <c r="Q70" s="113"/>
      <c r="R70" s="113"/>
      <c r="S70" s="113"/>
      <c r="T70" s="113"/>
      <c r="U70" s="113"/>
      <c r="V70" s="113"/>
    </row>
    <row r="71" spans="1:22" x14ac:dyDescent="0.2">
      <c r="K71" s="82"/>
    </row>
    <row r="72" spans="1:22" x14ac:dyDescent="0.2">
      <c r="J72" s="82"/>
      <c r="K72" s="108"/>
    </row>
    <row r="76" spans="1:22" x14ac:dyDescent="0.2">
      <c r="I76" s="82"/>
    </row>
    <row r="77" spans="1:22" x14ac:dyDescent="0.2">
      <c r="I77" s="82"/>
    </row>
    <row r="78" spans="1:22" x14ac:dyDescent="0.2">
      <c r="I78" s="113"/>
    </row>
  </sheetData>
  <sheetProtection sheet="1" objects="1" scenarios="1"/>
  <mergeCells count="13">
    <mergeCell ref="A1:J1"/>
    <mergeCell ref="A4:J4"/>
    <mergeCell ref="A6:F6"/>
    <mergeCell ref="A8:A9"/>
    <mergeCell ref="B8:B9"/>
    <mergeCell ref="C8:C9"/>
    <mergeCell ref="D8:D9"/>
    <mergeCell ref="E8:F8"/>
    <mergeCell ref="G8:H8"/>
    <mergeCell ref="I8:J8"/>
    <mergeCell ref="E7:F7"/>
    <mergeCell ref="G7:H7"/>
    <mergeCell ref="I7:J7"/>
  </mergeCells>
  <pageMargins left="0.98425196850393704" right="0.59055118110236227" top="0.78740157480314965" bottom="0.78740157480314965" header="0.39370078740157483" footer="0.39370078740157483"/>
  <pageSetup paperSize="9" scale="59" fitToHeight="3" pageOrder="overThenDown"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A24"/>
  <sheetViews>
    <sheetView topLeftCell="B1" zoomScale="86" zoomScaleNormal="86" workbookViewId="0">
      <pane ySplit="9" topLeftCell="A10" activePane="bottomLeft" state="frozen"/>
      <selection activeCell="I203" sqref="I203"/>
      <selection pane="bottomLeft" activeCell="J11" sqref="J11"/>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248" width="9.140625" style="1"/>
    <col min="249" max="249" width="11.5703125" style="1" customWidth="1"/>
    <col min="250" max="250" width="13.140625" style="1" customWidth="1"/>
    <col min="251" max="251" width="48.42578125" style="1" customWidth="1"/>
    <col min="252" max="252" width="13.85546875" style="1" customWidth="1"/>
    <col min="253" max="253" width="11.42578125" style="1" customWidth="1"/>
    <col min="254" max="254" width="11.85546875" style="1" customWidth="1"/>
    <col min="255" max="504" width="9.140625" style="1"/>
    <col min="505" max="505" width="11.5703125" style="1" customWidth="1"/>
    <col min="506" max="506" width="13.140625" style="1" customWidth="1"/>
    <col min="507" max="507" width="48.42578125" style="1" customWidth="1"/>
    <col min="508" max="508" width="13.85546875" style="1" customWidth="1"/>
    <col min="509" max="509" width="11.42578125" style="1" customWidth="1"/>
    <col min="510" max="510" width="11.85546875" style="1" customWidth="1"/>
    <col min="511" max="760" width="9.140625" style="1"/>
    <col min="761" max="761" width="11.5703125" style="1" customWidth="1"/>
    <col min="762" max="762" width="13.140625" style="1" customWidth="1"/>
    <col min="763" max="763" width="48.42578125" style="1" customWidth="1"/>
    <col min="764" max="764" width="13.85546875" style="1" customWidth="1"/>
    <col min="765" max="765" width="11.42578125" style="1" customWidth="1"/>
    <col min="766" max="766" width="11.85546875" style="1" customWidth="1"/>
    <col min="767" max="1016" width="9.140625" style="1"/>
    <col min="1017" max="1017" width="11.5703125" style="1" customWidth="1"/>
    <col min="1018" max="1018" width="13.140625" style="1" customWidth="1"/>
    <col min="1019" max="1019" width="48.42578125" style="1" customWidth="1"/>
    <col min="1020" max="1020" width="13.85546875" style="1" customWidth="1"/>
    <col min="1021" max="1021" width="11.42578125" style="1" customWidth="1"/>
    <col min="1022" max="1022" width="11.85546875" style="1" customWidth="1"/>
    <col min="1023" max="1272" width="9.140625" style="1"/>
    <col min="1273" max="1273" width="11.5703125" style="1" customWidth="1"/>
    <col min="1274" max="1274" width="13.140625" style="1" customWidth="1"/>
    <col min="1275" max="1275" width="48.42578125" style="1" customWidth="1"/>
    <col min="1276" max="1276" width="13.85546875" style="1" customWidth="1"/>
    <col min="1277" max="1277" width="11.42578125" style="1" customWidth="1"/>
    <col min="1278" max="1278" width="11.85546875" style="1" customWidth="1"/>
    <col min="1279" max="1528" width="9.140625" style="1"/>
    <col min="1529" max="1529" width="11.5703125" style="1" customWidth="1"/>
    <col min="1530" max="1530" width="13.140625" style="1" customWidth="1"/>
    <col min="1531" max="1531" width="48.42578125" style="1" customWidth="1"/>
    <col min="1532" max="1532" width="13.85546875" style="1" customWidth="1"/>
    <col min="1533" max="1533" width="11.42578125" style="1" customWidth="1"/>
    <col min="1534" max="1534" width="11.85546875" style="1" customWidth="1"/>
    <col min="1535" max="1784" width="9.140625" style="1"/>
    <col min="1785" max="1785" width="11.5703125" style="1" customWidth="1"/>
    <col min="1786" max="1786" width="13.140625" style="1" customWidth="1"/>
    <col min="1787" max="1787" width="48.42578125" style="1" customWidth="1"/>
    <col min="1788" max="1788" width="13.85546875" style="1" customWidth="1"/>
    <col min="1789" max="1789" width="11.42578125" style="1" customWidth="1"/>
    <col min="1790" max="1790" width="11.85546875" style="1" customWidth="1"/>
    <col min="1791" max="2040" width="9.140625" style="1"/>
    <col min="2041" max="2041" width="11.5703125" style="1" customWidth="1"/>
    <col min="2042" max="2042" width="13.140625" style="1" customWidth="1"/>
    <col min="2043" max="2043" width="48.42578125" style="1" customWidth="1"/>
    <col min="2044" max="2044" width="13.85546875" style="1" customWidth="1"/>
    <col min="2045" max="2045" width="11.42578125" style="1" customWidth="1"/>
    <col min="2046" max="2046" width="11.85546875" style="1" customWidth="1"/>
    <col min="2047" max="2296" width="9.140625" style="1"/>
    <col min="2297" max="2297" width="11.5703125" style="1" customWidth="1"/>
    <col min="2298" max="2298" width="13.140625" style="1" customWidth="1"/>
    <col min="2299" max="2299" width="48.42578125" style="1" customWidth="1"/>
    <col min="2300" max="2300" width="13.85546875" style="1" customWidth="1"/>
    <col min="2301" max="2301" width="11.42578125" style="1" customWidth="1"/>
    <col min="2302" max="2302" width="11.85546875" style="1" customWidth="1"/>
    <col min="2303" max="2552" width="9.140625" style="1"/>
    <col min="2553" max="2553" width="11.5703125" style="1" customWidth="1"/>
    <col min="2554" max="2554" width="13.140625" style="1" customWidth="1"/>
    <col min="2555" max="2555" width="48.42578125" style="1" customWidth="1"/>
    <col min="2556" max="2556" width="13.85546875" style="1" customWidth="1"/>
    <col min="2557" max="2557" width="11.42578125" style="1" customWidth="1"/>
    <col min="2558" max="2558" width="11.85546875" style="1" customWidth="1"/>
    <col min="2559" max="2808" width="9.140625" style="1"/>
    <col min="2809" max="2809" width="11.5703125" style="1" customWidth="1"/>
    <col min="2810" max="2810" width="13.140625" style="1" customWidth="1"/>
    <col min="2811" max="2811" width="48.42578125" style="1" customWidth="1"/>
    <col min="2812" max="2812" width="13.85546875" style="1" customWidth="1"/>
    <col min="2813" max="2813" width="11.42578125" style="1" customWidth="1"/>
    <col min="2814" max="2814" width="11.85546875" style="1" customWidth="1"/>
    <col min="2815" max="3064" width="9.140625" style="1"/>
    <col min="3065" max="3065" width="11.5703125" style="1" customWidth="1"/>
    <col min="3066" max="3066" width="13.140625" style="1" customWidth="1"/>
    <col min="3067" max="3067" width="48.42578125" style="1" customWidth="1"/>
    <col min="3068" max="3068" width="13.85546875" style="1" customWidth="1"/>
    <col min="3069" max="3069" width="11.42578125" style="1" customWidth="1"/>
    <col min="3070" max="3070" width="11.85546875" style="1" customWidth="1"/>
    <col min="3071" max="3320" width="9.140625" style="1"/>
    <col min="3321" max="3321" width="11.5703125" style="1" customWidth="1"/>
    <col min="3322" max="3322" width="13.140625" style="1" customWidth="1"/>
    <col min="3323" max="3323" width="48.42578125" style="1" customWidth="1"/>
    <col min="3324" max="3324" width="13.85546875" style="1" customWidth="1"/>
    <col min="3325" max="3325" width="11.42578125" style="1" customWidth="1"/>
    <col min="3326" max="3326" width="11.85546875" style="1" customWidth="1"/>
    <col min="3327" max="3576" width="9.140625" style="1"/>
    <col min="3577" max="3577" width="11.5703125" style="1" customWidth="1"/>
    <col min="3578" max="3578" width="13.140625" style="1" customWidth="1"/>
    <col min="3579" max="3579" width="48.42578125" style="1" customWidth="1"/>
    <col min="3580" max="3580" width="13.85546875" style="1" customWidth="1"/>
    <col min="3581" max="3581" width="11.42578125" style="1" customWidth="1"/>
    <col min="3582" max="3582" width="11.85546875" style="1" customWidth="1"/>
    <col min="3583" max="3832" width="9.140625" style="1"/>
    <col min="3833" max="3833" width="11.5703125" style="1" customWidth="1"/>
    <col min="3834" max="3834" width="13.140625" style="1" customWidth="1"/>
    <col min="3835" max="3835" width="48.42578125" style="1" customWidth="1"/>
    <col min="3836" max="3836" width="13.85546875" style="1" customWidth="1"/>
    <col min="3837" max="3837" width="11.42578125" style="1" customWidth="1"/>
    <col min="3838" max="3838" width="11.85546875" style="1" customWidth="1"/>
    <col min="3839" max="4088" width="9.140625" style="1"/>
    <col min="4089" max="4089" width="11.5703125" style="1" customWidth="1"/>
    <col min="4090" max="4090" width="13.140625" style="1" customWidth="1"/>
    <col min="4091" max="4091" width="48.42578125" style="1" customWidth="1"/>
    <col min="4092" max="4092" width="13.85546875" style="1" customWidth="1"/>
    <col min="4093" max="4093" width="11.42578125" style="1" customWidth="1"/>
    <col min="4094" max="4094" width="11.85546875" style="1" customWidth="1"/>
    <col min="4095" max="4344" width="9.140625" style="1"/>
    <col min="4345" max="4345" width="11.5703125" style="1" customWidth="1"/>
    <col min="4346" max="4346" width="13.140625" style="1" customWidth="1"/>
    <col min="4347" max="4347" width="48.42578125" style="1" customWidth="1"/>
    <col min="4348" max="4348" width="13.85546875" style="1" customWidth="1"/>
    <col min="4349" max="4349" width="11.42578125" style="1" customWidth="1"/>
    <col min="4350" max="4350" width="11.85546875" style="1" customWidth="1"/>
    <col min="4351" max="4600" width="9.140625" style="1"/>
    <col min="4601" max="4601" width="11.5703125" style="1" customWidth="1"/>
    <col min="4602" max="4602" width="13.140625" style="1" customWidth="1"/>
    <col min="4603" max="4603" width="48.42578125" style="1" customWidth="1"/>
    <col min="4604" max="4604" width="13.85546875" style="1" customWidth="1"/>
    <col min="4605" max="4605" width="11.42578125" style="1" customWidth="1"/>
    <col min="4606" max="4606" width="11.85546875" style="1" customWidth="1"/>
    <col min="4607" max="4856" width="9.140625" style="1"/>
    <col min="4857" max="4857" width="11.5703125" style="1" customWidth="1"/>
    <col min="4858" max="4858" width="13.140625" style="1" customWidth="1"/>
    <col min="4859" max="4859" width="48.42578125" style="1" customWidth="1"/>
    <col min="4860" max="4860" width="13.85546875" style="1" customWidth="1"/>
    <col min="4861" max="4861" width="11.42578125" style="1" customWidth="1"/>
    <col min="4862" max="4862" width="11.85546875" style="1" customWidth="1"/>
    <col min="4863" max="5112" width="9.140625" style="1"/>
    <col min="5113" max="5113" width="11.5703125" style="1" customWidth="1"/>
    <col min="5114" max="5114" width="13.140625" style="1" customWidth="1"/>
    <col min="5115" max="5115" width="48.42578125" style="1" customWidth="1"/>
    <col min="5116" max="5116" width="13.85546875" style="1" customWidth="1"/>
    <col min="5117" max="5117" width="11.42578125" style="1" customWidth="1"/>
    <col min="5118" max="5118" width="11.85546875" style="1" customWidth="1"/>
    <col min="5119" max="5368" width="9.140625" style="1"/>
    <col min="5369" max="5369" width="11.5703125" style="1" customWidth="1"/>
    <col min="5370" max="5370" width="13.140625" style="1" customWidth="1"/>
    <col min="5371" max="5371" width="48.42578125" style="1" customWidth="1"/>
    <col min="5372" max="5372" width="13.85546875" style="1" customWidth="1"/>
    <col min="5373" max="5373" width="11.42578125" style="1" customWidth="1"/>
    <col min="5374" max="5374" width="11.85546875" style="1" customWidth="1"/>
    <col min="5375" max="5624" width="9.140625" style="1"/>
    <col min="5625" max="5625" width="11.5703125" style="1" customWidth="1"/>
    <col min="5626" max="5626" width="13.140625" style="1" customWidth="1"/>
    <col min="5627" max="5627" width="48.42578125" style="1" customWidth="1"/>
    <col min="5628" max="5628" width="13.85546875" style="1" customWidth="1"/>
    <col min="5629" max="5629" width="11.42578125" style="1" customWidth="1"/>
    <col min="5630" max="5630" width="11.85546875" style="1" customWidth="1"/>
    <col min="5631" max="5880" width="9.140625" style="1"/>
    <col min="5881" max="5881" width="11.5703125" style="1" customWidth="1"/>
    <col min="5882" max="5882" width="13.140625" style="1" customWidth="1"/>
    <col min="5883" max="5883" width="48.42578125" style="1" customWidth="1"/>
    <col min="5884" max="5884" width="13.85546875" style="1" customWidth="1"/>
    <col min="5885" max="5885" width="11.42578125" style="1" customWidth="1"/>
    <col min="5886" max="5886" width="11.85546875" style="1" customWidth="1"/>
    <col min="5887" max="6136" width="9.140625" style="1"/>
    <col min="6137" max="6137" width="11.5703125" style="1" customWidth="1"/>
    <col min="6138" max="6138" width="13.140625" style="1" customWidth="1"/>
    <col min="6139" max="6139" width="48.42578125" style="1" customWidth="1"/>
    <col min="6140" max="6140" width="13.85546875" style="1" customWidth="1"/>
    <col min="6141" max="6141" width="11.42578125" style="1" customWidth="1"/>
    <col min="6142" max="6142" width="11.85546875" style="1" customWidth="1"/>
    <col min="6143" max="6392" width="9.140625" style="1"/>
    <col min="6393" max="6393" width="11.5703125" style="1" customWidth="1"/>
    <col min="6394" max="6394" width="13.140625" style="1" customWidth="1"/>
    <col min="6395" max="6395" width="48.42578125" style="1" customWidth="1"/>
    <col min="6396" max="6396" width="13.85546875" style="1" customWidth="1"/>
    <col min="6397" max="6397" width="11.42578125" style="1" customWidth="1"/>
    <col min="6398" max="6398" width="11.85546875" style="1" customWidth="1"/>
    <col min="6399" max="6648" width="9.140625" style="1"/>
    <col min="6649" max="6649" width="11.5703125" style="1" customWidth="1"/>
    <col min="6650" max="6650" width="13.140625" style="1" customWidth="1"/>
    <col min="6651" max="6651" width="48.42578125" style="1" customWidth="1"/>
    <col min="6652" max="6652" width="13.85546875" style="1" customWidth="1"/>
    <col min="6653" max="6653" width="11.42578125" style="1" customWidth="1"/>
    <col min="6654" max="6654" width="11.85546875" style="1" customWidth="1"/>
    <col min="6655" max="6904" width="9.140625" style="1"/>
    <col min="6905" max="6905" width="11.5703125" style="1" customWidth="1"/>
    <col min="6906" max="6906" width="13.140625" style="1" customWidth="1"/>
    <col min="6907" max="6907" width="48.42578125" style="1" customWidth="1"/>
    <col min="6908" max="6908" width="13.85546875" style="1" customWidth="1"/>
    <col min="6909" max="6909" width="11.42578125" style="1" customWidth="1"/>
    <col min="6910" max="6910" width="11.85546875" style="1" customWidth="1"/>
    <col min="6911" max="7160" width="9.140625" style="1"/>
    <col min="7161" max="7161" width="11.5703125" style="1" customWidth="1"/>
    <col min="7162" max="7162" width="13.140625" style="1" customWidth="1"/>
    <col min="7163" max="7163" width="48.42578125" style="1" customWidth="1"/>
    <col min="7164" max="7164" width="13.85546875" style="1" customWidth="1"/>
    <col min="7165" max="7165" width="11.42578125" style="1" customWidth="1"/>
    <col min="7166" max="7166" width="11.85546875" style="1" customWidth="1"/>
    <col min="7167" max="7416" width="9.140625" style="1"/>
    <col min="7417" max="7417" width="11.5703125" style="1" customWidth="1"/>
    <col min="7418" max="7418" width="13.140625" style="1" customWidth="1"/>
    <col min="7419" max="7419" width="48.42578125" style="1" customWidth="1"/>
    <col min="7420" max="7420" width="13.85546875" style="1" customWidth="1"/>
    <col min="7421" max="7421" width="11.42578125" style="1" customWidth="1"/>
    <col min="7422" max="7422" width="11.85546875" style="1" customWidth="1"/>
    <col min="7423" max="7672" width="9.140625" style="1"/>
    <col min="7673" max="7673" width="11.5703125" style="1" customWidth="1"/>
    <col min="7674" max="7674" width="13.140625" style="1" customWidth="1"/>
    <col min="7675" max="7675" width="48.42578125" style="1" customWidth="1"/>
    <col min="7676" max="7676" width="13.85546875" style="1" customWidth="1"/>
    <col min="7677" max="7677" width="11.42578125" style="1" customWidth="1"/>
    <col min="7678" max="7678" width="11.85546875" style="1" customWidth="1"/>
    <col min="7679" max="7928" width="9.140625" style="1"/>
    <col min="7929" max="7929" width="11.5703125" style="1" customWidth="1"/>
    <col min="7930" max="7930" width="13.140625" style="1" customWidth="1"/>
    <col min="7931" max="7931" width="48.42578125" style="1" customWidth="1"/>
    <col min="7932" max="7932" width="13.85546875" style="1" customWidth="1"/>
    <col min="7933" max="7933" width="11.42578125" style="1" customWidth="1"/>
    <col min="7934" max="7934" width="11.85546875" style="1" customWidth="1"/>
    <col min="7935" max="8184" width="9.140625" style="1"/>
    <col min="8185" max="8185" width="11.5703125" style="1" customWidth="1"/>
    <col min="8186" max="8186" width="13.140625" style="1" customWidth="1"/>
    <col min="8187" max="8187" width="48.42578125" style="1" customWidth="1"/>
    <col min="8188" max="8188" width="13.85546875" style="1" customWidth="1"/>
    <col min="8189" max="8189" width="11.42578125" style="1" customWidth="1"/>
    <col min="8190" max="8190" width="11.85546875" style="1" customWidth="1"/>
    <col min="8191" max="8440" width="9.140625" style="1"/>
    <col min="8441" max="8441" width="11.5703125" style="1" customWidth="1"/>
    <col min="8442" max="8442" width="13.140625" style="1" customWidth="1"/>
    <col min="8443" max="8443" width="48.42578125" style="1" customWidth="1"/>
    <col min="8444" max="8444" width="13.85546875" style="1" customWidth="1"/>
    <col min="8445" max="8445" width="11.42578125" style="1" customWidth="1"/>
    <col min="8446" max="8446" width="11.85546875" style="1" customWidth="1"/>
    <col min="8447" max="8696" width="9.140625" style="1"/>
    <col min="8697" max="8697" width="11.5703125" style="1" customWidth="1"/>
    <col min="8698" max="8698" width="13.140625" style="1" customWidth="1"/>
    <col min="8699" max="8699" width="48.42578125" style="1" customWidth="1"/>
    <col min="8700" max="8700" width="13.85546875" style="1" customWidth="1"/>
    <col min="8701" max="8701" width="11.42578125" style="1" customWidth="1"/>
    <col min="8702" max="8702" width="11.85546875" style="1" customWidth="1"/>
    <col min="8703" max="8952" width="9.140625" style="1"/>
    <col min="8953" max="8953" width="11.5703125" style="1" customWidth="1"/>
    <col min="8954" max="8954" width="13.140625" style="1" customWidth="1"/>
    <col min="8955" max="8955" width="48.42578125" style="1" customWidth="1"/>
    <col min="8956" max="8956" width="13.85546875" style="1" customWidth="1"/>
    <col min="8957" max="8957" width="11.42578125" style="1" customWidth="1"/>
    <col min="8958" max="8958" width="11.85546875" style="1" customWidth="1"/>
    <col min="8959" max="9208" width="9.140625" style="1"/>
    <col min="9209" max="9209" width="11.5703125" style="1" customWidth="1"/>
    <col min="9210" max="9210" width="13.140625" style="1" customWidth="1"/>
    <col min="9211" max="9211" width="48.42578125" style="1" customWidth="1"/>
    <col min="9212" max="9212" width="13.85546875" style="1" customWidth="1"/>
    <col min="9213" max="9213" width="11.42578125" style="1" customWidth="1"/>
    <col min="9214" max="9214" width="11.85546875" style="1" customWidth="1"/>
    <col min="9215" max="9464" width="9.140625" style="1"/>
    <col min="9465" max="9465" width="11.5703125" style="1" customWidth="1"/>
    <col min="9466" max="9466" width="13.140625" style="1" customWidth="1"/>
    <col min="9467" max="9467" width="48.42578125" style="1" customWidth="1"/>
    <col min="9468" max="9468" width="13.85546875" style="1" customWidth="1"/>
    <col min="9469" max="9469" width="11.42578125" style="1" customWidth="1"/>
    <col min="9470" max="9470" width="11.85546875" style="1" customWidth="1"/>
    <col min="9471" max="9720" width="9.140625" style="1"/>
    <col min="9721" max="9721" width="11.5703125" style="1" customWidth="1"/>
    <col min="9722" max="9722" width="13.140625" style="1" customWidth="1"/>
    <col min="9723" max="9723" width="48.42578125" style="1" customWidth="1"/>
    <col min="9724" max="9724" width="13.85546875" style="1" customWidth="1"/>
    <col min="9725" max="9725" width="11.42578125" style="1" customWidth="1"/>
    <col min="9726" max="9726" width="11.85546875" style="1" customWidth="1"/>
    <col min="9727" max="9976" width="9.140625" style="1"/>
    <col min="9977" max="9977" width="11.5703125" style="1" customWidth="1"/>
    <col min="9978" max="9978" width="13.140625" style="1" customWidth="1"/>
    <col min="9979" max="9979" width="48.42578125" style="1" customWidth="1"/>
    <col min="9980" max="9980" width="13.85546875" style="1" customWidth="1"/>
    <col min="9981" max="9981" width="11.42578125" style="1" customWidth="1"/>
    <col min="9982" max="9982" width="11.85546875" style="1" customWidth="1"/>
    <col min="9983" max="10232" width="9.140625" style="1"/>
    <col min="10233" max="10233" width="11.5703125" style="1" customWidth="1"/>
    <col min="10234" max="10234" width="13.140625" style="1" customWidth="1"/>
    <col min="10235" max="10235" width="48.42578125" style="1" customWidth="1"/>
    <col min="10236" max="10236" width="13.85546875" style="1" customWidth="1"/>
    <col min="10237" max="10237" width="11.42578125" style="1" customWidth="1"/>
    <col min="10238" max="10238" width="11.85546875" style="1" customWidth="1"/>
    <col min="10239" max="10488" width="9.140625" style="1"/>
    <col min="10489" max="10489" width="11.5703125" style="1" customWidth="1"/>
    <col min="10490" max="10490" width="13.140625" style="1" customWidth="1"/>
    <col min="10491" max="10491" width="48.42578125" style="1" customWidth="1"/>
    <col min="10492" max="10492" width="13.85546875" style="1" customWidth="1"/>
    <col min="10493" max="10493" width="11.42578125" style="1" customWidth="1"/>
    <col min="10494" max="10494" width="11.85546875" style="1" customWidth="1"/>
    <col min="10495" max="10744" width="9.140625" style="1"/>
    <col min="10745" max="10745" width="11.5703125" style="1" customWidth="1"/>
    <col min="10746" max="10746" width="13.140625" style="1" customWidth="1"/>
    <col min="10747" max="10747" width="48.42578125" style="1" customWidth="1"/>
    <col min="10748" max="10748" width="13.85546875" style="1" customWidth="1"/>
    <col min="10749" max="10749" width="11.42578125" style="1" customWidth="1"/>
    <col min="10750" max="10750" width="11.85546875" style="1" customWidth="1"/>
    <col min="10751" max="11000" width="9.140625" style="1"/>
    <col min="11001" max="11001" width="11.5703125" style="1" customWidth="1"/>
    <col min="11002" max="11002" width="13.140625" style="1" customWidth="1"/>
    <col min="11003" max="11003" width="48.42578125" style="1" customWidth="1"/>
    <col min="11004" max="11004" width="13.85546875" style="1" customWidth="1"/>
    <col min="11005" max="11005" width="11.42578125" style="1" customWidth="1"/>
    <col min="11006" max="11006" width="11.85546875" style="1" customWidth="1"/>
    <col min="11007" max="11256" width="9.140625" style="1"/>
    <col min="11257" max="11257" width="11.5703125" style="1" customWidth="1"/>
    <col min="11258" max="11258" width="13.140625" style="1" customWidth="1"/>
    <col min="11259" max="11259" width="48.42578125" style="1" customWidth="1"/>
    <col min="11260" max="11260" width="13.85546875" style="1" customWidth="1"/>
    <col min="11261" max="11261" width="11.42578125" style="1" customWidth="1"/>
    <col min="11262" max="11262" width="11.85546875" style="1" customWidth="1"/>
    <col min="11263" max="11512" width="9.140625" style="1"/>
    <col min="11513" max="11513" width="11.5703125" style="1" customWidth="1"/>
    <col min="11514" max="11514" width="13.140625" style="1" customWidth="1"/>
    <col min="11515" max="11515" width="48.42578125" style="1" customWidth="1"/>
    <col min="11516" max="11516" width="13.85546875" style="1" customWidth="1"/>
    <col min="11517" max="11517" width="11.42578125" style="1" customWidth="1"/>
    <col min="11518" max="11518" width="11.85546875" style="1" customWidth="1"/>
    <col min="11519" max="11768" width="9.140625" style="1"/>
    <col min="11769" max="11769" width="11.5703125" style="1" customWidth="1"/>
    <col min="11770" max="11770" width="13.140625" style="1" customWidth="1"/>
    <col min="11771" max="11771" width="48.42578125" style="1" customWidth="1"/>
    <col min="11772" max="11772" width="13.85546875" style="1" customWidth="1"/>
    <col min="11773" max="11773" width="11.42578125" style="1" customWidth="1"/>
    <col min="11774" max="11774" width="11.85546875" style="1" customWidth="1"/>
    <col min="11775" max="12024" width="9.140625" style="1"/>
    <col min="12025" max="12025" width="11.5703125" style="1" customWidth="1"/>
    <col min="12026" max="12026" width="13.140625" style="1" customWidth="1"/>
    <col min="12027" max="12027" width="48.42578125" style="1" customWidth="1"/>
    <col min="12028" max="12028" width="13.85546875" style="1" customWidth="1"/>
    <col min="12029" max="12029" width="11.42578125" style="1" customWidth="1"/>
    <col min="12030" max="12030" width="11.85546875" style="1" customWidth="1"/>
    <col min="12031" max="12280" width="9.140625" style="1"/>
    <col min="12281" max="12281" width="11.5703125" style="1" customWidth="1"/>
    <col min="12282" max="12282" width="13.140625" style="1" customWidth="1"/>
    <col min="12283" max="12283" width="48.42578125" style="1" customWidth="1"/>
    <col min="12284" max="12284" width="13.85546875" style="1" customWidth="1"/>
    <col min="12285" max="12285" width="11.42578125" style="1" customWidth="1"/>
    <col min="12286" max="12286" width="11.85546875" style="1" customWidth="1"/>
    <col min="12287" max="12536" width="9.140625" style="1"/>
    <col min="12537" max="12537" width="11.5703125" style="1" customWidth="1"/>
    <col min="12538" max="12538" width="13.140625" style="1" customWidth="1"/>
    <col min="12539" max="12539" width="48.42578125" style="1" customWidth="1"/>
    <col min="12540" max="12540" width="13.85546875" style="1" customWidth="1"/>
    <col min="12541" max="12541" width="11.42578125" style="1" customWidth="1"/>
    <col min="12542" max="12542" width="11.85546875" style="1" customWidth="1"/>
    <col min="12543" max="12792" width="9.140625" style="1"/>
    <col min="12793" max="12793" width="11.5703125" style="1" customWidth="1"/>
    <col min="12794" max="12794" width="13.140625" style="1" customWidth="1"/>
    <col min="12795" max="12795" width="48.42578125" style="1" customWidth="1"/>
    <col min="12796" max="12796" width="13.85546875" style="1" customWidth="1"/>
    <col min="12797" max="12797" width="11.42578125" style="1" customWidth="1"/>
    <col min="12798" max="12798" width="11.85546875" style="1" customWidth="1"/>
    <col min="12799" max="13048" width="9.140625" style="1"/>
    <col min="13049" max="13049" width="11.5703125" style="1" customWidth="1"/>
    <col min="13050" max="13050" width="13.140625" style="1" customWidth="1"/>
    <col min="13051" max="13051" width="48.42578125" style="1" customWidth="1"/>
    <col min="13052" max="13052" width="13.85546875" style="1" customWidth="1"/>
    <col min="13053" max="13053" width="11.42578125" style="1" customWidth="1"/>
    <col min="13054" max="13054" width="11.85546875" style="1" customWidth="1"/>
    <col min="13055" max="13304" width="9.140625" style="1"/>
    <col min="13305" max="13305" width="11.5703125" style="1" customWidth="1"/>
    <col min="13306" max="13306" width="13.140625" style="1" customWidth="1"/>
    <col min="13307" max="13307" width="48.42578125" style="1" customWidth="1"/>
    <col min="13308" max="13308" width="13.85546875" style="1" customWidth="1"/>
    <col min="13309" max="13309" width="11.42578125" style="1" customWidth="1"/>
    <col min="13310" max="13310" width="11.85546875" style="1" customWidth="1"/>
    <col min="13311" max="13560" width="9.140625" style="1"/>
    <col min="13561" max="13561" width="11.5703125" style="1" customWidth="1"/>
    <col min="13562" max="13562" width="13.140625" style="1" customWidth="1"/>
    <col min="13563" max="13563" width="48.42578125" style="1" customWidth="1"/>
    <col min="13564" max="13564" width="13.85546875" style="1" customWidth="1"/>
    <col min="13565" max="13565" width="11.42578125" style="1" customWidth="1"/>
    <col min="13566" max="13566" width="11.85546875" style="1" customWidth="1"/>
    <col min="13567" max="13816" width="9.140625" style="1"/>
    <col min="13817" max="13817" width="11.5703125" style="1" customWidth="1"/>
    <col min="13818" max="13818" width="13.140625" style="1" customWidth="1"/>
    <col min="13819" max="13819" width="48.42578125" style="1" customWidth="1"/>
    <col min="13820" max="13820" width="13.85546875" style="1" customWidth="1"/>
    <col min="13821" max="13821" width="11.42578125" style="1" customWidth="1"/>
    <col min="13822" max="13822" width="11.85546875" style="1" customWidth="1"/>
    <col min="13823" max="14072" width="9.140625" style="1"/>
    <col min="14073" max="14073" width="11.5703125" style="1" customWidth="1"/>
    <col min="14074" max="14074" width="13.140625" style="1" customWidth="1"/>
    <col min="14075" max="14075" width="48.42578125" style="1" customWidth="1"/>
    <col min="14076" max="14076" width="13.85546875" style="1" customWidth="1"/>
    <col min="14077" max="14077" width="11.42578125" style="1" customWidth="1"/>
    <col min="14078" max="14078" width="11.85546875" style="1" customWidth="1"/>
    <col min="14079" max="14328" width="9.140625" style="1"/>
    <col min="14329" max="14329" width="11.5703125" style="1" customWidth="1"/>
    <col min="14330" max="14330" width="13.140625" style="1" customWidth="1"/>
    <col min="14331" max="14331" width="48.42578125" style="1" customWidth="1"/>
    <col min="14332" max="14332" width="13.85546875" style="1" customWidth="1"/>
    <col min="14333" max="14333" width="11.42578125" style="1" customWidth="1"/>
    <col min="14334" max="14334" width="11.85546875" style="1" customWidth="1"/>
    <col min="14335" max="14584" width="9.140625" style="1"/>
    <col min="14585" max="14585" width="11.5703125" style="1" customWidth="1"/>
    <col min="14586" max="14586" width="13.140625" style="1" customWidth="1"/>
    <col min="14587" max="14587" width="48.42578125" style="1" customWidth="1"/>
    <col min="14588" max="14588" width="13.85546875" style="1" customWidth="1"/>
    <col min="14589" max="14589" width="11.42578125" style="1" customWidth="1"/>
    <col min="14590" max="14590" width="11.85546875" style="1" customWidth="1"/>
    <col min="14591" max="14840" width="9.140625" style="1"/>
    <col min="14841" max="14841" width="11.5703125" style="1" customWidth="1"/>
    <col min="14842" max="14842" width="13.140625" style="1" customWidth="1"/>
    <col min="14843" max="14843" width="48.42578125" style="1" customWidth="1"/>
    <col min="14844" max="14844" width="13.85546875" style="1" customWidth="1"/>
    <col min="14845" max="14845" width="11.42578125" style="1" customWidth="1"/>
    <col min="14846" max="14846" width="11.85546875" style="1" customWidth="1"/>
    <col min="14847" max="15096" width="9.140625" style="1"/>
    <col min="15097" max="15097" width="11.5703125" style="1" customWidth="1"/>
    <col min="15098" max="15098" width="13.140625" style="1" customWidth="1"/>
    <col min="15099" max="15099" width="48.42578125" style="1" customWidth="1"/>
    <col min="15100" max="15100" width="13.85546875" style="1" customWidth="1"/>
    <col min="15101" max="15101" width="11.42578125" style="1" customWidth="1"/>
    <col min="15102" max="15102" width="11.85546875" style="1" customWidth="1"/>
    <col min="15103" max="15352" width="9.140625" style="1"/>
    <col min="15353" max="15353" width="11.5703125" style="1" customWidth="1"/>
    <col min="15354" max="15354" width="13.140625" style="1" customWidth="1"/>
    <col min="15355" max="15355" width="48.42578125" style="1" customWidth="1"/>
    <col min="15356" max="15356" width="13.85546875" style="1" customWidth="1"/>
    <col min="15357" max="15357" width="11.42578125" style="1" customWidth="1"/>
    <col min="15358" max="15358" width="11.85546875" style="1" customWidth="1"/>
    <col min="15359" max="15608" width="9.140625" style="1"/>
    <col min="15609" max="15609" width="11.5703125" style="1" customWidth="1"/>
    <col min="15610" max="15610" width="13.140625" style="1" customWidth="1"/>
    <col min="15611" max="15611" width="48.42578125" style="1" customWidth="1"/>
    <col min="15612" max="15612" width="13.85546875" style="1" customWidth="1"/>
    <col min="15613" max="15613" width="11.42578125" style="1" customWidth="1"/>
    <col min="15614" max="15614" width="11.85546875" style="1" customWidth="1"/>
    <col min="15615" max="15864" width="9.140625" style="1"/>
    <col min="15865" max="15865" width="11.5703125" style="1" customWidth="1"/>
    <col min="15866" max="15866" width="13.140625" style="1" customWidth="1"/>
    <col min="15867" max="15867" width="48.42578125" style="1" customWidth="1"/>
    <col min="15868" max="15868" width="13.85546875" style="1" customWidth="1"/>
    <col min="15869" max="15869" width="11.42578125" style="1" customWidth="1"/>
    <col min="15870" max="15870" width="11.85546875" style="1" customWidth="1"/>
    <col min="15871" max="16120" width="9.140625" style="1"/>
    <col min="16121" max="16121" width="11.5703125" style="1" customWidth="1"/>
    <col min="16122" max="16122" width="13.140625" style="1" customWidth="1"/>
    <col min="16123" max="16123" width="48.42578125" style="1" customWidth="1"/>
    <col min="16124" max="16124" width="13.85546875" style="1" customWidth="1"/>
    <col min="16125" max="16125" width="11.42578125" style="1" customWidth="1"/>
    <col min="16126" max="16126" width="11.85546875" style="1" customWidth="1"/>
    <col min="16127" max="16384" width="9.140625" style="1"/>
  </cols>
  <sheetData>
    <row r="1" spans="1:27" ht="12.6" customHeight="1" x14ac:dyDescent="0.2">
      <c r="A1" s="276" t="s">
        <v>1743</v>
      </c>
      <c r="B1" s="276"/>
      <c r="C1" s="276"/>
      <c r="D1" s="276"/>
      <c r="E1" s="276"/>
      <c r="F1" s="276"/>
    </row>
    <row r="2" spans="1:27" ht="12.2" customHeight="1" x14ac:dyDescent="0.2">
      <c r="A2" s="276"/>
      <c r="B2" s="276"/>
      <c r="C2" s="276"/>
      <c r="D2" s="276"/>
      <c r="E2" s="276"/>
      <c r="F2" s="276"/>
    </row>
    <row r="3" spans="1:27" ht="11.25" customHeight="1" x14ac:dyDescent="0.2"/>
    <row r="4" spans="1:27" ht="12.75" customHeight="1" x14ac:dyDescent="0.2">
      <c r="A4" s="254" t="s">
        <v>2005</v>
      </c>
      <c r="B4" s="254"/>
      <c r="C4" s="254"/>
      <c r="D4" s="254"/>
      <c r="E4" s="254"/>
      <c r="F4" s="254"/>
    </row>
    <row r="5" spans="1:27" ht="12.75" customHeight="1" x14ac:dyDescent="0.2"/>
    <row r="6" spans="1:27" ht="12.75" customHeight="1" x14ac:dyDescent="0.2">
      <c r="A6" s="265"/>
      <c r="B6" s="265"/>
      <c r="C6" s="265"/>
      <c r="D6" s="265"/>
      <c r="E6" s="265"/>
      <c r="F6" s="265"/>
    </row>
    <row r="7" spans="1:27" ht="12.75" customHeight="1" thickBot="1" x14ac:dyDescent="0.25">
      <c r="E7" s="1" t="s">
        <v>3321</v>
      </c>
      <c r="G7" s="1" t="s">
        <v>2951</v>
      </c>
      <c r="I7" s="1" t="s">
        <v>2952</v>
      </c>
      <c r="K7" s="1">
        <v>1.22</v>
      </c>
    </row>
    <row r="8" spans="1:27" ht="12.75" customHeight="1" x14ac:dyDescent="0.2">
      <c r="A8" s="273" t="s">
        <v>2</v>
      </c>
      <c r="B8" s="273" t="s">
        <v>3</v>
      </c>
      <c r="C8" s="268" t="s">
        <v>4</v>
      </c>
      <c r="D8" s="268" t="s">
        <v>5</v>
      </c>
      <c r="E8" s="252" t="s">
        <v>6</v>
      </c>
      <c r="F8" s="252"/>
      <c r="G8" s="252" t="s">
        <v>6</v>
      </c>
      <c r="H8" s="252"/>
      <c r="I8" s="252" t="s">
        <v>6</v>
      </c>
      <c r="J8" s="252"/>
    </row>
    <row r="9" spans="1:27" ht="36.75" customHeight="1" thickBot="1" x14ac:dyDescent="0.25">
      <c r="A9" s="274"/>
      <c r="B9" s="274"/>
      <c r="C9" s="269"/>
      <c r="D9" s="269"/>
      <c r="E9" s="2" t="s">
        <v>7</v>
      </c>
      <c r="F9" s="3" t="s">
        <v>8</v>
      </c>
      <c r="G9" s="2" t="s">
        <v>7</v>
      </c>
      <c r="H9" s="3" t="s">
        <v>8</v>
      </c>
      <c r="I9" s="9" t="s">
        <v>7</v>
      </c>
      <c r="J9" s="10" t="s">
        <v>8</v>
      </c>
      <c r="T9" s="275" t="s">
        <v>3321</v>
      </c>
      <c r="U9" s="275"/>
      <c r="W9" s="275" t="s">
        <v>2951</v>
      </c>
      <c r="X9" s="275"/>
      <c r="Z9" s="275" t="s">
        <v>2952</v>
      </c>
      <c r="AA9" s="275"/>
    </row>
    <row r="10" spans="1:27" ht="24.75" customHeight="1" x14ac:dyDescent="0.2">
      <c r="A10" s="4" t="s">
        <v>9</v>
      </c>
      <c r="B10" s="4" t="s">
        <v>2006</v>
      </c>
      <c r="C10" s="5" t="s">
        <v>2007</v>
      </c>
      <c r="D10" s="4" t="s">
        <v>15</v>
      </c>
      <c r="E10" s="6">
        <v>1453</v>
      </c>
      <c r="F10" s="8">
        <f>U10*$K$7</f>
        <v>0</v>
      </c>
      <c r="G10" s="6">
        <v>2796</v>
      </c>
      <c r="H10" s="7">
        <f>X10*$K$7</f>
        <v>0</v>
      </c>
      <c r="I10" s="11">
        <v>3136</v>
      </c>
      <c r="J10" s="13">
        <f>AA10*$K$7</f>
        <v>0</v>
      </c>
      <c r="L10" s="14"/>
      <c r="M10" s="25">
        <f>р7гл4!E10/'7,4'!E10</f>
        <v>1.112869924294563</v>
      </c>
      <c r="N10" s="25"/>
      <c r="O10" s="25">
        <f>р7гл4!G10/'7,4'!G10</f>
        <v>1.1130185979971388</v>
      </c>
      <c r="P10" s="25"/>
      <c r="Q10" s="25">
        <f>р7гл4!I10/'7,4'!I10</f>
        <v>1.1128826530612246</v>
      </c>
      <c r="R10" s="25"/>
      <c r="T10" s="209">
        <v>0</v>
      </c>
      <c r="U10" s="210">
        <f>T10/1.2</f>
        <v>0</v>
      </c>
      <c r="V10" s="209"/>
      <c r="W10" s="209">
        <v>0</v>
      </c>
      <c r="X10" s="210">
        <f>W10/1.2</f>
        <v>0</v>
      </c>
      <c r="Y10" s="209"/>
      <c r="Z10" s="209">
        <v>0</v>
      </c>
      <c r="AA10" s="210">
        <f>Z10/1.2</f>
        <v>0</v>
      </c>
    </row>
    <row r="11" spans="1:27" ht="36.75" customHeight="1" x14ac:dyDescent="0.2">
      <c r="A11" s="4" t="s">
        <v>194</v>
      </c>
      <c r="B11" s="4" t="s">
        <v>2008</v>
      </c>
      <c r="C11" s="5" t="s">
        <v>2009</v>
      </c>
      <c r="D11" s="4" t="s">
        <v>15</v>
      </c>
      <c r="E11" s="6">
        <v>1453</v>
      </c>
      <c r="F11" s="8">
        <f t="shared" ref="F11:F21" si="0">U11*$K$7</f>
        <v>0</v>
      </c>
      <c r="G11" s="6">
        <v>2796</v>
      </c>
      <c r="H11" s="7">
        <f t="shared" ref="H11:H21" si="1">X11*$K$7</f>
        <v>0</v>
      </c>
      <c r="I11" s="11">
        <v>3136</v>
      </c>
      <c r="J11" s="13">
        <f t="shared" ref="J11:J21" si="2">AA11*$K$7</f>
        <v>0</v>
      </c>
      <c r="L11" s="14"/>
      <c r="M11" s="25">
        <f>р7гл4!E11/'7,4'!E11</f>
        <v>1.112869924294563</v>
      </c>
      <c r="N11" s="25"/>
      <c r="O11" s="25">
        <f>р7гл4!G11/'7,4'!G11</f>
        <v>1.1130185979971388</v>
      </c>
      <c r="P11" s="25"/>
      <c r="Q11" s="25">
        <f>р7гл4!I11/'7,4'!I11</f>
        <v>1.1128826530612246</v>
      </c>
      <c r="R11" s="25"/>
      <c r="T11" s="209">
        <v>0</v>
      </c>
      <c r="U11" s="210">
        <f t="shared" ref="U11:U21" si="3">T11/1.2</f>
        <v>0</v>
      </c>
      <c r="V11" s="209"/>
      <c r="W11" s="209">
        <v>0</v>
      </c>
      <c r="X11" s="210">
        <f>W11/1.2</f>
        <v>0</v>
      </c>
      <c r="Y11" s="209"/>
      <c r="Z11" s="209">
        <v>0</v>
      </c>
      <c r="AA11" s="210">
        <f t="shared" ref="AA11:AA20" si="4">Z11/1.2</f>
        <v>0</v>
      </c>
    </row>
    <row r="12" spans="1:27" ht="24.75" customHeight="1" x14ac:dyDescent="0.2">
      <c r="A12" s="4" t="s">
        <v>197</v>
      </c>
      <c r="B12" s="4" t="s">
        <v>2010</v>
      </c>
      <c r="C12" s="5" t="s">
        <v>2011</v>
      </c>
      <c r="D12" s="4" t="s">
        <v>15</v>
      </c>
      <c r="E12" s="6">
        <v>1453</v>
      </c>
      <c r="F12" s="8">
        <f t="shared" si="0"/>
        <v>0</v>
      </c>
      <c r="G12" s="6">
        <v>2796</v>
      </c>
      <c r="H12" s="7">
        <f t="shared" si="1"/>
        <v>0</v>
      </c>
      <c r="I12" s="11">
        <v>3136</v>
      </c>
      <c r="J12" s="13">
        <f t="shared" si="2"/>
        <v>0</v>
      </c>
      <c r="L12" s="14"/>
      <c r="M12" s="25">
        <f>р7гл4!E12/'7,4'!E12</f>
        <v>1.112869924294563</v>
      </c>
      <c r="N12" s="25"/>
      <c r="O12" s="25">
        <f>р7гл4!G12/'7,4'!G12</f>
        <v>1.1130185979971388</v>
      </c>
      <c r="P12" s="25"/>
      <c r="Q12" s="25">
        <f>р7гл4!I12/'7,4'!I12</f>
        <v>1.1128826530612246</v>
      </c>
      <c r="R12" s="25"/>
      <c r="T12" s="209">
        <v>0</v>
      </c>
      <c r="U12" s="210">
        <f t="shared" si="3"/>
        <v>0</v>
      </c>
      <c r="V12" s="209"/>
      <c r="W12" s="209">
        <v>0</v>
      </c>
      <c r="X12" s="210">
        <f>W12/1.2</f>
        <v>0</v>
      </c>
      <c r="Y12" s="209"/>
      <c r="Z12" s="209">
        <v>0</v>
      </c>
      <c r="AA12" s="210">
        <f t="shared" si="4"/>
        <v>0</v>
      </c>
    </row>
    <row r="13" spans="1:27" ht="12.75" customHeight="1" x14ac:dyDescent="0.2">
      <c r="A13" s="4" t="s">
        <v>200</v>
      </c>
      <c r="B13" s="4" t="s">
        <v>2012</v>
      </c>
      <c r="C13" s="5" t="s">
        <v>2013</v>
      </c>
      <c r="D13" s="4" t="s">
        <v>15</v>
      </c>
      <c r="E13" s="8">
        <v>725</v>
      </c>
      <c r="F13" s="8">
        <f t="shared" si="0"/>
        <v>0</v>
      </c>
      <c r="G13" s="6">
        <v>1400</v>
      </c>
      <c r="H13" s="7">
        <f t="shared" si="1"/>
        <v>0</v>
      </c>
      <c r="I13" s="11">
        <v>1569</v>
      </c>
      <c r="J13" s="13">
        <f t="shared" si="2"/>
        <v>0</v>
      </c>
      <c r="L13" s="14"/>
      <c r="M13" s="25">
        <f>р7гл4!E13/'7,4'!E13</f>
        <v>1.1131034482758622</v>
      </c>
      <c r="N13" s="25"/>
      <c r="O13" s="25">
        <f>р7гл4!G13/'7,4'!G13</f>
        <v>1.1128571428571428</v>
      </c>
      <c r="P13" s="25"/>
      <c r="Q13" s="25">
        <f>р7гл4!I13/'7,4'!I13</f>
        <v>1.1128107074569791</v>
      </c>
      <c r="R13" s="25"/>
      <c r="T13" s="209">
        <v>0</v>
      </c>
      <c r="U13" s="210">
        <f t="shared" si="3"/>
        <v>0</v>
      </c>
      <c r="V13" s="209"/>
      <c r="W13" s="209">
        <v>0</v>
      </c>
      <c r="X13" s="210">
        <f t="shared" ref="X13:X21" si="5">W13/1.2</f>
        <v>0</v>
      </c>
      <c r="Y13" s="209"/>
      <c r="Z13" s="209">
        <v>0</v>
      </c>
      <c r="AA13" s="210">
        <f t="shared" si="4"/>
        <v>0</v>
      </c>
    </row>
    <row r="14" spans="1:27" ht="36.75" customHeight="1" x14ac:dyDescent="0.2">
      <c r="A14" s="4" t="s">
        <v>203</v>
      </c>
      <c r="B14" s="4" t="s">
        <v>2014</v>
      </c>
      <c r="C14" s="5" t="s">
        <v>2015</v>
      </c>
      <c r="D14" s="4" t="s">
        <v>15</v>
      </c>
      <c r="E14" s="8">
        <v>725</v>
      </c>
      <c r="F14" s="8">
        <f t="shared" si="0"/>
        <v>0</v>
      </c>
      <c r="G14" s="6">
        <v>1400</v>
      </c>
      <c r="H14" s="7">
        <f t="shared" si="1"/>
        <v>0</v>
      </c>
      <c r="I14" s="11">
        <v>1569</v>
      </c>
      <c r="J14" s="13">
        <f t="shared" si="2"/>
        <v>0</v>
      </c>
      <c r="L14" s="14"/>
      <c r="M14" s="25">
        <f>р7гл4!E14/'7,4'!E14</f>
        <v>1.1131034482758622</v>
      </c>
      <c r="N14" s="25"/>
      <c r="O14" s="25">
        <f>р7гл4!G14/'7,4'!G14</f>
        <v>1.1128571428571428</v>
      </c>
      <c r="P14" s="25"/>
      <c r="Q14" s="25">
        <f>р7гл4!I14/'7,4'!I14</f>
        <v>1.1128107074569791</v>
      </c>
      <c r="R14" s="25"/>
      <c r="T14" s="209">
        <v>0</v>
      </c>
      <c r="U14" s="210">
        <f t="shared" si="3"/>
        <v>0</v>
      </c>
      <c r="V14" s="209"/>
      <c r="W14" s="209">
        <v>0</v>
      </c>
      <c r="X14" s="210">
        <f t="shared" si="5"/>
        <v>0</v>
      </c>
      <c r="Y14" s="209"/>
      <c r="Z14" s="209">
        <v>0</v>
      </c>
      <c r="AA14" s="210">
        <f t="shared" si="4"/>
        <v>0</v>
      </c>
    </row>
    <row r="15" spans="1:27" ht="24.75" customHeight="1" x14ac:dyDescent="0.2">
      <c r="A15" s="4" t="s">
        <v>206</v>
      </c>
      <c r="B15" s="4" t="s">
        <v>2016</v>
      </c>
      <c r="C15" s="5" t="s">
        <v>2017</v>
      </c>
      <c r="D15" s="4" t="s">
        <v>15</v>
      </c>
      <c r="E15" s="8">
        <v>725</v>
      </c>
      <c r="F15" s="8">
        <f t="shared" si="0"/>
        <v>0</v>
      </c>
      <c r="G15" s="6">
        <v>1400</v>
      </c>
      <c r="H15" s="7">
        <f t="shared" si="1"/>
        <v>0</v>
      </c>
      <c r="I15" s="11">
        <v>1569</v>
      </c>
      <c r="J15" s="13">
        <f t="shared" si="2"/>
        <v>0</v>
      </c>
      <c r="L15" s="14"/>
      <c r="M15" s="25">
        <f>р7гл4!E15/'7,4'!E15</f>
        <v>1.1131034482758622</v>
      </c>
      <c r="N15" s="25"/>
      <c r="O15" s="25">
        <f>р7гл4!G15/'7,4'!G15</f>
        <v>1.1128571428571428</v>
      </c>
      <c r="P15" s="25"/>
      <c r="Q15" s="25">
        <f>р7гл4!I15/'7,4'!I15</f>
        <v>1.1128107074569791</v>
      </c>
      <c r="R15" s="25"/>
      <c r="T15" s="209">
        <v>0</v>
      </c>
      <c r="U15" s="210">
        <f t="shared" si="3"/>
        <v>0</v>
      </c>
      <c r="V15" s="209"/>
      <c r="W15" s="209">
        <v>0</v>
      </c>
      <c r="X15" s="210">
        <f t="shared" si="5"/>
        <v>0</v>
      </c>
      <c r="Y15" s="209"/>
      <c r="Z15" s="209">
        <v>0</v>
      </c>
      <c r="AA15" s="210">
        <f t="shared" si="4"/>
        <v>0</v>
      </c>
    </row>
    <row r="16" spans="1:27" ht="24.75" customHeight="1" x14ac:dyDescent="0.2">
      <c r="A16" s="4" t="s">
        <v>209</v>
      </c>
      <c r="B16" s="4" t="s">
        <v>2018</v>
      </c>
      <c r="C16" s="5" t="s">
        <v>2019</v>
      </c>
      <c r="D16" s="4" t="s">
        <v>15</v>
      </c>
      <c r="E16" s="8">
        <v>725</v>
      </c>
      <c r="F16" s="8">
        <f t="shared" si="0"/>
        <v>864.16666666666674</v>
      </c>
      <c r="G16" s="6">
        <v>1400</v>
      </c>
      <c r="H16" s="7">
        <f>X16*$K$7</f>
        <v>1540.25</v>
      </c>
      <c r="I16" s="11">
        <v>1569</v>
      </c>
      <c r="J16" s="13">
        <f t="shared" si="2"/>
        <v>1718.1666666666667</v>
      </c>
      <c r="L16" s="14"/>
      <c r="M16" s="25">
        <f>р7гл4!E16/'7,4'!E16</f>
        <v>1.1131034482758622</v>
      </c>
      <c r="N16" s="25">
        <f>р7гл4!F16/'7,4'!F16</f>
        <v>1.1132111861137897</v>
      </c>
      <c r="O16" s="25">
        <f>р7гл4!G16/'7,4'!G16</f>
        <v>1.1128571428571428</v>
      </c>
      <c r="P16" s="25">
        <f>р7гл4!H16/'7,4'!H16</f>
        <v>1.1128063626034734</v>
      </c>
      <c r="Q16" s="25">
        <f>р7гл4!I16/'7,4'!I16</f>
        <v>1.1128107074569791</v>
      </c>
      <c r="R16" s="25">
        <f>р7гл4!J16/'7,4'!J16</f>
        <v>1.1128140459792415</v>
      </c>
      <c r="T16" s="209">
        <v>850</v>
      </c>
      <c r="U16" s="210">
        <f t="shared" si="3"/>
        <v>708.33333333333337</v>
      </c>
      <c r="V16" s="209"/>
      <c r="W16" s="209">
        <v>1515</v>
      </c>
      <c r="X16" s="210">
        <f t="shared" si="5"/>
        <v>1262.5</v>
      </c>
      <c r="Y16" s="209"/>
      <c r="Z16" s="209">
        <v>1690</v>
      </c>
      <c r="AA16" s="210">
        <f t="shared" si="4"/>
        <v>1408.3333333333335</v>
      </c>
    </row>
    <row r="17" spans="1:27" ht="36.75" customHeight="1" x14ac:dyDescent="0.2">
      <c r="A17" s="4" t="s">
        <v>212</v>
      </c>
      <c r="B17" s="4" t="s">
        <v>2020</v>
      </c>
      <c r="C17" s="5" t="s">
        <v>2021</v>
      </c>
      <c r="D17" s="4" t="s">
        <v>15</v>
      </c>
      <c r="E17" s="8">
        <v>725</v>
      </c>
      <c r="F17" s="8">
        <f t="shared" si="0"/>
        <v>864.16666666666674</v>
      </c>
      <c r="G17" s="6">
        <v>1400</v>
      </c>
      <c r="H17" s="7">
        <f t="shared" si="1"/>
        <v>1540.25</v>
      </c>
      <c r="I17" s="11">
        <v>1569</v>
      </c>
      <c r="J17" s="13">
        <f t="shared" si="2"/>
        <v>1718.1666666666667</v>
      </c>
      <c r="L17" s="14"/>
      <c r="M17" s="25">
        <f>р7гл4!E17/'7,4'!E17</f>
        <v>1.1131034482758622</v>
      </c>
      <c r="N17" s="25">
        <f>р7гл4!F17/'7,4'!F17</f>
        <v>1.1132111861137897</v>
      </c>
      <c r="O17" s="25">
        <f>р7гл4!G17/'7,4'!G17</f>
        <v>1.1128571428571428</v>
      </c>
      <c r="P17" s="25">
        <f>р7гл4!H17/'7,4'!H17</f>
        <v>1.1128063626034734</v>
      </c>
      <c r="Q17" s="25">
        <f>р7гл4!I17/'7,4'!I17</f>
        <v>1.1128107074569791</v>
      </c>
      <c r="R17" s="25">
        <f>р7гл4!J17/'7,4'!J17</f>
        <v>1.1128140459792415</v>
      </c>
      <c r="T17" s="209">
        <v>850</v>
      </c>
      <c r="U17" s="210">
        <f t="shared" si="3"/>
        <v>708.33333333333337</v>
      </c>
      <c r="V17" s="209"/>
      <c r="W17" s="209">
        <v>1515</v>
      </c>
      <c r="X17" s="210">
        <f t="shared" si="5"/>
        <v>1262.5</v>
      </c>
      <c r="Y17" s="209"/>
      <c r="Z17" s="209">
        <v>1690</v>
      </c>
      <c r="AA17" s="210">
        <f t="shared" si="4"/>
        <v>1408.3333333333335</v>
      </c>
    </row>
    <row r="18" spans="1:27" ht="24.75" customHeight="1" x14ac:dyDescent="0.2">
      <c r="A18" s="4" t="s">
        <v>215</v>
      </c>
      <c r="B18" s="4" t="s">
        <v>2022</v>
      </c>
      <c r="C18" s="5" t="s">
        <v>2023</v>
      </c>
      <c r="D18" s="4" t="s">
        <v>15</v>
      </c>
      <c r="E18" s="8">
        <v>725</v>
      </c>
      <c r="F18" s="8">
        <f>U18*$K$7</f>
        <v>864.16666666666674</v>
      </c>
      <c r="G18" s="6">
        <v>1400</v>
      </c>
      <c r="H18" s="7">
        <f>X18*$K$7</f>
        <v>1540.25</v>
      </c>
      <c r="I18" s="11">
        <v>1569</v>
      </c>
      <c r="J18" s="13">
        <f>AA18*$K$7</f>
        <v>1718.1666666666667</v>
      </c>
      <c r="L18" s="14"/>
      <c r="M18" s="25">
        <f>р7гл4!E18/'7,4'!E18</f>
        <v>1.1131034482758622</v>
      </c>
      <c r="N18" s="25">
        <f>р7гл4!F18/'7,4'!F18</f>
        <v>1.1132111861137897</v>
      </c>
      <c r="O18" s="25">
        <f>р7гл4!G18/'7,4'!G18</f>
        <v>1.1128571428571428</v>
      </c>
      <c r="P18" s="25">
        <f>р7гл4!H18/'7,4'!H18</f>
        <v>1.1128063626034734</v>
      </c>
      <c r="Q18" s="25">
        <f>р7гл4!I18/'7,4'!I18</f>
        <v>1.1128107074569791</v>
      </c>
      <c r="R18" s="25">
        <f>р7гл4!J18/'7,4'!J18</f>
        <v>1.1128140459792415</v>
      </c>
      <c r="T18" s="209">
        <v>850</v>
      </c>
      <c r="U18" s="210">
        <f t="shared" si="3"/>
        <v>708.33333333333337</v>
      </c>
      <c r="V18" s="209"/>
      <c r="W18" s="209">
        <v>1515</v>
      </c>
      <c r="X18" s="210">
        <f t="shared" si="5"/>
        <v>1262.5</v>
      </c>
      <c r="Y18" s="209"/>
      <c r="Z18" s="209">
        <v>1690</v>
      </c>
      <c r="AA18" s="210">
        <f t="shared" si="4"/>
        <v>1408.3333333333335</v>
      </c>
    </row>
    <row r="19" spans="1:27" ht="12.75" customHeight="1" x14ac:dyDescent="0.2">
      <c r="A19" s="4" t="s">
        <v>218</v>
      </c>
      <c r="B19" s="4" t="s">
        <v>2024</v>
      </c>
      <c r="C19" s="5" t="s">
        <v>2025</v>
      </c>
      <c r="D19" s="4" t="s">
        <v>15</v>
      </c>
      <c r="E19" s="8">
        <v>363</v>
      </c>
      <c r="F19" s="8">
        <f t="shared" si="0"/>
        <v>433.09999999999997</v>
      </c>
      <c r="G19" s="8">
        <v>699</v>
      </c>
      <c r="H19" s="7">
        <f t="shared" si="1"/>
        <v>768.6</v>
      </c>
      <c r="I19" s="13">
        <v>784</v>
      </c>
      <c r="J19" s="13">
        <f t="shared" si="2"/>
        <v>860.1</v>
      </c>
      <c r="L19" s="14"/>
      <c r="M19" s="25">
        <f>р7гл4!E19/'7,4'!E19</f>
        <v>1.1129476584022038</v>
      </c>
      <c r="N19" s="25">
        <f>р7гл4!F19/'7,4'!F19</f>
        <v>1.112906949896098</v>
      </c>
      <c r="O19" s="25">
        <f>р7гл4!G19/'7,4'!G19</f>
        <v>1.1130185979971388</v>
      </c>
      <c r="P19" s="25">
        <f>р7гл4!H19/'7,4'!H19</f>
        <v>1.1124121779859484</v>
      </c>
      <c r="Q19" s="25">
        <f>р7гл4!I19/'7,4'!I19</f>
        <v>1.1135204081632653</v>
      </c>
      <c r="R19" s="25">
        <f>р7гл4!J19/'7,4'!J19</f>
        <v>1.1126613184513428</v>
      </c>
      <c r="T19" s="209">
        <v>426</v>
      </c>
      <c r="U19" s="210">
        <f t="shared" si="3"/>
        <v>355</v>
      </c>
      <c r="V19" s="209"/>
      <c r="W19" s="209">
        <v>756</v>
      </c>
      <c r="X19" s="210">
        <f t="shared" si="5"/>
        <v>630</v>
      </c>
      <c r="Y19" s="209"/>
      <c r="Z19" s="209">
        <v>846</v>
      </c>
      <c r="AA19" s="210">
        <f t="shared" si="4"/>
        <v>705</v>
      </c>
    </row>
    <row r="20" spans="1:27" ht="36.75" customHeight="1" x14ac:dyDescent="0.2">
      <c r="A20" s="4" t="s">
        <v>221</v>
      </c>
      <c r="B20" s="4" t="s">
        <v>2026</v>
      </c>
      <c r="C20" s="5" t="s">
        <v>2027</v>
      </c>
      <c r="D20" s="4" t="s">
        <v>15</v>
      </c>
      <c r="E20" s="8">
        <v>363</v>
      </c>
      <c r="F20" s="8">
        <f t="shared" si="0"/>
        <v>433.09999999999997</v>
      </c>
      <c r="G20" s="8">
        <v>699</v>
      </c>
      <c r="H20" s="7">
        <f t="shared" si="1"/>
        <v>768.6</v>
      </c>
      <c r="I20" s="13">
        <v>784</v>
      </c>
      <c r="J20" s="13">
        <f t="shared" si="2"/>
        <v>860.1</v>
      </c>
      <c r="L20" s="14"/>
      <c r="M20" s="25">
        <f>р7гл4!E20/'7,4'!E20</f>
        <v>1.1129476584022038</v>
      </c>
      <c r="N20" s="25">
        <f>р7гл4!F20/'7,4'!F20</f>
        <v>1.112906949896098</v>
      </c>
      <c r="O20" s="25">
        <f>р7гл4!G20/'7,4'!G20</f>
        <v>1.1130185979971388</v>
      </c>
      <c r="P20" s="25">
        <f>р7гл4!H20/'7,4'!H20</f>
        <v>1.1124121779859484</v>
      </c>
      <c r="Q20" s="25">
        <f>р7гл4!I20/'7,4'!I20</f>
        <v>1.1135204081632653</v>
      </c>
      <c r="R20" s="25">
        <f>р7гл4!J20/'7,4'!J20</f>
        <v>1.1126613184513428</v>
      </c>
      <c r="T20" s="209">
        <v>426</v>
      </c>
      <c r="U20" s="210">
        <f t="shared" si="3"/>
        <v>355</v>
      </c>
      <c r="V20" s="209"/>
      <c r="W20" s="209">
        <v>756</v>
      </c>
      <c r="X20" s="210">
        <f t="shared" si="5"/>
        <v>630</v>
      </c>
      <c r="Y20" s="209"/>
      <c r="Z20" s="209">
        <v>846</v>
      </c>
      <c r="AA20" s="210">
        <f t="shared" si="4"/>
        <v>705</v>
      </c>
    </row>
    <row r="21" spans="1:27" ht="24.75" customHeight="1" x14ac:dyDescent="0.2">
      <c r="A21" s="4" t="s">
        <v>224</v>
      </c>
      <c r="B21" s="4" t="s">
        <v>2028</v>
      </c>
      <c r="C21" s="5" t="s">
        <v>2029</v>
      </c>
      <c r="D21" s="4" t="s">
        <v>15</v>
      </c>
      <c r="E21" s="8">
        <v>363</v>
      </c>
      <c r="F21" s="8">
        <f t="shared" si="0"/>
        <v>433.09999999999997</v>
      </c>
      <c r="G21" s="8">
        <v>699</v>
      </c>
      <c r="H21" s="7">
        <f t="shared" si="1"/>
        <v>768.6</v>
      </c>
      <c r="I21" s="13">
        <v>784</v>
      </c>
      <c r="J21" s="13">
        <f t="shared" si="2"/>
        <v>860.1</v>
      </c>
      <c r="L21" s="14"/>
      <c r="M21" s="25">
        <f>р7гл4!E21/'7,4'!E21</f>
        <v>1.1129476584022038</v>
      </c>
      <c r="N21" s="25">
        <f>р7гл4!F21/'7,4'!F21</f>
        <v>1.112906949896098</v>
      </c>
      <c r="O21" s="25">
        <f>р7гл4!G21/'7,4'!G21</f>
        <v>1.1130185979971388</v>
      </c>
      <c r="P21" s="25">
        <f>р7гл4!H21/'7,4'!H21</f>
        <v>1.1124121779859484</v>
      </c>
      <c r="Q21" s="25">
        <f>р7гл4!I21/'7,4'!I21</f>
        <v>1.1135204081632653</v>
      </c>
      <c r="R21" s="25">
        <f>р7гл4!J21/'7,4'!J21</f>
        <v>1.1126613184513428</v>
      </c>
      <c r="T21" s="209">
        <v>426</v>
      </c>
      <c r="U21" s="210">
        <f t="shared" si="3"/>
        <v>355</v>
      </c>
      <c r="V21" s="209"/>
      <c r="W21" s="209">
        <v>756</v>
      </c>
      <c r="X21" s="210">
        <f t="shared" si="5"/>
        <v>630</v>
      </c>
      <c r="Y21" s="209"/>
      <c r="Z21" s="209">
        <v>846</v>
      </c>
      <c r="AA21" s="210">
        <f>Z21/1.2</f>
        <v>705</v>
      </c>
    </row>
    <row r="22" spans="1:27" x14ac:dyDescent="0.2">
      <c r="K22" s="14">
        <f>SUM(E10:J21)</f>
        <v>68410.149999999994</v>
      </c>
      <c r="S22" s="124"/>
    </row>
    <row r="23" spans="1:27" x14ac:dyDescent="0.2">
      <c r="K23" s="14">
        <f>SUM(р7гл4!E10:J21)</f>
        <v>76134</v>
      </c>
    </row>
    <row r="24" spans="1:27" x14ac:dyDescent="0.2">
      <c r="K24" s="25">
        <f>K23/K22</f>
        <v>1.1129050294437304</v>
      </c>
    </row>
  </sheetData>
  <mergeCells count="13">
    <mergeCell ref="T9:U9"/>
    <mergeCell ref="W9:X9"/>
    <mergeCell ref="Z9:AA9"/>
    <mergeCell ref="G8:H8"/>
    <mergeCell ref="I8:J8"/>
    <mergeCell ref="A1:F2"/>
    <mergeCell ref="A4:F4"/>
    <mergeCell ref="A6:F6"/>
    <mergeCell ref="A8:A9"/>
    <mergeCell ref="B8:B9"/>
    <mergeCell ref="C8:C9"/>
    <mergeCell ref="D8:D9"/>
    <mergeCell ref="E8:F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T27"/>
  <sheetViews>
    <sheetView showZeros="0" view="pageBreakPreview" zoomScale="85" zoomScaleNormal="100" zoomScaleSheetLayoutView="85" workbookViewId="0">
      <pane ySplit="9" topLeftCell="A10" activePane="bottomLeft" state="frozen"/>
      <selection activeCell="D42" sqref="D42"/>
      <selection pane="bottomLeft" activeCell="D21" sqref="D21"/>
    </sheetView>
  </sheetViews>
  <sheetFormatPr defaultColWidth="9.140625" defaultRowHeight="12.75" x14ac:dyDescent="0.2"/>
  <cols>
    <col min="1" max="1" width="4.5703125" style="81" customWidth="1"/>
    <col min="2" max="2" width="10.42578125" style="81" customWidth="1"/>
    <col min="3" max="3" width="48.42578125" style="81" customWidth="1"/>
    <col min="4" max="4" width="10.28515625" style="81" customWidth="1"/>
    <col min="5" max="5" width="11.42578125" style="81" customWidth="1"/>
    <col min="6" max="6" width="11.85546875" style="81" customWidth="1"/>
    <col min="7" max="7" width="11.42578125" style="81" customWidth="1"/>
    <col min="8" max="8" width="11.85546875" style="81" customWidth="1"/>
    <col min="9" max="9" width="11.42578125" style="81" customWidth="1"/>
    <col min="10" max="10" width="11.85546875" style="81" customWidth="1"/>
    <col min="11" max="252" width="9.140625" style="81"/>
    <col min="253" max="253" width="11.5703125" style="81" customWidth="1"/>
    <col min="254" max="254" width="13.140625" style="81" customWidth="1"/>
    <col min="255" max="255" width="48.42578125" style="81" customWidth="1"/>
    <col min="256" max="256" width="13.85546875" style="81" customWidth="1"/>
    <col min="257" max="257" width="11.42578125" style="81" customWidth="1"/>
    <col min="258" max="258" width="11.85546875" style="81" customWidth="1"/>
    <col min="259" max="508" width="9.140625" style="81"/>
    <col min="509" max="509" width="11.5703125" style="81" customWidth="1"/>
    <col min="510" max="510" width="13.140625" style="81" customWidth="1"/>
    <col min="511" max="511" width="48.42578125" style="81" customWidth="1"/>
    <col min="512" max="512" width="13.85546875" style="81" customWidth="1"/>
    <col min="513" max="513" width="11.42578125" style="81" customWidth="1"/>
    <col min="514" max="514" width="11.85546875" style="81" customWidth="1"/>
    <col min="515" max="764" width="9.140625" style="81"/>
    <col min="765" max="765" width="11.5703125" style="81" customWidth="1"/>
    <col min="766" max="766" width="13.140625" style="81" customWidth="1"/>
    <col min="767" max="767" width="48.42578125" style="81" customWidth="1"/>
    <col min="768" max="768" width="13.85546875" style="81" customWidth="1"/>
    <col min="769" max="769" width="11.42578125" style="81" customWidth="1"/>
    <col min="770" max="770" width="11.85546875" style="81" customWidth="1"/>
    <col min="771" max="1020" width="9.140625" style="81"/>
    <col min="1021" max="1021" width="11.5703125" style="81" customWidth="1"/>
    <col min="1022" max="1022" width="13.140625" style="81" customWidth="1"/>
    <col min="1023" max="1023" width="48.42578125" style="81" customWidth="1"/>
    <col min="1024" max="1024" width="13.85546875" style="81" customWidth="1"/>
    <col min="1025" max="1025" width="11.42578125" style="81" customWidth="1"/>
    <col min="1026" max="1026" width="11.85546875" style="81" customWidth="1"/>
    <col min="1027" max="1276" width="9.140625" style="81"/>
    <col min="1277" max="1277" width="11.5703125" style="81" customWidth="1"/>
    <col min="1278" max="1278" width="13.140625" style="81" customWidth="1"/>
    <col min="1279" max="1279" width="48.42578125" style="81" customWidth="1"/>
    <col min="1280" max="1280" width="13.85546875" style="81" customWidth="1"/>
    <col min="1281" max="1281" width="11.42578125" style="81" customWidth="1"/>
    <col min="1282" max="1282" width="11.85546875" style="81" customWidth="1"/>
    <col min="1283" max="1532" width="9.140625" style="81"/>
    <col min="1533" max="1533" width="11.5703125" style="81" customWidth="1"/>
    <col min="1534" max="1534" width="13.140625" style="81" customWidth="1"/>
    <col min="1535" max="1535" width="48.42578125" style="81" customWidth="1"/>
    <col min="1536" max="1536" width="13.85546875" style="81" customWidth="1"/>
    <col min="1537" max="1537" width="11.42578125" style="81" customWidth="1"/>
    <col min="1538" max="1538" width="11.85546875" style="81" customWidth="1"/>
    <col min="1539" max="1788" width="9.140625" style="81"/>
    <col min="1789" max="1789" width="11.5703125" style="81" customWidth="1"/>
    <col min="1790" max="1790" width="13.140625" style="81" customWidth="1"/>
    <col min="1791" max="1791" width="48.42578125" style="81" customWidth="1"/>
    <col min="1792" max="1792" width="13.85546875" style="81" customWidth="1"/>
    <col min="1793" max="1793" width="11.42578125" style="81" customWidth="1"/>
    <col min="1794" max="1794" width="11.85546875" style="81" customWidth="1"/>
    <col min="1795" max="2044" width="9.140625" style="81"/>
    <col min="2045" max="2045" width="11.5703125" style="81" customWidth="1"/>
    <col min="2046" max="2046" width="13.140625" style="81" customWidth="1"/>
    <col min="2047" max="2047" width="48.42578125" style="81" customWidth="1"/>
    <col min="2048" max="2048" width="13.85546875" style="81" customWidth="1"/>
    <col min="2049" max="2049" width="11.42578125" style="81" customWidth="1"/>
    <col min="2050" max="2050" width="11.85546875" style="81" customWidth="1"/>
    <col min="2051" max="2300" width="9.140625" style="81"/>
    <col min="2301" max="2301" width="11.5703125" style="81" customWidth="1"/>
    <col min="2302" max="2302" width="13.140625" style="81" customWidth="1"/>
    <col min="2303" max="2303" width="48.42578125" style="81" customWidth="1"/>
    <col min="2304" max="2304" width="13.85546875" style="81" customWidth="1"/>
    <col min="2305" max="2305" width="11.42578125" style="81" customWidth="1"/>
    <col min="2306" max="2306" width="11.85546875" style="81" customWidth="1"/>
    <col min="2307" max="2556" width="9.140625" style="81"/>
    <col min="2557" max="2557" width="11.5703125" style="81" customWidth="1"/>
    <col min="2558" max="2558" width="13.140625" style="81" customWidth="1"/>
    <col min="2559" max="2559" width="48.42578125" style="81" customWidth="1"/>
    <col min="2560" max="2560" width="13.85546875" style="81" customWidth="1"/>
    <col min="2561" max="2561" width="11.42578125" style="81" customWidth="1"/>
    <col min="2562" max="2562" width="11.85546875" style="81" customWidth="1"/>
    <col min="2563" max="2812" width="9.140625" style="81"/>
    <col min="2813" max="2813" width="11.5703125" style="81" customWidth="1"/>
    <col min="2814" max="2814" width="13.140625" style="81" customWidth="1"/>
    <col min="2815" max="2815" width="48.42578125" style="81" customWidth="1"/>
    <col min="2816" max="2816" width="13.85546875" style="81" customWidth="1"/>
    <col min="2817" max="2817" width="11.42578125" style="81" customWidth="1"/>
    <col min="2818" max="2818" width="11.85546875" style="81" customWidth="1"/>
    <col min="2819" max="3068" width="9.140625" style="81"/>
    <col min="3069" max="3069" width="11.5703125" style="81" customWidth="1"/>
    <col min="3070" max="3070" width="13.140625" style="81" customWidth="1"/>
    <col min="3071" max="3071" width="48.42578125" style="81" customWidth="1"/>
    <col min="3072" max="3072" width="13.85546875" style="81" customWidth="1"/>
    <col min="3073" max="3073" width="11.42578125" style="81" customWidth="1"/>
    <col min="3074" max="3074" width="11.85546875" style="81" customWidth="1"/>
    <col min="3075" max="3324" width="9.140625" style="81"/>
    <col min="3325" max="3325" width="11.5703125" style="81" customWidth="1"/>
    <col min="3326" max="3326" width="13.140625" style="81" customWidth="1"/>
    <col min="3327" max="3327" width="48.42578125" style="81" customWidth="1"/>
    <col min="3328" max="3328" width="13.85546875" style="81" customWidth="1"/>
    <col min="3329" max="3329" width="11.42578125" style="81" customWidth="1"/>
    <col min="3330" max="3330" width="11.85546875" style="81" customWidth="1"/>
    <col min="3331" max="3580" width="9.140625" style="81"/>
    <col min="3581" max="3581" width="11.5703125" style="81" customWidth="1"/>
    <col min="3582" max="3582" width="13.140625" style="81" customWidth="1"/>
    <col min="3583" max="3583" width="48.42578125" style="81" customWidth="1"/>
    <col min="3584" max="3584" width="13.85546875" style="81" customWidth="1"/>
    <col min="3585" max="3585" width="11.42578125" style="81" customWidth="1"/>
    <col min="3586" max="3586" width="11.85546875" style="81" customWidth="1"/>
    <col min="3587" max="3836" width="9.140625" style="81"/>
    <col min="3837" max="3837" width="11.5703125" style="81" customWidth="1"/>
    <col min="3838" max="3838" width="13.140625" style="81" customWidth="1"/>
    <col min="3839" max="3839" width="48.42578125" style="81" customWidth="1"/>
    <col min="3840" max="3840" width="13.85546875" style="81" customWidth="1"/>
    <col min="3841" max="3841" width="11.42578125" style="81" customWidth="1"/>
    <col min="3842" max="3842" width="11.85546875" style="81" customWidth="1"/>
    <col min="3843" max="4092" width="9.140625" style="81"/>
    <col min="4093" max="4093" width="11.5703125" style="81" customWidth="1"/>
    <col min="4094" max="4094" width="13.140625" style="81" customWidth="1"/>
    <col min="4095" max="4095" width="48.42578125" style="81" customWidth="1"/>
    <col min="4096" max="4096" width="13.85546875" style="81" customWidth="1"/>
    <col min="4097" max="4097" width="11.42578125" style="81" customWidth="1"/>
    <col min="4098" max="4098" width="11.85546875" style="81" customWidth="1"/>
    <col min="4099" max="4348" width="9.140625" style="81"/>
    <col min="4349" max="4349" width="11.5703125" style="81" customWidth="1"/>
    <col min="4350" max="4350" width="13.140625" style="81" customWidth="1"/>
    <col min="4351" max="4351" width="48.42578125" style="81" customWidth="1"/>
    <col min="4352" max="4352" width="13.85546875" style="81" customWidth="1"/>
    <col min="4353" max="4353" width="11.42578125" style="81" customWidth="1"/>
    <col min="4354" max="4354" width="11.85546875" style="81" customWidth="1"/>
    <col min="4355" max="4604" width="9.140625" style="81"/>
    <col min="4605" max="4605" width="11.5703125" style="81" customWidth="1"/>
    <col min="4606" max="4606" width="13.140625" style="81" customWidth="1"/>
    <col min="4607" max="4607" width="48.42578125" style="81" customWidth="1"/>
    <col min="4608" max="4608" width="13.85546875" style="81" customWidth="1"/>
    <col min="4609" max="4609" width="11.42578125" style="81" customWidth="1"/>
    <col min="4610" max="4610" width="11.85546875" style="81" customWidth="1"/>
    <col min="4611" max="4860" width="9.140625" style="81"/>
    <col min="4861" max="4861" width="11.5703125" style="81" customWidth="1"/>
    <col min="4862" max="4862" width="13.140625" style="81" customWidth="1"/>
    <col min="4863" max="4863" width="48.42578125" style="81" customWidth="1"/>
    <col min="4864" max="4864" width="13.85546875" style="81" customWidth="1"/>
    <col min="4865" max="4865" width="11.42578125" style="81" customWidth="1"/>
    <col min="4866" max="4866" width="11.85546875" style="81" customWidth="1"/>
    <col min="4867" max="5116" width="9.140625" style="81"/>
    <col min="5117" max="5117" width="11.5703125" style="81" customWidth="1"/>
    <col min="5118" max="5118" width="13.140625" style="81" customWidth="1"/>
    <col min="5119" max="5119" width="48.42578125" style="81" customWidth="1"/>
    <col min="5120" max="5120" width="13.85546875" style="81" customWidth="1"/>
    <col min="5121" max="5121" width="11.42578125" style="81" customWidth="1"/>
    <col min="5122" max="5122" width="11.85546875" style="81" customWidth="1"/>
    <col min="5123" max="5372" width="9.140625" style="81"/>
    <col min="5373" max="5373" width="11.5703125" style="81" customWidth="1"/>
    <col min="5374" max="5374" width="13.140625" style="81" customWidth="1"/>
    <col min="5375" max="5375" width="48.42578125" style="81" customWidth="1"/>
    <col min="5376" max="5376" width="13.85546875" style="81" customWidth="1"/>
    <col min="5377" max="5377" width="11.42578125" style="81" customWidth="1"/>
    <col min="5378" max="5378" width="11.85546875" style="81" customWidth="1"/>
    <col min="5379" max="5628" width="9.140625" style="81"/>
    <col min="5629" max="5629" width="11.5703125" style="81" customWidth="1"/>
    <col min="5630" max="5630" width="13.140625" style="81" customWidth="1"/>
    <col min="5631" max="5631" width="48.42578125" style="81" customWidth="1"/>
    <col min="5632" max="5632" width="13.85546875" style="81" customWidth="1"/>
    <col min="5633" max="5633" width="11.42578125" style="81" customWidth="1"/>
    <col min="5634" max="5634" width="11.85546875" style="81" customWidth="1"/>
    <col min="5635" max="5884" width="9.140625" style="81"/>
    <col min="5885" max="5885" width="11.5703125" style="81" customWidth="1"/>
    <col min="5886" max="5886" width="13.140625" style="81" customWidth="1"/>
    <col min="5887" max="5887" width="48.42578125" style="81" customWidth="1"/>
    <col min="5888" max="5888" width="13.85546875" style="81" customWidth="1"/>
    <col min="5889" max="5889" width="11.42578125" style="81" customWidth="1"/>
    <col min="5890" max="5890" width="11.85546875" style="81" customWidth="1"/>
    <col min="5891" max="6140" width="9.140625" style="81"/>
    <col min="6141" max="6141" width="11.5703125" style="81" customWidth="1"/>
    <col min="6142" max="6142" width="13.140625" style="81" customWidth="1"/>
    <col min="6143" max="6143" width="48.42578125" style="81" customWidth="1"/>
    <col min="6144" max="6144" width="13.85546875" style="81" customWidth="1"/>
    <col min="6145" max="6145" width="11.42578125" style="81" customWidth="1"/>
    <col min="6146" max="6146" width="11.85546875" style="81" customWidth="1"/>
    <col min="6147" max="6396" width="9.140625" style="81"/>
    <col min="6397" max="6397" width="11.5703125" style="81" customWidth="1"/>
    <col min="6398" max="6398" width="13.140625" style="81" customWidth="1"/>
    <col min="6399" max="6399" width="48.42578125" style="81" customWidth="1"/>
    <col min="6400" max="6400" width="13.85546875" style="81" customWidth="1"/>
    <col min="6401" max="6401" width="11.42578125" style="81" customWidth="1"/>
    <col min="6402" max="6402" width="11.85546875" style="81" customWidth="1"/>
    <col min="6403" max="6652" width="9.140625" style="81"/>
    <col min="6653" max="6653" width="11.5703125" style="81" customWidth="1"/>
    <col min="6654" max="6654" width="13.140625" style="81" customWidth="1"/>
    <col min="6655" max="6655" width="48.42578125" style="81" customWidth="1"/>
    <col min="6656" max="6656" width="13.85546875" style="81" customWidth="1"/>
    <col min="6657" max="6657" width="11.42578125" style="81" customWidth="1"/>
    <col min="6658" max="6658" width="11.85546875" style="81" customWidth="1"/>
    <col min="6659" max="6908" width="9.140625" style="81"/>
    <col min="6909" max="6909" width="11.5703125" style="81" customWidth="1"/>
    <col min="6910" max="6910" width="13.140625" style="81" customWidth="1"/>
    <col min="6911" max="6911" width="48.42578125" style="81" customWidth="1"/>
    <col min="6912" max="6912" width="13.85546875" style="81" customWidth="1"/>
    <col min="6913" max="6913" width="11.42578125" style="81" customWidth="1"/>
    <col min="6914" max="6914" width="11.85546875" style="81" customWidth="1"/>
    <col min="6915" max="7164" width="9.140625" style="81"/>
    <col min="7165" max="7165" width="11.5703125" style="81" customWidth="1"/>
    <col min="7166" max="7166" width="13.140625" style="81" customWidth="1"/>
    <col min="7167" max="7167" width="48.42578125" style="81" customWidth="1"/>
    <col min="7168" max="7168" width="13.85546875" style="81" customWidth="1"/>
    <col min="7169" max="7169" width="11.42578125" style="81" customWidth="1"/>
    <col min="7170" max="7170" width="11.85546875" style="81" customWidth="1"/>
    <col min="7171" max="7420" width="9.140625" style="81"/>
    <col min="7421" max="7421" width="11.5703125" style="81" customWidth="1"/>
    <col min="7422" max="7422" width="13.140625" style="81" customWidth="1"/>
    <col min="7423" max="7423" width="48.42578125" style="81" customWidth="1"/>
    <col min="7424" max="7424" width="13.85546875" style="81" customWidth="1"/>
    <col min="7425" max="7425" width="11.42578125" style="81" customWidth="1"/>
    <col min="7426" max="7426" width="11.85546875" style="81" customWidth="1"/>
    <col min="7427" max="7676" width="9.140625" style="81"/>
    <col min="7677" max="7677" width="11.5703125" style="81" customWidth="1"/>
    <col min="7678" max="7678" width="13.140625" style="81" customWidth="1"/>
    <col min="7679" max="7679" width="48.42578125" style="81" customWidth="1"/>
    <col min="7680" max="7680" width="13.85546875" style="81" customWidth="1"/>
    <col min="7681" max="7681" width="11.42578125" style="81" customWidth="1"/>
    <col min="7682" max="7682" width="11.85546875" style="81" customWidth="1"/>
    <col min="7683" max="7932" width="9.140625" style="81"/>
    <col min="7933" max="7933" width="11.5703125" style="81" customWidth="1"/>
    <col min="7934" max="7934" width="13.140625" style="81" customWidth="1"/>
    <col min="7935" max="7935" width="48.42578125" style="81" customWidth="1"/>
    <col min="7936" max="7936" width="13.85546875" style="81" customWidth="1"/>
    <col min="7937" max="7937" width="11.42578125" style="81" customWidth="1"/>
    <col min="7938" max="7938" width="11.85546875" style="81" customWidth="1"/>
    <col min="7939" max="8188" width="9.140625" style="81"/>
    <col min="8189" max="8189" width="11.5703125" style="81" customWidth="1"/>
    <col min="8190" max="8190" width="13.140625" style="81" customWidth="1"/>
    <col min="8191" max="8191" width="48.42578125" style="81" customWidth="1"/>
    <col min="8192" max="8192" width="13.85546875" style="81" customWidth="1"/>
    <col min="8193" max="8193" width="11.42578125" style="81" customWidth="1"/>
    <col min="8194" max="8194" width="11.85546875" style="81" customWidth="1"/>
    <col min="8195" max="8444" width="9.140625" style="81"/>
    <col min="8445" max="8445" width="11.5703125" style="81" customWidth="1"/>
    <col min="8446" max="8446" width="13.140625" style="81" customWidth="1"/>
    <col min="8447" max="8447" width="48.42578125" style="81" customWidth="1"/>
    <col min="8448" max="8448" width="13.85546875" style="81" customWidth="1"/>
    <col min="8449" max="8449" width="11.42578125" style="81" customWidth="1"/>
    <col min="8450" max="8450" width="11.85546875" style="81" customWidth="1"/>
    <col min="8451" max="8700" width="9.140625" style="81"/>
    <col min="8701" max="8701" width="11.5703125" style="81" customWidth="1"/>
    <col min="8702" max="8702" width="13.140625" style="81" customWidth="1"/>
    <col min="8703" max="8703" width="48.42578125" style="81" customWidth="1"/>
    <col min="8704" max="8704" width="13.85546875" style="81" customWidth="1"/>
    <col min="8705" max="8705" width="11.42578125" style="81" customWidth="1"/>
    <col min="8706" max="8706" width="11.85546875" style="81" customWidth="1"/>
    <col min="8707" max="8956" width="9.140625" style="81"/>
    <col min="8957" max="8957" width="11.5703125" style="81" customWidth="1"/>
    <col min="8958" max="8958" width="13.140625" style="81" customWidth="1"/>
    <col min="8959" max="8959" width="48.42578125" style="81" customWidth="1"/>
    <col min="8960" max="8960" width="13.85546875" style="81" customWidth="1"/>
    <col min="8961" max="8961" width="11.42578125" style="81" customWidth="1"/>
    <col min="8962" max="8962" width="11.85546875" style="81" customWidth="1"/>
    <col min="8963" max="9212" width="9.140625" style="81"/>
    <col min="9213" max="9213" width="11.5703125" style="81" customWidth="1"/>
    <col min="9214" max="9214" width="13.140625" style="81" customWidth="1"/>
    <col min="9215" max="9215" width="48.42578125" style="81" customWidth="1"/>
    <col min="9216" max="9216" width="13.85546875" style="81" customWidth="1"/>
    <col min="9217" max="9217" width="11.42578125" style="81" customWidth="1"/>
    <col min="9218" max="9218" width="11.85546875" style="81" customWidth="1"/>
    <col min="9219" max="9468" width="9.140625" style="81"/>
    <col min="9469" max="9469" width="11.5703125" style="81" customWidth="1"/>
    <col min="9470" max="9470" width="13.140625" style="81" customWidth="1"/>
    <col min="9471" max="9471" width="48.42578125" style="81" customWidth="1"/>
    <col min="9472" max="9472" width="13.85546875" style="81" customWidth="1"/>
    <col min="9473" max="9473" width="11.42578125" style="81" customWidth="1"/>
    <col min="9474" max="9474" width="11.85546875" style="81" customWidth="1"/>
    <col min="9475" max="9724" width="9.140625" style="81"/>
    <col min="9725" max="9725" width="11.5703125" style="81" customWidth="1"/>
    <col min="9726" max="9726" width="13.140625" style="81" customWidth="1"/>
    <col min="9727" max="9727" width="48.42578125" style="81" customWidth="1"/>
    <col min="9728" max="9728" width="13.85546875" style="81" customWidth="1"/>
    <col min="9729" max="9729" width="11.42578125" style="81" customWidth="1"/>
    <col min="9730" max="9730" width="11.85546875" style="81" customWidth="1"/>
    <col min="9731" max="9980" width="9.140625" style="81"/>
    <col min="9981" max="9981" width="11.5703125" style="81" customWidth="1"/>
    <col min="9982" max="9982" width="13.140625" style="81" customWidth="1"/>
    <col min="9983" max="9983" width="48.42578125" style="81" customWidth="1"/>
    <col min="9984" max="9984" width="13.85546875" style="81" customWidth="1"/>
    <col min="9985" max="9985" width="11.42578125" style="81" customWidth="1"/>
    <col min="9986" max="9986" width="11.85546875" style="81" customWidth="1"/>
    <col min="9987" max="10236" width="9.140625" style="81"/>
    <col min="10237" max="10237" width="11.5703125" style="81" customWidth="1"/>
    <col min="10238" max="10238" width="13.140625" style="81" customWidth="1"/>
    <col min="10239" max="10239" width="48.42578125" style="81" customWidth="1"/>
    <col min="10240" max="10240" width="13.85546875" style="81" customWidth="1"/>
    <col min="10241" max="10241" width="11.42578125" style="81" customWidth="1"/>
    <col min="10242" max="10242" width="11.85546875" style="81" customWidth="1"/>
    <col min="10243" max="10492" width="9.140625" style="81"/>
    <col min="10493" max="10493" width="11.5703125" style="81" customWidth="1"/>
    <col min="10494" max="10494" width="13.140625" style="81" customWidth="1"/>
    <col min="10495" max="10495" width="48.42578125" style="81" customWidth="1"/>
    <col min="10496" max="10496" width="13.85546875" style="81" customWidth="1"/>
    <col min="10497" max="10497" width="11.42578125" style="81" customWidth="1"/>
    <col min="10498" max="10498" width="11.85546875" style="81" customWidth="1"/>
    <col min="10499" max="10748" width="9.140625" style="81"/>
    <col min="10749" max="10749" width="11.5703125" style="81" customWidth="1"/>
    <col min="10750" max="10750" width="13.140625" style="81" customWidth="1"/>
    <col min="10751" max="10751" width="48.42578125" style="81" customWidth="1"/>
    <col min="10752" max="10752" width="13.85546875" style="81" customWidth="1"/>
    <col min="10753" max="10753" width="11.42578125" style="81" customWidth="1"/>
    <col min="10754" max="10754" width="11.85546875" style="81" customWidth="1"/>
    <col min="10755" max="11004" width="9.140625" style="81"/>
    <col min="11005" max="11005" width="11.5703125" style="81" customWidth="1"/>
    <col min="11006" max="11006" width="13.140625" style="81" customWidth="1"/>
    <col min="11007" max="11007" width="48.42578125" style="81" customWidth="1"/>
    <col min="11008" max="11008" width="13.85546875" style="81" customWidth="1"/>
    <col min="11009" max="11009" width="11.42578125" style="81" customWidth="1"/>
    <col min="11010" max="11010" width="11.85546875" style="81" customWidth="1"/>
    <col min="11011" max="11260" width="9.140625" style="81"/>
    <col min="11261" max="11261" width="11.5703125" style="81" customWidth="1"/>
    <col min="11262" max="11262" width="13.140625" style="81" customWidth="1"/>
    <col min="11263" max="11263" width="48.42578125" style="81" customWidth="1"/>
    <col min="11264" max="11264" width="13.85546875" style="81" customWidth="1"/>
    <col min="11265" max="11265" width="11.42578125" style="81" customWidth="1"/>
    <col min="11266" max="11266" width="11.85546875" style="81" customWidth="1"/>
    <col min="11267" max="11516" width="9.140625" style="81"/>
    <col min="11517" max="11517" width="11.5703125" style="81" customWidth="1"/>
    <col min="11518" max="11518" width="13.140625" style="81" customWidth="1"/>
    <col min="11519" max="11519" width="48.42578125" style="81" customWidth="1"/>
    <col min="11520" max="11520" width="13.85546875" style="81" customWidth="1"/>
    <col min="11521" max="11521" width="11.42578125" style="81" customWidth="1"/>
    <col min="11522" max="11522" width="11.85546875" style="81" customWidth="1"/>
    <col min="11523" max="11772" width="9.140625" style="81"/>
    <col min="11773" max="11773" width="11.5703125" style="81" customWidth="1"/>
    <col min="11774" max="11774" width="13.140625" style="81" customWidth="1"/>
    <col min="11775" max="11775" width="48.42578125" style="81" customWidth="1"/>
    <col min="11776" max="11776" width="13.85546875" style="81" customWidth="1"/>
    <col min="11777" max="11777" width="11.42578125" style="81" customWidth="1"/>
    <col min="11778" max="11778" width="11.85546875" style="81" customWidth="1"/>
    <col min="11779" max="12028" width="9.140625" style="81"/>
    <col min="12029" max="12029" width="11.5703125" style="81" customWidth="1"/>
    <col min="12030" max="12030" width="13.140625" style="81" customWidth="1"/>
    <col min="12031" max="12031" width="48.42578125" style="81" customWidth="1"/>
    <col min="12032" max="12032" width="13.85546875" style="81" customWidth="1"/>
    <col min="12033" max="12033" width="11.42578125" style="81" customWidth="1"/>
    <col min="12034" max="12034" width="11.85546875" style="81" customWidth="1"/>
    <col min="12035" max="12284" width="9.140625" style="81"/>
    <col min="12285" max="12285" width="11.5703125" style="81" customWidth="1"/>
    <col min="12286" max="12286" width="13.140625" style="81" customWidth="1"/>
    <col min="12287" max="12287" width="48.42578125" style="81" customWidth="1"/>
    <col min="12288" max="12288" width="13.85546875" style="81" customWidth="1"/>
    <col min="12289" max="12289" width="11.42578125" style="81" customWidth="1"/>
    <col min="12290" max="12290" width="11.85546875" style="81" customWidth="1"/>
    <col min="12291" max="12540" width="9.140625" style="81"/>
    <col min="12541" max="12541" width="11.5703125" style="81" customWidth="1"/>
    <col min="12542" max="12542" width="13.140625" style="81" customWidth="1"/>
    <col min="12543" max="12543" width="48.42578125" style="81" customWidth="1"/>
    <col min="12544" max="12544" width="13.85546875" style="81" customWidth="1"/>
    <col min="12545" max="12545" width="11.42578125" style="81" customWidth="1"/>
    <col min="12546" max="12546" width="11.85546875" style="81" customWidth="1"/>
    <col min="12547" max="12796" width="9.140625" style="81"/>
    <col min="12797" max="12797" width="11.5703125" style="81" customWidth="1"/>
    <col min="12798" max="12798" width="13.140625" style="81" customWidth="1"/>
    <col min="12799" max="12799" width="48.42578125" style="81" customWidth="1"/>
    <col min="12800" max="12800" width="13.85546875" style="81" customWidth="1"/>
    <col min="12801" max="12801" width="11.42578125" style="81" customWidth="1"/>
    <col min="12802" max="12802" width="11.85546875" style="81" customWidth="1"/>
    <col min="12803" max="13052" width="9.140625" style="81"/>
    <col min="13053" max="13053" width="11.5703125" style="81" customWidth="1"/>
    <col min="13054" max="13054" width="13.140625" style="81" customWidth="1"/>
    <col min="13055" max="13055" width="48.42578125" style="81" customWidth="1"/>
    <col min="13056" max="13056" width="13.85546875" style="81" customWidth="1"/>
    <col min="13057" max="13057" width="11.42578125" style="81" customWidth="1"/>
    <col min="13058" max="13058" width="11.85546875" style="81" customWidth="1"/>
    <col min="13059" max="13308" width="9.140625" style="81"/>
    <col min="13309" max="13309" width="11.5703125" style="81" customWidth="1"/>
    <col min="13310" max="13310" width="13.140625" style="81" customWidth="1"/>
    <col min="13311" max="13311" width="48.42578125" style="81" customWidth="1"/>
    <col min="13312" max="13312" width="13.85546875" style="81" customWidth="1"/>
    <col min="13313" max="13313" width="11.42578125" style="81" customWidth="1"/>
    <col min="13314" max="13314" width="11.85546875" style="81" customWidth="1"/>
    <col min="13315" max="13564" width="9.140625" style="81"/>
    <col min="13565" max="13565" width="11.5703125" style="81" customWidth="1"/>
    <col min="13566" max="13566" width="13.140625" style="81" customWidth="1"/>
    <col min="13567" max="13567" width="48.42578125" style="81" customWidth="1"/>
    <col min="13568" max="13568" width="13.85546875" style="81" customWidth="1"/>
    <col min="13569" max="13569" width="11.42578125" style="81" customWidth="1"/>
    <col min="13570" max="13570" width="11.85546875" style="81" customWidth="1"/>
    <col min="13571" max="13820" width="9.140625" style="81"/>
    <col min="13821" max="13821" width="11.5703125" style="81" customWidth="1"/>
    <col min="13822" max="13822" width="13.140625" style="81" customWidth="1"/>
    <col min="13823" max="13823" width="48.42578125" style="81" customWidth="1"/>
    <col min="13824" max="13824" width="13.85546875" style="81" customWidth="1"/>
    <col min="13825" max="13825" width="11.42578125" style="81" customWidth="1"/>
    <col min="13826" max="13826" width="11.85546875" style="81" customWidth="1"/>
    <col min="13827" max="14076" width="9.140625" style="81"/>
    <col min="14077" max="14077" width="11.5703125" style="81" customWidth="1"/>
    <col min="14078" max="14078" width="13.140625" style="81" customWidth="1"/>
    <col min="14079" max="14079" width="48.42578125" style="81" customWidth="1"/>
    <col min="14080" max="14080" width="13.85546875" style="81" customWidth="1"/>
    <col min="14081" max="14081" width="11.42578125" style="81" customWidth="1"/>
    <col min="14082" max="14082" width="11.85546875" style="81" customWidth="1"/>
    <col min="14083" max="14332" width="9.140625" style="81"/>
    <col min="14333" max="14333" width="11.5703125" style="81" customWidth="1"/>
    <col min="14334" max="14334" width="13.140625" style="81" customWidth="1"/>
    <col min="14335" max="14335" width="48.42578125" style="81" customWidth="1"/>
    <col min="14336" max="14336" width="13.85546875" style="81" customWidth="1"/>
    <col min="14337" max="14337" width="11.42578125" style="81" customWidth="1"/>
    <col min="14338" max="14338" width="11.85546875" style="81" customWidth="1"/>
    <col min="14339" max="14588" width="9.140625" style="81"/>
    <col min="14589" max="14589" width="11.5703125" style="81" customWidth="1"/>
    <col min="14590" max="14590" width="13.140625" style="81" customWidth="1"/>
    <col min="14591" max="14591" width="48.42578125" style="81" customWidth="1"/>
    <col min="14592" max="14592" width="13.85546875" style="81" customWidth="1"/>
    <col min="14593" max="14593" width="11.42578125" style="81" customWidth="1"/>
    <col min="14594" max="14594" width="11.85546875" style="81" customWidth="1"/>
    <col min="14595" max="14844" width="9.140625" style="81"/>
    <col min="14845" max="14845" width="11.5703125" style="81" customWidth="1"/>
    <col min="14846" max="14846" width="13.140625" style="81" customWidth="1"/>
    <col min="14847" max="14847" width="48.42578125" style="81" customWidth="1"/>
    <col min="14848" max="14848" width="13.85546875" style="81" customWidth="1"/>
    <col min="14849" max="14849" width="11.42578125" style="81" customWidth="1"/>
    <col min="14850" max="14850" width="11.85546875" style="81" customWidth="1"/>
    <col min="14851" max="15100" width="9.140625" style="81"/>
    <col min="15101" max="15101" width="11.5703125" style="81" customWidth="1"/>
    <col min="15102" max="15102" width="13.140625" style="81" customWidth="1"/>
    <col min="15103" max="15103" width="48.42578125" style="81" customWidth="1"/>
    <col min="15104" max="15104" width="13.85546875" style="81" customWidth="1"/>
    <col min="15105" max="15105" width="11.42578125" style="81" customWidth="1"/>
    <col min="15106" max="15106" width="11.85546875" style="81" customWidth="1"/>
    <col min="15107" max="15356" width="9.140625" style="81"/>
    <col min="15357" max="15357" width="11.5703125" style="81" customWidth="1"/>
    <col min="15358" max="15358" width="13.140625" style="81" customWidth="1"/>
    <col min="15359" max="15359" width="48.42578125" style="81" customWidth="1"/>
    <col min="15360" max="15360" width="13.85546875" style="81" customWidth="1"/>
    <col min="15361" max="15361" width="11.42578125" style="81" customWidth="1"/>
    <col min="15362" max="15362" width="11.85546875" style="81" customWidth="1"/>
    <col min="15363" max="15612" width="9.140625" style="81"/>
    <col min="15613" max="15613" width="11.5703125" style="81" customWidth="1"/>
    <col min="15614" max="15614" width="13.140625" style="81" customWidth="1"/>
    <col min="15615" max="15615" width="48.42578125" style="81" customWidth="1"/>
    <col min="15616" max="15616" width="13.85546875" style="81" customWidth="1"/>
    <col min="15617" max="15617" width="11.42578125" style="81" customWidth="1"/>
    <col min="15618" max="15618" width="11.85546875" style="81" customWidth="1"/>
    <col min="15619" max="15868" width="9.140625" style="81"/>
    <col min="15869" max="15869" width="11.5703125" style="81" customWidth="1"/>
    <col min="15870" max="15870" width="13.140625" style="81" customWidth="1"/>
    <col min="15871" max="15871" width="48.42578125" style="81" customWidth="1"/>
    <col min="15872" max="15872" width="13.85546875" style="81" customWidth="1"/>
    <col min="15873" max="15873" width="11.42578125" style="81" customWidth="1"/>
    <col min="15874" max="15874" width="11.85546875" style="81" customWidth="1"/>
    <col min="15875" max="16124" width="9.140625" style="81"/>
    <col min="16125" max="16125" width="11.5703125" style="81" customWidth="1"/>
    <col min="16126" max="16126" width="13.140625" style="81" customWidth="1"/>
    <col min="16127" max="16127" width="48.42578125" style="81" customWidth="1"/>
    <col min="16128" max="16128" width="13.85546875" style="81" customWidth="1"/>
    <col min="16129" max="16129" width="11.42578125" style="81" customWidth="1"/>
    <col min="16130" max="16130" width="11.85546875" style="81" customWidth="1"/>
    <col min="16131" max="16384" width="9.140625" style="81"/>
  </cols>
  <sheetData>
    <row r="1" spans="1:20" ht="40.5" customHeight="1" x14ac:dyDescent="0.2">
      <c r="A1" s="263" t="s">
        <v>1743</v>
      </c>
      <c r="B1" s="263"/>
      <c r="C1" s="263"/>
      <c r="D1" s="263"/>
      <c r="E1" s="263"/>
      <c r="F1" s="263"/>
      <c r="G1" s="263"/>
      <c r="H1" s="263"/>
      <c r="I1" s="263"/>
      <c r="J1" s="263"/>
    </row>
    <row r="2" spans="1:20" ht="12.2" customHeight="1" x14ac:dyDescent="0.2">
      <c r="A2" s="27"/>
      <c r="B2" s="27"/>
      <c r="C2" s="27"/>
      <c r="D2" s="27"/>
      <c r="E2" s="27"/>
      <c r="F2" s="27"/>
    </row>
    <row r="3" spans="1:20" ht="11.25" customHeight="1" x14ac:dyDescent="0.2"/>
    <row r="4" spans="1:20" ht="18.75" x14ac:dyDescent="0.2">
      <c r="A4" s="264" t="s">
        <v>2005</v>
      </c>
      <c r="B4" s="264"/>
      <c r="C4" s="264"/>
      <c r="D4" s="264"/>
      <c r="E4" s="264"/>
      <c r="F4" s="264"/>
      <c r="G4" s="264"/>
      <c r="H4" s="264"/>
      <c r="I4" s="264"/>
      <c r="J4" s="264"/>
    </row>
    <row r="5" spans="1:20" ht="12.75" customHeight="1" x14ac:dyDescent="0.2"/>
    <row r="6" spans="1:20" ht="12.75" customHeight="1" thickBot="1" x14ac:dyDescent="0.25">
      <c r="A6" s="265"/>
      <c r="B6" s="265"/>
      <c r="C6" s="265"/>
      <c r="D6" s="265"/>
      <c r="E6" s="265"/>
      <c r="F6" s="265"/>
    </row>
    <row r="7" spans="1:20" ht="12.75" customHeight="1" thickBot="1" x14ac:dyDescent="0.25">
      <c r="E7" s="270" t="s">
        <v>2968</v>
      </c>
      <c r="F7" s="271"/>
      <c r="G7" s="270" t="s">
        <v>2969</v>
      </c>
      <c r="H7" s="271"/>
      <c r="I7" s="272" t="s">
        <v>2970</v>
      </c>
      <c r="J7" s="271"/>
    </row>
    <row r="8" spans="1:20" ht="12.75" customHeight="1" x14ac:dyDescent="0.2">
      <c r="A8" s="266" t="s">
        <v>2</v>
      </c>
      <c r="B8" s="266" t="s">
        <v>3</v>
      </c>
      <c r="C8" s="268" t="s">
        <v>4</v>
      </c>
      <c r="D8" s="268" t="s">
        <v>5</v>
      </c>
      <c r="E8" s="252" t="s">
        <v>6</v>
      </c>
      <c r="F8" s="252"/>
      <c r="G8" s="252" t="s">
        <v>6</v>
      </c>
      <c r="H8" s="252"/>
      <c r="I8" s="252" t="s">
        <v>6</v>
      </c>
      <c r="J8" s="252"/>
    </row>
    <row r="9" spans="1:20" ht="36.75" customHeight="1" thickBot="1" x14ac:dyDescent="0.25">
      <c r="A9" s="267"/>
      <c r="B9" s="267"/>
      <c r="C9" s="269"/>
      <c r="D9" s="269"/>
      <c r="E9" s="2" t="s">
        <v>7</v>
      </c>
      <c r="F9" s="3" t="s">
        <v>8</v>
      </c>
      <c r="G9" s="2" t="s">
        <v>7</v>
      </c>
      <c r="H9" s="3" t="s">
        <v>8</v>
      </c>
      <c r="I9" s="9" t="s">
        <v>7</v>
      </c>
      <c r="J9" s="10" t="s">
        <v>8</v>
      </c>
    </row>
    <row r="10" spans="1:20" ht="24.75" customHeight="1" x14ac:dyDescent="0.2">
      <c r="A10" s="4" t="s">
        <v>9</v>
      </c>
      <c r="B10" s="4" t="s">
        <v>2006</v>
      </c>
      <c r="C10" s="5" t="s">
        <v>2007</v>
      </c>
      <c r="D10" s="4" t="s">
        <v>15</v>
      </c>
      <c r="E10" s="6">
        <f>ROUND('7,4'!E10*'1,2'!$E$28,0)</f>
        <v>1617</v>
      </c>
      <c r="F10" s="6">
        <f>ROUND('7,4'!F10*'1,2'!$E$28,0)</f>
        <v>0</v>
      </c>
      <c r="G10" s="6">
        <f>ROUND('7,4'!G10*'1,2'!$E$28,0)</f>
        <v>3112</v>
      </c>
      <c r="H10" s="6">
        <f>ROUND('7,4'!H10*'1,2'!$E$28,0)</f>
        <v>0</v>
      </c>
      <c r="I10" s="6">
        <f>ROUND('7,4'!I10*'1,2'!$E$28,0)</f>
        <v>3490</v>
      </c>
      <c r="J10" s="6">
        <f>ROUND('7,4'!J10*'1,2'!$E$28,0)</f>
        <v>0</v>
      </c>
      <c r="K10" s="108"/>
      <c r="L10" s="108"/>
      <c r="M10" s="108"/>
      <c r="N10" s="108"/>
      <c r="O10" s="108"/>
      <c r="P10" s="108"/>
      <c r="R10" s="82"/>
      <c r="T10" s="82"/>
    </row>
    <row r="11" spans="1:20" ht="36.75" customHeight="1" x14ac:dyDescent="0.2">
      <c r="A11" s="4" t="s">
        <v>194</v>
      </c>
      <c r="B11" s="4" t="s">
        <v>2008</v>
      </c>
      <c r="C11" s="5" t="s">
        <v>2009</v>
      </c>
      <c r="D11" s="4" t="s">
        <v>15</v>
      </c>
      <c r="E11" s="6">
        <f>ROUND('7,4'!E11*'1,2'!$E$28,0)</f>
        <v>1617</v>
      </c>
      <c r="F11" s="6">
        <f>ROUND('7,4'!F11*'1,2'!$E$28,0)</f>
        <v>0</v>
      </c>
      <c r="G11" s="6">
        <f>ROUND('7,4'!G11*'1,2'!$E$28,0)</f>
        <v>3112</v>
      </c>
      <c r="H11" s="6">
        <f>ROUND('7,4'!H11*'1,2'!$E$28,0)</f>
        <v>0</v>
      </c>
      <c r="I11" s="6">
        <f>ROUND('7,4'!I11*'1,2'!$E$28,0)</f>
        <v>3490</v>
      </c>
      <c r="J11" s="6">
        <f>ROUND('7,4'!J11*'1,2'!$E$28,0)</f>
        <v>0</v>
      </c>
      <c r="K11" s="108"/>
      <c r="L11" s="108"/>
      <c r="M11" s="108"/>
      <c r="N11" s="108"/>
      <c r="O11" s="108"/>
      <c r="P11" s="108"/>
      <c r="R11" s="82"/>
      <c r="T11" s="82"/>
    </row>
    <row r="12" spans="1:20" ht="24.75" customHeight="1" x14ac:dyDescent="0.2">
      <c r="A12" s="4" t="s">
        <v>197</v>
      </c>
      <c r="B12" s="4" t="s">
        <v>2010</v>
      </c>
      <c r="C12" s="5" t="s">
        <v>2011</v>
      </c>
      <c r="D12" s="4" t="s">
        <v>15</v>
      </c>
      <c r="E12" s="6">
        <f>ROUND('7,4'!E12*'1,2'!$E$28,0)</f>
        <v>1617</v>
      </c>
      <c r="F12" s="6">
        <f>ROUND('7,4'!F12*'1,2'!$E$28,0)</f>
        <v>0</v>
      </c>
      <c r="G12" s="6">
        <f>ROUND('7,4'!G12*'1,2'!$E$28,0)</f>
        <v>3112</v>
      </c>
      <c r="H12" s="6">
        <f>ROUND('7,4'!H12*'1,2'!$E$28,0)</f>
        <v>0</v>
      </c>
      <c r="I12" s="6">
        <f>ROUND('7,4'!I12*'1,2'!$E$28,0)</f>
        <v>3490</v>
      </c>
      <c r="J12" s="6">
        <f>ROUND('7,4'!J12*'1,2'!$E$28,0)</f>
        <v>0</v>
      </c>
      <c r="K12" s="108"/>
      <c r="L12" s="108"/>
      <c r="M12" s="108"/>
      <c r="N12" s="108"/>
      <c r="O12" s="108"/>
      <c r="P12" s="108"/>
      <c r="R12" s="82"/>
      <c r="T12" s="82"/>
    </row>
    <row r="13" spans="1:20" ht="12.75" customHeight="1" x14ac:dyDescent="0.2">
      <c r="A13" s="4" t="s">
        <v>200</v>
      </c>
      <c r="B13" s="4" t="s">
        <v>2012</v>
      </c>
      <c r="C13" s="5" t="s">
        <v>2013</v>
      </c>
      <c r="D13" s="4" t="s">
        <v>15</v>
      </c>
      <c r="E13" s="6">
        <f>ROUND('7,4'!E13*'1,2'!$E$28,0)</f>
        <v>807</v>
      </c>
      <c r="F13" s="6">
        <f>ROUND('7,4'!F13*'1,2'!$E$28,0)</f>
        <v>0</v>
      </c>
      <c r="G13" s="6">
        <f>ROUND('7,4'!G13*'1,2'!$E$28,0)</f>
        <v>1558</v>
      </c>
      <c r="H13" s="6">
        <f>ROUND('7,4'!H13*'1,2'!$E$28,0)</f>
        <v>0</v>
      </c>
      <c r="I13" s="6">
        <f>ROUND('7,4'!I13*'1,2'!$E$28,0)</f>
        <v>1746</v>
      </c>
      <c r="J13" s="6">
        <f>ROUND('7,4'!J13*'1,2'!$E$28,0)</f>
        <v>0</v>
      </c>
      <c r="K13" s="108"/>
      <c r="L13" s="108"/>
      <c r="M13" s="108"/>
      <c r="N13" s="108"/>
      <c r="O13" s="108"/>
      <c r="P13" s="108"/>
      <c r="R13" s="82"/>
      <c r="T13" s="82"/>
    </row>
    <row r="14" spans="1:20" ht="36.75" customHeight="1" x14ac:dyDescent="0.2">
      <c r="A14" s="4" t="s">
        <v>203</v>
      </c>
      <c r="B14" s="4" t="s">
        <v>2014</v>
      </c>
      <c r="C14" s="5" t="s">
        <v>2015</v>
      </c>
      <c r="D14" s="4" t="s">
        <v>15</v>
      </c>
      <c r="E14" s="6">
        <f>ROUND('7,4'!E14*'1,2'!$E$28,0)</f>
        <v>807</v>
      </c>
      <c r="F14" s="6">
        <f>ROUND('7,4'!F14*'1,2'!$E$28,0)</f>
        <v>0</v>
      </c>
      <c r="G14" s="6">
        <f>ROUND('7,4'!G14*'1,2'!$E$28,0)</f>
        <v>1558</v>
      </c>
      <c r="H14" s="6">
        <f>ROUND('7,4'!H14*'1,2'!$E$28,0)</f>
        <v>0</v>
      </c>
      <c r="I14" s="6">
        <f>ROUND('7,4'!I14*'1,2'!$E$28,0)</f>
        <v>1746</v>
      </c>
      <c r="J14" s="6">
        <f>ROUND('7,4'!J14*'1,2'!$E$28,0)</f>
        <v>0</v>
      </c>
      <c r="K14" s="108"/>
      <c r="L14" s="108"/>
      <c r="M14" s="108"/>
      <c r="N14" s="108"/>
      <c r="O14" s="108"/>
      <c r="P14" s="108"/>
      <c r="R14" s="82"/>
      <c r="T14" s="82"/>
    </row>
    <row r="15" spans="1:20" ht="24.75" customHeight="1" x14ac:dyDescent="0.2">
      <c r="A15" s="4" t="s">
        <v>206</v>
      </c>
      <c r="B15" s="4" t="s">
        <v>2016</v>
      </c>
      <c r="C15" s="5" t="s">
        <v>2017</v>
      </c>
      <c r="D15" s="4" t="s">
        <v>15</v>
      </c>
      <c r="E15" s="6">
        <f>ROUND('7,4'!E15*'1,2'!$E$28,0)</f>
        <v>807</v>
      </c>
      <c r="F15" s="6">
        <f>ROUND('7,4'!F15*'1,2'!$E$28,0)</f>
        <v>0</v>
      </c>
      <c r="G15" s="6">
        <f>ROUND('7,4'!G15*'1,2'!$E$28,0)</f>
        <v>1558</v>
      </c>
      <c r="H15" s="6">
        <f>ROUND('7,4'!H15*'1,2'!$E$28,0)</f>
        <v>0</v>
      </c>
      <c r="I15" s="6">
        <f>ROUND('7,4'!I15*'1,2'!$E$28,0)</f>
        <v>1746</v>
      </c>
      <c r="J15" s="6">
        <f>ROUND('7,4'!J15*'1,2'!$E$28,0)</f>
        <v>0</v>
      </c>
      <c r="K15" s="108"/>
      <c r="L15" s="108"/>
      <c r="M15" s="108"/>
      <c r="N15" s="108"/>
      <c r="O15" s="108"/>
      <c r="P15" s="108"/>
      <c r="R15" s="82"/>
      <c r="T15" s="82"/>
    </row>
    <row r="16" spans="1:20" ht="24.75" customHeight="1" x14ac:dyDescent="0.2">
      <c r="A16" s="4" t="s">
        <v>209</v>
      </c>
      <c r="B16" s="4" t="s">
        <v>2018</v>
      </c>
      <c r="C16" s="5" t="s">
        <v>2019</v>
      </c>
      <c r="D16" s="4" t="s">
        <v>15</v>
      </c>
      <c r="E16" s="6">
        <f>ROUND('7,4'!E16*'1,2'!$E$28,0)</f>
        <v>807</v>
      </c>
      <c r="F16" s="6">
        <f>ROUND('7,4'!F16*'1,2'!$E$28,0)</f>
        <v>962</v>
      </c>
      <c r="G16" s="6">
        <f>ROUND('7,4'!G16*'1,2'!$E$28,0)</f>
        <v>1558</v>
      </c>
      <c r="H16" s="6">
        <f>ROUND('7,4'!H16*'1,2'!$E$28,0)</f>
        <v>1714</v>
      </c>
      <c r="I16" s="6">
        <f>ROUND('7,4'!I16*'1,2'!$E$28,0)</f>
        <v>1746</v>
      </c>
      <c r="J16" s="6">
        <f>ROUND('7,4'!J16*'1,2'!$E$28,0)</f>
        <v>1912</v>
      </c>
      <c r="K16" s="108"/>
      <c r="L16" s="108"/>
      <c r="M16" s="108"/>
      <c r="N16" s="108"/>
      <c r="O16" s="108"/>
      <c r="P16" s="108"/>
      <c r="R16" s="82"/>
      <c r="T16" s="82"/>
    </row>
    <row r="17" spans="1:20" ht="36.75" customHeight="1" x14ac:dyDescent="0.2">
      <c r="A17" s="4" t="s">
        <v>212</v>
      </c>
      <c r="B17" s="4" t="s">
        <v>2020</v>
      </c>
      <c r="C17" s="5" t="s">
        <v>2021</v>
      </c>
      <c r="D17" s="4" t="s">
        <v>15</v>
      </c>
      <c r="E17" s="6">
        <f>ROUND('7,4'!E17*'1,2'!$E$28,0)</f>
        <v>807</v>
      </c>
      <c r="F17" s="6">
        <f>ROUND('7,4'!F17*'1,2'!$E$28,0)</f>
        <v>962</v>
      </c>
      <c r="G17" s="6">
        <f>ROUND('7,4'!G17*'1,2'!$E$28,0)</f>
        <v>1558</v>
      </c>
      <c r="H17" s="6">
        <f>ROUND('7,4'!H17*'1,2'!$E$28,0)</f>
        <v>1714</v>
      </c>
      <c r="I17" s="6">
        <f>ROUND('7,4'!I17*'1,2'!$E$28,0)</f>
        <v>1746</v>
      </c>
      <c r="J17" s="6">
        <f>ROUND('7,4'!J17*'1,2'!$E$28,0)</f>
        <v>1912</v>
      </c>
      <c r="K17" s="108"/>
      <c r="L17" s="108"/>
      <c r="M17" s="108"/>
      <c r="N17" s="108"/>
      <c r="O17" s="108"/>
      <c r="P17" s="108"/>
      <c r="R17" s="82"/>
      <c r="T17" s="82"/>
    </row>
    <row r="18" spans="1:20" ht="24.75" customHeight="1" x14ac:dyDescent="0.2">
      <c r="A18" s="4" t="s">
        <v>215</v>
      </c>
      <c r="B18" s="4" t="s">
        <v>2022</v>
      </c>
      <c r="C18" s="5" t="s">
        <v>2023</v>
      </c>
      <c r="D18" s="4" t="s">
        <v>15</v>
      </c>
      <c r="E18" s="6">
        <f>ROUND('7,4'!E18*'1,2'!$E$28,0)</f>
        <v>807</v>
      </c>
      <c r="F18" s="6">
        <f>ROUND('7,4'!F18*'1,2'!$E$28,0)</f>
        <v>962</v>
      </c>
      <c r="G18" s="6">
        <f>ROUND('7,4'!G18*'1,2'!$E$28,0)</f>
        <v>1558</v>
      </c>
      <c r="H18" s="6">
        <f>ROUND('7,4'!H18*'1,2'!$E$28,0)</f>
        <v>1714</v>
      </c>
      <c r="I18" s="6">
        <f>ROUND('7,4'!I18*'1,2'!$E$28,0)</f>
        <v>1746</v>
      </c>
      <c r="J18" s="6">
        <f>ROUND('7,4'!J18*'1,2'!$E$28,0)</f>
        <v>1912</v>
      </c>
      <c r="K18" s="108"/>
      <c r="L18" s="108"/>
      <c r="M18" s="108"/>
      <c r="N18" s="108"/>
      <c r="O18" s="108"/>
      <c r="P18" s="108"/>
      <c r="R18" s="82"/>
      <c r="T18" s="82"/>
    </row>
    <row r="19" spans="1:20" ht="12.75" customHeight="1" x14ac:dyDescent="0.2">
      <c r="A19" s="4" t="s">
        <v>218</v>
      </c>
      <c r="B19" s="4" t="s">
        <v>2024</v>
      </c>
      <c r="C19" s="5" t="s">
        <v>2025</v>
      </c>
      <c r="D19" s="4" t="s">
        <v>15</v>
      </c>
      <c r="E19" s="6">
        <f>ROUND('7,4'!E19*'1,2'!$E$28,0)</f>
        <v>404</v>
      </c>
      <c r="F19" s="6">
        <f>ROUND('7,4'!F19*'1,2'!$E$28,0)</f>
        <v>482</v>
      </c>
      <c r="G19" s="6">
        <f>ROUND('7,4'!G19*'1,2'!$E$28,0)</f>
        <v>778</v>
      </c>
      <c r="H19" s="6">
        <f>ROUND('7,4'!H19*'1,2'!$E$28,0)</f>
        <v>855</v>
      </c>
      <c r="I19" s="6">
        <f>ROUND('7,4'!I19*'1,2'!$E$28,0)</f>
        <v>873</v>
      </c>
      <c r="J19" s="6">
        <f>ROUND('7,4'!J19*'1,2'!$E$28,0)</f>
        <v>957</v>
      </c>
      <c r="K19" s="108"/>
      <c r="L19" s="108"/>
      <c r="M19" s="108"/>
      <c r="N19" s="108"/>
      <c r="O19" s="108"/>
      <c r="P19" s="108"/>
      <c r="R19" s="82"/>
      <c r="T19" s="82"/>
    </row>
    <row r="20" spans="1:20" ht="36.75" customHeight="1" x14ac:dyDescent="0.2">
      <c r="A20" s="4" t="s">
        <v>221</v>
      </c>
      <c r="B20" s="4" t="s">
        <v>2026</v>
      </c>
      <c r="C20" s="5" t="s">
        <v>2027</v>
      </c>
      <c r="D20" s="4" t="s">
        <v>15</v>
      </c>
      <c r="E20" s="6">
        <f>ROUND('7,4'!E20*'1,2'!$E$28,0)</f>
        <v>404</v>
      </c>
      <c r="F20" s="6">
        <f>ROUND('7,4'!F20*'1,2'!$E$28,0)</f>
        <v>482</v>
      </c>
      <c r="G20" s="6">
        <f>ROUND('7,4'!G20*'1,2'!$E$28,0)</f>
        <v>778</v>
      </c>
      <c r="H20" s="6">
        <f>ROUND('7,4'!H20*'1,2'!$E$28,0)</f>
        <v>855</v>
      </c>
      <c r="I20" s="6">
        <f>ROUND('7,4'!I20*'1,2'!$E$28,0)</f>
        <v>873</v>
      </c>
      <c r="J20" s="6">
        <f>ROUND('7,4'!J20*'1,2'!$E$28,0)</f>
        <v>957</v>
      </c>
      <c r="K20" s="108"/>
      <c r="L20" s="108"/>
      <c r="M20" s="108"/>
      <c r="N20" s="108"/>
      <c r="O20" s="108"/>
      <c r="P20" s="108"/>
      <c r="R20" s="82"/>
      <c r="T20" s="82"/>
    </row>
    <row r="21" spans="1:20" ht="24.75" customHeight="1" x14ac:dyDescent="0.2">
      <c r="A21" s="4" t="s">
        <v>224</v>
      </c>
      <c r="B21" s="4" t="s">
        <v>2028</v>
      </c>
      <c r="C21" s="5" t="s">
        <v>2029</v>
      </c>
      <c r="D21" s="4" t="s">
        <v>15</v>
      </c>
      <c r="E21" s="6">
        <f>ROUND('7,4'!E21*'1,2'!$E$28,0)</f>
        <v>404</v>
      </c>
      <c r="F21" s="6">
        <f>ROUND('7,4'!F21*'1,2'!$E$28,0)</f>
        <v>482</v>
      </c>
      <c r="G21" s="6">
        <f>ROUND('7,4'!G21*'1,2'!$E$28,0)</f>
        <v>778</v>
      </c>
      <c r="H21" s="6">
        <f>ROUND('7,4'!H21*'1,2'!$E$28,0)</f>
        <v>855</v>
      </c>
      <c r="I21" s="6">
        <f>ROUND('7,4'!I21*'1,2'!$E$28,0)</f>
        <v>873</v>
      </c>
      <c r="J21" s="6">
        <f>ROUND('7,4'!J21*'1,2'!$E$28,0)</f>
        <v>957</v>
      </c>
      <c r="K21" s="108"/>
      <c r="L21" s="108"/>
      <c r="M21" s="108"/>
      <c r="N21" s="108"/>
      <c r="O21" s="108"/>
      <c r="P21" s="108"/>
      <c r="R21" s="82"/>
      <c r="T21" s="82"/>
    </row>
    <row r="22" spans="1:20" x14ac:dyDescent="0.2">
      <c r="K22" s="82"/>
    </row>
    <row r="23" spans="1:20" x14ac:dyDescent="0.2">
      <c r="J23" s="82"/>
      <c r="K23" s="99"/>
    </row>
    <row r="25" spans="1:20" x14ac:dyDescent="0.2">
      <c r="I25" s="82"/>
    </row>
    <row r="26" spans="1:20" x14ac:dyDescent="0.2">
      <c r="I26" s="82"/>
    </row>
    <row r="27" spans="1:20" x14ac:dyDescent="0.2">
      <c r="I27" s="113"/>
    </row>
  </sheetData>
  <sheetProtection sheet="1" objects="1" scenarios="1"/>
  <mergeCells count="13">
    <mergeCell ref="A1:J1"/>
    <mergeCell ref="A4:J4"/>
    <mergeCell ref="A6:F6"/>
    <mergeCell ref="A8:A9"/>
    <mergeCell ref="B8:B9"/>
    <mergeCell ref="C8:C9"/>
    <mergeCell ref="D8:D9"/>
    <mergeCell ref="E8:F8"/>
    <mergeCell ref="G8:H8"/>
    <mergeCell ref="I8:J8"/>
    <mergeCell ref="E7:F7"/>
    <mergeCell ref="G7:H7"/>
    <mergeCell ref="I7:J7"/>
  </mergeCells>
  <pageMargins left="0.98425196850393704" right="0.59055118110236227" top="0.78740157480314965" bottom="0.78740157480314965" header="0.39370078740157483" footer="0.39370078740157483"/>
  <pageSetup paperSize="9" scale="59" pageOrder="overThenDown"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E96"/>
  <sheetViews>
    <sheetView zoomScale="68" zoomScaleNormal="68" workbookViewId="0">
      <pane ySplit="9" topLeftCell="A49" activePane="bottomLeft" state="frozen"/>
      <selection activeCell="I203" sqref="I203"/>
      <selection pane="bottomLeft" activeCell="N95" sqref="N95"/>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11" width="9.140625" style="1" customWidth="1"/>
    <col min="12" max="17" width="9.140625" style="1"/>
    <col min="18" max="18" width="8.85546875" style="1" customWidth="1"/>
    <col min="19" max="25" width="9.140625" style="1"/>
    <col min="26" max="31" width="8.140625" style="161" customWidth="1"/>
    <col min="32" max="248" width="9.140625" style="1"/>
    <col min="249" max="249" width="11.5703125" style="1" customWidth="1"/>
    <col min="250" max="250" width="13.140625" style="1" customWidth="1"/>
    <col min="251" max="251" width="48.42578125" style="1" customWidth="1"/>
    <col min="252" max="252" width="13.85546875" style="1" customWidth="1"/>
    <col min="253" max="253" width="11.42578125" style="1" customWidth="1"/>
    <col min="254" max="254" width="11.85546875" style="1" customWidth="1"/>
    <col min="255" max="504" width="9.140625" style="1"/>
    <col min="505" max="505" width="11.5703125" style="1" customWidth="1"/>
    <col min="506" max="506" width="13.140625" style="1" customWidth="1"/>
    <col min="507" max="507" width="48.42578125" style="1" customWidth="1"/>
    <col min="508" max="508" width="13.85546875" style="1" customWidth="1"/>
    <col min="509" max="509" width="11.42578125" style="1" customWidth="1"/>
    <col min="510" max="510" width="11.85546875" style="1" customWidth="1"/>
    <col min="511" max="760" width="9.140625" style="1"/>
    <col min="761" max="761" width="11.5703125" style="1" customWidth="1"/>
    <col min="762" max="762" width="13.140625" style="1" customWidth="1"/>
    <col min="763" max="763" width="48.42578125" style="1" customWidth="1"/>
    <col min="764" max="764" width="13.85546875" style="1" customWidth="1"/>
    <col min="765" max="765" width="11.42578125" style="1" customWidth="1"/>
    <col min="766" max="766" width="11.85546875" style="1" customWidth="1"/>
    <col min="767" max="1016" width="9.140625" style="1"/>
    <col min="1017" max="1017" width="11.5703125" style="1" customWidth="1"/>
    <col min="1018" max="1018" width="13.140625" style="1" customWidth="1"/>
    <col min="1019" max="1019" width="48.42578125" style="1" customWidth="1"/>
    <col min="1020" max="1020" width="13.85546875" style="1" customWidth="1"/>
    <col min="1021" max="1021" width="11.42578125" style="1" customWidth="1"/>
    <col min="1022" max="1022" width="11.85546875" style="1" customWidth="1"/>
    <col min="1023" max="1272" width="9.140625" style="1"/>
    <col min="1273" max="1273" width="11.5703125" style="1" customWidth="1"/>
    <col min="1274" max="1274" width="13.140625" style="1" customWidth="1"/>
    <col min="1275" max="1275" width="48.42578125" style="1" customWidth="1"/>
    <col min="1276" max="1276" width="13.85546875" style="1" customWidth="1"/>
    <col min="1277" max="1277" width="11.42578125" style="1" customWidth="1"/>
    <col min="1278" max="1278" width="11.85546875" style="1" customWidth="1"/>
    <col min="1279" max="1528" width="9.140625" style="1"/>
    <col min="1529" max="1529" width="11.5703125" style="1" customWidth="1"/>
    <col min="1530" max="1530" width="13.140625" style="1" customWidth="1"/>
    <col min="1531" max="1531" width="48.42578125" style="1" customWidth="1"/>
    <col min="1532" max="1532" width="13.85546875" style="1" customWidth="1"/>
    <col min="1533" max="1533" width="11.42578125" style="1" customWidth="1"/>
    <col min="1534" max="1534" width="11.85546875" style="1" customWidth="1"/>
    <col min="1535" max="1784" width="9.140625" style="1"/>
    <col min="1785" max="1785" width="11.5703125" style="1" customWidth="1"/>
    <col min="1786" max="1786" width="13.140625" style="1" customWidth="1"/>
    <col min="1787" max="1787" width="48.42578125" style="1" customWidth="1"/>
    <col min="1788" max="1788" width="13.85546875" style="1" customWidth="1"/>
    <col min="1789" max="1789" width="11.42578125" style="1" customWidth="1"/>
    <col min="1790" max="1790" width="11.85546875" style="1" customWidth="1"/>
    <col min="1791" max="2040" width="9.140625" style="1"/>
    <col min="2041" max="2041" width="11.5703125" style="1" customWidth="1"/>
    <col min="2042" max="2042" width="13.140625" style="1" customWidth="1"/>
    <col min="2043" max="2043" width="48.42578125" style="1" customWidth="1"/>
    <col min="2044" max="2044" width="13.85546875" style="1" customWidth="1"/>
    <col min="2045" max="2045" width="11.42578125" style="1" customWidth="1"/>
    <col min="2046" max="2046" width="11.85546875" style="1" customWidth="1"/>
    <col min="2047" max="2296" width="9.140625" style="1"/>
    <col min="2297" max="2297" width="11.5703125" style="1" customWidth="1"/>
    <col min="2298" max="2298" width="13.140625" style="1" customWidth="1"/>
    <col min="2299" max="2299" width="48.42578125" style="1" customWidth="1"/>
    <col min="2300" max="2300" width="13.85546875" style="1" customWidth="1"/>
    <col min="2301" max="2301" width="11.42578125" style="1" customWidth="1"/>
    <col min="2302" max="2302" width="11.85546875" style="1" customWidth="1"/>
    <col min="2303" max="2552" width="9.140625" style="1"/>
    <col min="2553" max="2553" width="11.5703125" style="1" customWidth="1"/>
    <col min="2554" max="2554" width="13.140625" style="1" customWidth="1"/>
    <col min="2555" max="2555" width="48.42578125" style="1" customWidth="1"/>
    <col min="2556" max="2556" width="13.85546875" style="1" customWidth="1"/>
    <col min="2557" max="2557" width="11.42578125" style="1" customWidth="1"/>
    <col min="2558" max="2558" width="11.85546875" style="1" customWidth="1"/>
    <col min="2559" max="2808" width="9.140625" style="1"/>
    <col min="2809" max="2809" width="11.5703125" style="1" customWidth="1"/>
    <col min="2810" max="2810" width="13.140625" style="1" customWidth="1"/>
    <col min="2811" max="2811" width="48.42578125" style="1" customWidth="1"/>
    <col min="2812" max="2812" width="13.85546875" style="1" customWidth="1"/>
    <col min="2813" max="2813" width="11.42578125" style="1" customWidth="1"/>
    <col min="2814" max="2814" width="11.85546875" style="1" customWidth="1"/>
    <col min="2815" max="3064" width="9.140625" style="1"/>
    <col min="3065" max="3065" width="11.5703125" style="1" customWidth="1"/>
    <col min="3066" max="3066" width="13.140625" style="1" customWidth="1"/>
    <col min="3067" max="3067" width="48.42578125" style="1" customWidth="1"/>
    <col min="3068" max="3068" width="13.85546875" style="1" customWidth="1"/>
    <col min="3069" max="3069" width="11.42578125" style="1" customWidth="1"/>
    <col min="3070" max="3070" width="11.85546875" style="1" customWidth="1"/>
    <col min="3071" max="3320" width="9.140625" style="1"/>
    <col min="3321" max="3321" width="11.5703125" style="1" customWidth="1"/>
    <col min="3322" max="3322" width="13.140625" style="1" customWidth="1"/>
    <col min="3323" max="3323" width="48.42578125" style="1" customWidth="1"/>
    <col min="3324" max="3324" width="13.85546875" style="1" customWidth="1"/>
    <col min="3325" max="3325" width="11.42578125" style="1" customWidth="1"/>
    <col min="3326" max="3326" width="11.85546875" style="1" customWidth="1"/>
    <col min="3327" max="3576" width="9.140625" style="1"/>
    <col min="3577" max="3577" width="11.5703125" style="1" customWidth="1"/>
    <col min="3578" max="3578" width="13.140625" style="1" customWidth="1"/>
    <col min="3579" max="3579" width="48.42578125" style="1" customWidth="1"/>
    <col min="3580" max="3580" width="13.85546875" style="1" customWidth="1"/>
    <col min="3581" max="3581" width="11.42578125" style="1" customWidth="1"/>
    <col min="3582" max="3582" width="11.85546875" style="1" customWidth="1"/>
    <col min="3583" max="3832" width="9.140625" style="1"/>
    <col min="3833" max="3833" width="11.5703125" style="1" customWidth="1"/>
    <col min="3834" max="3834" width="13.140625" style="1" customWidth="1"/>
    <col min="3835" max="3835" width="48.42578125" style="1" customWidth="1"/>
    <col min="3836" max="3836" width="13.85546875" style="1" customWidth="1"/>
    <col min="3837" max="3837" width="11.42578125" style="1" customWidth="1"/>
    <col min="3838" max="3838" width="11.85546875" style="1" customWidth="1"/>
    <col min="3839" max="4088" width="9.140625" style="1"/>
    <col min="4089" max="4089" width="11.5703125" style="1" customWidth="1"/>
    <col min="4090" max="4090" width="13.140625" style="1" customWidth="1"/>
    <col min="4091" max="4091" width="48.42578125" style="1" customWidth="1"/>
    <col min="4092" max="4092" width="13.85546875" style="1" customWidth="1"/>
    <col min="4093" max="4093" width="11.42578125" style="1" customWidth="1"/>
    <col min="4094" max="4094" width="11.85546875" style="1" customWidth="1"/>
    <col min="4095" max="4344" width="9.140625" style="1"/>
    <col min="4345" max="4345" width="11.5703125" style="1" customWidth="1"/>
    <col min="4346" max="4346" width="13.140625" style="1" customWidth="1"/>
    <col min="4347" max="4347" width="48.42578125" style="1" customWidth="1"/>
    <col min="4348" max="4348" width="13.85546875" style="1" customWidth="1"/>
    <col min="4349" max="4349" width="11.42578125" style="1" customWidth="1"/>
    <col min="4350" max="4350" width="11.85546875" style="1" customWidth="1"/>
    <col min="4351" max="4600" width="9.140625" style="1"/>
    <col min="4601" max="4601" width="11.5703125" style="1" customWidth="1"/>
    <col min="4602" max="4602" width="13.140625" style="1" customWidth="1"/>
    <col min="4603" max="4603" width="48.42578125" style="1" customWidth="1"/>
    <col min="4604" max="4604" width="13.85546875" style="1" customWidth="1"/>
    <col min="4605" max="4605" width="11.42578125" style="1" customWidth="1"/>
    <col min="4606" max="4606" width="11.85546875" style="1" customWidth="1"/>
    <col min="4607" max="4856" width="9.140625" style="1"/>
    <col min="4857" max="4857" width="11.5703125" style="1" customWidth="1"/>
    <col min="4858" max="4858" width="13.140625" style="1" customWidth="1"/>
    <col min="4859" max="4859" width="48.42578125" style="1" customWidth="1"/>
    <col min="4860" max="4860" width="13.85546875" style="1" customWidth="1"/>
    <col min="4861" max="4861" width="11.42578125" style="1" customWidth="1"/>
    <col min="4862" max="4862" width="11.85546875" style="1" customWidth="1"/>
    <col min="4863" max="5112" width="9.140625" style="1"/>
    <col min="5113" max="5113" width="11.5703125" style="1" customWidth="1"/>
    <col min="5114" max="5114" width="13.140625" style="1" customWidth="1"/>
    <col min="5115" max="5115" width="48.42578125" style="1" customWidth="1"/>
    <col min="5116" max="5116" width="13.85546875" style="1" customWidth="1"/>
    <col min="5117" max="5117" width="11.42578125" style="1" customWidth="1"/>
    <col min="5118" max="5118" width="11.85546875" style="1" customWidth="1"/>
    <col min="5119" max="5368" width="9.140625" style="1"/>
    <col min="5369" max="5369" width="11.5703125" style="1" customWidth="1"/>
    <col min="5370" max="5370" width="13.140625" style="1" customWidth="1"/>
    <col min="5371" max="5371" width="48.42578125" style="1" customWidth="1"/>
    <col min="5372" max="5372" width="13.85546875" style="1" customWidth="1"/>
    <col min="5373" max="5373" width="11.42578125" style="1" customWidth="1"/>
    <col min="5374" max="5374" width="11.85546875" style="1" customWidth="1"/>
    <col min="5375" max="5624" width="9.140625" style="1"/>
    <col min="5625" max="5625" width="11.5703125" style="1" customWidth="1"/>
    <col min="5626" max="5626" width="13.140625" style="1" customWidth="1"/>
    <col min="5627" max="5627" width="48.42578125" style="1" customWidth="1"/>
    <col min="5628" max="5628" width="13.85546875" style="1" customWidth="1"/>
    <col min="5629" max="5629" width="11.42578125" style="1" customWidth="1"/>
    <col min="5630" max="5630" width="11.85546875" style="1" customWidth="1"/>
    <col min="5631" max="5880" width="9.140625" style="1"/>
    <col min="5881" max="5881" width="11.5703125" style="1" customWidth="1"/>
    <col min="5882" max="5882" width="13.140625" style="1" customWidth="1"/>
    <col min="5883" max="5883" width="48.42578125" style="1" customWidth="1"/>
    <col min="5884" max="5884" width="13.85546875" style="1" customWidth="1"/>
    <col min="5885" max="5885" width="11.42578125" style="1" customWidth="1"/>
    <col min="5886" max="5886" width="11.85546875" style="1" customWidth="1"/>
    <col min="5887" max="6136" width="9.140625" style="1"/>
    <col min="6137" max="6137" width="11.5703125" style="1" customWidth="1"/>
    <col min="6138" max="6138" width="13.140625" style="1" customWidth="1"/>
    <col min="6139" max="6139" width="48.42578125" style="1" customWidth="1"/>
    <col min="6140" max="6140" width="13.85546875" style="1" customWidth="1"/>
    <col min="6141" max="6141" width="11.42578125" style="1" customWidth="1"/>
    <col min="6142" max="6142" width="11.85546875" style="1" customWidth="1"/>
    <col min="6143" max="6392" width="9.140625" style="1"/>
    <col min="6393" max="6393" width="11.5703125" style="1" customWidth="1"/>
    <col min="6394" max="6394" width="13.140625" style="1" customWidth="1"/>
    <col min="6395" max="6395" width="48.42578125" style="1" customWidth="1"/>
    <col min="6396" max="6396" width="13.85546875" style="1" customWidth="1"/>
    <col min="6397" max="6397" width="11.42578125" style="1" customWidth="1"/>
    <col min="6398" max="6398" width="11.85546875" style="1" customWidth="1"/>
    <col min="6399" max="6648" width="9.140625" style="1"/>
    <col min="6649" max="6649" width="11.5703125" style="1" customWidth="1"/>
    <col min="6650" max="6650" width="13.140625" style="1" customWidth="1"/>
    <col min="6651" max="6651" width="48.42578125" style="1" customWidth="1"/>
    <col min="6652" max="6652" width="13.85546875" style="1" customWidth="1"/>
    <col min="6653" max="6653" width="11.42578125" style="1" customWidth="1"/>
    <col min="6654" max="6654" width="11.85546875" style="1" customWidth="1"/>
    <col min="6655" max="6904" width="9.140625" style="1"/>
    <col min="6905" max="6905" width="11.5703125" style="1" customWidth="1"/>
    <col min="6906" max="6906" width="13.140625" style="1" customWidth="1"/>
    <col min="6907" max="6907" width="48.42578125" style="1" customWidth="1"/>
    <col min="6908" max="6908" width="13.85546875" style="1" customWidth="1"/>
    <col min="6909" max="6909" width="11.42578125" style="1" customWidth="1"/>
    <col min="6910" max="6910" width="11.85546875" style="1" customWidth="1"/>
    <col min="6911" max="7160" width="9.140625" style="1"/>
    <col min="7161" max="7161" width="11.5703125" style="1" customWidth="1"/>
    <col min="7162" max="7162" width="13.140625" style="1" customWidth="1"/>
    <col min="7163" max="7163" width="48.42578125" style="1" customWidth="1"/>
    <col min="7164" max="7164" width="13.85546875" style="1" customWidth="1"/>
    <col min="7165" max="7165" width="11.42578125" style="1" customWidth="1"/>
    <col min="7166" max="7166" width="11.85546875" style="1" customWidth="1"/>
    <col min="7167" max="7416" width="9.140625" style="1"/>
    <col min="7417" max="7417" width="11.5703125" style="1" customWidth="1"/>
    <col min="7418" max="7418" width="13.140625" style="1" customWidth="1"/>
    <col min="7419" max="7419" width="48.42578125" style="1" customWidth="1"/>
    <col min="7420" max="7420" width="13.85546875" style="1" customWidth="1"/>
    <col min="7421" max="7421" width="11.42578125" style="1" customWidth="1"/>
    <col min="7422" max="7422" width="11.85546875" style="1" customWidth="1"/>
    <col min="7423" max="7672" width="9.140625" style="1"/>
    <col min="7673" max="7673" width="11.5703125" style="1" customWidth="1"/>
    <col min="7674" max="7674" width="13.140625" style="1" customWidth="1"/>
    <col min="7675" max="7675" width="48.42578125" style="1" customWidth="1"/>
    <col min="7676" max="7676" width="13.85546875" style="1" customWidth="1"/>
    <col min="7677" max="7677" width="11.42578125" style="1" customWidth="1"/>
    <col min="7678" max="7678" width="11.85546875" style="1" customWidth="1"/>
    <col min="7679" max="7928" width="9.140625" style="1"/>
    <col min="7929" max="7929" width="11.5703125" style="1" customWidth="1"/>
    <col min="7930" max="7930" width="13.140625" style="1" customWidth="1"/>
    <col min="7931" max="7931" width="48.42578125" style="1" customWidth="1"/>
    <col min="7932" max="7932" width="13.85546875" style="1" customWidth="1"/>
    <col min="7933" max="7933" width="11.42578125" style="1" customWidth="1"/>
    <col min="7934" max="7934" width="11.85546875" style="1" customWidth="1"/>
    <col min="7935" max="8184" width="9.140625" style="1"/>
    <col min="8185" max="8185" width="11.5703125" style="1" customWidth="1"/>
    <col min="8186" max="8186" width="13.140625" style="1" customWidth="1"/>
    <col min="8187" max="8187" width="48.42578125" style="1" customWidth="1"/>
    <col min="8188" max="8188" width="13.85546875" style="1" customWidth="1"/>
    <col min="8189" max="8189" width="11.42578125" style="1" customWidth="1"/>
    <col min="8190" max="8190" width="11.85546875" style="1" customWidth="1"/>
    <col min="8191" max="8440" width="9.140625" style="1"/>
    <col min="8441" max="8441" width="11.5703125" style="1" customWidth="1"/>
    <col min="8442" max="8442" width="13.140625" style="1" customWidth="1"/>
    <col min="8443" max="8443" width="48.42578125" style="1" customWidth="1"/>
    <col min="8444" max="8444" width="13.85546875" style="1" customWidth="1"/>
    <col min="8445" max="8445" width="11.42578125" style="1" customWidth="1"/>
    <col min="8446" max="8446" width="11.85546875" style="1" customWidth="1"/>
    <col min="8447" max="8696" width="9.140625" style="1"/>
    <col min="8697" max="8697" width="11.5703125" style="1" customWidth="1"/>
    <col min="8698" max="8698" width="13.140625" style="1" customWidth="1"/>
    <col min="8699" max="8699" width="48.42578125" style="1" customWidth="1"/>
    <col min="8700" max="8700" width="13.85546875" style="1" customWidth="1"/>
    <col min="8701" max="8701" width="11.42578125" style="1" customWidth="1"/>
    <col min="8702" max="8702" width="11.85546875" style="1" customWidth="1"/>
    <col min="8703" max="8952" width="9.140625" style="1"/>
    <col min="8953" max="8953" width="11.5703125" style="1" customWidth="1"/>
    <col min="8954" max="8954" width="13.140625" style="1" customWidth="1"/>
    <col min="8955" max="8955" width="48.42578125" style="1" customWidth="1"/>
    <col min="8956" max="8956" width="13.85546875" style="1" customWidth="1"/>
    <col min="8957" max="8957" width="11.42578125" style="1" customWidth="1"/>
    <col min="8958" max="8958" width="11.85546875" style="1" customWidth="1"/>
    <col min="8959" max="9208" width="9.140625" style="1"/>
    <col min="9209" max="9209" width="11.5703125" style="1" customWidth="1"/>
    <col min="9210" max="9210" width="13.140625" style="1" customWidth="1"/>
    <col min="9211" max="9211" width="48.42578125" style="1" customWidth="1"/>
    <col min="9212" max="9212" width="13.85546875" style="1" customWidth="1"/>
    <col min="9213" max="9213" width="11.42578125" style="1" customWidth="1"/>
    <col min="9214" max="9214" width="11.85546875" style="1" customWidth="1"/>
    <col min="9215" max="9464" width="9.140625" style="1"/>
    <col min="9465" max="9465" width="11.5703125" style="1" customWidth="1"/>
    <col min="9466" max="9466" width="13.140625" style="1" customWidth="1"/>
    <col min="9467" max="9467" width="48.42578125" style="1" customWidth="1"/>
    <col min="9468" max="9468" width="13.85546875" style="1" customWidth="1"/>
    <col min="9469" max="9469" width="11.42578125" style="1" customWidth="1"/>
    <col min="9470" max="9470" width="11.85546875" style="1" customWidth="1"/>
    <col min="9471" max="9720" width="9.140625" style="1"/>
    <col min="9721" max="9721" width="11.5703125" style="1" customWidth="1"/>
    <col min="9722" max="9722" width="13.140625" style="1" customWidth="1"/>
    <col min="9723" max="9723" width="48.42578125" style="1" customWidth="1"/>
    <col min="9724" max="9724" width="13.85546875" style="1" customWidth="1"/>
    <col min="9725" max="9725" width="11.42578125" style="1" customWidth="1"/>
    <col min="9726" max="9726" width="11.85546875" style="1" customWidth="1"/>
    <col min="9727" max="9976" width="9.140625" style="1"/>
    <col min="9977" max="9977" width="11.5703125" style="1" customWidth="1"/>
    <col min="9978" max="9978" width="13.140625" style="1" customWidth="1"/>
    <col min="9979" max="9979" width="48.42578125" style="1" customWidth="1"/>
    <col min="9980" max="9980" width="13.85546875" style="1" customWidth="1"/>
    <col min="9981" max="9981" width="11.42578125" style="1" customWidth="1"/>
    <col min="9982" max="9982" width="11.85546875" style="1" customWidth="1"/>
    <col min="9983" max="10232" width="9.140625" style="1"/>
    <col min="10233" max="10233" width="11.5703125" style="1" customWidth="1"/>
    <col min="10234" max="10234" width="13.140625" style="1" customWidth="1"/>
    <col min="10235" max="10235" width="48.42578125" style="1" customWidth="1"/>
    <col min="10236" max="10236" width="13.85546875" style="1" customWidth="1"/>
    <col min="10237" max="10237" width="11.42578125" style="1" customWidth="1"/>
    <col min="10238" max="10238" width="11.85546875" style="1" customWidth="1"/>
    <col min="10239" max="10488" width="9.140625" style="1"/>
    <col min="10489" max="10489" width="11.5703125" style="1" customWidth="1"/>
    <col min="10490" max="10490" width="13.140625" style="1" customWidth="1"/>
    <col min="10491" max="10491" width="48.42578125" style="1" customWidth="1"/>
    <col min="10492" max="10492" width="13.85546875" style="1" customWidth="1"/>
    <col min="10493" max="10493" width="11.42578125" style="1" customWidth="1"/>
    <col min="10494" max="10494" width="11.85546875" style="1" customWidth="1"/>
    <col min="10495" max="10744" width="9.140625" style="1"/>
    <col min="10745" max="10745" width="11.5703125" style="1" customWidth="1"/>
    <col min="10746" max="10746" width="13.140625" style="1" customWidth="1"/>
    <col min="10747" max="10747" width="48.42578125" style="1" customWidth="1"/>
    <col min="10748" max="10748" width="13.85546875" style="1" customWidth="1"/>
    <col min="10749" max="10749" width="11.42578125" style="1" customWidth="1"/>
    <col min="10750" max="10750" width="11.85546875" style="1" customWidth="1"/>
    <col min="10751" max="11000" width="9.140625" style="1"/>
    <col min="11001" max="11001" width="11.5703125" style="1" customWidth="1"/>
    <col min="11002" max="11002" width="13.140625" style="1" customWidth="1"/>
    <col min="11003" max="11003" width="48.42578125" style="1" customWidth="1"/>
    <col min="11004" max="11004" width="13.85546875" style="1" customWidth="1"/>
    <col min="11005" max="11005" width="11.42578125" style="1" customWidth="1"/>
    <col min="11006" max="11006" width="11.85546875" style="1" customWidth="1"/>
    <col min="11007" max="11256" width="9.140625" style="1"/>
    <col min="11257" max="11257" width="11.5703125" style="1" customWidth="1"/>
    <col min="11258" max="11258" width="13.140625" style="1" customWidth="1"/>
    <col min="11259" max="11259" width="48.42578125" style="1" customWidth="1"/>
    <col min="11260" max="11260" width="13.85546875" style="1" customWidth="1"/>
    <col min="11261" max="11261" width="11.42578125" style="1" customWidth="1"/>
    <col min="11262" max="11262" width="11.85546875" style="1" customWidth="1"/>
    <col min="11263" max="11512" width="9.140625" style="1"/>
    <col min="11513" max="11513" width="11.5703125" style="1" customWidth="1"/>
    <col min="11514" max="11514" width="13.140625" style="1" customWidth="1"/>
    <col min="11515" max="11515" width="48.42578125" style="1" customWidth="1"/>
    <col min="11516" max="11516" width="13.85546875" style="1" customWidth="1"/>
    <col min="11517" max="11517" width="11.42578125" style="1" customWidth="1"/>
    <col min="11518" max="11518" width="11.85546875" style="1" customWidth="1"/>
    <col min="11519" max="11768" width="9.140625" style="1"/>
    <col min="11769" max="11769" width="11.5703125" style="1" customWidth="1"/>
    <col min="11770" max="11770" width="13.140625" style="1" customWidth="1"/>
    <col min="11771" max="11771" width="48.42578125" style="1" customWidth="1"/>
    <col min="11772" max="11772" width="13.85546875" style="1" customWidth="1"/>
    <col min="11773" max="11773" width="11.42578125" style="1" customWidth="1"/>
    <col min="11774" max="11774" width="11.85546875" style="1" customWidth="1"/>
    <col min="11775" max="12024" width="9.140625" style="1"/>
    <col min="12025" max="12025" width="11.5703125" style="1" customWidth="1"/>
    <col min="12026" max="12026" width="13.140625" style="1" customWidth="1"/>
    <col min="12027" max="12027" width="48.42578125" style="1" customWidth="1"/>
    <col min="12028" max="12028" width="13.85546875" style="1" customWidth="1"/>
    <col min="12029" max="12029" width="11.42578125" style="1" customWidth="1"/>
    <col min="12030" max="12030" width="11.85546875" style="1" customWidth="1"/>
    <col min="12031" max="12280" width="9.140625" style="1"/>
    <col min="12281" max="12281" width="11.5703125" style="1" customWidth="1"/>
    <col min="12282" max="12282" width="13.140625" style="1" customWidth="1"/>
    <col min="12283" max="12283" width="48.42578125" style="1" customWidth="1"/>
    <col min="12284" max="12284" width="13.85546875" style="1" customWidth="1"/>
    <col min="12285" max="12285" width="11.42578125" style="1" customWidth="1"/>
    <col min="12286" max="12286" width="11.85546875" style="1" customWidth="1"/>
    <col min="12287" max="12536" width="9.140625" style="1"/>
    <col min="12537" max="12537" width="11.5703125" style="1" customWidth="1"/>
    <col min="12538" max="12538" width="13.140625" style="1" customWidth="1"/>
    <col min="12539" max="12539" width="48.42578125" style="1" customWidth="1"/>
    <col min="12540" max="12540" width="13.85546875" style="1" customWidth="1"/>
    <col min="12541" max="12541" width="11.42578125" style="1" customWidth="1"/>
    <col min="12542" max="12542" width="11.85546875" style="1" customWidth="1"/>
    <col min="12543" max="12792" width="9.140625" style="1"/>
    <col min="12793" max="12793" width="11.5703125" style="1" customWidth="1"/>
    <col min="12794" max="12794" width="13.140625" style="1" customWidth="1"/>
    <col min="12795" max="12795" width="48.42578125" style="1" customWidth="1"/>
    <col min="12796" max="12796" width="13.85546875" style="1" customWidth="1"/>
    <col min="12797" max="12797" width="11.42578125" style="1" customWidth="1"/>
    <col min="12798" max="12798" width="11.85546875" style="1" customWidth="1"/>
    <col min="12799" max="13048" width="9.140625" style="1"/>
    <col min="13049" max="13049" width="11.5703125" style="1" customWidth="1"/>
    <col min="13050" max="13050" width="13.140625" style="1" customWidth="1"/>
    <col min="13051" max="13051" width="48.42578125" style="1" customWidth="1"/>
    <col min="13052" max="13052" width="13.85546875" style="1" customWidth="1"/>
    <col min="13053" max="13053" width="11.42578125" style="1" customWidth="1"/>
    <col min="13054" max="13054" width="11.85546875" style="1" customWidth="1"/>
    <col min="13055" max="13304" width="9.140625" style="1"/>
    <col min="13305" max="13305" width="11.5703125" style="1" customWidth="1"/>
    <col min="13306" max="13306" width="13.140625" style="1" customWidth="1"/>
    <col min="13307" max="13307" width="48.42578125" style="1" customWidth="1"/>
    <col min="13308" max="13308" width="13.85546875" style="1" customWidth="1"/>
    <col min="13309" max="13309" width="11.42578125" style="1" customWidth="1"/>
    <col min="13310" max="13310" width="11.85546875" style="1" customWidth="1"/>
    <col min="13311" max="13560" width="9.140625" style="1"/>
    <col min="13561" max="13561" width="11.5703125" style="1" customWidth="1"/>
    <col min="13562" max="13562" width="13.140625" style="1" customWidth="1"/>
    <col min="13563" max="13563" width="48.42578125" style="1" customWidth="1"/>
    <col min="13564" max="13564" width="13.85546875" style="1" customWidth="1"/>
    <col min="13565" max="13565" width="11.42578125" style="1" customWidth="1"/>
    <col min="13566" max="13566" width="11.85546875" style="1" customWidth="1"/>
    <col min="13567" max="13816" width="9.140625" style="1"/>
    <col min="13817" max="13817" width="11.5703125" style="1" customWidth="1"/>
    <col min="13818" max="13818" width="13.140625" style="1" customWidth="1"/>
    <col min="13819" max="13819" width="48.42578125" style="1" customWidth="1"/>
    <col min="13820" max="13820" width="13.85546875" style="1" customWidth="1"/>
    <col min="13821" max="13821" width="11.42578125" style="1" customWidth="1"/>
    <col min="13822" max="13822" width="11.85546875" style="1" customWidth="1"/>
    <col min="13823" max="14072" width="9.140625" style="1"/>
    <col min="14073" max="14073" width="11.5703125" style="1" customWidth="1"/>
    <col min="14074" max="14074" width="13.140625" style="1" customWidth="1"/>
    <col min="14075" max="14075" width="48.42578125" style="1" customWidth="1"/>
    <col min="14076" max="14076" width="13.85546875" style="1" customWidth="1"/>
    <col min="14077" max="14077" width="11.42578125" style="1" customWidth="1"/>
    <col min="14078" max="14078" width="11.85546875" style="1" customWidth="1"/>
    <col min="14079" max="14328" width="9.140625" style="1"/>
    <col min="14329" max="14329" width="11.5703125" style="1" customWidth="1"/>
    <col min="14330" max="14330" width="13.140625" style="1" customWidth="1"/>
    <col min="14331" max="14331" width="48.42578125" style="1" customWidth="1"/>
    <col min="14332" max="14332" width="13.85546875" style="1" customWidth="1"/>
    <col min="14333" max="14333" width="11.42578125" style="1" customWidth="1"/>
    <col min="14334" max="14334" width="11.85546875" style="1" customWidth="1"/>
    <col min="14335" max="14584" width="9.140625" style="1"/>
    <col min="14585" max="14585" width="11.5703125" style="1" customWidth="1"/>
    <col min="14586" max="14586" width="13.140625" style="1" customWidth="1"/>
    <col min="14587" max="14587" width="48.42578125" style="1" customWidth="1"/>
    <col min="14588" max="14588" width="13.85546875" style="1" customWidth="1"/>
    <col min="14589" max="14589" width="11.42578125" style="1" customWidth="1"/>
    <col min="14590" max="14590" width="11.85546875" style="1" customWidth="1"/>
    <col min="14591" max="14840" width="9.140625" style="1"/>
    <col min="14841" max="14841" width="11.5703125" style="1" customWidth="1"/>
    <col min="14842" max="14842" width="13.140625" style="1" customWidth="1"/>
    <col min="14843" max="14843" width="48.42578125" style="1" customWidth="1"/>
    <col min="14844" max="14844" width="13.85546875" style="1" customWidth="1"/>
    <col min="14845" max="14845" width="11.42578125" style="1" customWidth="1"/>
    <col min="14846" max="14846" width="11.85546875" style="1" customWidth="1"/>
    <col min="14847" max="15096" width="9.140625" style="1"/>
    <col min="15097" max="15097" width="11.5703125" style="1" customWidth="1"/>
    <col min="15098" max="15098" width="13.140625" style="1" customWidth="1"/>
    <col min="15099" max="15099" width="48.42578125" style="1" customWidth="1"/>
    <col min="15100" max="15100" width="13.85546875" style="1" customWidth="1"/>
    <col min="15101" max="15101" width="11.42578125" style="1" customWidth="1"/>
    <col min="15102" max="15102" width="11.85546875" style="1" customWidth="1"/>
    <col min="15103" max="15352" width="9.140625" style="1"/>
    <col min="15353" max="15353" width="11.5703125" style="1" customWidth="1"/>
    <col min="15354" max="15354" width="13.140625" style="1" customWidth="1"/>
    <col min="15355" max="15355" width="48.42578125" style="1" customWidth="1"/>
    <col min="15356" max="15356" width="13.85546875" style="1" customWidth="1"/>
    <col min="15357" max="15357" width="11.42578125" style="1" customWidth="1"/>
    <col min="15358" max="15358" width="11.85546875" style="1" customWidth="1"/>
    <col min="15359" max="15608" width="9.140625" style="1"/>
    <col min="15609" max="15609" width="11.5703125" style="1" customWidth="1"/>
    <col min="15610" max="15610" width="13.140625" style="1" customWidth="1"/>
    <col min="15611" max="15611" width="48.42578125" style="1" customWidth="1"/>
    <col min="15612" max="15612" width="13.85546875" style="1" customWidth="1"/>
    <col min="15613" max="15613" width="11.42578125" style="1" customWidth="1"/>
    <col min="15614" max="15614" width="11.85546875" style="1" customWidth="1"/>
    <col min="15615" max="15864" width="9.140625" style="1"/>
    <col min="15865" max="15865" width="11.5703125" style="1" customWidth="1"/>
    <col min="15866" max="15866" width="13.140625" style="1" customWidth="1"/>
    <col min="15867" max="15867" width="48.42578125" style="1" customWidth="1"/>
    <col min="15868" max="15868" width="13.85546875" style="1" customWidth="1"/>
    <col min="15869" max="15869" width="11.42578125" style="1" customWidth="1"/>
    <col min="15870" max="15870" width="11.85546875" style="1" customWidth="1"/>
    <col min="15871" max="16120" width="9.140625" style="1"/>
    <col min="16121" max="16121" width="11.5703125" style="1" customWidth="1"/>
    <col min="16122" max="16122" width="13.140625" style="1" customWidth="1"/>
    <col min="16123" max="16123" width="48.42578125" style="1" customWidth="1"/>
    <col min="16124" max="16124" width="13.85546875" style="1" customWidth="1"/>
    <col min="16125" max="16125" width="11.42578125" style="1" customWidth="1"/>
    <col min="16126" max="16126" width="11.85546875" style="1" customWidth="1"/>
    <col min="16127" max="16384" width="9.140625" style="1"/>
  </cols>
  <sheetData>
    <row r="1" spans="1:31" ht="12.6" customHeight="1" x14ac:dyDescent="0.2">
      <c r="A1" s="276" t="s">
        <v>2030</v>
      </c>
      <c r="B1" s="276"/>
      <c r="C1" s="276"/>
      <c r="D1" s="276"/>
      <c r="E1" s="276"/>
      <c r="F1" s="276"/>
    </row>
    <row r="2" spans="1:31" ht="12.2" customHeight="1" x14ac:dyDescent="0.2">
      <c r="A2" s="276"/>
      <c r="B2" s="276"/>
      <c r="C2" s="276"/>
      <c r="D2" s="276"/>
      <c r="E2" s="276"/>
      <c r="F2" s="276"/>
    </row>
    <row r="3" spans="1:31" ht="11.25" customHeight="1" x14ac:dyDescent="0.2"/>
    <row r="4" spans="1:31" ht="12.75" customHeight="1" x14ac:dyDescent="0.2">
      <c r="A4" s="254" t="s">
        <v>2031</v>
      </c>
      <c r="B4" s="254"/>
      <c r="C4" s="254"/>
      <c r="D4" s="254"/>
      <c r="E4" s="254"/>
      <c r="F4" s="254"/>
    </row>
    <row r="5" spans="1:31" ht="12.75" customHeight="1" x14ac:dyDescent="0.2"/>
    <row r="6" spans="1:31" ht="12.75" customHeight="1" x14ac:dyDescent="0.2">
      <c r="A6" s="265"/>
      <c r="B6" s="265"/>
      <c r="C6" s="265"/>
      <c r="D6" s="265"/>
      <c r="E6" s="265"/>
      <c r="F6" s="265"/>
    </row>
    <row r="7" spans="1:31" ht="12.75" customHeight="1" thickBot="1" x14ac:dyDescent="0.25">
      <c r="E7" s="1" t="s">
        <v>2949</v>
      </c>
      <c r="G7" s="1" t="s">
        <v>2951</v>
      </c>
      <c r="I7" s="1" t="s">
        <v>2952</v>
      </c>
      <c r="K7" s="1">
        <v>1.22</v>
      </c>
    </row>
    <row r="8" spans="1:31" ht="12.75" customHeight="1" x14ac:dyDescent="0.2">
      <c r="A8" s="273" t="s">
        <v>2</v>
      </c>
      <c r="B8" s="273" t="s">
        <v>3</v>
      </c>
      <c r="C8" s="268" t="s">
        <v>4</v>
      </c>
      <c r="D8" s="268" t="s">
        <v>5</v>
      </c>
      <c r="E8" s="252" t="s">
        <v>6</v>
      </c>
      <c r="F8" s="252"/>
      <c r="G8" s="252" t="s">
        <v>6</v>
      </c>
      <c r="H8" s="252"/>
      <c r="I8" s="252" t="s">
        <v>6</v>
      </c>
      <c r="J8" s="252"/>
    </row>
    <row r="9" spans="1:31" ht="36.75" customHeight="1" thickBot="1" x14ac:dyDescent="0.25">
      <c r="A9" s="274"/>
      <c r="B9" s="274"/>
      <c r="C9" s="269"/>
      <c r="D9" s="269"/>
      <c r="E9" s="2" t="s">
        <v>7</v>
      </c>
      <c r="F9" s="3" t="s">
        <v>8</v>
      </c>
      <c r="G9" s="2" t="s">
        <v>7</v>
      </c>
      <c r="H9" s="3" t="s">
        <v>8</v>
      </c>
      <c r="I9" s="9" t="s">
        <v>7</v>
      </c>
      <c r="J9" s="10" t="s">
        <v>8</v>
      </c>
    </row>
    <row r="10" spans="1:31" ht="36.75" customHeight="1" x14ac:dyDescent="0.2">
      <c r="A10" s="4" t="s">
        <v>9</v>
      </c>
      <c r="B10" s="4" t="s">
        <v>2032</v>
      </c>
      <c r="C10" s="5" t="s">
        <v>2033</v>
      </c>
      <c r="D10" s="4" t="s">
        <v>15</v>
      </c>
      <c r="E10" s="217">
        <v>1342</v>
      </c>
      <c r="F10" s="187">
        <f>N54*$K$7</f>
        <v>0</v>
      </c>
      <c r="G10" s="217">
        <v>2528</v>
      </c>
      <c r="H10" s="187">
        <f>P54*$K$7</f>
        <v>0</v>
      </c>
      <c r="I10" s="218">
        <v>3008</v>
      </c>
      <c r="J10" s="188">
        <f>R54*$K$7</f>
        <v>0</v>
      </c>
      <c r="K10" s="1" t="b">
        <f>B10=[2]р9гл1!B10</f>
        <v>1</v>
      </c>
      <c r="L10" s="14"/>
      <c r="M10" s="25">
        <f>р9гл1!E10/'9,1'!E10</f>
        <v>1.113263785394933</v>
      </c>
      <c r="N10" s="25"/>
      <c r="O10" s="25">
        <f>р9гл1!G10/'9,1'!G10</f>
        <v>1.1131329113924051</v>
      </c>
      <c r="P10" s="25"/>
      <c r="Q10" s="25">
        <f>р9гл1!I10/'9,1'!I10</f>
        <v>1.113031914893617</v>
      </c>
      <c r="R10" s="25"/>
      <c r="T10" s="1">
        <v>1172</v>
      </c>
      <c r="U10" s="1">
        <v>0</v>
      </c>
      <c r="V10" s="1">
        <v>2208</v>
      </c>
      <c r="W10" s="1">
        <v>0</v>
      </c>
      <c r="X10" s="1">
        <v>2627</v>
      </c>
      <c r="Y10" s="1">
        <v>0</v>
      </c>
      <c r="Z10" s="161" t="b">
        <f>T10=E10</f>
        <v>0</v>
      </c>
      <c r="AA10" s="161" t="b">
        <f>U10=F10</f>
        <v>1</v>
      </c>
      <c r="AB10" s="161" t="b">
        <f>V10=G10</f>
        <v>0</v>
      </c>
      <c r="AC10" s="161" t="b">
        <f>H10=W10</f>
        <v>1</v>
      </c>
      <c r="AD10" s="161" t="b">
        <f>X10=I10</f>
        <v>0</v>
      </c>
      <c r="AE10" s="161" t="b">
        <f>Y10=J10</f>
        <v>1</v>
      </c>
    </row>
    <row r="11" spans="1:31" ht="36.75" customHeight="1" x14ac:dyDescent="0.2">
      <c r="A11" s="4" t="s">
        <v>194</v>
      </c>
      <c r="B11" s="4" t="s">
        <v>2034</v>
      </c>
      <c r="C11" s="5" t="s">
        <v>2035</v>
      </c>
      <c r="D11" s="4" t="s">
        <v>15</v>
      </c>
      <c r="E11" s="187">
        <v>980</v>
      </c>
      <c r="F11" s="187">
        <f t="shared" ref="F11:F50" si="0">N55*$K$7</f>
        <v>0</v>
      </c>
      <c r="G11" s="217">
        <v>1829</v>
      </c>
      <c r="H11" s="187">
        <f t="shared" ref="H11:H51" si="1">P55*$K$7</f>
        <v>0</v>
      </c>
      <c r="I11" s="218">
        <v>2108</v>
      </c>
      <c r="J11" s="188">
        <f t="shared" ref="J11:J51" si="2">R55*$K$7</f>
        <v>0</v>
      </c>
      <c r="K11" s="1" t="b">
        <f>B11=[2]р9гл1!B11</f>
        <v>1</v>
      </c>
      <c r="L11" s="14"/>
      <c r="M11" s="25">
        <f>р9гл1!E11/'9,1'!E11</f>
        <v>1.1132653061224489</v>
      </c>
      <c r="N11" s="25"/>
      <c r="O11" s="25">
        <f>р9гл1!G11/'9,1'!G11</f>
        <v>1.1131765992345544</v>
      </c>
      <c r="P11" s="25"/>
      <c r="Q11" s="25">
        <f>р9гл1!I11/'9,1'!I11</f>
        <v>1.1129032258064515</v>
      </c>
      <c r="R11" s="25"/>
      <c r="T11" s="1">
        <v>856</v>
      </c>
      <c r="U11" s="1">
        <v>0</v>
      </c>
      <c r="V11" s="1">
        <v>1597</v>
      </c>
      <c r="W11" s="1">
        <v>0</v>
      </c>
      <c r="X11" s="1">
        <v>1841</v>
      </c>
      <c r="Y11" s="1">
        <v>0</v>
      </c>
      <c r="Z11" s="161" t="b">
        <f t="shared" ref="Z11:Z51" si="3">T11=E11</f>
        <v>0</v>
      </c>
      <c r="AA11" s="161" t="b">
        <f t="shared" ref="AA11:AA51" si="4">U11=F11</f>
        <v>1</v>
      </c>
      <c r="AB11" s="161" t="b">
        <f t="shared" ref="AB11:AB51" si="5">V11=G11</f>
        <v>0</v>
      </c>
      <c r="AC11" s="161" t="b">
        <f t="shared" ref="AC11:AC51" si="6">H11=W11</f>
        <v>1</v>
      </c>
      <c r="AD11" s="161" t="b">
        <f t="shared" ref="AD11:AD51" si="7">X11=I11</f>
        <v>0</v>
      </c>
      <c r="AE11" s="161" t="b">
        <f t="shared" ref="AE11:AE51" si="8">Y11=J11</f>
        <v>1</v>
      </c>
    </row>
    <row r="12" spans="1:31" ht="36.75" customHeight="1" x14ac:dyDescent="0.2">
      <c r="A12" s="4" t="s">
        <v>197</v>
      </c>
      <c r="B12" s="4" t="s">
        <v>2036</v>
      </c>
      <c r="C12" s="5" t="s">
        <v>2037</v>
      </c>
      <c r="D12" s="4" t="s">
        <v>15</v>
      </c>
      <c r="E12" s="217">
        <v>2031</v>
      </c>
      <c r="F12" s="187">
        <f t="shared" si="0"/>
        <v>0</v>
      </c>
      <c r="G12" s="217">
        <v>3824</v>
      </c>
      <c r="H12" s="187">
        <f t="shared" si="1"/>
        <v>0</v>
      </c>
      <c r="I12" s="218">
        <v>4549</v>
      </c>
      <c r="J12" s="188">
        <f t="shared" si="2"/>
        <v>0</v>
      </c>
      <c r="K12" s="1" t="b">
        <f>B12=[2]р9гл1!B12</f>
        <v>1</v>
      </c>
      <c r="L12" s="14"/>
      <c r="M12" s="25">
        <f>р9гл1!E12/'9,1'!E12</f>
        <v>1.1132447070408666</v>
      </c>
      <c r="N12" s="25"/>
      <c r="O12" s="25">
        <f>р9гл1!G12/'9,1'!G12</f>
        <v>1.112970711297071</v>
      </c>
      <c r="P12" s="25"/>
      <c r="Q12" s="25">
        <f>р9гл1!I12/'9,1'!I12</f>
        <v>1.1129918663442515</v>
      </c>
      <c r="R12" s="25"/>
      <c r="T12" s="1">
        <v>1774</v>
      </c>
      <c r="U12" s="1">
        <v>0</v>
      </c>
      <c r="V12" s="1">
        <v>3340</v>
      </c>
      <c r="W12" s="1">
        <v>0</v>
      </c>
      <c r="X12" s="1">
        <v>3973</v>
      </c>
      <c r="Y12" s="1">
        <v>0</v>
      </c>
      <c r="Z12" s="161" t="b">
        <f t="shared" si="3"/>
        <v>0</v>
      </c>
      <c r="AA12" s="161" t="b">
        <f t="shared" si="4"/>
        <v>1</v>
      </c>
      <c r="AB12" s="161" t="b">
        <f t="shared" si="5"/>
        <v>0</v>
      </c>
      <c r="AC12" s="161" t="b">
        <f t="shared" si="6"/>
        <v>1</v>
      </c>
      <c r="AD12" s="161" t="b">
        <f t="shared" si="7"/>
        <v>0</v>
      </c>
      <c r="AE12" s="161" t="b">
        <f t="shared" si="8"/>
        <v>1</v>
      </c>
    </row>
    <row r="13" spans="1:31" ht="36.75" customHeight="1" x14ac:dyDescent="0.2">
      <c r="A13" s="4" t="s">
        <v>200</v>
      </c>
      <c r="B13" s="4" t="s">
        <v>2038</v>
      </c>
      <c r="C13" s="5" t="s">
        <v>2039</v>
      </c>
      <c r="D13" s="4" t="s">
        <v>15</v>
      </c>
      <c r="E13" s="217">
        <v>1608</v>
      </c>
      <c r="F13" s="187">
        <f t="shared" si="0"/>
        <v>0</v>
      </c>
      <c r="G13" s="217">
        <v>2997</v>
      </c>
      <c r="H13" s="187">
        <f t="shared" si="1"/>
        <v>0</v>
      </c>
      <c r="I13" s="218">
        <v>3455</v>
      </c>
      <c r="J13" s="188">
        <f t="shared" si="2"/>
        <v>0</v>
      </c>
      <c r="K13" s="1" t="b">
        <f>B13=[2]р9гл1!B13</f>
        <v>1</v>
      </c>
      <c r="L13" s="14"/>
      <c r="M13" s="25">
        <f>р9гл1!E13/'9,1'!E13</f>
        <v>1.1131840796019901</v>
      </c>
      <c r="N13" s="25"/>
      <c r="O13" s="25">
        <f>р9гл1!G13/'9,1'!G13</f>
        <v>1.1131131131131131</v>
      </c>
      <c r="P13" s="25"/>
      <c r="Q13" s="25">
        <f>р9гл1!I13/'9,1'!I13</f>
        <v>1.1128798842257597</v>
      </c>
      <c r="R13" s="25"/>
      <c r="T13" s="1">
        <v>1405</v>
      </c>
      <c r="U13" s="1">
        <v>0</v>
      </c>
      <c r="V13" s="1">
        <v>2618</v>
      </c>
      <c r="W13" s="1">
        <v>0</v>
      </c>
      <c r="X13" s="1">
        <v>3018</v>
      </c>
      <c r="Y13" s="1">
        <v>0</v>
      </c>
      <c r="Z13" s="161" t="b">
        <f t="shared" si="3"/>
        <v>0</v>
      </c>
      <c r="AA13" s="161" t="b">
        <f t="shared" si="4"/>
        <v>1</v>
      </c>
      <c r="AB13" s="161" t="b">
        <f t="shared" si="5"/>
        <v>0</v>
      </c>
      <c r="AC13" s="161" t="b">
        <f t="shared" si="6"/>
        <v>1</v>
      </c>
      <c r="AD13" s="161" t="b">
        <f t="shared" si="7"/>
        <v>0</v>
      </c>
      <c r="AE13" s="161" t="b">
        <f t="shared" si="8"/>
        <v>1</v>
      </c>
    </row>
    <row r="14" spans="1:31" ht="36.75" customHeight="1" x14ac:dyDescent="0.2">
      <c r="A14" s="4" t="s">
        <v>203</v>
      </c>
      <c r="B14" s="4" t="s">
        <v>2040</v>
      </c>
      <c r="C14" s="5" t="s">
        <v>2041</v>
      </c>
      <c r="D14" s="4" t="s">
        <v>15</v>
      </c>
      <c r="E14" s="217">
        <v>2375</v>
      </c>
      <c r="F14" s="187">
        <f t="shared" si="0"/>
        <v>0</v>
      </c>
      <c r="G14" s="217">
        <v>4347</v>
      </c>
      <c r="H14" s="187">
        <f t="shared" si="1"/>
        <v>0</v>
      </c>
      <c r="I14" s="218">
        <v>5092</v>
      </c>
      <c r="J14" s="188">
        <f t="shared" si="2"/>
        <v>0</v>
      </c>
      <c r="K14" s="1" t="b">
        <f>B14=[2]р9гл1!B14</f>
        <v>1</v>
      </c>
      <c r="L14" s="14"/>
      <c r="M14" s="25">
        <f>р9гл1!E14/'9,1'!E14</f>
        <v>1.1128421052631579</v>
      </c>
      <c r="N14" s="25"/>
      <c r="O14" s="25">
        <f>р9гл1!G14/'9,1'!G14</f>
        <v>1.1129514607775477</v>
      </c>
      <c r="P14" s="25"/>
      <c r="Q14" s="25">
        <f>р9гл1!I14/'9,1'!I14</f>
        <v>1.1129222309505107</v>
      </c>
      <c r="R14" s="25"/>
      <c r="T14" s="1">
        <v>2075</v>
      </c>
      <c r="U14" s="1">
        <v>0</v>
      </c>
      <c r="V14" s="1">
        <v>3797</v>
      </c>
      <c r="W14" s="1">
        <v>0</v>
      </c>
      <c r="X14" s="1">
        <v>4448</v>
      </c>
      <c r="Y14" s="1">
        <v>0</v>
      </c>
      <c r="Z14" s="161" t="b">
        <f t="shared" si="3"/>
        <v>0</v>
      </c>
      <c r="AA14" s="161" t="b">
        <f t="shared" si="4"/>
        <v>1</v>
      </c>
      <c r="AB14" s="161" t="b">
        <f t="shared" si="5"/>
        <v>0</v>
      </c>
      <c r="AC14" s="161" t="b">
        <f t="shared" si="6"/>
        <v>1</v>
      </c>
      <c r="AD14" s="161" t="b">
        <f t="shared" si="7"/>
        <v>0</v>
      </c>
      <c r="AE14" s="161" t="b">
        <f t="shared" si="8"/>
        <v>1</v>
      </c>
    </row>
    <row r="15" spans="1:31" ht="36.75" customHeight="1" x14ac:dyDescent="0.2">
      <c r="A15" s="4" t="s">
        <v>206</v>
      </c>
      <c r="B15" s="4" t="s">
        <v>2042</v>
      </c>
      <c r="C15" s="5" t="s">
        <v>2043</v>
      </c>
      <c r="D15" s="4" t="s">
        <v>15</v>
      </c>
      <c r="E15" s="187">
        <v>77</v>
      </c>
      <c r="F15" s="187">
        <f t="shared" si="0"/>
        <v>0</v>
      </c>
      <c r="G15" s="187">
        <v>143</v>
      </c>
      <c r="H15" s="187">
        <f t="shared" si="1"/>
        <v>0</v>
      </c>
      <c r="I15" s="188">
        <v>166</v>
      </c>
      <c r="J15" s="188">
        <f t="shared" si="2"/>
        <v>0</v>
      </c>
      <c r="K15" s="1" t="b">
        <f>B15=[2]р9гл1!B15</f>
        <v>1</v>
      </c>
      <c r="L15" s="14"/>
      <c r="M15" s="25">
        <f>р9гл1!E15/'9,1'!E15</f>
        <v>1.1168831168831168</v>
      </c>
      <c r="N15" s="25"/>
      <c r="O15" s="25">
        <f>р9гл1!G15/'9,1'!G15</f>
        <v>1.1118881118881119</v>
      </c>
      <c r="P15" s="25"/>
      <c r="Q15" s="25">
        <f>р9гл1!I15/'9,1'!I15</f>
        <v>1.1144578313253013</v>
      </c>
      <c r="R15" s="25"/>
      <c r="T15" s="1">
        <v>67</v>
      </c>
      <c r="U15" s="1">
        <v>0</v>
      </c>
      <c r="V15" s="1">
        <v>125</v>
      </c>
      <c r="W15" s="1">
        <v>0</v>
      </c>
      <c r="X15" s="1">
        <v>145</v>
      </c>
      <c r="Y15" s="1">
        <v>0</v>
      </c>
      <c r="Z15" s="161" t="b">
        <f t="shared" si="3"/>
        <v>0</v>
      </c>
      <c r="AA15" s="161" t="b">
        <f t="shared" si="4"/>
        <v>1</v>
      </c>
      <c r="AB15" s="161" t="b">
        <f t="shared" si="5"/>
        <v>0</v>
      </c>
      <c r="AC15" s="161" t="b">
        <f t="shared" si="6"/>
        <v>1</v>
      </c>
      <c r="AD15" s="161" t="b">
        <f t="shared" si="7"/>
        <v>0</v>
      </c>
      <c r="AE15" s="161" t="b">
        <f t="shared" si="8"/>
        <v>1</v>
      </c>
    </row>
    <row r="16" spans="1:31" ht="36.75" customHeight="1" x14ac:dyDescent="0.2">
      <c r="A16" s="4" t="s">
        <v>209</v>
      </c>
      <c r="B16" s="4" t="s">
        <v>2044</v>
      </c>
      <c r="C16" s="5" t="s">
        <v>2045</v>
      </c>
      <c r="D16" s="4" t="s">
        <v>15</v>
      </c>
      <c r="E16" s="187">
        <v>411</v>
      </c>
      <c r="F16" s="187">
        <f t="shared" si="0"/>
        <v>0</v>
      </c>
      <c r="G16" s="187">
        <v>758</v>
      </c>
      <c r="H16" s="187">
        <f t="shared" si="1"/>
        <v>0</v>
      </c>
      <c r="I16" s="188">
        <v>888</v>
      </c>
      <c r="J16" s="188">
        <f t="shared" si="2"/>
        <v>0</v>
      </c>
      <c r="K16" s="1" t="b">
        <f>B16=[2]р9гл1!B16</f>
        <v>1</v>
      </c>
      <c r="L16" s="14"/>
      <c r="M16" s="25">
        <f>р9гл1!E16/'9,1'!E16</f>
        <v>1.1119221411192215</v>
      </c>
      <c r="N16" s="25"/>
      <c r="O16" s="25">
        <f>р9гл1!G16/'9,1'!G16</f>
        <v>1.1134564643799472</v>
      </c>
      <c r="P16" s="25"/>
      <c r="Q16" s="25">
        <f>р9гл1!I16/'9,1'!I16</f>
        <v>1.1126126126126126</v>
      </c>
      <c r="R16" s="25"/>
      <c r="T16" s="1">
        <v>359</v>
      </c>
      <c r="U16" s="1">
        <v>0</v>
      </c>
      <c r="V16" s="1">
        <v>662</v>
      </c>
      <c r="W16" s="1">
        <v>0</v>
      </c>
      <c r="X16" s="1">
        <v>776</v>
      </c>
      <c r="Y16" s="1">
        <v>0</v>
      </c>
      <c r="Z16" s="161" t="b">
        <f t="shared" si="3"/>
        <v>0</v>
      </c>
      <c r="AA16" s="161" t="b">
        <f t="shared" si="4"/>
        <v>1</v>
      </c>
      <c r="AB16" s="161" t="b">
        <f t="shared" si="5"/>
        <v>0</v>
      </c>
      <c r="AC16" s="161" t="b">
        <f t="shared" si="6"/>
        <v>1</v>
      </c>
      <c r="AD16" s="161" t="b">
        <f t="shared" si="7"/>
        <v>0</v>
      </c>
      <c r="AE16" s="161" t="b">
        <f t="shared" si="8"/>
        <v>1</v>
      </c>
    </row>
    <row r="17" spans="1:31" ht="36.75" customHeight="1" x14ac:dyDescent="0.2">
      <c r="A17" s="4" t="s">
        <v>212</v>
      </c>
      <c r="B17" s="4" t="s">
        <v>2046</v>
      </c>
      <c r="C17" s="5" t="s">
        <v>2047</v>
      </c>
      <c r="D17" s="4" t="s">
        <v>15</v>
      </c>
      <c r="E17" s="187">
        <v>245</v>
      </c>
      <c r="F17" s="187">
        <f t="shared" si="0"/>
        <v>0</v>
      </c>
      <c r="G17" s="187">
        <v>461</v>
      </c>
      <c r="H17" s="187">
        <f t="shared" si="1"/>
        <v>0</v>
      </c>
      <c r="I17" s="188">
        <v>523</v>
      </c>
      <c r="J17" s="188">
        <f t="shared" si="2"/>
        <v>0</v>
      </c>
      <c r="K17" s="1" t="b">
        <f>B17=[2]р9гл1!B17</f>
        <v>1</v>
      </c>
      <c r="L17" s="14"/>
      <c r="M17" s="25">
        <f>р9гл1!E17/'9,1'!E17</f>
        <v>1.1142857142857143</v>
      </c>
      <c r="N17" s="25"/>
      <c r="O17" s="25">
        <f>р9гл1!G17/'9,1'!G17</f>
        <v>1.1127982646420824</v>
      </c>
      <c r="P17" s="25"/>
      <c r="Q17" s="25">
        <f>р9гл1!I17/'9,1'!I17</f>
        <v>1.1128107074569791</v>
      </c>
      <c r="R17" s="25"/>
      <c r="T17" s="1">
        <v>214</v>
      </c>
      <c r="U17" s="1">
        <v>0</v>
      </c>
      <c r="V17" s="1">
        <v>403</v>
      </c>
      <c r="W17" s="1">
        <v>0</v>
      </c>
      <c r="X17" s="1">
        <v>457</v>
      </c>
      <c r="Y17" s="1">
        <v>0</v>
      </c>
      <c r="Z17" s="161" t="b">
        <f t="shared" si="3"/>
        <v>0</v>
      </c>
      <c r="AA17" s="161" t="b">
        <f t="shared" si="4"/>
        <v>1</v>
      </c>
      <c r="AB17" s="161" t="b">
        <f t="shared" si="5"/>
        <v>0</v>
      </c>
      <c r="AC17" s="161" t="b">
        <f t="shared" si="6"/>
        <v>1</v>
      </c>
      <c r="AD17" s="161" t="b">
        <f t="shared" si="7"/>
        <v>0</v>
      </c>
      <c r="AE17" s="161" t="b">
        <f t="shared" si="8"/>
        <v>1</v>
      </c>
    </row>
    <row r="18" spans="1:31" ht="36.75" customHeight="1" x14ac:dyDescent="0.2">
      <c r="A18" s="4" t="s">
        <v>215</v>
      </c>
      <c r="B18" s="4" t="s">
        <v>2048</v>
      </c>
      <c r="C18" s="5" t="s">
        <v>2049</v>
      </c>
      <c r="D18" s="4" t="s">
        <v>15</v>
      </c>
      <c r="E18" s="217">
        <v>4682</v>
      </c>
      <c r="F18" s="187">
        <f t="shared" si="0"/>
        <v>0</v>
      </c>
      <c r="G18" s="217">
        <v>8820</v>
      </c>
      <c r="H18" s="187">
        <f t="shared" si="1"/>
        <v>0</v>
      </c>
      <c r="I18" s="218">
        <v>10488</v>
      </c>
      <c r="J18" s="188">
        <f t="shared" si="2"/>
        <v>0</v>
      </c>
      <c r="K18" s="1" t="b">
        <f>B18=[2]р9гл1!B18</f>
        <v>1</v>
      </c>
      <c r="L18" s="14"/>
      <c r="M18" s="25">
        <f>р9гл1!E18/'9,1'!E18</f>
        <v>1.1129859034600598</v>
      </c>
      <c r="N18" s="25"/>
      <c r="O18" s="25">
        <f>р9гл1!G18/'9,1'!G18</f>
        <v>1.1130385487528345</v>
      </c>
      <c r="P18" s="25"/>
      <c r="Q18" s="25">
        <f>р9гл1!I18/'9,1'!I18</f>
        <v>1.1129862700228832</v>
      </c>
      <c r="R18" s="25"/>
      <c r="T18" s="1">
        <v>4090</v>
      </c>
      <c r="U18" s="1">
        <v>0</v>
      </c>
      <c r="V18" s="1">
        <v>7704</v>
      </c>
      <c r="W18" s="1">
        <v>0</v>
      </c>
      <c r="X18" s="1">
        <v>9161</v>
      </c>
      <c r="Y18" s="1">
        <v>0</v>
      </c>
      <c r="Z18" s="161" t="b">
        <f t="shared" si="3"/>
        <v>0</v>
      </c>
      <c r="AA18" s="161" t="b">
        <f t="shared" si="4"/>
        <v>1</v>
      </c>
      <c r="AB18" s="161" t="b">
        <f t="shared" si="5"/>
        <v>0</v>
      </c>
      <c r="AC18" s="161" t="b">
        <f t="shared" si="6"/>
        <v>1</v>
      </c>
      <c r="AD18" s="161" t="b">
        <f t="shared" si="7"/>
        <v>0</v>
      </c>
      <c r="AE18" s="161" t="b">
        <f t="shared" si="8"/>
        <v>1</v>
      </c>
    </row>
    <row r="19" spans="1:31" ht="36.75" customHeight="1" x14ac:dyDescent="0.2">
      <c r="A19" s="4" t="s">
        <v>218</v>
      </c>
      <c r="B19" s="4" t="s">
        <v>2050</v>
      </c>
      <c r="C19" s="5" t="s">
        <v>2051</v>
      </c>
      <c r="D19" s="4" t="s">
        <v>15</v>
      </c>
      <c r="E19" s="217">
        <v>3839</v>
      </c>
      <c r="F19" s="187">
        <f t="shared" si="0"/>
        <v>0</v>
      </c>
      <c r="G19" s="217">
        <v>7154</v>
      </c>
      <c r="H19" s="187">
        <f t="shared" si="1"/>
        <v>0</v>
      </c>
      <c r="I19" s="218">
        <v>8249</v>
      </c>
      <c r="J19" s="188">
        <f t="shared" si="2"/>
        <v>0</v>
      </c>
      <c r="K19" s="1" t="b">
        <f>B19=[2]р9гл1!B19</f>
        <v>1</v>
      </c>
      <c r="L19" s="14"/>
      <c r="M19" s="25">
        <f>р9гл1!E19/'9,1'!E19</f>
        <v>1.1130502735087262</v>
      </c>
      <c r="N19" s="25"/>
      <c r="O19" s="25">
        <f>р9гл1!G19/'9,1'!G19</f>
        <v>1.1129438076600504</v>
      </c>
      <c r="P19" s="25"/>
      <c r="Q19" s="25">
        <f>р9гл1!I19/'9,1'!I19</f>
        <v>1.1129833919262941</v>
      </c>
      <c r="R19" s="25"/>
      <c r="T19" s="1">
        <v>3353</v>
      </c>
      <c r="U19" s="1">
        <v>0</v>
      </c>
      <c r="V19" s="1">
        <v>6249</v>
      </c>
      <c r="W19" s="1">
        <v>0</v>
      </c>
      <c r="X19" s="1">
        <v>7205</v>
      </c>
      <c r="Y19" s="1">
        <v>0</v>
      </c>
      <c r="Z19" s="161" t="b">
        <f t="shared" si="3"/>
        <v>0</v>
      </c>
      <c r="AA19" s="161" t="b">
        <f t="shared" si="4"/>
        <v>1</v>
      </c>
      <c r="AB19" s="161" t="b">
        <f t="shared" si="5"/>
        <v>0</v>
      </c>
      <c r="AC19" s="161" t="b">
        <f t="shared" si="6"/>
        <v>1</v>
      </c>
      <c r="AD19" s="161" t="b">
        <f t="shared" si="7"/>
        <v>0</v>
      </c>
      <c r="AE19" s="161" t="b">
        <f t="shared" si="8"/>
        <v>1</v>
      </c>
    </row>
    <row r="20" spans="1:31" ht="36.75" customHeight="1" x14ac:dyDescent="0.2">
      <c r="A20" s="4" t="s">
        <v>221</v>
      </c>
      <c r="B20" s="4" t="s">
        <v>2052</v>
      </c>
      <c r="C20" s="5" t="s">
        <v>2053</v>
      </c>
      <c r="D20" s="4" t="s">
        <v>15</v>
      </c>
      <c r="E20" s="217">
        <v>5686</v>
      </c>
      <c r="F20" s="187">
        <f t="shared" si="0"/>
        <v>0</v>
      </c>
      <c r="G20" s="217">
        <v>10714</v>
      </c>
      <c r="H20" s="187">
        <f t="shared" si="1"/>
        <v>0</v>
      </c>
      <c r="I20" s="218">
        <v>12739</v>
      </c>
      <c r="J20" s="188">
        <f t="shared" si="2"/>
        <v>0</v>
      </c>
      <c r="K20" s="1" t="b">
        <f>B20=[2]р9гл1!B20</f>
        <v>1</v>
      </c>
      <c r="L20" s="14"/>
      <c r="M20" s="25">
        <f>р9гл1!E20/'9,1'!E20</f>
        <v>1.1130847696095674</v>
      </c>
      <c r="N20" s="25"/>
      <c r="O20" s="25">
        <f>р9гл1!G20/'9,1'!G20</f>
        <v>1.1130296807914877</v>
      </c>
      <c r="P20" s="25"/>
      <c r="Q20" s="25">
        <f>р9гл1!I20/'9,1'!I20</f>
        <v>1.1130387000549493</v>
      </c>
      <c r="R20" s="25"/>
      <c r="T20" s="1">
        <v>4966</v>
      </c>
      <c r="U20" s="1">
        <v>0</v>
      </c>
      <c r="V20" s="1">
        <v>9358</v>
      </c>
      <c r="W20" s="1">
        <v>0</v>
      </c>
      <c r="X20" s="1">
        <v>11127</v>
      </c>
      <c r="Y20" s="1">
        <v>0</v>
      </c>
      <c r="Z20" s="161" t="b">
        <f t="shared" si="3"/>
        <v>0</v>
      </c>
      <c r="AA20" s="161" t="b">
        <f t="shared" si="4"/>
        <v>1</v>
      </c>
      <c r="AB20" s="161" t="b">
        <f t="shared" si="5"/>
        <v>0</v>
      </c>
      <c r="AC20" s="161" t="b">
        <f t="shared" si="6"/>
        <v>1</v>
      </c>
      <c r="AD20" s="161" t="b">
        <f t="shared" si="7"/>
        <v>0</v>
      </c>
      <c r="AE20" s="161" t="b">
        <f t="shared" si="8"/>
        <v>1</v>
      </c>
    </row>
    <row r="21" spans="1:31" ht="36.75" customHeight="1" x14ac:dyDescent="0.2">
      <c r="A21" s="4" t="s">
        <v>224</v>
      </c>
      <c r="B21" s="4" t="s">
        <v>2054</v>
      </c>
      <c r="C21" s="5" t="s">
        <v>2055</v>
      </c>
      <c r="D21" s="4" t="s">
        <v>15</v>
      </c>
      <c r="E21" s="217">
        <v>3328</v>
      </c>
      <c r="F21" s="187">
        <f t="shared" si="0"/>
        <v>0</v>
      </c>
      <c r="G21" s="217">
        <v>6270</v>
      </c>
      <c r="H21" s="187">
        <f t="shared" si="1"/>
        <v>0</v>
      </c>
      <c r="I21" s="218">
        <v>7457</v>
      </c>
      <c r="J21" s="188">
        <f t="shared" si="2"/>
        <v>0</v>
      </c>
      <c r="K21" s="1" t="b">
        <f>B21=[2]р9гл1!B21</f>
        <v>1</v>
      </c>
      <c r="L21" s="14"/>
      <c r="M21" s="25">
        <f>р9гл1!E21/'9,1'!E21</f>
        <v>1.1129807692307692</v>
      </c>
      <c r="N21" s="25"/>
      <c r="O21" s="25">
        <f>р9гл1!G21/'9,1'!G21</f>
        <v>1.1130781499202551</v>
      </c>
      <c r="P21" s="25"/>
      <c r="Q21" s="25">
        <f>р9гл1!I21/'9,1'!I21</f>
        <v>1.1130481426847258</v>
      </c>
      <c r="R21" s="25"/>
      <c r="T21" s="1">
        <v>2907</v>
      </c>
      <c r="U21" s="1">
        <v>0</v>
      </c>
      <c r="V21" s="1">
        <v>5477</v>
      </c>
      <c r="W21" s="1">
        <v>0</v>
      </c>
      <c r="X21" s="1">
        <v>6513</v>
      </c>
      <c r="Y21" s="1">
        <v>0</v>
      </c>
      <c r="Z21" s="161" t="b">
        <f t="shared" si="3"/>
        <v>0</v>
      </c>
      <c r="AA21" s="161" t="b">
        <f t="shared" si="4"/>
        <v>1</v>
      </c>
      <c r="AB21" s="161" t="b">
        <f t="shared" si="5"/>
        <v>0</v>
      </c>
      <c r="AC21" s="161" t="b">
        <f t="shared" si="6"/>
        <v>1</v>
      </c>
      <c r="AD21" s="161" t="b">
        <f t="shared" si="7"/>
        <v>0</v>
      </c>
      <c r="AE21" s="161" t="b">
        <f t="shared" si="8"/>
        <v>1</v>
      </c>
    </row>
    <row r="22" spans="1:31" ht="36.75" customHeight="1" x14ac:dyDescent="0.2">
      <c r="A22" s="4" t="s">
        <v>227</v>
      </c>
      <c r="B22" s="4" t="s">
        <v>2056</v>
      </c>
      <c r="C22" s="5" t="s">
        <v>2057</v>
      </c>
      <c r="D22" s="4" t="s">
        <v>15</v>
      </c>
      <c r="E22" s="187">
        <v>148</v>
      </c>
      <c r="F22" s="187">
        <f t="shared" si="0"/>
        <v>0</v>
      </c>
      <c r="G22" s="187">
        <v>277</v>
      </c>
      <c r="H22" s="187">
        <f t="shared" si="1"/>
        <v>0</v>
      </c>
      <c r="I22" s="188">
        <v>314</v>
      </c>
      <c r="J22" s="188">
        <f t="shared" si="2"/>
        <v>0</v>
      </c>
      <c r="K22" s="1" t="b">
        <f>B22=[2]р9гл1!B22</f>
        <v>1</v>
      </c>
      <c r="L22" s="14"/>
      <c r="M22" s="25">
        <f>р9гл1!E22/'9,1'!E22</f>
        <v>1.1148648648648649</v>
      </c>
      <c r="N22" s="25"/>
      <c r="O22" s="25">
        <f>р9гл1!G22/'9,1'!G22</f>
        <v>1.1119133574007221</v>
      </c>
      <c r="P22" s="25"/>
      <c r="Q22" s="25">
        <f>р9гл1!I22/'9,1'!I22</f>
        <v>1.1114649681528663</v>
      </c>
      <c r="R22" s="25"/>
      <c r="T22" s="1">
        <v>129</v>
      </c>
      <c r="U22" s="1">
        <v>0</v>
      </c>
      <c r="V22" s="1">
        <v>242</v>
      </c>
      <c r="W22" s="1">
        <v>0</v>
      </c>
      <c r="X22" s="1">
        <v>274</v>
      </c>
      <c r="Y22" s="1">
        <v>0</v>
      </c>
      <c r="Z22" s="161" t="b">
        <f t="shared" si="3"/>
        <v>0</v>
      </c>
      <c r="AA22" s="161" t="b">
        <f t="shared" si="4"/>
        <v>1</v>
      </c>
      <c r="AB22" s="161" t="b">
        <f t="shared" si="5"/>
        <v>0</v>
      </c>
      <c r="AC22" s="161" t="b">
        <f t="shared" si="6"/>
        <v>1</v>
      </c>
      <c r="AD22" s="161" t="b">
        <f t="shared" si="7"/>
        <v>0</v>
      </c>
      <c r="AE22" s="161" t="b">
        <f t="shared" si="8"/>
        <v>1</v>
      </c>
    </row>
    <row r="23" spans="1:31" ht="24.75" customHeight="1" x14ac:dyDescent="0.2">
      <c r="A23" s="4" t="s">
        <v>230</v>
      </c>
      <c r="B23" s="4" t="s">
        <v>2058</v>
      </c>
      <c r="C23" s="5" t="s">
        <v>2059</v>
      </c>
      <c r="D23" s="4" t="s">
        <v>15</v>
      </c>
      <c r="E23" s="187">
        <v>898</v>
      </c>
      <c r="F23" s="187">
        <f t="shared" si="0"/>
        <v>0</v>
      </c>
      <c r="G23" s="217">
        <v>1673</v>
      </c>
      <c r="H23" s="187">
        <f t="shared" si="1"/>
        <v>0</v>
      </c>
      <c r="I23" s="218">
        <v>1929</v>
      </c>
      <c r="J23" s="188">
        <f t="shared" si="2"/>
        <v>0</v>
      </c>
      <c r="K23" s="1" t="b">
        <f>B23=[2]р9гл1!B23</f>
        <v>1</v>
      </c>
      <c r="L23" s="14"/>
      <c r="M23" s="25">
        <f>р9гл1!E23/'9,1'!E23</f>
        <v>1.1124721603563474</v>
      </c>
      <c r="N23" s="25"/>
      <c r="O23" s="25">
        <f>р9гл1!G23/'9,1'!G23</f>
        <v>1.112970711297071</v>
      </c>
      <c r="P23" s="25"/>
      <c r="Q23" s="25">
        <f>р9гл1!I23/'9,1'!I23</f>
        <v>1.1130119232763089</v>
      </c>
      <c r="R23" s="25"/>
      <c r="T23" s="1">
        <v>784</v>
      </c>
      <c r="U23" s="1">
        <v>0</v>
      </c>
      <c r="V23" s="1">
        <v>1462</v>
      </c>
      <c r="W23" s="1">
        <v>0</v>
      </c>
      <c r="X23" s="1">
        <v>1685</v>
      </c>
      <c r="Y23" s="1">
        <v>0</v>
      </c>
      <c r="Z23" s="161" t="b">
        <f t="shared" si="3"/>
        <v>0</v>
      </c>
      <c r="AA23" s="161" t="b">
        <f t="shared" si="4"/>
        <v>1</v>
      </c>
      <c r="AB23" s="161" t="b">
        <f t="shared" si="5"/>
        <v>0</v>
      </c>
      <c r="AC23" s="161" t="b">
        <f t="shared" si="6"/>
        <v>1</v>
      </c>
      <c r="AD23" s="161" t="b">
        <f t="shared" si="7"/>
        <v>0</v>
      </c>
      <c r="AE23" s="161" t="b">
        <f t="shared" si="8"/>
        <v>1</v>
      </c>
    </row>
    <row r="24" spans="1:31" ht="36.75" customHeight="1" x14ac:dyDescent="0.2">
      <c r="A24" s="4" t="s">
        <v>233</v>
      </c>
      <c r="B24" s="4" t="s">
        <v>2060</v>
      </c>
      <c r="C24" s="5" t="s">
        <v>2061</v>
      </c>
      <c r="D24" s="4" t="s">
        <v>15</v>
      </c>
      <c r="E24" s="217">
        <v>2070</v>
      </c>
      <c r="F24" s="187">
        <f t="shared" si="0"/>
        <v>0</v>
      </c>
      <c r="G24" s="217">
        <v>3898</v>
      </c>
      <c r="H24" s="187">
        <f t="shared" si="1"/>
        <v>0</v>
      </c>
      <c r="I24" s="218">
        <v>4638</v>
      </c>
      <c r="J24" s="188">
        <f t="shared" si="2"/>
        <v>0</v>
      </c>
      <c r="K24" s="1" t="b">
        <f>B24=[2]р9гл1!B24</f>
        <v>1</v>
      </c>
      <c r="L24" s="14"/>
      <c r="M24" s="25">
        <f>р9гл1!E24/'9,1'!E24</f>
        <v>1.1130434782608696</v>
      </c>
      <c r="N24" s="25"/>
      <c r="O24" s="25">
        <f>р9гл1!G24/'9,1'!G24</f>
        <v>1.1128783991790663</v>
      </c>
      <c r="P24" s="25"/>
      <c r="Q24" s="25">
        <f>р9гл1!I24/'9,1'!I24</f>
        <v>1.1129797326433808</v>
      </c>
      <c r="R24" s="25"/>
      <c r="T24" s="1">
        <v>1808</v>
      </c>
      <c r="U24" s="1">
        <v>0</v>
      </c>
      <c r="V24" s="1">
        <v>3405</v>
      </c>
      <c r="W24" s="1">
        <v>0</v>
      </c>
      <c r="X24" s="1">
        <v>4051</v>
      </c>
      <c r="Y24" s="1">
        <v>0</v>
      </c>
      <c r="Z24" s="161" t="b">
        <f t="shared" si="3"/>
        <v>0</v>
      </c>
      <c r="AA24" s="161" t="b">
        <f t="shared" si="4"/>
        <v>1</v>
      </c>
      <c r="AB24" s="161" t="b">
        <f t="shared" si="5"/>
        <v>0</v>
      </c>
      <c r="AC24" s="161" t="b">
        <f t="shared" si="6"/>
        <v>1</v>
      </c>
      <c r="AD24" s="161" t="b">
        <f t="shared" si="7"/>
        <v>0</v>
      </c>
      <c r="AE24" s="161" t="b">
        <f t="shared" si="8"/>
        <v>1</v>
      </c>
    </row>
    <row r="25" spans="1:31" ht="36.75" customHeight="1" x14ac:dyDescent="0.2">
      <c r="A25" s="4" t="s">
        <v>236</v>
      </c>
      <c r="B25" s="4" t="s">
        <v>2062</v>
      </c>
      <c r="C25" s="5" t="s">
        <v>2063</v>
      </c>
      <c r="D25" s="4" t="s">
        <v>15</v>
      </c>
      <c r="E25" s="217">
        <v>1489</v>
      </c>
      <c r="F25" s="187">
        <f t="shared" si="0"/>
        <v>0</v>
      </c>
      <c r="G25" s="217">
        <v>2777</v>
      </c>
      <c r="H25" s="187">
        <f t="shared" si="1"/>
        <v>0</v>
      </c>
      <c r="I25" s="218">
        <v>3199</v>
      </c>
      <c r="J25" s="188">
        <f t="shared" si="2"/>
        <v>0</v>
      </c>
      <c r="K25" s="1" t="b">
        <f>B25=[2]р9гл1!B25</f>
        <v>1</v>
      </c>
      <c r="L25" s="14"/>
      <c r="M25" s="25">
        <f>р9гл1!E25/'9,1'!E25</f>
        <v>1.1128274009402284</v>
      </c>
      <c r="N25" s="25"/>
      <c r="O25" s="25">
        <f>р9гл1!G25/'9,1'!G25</f>
        <v>1.1130716600648181</v>
      </c>
      <c r="P25" s="25"/>
      <c r="Q25" s="25">
        <f>р9гл1!I25/'9,1'!I25</f>
        <v>1.1128477649265396</v>
      </c>
      <c r="R25" s="25"/>
      <c r="T25" s="1">
        <v>1301</v>
      </c>
      <c r="U25" s="1">
        <v>0</v>
      </c>
      <c r="V25" s="1">
        <v>2425</v>
      </c>
      <c r="W25" s="1">
        <v>0</v>
      </c>
      <c r="X25" s="1">
        <v>2794</v>
      </c>
      <c r="Y25" s="1">
        <v>0</v>
      </c>
      <c r="Z25" s="161" t="b">
        <f t="shared" si="3"/>
        <v>0</v>
      </c>
      <c r="AA25" s="161" t="b">
        <f t="shared" si="4"/>
        <v>1</v>
      </c>
      <c r="AB25" s="161" t="b">
        <f t="shared" si="5"/>
        <v>0</v>
      </c>
      <c r="AC25" s="161" t="b">
        <f t="shared" si="6"/>
        <v>1</v>
      </c>
      <c r="AD25" s="161" t="b">
        <f t="shared" si="7"/>
        <v>0</v>
      </c>
      <c r="AE25" s="161" t="b">
        <f t="shared" si="8"/>
        <v>1</v>
      </c>
    </row>
    <row r="26" spans="1:31" ht="36.75" customHeight="1" x14ac:dyDescent="0.2">
      <c r="A26" s="4" t="s">
        <v>239</v>
      </c>
      <c r="B26" s="4" t="s">
        <v>2064</v>
      </c>
      <c r="C26" s="5" t="s">
        <v>2065</v>
      </c>
      <c r="D26" s="4" t="s">
        <v>15</v>
      </c>
      <c r="E26" s="217">
        <v>3412</v>
      </c>
      <c r="F26" s="187">
        <f t="shared" si="0"/>
        <v>0</v>
      </c>
      <c r="G26" s="217">
        <v>6429</v>
      </c>
      <c r="H26" s="187">
        <f t="shared" si="1"/>
        <v>0</v>
      </c>
      <c r="I26" s="218">
        <v>7644</v>
      </c>
      <c r="J26" s="188">
        <f t="shared" si="2"/>
        <v>0</v>
      </c>
      <c r="K26" s="1" t="b">
        <f>B26=[2]р9гл1!B26</f>
        <v>1</v>
      </c>
      <c r="L26" s="14"/>
      <c r="M26" s="25">
        <f>р9гл1!E26/'9,1'!E26</f>
        <v>1.1131301289566238</v>
      </c>
      <c r="N26" s="25"/>
      <c r="O26" s="25">
        <f>р9гл1!G26/'9,1'!G26</f>
        <v>1.1129258049463369</v>
      </c>
      <c r="P26" s="25"/>
      <c r="Q26" s="25">
        <f>р9гл1!I26/'9,1'!I26</f>
        <v>1.1130298273155417</v>
      </c>
      <c r="R26" s="25"/>
      <c r="T26" s="1">
        <v>2980</v>
      </c>
      <c r="U26" s="1">
        <v>0</v>
      </c>
      <c r="V26" s="1">
        <v>5615</v>
      </c>
      <c r="W26" s="1">
        <v>0</v>
      </c>
      <c r="X26" s="1">
        <v>6677</v>
      </c>
      <c r="Y26" s="1">
        <v>0</v>
      </c>
      <c r="Z26" s="161" t="b">
        <f t="shared" si="3"/>
        <v>0</v>
      </c>
      <c r="AA26" s="161" t="b">
        <f t="shared" si="4"/>
        <v>1</v>
      </c>
      <c r="AB26" s="161" t="b">
        <f t="shared" si="5"/>
        <v>0</v>
      </c>
      <c r="AC26" s="161" t="b">
        <f t="shared" si="6"/>
        <v>1</v>
      </c>
      <c r="AD26" s="161" t="b">
        <f t="shared" si="7"/>
        <v>0</v>
      </c>
      <c r="AE26" s="161" t="b">
        <f t="shared" si="8"/>
        <v>1</v>
      </c>
    </row>
    <row r="27" spans="1:31" ht="12.75" customHeight="1" x14ac:dyDescent="0.2">
      <c r="A27" s="4" t="s">
        <v>242</v>
      </c>
      <c r="B27" s="4" t="s">
        <v>2066</v>
      </c>
      <c r="C27" s="5" t="s">
        <v>2067</v>
      </c>
      <c r="D27" s="4" t="s">
        <v>15</v>
      </c>
      <c r="E27" s="187">
        <v>215</v>
      </c>
      <c r="F27" s="187">
        <f t="shared" si="0"/>
        <v>0</v>
      </c>
      <c r="G27" s="187">
        <v>407</v>
      </c>
      <c r="H27" s="187">
        <f t="shared" si="1"/>
        <v>0</v>
      </c>
      <c r="I27" s="188">
        <v>460</v>
      </c>
      <c r="J27" s="188">
        <f t="shared" si="2"/>
        <v>0</v>
      </c>
      <c r="K27" s="1" t="b">
        <f>B27=[2]р9гл1!B27</f>
        <v>1</v>
      </c>
      <c r="L27" s="14"/>
      <c r="M27" s="25">
        <f>р9гл1!E27/'9,1'!E27</f>
        <v>1.1116279069767443</v>
      </c>
      <c r="N27" s="25"/>
      <c r="O27" s="25">
        <f>р9гл1!G27/'9,1'!G27</f>
        <v>1.113022113022113</v>
      </c>
      <c r="P27" s="25"/>
      <c r="Q27" s="25">
        <f>р9гл1!I27/'9,1'!I27</f>
        <v>1.1130434782608696</v>
      </c>
      <c r="R27" s="25"/>
      <c r="T27" s="1">
        <v>188</v>
      </c>
      <c r="U27" s="1">
        <v>0</v>
      </c>
      <c r="V27" s="1">
        <v>355</v>
      </c>
      <c r="W27" s="1">
        <v>0</v>
      </c>
      <c r="X27" s="1">
        <v>402</v>
      </c>
      <c r="Y27" s="1">
        <v>0</v>
      </c>
      <c r="Z27" s="161" t="b">
        <f t="shared" si="3"/>
        <v>0</v>
      </c>
      <c r="AA27" s="161" t="b">
        <f t="shared" si="4"/>
        <v>1</v>
      </c>
      <c r="AB27" s="161" t="b">
        <f t="shared" si="5"/>
        <v>0</v>
      </c>
      <c r="AC27" s="161" t="b">
        <f t="shared" si="6"/>
        <v>1</v>
      </c>
      <c r="AD27" s="161" t="b">
        <f t="shared" si="7"/>
        <v>0</v>
      </c>
      <c r="AE27" s="161" t="b">
        <f t="shared" si="8"/>
        <v>1</v>
      </c>
    </row>
    <row r="28" spans="1:31" ht="24.75" customHeight="1" x14ac:dyDescent="0.2">
      <c r="A28" s="4" t="s">
        <v>245</v>
      </c>
      <c r="B28" s="4" t="s">
        <v>2068</v>
      </c>
      <c r="C28" s="5" t="s">
        <v>2069</v>
      </c>
      <c r="D28" s="4" t="s">
        <v>15</v>
      </c>
      <c r="E28" s="217">
        <v>2259</v>
      </c>
      <c r="F28" s="187">
        <f t="shared" si="0"/>
        <v>0</v>
      </c>
      <c r="G28" s="217">
        <v>6270</v>
      </c>
      <c r="H28" s="187">
        <f t="shared" si="1"/>
        <v>0</v>
      </c>
      <c r="I28" s="218">
        <v>7457</v>
      </c>
      <c r="J28" s="188">
        <f t="shared" si="2"/>
        <v>0</v>
      </c>
      <c r="K28" s="1" t="b">
        <f>B28=[2]р9гл1!B28</f>
        <v>1</v>
      </c>
      <c r="L28" s="14"/>
      <c r="M28" s="25">
        <f>р9гл1!E28/'9,1'!E28</f>
        <v>1.1128818061088976</v>
      </c>
      <c r="N28" s="25"/>
      <c r="O28" s="25">
        <f>р9гл1!G28/'9,1'!G28</f>
        <v>1.1130781499202551</v>
      </c>
      <c r="P28" s="25"/>
      <c r="Q28" s="25">
        <f>р9гл1!I28/'9,1'!I28</f>
        <v>1.1130481426847258</v>
      </c>
      <c r="R28" s="25"/>
      <c r="T28" s="1">
        <v>1973</v>
      </c>
      <c r="U28" s="1">
        <v>0</v>
      </c>
      <c r="V28" s="1">
        <v>5477</v>
      </c>
      <c r="W28" s="1">
        <v>0</v>
      </c>
      <c r="X28" s="1">
        <v>6513</v>
      </c>
      <c r="Y28" s="1">
        <v>0</v>
      </c>
      <c r="Z28" s="161" t="b">
        <f t="shared" si="3"/>
        <v>0</v>
      </c>
      <c r="AA28" s="161" t="b">
        <f t="shared" si="4"/>
        <v>1</v>
      </c>
      <c r="AB28" s="161" t="b">
        <f t="shared" si="5"/>
        <v>0</v>
      </c>
      <c r="AC28" s="161" t="b">
        <f t="shared" si="6"/>
        <v>1</v>
      </c>
      <c r="AD28" s="161" t="b">
        <f t="shared" si="7"/>
        <v>0</v>
      </c>
      <c r="AE28" s="161" t="b">
        <f t="shared" si="8"/>
        <v>1</v>
      </c>
    </row>
    <row r="29" spans="1:31" ht="36.75" customHeight="1" x14ac:dyDescent="0.2">
      <c r="A29" s="4" t="s">
        <v>248</v>
      </c>
      <c r="B29" s="4" t="s">
        <v>2070</v>
      </c>
      <c r="C29" s="5" t="s">
        <v>2071</v>
      </c>
      <c r="D29" s="4" t="s">
        <v>15</v>
      </c>
      <c r="E29" s="217">
        <v>2497</v>
      </c>
      <c r="F29" s="187">
        <f>N73*$K$7</f>
        <v>0</v>
      </c>
      <c r="G29" s="217">
        <v>4704</v>
      </c>
      <c r="H29" s="187">
        <f t="shared" si="1"/>
        <v>0</v>
      </c>
      <c r="I29" s="218">
        <v>5592</v>
      </c>
      <c r="J29" s="188">
        <f t="shared" si="2"/>
        <v>0</v>
      </c>
      <c r="K29" s="1" t="b">
        <f>B29=[2]р9гл1!B29</f>
        <v>1</v>
      </c>
      <c r="L29" s="14"/>
      <c r="M29" s="25">
        <f>р9гл1!E29/'9,1'!E29</f>
        <v>1.1129355226271527</v>
      </c>
      <c r="N29" s="25"/>
      <c r="O29" s="25">
        <f>р9гл1!G29/'9,1'!G29</f>
        <v>1.1130952380952381</v>
      </c>
      <c r="P29" s="25"/>
      <c r="Q29" s="25">
        <f>р9гл1!I29/'9,1'!I29</f>
        <v>1.1130185979971388</v>
      </c>
      <c r="R29" s="25"/>
      <c r="T29" s="1">
        <v>2181</v>
      </c>
      <c r="U29" s="1">
        <v>0</v>
      </c>
      <c r="V29" s="1">
        <v>4108</v>
      </c>
      <c r="W29" s="1">
        <v>0</v>
      </c>
      <c r="X29" s="1">
        <v>4884</v>
      </c>
      <c r="Y29" s="1">
        <v>0</v>
      </c>
      <c r="Z29" s="161" t="b">
        <f t="shared" si="3"/>
        <v>0</v>
      </c>
      <c r="AA29" s="161" t="b">
        <f t="shared" si="4"/>
        <v>1</v>
      </c>
      <c r="AB29" s="161" t="b">
        <f t="shared" si="5"/>
        <v>0</v>
      </c>
      <c r="AC29" s="161" t="b">
        <f t="shared" si="6"/>
        <v>1</v>
      </c>
      <c r="AD29" s="161" t="b">
        <f t="shared" si="7"/>
        <v>0</v>
      </c>
      <c r="AE29" s="161" t="b">
        <f t="shared" si="8"/>
        <v>1</v>
      </c>
    </row>
    <row r="30" spans="1:31" ht="36.75" customHeight="1" x14ac:dyDescent="0.2">
      <c r="A30" s="4" t="s">
        <v>251</v>
      </c>
      <c r="B30" s="4" t="s">
        <v>2072</v>
      </c>
      <c r="C30" s="5" t="s">
        <v>2073</v>
      </c>
      <c r="D30" s="4" t="s">
        <v>15</v>
      </c>
      <c r="E30" s="217">
        <v>1259</v>
      </c>
      <c r="F30" s="187">
        <f t="shared" si="0"/>
        <v>0</v>
      </c>
      <c r="G30" s="217">
        <v>2325</v>
      </c>
      <c r="H30" s="187">
        <f>P74*$K$7</f>
        <v>0</v>
      </c>
      <c r="I30" s="218">
        <v>2722</v>
      </c>
      <c r="J30" s="188">
        <f t="shared" si="2"/>
        <v>0</v>
      </c>
      <c r="K30" s="1" t="b">
        <f>B30=[2]р9гл1!B30</f>
        <v>1</v>
      </c>
      <c r="L30" s="14"/>
      <c r="M30" s="25">
        <f>р9гл1!E30/'9,1'!E30</f>
        <v>1.1127879269261318</v>
      </c>
      <c r="N30" s="25"/>
      <c r="O30" s="25">
        <f>р9гл1!G30/'9,1'!G30</f>
        <v>1.1131182795698924</v>
      </c>
      <c r="P30" s="25"/>
      <c r="Q30" s="25">
        <f>р9гл1!I30/'9,1'!I30</f>
        <v>1.1131520940484938</v>
      </c>
      <c r="R30" s="25"/>
      <c r="T30" s="1">
        <v>1100</v>
      </c>
      <c r="U30" s="1">
        <v>0</v>
      </c>
      <c r="V30" s="1">
        <v>2031</v>
      </c>
      <c r="W30" s="1">
        <v>0</v>
      </c>
      <c r="X30" s="1">
        <v>2378</v>
      </c>
      <c r="Y30" s="1">
        <v>0</v>
      </c>
      <c r="Z30" s="161" t="b">
        <f t="shared" si="3"/>
        <v>0</v>
      </c>
      <c r="AA30" s="161" t="b">
        <f t="shared" si="4"/>
        <v>1</v>
      </c>
      <c r="AB30" s="161" t="b">
        <f t="shared" si="5"/>
        <v>0</v>
      </c>
      <c r="AC30" s="161" t="b">
        <f t="shared" si="6"/>
        <v>1</v>
      </c>
      <c r="AD30" s="161" t="b">
        <f t="shared" si="7"/>
        <v>0</v>
      </c>
      <c r="AE30" s="161" t="b">
        <f t="shared" si="8"/>
        <v>1</v>
      </c>
    </row>
    <row r="31" spans="1:31" ht="36.75" customHeight="1" x14ac:dyDescent="0.2">
      <c r="A31" s="4" t="s">
        <v>254</v>
      </c>
      <c r="B31" s="4" t="s">
        <v>2074</v>
      </c>
      <c r="C31" s="5" t="s">
        <v>2075</v>
      </c>
      <c r="D31" s="4" t="s">
        <v>15</v>
      </c>
      <c r="E31" s="217">
        <v>2336</v>
      </c>
      <c r="F31" s="187">
        <f t="shared" si="0"/>
        <v>0</v>
      </c>
      <c r="G31" s="217">
        <v>4357</v>
      </c>
      <c r="H31" s="187">
        <f t="shared" si="1"/>
        <v>0</v>
      </c>
      <c r="I31" s="218">
        <v>5249</v>
      </c>
      <c r="J31" s="188">
        <f t="shared" si="2"/>
        <v>0</v>
      </c>
      <c r="K31" s="1" t="b">
        <f>B31=[2]р9гл1!B31</f>
        <v>1</v>
      </c>
      <c r="L31" s="14"/>
      <c r="M31" s="25">
        <f>р9гл1!E31/'9,1'!E31</f>
        <v>1.1130136986301369</v>
      </c>
      <c r="N31" s="25"/>
      <c r="O31" s="25">
        <f>р9гл1!G31/'9,1'!G31</f>
        <v>1.1129217351388569</v>
      </c>
      <c r="P31" s="25"/>
      <c r="Q31" s="25">
        <f>р9гл1!I31/'9,1'!I31</f>
        <v>1.1129738997904364</v>
      </c>
      <c r="R31" s="25"/>
      <c r="T31" s="1">
        <v>2040</v>
      </c>
      <c r="U31" s="1">
        <v>0</v>
      </c>
      <c r="V31" s="1">
        <v>3806</v>
      </c>
      <c r="W31" s="1">
        <v>0</v>
      </c>
      <c r="X31" s="1">
        <v>4585</v>
      </c>
      <c r="Y31" s="1">
        <v>0</v>
      </c>
      <c r="Z31" s="161" t="b">
        <f t="shared" si="3"/>
        <v>0</v>
      </c>
      <c r="AA31" s="161" t="b">
        <f t="shared" si="4"/>
        <v>1</v>
      </c>
      <c r="AB31" s="161" t="b">
        <f t="shared" si="5"/>
        <v>0</v>
      </c>
      <c r="AC31" s="161" t="b">
        <f t="shared" si="6"/>
        <v>1</v>
      </c>
      <c r="AD31" s="161" t="b">
        <f t="shared" si="7"/>
        <v>0</v>
      </c>
      <c r="AE31" s="161" t="b">
        <f t="shared" si="8"/>
        <v>1</v>
      </c>
    </row>
    <row r="32" spans="1:31" s="19" customFormat="1" ht="38.25" x14ac:dyDescent="0.2">
      <c r="A32" s="160">
        <v>23</v>
      </c>
      <c r="B32" s="160" t="s">
        <v>2076</v>
      </c>
      <c r="C32" s="17" t="s">
        <v>3049</v>
      </c>
      <c r="D32" s="16" t="s">
        <v>15</v>
      </c>
      <c r="E32" s="219">
        <v>342</v>
      </c>
      <c r="F32" s="219">
        <f t="shared" si="0"/>
        <v>377.18333333333334</v>
      </c>
      <c r="G32" s="219">
        <v>639</v>
      </c>
      <c r="H32" s="219">
        <f t="shared" si="1"/>
        <v>692.35</v>
      </c>
      <c r="I32" s="216">
        <v>736</v>
      </c>
      <c r="J32" s="216">
        <f t="shared" si="2"/>
        <v>817.4</v>
      </c>
      <c r="K32" s="1" t="b">
        <f>B32=[2]р9гл1!B32</f>
        <v>1</v>
      </c>
      <c r="L32" s="14"/>
      <c r="M32" s="25">
        <f>р9гл1!E32/'9,1'!E32</f>
        <v>1.1140350877192982</v>
      </c>
      <c r="N32" s="25"/>
      <c r="O32" s="25">
        <f>р9гл1!G32/'9,1'!G32</f>
        <v>1.1126760563380282</v>
      </c>
      <c r="P32" s="25"/>
      <c r="Q32" s="25">
        <f>р9гл1!I32/'9,1'!I32</f>
        <v>1.1127717391304348</v>
      </c>
      <c r="R32" s="25"/>
      <c r="T32" s="19">
        <v>299</v>
      </c>
      <c r="U32" s="19">
        <v>324</v>
      </c>
      <c r="V32" s="19">
        <v>558</v>
      </c>
      <c r="W32" s="19">
        <v>594</v>
      </c>
      <c r="X32" s="19">
        <v>643</v>
      </c>
      <c r="Y32" s="19">
        <v>702</v>
      </c>
      <c r="Z32" s="161" t="b">
        <f t="shared" si="3"/>
        <v>0</v>
      </c>
      <c r="AA32" s="161" t="b">
        <f t="shared" si="4"/>
        <v>0</v>
      </c>
      <c r="AB32" s="161" t="b">
        <f t="shared" si="5"/>
        <v>0</v>
      </c>
      <c r="AC32" s="161" t="b">
        <f t="shared" si="6"/>
        <v>0</v>
      </c>
      <c r="AD32" s="161" t="b">
        <f t="shared" si="7"/>
        <v>0</v>
      </c>
      <c r="AE32" s="161" t="b">
        <f t="shared" si="8"/>
        <v>0</v>
      </c>
    </row>
    <row r="33" spans="1:31" s="19" customFormat="1" ht="38.25" x14ac:dyDescent="0.2">
      <c r="A33" s="160" t="s">
        <v>260</v>
      </c>
      <c r="B33" s="160" t="s">
        <v>2077</v>
      </c>
      <c r="C33" s="17" t="s">
        <v>3050</v>
      </c>
      <c r="D33" s="16" t="s">
        <v>15</v>
      </c>
      <c r="E33" s="219">
        <v>392</v>
      </c>
      <c r="F33" s="219">
        <f t="shared" si="0"/>
        <v>431.06666666666672</v>
      </c>
      <c r="G33" s="219">
        <v>730</v>
      </c>
      <c r="H33" s="219">
        <f t="shared" si="1"/>
        <v>788.93333333333339</v>
      </c>
      <c r="I33" s="216">
        <v>840</v>
      </c>
      <c r="J33" s="216">
        <f t="shared" si="2"/>
        <v>933.3</v>
      </c>
      <c r="K33" s="1" t="b">
        <f>B33=[2]р9гл1!B33</f>
        <v>1</v>
      </c>
      <c r="L33" s="14"/>
      <c r="M33" s="25">
        <f>р9гл1!E33/'9,1'!E33</f>
        <v>1.1122448979591837</v>
      </c>
      <c r="N33" s="25"/>
      <c r="O33" s="25">
        <f>р9гл1!G33/'9,1'!G33</f>
        <v>1.1123287671232878</v>
      </c>
      <c r="P33" s="25"/>
      <c r="Q33" s="25">
        <f>р9гл1!I33/'9,1'!I33</f>
        <v>1.1130952380952381</v>
      </c>
      <c r="R33" s="25"/>
      <c r="T33" s="19">
        <v>342</v>
      </c>
      <c r="U33" s="19">
        <v>370</v>
      </c>
      <c r="V33" s="19">
        <v>637</v>
      </c>
      <c r="W33" s="19">
        <v>678</v>
      </c>
      <c r="X33" s="19">
        <v>734</v>
      </c>
      <c r="Y33" s="19">
        <v>802</v>
      </c>
      <c r="Z33" s="161" t="b">
        <f t="shared" si="3"/>
        <v>0</v>
      </c>
      <c r="AA33" s="161" t="b">
        <f t="shared" si="4"/>
        <v>0</v>
      </c>
      <c r="AB33" s="161" t="b">
        <f t="shared" si="5"/>
        <v>0</v>
      </c>
      <c r="AC33" s="161" t="b">
        <f t="shared" si="6"/>
        <v>0</v>
      </c>
      <c r="AD33" s="161" t="b">
        <f t="shared" si="7"/>
        <v>0</v>
      </c>
      <c r="AE33" s="161" t="b">
        <f t="shared" si="8"/>
        <v>0</v>
      </c>
    </row>
    <row r="34" spans="1:31" ht="24.75" customHeight="1" x14ac:dyDescent="0.2">
      <c r="A34" s="4" t="s">
        <v>263</v>
      </c>
      <c r="B34" s="4" t="s">
        <v>2078</v>
      </c>
      <c r="C34" s="5" t="s">
        <v>2079</v>
      </c>
      <c r="D34" s="4" t="s">
        <v>15</v>
      </c>
      <c r="E34" s="187">
        <v>410</v>
      </c>
      <c r="F34" s="187">
        <f t="shared" si="0"/>
        <v>0</v>
      </c>
      <c r="G34" s="187">
        <v>765</v>
      </c>
      <c r="H34" s="187">
        <f t="shared" si="1"/>
        <v>0</v>
      </c>
      <c r="I34" s="188">
        <v>882</v>
      </c>
      <c r="J34" s="188">
        <f t="shared" si="2"/>
        <v>0</v>
      </c>
      <c r="K34" s="1" t="b">
        <f>B34=[2]р9гл1!B34</f>
        <v>1</v>
      </c>
      <c r="L34" s="14"/>
      <c r="M34" s="25">
        <f>р9гл1!E34/'9,1'!E34</f>
        <v>1.1121951219512196</v>
      </c>
      <c r="N34" s="25"/>
      <c r="O34" s="25">
        <f>р9гл1!G34/'9,1'!G34</f>
        <v>1.1124183006535948</v>
      </c>
      <c r="P34" s="25"/>
      <c r="Q34" s="25">
        <f>р9гл1!I34/'9,1'!I34</f>
        <v>1.1133786848072562</v>
      </c>
      <c r="R34" s="25"/>
      <c r="T34" s="1">
        <v>358</v>
      </c>
      <c r="U34" s="1">
        <v>0</v>
      </c>
      <c r="V34" s="1">
        <v>668</v>
      </c>
      <c r="W34" s="1">
        <v>0</v>
      </c>
      <c r="X34" s="1">
        <v>770</v>
      </c>
      <c r="Y34" s="1">
        <v>0</v>
      </c>
      <c r="Z34" s="161" t="b">
        <f t="shared" si="3"/>
        <v>0</v>
      </c>
      <c r="AA34" s="161" t="b">
        <f t="shared" si="4"/>
        <v>1</v>
      </c>
      <c r="AB34" s="161" t="b">
        <f t="shared" si="5"/>
        <v>0</v>
      </c>
      <c r="AC34" s="161" t="b">
        <f t="shared" si="6"/>
        <v>1</v>
      </c>
      <c r="AD34" s="161" t="b">
        <f t="shared" si="7"/>
        <v>0</v>
      </c>
      <c r="AE34" s="161" t="b">
        <f t="shared" si="8"/>
        <v>1</v>
      </c>
    </row>
    <row r="35" spans="1:31" ht="24.75" customHeight="1" x14ac:dyDescent="0.2">
      <c r="A35" s="4" t="s">
        <v>266</v>
      </c>
      <c r="B35" s="4" t="s">
        <v>2080</v>
      </c>
      <c r="C35" s="5" t="s">
        <v>2081</v>
      </c>
      <c r="D35" s="4" t="s">
        <v>15</v>
      </c>
      <c r="E35" s="187">
        <v>452</v>
      </c>
      <c r="F35" s="187">
        <f t="shared" si="0"/>
        <v>0</v>
      </c>
      <c r="G35" s="187">
        <v>841</v>
      </c>
      <c r="H35" s="187">
        <f t="shared" si="1"/>
        <v>0</v>
      </c>
      <c r="I35" s="188">
        <v>970</v>
      </c>
      <c r="J35" s="188">
        <f t="shared" si="2"/>
        <v>0</v>
      </c>
      <c r="K35" s="1" t="b">
        <f>B35=[2]р9гл1!B35</f>
        <v>1</v>
      </c>
      <c r="L35" s="14"/>
      <c r="M35" s="25">
        <f>р9гл1!E35/'9,1'!E35</f>
        <v>1.1128318584070795</v>
      </c>
      <c r="N35" s="25"/>
      <c r="O35" s="25">
        <f>р9гл1!G35/'9,1'!G35</f>
        <v>1.112960760998811</v>
      </c>
      <c r="P35" s="25"/>
      <c r="Q35" s="25">
        <f>р9гл1!I35/'9,1'!I35</f>
        <v>1.1134020618556701</v>
      </c>
      <c r="R35" s="25"/>
      <c r="T35" s="1">
        <v>394</v>
      </c>
      <c r="U35" s="1">
        <v>0</v>
      </c>
      <c r="V35" s="1">
        <v>735</v>
      </c>
      <c r="W35" s="1">
        <v>0</v>
      </c>
      <c r="X35" s="1">
        <v>848</v>
      </c>
      <c r="Y35" s="1">
        <v>0</v>
      </c>
      <c r="Z35" s="161" t="b">
        <f t="shared" si="3"/>
        <v>0</v>
      </c>
      <c r="AA35" s="161" t="b">
        <f t="shared" si="4"/>
        <v>1</v>
      </c>
      <c r="AB35" s="161" t="b">
        <f t="shared" si="5"/>
        <v>0</v>
      </c>
      <c r="AC35" s="161" t="b">
        <f t="shared" si="6"/>
        <v>1</v>
      </c>
      <c r="AD35" s="161" t="b">
        <f t="shared" si="7"/>
        <v>0</v>
      </c>
      <c r="AE35" s="161" t="b">
        <f t="shared" si="8"/>
        <v>1</v>
      </c>
    </row>
    <row r="36" spans="1:31" ht="24.75" customHeight="1" x14ac:dyDescent="0.2">
      <c r="A36" s="4" t="s">
        <v>269</v>
      </c>
      <c r="B36" s="4" t="s">
        <v>2082</v>
      </c>
      <c r="C36" s="5" t="s">
        <v>2083</v>
      </c>
      <c r="D36" s="4" t="s">
        <v>15</v>
      </c>
      <c r="E36" s="187">
        <v>488</v>
      </c>
      <c r="F36" s="187">
        <f t="shared" si="0"/>
        <v>0</v>
      </c>
      <c r="G36" s="187">
        <v>908</v>
      </c>
      <c r="H36" s="187">
        <f t="shared" si="1"/>
        <v>0</v>
      </c>
      <c r="I36" s="188">
        <v>1049</v>
      </c>
      <c r="J36" s="188">
        <f t="shared" si="2"/>
        <v>0</v>
      </c>
      <c r="K36" s="1" t="b">
        <f>B36=[2]р9гл1!B36</f>
        <v>1</v>
      </c>
      <c r="L36" s="14"/>
      <c r="M36" s="25">
        <f>р9гл1!E36/'9,1'!E36</f>
        <v>1.1127049180327868</v>
      </c>
      <c r="N36" s="25"/>
      <c r="O36" s="25">
        <f>р9гл1!G36/'9,1'!G36</f>
        <v>1.1134361233480177</v>
      </c>
      <c r="P36" s="25"/>
      <c r="Q36" s="25">
        <f>р9гл1!I36/'9,1'!I36</f>
        <v>1.1134413727359389</v>
      </c>
      <c r="R36" s="25"/>
      <c r="T36" s="1">
        <v>426</v>
      </c>
      <c r="U36" s="1">
        <v>0</v>
      </c>
      <c r="V36" s="1">
        <v>793</v>
      </c>
      <c r="W36" s="1">
        <v>0</v>
      </c>
      <c r="X36" s="1">
        <v>916</v>
      </c>
      <c r="Y36" s="1">
        <v>0</v>
      </c>
      <c r="Z36" s="161" t="b">
        <f t="shared" si="3"/>
        <v>0</v>
      </c>
      <c r="AA36" s="161" t="b">
        <f t="shared" si="4"/>
        <v>1</v>
      </c>
      <c r="AB36" s="161" t="b">
        <f t="shared" si="5"/>
        <v>0</v>
      </c>
      <c r="AC36" s="161" t="b">
        <f t="shared" si="6"/>
        <v>1</v>
      </c>
      <c r="AD36" s="161" t="b">
        <f t="shared" si="7"/>
        <v>0</v>
      </c>
      <c r="AE36" s="161" t="b">
        <f t="shared" si="8"/>
        <v>1</v>
      </c>
    </row>
    <row r="37" spans="1:31" ht="24.75" customHeight="1" x14ac:dyDescent="0.2">
      <c r="A37" s="4" t="s">
        <v>272</v>
      </c>
      <c r="B37" s="4" t="s">
        <v>2084</v>
      </c>
      <c r="C37" s="5" t="s">
        <v>2085</v>
      </c>
      <c r="D37" s="4" t="s">
        <v>15</v>
      </c>
      <c r="E37" s="217">
        <v>2189</v>
      </c>
      <c r="F37" s="187">
        <f>N81*$K$7</f>
        <v>0</v>
      </c>
      <c r="G37" s="217">
        <v>4080</v>
      </c>
      <c r="H37" s="187">
        <f t="shared" si="1"/>
        <v>0</v>
      </c>
      <c r="I37" s="218">
        <v>4704</v>
      </c>
      <c r="J37" s="188">
        <f t="shared" si="2"/>
        <v>0</v>
      </c>
      <c r="K37" s="1" t="b">
        <f>B37=[2]р9гл1!B37</f>
        <v>1</v>
      </c>
      <c r="L37" s="14"/>
      <c r="M37" s="25">
        <f>р9гл1!E37/'9,1'!E37</f>
        <v>1.1128369118318866</v>
      </c>
      <c r="N37" s="25"/>
      <c r="O37" s="25">
        <f>р9гл1!G37/'9,1'!G37</f>
        <v>1.1129901960784314</v>
      </c>
      <c r="P37" s="25"/>
      <c r="Q37" s="25">
        <f>р9гл1!I37/'9,1'!I37</f>
        <v>1.1130952380952381</v>
      </c>
      <c r="R37" s="25"/>
      <c r="T37" s="1">
        <v>1912</v>
      </c>
      <c r="U37" s="1">
        <v>0</v>
      </c>
      <c r="V37" s="1">
        <v>3564</v>
      </c>
      <c r="W37" s="1">
        <v>0</v>
      </c>
      <c r="X37" s="1">
        <v>4108</v>
      </c>
      <c r="Y37" s="1">
        <v>0</v>
      </c>
      <c r="Z37" s="161" t="b">
        <f t="shared" si="3"/>
        <v>0</v>
      </c>
      <c r="AA37" s="161" t="b">
        <f t="shared" si="4"/>
        <v>1</v>
      </c>
      <c r="AB37" s="161" t="b">
        <f t="shared" si="5"/>
        <v>0</v>
      </c>
      <c r="AC37" s="161" t="b">
        <f t="shared" si="6"/>
        <v>1</v>
      </c>
      <c r="AD37" s="161" t="b">
        <f t="shared" si="7"/>
        <v>0</v>
      </c>
      <c r="AE37" s="161" t="b">
        <f t="shared" si="8"/>
        <v>1</v>
      </c>
    </row>
    <row r="38" spans="1:31" ht="24.75" customHeight="1" x14ac:dyDescent="0.2">
      <c r="A38" s="4" t="s">
        <v>275</v>
      </c>
      <c r="B38" s="4" t="s">
        <v>2086</v>
      </c>
      <c r="C38" s="5" t="s">
        <v>2087</v>
      </c>
      <c r="D38" s="4" t="s">
        <v>15</v>
      </c>
      <c r="E38" s="217">
        <v>2433</v>
      </c>
      <c r="F38" s="187">
        <f t="shared" si="0"/>
        <v>0</v>
      </c>
      <c r="G38" s="217">
        <v>4534</v>
      </c>
      <c r="H38" s="187">
        <f t="shared" si="1"/>
        <v>0</v>
      </c>
      <c r="I38" s="218">
        <v>5228</v>
      </c>
      <c r="J38" s="188">
        <f t="shared" si="2"/>
        <v>0</v>
      </c>
      <c r="K38" s="1" t="b">
        <f>B38=[2]р9гл1!B38</f>
        <v>1</v>
      </c>
      <c r="L38" s="14"/>
      <c r="M38" s="25">
        <f>р9гл1!E38/'9,1'!E38</f>
        <v>1.1130291820797369</v>
      </c>
      <c r="N38" s="25"/>
      <c r="O38" s="25">
        <f>р9гл1!G38/'9,1'!G38</f>
        <v>1.1129245699161887</v>
      </c>
      <c r="P38" s="25"/>
      <c r="Q38" s="25">
        <f>р9гл1!I38/'9,1'!I38</f>
        <v>1.113045141545524</v>
      </c>
      <c r="R38" s="25"/>
      <c r="T38" s="1">
        <v>2125</v>
      </c>
      <c r="U38" s="1">
        <v>0</v>
      </c>
      <c r="V38" s="1">
        <v>3960</v>
      </c>
      <c r="W38" s="1">
        <v>0</v>
      </c>
      <c r="X38" s="1">
        <v>4566</v>
      </c>
      <c r="Y38" s="1">
        <v>0</v>
      </c>
      <c r="Z38" s="161" t="b">
        <f t="shared" si="3"/>
        <v>0</v>
      </c>
      <c r="AA38" s="161" t="b">
        <f t="shared" si="4"/>
        <v>1</v>
      </c>
      <c r="AB38" s="161" t="b">
        <f t="shared" si="5"/>
        <v>0</v>
      </c>
      <c r="AC38" s="161" t="b">
        <f t="shared" si="6"/>
        <v>1</v>
      </c>
      <c r="AD38" s="161" t="b">
        <f t="shared" si="7"/>
        <v>0</v>
      </c>
      <c r="AE38" s="161" t="b">
        <f t="shared" si="8"/>
        <v>1</v>
      </c>
    </row>
    <row r="39" spans="1:31" ht="24.75" customHeight="1" x14ac:dyDescent="0.2">
      <c r="A39" s="4" t="s">
        <v>278</v>
      </c>
      <c r="B39" s="4" t="s">
        <v>2088</v>
      </c>
      <c r="C39" s="5" t="s">
        <v>2089</v>
      </c>
      <c r="D39" s="4" t="s">
        <v>15</v>
      </c>
      <c r="E39" s="217">
        <v>3797</v>
      </c>
      <c r="F39" s="187">
        <f t="shared" si="0"/>
        <v>0</v>
      </c>
      <c r="G39" s="217">
        <v>7077</v>
      </c>
      <c r="H39" s="187">
        <f t="shared" si="1"/>
        <v>0</v>
      </c>
      <c r="I39" s="218">
        <v>8160</v>
      </c>
      <c r="J39" s="188">
        <f t="shared" si="2"/>
        <v>0</v>
      </c>
      <c r="K39" s="1" t="b">
        <f>B39=[2]р9гл1!B39</f>
        <v>1</v>
      </c>
      <c r="L39" s="14"/>
      <c r="M39" s="25">
        <f>р9гл1!E39/'9,1'!E39</f>
        <v>1.1129839346852779</v>
      </c>
      <c r="N39" s="25"/>
      <c r="O39" s="25">
        <f>р9гл1!G39/'9,1'!G39</f>
        <v>1.1130422495407659</v>
      </c>
      <c r="P39" s="25"/>
      <c r="Q39" s="25">
        <f>р9гл1!I39/'9,1'!I39</f>
        <v>1.1129901960784314</v>
      </c>
      <c r="R39" s="25"/>
      <c r="T39" s="1">
        <v>3317</v>
      </c>
      <c r="U39" s="1">
        <v>0</v>
      </c>
      <c r="V39" s="1">
        <v>6181</v>
      </c>
      <c r="W39" s="1">
        <v>0</v>
      </c>
      <c r="X39" s="1">
        <v>7127</v>
      </c>
      <c r="Y39" s="1">
        <v>0</v>
      </c>
      <c r="Z39" s="161" t="b">
        <f t="shared" si="3"/>
        <v>0</v>
      </c>
      <c r="AA39" s="161" t="b">
        <f t="shared" si="4"/>
        <v>1</v>
      </c>
      <c r="AB39" s="161" t="b">
        <f t="shared" si="5"/>
        <v>0</v>
      </c>
      <c r="AC39" s="161" t="b">
        <f t="shared" si="6"/>
        <v>1</v>
      </c>
      <c r="AD39" s="161" t="b">
        <f t="shared" si="7"/>
        <v>0</v>
      </c>
      <c r="AE39" s="161" t="b">
        <f t="shared" si="8"/>
        <v>1</v>
      </c>
    </row>
    <row r="40" spans="1:31" ht="24.75" customHeight="1" x14ac:dyDescent="0.2">
      <c r="A40" s="4" t="s">
        <v>281</v>
      </c>
      <c r="B40" s="4" t="s">
        <v>2090</v>
      </c>
      <c r="C40" s="5" t="s">
        <v>2091</v>
      </c>
      <c r="D40" s="4" t="s">
        <v>15</v>
      </c>
      <c r="E40" s="217">
        <v>5010</v>
      </c>
      <c r="F40" s="187">
        <f t="shared" si="0"/>
        <v>0</v>
      </c>
      <c r="G40" s="217">
        <v>9340</v>
      </c>
      <c r="H40" s="187">
        <f t="shared" si="1"/>
        <v>0</v>
      </c>
      <c r="I40" s="218">
        <v>10766</v>
      </c>
      <c r="J40" s="188">
        <f t="shared" si="2"/>
        <v>0</v>
      </c>
      <c r="K40" s="1" t="b">
        <f>B40=[2]р9гл1!B40</f>
        <v>1</v>
      </c>
      <c r="L40" s="14"/>
      <c r="M40" s="25">
        <f>р9гл1!E40/'9,1'!E40</f>
        <v>1.1129740518962077</v>
      </c>
      <c r="N40" s="25"/>
      <c r="O40" s="25">
        <f>р9гл1!G40/'9,1'!G40</f>
        <v>1.1129550321199144</v>
      </c>
      <c r="P40" s="25"/>
      <c r="Q40" s="25">
        <f>р9гл1!I40/'9,1'!I40</f>
        <v>1.1130410551736949</v>
      </c>
      <c r="R40" s="25"/>
      <c r="T40" s="1">
        <v>4376</v>
      </c>
      <c r="U40" s="1">
        <v>0</v>
      </c>
      <c r="V40" s="1">
        <v>8158</v>
      </c>
      <c r="W40" s="1">
        <v>0</v>
      </c>
      <c r="X40" s="1">
        <v>9404</v>
      </c>
      <c r="Y40" s="1">
        <v>0</v>
      </c>
      <c r="Z40" s="161" t="b">
        <f t="shared" si="3"/>
        <v>0</v>
      </c>
      <c r="AA40" s="161" t="b">
        <f t="shared" si="4"/>
        <v>1</v>
      </c>
      <c r="AB40" s="161" t="b">
        <f t="shared" si="5"/>
        <v>0</v>
      </c>
      <c r="AC40" s="161" t="b">
        <f t="shared" si="6"/>
        <v>1</v>
      </c>
      <c r="AD40" s="161" t="b">
        <f t="shared" si="7"/>
        <v>0</v>
      </c>
      <c r="AE40" s="161" t="b">
        <f t="shared" si="8"/>
        <v>1</v>
      </c>
    </row>
    <row r="41" spans="1:31" ht="24.75" customHeight="1" x14ac:dyDescent="0.2">
      <c r="A41" s="4" t="s">
        <v>284</v>
      </c>
      <c r="B41" s="4" t="s">
        <v>2092</v>
      </c>
      <c r="C41" s="5" t="s">
        <v>2093</v>
      </c>
      <c r="D41" s="4" t="s">
        <v>15</v>
      </c>
      <c r="E41" s="217">
        <v>6130</v>
      </c>
      <c r="F41" s="187">
        <f t="shared" si="0"/>
        <v>0</v>
      </c>
      <c r="G41" s="217">
        <v>11428</v>
      </c>
      <c r="H41" s="187">
        <f t="shared" si="1"/>
        <v>0</v>
      </c>
      <c r="I41" s="218">
        <v>13173</v>
      </c>
      <c r="J41" s="188">
        <f t="shared" si="2"/>
        <v>0</v>
      </c>
      <c r="K41" s="1" t="b">
        <f>B41=[2]р9гл1!B41</f>
        <v>1</v>
      </c>
      <c r="L41" s="14"/>
      <c r="M41" s="25">
        <f>р9гл1!E41/'9,1'!E41</f>
        <v>1.1130505709624796</v>
      </c>
      <c r="N41" s="25"/>
      <c r="O41" s="25">
        <f>р9гл1!G41/'9,1'!G41</f>
        <v>1.1129681484074203</v>
      </c>
      <c r="P41" s="25"/>
      <c r="Q41" s="25">
        <f>р9гл1!I41/'9,1'!I41</f>
        <v>1.1130342366962727</v>
      </c>
      <c r="R41" s="25"/>
      <c r="T41" s="1">
        <v>5354</v>
      </c>
      <c r="U41" s="1">
        <v>0</v>
      </c>
      <c r="V41" s="1">
        <v>9981</v>
      </c>
      <c r="W41" s="1">
        <v>0</v>
      </c>
      <c r="X41" s="1">
        <v>11506</v>
      </c>
      <c r="Y41" s="1">
        <v>0</v>
      </c>
      <c r="Z41" s="161" t="b">
        <f t="shared" si="3"/>
        <v>0</v>
      </c>
      <c r="AA41" s="161" t="b">
        <f t="shared" si="4"/>
        <v>1</v>
      </c>
      <c r="AB41" s="161" t="b">
        <f t="shared" si="5"/>
        <v>0</v>
      </c>
      <c r="AC41" s="161" t="b">
        <f t="shared" si="6"/>
        <v>1</v>
      </c>
      <c r="AD41" s="161" t="b">
        <f t="shared" si="7"/>
        <v>0</v>
      </c>
      <c r="AE41" s="161" t="b">
        <f t="shared" si="8"/>
        <v>1</v>
      </c>
    </row>
    <row r="42" spans="1:31" ht="24.75" customHeight="1" x14ac:dyDescent="0.2">
      <c r="A42" s="4" t="s">
        <v>287</v>
      </c>
      <c r="B42" s="4" t="s">
        <v>2094</v>
      </c>
      <c r="C42" s="5" t="s">
        <v>2095</v>
      </c>
      <c r="D42" s="4" t="s">
        <v>15</v>
      </c>
      <c r="E42" s="217">
        <v>7541</v>
      </c>
      <c r="F42" s="187">
        <f t="shared" si="0"/>
        <v>0</v>
      </c>
      <c r="G42" s="217">
        <v>14057</v>
      </c>
      <c r="H42" s="187">
        <f t="shared" si="1"/>
        <v>0</v>
      </c>
      <c r="I42" s="218">
        <v>16205</v>
      </c>
      <c r="J42" s="188">
        <f>R86*$K$7</f>
        <v>0</v>
      </c>
      <c r="K42" s="1" t="b">
        <f>B42=[2]р9гл1!B42</f>
        <v>1</v>
      </c>
      <c r="L42" s="14"/>
      <c r="M42" s="25">
        <f>р9гл1!E42/'9,1'!E42</f>
        <v>1.1129823630818194</v>
      </c>
      <c r="N42" s="25"/>
      <c r="O42" s="25">
        <f>р9гл1!G42/'9,1'!G42</f>
        <v>1.1129686277299566</v>
      </c>
      <c r="P42" s="25"/>
      <c r="Q42" s="25">
        <f>р9гл1!I42/'9,1'!I42</f>
        <v>1.1129898179574205</v>
      </c>
      <c r="R42" s="25"/>
      <c r="T42" s="1">
        <v>6587</v>
      </c>
      <c r="U42" s="1">
        <v>0</v>
      </c>
      <c r="V42" s="1">
        <v>12278</v>
      </c>
      <c r="W42" s="1">
        <v>0</v>
      </c>
      <c r="X42" s="1">
        <v>14154</v>
      </c>
      <c r="Y42" s="1">
        <v>0</v>
      </c>
      <c r="Z42" s="161" t="b">
        <f t="shared" si="3"/>
        <v>0</v>
      </c>
      <c r="AA42" s="161" t="b">
        <f t="shared" si="4"/>
        <v>1</v>
      </c>
      <c r="AB42" s="161" t="b">
        <f t="shared" si="5"/>
        <v>0</v>
      </c>
      <c r="AC42" s="161" t="b">
        <f t="shared" si="6"/>
        <v>1</v>
      </c>
      <c r="AD42" s="161" t="b">
        <f t="shared" si="7"/>
        <v>0</v>
      </c>
      <c r="AE42" s="161" t="b">
        <f t="shared" si="8"/>
        <v>1</v>
      </c>
    </row>
    <row r="43" spans="1:31" ht="24.75" customHeight="1" x14ac:dyDescent="0.2">
      <c r="A43" s="4" t="s">
        <v>291</v>
      </c>
      <c r="B43" s="4" t="s">
        <v>2096</v>
      </c>
      <c r="C43" s="5" t="s">
        <v>2097</v>
      </c>
      <c r="D43" s="4" t="s">
        <v>15</v>
      </c>
      <c r="E43" s="217">
        <v>3039</v>
      </c>
      <c r="F43" s="187">
        <f t="shared" si="0"/>
        <v>0</v>
      </c>
      <c r="G43" s="217">
        <v>5665</v>
      </c>
      <c r="H43" s="187">
        <f t="shared" si="1"/>
        <v>0</v>
      </c>
      <c r="I43" s="218">
        <v>6530</v>
      </c>
      <c r="J43" s="188">
        <f t="shared" si="2"/>
        <v>0</v>
      </c>
      <c r="K43" s="1" t="b">
        <f>B43=[2]р9гл1!B43</f>
        <v>1</v>
      </c>
      <c r="L43" s="14"/>
      <c r="M43" s="25">
        <f>р9гл1!E43/'9,1'!E43</f>
        <v>1.1128660743665679</v>
      </c>
      <c r="N43" s="25"/>
      <c r="O43" s="25">
        <f>р9гл1!G43/'9,1'!G43</f>
        <v>1.1129744042365401</v>
      </c>
      <c r="P43" s="25"/>
      <c r="Q43" s="25">
        <f>р9гл1!I43/'9,1'!I43</f>
        <v>1.1130168453292497</v>
      </c>
      <c r="R43" s="25"/>
      <c r="T43" s="1">
        <v>2654</v>
      </c>
      <c r="U43" s="1">
        <v>0</v>
      </c>
      <c r="V43" s="1">
        <v>4948</v>
      </c>
      <c r="W43" s="1">
        <v>0</v>
      </c>
      <c r="X43" s="1">
        <v>5704</v>
      </c>
      <c r="Y43" s="1">
        <v>0</v>
      </c>
      <c r="Z43" s="161" t="b">
        <f t="shared" si="3"/>
        <v>0</v>
      </c>
      <c r="AA43" s="161" t="b">
        <f t="shared" si="4"/>
        <v>1</v>
      </c>
      <c r="AB43" s="161" t="b">
        <f t="shared" si="5"/>
        <v>0</v>
      </c>
      <c r="AC43" s="161" t="b">
        <f t="shared" si="6"/>
        <v>1</v>
      </c>
      <c r="AD43" s="161" t="b">
        <f t="shared" si="7"/>
        <v>0</v>
      </c>
      <c r="AE43" s="161" t="b">
        <f t="shared" si="8"/>
        <v>1</v>
      </c>
    </row>
    <row r="44" spans="1:31" ht="24.75" customHeight="1" x14ac:dyDescent="0.2">
      <c r="A44" s="4" t="s">
        <v>294</v>
      </c>
      <c r="B44" s="4" t="s">
        <v>2098</v>
      </c>
      <c r="C44" s="5" t="s">
        <v>2099</v>
      </c>
      <c r="D44" s="4" t="s">
        <v>15</v>
      </c>
      <c r="E44" s="217">
        <v>4927</v>
      </c>
      <c r="F44" s="187">
        <f t="shared" si="0"/>
        <v>0</v>
      </c>
      <c r="G44" s="217">
        <v>9185</v>
      </c>
      <c r="H44" s="187">
        <f t="shared" si="1"/>
        <v>0</v>
      </c>
      <c r="I44" s="218">
        <v>10588</v>
      </c>
      <c r="J44" s="188">
        <f t="shared" si="2"/>
        <v>0</v>
      </c>
      <c r="K44" s="1" t="b">
        <f>B44=[2]р9гл1!B44</f>
        <v>1</v>
      </c>
      <c r="L44" s="14"/>
      <c r="M44" s="25">
        <f>р9гл1!E44/'9,1'!E44</f>
        <v>1.1130505378526487</v>
      </c>
      <c r="N44" s="25"/>
      <c r="O44" s="25">
        <f>р9гл1!G44/'9,1'!G44</f>
        <v>1.1130103429504627</v>
      </c>
      <c r="P44" s="25"/>
      <c r="Q44" s="25">
        <f>р9гл1!I44/'9,1'!I44</f>
        <v>1.1129580657347942</v>
      </c>
      <c r="R44" s="25"/>
      <c r="T44" s="1">
        <v>4304</v>
      </c>
      <c r="U44" s="1">
        <v>0</v>
      </c>
      <c r="V44" s="1">
        <v>8022</v>
      </c>
      <c r="W44" s="1">
        <v>0</v>
      </c>
      <c r="X44" s="1">
        <v>9248</v>
      </c>
      <c r="Y44" s="1">
        <v>0</v>
      </c>
      <c r="Z44" s="161" t="b">
        <f t="shared" si="3"/>
        <v>0</v>
      </c>
      <c r="AA44" s="161" t="b">
        <f t="shared" si="4"/>
        <v>1</v>
      </c>
      <c r="AB44" s="161" t="b">
        <f t="shared" si="5"/>
        <v>0</v>
      </c>
      <c r="AC44" s="161" t="b">
        <f t="shared" si="6"/>
        <v>1</v>
      </c>
      <c r="AD44" s="161" t="b">
        <f t="shared" si="7"/>
        <v>0</v>
      </c>
      <c r="AE44" s="161" t="b">
        <f t="shared" si="8"/>
        <v>1</v>
      </c>
    </row>
    <row r="45" spans="1:31" ht="24.75" customHeight="1" x14ac:dyDescent="0.2">
      <c r="A45" s="4" t="s">
        <v>297</v>
      </c>
      <c r="B45" s="4" t="s">
        <v>2100</v>
      </c>
      <c r="C45" s="5" t="s">
        <v>2101</v>
      </c>
      <c r="D45" s="4" t="s">
        <v>15</v>
      </c>
      <c r="E45" s="217">
        <v>6536</v>
      </c>
      <c r="F45" s="187">
        <f t="shared" si="0"/>
        <v>0</v>
      </c>
      <c r="G45" s="217">
        <v>12182</v>
      </c>
      <c r="H45" s="187">
        <f t="shared" si="1"/>
        <v>0</v>
      </c>
      <c r="I45" s="218">
        <v>14044</v>
      </c>
      <c r="J45" s="188">
        <f t="shared" si="2"/>
        <v>0</v>
      </c>
      <c r="K45" s="1" t="b">
        <f>B45=[2]р9гл1!B45</f>
        <v>1</v>
      </c>
      <c r="L45" s="14"/>
      <c r="M45" s="25">
        <f>р9гл1!E45/'9,1'!E45</f>
        <v>1.1130660954712361</v>
      </c>
      <c r="N45" s="25"/>
      <c r="O45" s="25">
        <f>р9гл1!G45/'9,1'!G45</f>
        <v>1.1130356263339354</v>
      </c>
      <c r="P45" s="25"/>
      <c r="Q45" s="25">
        <f>р9гл1!I45/'9,1'!I45</f>
        <v>1.113001993733979</v>
      </c>
      <c r="R45" s="25"/>
      <c r="T45" s="1">
        <v>5708</v>
      </c>
      <c r="U45" s="1">
        <v>0</v>
      </c>
      <c r="V45" s="1">
        <v>10640</v>
      </c>
      <c r="W45" s="1">
        <v>0</v>
      </c>
      <c r="X45" s="1">
        <v>12266</v>
      </c>
      <c r="Y45" s="1">
        <v>0</v>
      </c>
      <c r="Z45" s="161" t="b">
        <f t="shared" si="3"/>
        <v>0</v>
      </c>
      <c r="AA45" s="161" t="b">
        <f t="shared" si="4"/>
        <v>1</v>
      </c>
      <c r="AB45" s="161" t="b">
        <f t="shared" si="5"/>
        <v>0</v>
      </c>
      <c r="AC45" s="161" t="b">
        <f t="shared" si="6"/>
        <v>1</v>
      </c>
      <c r="AD45" s="161" t="b">
        <f t="shared" si="7"/>
        <v>0</v>
      </c>
      <c r="AE45" s="161" t="b">
        <f t="shared" si="8"/>
        <v>1</v>
      </c>
    </row>
    <row r="46" spans="1:31" ht="24.75" customHeight="1" x14ac:dyDescent="0.2">
      <c r="A46" s="4" t="s">
        <v>300</v>
      </c>
      <c r="B46" s="4" t="s">
        <v>2102</v>
      </c>
      <c r="C46" s="5" t="s">
        <v>2103</v>
      </c>
      <c r="D46" s="4" t="s">
        <v>15</v>
      </c>
      <c r="E46" s="217">
        <v>7676</v>
      </c>
      <c r="F46" s="187">
        <f t="shared" si="0"/>
        <v>0</v>
      </c>
      <c r="G46" s="217">
        <v>14308</v>
      </c>
      <c r="H46" s="187">
        <f t="shared" si="1"/>
        <v>0</v>
      </c>
      <c r="I46" s="218">
        <v>16494</v>
      </c>
      <c r="J46" s="188">
        <f t="shared" si="2"/>
        <v>0</v>
      </c>
      <c r="K46" s="1" t="b">
        <f>B46=[2]р9гл1!B46</f>
        <v>1</v>
      </c>
      <c r="L46" s="14"/>
      <c r="M46" s="25">
        <f>р9гл1!E46/'9,1'!E46</f>
        <v>1.1129494528400208</v>
      </c>
      <c r="N46" s="25"/>
      <c r="O46" s="25">
        <f>р9гл1!G46/'9,1'!G46</f>
        <v>1.1130136986301369</v>
      </c>
      <c r="P46" s="25"/>
      <c r="Q46" s="25">
        <f>р9гл1!I46/'9,1'!I46</f>
        <v>1.1130107918030798</v>
      </c>
      <c r="R46" s="25"/>
      <c r="T46" s="1">
        <v>6705</v>
      </c>
      <c r="U46" s="1">
        <v>0</v>
      </c>
      <c r="V46" s="1">
        <v>12497</v>
      </c>
      <c r="W46" s="1">
        <v>0</v>
      </c>
      <c r="X46" s="1">
        <v>14407</v>
      </c>
      <c r="Y46" s="1">
        <v>0</v>
      </c>
      <c r="Z46" s="161" t="b">
        <f t="shared" si="3"/>
        <v>0</v>
      </c>
      <c r="AA46" s="161" t="b">
        <f t="shared" si="4"/>
        <v>1</v>
      </c>
      <c r="AB46" s="161" t="b">
        <f t="shared" si="5"/>
        <v>0</v>
      </c>
      <c r="AC46" s="161" t="b">
        <f t="shared" si="6"/>
        <v>1</v>
      </c>
      <c r="AD46" s="161" t="b">
        <f t="shared" si="7"/>
        <v>0</v>
      </c>
      <c r="AE46" s="161" t="b">
        <f t="shared" si="8"/>
        <v>1</v>
      </c>
    </row>
    <row r="47" spans="1:31" ht="24.75" customHeight="1" x14ac:dyDescent="0.2">
      <c r="A47" s="4" t="s">
        <v>304</v>
      </c>
      <c r="B47" s="4" t="s">
        <v>2104</v>
      </c>
      <c r="C47" s="5" t="s">
        <v>2105</v>
      </c>
      <c r="D47" s="4" t="s">
        <v>15</v>
      </c>
      <c r="E47" s="217">
        <v>9440</v>
      </c>
      <c r="F47" s="187">
        <f t="shared" si="0"/>
        <v>0</v>
      </c>
      <c r="G47" s="217">
        <v>17596</v>
      </c>
      <c r="H47" s="187">
        <f>P91*$K$7</f>
        <v>0</v>
      </c>
      <c r="I47" s="218">
        <v>20284</v>
      </c>
      <c r="J47" s="188">
        <f t="shared" si="2"/>
        <v>0</v>
      </c>
      <c r="K47" s="1" t="b">
        <f>B47=[2]р9гл1!B47</f>
        <v>1</v>
      </c>
      <c r="L47" s="14"/>
      <c r="M47" s="25">
        <f>р9гл1!E47/'9,1'!E47</f>
        <v>1.1130296610169492</v>
      </c>
      <c r="N47" s="25"/>
      <c r="O47" s="25">
        <f>р9гл1!G47/'9,1'!G47</f>
        <v>1.112980222777904</v>
      </c>
      <c r="P47" s="25"/>
      <c r="Q47" s="25">
        <f>р9гл1!I47/'9,1'!I47</f>
        <v>1.1129954644054427</v>
      </c>
      <c r="R47" s="25"/>
      <c r="T47" s="1">
        <v>8245</v>
      </c>
      <c r="U47" s="1">
        <v>0</v>
      </c>
      <c r="V47" s="1">
        <v>15369</v>
      </c>
      <c r="W47" s="1">
        <v>0</v>
      </c>
      <c r="X47" s="1">
        <v>17717</v>
      </c>
      <c r="Y47" s="1">
        <v>0</v>
      </c>
      <c r="Z47" s="161" t="b">
        <f t="shared" si="3"/>
        <v>0</v>
      </c>
      <c r="AA47" s="161" t="b">
        <f t="shared" si="4"/>
        <v>1</v>
      </c>
      <c r="AB47" s="161" t="b">
        <f t="shared" si="5"/>
        <v>0</v>
      </c>
      <c r="AC47" s="161" t="b">
        <f t="shared" si="6"/>
        <v>1</v>
      </c>
      <c r="AD47" s="161" t="b">
        <f t="shared" si="7"/>
        <v>0</v>
      </c>
      <c r="AE47" s="161" t="b">
        <f t="shared" si="8"/>
        <v>1</v>
      </c>
    </row>
    <row r="48" spans="1:31" ht="24.75" customHeight="1" x14ac:dyDescent="0.2">
      <c r="A48" s="4" t="s">
        <v>307</v>
      </c>
      <c r="B48" s="4" t="s">
        <v>2106</v>
      </c>
      <c r="C48" s="5" t="s">
        <v>2107</v>
      </c>
      <c r="D48" s="4" t="s">
        <v>15</v>
      </c>
      <c r="E48" s="217">
        <v>1868</v>
      </c>
      <c r="F48" s="187">
        <f t="shared" si="0"/>
        <v>0</v>
      </c>
      <c r="G48" s="217">
        <v>3481</v>
      </c>
      <c r="H48" s="187">
        <f t="shared" si="1"/>
        <v>0</v>
      </c>
      <c r="I48" s="218">
        <v>4013</v>
      </c>
      <c r="J48" s="188">
        <f t="shared" si="2"/>
        <v>0</v>
      </c>
      <c r="K48" s="1" t="b">
        <f>B48=[2]р9гл1!B48</f>
        <v>1</v>
      </c>
      <c r="L48" s="14"/>
      <c r="M48" s="25">
        <f>р9гл1!E48/'9,1'!E48</f>
        <v>1.1129550321199144</v>
      </c>
      <c r="N48" s="25"/>
      <c r="O48" s="25">
        <f>р9гл1!G48/'9,1'!G48</f>
        <v>1.1128985923585177</v>
      </c>
      <c r="P48" s="25"/>
      <c r="Q48" s="25">
        <f>р9гл1!I48/'9,1'!I48</f>
        <v>1.1128831298280588</v>
      </c>
      <c r="R48" s="25"/>
      <c r="T48" s="1">
        <v>1632</v>
      </c>
      <c r="U48" s="1">
        <v>0</v>
      </c>
      <c r="V48" s="1">
        <v>3040</v>
      </c>
      <c r="W48" s="1">
        <v>0</v>
      </c>
      <c r="X48" s="1">
        <v>3505</v>
      </c>
      <c r="Y48" s="1">
        <v>0</v>
      </c>
      <c r="Z48" s="161" t="b">
        <f t="shared" si="3"/>
        <v>0</v>
      </c>
      <c r="AA48" s="161" t="b">
        <f t="shared" si="4"/>
        <v>1</v>
      </c>
      <c r="AB48" s="161" t="b">
        <f t="shared" si="5"/>
        <v>0</v>
      </c>
      <c r="AC48" s="161" t="b">
        <f t="shared" si="6"/>
        <v>1</v>
      </c>
      <c r="AD48" s="161" t="b">
        <f t="shared" si="7"/>
        <v>0</v>
      </c>
      <c r="AE48" s="161" t="b">
        <f t="shared" si="8"/>
        <v>1</v>
      </c>
    </row>
    <row r="49" spans="1:31" ht="24.75" customHeight="1" x14ac:dyDescent="0.2">
      <c r="A49" s="4" t="s">
        <v>310</v>
      </c>
      <c r="B49" s="4" t="s">
        <v>2108</v>
      </c>
      <c r="C49" s="5" t="s">
        <v>2109</v>
      </c>
      <c r="D49" s="4" t="s">
        <v>15</v>
      </c>
      <c r="E49" s="187">
        <v>747</v>
      </c>
      <c r="F49" s="187">
        <f t="shared" si="0"/>
        <v>0</v>
      </c>
      <c r="G49" s="217">
        <v>1392</v>
      </c>
      <c r="H49" s="187">
        <f t="shared" si="1"/>
        <v>0</v>
      </c>
      <c r="I49" s="218">
        <v>1606</v>
      </c>
      <c r="J49" s="188">
        <f t="shared" si="2"/>
        <v>0</v>
      </c>
      <c r="K49" s="1" t="b">
        <f>B49=[2]р9гл1!B49</f>
        <v>1</v>
      </c>
      <c r="L49" s="14"/>
      <c r="M49" s="25">
        <f>р9гл1!E49/'9,1'!E49</f>
        <v>1.1124497991967872</v>
      </c>
      <c r="N49" s="25"/>
      <c r="O49" s="25">
        <f>р9гл1!G49/'9,1'!G49</f>
        <v>1.1127873563218391</v>
      </c>
      <c r="P49" s="25"/>
      <c r="Q49" s="25">
        <f>р9гл1!I49/'9,1'!I49</f>
        <v>1.1127023661270237</v>
      </c>
      <c r="R49" s="25"/>
      <c r="T49" s="1">
        <v>652</v>
      </c>
      <c r="U49" s="1">
        <v>0</v>
      </c>
      <c r="V49" s="1">
        <v>1216</v>
      </c>
      <c r="W49" s="1">
        <v>0</v>
      </c>
      <c r="X49" s="1">
        <v>1403</v>
      </c>
      <c r="Y49" s="1">
        <v>0</v>
      </c>
      <c r="Z49" s="161" t="b">
        <f t="shared" si="3"/>
        <v>0</v>
      </c>
      <c r="AA49" s="161" t="b">
        <f t="shared" si="4"/>
        <v>1</v>
      </c>
      <c r="AB49" s="161" t="b">
        <f t="shared" si="5"/>
        <v>0</v>
      </c>
      <c r="AC49" s="161" t="b">
        <f t="shared" si="6"/>
        <v>1</v>
      </c>
      <c r="AD49" s="161" t="b">
        <f t="shared" si="7"/>
        <v>0</v>
      </c>
      <c r="AE49" s="161" t="b">
        <f t="shared" si="8"/>
        <v>1</v>
      </c>
    </row>
    <row r="50" spans="1:31" s="117" customFormat="1" ht="24.75" customHeight="1" x14ac:dyDescent="0.2">
      <c r="A50" s="115" t="s">
        <v>313</v>
      </c>
      <c r="B50" s="115" t="s">
        <v>2110</v>
      </c>
      <c r="C50" s="116" t="s">
        <v>2111</v>
      </c>
      <c r="D50" s="115" t="s">
        <v>15</v>
      </c>
      <c r="E50" s="220">
        <v>156</v>
      </c>
      <c r="F50" s="187">
        <f t="shared" si="0"/>
        <v>170.79999999999998</v>
      </c>
      <c r="G50" s="221">
        <v>290</v>
      </c>
      <c r="H50" s="187">
        <f t="shared" si="1"/>
        <v>320.25</v>
      </c>
      <c r="I50" s="221">
        <v>333</v>
      </c>
      <c r="J50" s="216">
        <f t="shared" si="2"/>
        <v>371.08333333333337</v>
      </c>
      <c r="K50" s="1" t="b">
        <f>B50=[2]р9гл1!B50</f>
        <v>1</v>
      </c>
      <c r="L50" s="118"/>
      <c r="M50" s="25">
        <f>р9гл1!E50/'9,1'!E50</f>
        <v>1.1153846153846154</v>
      </c>
      <c r="N50" s="25">
        <f>р9гл1!F50/'9,1'!F50</f>
        <v>1.1124121779859486</v>
      </c>
      <c r="O50" s="25">
        <f>р9гл1!G50/'9,1'!G50</f>
        <v>1.1137931034482758</v>
      </c>
      <c r="P50" s="25">
        <f>р9гл1!H50/'9,1'!H50</f>
        <v>1.111631537861046</v>
      </c>
      <c r="Q50" s="25">
        <f>р9гл1!I50/'9,1'!I50</f>
        <v>1.1141141141141142</v>
      </c>
      <c r="R50" s="25">
        <f>р9гл1!J50/'9,1'!J50</f>
        <v>1.1129575567033458</v>
      </c>
      <c r="T50" s="117">
        <v>136</v>
      </c>
      <c r="U50" s="117">
        <v>147</v>
      </c>
      <c r="V50" s="117">
        <v>253</v>
      </c>
      <c r="W50" s="117">
        <v>275</v>
      </c>
      <c r="X50" s="117">
        <v>291</v>
      </c>
      <c r="Y50" s="117">
        <v>319</v>
      </c>
      <c r="Z50" s="161" t="b">
        <f t="shared" si="3"/>
        <v>0</v>
      </c>
      <c r="AA50" s="161" t="b">
        <f t="shared" si="4"/>
        <v>0</v>
      </c>
      <c r="AB50" s="161" t="b">
        <f t="shared" si="5"/>
        <v>0</v>
      </c>
      <c r="AC50" s="161" t="b">
        <f t="shared" si="6"/>
        <v>0</v>
      </c>
      <c r="AD50" s="161" t="b">
        <f t="shared" si="7"/>
        <v>0</v>
      </c>
      <c r="AE50" s="161" t="b">
        <f t="shared" si="8"/>
        <v>0</v>
      </c>
    </row>
    <row r="51" spans="1:31" s="117" customFormat="1" ht="24.75" customHeight="1" x14ac:dyDescent="0.2">
      <c r="A51" s="115" t="s">
        <v>316</v>
      </c>
      <c r="B51" s="115" t="s">
        <v>2112</v>
      </c>
      <c r="C51" s="116" t="s">
        <v>2113</v>
      </c>
      <c r="D51" s="115" t="s">
        <v>15</v>
      </c>
      <c r="E51" s="220">
        <v>208</v>
      </c>
      <c r="F51" s="187">
        <f>N95*$K$7</f>
        <v>229.76666666666668</v>
      </c>
      <c r="G51" s="221">
        <v>388</v>
      </c>
      <c r="H51" s="187">
        <f t="shared" si="1"/>
        <v>428.01666666666671</v>
      </c>
      <c r="I51" s="221">
        <v>445</v>
      </c>
      <c r="J51" s="216">
        <f t="shared" si="2"/>
        <v>495.11666666666667</v>
      </c>
      <c r="K51" s="1" t="b">
        <f>B51=[2]р9гл1!B51</f>
        <v>1</v>
      </c>
      <c r="L51" s="118"/>
      <c r="M51" s="25">
        <f>р9гл1!E51/'9,1'!E51</f>
        <v>1.1153846153846154</v>
      </c>
      <c r="N51" s="25">
        <f>р9гл1!F51/'9,1'!F51</f>
        <v>1.114173799506746</v>
      </c>
      <c r="O51" s="25">
        <f>р9гл1!G51/'9,1'!G51</f>
        <v>1.1134020618556701</v>
      </c>
      <c r="P51" s="25">
        <f>р9гл1!H51/'9,1'!H51</f>
        <v>1.1121062263930532</v>
      </c>
      <c r="Q51" s="25">
        <f>р9гл1!I51/'9,1'!I51</f>
        <v>1.1123595505617978</v>
      </c>
      <c r="R51" s="25">
        <f>р9гл1!J51/'9,1'!J51</f>
        <v>1.1128690207695155</v>
      </c>
      <c r="T51" s="117">
        <v>181</v>
      </c>
      <c r="U51" s="117">
        <v>197</v>
      </c>
      <c r="V51" s="117">
        <v>339</v>
      </c>
      <c r="W51" s="117">
        <v>367</v>
      </c>
      <c r="X51" s="117">
        <v>389</v>
      </c>
      <c r="Y51" s="117">
        <v>425</v>
      </c>
      <c r="Z51" s="161" t="b">
        <f t="shared" si="3"/>
        <v>0</v>
      </c>
      <c r="AA51" s="161" t="b">
        <f t="shared" si="4"/>
        <v>0</v>
      </c>
      <c r="AB51" s="161" t="b">
        <f t="shared" si="5"/>
        <v>0</v>
      </c>
      <c r="AC51" s="161" t="b">
        <f t="shared" si="6"/>
        <v>0</v>
      </c>
      <c r="AD51" s="161" t="b">
        <f t="shared" si="7"/>
        <v>0</v>
      </c>
      <c r="AE51" s="161" t="b">
        <f t="shared" si="8"/>
        <v>0</v>
      </c>
    </row>
    <row r="52" spans="1:31" ht="25.5" x14ac:dyDescent="0.2">
      <c r="A52" s="4">
        <v>43</v>
      </c>
      <c r="B52" s="4" t="s">
        <v>3317</v>
      </c>
      <c r="C52" s="5" t="s">
        <v>3315</v>
      </c>
      <c r="D52" s="4" t="s">
        <v>15</v>
      </c>
      <c r="E52" s="217"/>
      <c r="F52" s="187">
        <f>N96*$K$7</f>
        <v>781.81666666666672</v>
      </c>
      <c r="G52" s="217"/>
      <c r="H52" s="187">
        <f>P96*$K$7</f>
        <v>1481.2833333333333</v>
      </c>
      <c r="I52" s="217"/>
      <c r="J52" s="188">
        <f>R96*$K$7</f>
        <v>1748.6666666666667</v>
      </c>
      <c r="S52" s="124"/>
    </row>
    <row r="53" spans="1:31" x14ac:dyDescent="0.2">
      <c r="J53" s="147">
        <f>SUM('9,1'!E10:J51)</f>
        <v>549847.26666666684</v>
      </c>
      <c r="M53" s="275" t="s">
        <v>3322</v>
      </c>
      <c r="N53" s="275"/>
      <c r="O53" s="275" t="s">
        <v>2951</v>
      </c>
      <c r="P53" s="275"/>
      <c r="Q53" s="275" t="s">
        <v>2952</v>
      </c>
      <c r="R53" s="275"/>
    </row>
    <row r="54" spans="1:31" x14ac:dyDescent="0.2">
      <c r="J54" s="14">
        <f>SUM(р9гл1!E10:J53)</f>
        <v>620528.81666666665</v>
      </c>
      <c r="M54" s="210">
        <v>0</v>
      </c>
      <c r="N54" s="210">
        <f>M54/1.2</f>
        <v>0</v>
      </c>
      <c r="O54" s="210">
        <v>0</v>
      </c>
      <c r="P54" s="25">
        <f>O54/1.2</f>
        <v>0</v>
      </c>
      <c r="Q54" s="209">
        <v>0</v>
      </c>
      <c r="R54" s="25">
        <f>Q54/1.2</f>
        <v>0</v>
      </c>
    </row>
    <row r="55" spans="1:31" x14ac:dyDescent="0.2">
      <c r="J55" s="14">
        <f>J54/J53</f>
        <v>1.12854760637166</v>
      </c>
      <c r="M55" s="210">
        <v>0</v>
      </c>
      <c r="N55" s="210">
        <f t="shared" ref="N55:N95" si="9">M55/1.2</f>
        <v>0</v>
      </c>
      <c r="O55" s="210">
        <v>0</v>
      </c>
      <c r="P55" s="25">
        <f t="shared" ref="P55:P96" si="10">O55/1.2</f>
        <v>0</v>
      </c>
      <c r="Q55" s="209">
        <v>0</v>
      </c>
      <c r="R55" s="25">
        <f t="shared" ref="R55:R96" si="11">Q55/1.2</f>
        <v>0</v>
      </c>
    </row>
    <row r="56" spans="1:31" x14ac:dyDescent="0.2">
      <c r="E56" s="14">
        <f>SUM(E10:E51)</f>
        <v>106968</v>
      </c>
      <c r="F56" s="14">
        <f t="shared" ref="F56:I56" si="12">SUM(F10:F51)</f>
        <v>1208.8166666666666</v>
      </c>
      <c r="G56" s="14">
        <f t="shared" si="12"/>
        <v>201848</v>
      </c>
      <c r="H56" s="14">
        <f t="shared" si="12"/>
        <v>2229.5500000000002</v>
      </c>
      <c r="I56" s="14">
        <f t="shared" si="12"/>
        <v>234976</v>
      </c>
      <c r="J56" s="14">
        <f>SUM(J10:J51)</f>
        <v>2616.9</v>
      </c>
      <c r="M56" s="210">
        <v>0</v>
      </c>
      <c r="N56" s="210">
        <f t="shared" si="9"/>
        <v>0</v>
      </c>
      <c r="O56" s="210">
        <v>0</v>
      </c>
      <c r="P56" s="25">
        <f t="shared" si="10"/>
        <v>0</v>
      </c>
      <c r="Q56" s="209">
        <v>0</v>
      </c>
      <c r="R56" s="25">
        <f t="shared" si="11"/>
        <v>0</v>
      </c>
    </row>
    <row r="57" spans="1:31" x14ac:dyDescent="0.2">
      <c r="E57" s="14">
        <f>[3]р9гл1!$E$54</f>
        <v>93429</v>
      </c>
      <c r="F57" s="14">
        <f>[3]р9гл1!$F$54</f>
        <v>1038</v>
      </c>
      <c r="G57" s="14">
        <f>[3]р9гл1!$K$54</f>
        <v>176301</v>
      </c>
      <c r="H57" s="14">
        <f>[3]р9гл1!$L$54</f>
        <v>1914</v>
      </c>
      <c r="I57" s="14">
        <f>[3]р9гл1!$M$54</f>
        <v>205240</v>
      </c>
      <c r="J57" s="14">
        <f>[3]р9гл1!$N$54</f>
        <v>2248</v>
      </c>
      <c r="M57" s="210">
        <v>0</v>
      </c>
      <c r="N57" s="210">
        <f t="shared" si="9"/>
        <v>0</v>
      </c>
      <c r="O57" s="210">
        <v>0</v>
      </c>
      <c r="P57" s="25">
        <f t="shared" si="10"/>
        <v>0</v>
      </c>
      <c r="Q57" s="209">
        <v>0</v>
      </c>
      <c r="R57" s="25">
        <f t="shared" si="11"/>
        <v>0</v>
      </c>
    </row>
    <row r="58" spans="1:31" x14ac:dyDescent="0.2">
      <c r="E58" s="14">
        <f>E56-E57</f>
        <v>13539</v>
      </c>
      <c r="F58" s="14">
        <f t="shared" ref="F58:J58" si="13">F56-F57</f>
        <v>170.81666666666661</v>
      </c>
      <c r="G58" s="14">
        <f t="shared" si="13"/>
        <v>25547</v>
      </c>
      <c r="H58" s="14">
        <f t="shared" si="13"/>
        <v>315.55000000000018</v>
      </c>
      <c r="I58" s="14">
        <f t="shared" si="13"/>
        <v>29736</v>
      </c>
      <c r="J58" s="14">
        <f t="shared" si="13"/>
        <v>368.90000000000009</v>
      </c>
      <c r="M58" s="210">
        <v>0</v>
      </c>
      <c r="N58" s="210">
        <f t="shared" si="9"/>
        <v>0</v>
      </c>
      <c r="O58" s="210">
        <v>0</v>
      </c>
      <c r="P58" s="25">
        <f t="shared" si="10"/>
        <v>0</v>
      </c>
      <c r="Q58" s="209">
        <v>0</v>
      </c>
      <c r="R58" s="25">
        <f t="shared" si="11"/>
        <v>0</v>
      </c>
    </row>
    <row r="59" spans="1:31" x14ac:dyDescent="0.2">
      <c r="M59" s="210">
        <v>0</v>
      </c>
      <c r="N59" s="210">
        <f t="shared" si="9"/>
        <v>0</v>
      </c>
      <c r="O59" s="210">
        <v>0</v>
      </c>
      <c r="P59" s="25">
        <f t="shared" si="10"/>
        <v>0</v>
      </c>
      <c r="Q59" s="209">
        <v>0</v>
      </c>
      <c r="R59" s="25">
        <f t="shared" si="11"/>
        <v>0</v>
      </c>
    </row>
    <row r="60" spans="1:31" x14ac:dyDescent="0.2">
      <c r="M60" s="210">
        <v>0</v>
      </c>
      <c r="N60" s="210">
        <f t="shared" si="9"/>
        <v>0</v>
      </c>
      <c r="O60" s="210">
        <v>0</v>
      </c>
      <c r="P60" s="25">
        <f t="shared" si="10"/>
        <v>0</v>
      </c>
      <c r="Q60" s="209">
        <v>0</v>
      </c>
      <c r="R60" s="25">
        <f t="shared" si="11"/>
        <v>0</v>
      </c>
    </row>
    <row r="61" spans="1:31" x14ac:dyDescent="0.2">
      <c r="M61" s="210">
        <v>0</v>
      </c>
      <c r="N61" s="210">
        <f t="shared" si="9"/>
        <v>0</v>
      </c>
      <c r="O61" s="210">
        <v>0</v>
      </c>
      <c r="P61" s="25">
        <f t="shared" si="10"/>
        <v>0</v>
      </c>
      <c r="Q61" s="209">
        <v>0</v>
      </c>
      <c r="R61" s="25">
        <f t="shared" si="11"/>
        <v>0</v>
      </c>
    </row>
    <row r="62" spans="1:31" x14ac:dyDescent="0.2">
      <c r="M62" s="210">
        <v>0</v>
      </c>
      <c r="N62" s="210">
        <f t="shared" si="9"/>
        <v>0</v>
      </c>
      <c r="O62" s="210">
        <v>0</v>
      </c>
      <c r="P62" s="25">
        <f t="shared" si="10"/>
        <v>0</v>
      </c>
      <c r="Q62" s="209">
        <v>0</v>
      </c>
      <c r="R62" s="25">
        <f t="shared" si="11"/>
        <v>0</v>
      </c>
    </row>
    <row r="63" spans="1:31" x14ac:dyDescent="0.2">
      <c r="M63" s="210">
        <v>0</v>
      </c>
      <c r="N63" s="210">
        <f t="shared" si="9"/>
        <v>0</v>
      </c>
      <c r="O63" s="210">
        <v>0</v>
      </c>
      <c r="P63" s="25">
        <f t="shared" si="10"/>
        <v>0</v>
      </c>
      <c r="Q63" s="209">
        <v>0</v>
      </c>
      <c r="R63" s="25">
        <f t="shared" si="11"/>
        <v>0</v>
      </c>
    </row>
    <row r="64" spans="1:31" x14ac:dyDescent="0.2">
      <c r="M64" s="210">
        <v>0</v>
      </c>
      <c r="N64" s="210">
        <f t="shared" si="9"/>
        <v>0</v>
      </c>
      <c r="O64" s="210">
        <v>0</v>
      </c>
      <c r="P64" s="25">
        <f t="shared" si="10"/>
        <v>0</v>
      </c>
      <c r="Q64" s="209">
        <v>0</v>
      </c>
      <c r="R64" s="25">
        <f t="shared" si="11"/>
        <v>0</v>
      </c>
    </row>
    <row r="65" spans="13:18" x14ac:dyDescent="0.2">
      <c r="M65" s="210">
        <v>0</v>
      </c>
      <c r="N65" s="210">
        <f t="shared" si="9"/>
        <v>0</v>
      </c>
      <c r="O65" s="210">
        <v>0</v>
      </c>
      <c r="P65" s="25">
        <f t="shared" si="10"/>
        <v>0</v>
      </c>
      <c r="Q65" s="209">
        <v>0</v>
      </c>
      <c r="R65" s="25">
        <f t="shared" si="11"/>
        <v>0</v>
      </c>
    </row>
    <row r="66" spans="13:18" x14ac:dyDescent="0.2">
      <c r="M66" s="210">
        <v>0</v>
      </c>
      <c r="N66" s="210">
        <f t="shared" si="9"/>
        <v>0</v>
      </c>
      <c r="O66" s="210">
        <v>0</v>
      </c>
      <c r="P66" s="25">
        <f t="shared" si="10"/>
        <v>0</v>
      </c>
      <c r="Q66" s="209">
        <v>0</v>
      </c>
      <c r="R66" s="25">
        <f t="shared" si="11"/>
        <v>0</v>
      </c>
    </row>
    <row r="67" spans="13:18" x14ac:dyDescent="0.2">
      <c r="M67" s="210">
        <v>0</v>
      </c>
      <c r="N67" s="210">
        <f t="shared" si="9"/>
        <v>0</v>
      </c>
      <c r="O67" s="210">
        <v>0</v>
      </c>
      <c r="P67" s="25">
        <f t="shared" si="10"/>
        <v>0</v>
      </c>
      <c r="Q67" s="209">
        <v>0</v>
      </c>
      <c r="R67" s="25">
        <f t="shared" si="11"/>
        <v>0</v>
      </c>
    </row>
    <row r="68" spans="13:18" x14ac:dyDescent="0.2">
      <c r="M68" s="210">
        <v>0</v>
      </c>
      <c r="N68" s="210">
        <f t="shared" si="9"/>
        <v>0</v>
      </c>
      <c r="O68" s="210">
        <v>0</v>
      </c>
      <c r="P68" s="25">
        <f t="shared" si="10"/>
        <v>0</v>
      </c>
      <c r="Q68" s="209">
        <v>0</v>
      </c>
      <c r="R68" s="25">
        <f t="shared" si="11"/>
        <v>0</v>
      </c>
    </row>
    <row r="69" spans="13:18" x14ac:dyDescent="0.2">
      <c r="M69" s="210">
        <v>0</v>
      </c>
      <c r="N69" s="210">
        <f t="shared" si="9"/>
        <v>0</v>
      </c>
      <c r="O69" s="210">
        <v>0</v>
      </c>
      <c r="P69" s="25">
        <f t="shared" si="10"/>
        <v>0</v>
      </c>
      <c r="Q69" s="209">
        <v>0</v>
      </c>
      <c r="R69" s="25">
        <f t="shared" si="11"/>
        <v>0</v>
      </c>
    </row>
    <row r="70" spans="13:18" x14ac:dyDescent="0.2">
      <c r="M70" s="210">
        <v>0</v>
      </c>
      <c r="N70" s="210">
        <f t="shared" si="9"/>
        <v>0</v>
      </c>
      <c r="O70" s="214">
        <v>0</v>
      </c>
      <c r="P70" s="25">
        <f t="shared" si="10"/>
        <v>0</v>
      </c>
      <c r="Q70" s="209">
        <v>0</v>
      </c>
      <c r="R70" s="25">
        <f t="shared" si="11"/>
        <v>0</v>
      </c>
    </row>
    <row r="71" spans="13:18" x14ac:dyDescent="0.2">
      <c r="M71" s="210">
        <v>0</v>
      </c>
      <c r="N71" s="210">
        <f t="shared" si="9"/>
        <v>0</v>
      </c>
      <c r="O71" s="214">
        <v>0</v>
      </c>
      <c r="P71" s="25">
        <f t="shared" si="10"/>
        <v>0</v>
      </c>
      <c r="Q71" s="209">
        <v>0</v>
      </c>
      <c r="R71" s="25">
        <f t="shared" si="11"/>
        <v>0</v>
      </c>
    </row>
    <row r="72" spans="13:18" x14ac:dyDescent="0.2">
      <c r="M72" s="210">
        <v>0</v>
      </c>
      <c r="N72" s="210">
        <f t="shared" si="9"/>
        <v>0</v>
      </c>
      <c r="O72" s="214">
        <v>0</v>
      </c>
      <c r="P72" s="25">
        <f t="shared" si="10"/>
        <v>0</v>
      </c>
      <c r="Q72" s="209">
        <v>0</v>
      </c>
      <c r="R72" s="25">
        <f t="shared" si="11"/>
        <v>0</v>
      </c>
    </row>
    <row r="73" spans="13:18" x14ac:dyDescent="0.2">
      <c r="M73" s="210">
        <v>0</v>
      </c>
      <c r="N73" s="210">
        <f t="shared" si="9"/>
        <v>0</v>
      </c>
      <c r="O73" s="214">
        <v>0</v>
      </c>
      <c r="P73" s="25">
        <f t="shared" si="10"/>
        <v>0</v>
      </c>
      <c r="Q73" s="209">
        <v>0</v>
      </c>
      <c r="R73" s="25">
        <f t="shared" si="11"/>
        <v>0</v>
      </c>
    </row>
    <row r="74" spans="13:18" x14ac:dyDescent="0.2">
      <c r="M74" s="210">
        <v>0</v>
      </c>
      <c r="N74" s="210">
        <f t="shared" si="9"/>
        <v>0</v>
      </c>
      <c r="O74" s="214">
        <v>0</v>
      </c>
      <c r="P74" s="25">
        <f t="shared" si="10"/>
        <v>0</v>
      </c>
      <c r="Q74" s="209">
        <v>0</v>
      </c>
      <c r="R74" s="25">
        <f t="shared" si="11"/>
        <v>0</v>
      </c>
    </row>
    <row r="75" spans="13:18" x14ac:dyDescent="0.2">
      <c r="M75" s="210">
        <v>0</v>
      </c>
      <c r="N75" s="210">
        <f t="shared" si="9"/>
        <v>0</v>
      </c>
      <c r="O75" s="214">
        <v>0</v>
      </c>
      <c r="P75" s="25">
        <f t="shared" si="10"/>
        <v>0</v>
      </c>
      <c r="Q75" s="209">
        <v>0</v>
      </c>
      <c r="R75" s="25">
        <f t="shared" si="11"/>
        <v>0</v>
      </c>
    </row>
    <row r="76" spans="13:18" x14ac:dyDescent="0.2">
      <c r="M76" s="210">
        <v>371</v>
      </c>
      <c r="N76" s="210">
        <f>M76/1.2</f>
        <v>309.16666666666669</v>
      </c>
      <c r="O76" s="214">
        <v>681</v>
      </c>
      <c r="P76" s="25">
        <f t="shared" si="10"/>
        <v>567.5</v>
      </c>
      <c r="Q76" s="209">
        <v>804</v>
      </c>
      <c r="R76" s="25">
        <f t="shared" si="11"/>
        <v>670</v>
      </c>
    </row>
    <row r="77" spans="13:18" x14ac:dyDescent="0.2">
      <c r="M77" s="210">
        <v>424</v>
      </c>
      <c r="N77" s="210">
        <f t="shared" si="9"/>
        <v>353.33333333333337</v>
      </c>
      <c r="O77" s="214">
        <v>776</v>
      </c>
      <c r="P77" s="25">
        <f t="shared" si="10"/>
        <v>646.66666666666674</v>
      </c>
      <c r="Q77" s="209">
        <v>918</v>
      </c>
      <c r="R77" s="25">
        <f>Q77/1.2</f>
        <v>765</v>
      </c>
    </row>
    <row r="78" spans="13:18" x14ac:dyDescent="0.2">
      <c r="M78" s="210">
        <v>0</v>
      </c>
      <c r="N78" s="210">
        <f t="shared" si="9"/>
        <v>0</v>
      </c>
      <c r="O78" s="214">
        <v>0</v>
      </c>
      <c r="P78" s="25">
        <f t="shared" si="10"/>
        <v>0</v>
      </c>
      <c r="Q78" s="209">
        <v>0</v>
      </c>
      <c r="R78" s="25">
        <f t="shared" si="11"/>
        <v>0</v>
      </c>
    </row>
    <row r="79" spans="13:18" x14ac:dyDescent="0.2">
      <c r="M79" s="210">
        <v>0</v>
      </c>
      <c r="N79" s="210">
        <f t="shared" si="9"/>
        <v>0</v>
      </c>
      <c r="O79" s="214">
        <v>0</v>
      </c>
      <c r="P79" s="25">
        <f t="shared" si="10"/>
        <v>0</v>
      </c>
      <c r="Q79" s="209">
        <v>0</v>
      </c>
      <c r="R79" s="25">
        <f t="shared" si="11"/>
        <v>0</v>
      </c>
    </row>
    <row r="80" spans="13:18" x14ac:dyDescent="0.2">
      <c r="M80" s="210">
        <v>0</v>
      </c>
      <c r="N80" s="210">
        <f t="shared" si="9"/>
        <v>0</v>
      </c>
      <c r="O80" s="214">
        <v>0</v>
      </c>
      <c r="P80" s="25">
        <f t="shared" si="10"/>
        <v>0</v>
      </c>
      <c r="Q80" s="209">
        <v>0</v>
      </c>
      <c r="R80" s="25">
        <f t="shared" si="11"/>
        <v>0</v>
      </c>
    </row>
    <row r="81" spans="13:18" x14ac:dyDescent="0.2">
      <c r="M81" s="210">
        <v>0</v>
      </c>
      <c r="N81" s="210">
        <f t="shared" si="9"/>
        <v>0</v>
      </c>
      <c r="O81" s="214">
        <v>0</v>
      </c>
      <c r="P81" s="25">
        <f t="shared" si="10"/>
        <v>0</v>
      </c>
      <c r="Q81" s="209">
        <v>0</v>
      </c>
      <c r="R81" s="25">
        <f t="shared" si="11"/>
        <v>0</v>
      </c>
    </row>
    <row r="82" spans="13:18" x14ac:dyDescent="0.2">
      <c r="M82" s="210">
        <v>0</v>
      </c>
      <c r="N82" s="210">
        <f t="shared" si="9"/>
        <v>0</v>
      </c>
      <c r="O82" s="214">
        <v>0</v>
      </c>
      <c r="P82" s="25">
        <f t="shared" si="10"/>
        <v>0</v>
      </c>
      <c r="Q82" s="209">
        <v>0</v>
      </c>
      <c r="R82" s="25">
        <f t="shared" si="11"/>
        <v>0</v>
      </c>
    </row>
    <row r="83" spans="13:18" x14ac:dyDescent="0.2">
      <c r="M83" s="210">
        <v>0</v>
      </c>
      <c r="N83" s="210">
        <f t="shared" si="9"/>
        <v>0</v>
      </c>
      <c r="O83" s="214">
        <v>0</v>
      </c>
      <c r="P83" s="25">
        <f t="shared" si="10"/>
        <v>0</v>
      </c>
      <c r="Q83" s="209">
        <v>0</v>
      </c>
      <c r="R83" s="25">
        <f t="shared" si="11"/>
        <v>0</v>
      </c>
    </row>
    <row r="84" spans="13:18" x14ac:dyDescent="0.2">
      <c r="M84" s="210">
        <v>0</v>
      </c>
      <c r="N84" s="210">
        <f t="shared" si="9"/>
        <v>0</v>
      </c>
      <c r="O84" s="214">
        <v>0</v>
      </c>
      <c r="P84" s="25">
        <f t="shared" si="10"/>
        <v>0</v>
      </c>
      <c r="Q84" s="209">
        <v>0</v>
      </c>
      <c r="R84" s="25">
        <f t="shared" si="11"/>
        <v>0</v>
      </c>
    </row>
    <row r="85" spans="13:18" x14ac:dyDescent="0.2">
      <c r="M85" s="210">
        <v>0</v>
      </c>
      <c r="N85" s="210">
        <f t="shared" si="9"/>
        <v>0</v>
      </c>
      <c r="O85" s="214">
        <v>0</v>
      </c>
      <c r="P85" s="25">
        <f t="shared" si="10"/>
        <v>0</v>
      </c>
      <c r="Q85" s="209">
        <v>0</v>
      </c>
      <c r="R85" s="25">
        <f t="shared" si="11"/>
        <v>0</v>
      </c>
    </row>
    <row r="86" spans="13:18" x14ac:dyDescent="0.2">
      <c r="M86" s="210">
        <v>0</v>
      </c>
      <c r="N86" s="210">
        <f t="shared" si="9"/>
        <v>0</v>
      </c>
      <c r="O86" s="214">
        <v>0</v>
      </c>
      <c r="P86" s="25">
        <f t="shared" si="10"/>
        <v>0</v>
      </c>
      <c r="Q86" s="209">
        <v>0</v>
      </c>
      <c r="R86" s="25">
        <f t="shared" si="11"/>
        <v>0</v>
      </c>
    </row>
    <row r="87" spans="13:18" x14ac:dyDescent="0.2">
      <c r="M87" s="210">
        <v>0</v>
      </c>
      <c r="N87" s="210">
        <f t="shared" si="9"/>
        <v>0</v>
      </c>
      <c r="O87" s="214">
        <v>0</v>
      </c>
      <c r="P87" s="25">
        <f t="shared" si="10"/>
        <v>0</v>
      </c>
      <c r="Q87" s="209">
        <v>0</v>
      </c>
      <c r="R87" s="25">
        <f t="shared" si="11"/>
        <v>0</v>
      </c>
    </row>
    <row r="88" spans="13:18" x14ac:dyDescent="0.2">
      <c r="M88" s="210">
        <v>0</v>
      </c>
      <c r="N88" s="210">
        <f t="shared" si="9"/>
        <v>0</v>
      </c>
      <c r="O88" s="214">
        <v>0</v>
      </c>
      <c r="P88" s="25">
        <f t="shared" si="10"/>
        <v>0</v>
      </c>
      <c r="Q88" s="209">
        <v>0</v>
      </c>
      <c r="R88" s="25">
        <f t="shared" si="11"/>
        <v>0</v>
      </c>
    </row>
    <row r="89" spans="13:18" x14ac:dyDescent="0.2">
      <c r="M89" s="210">
        <v>0</v>
      </c>
      <c r="N89" s="210">
        <f t="shared" si="9"/>
        <v>0</v>
      </c>
      <c r="O89" s="214">
        <v>0</v>
      </c>
      <c r="P89" s="25">
        <f t="shared" si="10"/>
        <v>0</v>
      </c>
      <c r="Q89" s="209">
        <v>0</v>
      </c>
      <c r="R89" s="25">
        <f t="shared" si="11"/>
        <v>0</v>
      </c>
    </row>
    <row r="90" spans="13:18" x14ac:dyDescent="0.2">
      <c r="M90" s="210">
        <v>0</v>
      </c>
      <c r="N90" s="210">
        <f t="shared" si="9"/>
        <v>0</v>
      </c>
      <c r="O90" s="214">
        <v>0</v>
      </c>
      <c r="P90" s="25">
        <f t="shared" si="10"/>
        <v>0</v>
      </c>
      <c r="Q90" s="209">
        <v>0</v>
      </c>
      <c r="R90" s="25">
        <f t="shared" si="11"/>
        <v>0</v>
      </c>
    </row>
    <row r="91" spans="13:18" x14ac:dyDescent="0.2">
      <c r="M91" s="210">
        <v>0</v>
      </c>
      <c r="N91" s="210">
        <f>M91/1.2</f>
        <v>0</v>
      </c>
      <c r="O91" s="214">
        <v>0</v>
      </c>
      <c r="P91" s="25">
        <f t="shared" si="10"/>
        <v>0</v>
      </c>
      <c r="Q91" s="209">
        <v>0</v>
      </c>
      <c r="R91" s="25">
        <f t="shared" si="11"/>
        <v>0</v>
      </c>
    </row>
    <row r="92" spans="13:18" x14ac:dyDescent="0.2">
      <c r="M92" s="210">
        <v>0</v>
      </c>
      <c r="N92" s="210">
        <f t="shared" si="9"/>
        <v>0</v>
      </c>
      <c r="O92" s="214">
        <v>0</v>
      </c>
      <c r="P92" s="25">
        <f t="shared" si="10"/>
        <v>0</v>
      </c>
      <c r="Q92" s="209">
        <v>0</v>
      </c>
      <c r="R92" s="25">
        <f t="shared" si="11"/>
        <v>0</v>
      </c>
    </row>
    <row r="93" spans="13:18" x14ac:dyDescent="0.2">
      <c r="M93" s="210">
        <v>0</v>
      </c>
      <c r="N93" s="210">
        <f t="shared" si="9"/>
        <v>0</v>
      </c>
      <c r="O93" s="214">
        <v>0</v>
      </c>
      <c r="P93" s="25">
        <f t="shared" si="10"/>
        <v>0</v>
      </c>
      <c r="Q93" s="209">
        <v>0</v>
      </c>
      <c r="R93" s="25">
        <f t="shared" si="11"/>
        <v>0</v>
      </c>
    </row>
    <row r="94" spans="13:18" x14ac:dyDescent="0.2">
      <c r="M94" s="210">
        <v>168</v>
      </c>
      <c r="N94" s="210">
        <f>M94/1.2</f>
        <v>140</v>
      </c>
      <c r="O94" s="214">
        <v>315</v>
      </c>
      <c r="P94" s="25">
        <f t="shared" si="10"/>
        <v>262.5</v>
      </c>
      <c r="Q94" s="209">
        <v>365</v>
      </c>
      <c r="R94" s="25">
        <f t="shared" si="11"/>
        <v>304.16666666666669</v>
      </c>
    </row>
    <row r="95" spans="13:18" x14ac:dyDescent="0.2">
      <c r="M95" s="210">
        <v>226</v>
      </c>
      <c r="N95" s="210">
        <f t="shared" si="9"/>
        <v>188.33333333333334</v>
      </c>
      <c r="O95" s="214">
        <v>421</v>
      </c>
      <c r="P95" s="25">
        <f t="shared" si="10"/>
        <v>350.83333333333337</v>
      </c>
      <c r="Q95" s="209">
        <v>487</v>
      </c>
      <c r="R95" s="25">
        <f t="shared" si="11"/>
        <v>405.83333333333337</v>
      </c>
    </row>
    <row r="96" spans="13:18" x14ac:dyDescent="0.2">
      <c r="M96" s="210">
        <v>769</v>
      </c>
      <c r="N96" s="210">
        <f>M96/1.2</f>
        <v>640.83333333333337</v>
      </c>
      <c r="O96" s="214">
        <v>1457</v>
      </c>
      <c r="P96" s="25">
        <f t="shared" si="10"/>
        <v>1214.1666666666667</v>
      </c>
      <c r="Q96" s="209">
        <v>1720</v>
      </c>
      <c r="R96" s="25">
        <f t="shared" si="11"/>
        <v>1433.3333333333335</v>
      </c>
    </row>
  </sheetData>
  <autoFilter ref="A9:AE9"/>
  <mergeCells count="13">
    <mergeCell ref="M53:N53"/>
    <mergeCell ref="O53:P53"/>
    <mergeCell ref="Q53:R53"/>
    <mergeCell ref="G8:H8"/>
    <mergeCell ref="I8:J8"/>
    <mergeCell ref="A1:F2"/>
    <mergeCell ref="A4:F4"/>
    <mergeCell ref="A6:F6"/>
    <mergeCell ref="A8:A9"/>
    <mergeCell ref="B8:B9"/>
    <mergeCell ref="C8:C9"/>
    <mergeCell ref="D8:D9"/>
    <mergeCell ref="E8:F8"/>
  </mergeCells>
  <pageMargins left="0.39370078740157477" right="0.39370078740157477" top="0.39370078740157477" bottom="0.39370078740157477" header="0" footer="0"/>
  <pageSetup paperSize="9" fitToWidth="0" fitToHeight="0" pageOrder="overThenDown"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AA57"/>
  <sheetViews>
    <sheetView showZeros="0" view="pageBreakPreview" zoomScaleNormal="100" zoomScaleSheetLayoutView="100" workbookViewId="0">
      <pane ySplit="9" topLeftCell="A10" activePane="bottomLeft" state="frozen"/>
      <selection activeCell="D42" sqref="D42"/>
      <selection pane="bottomLeft" activeCell="G13" sqref="G13"/>
    </sheetView>
  </sheetViews>
  <sheetFormatPr defaultColWidth="9.140625" defaultRowHeight="12.75" x14ac:dyDescent="0.2"/>
  <cols>
    <col min="1" max="1" width="4.28515625" style="81" customWidth="1"/>
    <col min="2" max="2" width="8.42578125" style="81" customWidth="1"/>
    <col min="3" max="3" width="48.42578125" style="81" customWidth="1"/>
    <col min="4" max="4" width="10.140625" style="81" customWidth="1"/>
    <col min="5" max="6" width="12.7109375" style="81" customWidth="1"/>
    <col min="7" max="7" width="11.42578125" style="81" customWidth="1"/>
    <col min="8" max="8" width="11.85546875" style="81" customWidth="1"/>
    <col min="9" max="9" width="11.42578125" style="81" customWidth="1"/>
    <col min="10" max="10" width="11.85546875" style="81" customWidth="1"/>
    <col min="11" max="11" width="11.85546875" style="81" hidden="1" customWidth="1"/>
    <col min="12" max="13" width="8.5703125" style="81" bestFit="1" customWidth="1"/>
    <col min="14" max="253" width="9.140625" style="81"/>
    <col min="254" max="254" width="11.5703125" style="81" customWidth="1"/>
    <col min="255" max="255" width="13.140625" style="81" customWidth="1"/>
    <col min="256" max="256" width="48.42578125" style="81" customWidth="1"/>
    <col min="257" max="257" width="13.85546875" style="81" customWidth="1"/>
    <col min="258" max="258" width="11.42578125" style="81" customWidth="1"/>
    <col min="259" max="259" width="11.85546875" style="81" customWidth="1"/>
    <col min="260" max="509" width="9.140625" style="81"/>
    <col min="510" max="510" width="11.5703125" style="81" customWidth="1"/>
    <col min="511" max="511" width="13.140625" style="81" customWidth="1"/>
    <col min="512" max="512" width="48.42578125" style="81" customWidth="1"/>
    <col min="513" max="513" width="13.85546875" style="81" customWidth="1"/>
    <col min="514" max="514" width="11.42578125" style="81" customWidth="1"/>
    <col min="515" max="515" width="11.85546875" style="81" customWidth="1"/>
    <col min="516" max="765" width="9.140625" style="81"/>
    <col min="766" max="766" width="11.5703125" style="81" customWidth="1"/>
    <col min="767" max="767" width="13.140625" style="81" customWidth="1"/>
    <col min="768" max="768" width="48.42578125" style="81" customWidth="1"/>
    <col min="769" max="769" width="13.85546875" style="81" customWidth="1"/>
    <col min="770" max="770" width="11.42578125" style="81" customWidth="1"/>
    <col min="771" max="771" width="11.85546875" style="81" customWidth="1"/>
    <col min="772" max="1021" width="9.140625" style="81"/>
    <col min="1022" max="1022" width="11.5703125" style="81" customWidth="1"/>
    <col min="1023" max="1023" width="13.140625" style="81" customWidth="1"/>
    <col min="1024" max="1024" width="48.42578125" style="81" customWidth="1"/>
    <col min="1025" max="1025" width="13.85546875" style="81" customWidth="1"/>
    <col min="1026" max="1026" width="11.42578125" style="81" customWidth="1"/>
    <col min="1027" max="1027" width="11.85546875" style="81" customWidth="1"/>
    <col min="1028" max="1277" width="9.140625" style="81"/>
    <col min="1278" max="1278" width="11.5703125" style="81" customWidth="1"/>
    <col min="1279" max="1279" width="13.140625" style="81" customWidth="1"/>
    <col min="1280" max="1280" width="48.42578125" style="81" customWidth="1"/>
    <col min="1281" max="1281" width="13.85546875" style="81" customWidth="1"/>
    <col min="1282" max="1282" width="11.42578125" style="81" customWidth="1"/>
    <col min="1283" max="1283" width="11.85546875" style="81" customWidth="1"/>
    <col min="1284" max="1533" width="9.140625" style="81"/>
    <col min="1534" max="1534" width="11.5703125" style="81" customWidth="1"/>
    <col min="1535" max="1535" width="13.140625" style="81" customWidth="1"/>
    <col min="1536" max="1536" width="48.42578125" style="81" customWidth="1"/>
    <col min="1537" max="1537" width="13.85546875" style="81" customWidth="1"/>
    <col min="1538" max="1538" width="11.42578125" style="81" customWidth="1"/>
    <col min="1539" max="1539" width="11.85546875" style="81" customWidth="1"/>
    <col min="1540" max="1789" width="9.140625" style="81"/>
    <col min="1790" max="1790" width="11.5703125" style="81" customWidth="1"/>
    <col min="1791" max="1791" width="13.140625" style="81" customWidth="1"/>
    <col min="1792" max="1792" width="48.42578125" style="81" customWidth="1"/>
    <col min="1793" max="1793" width="13.85546875" style="81" customWidth="1"/>
    <col min="1794" max="1794" width="11.42578125" style="81" customWidth="1"/>
    <col min="1795" max="1795" width="11.85546875" style="81" customWidth="1"/>
    <col min="1796" max="2045" width="9.140625" style="81"/>
    <col min="2046" max="2046" width="11.5703125" style="81" customWidth="1"/>
    <col min="2047" max="2047" width="13.140625" style="81" customWidth="1"/>
    <col min="2048" max="2048" width="48.42578125" style="81" customWidth="1"/>
    <col min="2049" max="2049" width="13.85546875" style="81" customWidth="1"/>
    <col min="2050" max="2050" width="11.42578125" style="81" customWidth="1"/>
    <col min="2051" max="2051" width="11.85546875" style="81" customWidth="1"/>
    <col min="2052" max="2301" width="9.140625" style="81"/>
    <col min="2302" max="2302" width="11.5703125" style="81" customWidth="1"/>
    <col min="2303" max="2303" width="13.140625" style="81" customWidth="1"/>
    <col min="2304" max="2304" width="48.42578125" style="81" customWidth="1"/>
    <col min="2305" max="2305" width="13.85546875" style="81" customWidth="1"/>
    <col min="2306" max="2306" width="11.42578125" style="81" customWidth="1"/>
    <col min="2307" max="2307" width="11.85546875" style="81" customWidth="1"/>
    <col min="2308" max="2557" width="9.140625" style="81"/>
    <col min="2558" max="2558" width="11.5703125" style="81" customWidth="1"/>
    <col min="2559" max="2559" width="13.140625" style="81" customWidth="1"/>
    <col min="2560" max="2560" width="48.42578125" style="81" customWidth="1"/>
    <col min="2561" max="2561" width="13.85546875" style="81" customWidth="1"/>
    <col min="2562" max="2562" width="11.42578125" style="81" customWidth="1"/>
    <col min="2563" max="2563" width="11.85546875" style="81" customWidth="1"/>
    <col min="2564" max="2813" width="9.140625" style="81"/>
    <col min="2814" max="2814" width="11.5703125" style="81" customWidth="1"/>
    <col min="2815" max="2815" width="13.140625" style="81" customWidth="1"/>
    <col min="2816" max="2816" width="48.42578125" style="81" customWidth="1"/>
    <col min="2817" max="2817" width="13.85546875" style="81" customWidth="1"/>
    <col min="2818" max="2818" width="11.42578125" style="81" customWidth="1"/>
    <col min="2819" max="2819" width="11.85546875" style="81" customWidth="1"/>
    <col min="2820" max="3069" width="9.140625" style="81"/>
    <col min="3070" max="3070" width="11.5703125" style="81" customWidth="1"/>
    <col min="3071" max="3071" width="13.140625" style="81" customWidth="1"/>
    <col min="3072" max="3072" width="48.42578125" style="81" customWidth="1"/>
    <col min="3073" max="3073" width="13.85546875" style="81" customWidth="1"/>
    <col min="3074" max="3074" width="11.42578125" style="81" customWidth="1"/>
    <col min="3075" max="3075" width="11.85546875" style="81" customWidth="1"/>
    <col min="3076" max="3325" width="9.140625" style="81"/>
    <col min="3326" max="3326" width="11.5703125" style="81" customWidth="1"/>
    <col min="3327" max="3327" width="13.140625" style="81" customWidth="1"/>
    <col min="3328" max="3328" width="48.42578125" style="81" customWidth="1"/>
    <col min="3329" max="3329" width="13.85546875" style="81" customWidth="1"/>
    <col min="3330" max="3330" width="11.42578125" style="81" customWidth="1"/>
    <col min="3331" max="3331" width="11.85546875" style="81" customWidth="1"/>
    <col min="3332" max="3581" width="9.140625" style="81"/>
    <col min="3582" max="3582" width="11.5703125" style="81" customWidth="1"/>
    <col min="3583" max="3583" width="13.140625" style="81" customWidth="1"/>
    <col min="3584" max="3584" width="48.42578125" style="81" customWidth="1"/>
    <col min="3585" max="3585" width="13.85546875" style="81" customWidth="1"/>
    <col min="3586" max="3586" width="11.42578125" style="81" customWidth="1"/>
    <col min="3587" max="3587" width="11.85546875" style="81" customWidth="1"/>
    <col min="3588" max="3837" width="9.140625" style="81"/>
    <col min="3838" max="3838" width="11.5703125" style="81" customWidth="1"/>
    <col min="3839" max="3839" width="13.140625" style="81" customWidth="1"/>
    <col min="3840" max="3840" width="48.42578125" style="81" customWidth="1"/>
    <col min="3841" max="3841" width="13.85546875" style="81" customWidth="1"/>
    <col min="3842" max="3842" width="11.42578125" style="81" customWidth="1"/>
    <col min="3843" max="3843" width="11.85546875" style="81" customWidth="1"/>
    <col min="3844" max="4093" width="9.140625" style="81"/>
    <col min="4094" max="4094" width="11.5703125" style="81" customWidth="1"/>
    <col min="4095" max="4095" width="13.140625" style="81" customWidth="1"/>
    <col min="4096" max="4096" width="48.42578125" style="81" customWidth="1"/>
    <col min="4097" max="4097" width="13.85546875" style="81" customWidth="1"/>
    <col min="4098" max="4098" width="11.42578125" style="81" customWidth="1"/>
    <col min="4099" max="4099" width="11.85546875" style="81" customWidth="1"/>
    <col min="4100" max="4349" width="9.140625" style="81"/>
    <col min="4350" max="4350" width="11.5703125" style="81" customWidth="1"/>
    <col min="4351" max="4351" width="13.140625" style="81" customWidth="1"/>
    <col min="4352" max="4352" width="48.42578125" style="81" customWidth="1"/>
    <col min="4353" max="4353" width="13.85546875" style="81" customWidth="1"/>
    <col min="4354" max="4354" width="11.42578125" style="81" customWidth="1"/>
    <col min="4355" max="4355" width="11.85546875" style="81" customWidth="1"/>
    <col min="4356" max="4605" width="9.140625" style="81"/>
    <col min="4606" max="4606" width="11.5703125" style="81" customWidth="1"/>
    <col min="4607" max="4607" width="13.140625" style="81" customWidth="1"/>
    <col min="4608" max="4608" width="48.42578125" style="81" customWidth="1"/>
    <col min="4609" max="4609" width="13.85546875" style="81" customWidth="1"/>
    <col min="4610" max="4610" width="11.42578125" style="81" customWidth="1"/>
    <col min="4611" max="4611" width="11.85546875" style="81" customWidth="1"/>
    <col min="4612" max="4861" width="9.140625" style="81"/>
    <col min="4862" max="4862" width="11.5703125" style="81" customWidth="1"/>
    <col min="4863" max="4863" width="13.140625" style="81" customWidth="1"/>
    <col min="4864" max="4864" width="48.42578125" style="81" customWidth="1"/>
    <col min="4865" max="4865" width="13.85546875" style="81" customWidth="1"/>
    <col min="4866" max="4866" width="11.42578125" style="81" customWidth="1"/>
    <col min="4867" max="4867" width="11.85546875" style="81" customWidth="1"/>
    <col min="4868" max="5117" width="9.140625" style="81"/>
    <col min="5118" max="5118" width="11.5703125" style="81" customWidth="1"/>
    <col min="5119" max="5119" width="13.140625" style="81" customWidth="1"/>
    <col min="5120" max="5120" width="48.42578125" style="81" customWidth="1"/>
    <col min="5121" max="5121" width="13.85546875" style="81" customWidth="1"/>
    <col min="5122" max="5122" width="11.42578125" style="81" customWidth="1"/>
    <col min="5123" max="5123" width="11.85546875" style="81" customWidth="1"/>
    <col min="5124" max="5373" width="9.140625" style="81"/>
    <col min="5374" max="5374" width="11.5703125" style="81" customWidth="1"/>
    <col min="5375" max="5375" width="13.140625" style="81" customWidth="1"/>
    <col min="5376" max="5376" width="48.42578125" style="81" customWidth="1"/>
    <col min="5377" max="5377" width="13.85546875" style="81" customWidth="1"/>
    <col min="5378" max="5378" width="11.42578125" style="81" customWidth="1"/>
    <col min="5379" max="5379" width="11.85546875" style="81" customWidth="1"/>
    <col min="5380" max="5629" width="9.140625" style="81"/>
    <col min="5630" max="5630" width="11.5703125" style="81" customWidth="1"/>
    <col min="5631" max="5631" width="13.140625" style="81" customWidth="1"/>
    <col min="5632" max="5632" width="48.42578125" style="81" customWidth="1"/>
    <col min="5633" max="5633" width="13.85546875" style="81" customWidth="1"/>
    <col min="5634" max="5634" width="11.42578125" style="81" customWidth="1"/>
    <col min="5635" max="5635" width="11.85546875" style="81" customWidth="1"/>
    <col min="5636" max="5885" width="9.140625" style="81"/>
    <col min="5886" max="5886" width="11.5703125" style="81" customWidth="1"/>
    <col min="5887" max="5887" width="13.140625" style="81" customWidth="1"/>
    <col min="5888" max="5888" width="48.42578125" style="81" customWidth="1"/>
    <col min="5889" max="5889" width="13.85546875" style="81" customWidth="1"/>
    <col min="5890" max="5890" width="11.42578125" style="81" customWidth="1"/>
    <col min="5891" max="5891" width="11.85546875" style="81" customWidth="1"/>
    <col min="5892" max="6141" width="9.140625" style="81"/>
    <col min="6142" max="6142" width="11.5703125" style="81" customWidth="1"/>
    <col min="6143" max="6143" width="13.140625" style="81" customWidth="1"/>
    <col min="6144" max="6144" width="48.42578125" style="81" customWidth="1"/>
    <col min="6145" max="6145" width="13.85546875" style="81" customWidth="1"/>
    <col min="6146" max="6146" width="11.42578125" style="81" customWidth="1"/>
    <col min="6147" max="6147" width="11.85546875" style="81" customWidth="1"/>
    <col min="6148" max="6397" width="9.140625" style="81"/>
    <col min="6398" max="6398" width="11.5703125" style="81" customWidth="1"/>
    <col min="6399" max="6399" width="13.140625" style="81" customWidth="1"/>
    <col min="6400" max="6400" width="48.42578125" style="81" customWidth="1"/>
    <col min="6401" max="6401" width="13.85546875" style="81" customWidth="1"/>
    <col min="6402" max="6402" width="11.42578125" style="81" customWidth="1"/>
    <col min="6403" max="6403" width="11.85546875" style="81" customWidth="1"/>
    <col min="6404" max="6653" width="9.140625" style="81"/>
    <col min="6654" max="6654" width="11.5703125" style="81" customWidth="1"/>
    <col min="6655" max="6655" width="13.140625" style="81" customWidth="1"/>
    <col min="6656" max="6656" width="48.42578125" style="81" customWidth="1"/>
    <col min="6657" max="6657" width="13.85546875" style="81" customWidth="1"/>
    <col min="6658" max="6658" width="11.42578125" style="81" customWidth="1"/>
    <col min="6659" max="6659" width="11.85546875" style="81" customWidth="1"/>
    <col min="6660" max="6909" width="9.140625" style="81"/>
    <col min="6910" max="6910" width="11.5703125" style="81" customWidth="1"/>
    <col min="6911" max="6911" width="13.140625" style="81" customWidth="1"/>
    <col min="6912" max="6912" width="48.42578125" style="81" customWidth="1"/>
    <col min="6913" max="6913" width="13.85546875" style="81" customWidth="1"/>
    <col min="6914" max="6914" width="11.42578125" style="81" customWidth="1"/>
    <col min="6915" max="6915" width="11.85546875" style="81" customWidth="1"/>
    <col min="6916" max="7165" width="9.140625" style="81"/>
    <col min="7166" max="7166" width="11.5703125" style="81" customWidth="1"/>
    <col min="7167" max="7167" width="13.140625" style="81" customWidth="1"/>
    <col min="7168" max="7168" width="48.42578125" style="81" customWidth="1"/>
    <col min="7169" max="7169" width="13.85546875" style="81" customWidth="1"/>
    <col min="7170" max="7170" width="11.42578125" style="81" customWidth="1"/>
    <col min="7171" max="7171" width="11.85546875" style="81" customWidth="1"/>
    <col min="7172" max="7421" width="9.140625" style="81"/>
    <col min="7422" max="7422" width="11.5703125" style="81" customWidth="1"/>
    <col min="7423" max="7423" width="13.140625" style="81" customWidth="1"/>
    <col min="7424" max="7424" width="48.42578125" style="81" customWidth="1"/>
    <col min="7425" max="7425" width="13.85546875" style="81" customWidth="1"/>
    <col min="7426" max="7426" width="11.42578125" style="81" customWidth="1"/>
    <col min="7427" max="7427" width="11.85546875" style="81" customWidth="1"/>
    <col min="7428" max="7677" width="9.140625" style="81"/>
    <col min="7678" max="7678" width="11.5703125" style="81" customWidth="1"/>
    <col min="7679" max="7679" width="13.140625" style="81" customWidth="1"/>
    <col min="7680" max="7680" width="48.42578125" style="81" customWidth="1"/>
    <col min="7681" max="7681" width="13.85546875" style="81" customWidth="1"/>
    <col min="7682" max="7682" width="11.42578125" style="81" customWidth="1"/>
    <col min="7683" max="7683" width="11.85546875" style="81" customWidth="1"/>
    <col min="7684" max="7933" width="9.140625" style="81"/>
    <col min="7934" max="7934" width="11.5703125" style="81" customWidth="1"/>
    <col min="7935" max="7935" width="13.140625" style="81" customWidth="1"/>
    <col min="7936" max="7936" width="48.42578125" style="81" customWidth="1"/>
    <col min="7937" max="7937" width="13.85546875" style="81" customWidth="1"/>
    <col min="7938" max="7938" width="11.42578125" style="81" customWidth="1"/>
    <col min="7939" max="7939" width="11.85546875" style="81" customWidth="1"/>
    <col min="7940" max="8189" width="9.140625" style="81"/>
    <col min="8190" max="8190" width="11.5703125" style="81" customWidth="1"/>
    <col min="8191" max="8191" width="13.140625" style="81" customWidth="1"/>
    <col min="8192" max="8192" width="48.42578125" style="81" customWidth="1"/>
    <col min="8193" max="8193" width="13.85546875" style="81" customWidth="1"/>
    <col min="8194" max="8194" width="11.42578125" style="81" customWidth="1"/>
    <col min="8195" max="8195" width="11.85546875" style="81" customWidth="1"/>
    <col min="8196" max="8445" width="9.140625" style="81"/>
    <col min="8446" max="8446" width="11.5703125" style="81" customWidth="1"/>
    <col min="8447" max="8447" width="13.140625" style="81" customWidth="1"/>
    <col min="8448" max="8448" width="48.42578125" style="81" customWidth="1"/>
    <col min="8449" max="8449" width="13.85546875" style="81" customWidth="1"/>
    <col min="8450" max="8450" width="11.42578125" style="81" customWidth="1"/>
    <col min="8451" max="8451" width="11.85546875" style="81" customWidth="1"/>
    <col min="8452" max="8701" width="9.140625" style="81"/>
    <col min="8702" max="8702" width="11.5703125" style="81" customWidth="1"/>
    <col min="8703" max="8703" width="13.140625" style="81" customWidth="1"/>
    <col min="8704" max="8704" width="48.42578125" style="81" customWidth="1"/>
    <col min="8705" max="8705" width="13.85546875" style="81" customWidth="1"/>
    <col min="8706" max="8706" width="11.42578125" style="81" customWidth="1"/>
    <col min="8707" max="8707" width="11.85546875" style="81" customWidth="1"/>
    <col min="8708" max="8957" width="9.140625" style="81"/>
    <col min="8958" max="8958" width="11.5703125" style="81" customWidth="1"/>
    <col min="8959" max="8959" width="13.140625" style="81" customWidth="1"/>
    <col min="8960" max="8960" width="48.42578125" style="81" customWidth="1"/>
    <col min="8961" max="8961" width="13.85546875" style="81" customWidth="1"/>
    <col min="8962" max="8962" width="11.42578125" style="81" customWidth="1"/>
    <col min="8963" max="8963" width="11.85546875" style="81" customWidth="1"/>
    <col min="8964" max="9213" width="9.140625" style="81"/>
    <col min="9214" max="9214" width="11.5703125" style="81" customWidth="1"/>
    <col min="9215" max="9215" width="13.140625" style="81" customWidth="1"/>
    <col min="9216" max="9216" width="48.42578125" style="81" customWidth="1"/>
    <col min="9217" max="9217" width="13.85546875" style="81" customWidth="1"/>
    <col min="9218" max="9218" width="11.42578125" style="81" customWidth="1"/>
    <col min="9219" max="9219" width="11.85546875" style="81" customWidth="1"/>
    <col min="9220" max="9469" width="9.140625" style="81"/>
    <col min="9470" max="9470" width="11.5703125" style="81" customWidth="1"/>
    <col min="9471" max="9471" width="13.140625" style="81" customWidth="1"/>
    <col min="9472" max="9472" width="48.42578125" style="81" customWidth="1"/>
    <col min="9473" max="9473" width="13.85546875" style="81" customWidth="1"/>
    <col min="9474" max="9474" width="11.42578125" style="81" customWidth="1"/>
    <col min="9475" max="9475" width="11.85546875" style="81" customWidth="1"/>
    <col min="9476" max="9725" width="9.140625" style="81"/>
    <col min="9726" max="9726" width="11.5703125" style="81" customWidth="1"/>
    <col min="9727" max="9727" width="13.140625" style="81" customWidth="1"/>
    <col min="9728" max="9728" width="48.42578125" style="81" customWidth="1"/>
    <col min="9729" max="9729" width="13.85546875" style="81" customWidth="1"/>
    <col min="9730" max="9730" width="11.42578125" style="81" customWidth="1"/>
    <col min="9731" max="9731" width="11.85546875" style="81" customWidth="1"/>
    <col min="9732" max="9981" width="9.140625" style="81"/>
    <col min="9982" max="9982" width="11.5703125" style="81" customWidth="1"/>
    <col min="9983" max="9983" width="13.140625" style="81" customWidth="1"/>
    <col min="9984" max="9984" width="48.42578125" style="81" customWidth="1"/>
    <col min="9985" max="9985" width="13.85546875" style="81" customWidth="1"/>
    <col min="9986" max="9986" width="11.42578125" style="81" customWidth="1"/>
    <col min="9987" max="9987" width="11.85546875" style="81" customWidth="1"/>
    <col min="9988" max="10237" width="9.140625" style="81"/>
    <col min="10238" max="10238" width="11.5703125" style="81" customWidth="1"/>
    <col min="10239" max="10239" width="13.140625" style="81" customWidth="1"/>
    <col min="10240" max="10240" width="48.42578125" style="81" customWidth="1"/>
    <col min="10241" max="10241" width="13.85546875" style="81" customWidth="1"/>
    <col min="10242" max="10242" width="11.42578125" style="81" customWidth="1"/>
    <col min="10243" max="10243" width="11.85546875" style="81" customWidth="1"/>
    <col min="10244" max="10493" width="9.140625" style="81"/>
    <col min="10494" max="10494" width="11.5703125" style="81" customWidth="1"/>
    <col min="10495" max="10495" width="13.140625" style="81" customWidth="1"/>
    <col min="10496" max="10496" width="48.42578125" style="81" customWidth="1"/>
    <col min="10497" max="10497" width="13.85546875" style="81" customWidth="1"/>
    <col min="10498" max="10498" width="11.42578125" style="81" customWidth="1"/>
    <col min="10499" max="10499" width="11.85546875" style="81" customWidth="1"/>
    <col min="10500" max="10749" width="9.140625" style="81"/>
    <col min="10750" max="10750" width="11.5703125" style="81" customWidth="1"/>
    <col min="10751" max="10751" width="13.140625" style="81" customWidth="1"/>
    <col min="10752" max="10752" width="48.42578125" style="81" customWidth="1"/>
    <col min="10753" max="10753" width="13.85546875" style="81" customWidth="1"/>
    <col min="10754" max="10754" width="11.42578125" style="81" customWidth="1"/>
    <col min="10755" max="10755" width="11.85546875" style="81" customWidth="1"/>
    <col min="10756" max="11005" width="9.140625" style="81"/>
    <col min="11006" max="11006" width="11.5703125" style="81" customWidth="1"/>
    <col min="11007" max="11007" width="13.140625" style="81" customWidth="1"/>
    <col min="11008" max="11008" width="48.42578125" style="81" customWidth="1"/>
    <col min="11009" max="11009" width="13.85546875" style="81" customWidth="1"/>
    <col min="11010" max="11010" width="11.42578125" style="81" customWidth="1"/>
    <col min="11011" max="11011" width="11.85546875" style="81" customWidth="1"/>
    <col min="11012" max="11261" width="9.140625" style="81"/>
    <col min="11262" max="11262" width="11.5703125" style="81" customWidth="1"/>
    <col min="11263" max="11263" width="13.140625" style="81" customWidth="1"/>
    <col min="11264" max="11264" width="48.42578125" style="81" customWidth="1"/>
    <col min="11265" max="11265" width="13.85546875" style="81" customWidth="1"/>
    <col min="11266" max="11266" width="11.42578125" style="81" customWidth="1"/>
    <col min="11267" max="11267" width="11.85546875" style="81" customWidth="1"/>
    <col min="11268" max="11517" width="9.140625" style="81"/>
    <col min="11518" max="11518" width="11.5703125" style="81" customWidth="1"/>
    <col min="11519" max="11519" width="13.140625" style="81" customWidth="1"/>
    <col min="11520" max="11520" width="48.42578125" style="81" customWidth="1"/>
    <col min="11521" max="11521" width="13.85546875" style="81" customWidth="1"/>
    <col min="11522" max="11522" width="11.42578125" style="81" customWidth="1"/>
    <col min="11523" max="11523" width="11.85546875" style="81" customWidth="1"/>
    <col min="11524" max="11773" width="9.140625" style="81"/>
    <col min="11774" max="11774" width="11.5703125" style="81" customWidth="1"/>
    <col min="11775" max="11775" width="13.140625" style="81" customWidth="1"/>
    <col min="11776" max="11776" width="48.42578125" style="81" customWidth="1"/>
    <col min="11777" max="11777" width="13.85546875" style="81" customWidth="1"/>
    <col min="11778" max="11778" width="11.42578125" style="81" customWidth="1"/>
    <col min="11779" max="11779" width="11.85546875" style="81" customWidth="1"/>
    <col min="11780" max="12029" width="9.140625" style="81"/>
    <col min="12030" max="12030" width="11.5703125" style="81" customWidth="1"/>
    <col min="12031" max="12031" width="13.140625" style="81" customWidth="1"/>
    <col min="12032" max="12032" width="48.42578125" style="81" customWidth="1"/>
    <col min="12033" max="12033" width="13.85546875" style="81" customWidth="1"/>
    <col min="12034" max="12034" width="11.42578125" style="81" customWidth="1"/>
    <col min="12035" max="12035" width="11.85546875" style="81" customWidth="1"/>
    <col min="12036" max="12285" width="9.140625" style="81"/>
    <col min="12286" max="12286" width="11.5703125" style="81" customWidth="1"/>
    <col min="12287" max="12287" width="13.140625" style="81" customWidth="1"/>
    <col min="12288" max="12288" width="48.42578125" style="81" customWidth="1"/>
    <col min="12289" max="12289" width="13.85546875" style="81" customWidth="1"/>
    <col min="12290" max="12290" width="11.42578125" style="81" customWidth="1"/>
    <col min="12291" max="12291" width="11.85546875" style="81" customWidth="1"/>
    <col min="12292" max="12541" width="9.140625" style="81"/>
    <col min="12542" max="12542" width="11.5703125" style="81" customWidth="1"/>
    <col min="12543" max="12543" width="13.140625" style="81" customWidth="1"/>
    <col min="12544" max="12544" width="48.42578125" style="81" customWidth="1"/>
    <col min="12545" max="12545" width="13.85546875" style="81" customWidth="1"/>
    <col min="12546" max="12546" width="11.42578125" style="81" customWidth="1"/>
    <col min="12547" max="12547" width="11.85546875" style="81" customWidth="1"/>
    <col min="12548" max="12797" width="9.140625" style="81"/>
    <col min="12798" max="12798" width="11.5703125" style="81" customWidth="1"/>
    <col min="12799" max="12799" width="13.140625" style="81" customWidth="1"/>
    <col min="12800" max="12800" width="48.42578125" style="81" customWidth="1"/>
    <col min="12801" max="12801" width="13.85546875" style="81" customWidth="1"/>
    <col min="12802" max="12802" width="11.42578125" style="81" customWidth="1"/>
    <col min="12803" max="12803" width="11.85546875" style="81" customWidth="1"/>
    <col min="12804" max="13053" width="9.140625" style="81"/>
    <col min="13054" max="13054" width="11.5703125" style="81" customWidth="1"/>
    <col min="13055" max="13055" width="13.140625" style="81" customWidth="1"/>
    <col min="13056" max="13056" width="48.42578125" style="81" customWidth="1"/>
    <col min="13057" max="13057" width="13.85546875" style="81" customWidth="1"/>
    <col min="13058" max="13058" width="11.42578125" style="81" customWidth="1"/>
    <col min="13059" max="13059" width="11.85546875" style="81" customWidth="1"/>
    <col min="13060" max="13309" width="9.140625" style="81"/>
    <col min="13310" max="13310" width="11.5703125" style="81" customWidth="1"/>
    <col min="13311" max="13311" width="13.140625" style="81" customWidth="1"/>
    <col min="13312" max="13312" width="48.42578125" style="81" customWidth="1"/>
    <col min="13313" max="13313" width="13.85546875" style="81" customWidth="1"/>
    <col min="13314" max="13314" width="11.42578125" style="81" customWidth="1"/>
    <col min="13315" max="13315" width="11.85546875" style="81" customWidth="1"/>
    <col min="13316" max="13565" width="9.140625" style="81"/>
    <col min="13566" max="13566" width="11.5703125" style="81" customWidth="1"/>
    <col min="13567" max="13567" width="13.140625" style="81" customWidth="1"/>
    <col min="13568" max="13568" width="48.42578125" style="81" customWidth="1"/>
    <col min="13569" max="13569" width="13.85546875" style="81" customWidth="1"/>
    <col min="13570" max="13570" width="11.42578125" style="81" customWidth="1"/>
    <col min="13571" max="13571" width="11.85546875" style="81" customWidth="1"/>
    <col min="13572" max="13821" width="9.140625" style="81"/>
    <col min="13822" max="13822" width="11.5703125" style="81" customWidth="1"/>
    <col min="13823" max="13823" width="13.140625" style="81" customWidth="1"/>
    <col min="13824" max="13824" width="48.42578125" style="81" customWidth="1"/>
    <col min="13825" max="13825" width="13.85546875" style="81" customWidth="1"/>
    <col min="13826" max="13826" width="11.42578125" style="81" customWidth="1"/>
    <col min="13827" max="13827" width="11.85546875" style="81" customWidth="1"/>
    <col min="13828" max="14077" width="9.140625" style="81"/>
    <col min="14078" max="14078" width="11.5703125" style="81" customWidth="1"/>
    <col min="14079" max="14079" width="13.140625" style="81" customWidth="1"/>
    <col min="14080" max="14080" width="48.42578125" style="81" customWidth="1"/>
    <col min="14081" max="14081" width="13.85546875" style="81" customWidth="1"/>
    <col min="14082" max="14082" width="11.42578125" style="81" customWidth="1"/>
    <col min="14083" max="14083" width="11.85546875" style="81" customWidth="1"/>
    <col min="14084" max="14333" width="9.140625" style="81"/>
    <col min="14334" max="14334" width="11.5703125" style="81" customWidth="1"/>
    <col min="14335" max="14335" width="13.140625" style="81" customWidth="1"/>
    <col min="14336" max="14336" width="48.42578125" style="81" customWidth="1"/>
    <col min="14337" max="14337" width="13.85546875" style="81" customWidth="1"/>
    <col min="14338" max="14338" width="11.42578125" style="81" customWidth="1"/>
    <col min="14339" max="14339" width="11.85546875" style="81" customWidth="1"/>
    <col min="14340" max="14589" width="9.140625" style="81"/>
    <col min="14590" max="14590" width="11.5703125" style="81" customWidth="1"/>
    <col min="14591" max="14591" width="13.140625" style="81" customWidth="1"/>
    <col min="14592" max="14592" width="48.42578125" style="81" customWidth="1"/>
    <col min="14593" max="14593" width="13.85546875" style="81" customWidth="1"/>
    <col min="14594" max="14594" width="11.42578125" style="81" customWidth="1"/>
    <col min="14595" max="14595" width="11.85546875" style="81" customWidth="1"/>
    <col min="14596" max="14845" width="9.140625" style="81"/>
    <col min="14846" max="14846" width="11.5703125" style="81" customWidth="1"/>
    <col min="14847" max="14847" width="13.140625" style="81" customWidth="1"/>
    <col min="14848" max="14848" width="48.42578125" style="81" customWidth="1"/>
    <col min="14849" max="14849" width="13.85546875" style="81" customWidth="1"/>
    <col min="14850" max="14850" width="11.42578125" style="81" customWidth="1"/>
    <col min="14851" max="14851" width="11.85546875" style="81" customWidth="1"/>
    <col min="14852" max="15101" width="9.140625" style="81"/>
    <col min="15102" max="15102" width="11.5703125" style="81" customWidth="1"/>
    <col min="15103" max="15103" width="13.140625" style="81" customWidth="1"/>
    <col min="15104" max="15104" width="48.42578125" style="81" customWidth="1"/>
    <col min="15105" max="15105" width="13.85546875" style="81" customWidth="1"/>
    <col min="15106" max="15106" width="11.42578125" style="81" customWidth="1"/>
    <col min="15107" max="15107" width="11.85546875" style="81" customWidth="1"/>
    <col min="15108" max="15357" width="9.140625" style="81"/>
    <col min="15358" max="15358" width="11.5703125" style="81" customWidth="1"/>
    <col min="15359" max="15359" width="13.140625" style="81" customWidth="1"/>
    <col min="15360" max="15360" width="48.42578125" style="81" customWidth="1"/>
    <col min="15361" max="15361" width="13.85546875" style="81" customWidth="1"/>
    <col min="15362" max="15362" width="11.42578125" style="81" customWidth="1"/>
    <col min="15363" max="15363" width="11.85546875" style="81" customWidth="1"/>
    <col min="15364" max="15613" width="9.140625" style="81"/>
    <col min="15614" max="15614" width="11.5703125" style="81" customWidth="1"/>
    <col min="15615" max="15615" width="13.140625" style="81" customWidth="1"/>
    <col min="15616" max="15616" width="48.42578125" style="81" customWidth="1"/>
    <col min="15617" max="15617" width="13.85546875" style="81" customWidth="1"/>
    <col min="15618" max="15618" width="11.42578125" style="81" customWidth="1"/>
    <col min="15619" max="15619" width="11.85546875" style="81" customWidth="1"/>
    <col min="15620" max="15869" width="9.140625" style="81"/>
    <col min="15870" max="15870" width="11.5703125" style="81" customWidth="1"/>
    <col min="15871" max="15871" width="13.140625" style="81" customWidth="1"/>
    <col min="15872" max="15872" width="48.42578125" style="81" customWidth="1"/>
    <col min="15873" max="15873" width="13.85546875" style="81" customWidth="1"/>
    <col min="15874" max="15874" width="11.42578125" style="81" customWidth="1"/>
    <col min="15875" max="15875" width="11.85546875" style="81" customWidth="1"/>
    <col min="15876" max="16125" width="9.140625" style="81"/>
    <col min="16126" max="16126" width="11.5703125" style="81" customWidth="1"/>
    <col min="16127" max="16127" width="13.140625" style="81" customWidth="1"/>
    <col min="16128" max="16128" width="48.42578125" style="81" customWidth="1"/>
    <col min="16129" max="16129" width="13.85546875" style="81" customWidth="1"/>
    <col min="16130" max="16130" width="11.42578125" style="81" customWidth="1"/>
    <col min="16131" max="16131" width="11.85546875" style="81" customWidth="1"/>
    <col min="16132" max="16384" width="9.140625" style="81"/>
  </cols>
  <sheetData>
    <row r="1" spans="1:27" ht="57" customHeight="1" x14ac:dyDescent="0.2">
      <c r="A1" s="263" t="s">
        <v>3319</v>
      </c>
      <c r="B1" s="263"/>
      <c r="C1" s="263"/>
      <c r="D1" s="263"/>
      <c r="E1" s="263"/>
      <c r="F1" s="263"/>
      <c r="G1" s="263"/>
      <c r="H1" s="263"/>
      <c r="I1" s="263"/>
      <c r="J1" s="263"/>
      <c r="K1" s="77"/>
    </row>
    <row r="2" spans="1:27" ht="12.2" customHeight="1" x14ac:dyDescent="0.2">
      <c r="A2" s="27"/>
      <c r="B2" s="27"/>
      <c r="C2" s="27"/>
      <c r="D2" s="27"/>
      <c r="E2" s="27"/>
      <c r="F2" s="27"/>
    </row>
    <row r="3" spans="1:27" ht="11.25" customHeight="1" x14ac:dyDescent="0.2"/>
    <row r="4" spans="1:27" ht="18.75" x14ac:dyDescent="0.2">
      <c r="A4" s="264" t="s">
        <v>2031</v>
      </c>
      <c r="B4" s="264"/>
      <c r="C4" s="264"/>
      <c r="D4" s="264"/>
      <c r="E4" s="264"/>
      <c r="F4" s="264"/>
      <c r="G4" s="264"/>
      <c r="H4" s="264"/>
      <c r="I4" s="264"/>
      <c r="J4" s="264"/>
      <c r="K4" s="76"/>
    </row>
    <row r="5" spans="1:27" ht="12.75" customHeight="1" x14ac:dyDescent="0.2"/>
    <row r="6" spans="1:27" ht="12.75" customHeight="1" thickBot="1" x14ac:dyDescent="0.25">
      <c r="A6" s="265"/>
      <c r="B6" s="265"/>
      <c r="C6" s="265"/>
      <c r="D6" s="265"/>
      <c r="E6" s="265"/>
      <c r="F6" s="265"/>
    </row>
    <row r="7" spans="1:27" ht="12.75" customHeight="1" thickBot="1" x14ac:dyDescent="0.25">
      <c r="E7" s="270" t="s">
        <v>2968</v>
      </c>
      <c r="F7" s="271"/>
      <c r="G7" s="270" t="s">
        <v>2969</v>
      </c>
      <c r="H7" s="271"/>
      <c r="I7" s="272" t="s">
        <v>2970</v>
      </c>
      <c r="J7" s="271"/>
      <c r="K7" s="114"/>
    </row>
    <row r="8" spans="1:27" ht="12.75" customHeight="1" x14ac:dyDescent="0.2">
      <c r="A8" s="266" t="s">
        <v>2</v>
      </c>
      <c r="B8" s="266" t="s">
        <v>3</v>
      </c>
      <c r="C8" s="268" t="s">
        <v>4</v>
      </c>
      <c r="D8" s="268" t="s">
        <v>5</v>
      </c>
      <c r="E8" s="252" t="s">
        <v>6</v>
      </c>
      <c r="F8" s="252"/>
      <c r="G8" s="252" t="s">
        <v>6</v>
      </c>
      <c r="H8" s="252"/>
      <c r="I8" s="252" t="s">
        <v>6</v>
      </c>
      <c r="J8" s="252"/>
      <c r="K8" s="261" t="s">
        <v>3230</v>
      </c>
    </row>
    <row r="9" spans="1:27" ht="36.75" customHeight="1" thickBot="1" x14ac:dyDescent="0.25">
      <c r="A9" s="267"/>
      <c r="B9" s="267"/>
      <c r="C9" s="269"/>
      <c r="D9" s="269"/>
      <c r="E9" s="2" t="s">
        <v>7</v>
      </c>
      <c r="F9" s="3" t="s">
        <v>8</v>
      </c>
      <c r="G9" s="2" t="s">
        <v>7</v>
      </c>
      <c r="H9" s="3" t="s">
        <v>8</v>
      </c>
      <c r="I9" s="9" t="s">
        <v>7</v>
      </c>
      <c r="J9" s="10" t="s">
        <v>8</v>
      </c>
      <c r="K9" s="262"/>
      <c r="X9" s="121"/>
      <c r="Y9" s="121"/>
      <c r="Z9" s="121"/>
      <c r="AA9" s="121"/>
    </row>
    <row r="10" spans="1:27" ht="51" x14ac:dyDescent="0.2">
      <c r="A10" s="4" t="s">
        <v>9</v>
      </c>
      <c r="B10" s="4" t="s">
        <v>2032</v>
      </c>
      <c r="C10" s="5" t="s">
        <v>2033</v>
      </c>
      <c r="D10" s="4" t="s">
        <v>15</v>
      </c>
      <c r="E10" s="6">
        <f>ROUND('9,1'!E10*'1,2'!$E$28,0)</f>
        <v>1494</v>
      </c>
      <c r="F10" s="6">
        <f>ROUND('9,1'!F10*'1,2'!$E$28,0)</f>
        <v>0</v>
      </c>
      <c r="G10" s="6">
        <f>ROUND('9,1'!G10*'1,2'!$E$28,0)</f>
        <v>2814</v>
      </c>
      <c r="H10" s="6">
        <f>ROUND('9,1'!H10*'1,2'!$E$28,0)</f>
        <v>0</v>
      </c>
      <c r="I10" s="6">
        <f>ROUND('9,1'!I10*'1,2'!$E$28,0)</f>
        <v>3348</v>
      </c>
      <c r="J10" s="6">
        <f>ROUND('9,1'!J10*'1,2'!$E$28,0)</f>
        <v>0</v>
      </c>
      <c r="K10" s="57" t="str">
        <f>VLOOKUP(B10,[4]TDSheet!$B$1:$G$65536,6,)</f>
        <v>09.1.001.0</v>
      </c>
      <c r="L10" s="108"/>
      <c r="M10" s="108"/>
      <c r="N10" s="108"/>
      <c r="O10" s="108"/>
      <c r="P10" s="108"/>
      <c r="Q10" s="86"/>
      <c r="R10" s="86"/>
      <c r="S10" s="86"/>
      <c r="T10" s="86"/>
      <c r="U10" s="86"/>
      <c r="V10" s="86"/>
      <c r="W10" s="86"/>
      <c r="X10" s="86"/>
      <c r="Y10" s="86"/>
      <c r="Z10" s="120"/>
    </row>
    <row r="11" spans="1:27" ht="51" x14ac:dyDescent="0.2">
      <c r="A11" s="4" t="s">
        <v>194</v>
      </c>
      <c r="B11" s="4" t="s">
        <v>2034</v>
      </c>
      <c r="C11" s="5" t="s">
        <v>2035</v>
      </c>
      <c r="D11" s="4" t="s">
        <v>15</v>
      </c>
      <c r="E11" s="6">
        <f>ROUND('9,1'!E11*'1,2'!$E$28,0)</f>
        <v>1091</v>
      </c>
      <c r="F11" s="6">
        <f>ROUND('9,1'!F11*'1,2'!$E$28,0)</f>
        <v>0</v>
      </c>
      <c r="G11" s="6">
        <f>ROUND('9,1'!G11*'1,2'!$E$28,0)</f>
        <v>2036</v>
      </c>
      <c r="H11" s="6">
        <f>ROUND('9,1'!H11*'1,2'!$E$28,0)</f>
        <v>0</v>
      </c>
      <c r="I11" s="6">
        <f>ROUND('9,1'!I11*'1,2'!$E$28,0)</f>
        <v>2346</v>
      </c>
      <c r="J11" s="6">
        <f>ROUND('9,1'!J11*'1,2'!$E$28,0)</f>
        <v>0</v>
      </c>
      <c r="K11" s="57" t="str">
        <f>VLOOKUP(B11,[4]TDSheet!$B$1:$G$65536,6,)</f>
        <v>09.1.002.0</v>
      </c>
      <c r="L11" s="108"/>
      <c r="M11" s="108"/>
      <c r="N11" s="108"/>
      <c r="O11" s="108"/>
      <c r="P11" s="108"/>
      <c r="Q11" s="86"/>
      <c r="R11" s="86"/>
      <c r="S11" s="86"/>
      <c r="T11" s="86"/>
      <c r="U11" s="86"/>
      <c r="V11" s="86"/>
      <c r="W11" s="86"/>
      <c r="X11" s="86"/>
      <c r="Y11" s="86"/>
      <c r="Z11" s="120"/>
    </row>
    <row r="12" spans="1:27" ht="38.25" x14ac:dyDescent="0.2">
      <c r="A12" s="4" t="s">
        <v>197</v>
      </c>
      <c r="B12" s="4" t="s">
        <v>2036</v>
      </c>
      <c r="C12" s="5" t="s">
        <v>2037</v>
      </c>
      <c r="D12" s="4" t="s">
        <v>15</v>
      </c>
      <c r="E12" s="6">
        <f>ROUND('9,1'!E12*'1,2'!$E$28,0)</f>
        <v>2261</v>
      </c>
      <c r="F12" s="6">
        <f>ROUND('9,1'!F12*'1,2'!$E$28,0)</f>
        <v>0</v>
      </c>
      <c r="G12" s="6">
        <f>ROUND('9,1'!G12*'1,2'!$E$28,0)</f>
        <v>4256</v>
      </c>
      <c r="H12" s="6">
        <f>ROUND('9,1'!H12*'1,2'!$E$28,0)</f>
        <v>0</v>
      </c>
      <c r="I12" s="6">
        <f>ROUND('9,1'!I12*'1,2'!$E$28,0)</f>
        <v>5063</v>
      </c>
      <c r="J12" s="6">
        <f>ROUND('9,1'!J12*'1,2'!$E$28,0)</f>
        <v>0</v>
      </c>
      <c r="K12" s="57" t="str">
        <f>VLOOKUP(B12,[4]TDSheet!$B$1:$G$65536,6,)</f>
        <v>09.1.003.0</v>
      </c>
      <c r="L12" s="108"/>
      <c r="M12" s="108"/>
      <c r="N12" s="108"/>
      <c r="O12" s="108"/>
      <c r="P12" s="108"/>
      <c r="Q12" s="86"/>
      <c r="R12" s="86"/>
      <c r="S12" s="86"/>
      <c r="T12" s="86"/>
      <c r="U12" s="86"/>
      <c r="V12" s="86"/>
      <c r="W12" s="86"/>
      <c r="X12" s="86"/>
      <c r="Y12" s="86"/>
      <c r="Z12" s="120"/>
    </row>
    <row r="13" spans="1:27" ht="51" x14ac:dyDescent="0.2">
      <c r="A13" s="4" t="s">
        <v>200</v>
      </c>
      <c r="B13" s="4" t="s">
        <v>2038</v>
      </c>
      <c r="C13" s="5" t="s">
        <v>2039</v>
      </c>
      <c r="D13" s="4" t="s">
        <v>15</v>
      </c>
      <c r="E13" s="6">
        <f>ROUND('9,1'!E13*'1,2'!$E$28,0)</f>
        <v>1790</v>
      </c>
      <c r="F13" s="6">
        <f>ROUND('9,1'!F13*'1,2'!$E$28,0)</f>
        <v>0</v>
      </c>
      <c r="G13" s="6">
        <f>ROUND('9,1'!G13*'1,2'!$E$28,0)</f>
        <v>3336</v>
      </c>
      <c r="H13" s="6">
        <f>ROUND('9,1'!H13*'1,2'!$E$28,0)</f>
        <v>0</v>
      </c>
      <c r="I13" s="6">
        <f>ROUND('9,1'!I13*'1,2'!$E$28,0)</f>
        <v>3845</v>
      </c>
      <c r="J13" s="6">
        <f>ROUND('9,1'!J13*'1,2'!$E$28,0)</f>
        <v>0</v>
      </c>
      <c r="K13" s="57" t="str">
        <f>VLOOKUP(B13,[4]TDSheet!$B$1:$G$65536,6,)</f>
        <v>09.1.004.0</v>
      </c>
      <c r="L13" s="108"/>
      <c r="M13" s="108"/>
      <c r="N13" s="108"/>
      <c r="O13" s="108"/>
      <c r="P13" s="108"/>
      <c r="Q13" s="86"/>
      <c r="R13" s="86"/>
      <c r="S13" s="86"/>
      <c r="T13" s="86"/>
      <c r="U13" s="86"/>
      <c r="V13" s="86"/>
      <c r="W13" s="86"/>
      <c r="X13" s="86"/>
      <c r="Y13" s="86"/>
      <c r="Z13" s="120"/>
    </row>
    <row r="14" spans="1:27" ht="38.25" x14ac:dyDescent="0.2">
      <c r="A14" s="4" t="s">
        <v>203</v>
      </c>
      <c r="B14" s="4" t="s">
        <v>2040</v>
      </c>
      <c r="C14" s="5" t="s">
        <v>2041</v>
      </c>
      <c r="D14" s="4" t="s">
        <v>15</v>
      </c>
      <c r="E14" s="6">
        <f>ROUND('9,1'!E14*'1,2'!$E$28,0)</f>
        <v>2643</v>
      </c>
      <c r="F14" s="6">
        <f>ROUND('9,1'!F14*'1,2'!$E$28,0)</f>
        <v>0</v>
      </c>
      <c r="G14" s="6">
        <f>ROUND('9,1'!G14*'1,2'!$E$28,0)</f>
        <v>4838</v>
      </c>
      <c r="H14" s="6">
        <f>ROUND('9,1'!H14*'1,2'!$E$28,0)</f>
        <v>0</v>
      </c>
      <c r="I14" s="6">
        <f>ROUND('9,1'!I14*'1,2'!$E$28,0)</f>
        <v>5667</v>
      </c>
      <c r="J14" s="6">
        <f>ROUND('9,1'!J14*'1,2'!$E$28,0)</f>
        <v>0</v>
      </c>
      <c r="K14" s="57" t="str">
        <f>VLOOKUP(B14,[4]TDSheet!$B$1:$G$65536,6,)</f>
        <v>09.1.005.0</v>
      </c>
      <c r="L14" s="108"/>
      <c r="M14" s="108"/>
      <c r="N14" s="108"/>
      <c r="O14" s="108"/>
      <c r="P14" s="108"/>
      <c r="Q14" s="86"/>
      <c r="R14" s="86"/>
      <c r="S14" s="86"/>
      <c r="T14" s="86"/>
      <c r="U14" s="86"/>
      <c r="V14" s="86"/>
      <c r="W14" s="86"/>
      <c r="X14" s="86"/>
      <c r="Y14" s="86"/>
      <c r="Z14" s="120"/>
    </row>
    <row r="15" spans="1:27" ht="38.25" x14ac:dyDescent="0.2">
      <c r="A15" s="4" t="s">
        <v>206</v>
      </c>
      <c r="B15" s="4" t="s">
        <v>2042</v>
      </c>
      <c r="C15" s="5" t="s">
        <v>2043</v>
      </c>
      <c r="D15" s="4" t="s">
        <v>15</v>
      </c>
      <c r="E15" s="6">
        <f>ROUND('9,1'!E15*'1,2'!$E$28,0)</f>
        <v>86</v>
      </c>
      <c r="F15" s="6">
        <f>ROUND('9,1'!F15*'1,2'!$E$28,0)</f>
        <v>0</v>
      </c>
      <c r="G15" s="6">
        <f>ROUND('9,1'!G15*'1,2'!$E$28,0)</f>
        <v>159</v>
      </c>
      <c r="H15" s="6">
        <f>ROUND('9,1'!H15*'1,2'!$E$28,0)</f>
        <v>0</v>
      </c>
      <c r="I15" s="6">
        <f>ROUND('9,1'!I15*'1,2'!$E$28,0)</f>
        <v>185</v>
      </c>
      <c r="J15" s="6">
        <f>ROUND('9,1'!J15*'1,2'!$E$28,0)</f>
        <v>0</v>
      </c>
      <c r="K15" s="57" t="str">
        <f>VLOOKUP(B15,[4]TDSheet!$B$1:$G$65536,6,)</f>
        <v>09.1.006.0</v>
      </c>
      <c r="L15" s="108"/>
      <c r="M15" s="108"/>
      <c r="N15" s="108"/>
      <c r="O15" s="108"/>
      <c r="P15" s="108"/>
      <c r="Q15" s="86"/>
      <c r="R15" s="86"/>
      <c r="S15" s="86"/>
      <c r="T15" s="86"/>
      <c r="U15" s="86"/>
      <c r="V15" s="86"/>
      <c r="W15" s="86"/>
      <c r="X15" s="86"/>
      <c r="Y15" s="86"/>
      <c r="Z15" s="120"/>
    </row>
    <row r="16" spans="1:27" ht="38.25" x14ac:dyDescent="0.2">
      <c r="A16" s="4" t="s">
        <v>209</v>
      </c>
      <c r="B16" s="4" t="s">
        <v>2044</v>
      </c>
      <c r="C16" s="5" t="s">
        <v>2045</v>
      </c>
      <c r="D16" s="4" t="s">
        <v>15</v>
      </c>
      <c r="E16" s="6">
        <f>ROUND('9,1'!E16*'1,2'!$E$28,0)</f>
        <v>457</v>
      </c>
      <c r="F16" s="6">
        <f>ROUND('9,1'!F16*'1,2'!$E$28,0)</f>
        <v>0</v>
      </c>
      <c r="G16" s="6">
        <f>ROUND('9,1'!G16*'1,2'!$E$28,0)</f>
        <v>844</v>
      </c>
      <c r="H16" s="6">
        <f>ROUND('9,1'!H16*'1,2'!$E$28,0)</f>
        <v>0</v>
      </c>
      <c r="I16" s="6">
        <f>ROUND('9,1'!I16*'1,2'!$E$28,0)</f>
        <v>988</v>
      </c>
      <c r="J16" s="6">
        <f>ROUND('9,1'!J16*'1,2'!$E$28,0)</f>
        <v>0</v>
      </c>
      <c r="K16" s="57" t="str">
        <f>VLOOKUP(B16,[4]TDSheet!$B$1:$G$65536,6,)</f>
        <v>09.1.007.0</v>
      </c>
      <c r="L16" s="108"/>
      <c r="M16" s="108"/>
      <c r="N16" s="108"/>
      <c r="O16" s="108"/>
      <c r="P16" s="108"/>
      <c r="Q16" s="86"/>
      <c r="R16" s="86"/>
      <c r="S16" s="86"/>
      <c r="T16" s="86"/>
      <c r="U16" s="86"/>
      <c r="V16" s="86"/>
      <c r="W16" s="86"/>
      <c r="X16" s="86"/>
      <c r="Y16" s="86"/>
      <c r="Z16" s="120"/>
    </row>
    <row r="17" spans="1:26" ht="38.25" x14ac:dyDescent="0.2">
      <c r="A17" s="4" t="s">
        <v>212</v>
      </c>
      <c r="B17" s="4" t="s">
        <v>2046</v>
      </c>
      <c r="C17" s="5" t="s">
        <v>2047</v>
      </c>
      <c r="D17" s="4" t="s">
        <v>15</v>
      </c>
      <c r="E17" s="6">
        <f>ROUND('9,1'!E17*'1,2'!$E$28,0)</f>
        <v>273</v>
      </c>
      <c r="F17" s="6">
        <f>ROUND('9,1'!F17*'1,2'!$E$28,0)</f>
        <v>0</v>
      </c>
      <c r="G17" s="6">
        <f>ROUND('9,1'!G17*'1,2'!$E$28,0)</f>
        <v>513</v>
      </c>
      <c r="H17" s="6">
        <f>ROUND('9,1'!H17*'1,2'!$E$28,0)</f>
        <v>0</v>
      </c>
      <c r="I17" s="6">
        <f>ROUND('9,1'!I17*'1,2'!$E$28,0)</f>
        <v>582</v>
      </c>
      <c r="J17" s="6">
        <f>ROUND('9,1'!J17*'1,2'!$E$28,0)</f>
        <v>0</v>
      </c>
      <c r="K17" s="57" t="str">
        <f>VLOOKUP(B17,[4]TDSheet!$B$1:$G$65536,6,)</f>
        <v>09.1.008.0</v>
      </c>
      <c r="L17" s="108"/>
      <c r="M17" s="108"/>
      <c r="N17" s="108"/>
      <c r="O17" s="108"/>
      <c r="P17" s="108"/>
      <c r="Q17" s="86"/>
      <c r="R17" s="86"/>
      <c r="S17" s="86"/>
      <c r="T17" s="86"/>
      <c r="U17" s="86"/>
      <c r="V17" s="86"/>
      <c r="W17" s="86"/>
      <c r="X17" s="86"/>
      <c r="Y17" s="86"/>
      <c r="Z17" s="120"/>
    </row>
    <row r="18" spans="1:26" ht="38.25" x14ac:dyDescent="0.2">
      <c r="A18" s="4" t="s">
        <v>215</v>
      </c>
      <c r="B18" s="4" t="s">
        <v>2048</v>
      </c>
      <c r="C18" s="5" t="s">
        <v>2049</v>
      </c>
      <c r="D18" s="4" t="s">
        <v>15</v>
      </c>
      <c r="E18" s="6">
        <f>ROUND('9,1'!E18*'1,2'!$E$28,0)</f>
        <v>5211</v>
      </c>
      <c r="F18" s="6">
        <f>ROUND('9,1'!F18*'1,2'!$E$28,0)</f>
        <v>0</v>
      </c>
      <c r="G18" s="6">
        <f>ROUND('9,1'!G18*'1,2'!$E$28,0)</f>
        <v>9817</v>
      </c>
      <c r="H18" s="6">
        <f>ROUND('9,1'!H18*'1,2'!$E$28,0)</f>
        <v>0</v>
      </c>
      <c r="I18" s="6">
        <f>ROUND('9,1'!I18*'1,2'!$E$28,0)</f>
        <v>11673</v>
      </c>
      <c r="J18" s="6">
        <f>ROUND('9,1'!J18*'1,2'!$E$28,0)</f>
        <v>0</v>
      </c>
      <c r="K18" s="57" t="str">
        <f>VLOOKUP(B18,[4]TDSheet!$B$1:$G$65536,6,)</f>
        <v>09.1.009.0</v>
      </c>
      <c r="L18" s="108"/>
      <c r="M18" s="108"/>
      <c r="N18" s="108"/>
      <c r="O18" s="108"/>
      <c r="P18" s="108"/>
      <c r="Q18" s="86"/>
      <c r="R18" s="86"/>
      <c r="S18" s="86"/>
      <c r="T18" s="86"/>
      <c r="U18" s="86"/>
      <c r="V18" s="86"/>
      <c r="W18" s="86"/>
      <c r="X18" s="86"/>
      <c r="Y18" s="86"/>
      <c r="Z18" s="120"/>
    </row>
    <row r="19" spans="1:26" ht="38.25" x14ac:dyDescent="0.2">
      <c r="A19" s="4" t="s">
        <v>218</v>
      </c>
      <c r="B19" s="4" t="s">
        <v>2050</v>
      </c>
      <c r="C19" s="5" t="s">
        <v>3310</v>
      </c>
      <c r="D19" s="4" t="s">
        <v>15</v>
      </c>
      <c r="E19" s="6">
        <f>ROUND('9,1'!E19*'1,2'!$E$28,0)</f>
        <v>4273</v>
      </c>
      <c r="F19" s="6">
        <f>ROUND('9,1'!F19*'1,2'!$E$28,0)</f>
        <v>0</v>
      </c>
      <c r="G19" s="6">
        <f>ROUND('9,1'!G19*'1,2'!$E$28,0)</f>
        <v>7962</v>
      </c>
      <c r="H19" s="6">
        <f>ROUND('9,1'!H19*'1,2'!$E$28,0)</f>
        <v>0</v>
      </c>
      <c r="I19" s="6">
        <f>ROUND('9,1'!I19*'1,2'!$E$28,0)</f>
        <v>9181</v>
      </c>
      <c r="J19" s="6">
        <f>ROUND('9,1'!J19*'1,2'!$E$28,0)</f>
        <v>0</v>
      </c>
      <c r="K19" s="57" t="str">
        <f>VLOOKUP(B19,[4]TDSheet!$B$1:$G$65536,6,)</f>
        <v>09.1.010.0</v>
      </c>
      <c r="L19" s="108"/>
      <c r="M19" s="108"/>
      <c r="N19" s="108"/>
      <c r="O19" s="108"/>
      <c r="P19" s="108"/>
      <c r="Q19" s="86"/>
      <c r="R19" s="86"/>
      <c r="S19" s="86"/>
      <c r="T19" s="86"/>
      <c r="U19" s="86"/>
      <c r="V19" s="86"/>
      <c r="W19" s="86"/>
      <c r="X19" s="86"/>
      <c r="Y19" s="86"/>
      <c r="Z19" s="120"/>
    </row>
    <row r="20" spans="1:26" ht="38.25" x14ac:dyDescent="0.2">
      <c r="A20" s="4" t="s">
        <v>221</v>
      </c>
      <c r="B20" s="4" t="s">
        <v>2052</v>
      </c>
      <c r="C20" s="5" t="s">
        <v>2053</v>
      </c>
      <c r="D20" s="4" t="s">
        <v>15</v>
      </c>
      <c r="E20" s="6">
        <f>ROUND('9,1'!E20*'1,2'!$E$28,0)</f>
        <v>6329</v>
      </c>
      <c r="F20" s="6">
        <f>ROUND('9,1'!F20*'1,2'!$E$28,0)</f>
        <v>0</v>
      </c>
      <c r="G20" s="6">
        <f>ROUND('9,1'!G20*'1,2'!$E$28,0)</f>
        <v>11925</v>
      </c>
      <c r="H20" s="6">
        <f>ROUND('9,1'!H20*'1,2'!$E$28,0)</f>
        <v>0</v>
      </c>
      <c r="I20" s="6">
        <f>ROUND('9,1'!I20*'1,2'!$E$28,0)</f>
        <v>14179</v>
      </c>
      <c r="J20" s="6">
        <f>ROUND('9,1'!J20*'1,2'!$E$28,0)</f>
        <v>0</v>
      </c>
      <c r="K20" s="57" t="str">
        <f>VLOOKUP(B20,[4]TDSheet!$B$1:$G$65536,6,)</f>
        <v>09.1.011.0</v>
      </c>
      <c r="L20" s="108"/>
      <c r="M20" s="108"/>
      <c r="N20" s="108"/>
      <c r="O20" s="108"/>
      <c r="P20" s="108"/>
      <c r="Q20" s="86"/>
      <c r="R20" s="86"/>
      <c r="S20" s="86"/>
      <c r="T20" s="86"/>
      <c r="U20" s="86"/>
      <c r="V20" s="86"/>
      <c r="W20" s="86"/>
      <c r="X20" s="86"/>
      <c r="Y20" s="86"/>
      <c r="Z20" s="120"/>
    </row>
    <row r="21" spans="1:26" ht="38.25" x14ac:dyDescent="0.2">
      <c r="A21" s="4" t="s">
        <v>224</v>
      </c>
      <c r="B21" s="4" t="s">
        <v>2054</v>
      </c>
      <c r="C21" s="5" t="s">
        <v>2055</v>
      </c>
      <c r="D21" s="4" t="s">
        <v>15</v>
      </c>
      <c r="E21" s="6">
        <f>ROUND('9,1'!E21*'1,2'!$E$28,0)</f>
        <v>3704</v>
      </c>
      <c r="F21" s="6">
        <f>ROUND('9,1'!F21*'1,2'!$E$28,0)</f>
        <v>0</v>
      </c>
      <c r="G21" s="6">
        <f>ROUND('9,1'!G21*'1,2'!$E$28,0)</f>
        <v>6979</v>
      </c>
      <c r="H21" s="6">
        <f>ROUND('9,1'!H21*'1,2'!$E$28,0)</f>
        <v>0</v>
      </c>
      <c r="I21" s="6">
        <f>ROUND('9,1'!I21*'1,2'!$E$28,0)</f>
        <v>8300</v>
      </c>
      <c r="J21" s="6">
        <f>ROUND('9,1'!J21*'1,2'!$E$28,0)</f>
        <v>0</v>
      </c>
      <c r="K21" s="57" t="str">
        <f>VLOOKUP(B21,[4]TDSheet!$B$1:$G$65536,6,)</f>
        <v>09.1.012.0</v>
      </c>
      <c r="L21" s="108"/>
      <c r="M21" s="108"/>
      <c r="N21" s="108"/>
      <c r="O21" s="108"/>
      <c r="P21" s="108"/>
      <c r="Q21" s="86"/>
      <c r="R21" s="86"/>
      <c r="S21" s="86"/>
      <c r="T21" s="86"/>
      <c r="U21" s="86"/>
      <c r="V21" s="86"/>
      <c r="W21" s="86"/>
      <c r="X21" s="86"/>
      <c r="Y21" s="86"/>
      <c r="Z21" s="120"/>
    </row>
    <row r="22" spans="1:26" ht="38.25" x14ac:dyDescent="0.2">
      <c r="A22" s="4" t="s">
        <v>227</v>
      </c>
      <c r="B22" s="4" t="s">
        <v>2056</v>
      </c>
      <c r="C22" s="5" t="s">
        <v>2057</v>
      </c>
      <c r="D22" s="4" t="s">
        <v>15</v>
      </c>
      <c r="E22" s="6">
        <f>ROUND('9,1'!E22*'1,2'!$E$28,0)</f>
        <v>165</v>
      </c>
      <c r="F22" s="6">
        <f>ROUND('9,1'!F22*'1,2'!$E$28,0)</f>
        <v>0</v>
      </c>
      <c r="G22" s="6">
        <f>ROUND('9,1'!G22*'1,2'!$E$28,0)</f>
        <v>308</v>
      </c>
      <c r="H22" s="6">
        <f>ROUND('9,1'!H22*'1,2'!$E$28,0)</f>
        <v>0</v>
      </c>
      <c r="I22" s="6">
        <f>ROUND('9,1'!I22*'1,2'!$E$28,0)</f>
        <v>349</v>
      </c>
      <c r="J22" s="6">
        <f>ROUND('9,1'!J22*'1,2'!$E$28,0)</f>
        <v>0</v>
      </c>
      <c r="K22" s="57" t="str">
        <f>VLOOKUP(B22,[4]TDSheet!$B$1:$G$65536,6,)</f>
        <v>09.1.013.0</v>
      </c>
      <c r="L22" s="108"/>
      <c r="M22" s="108"/>
      <c r="N22" s="108"/>
      <c r="O22" s="108"/>
      <c r="P22" s="108"/>
      <c r="Q22" s="86"/>
      <c r="R22" s="86"/>
      <c r="S22" s="86"/>
      <c r="T22" s="86"/>
      <c r="U22" s="86"/>
      <c r="V22" s="86"/>
      <c r="W22" s="86"/>
      <c r="X22" s="86"/>
      <c r="Y22" s="86"/>
      <c r="Z22" s="120"/>
    </row>
    <row r="23" spans="1:26" ht="25.5" x14ac:dyDescent="0.2">
      <c r="A23" s="4" t="s">
        <v>230</v>
      </c>
      <c r="B23" s="4" t="s">
        <v>2058</v>
      </c>
      <c r="C23" s="5" t="s">
        <v>2059</v>
      </c>
      <c r="D23" s="4" t="s">
        <v>740</v>
      </c>
      <c r="E23" s="6">
        <f>ROUND('9,1'!E23*'1,2'!$E$28,0)</f>
        <v>999</v>
      </c>
      <c r="F23" s="6">
        <f>ROUND('9,1'!F23*'1,2'!$E$28,0)</f>
        <v>0</v>
      </c>
      <c r="G23" s="6">
        <f>ROUND('9,1'!G23*'1,2'!$E$28,0)</f>
        <v>1862</v>
      </c>
      <c r="H23" s="6">
        <f>ROUND('9,1'!H23*'1,2'!$E$28,0)</f>
        <v>0</v>
      </c>
      <c r="I23" s="6">
        <f>ROUND('9,1'!I23*'1,2'!$E$28,0)</f>
        <v>2147</v>
      </c>
      <c r="J23" s="6">
        <f>ROUND('9,1'!J23*'1,2'!$E$28,0)</f>
        <v>0</v>
      </c>
      <c r="K23" s="57" t="str">
        <f>VLOOKUP(B23,[4]TDSheet!$B$1:$G$65536,6,)</f>
        <v>09.1.014.0</v>
      </c>
      <c r="L23" s="108"/>
      <c r="M23" s="108"/>
      <c r="N23" s="108"/>
      <c r="O23" s="108"/>
      <c r="P23" s="108"/>
      <c r="Q23" s="86"/>
      <c r="R23" s="86"/>
      <c r="S23" s="86"/>
      <c r="T23" s="86"/>
      <c r="U23" s="86"/>
      <c r="V23" s="86"/>
      <c r="W23" s="86"/>
      <c r="X23" s="86"/>
      <c r="Y23" s="86"/>
      <c r="Z23" s="120"/>
    </row>
    <row r="24" spans="1:26" ht="38.25" x14ac:dyDescent="0.2">
      <c r="A24" s="4" t="s">
        <v>233</v>
      </c>
      <c r="B24" s="4" t="s">
        <v>2060</v>
      </c>
      <c r="C24" s="5" t="s">
        <v>2061</v>
      </c>
      <c r="D24" s="4" t="s">
        <v>15</v>
      </c>
      <c r="E24" s="6">
        <f>ROUND('9,1'!E24*'1,2'!$E$28,0)</f>
        <v>2304</v>
      </c>
      <c r="F24" s="6">
        <f>ROUND('9,1'!F24*'1,2'!$E$28,0)</f>
        <v>0</v>
      </c>
      <c r="G24" s="6">
        <f>ROUND('9,1'!G24*'1,2'!$E$28,0)</f>
        <v>4338</v>
      </c>
      <c r="H24" s="6">
        <f>ROUND('9,1'!H24*'1,2'!$E$28,0)</f>
        <v>0</v>
      </c>
      <c r="I24" s="6">
        <f>ROUND('9,1'!I24*'1,2'!$E$28,0)</f>
        <v>5162</v>
      </c>
      <c r="J24" s="6">
        <f>ROUND('9,1'!J24*'1,2'!$E$28,0)</f>
        <v>0</v>
      </c>
      <c r="K24" s="57" t="str">
        <f>VLOOKUP(B24,[4]TDSheet!$B$1:$G$65536,6,)</f>
        <v>09.1.015.0</v>
      </c>
      <c r="L24" s="108"/>
      <c r="M24" s="108"/>
      <c r="N24" s="108"/>
      <c r="O24" s="108"/>
      <c r="P24" s="108"/>
      <c r="Q24" s="86"/>
      <c r="R24" s="86"/>
      <c r="S24" s="86"/>
      <c r="T24" s="86"/>
      <c r="U24" s="86"/>
      <c r="V24" s="86"/>
      <c r="W24" s="86"/>
      <c r="X24" s="86"/>
      <c r="Y24" s="86"/>
      <c r="Z24" s="120"/>
    </row>
    <row r="25" spans="1:26" ht="38.25" x14ac:dyDescent="0.2">
      <c r="A25" s="4" t="s">
        <v>236</v>
      </c>
      <c r="B25" s="4" t="s">
        <v>2062</v>
      </c>
      <c r="C25" s="5" t="s">
        <v>2063</v>
      </c>
      <c r="D25" s="4" t="s">
        <v>15</v>
      </c>
      <c r="E25" s="6">
        <f>ROUND('9,1'!E25*'1,2'!$E$28,0)</f>
        <v>1657</v>
      </c>
      <c r="F25" s="6">
        <f>ROUND('9,1'!F25*'1,2'!$E$28,0)</f>
        <v>0</v>
      </c>
      <c r="G25" s="6">
        <f>ROUND('9,1'!G25*'1,2'!$E$28,0)</f>
        <v>3091</v>
      </c>
      <c r="H25" s="6">
        <f>ROUND('9,1'!H25*'1,2'!$E$28,0)</f>
        <v>0</v>
      </c>
      <c r="I25" s="6">
        <f>ROUND('9,1'!I25*'1,2'!$E$28,0)</f>
        <v>3560</v>
      </c>
      <c r="J25" s="6">
        <f>ROUND('9,1'!J25*'1,2'!$E$28,0)</f>
        <v>0</v>
      </c>
      <c r="K25" s="57" t="str">
        <f>VLOOKUP(B25,[4]TDSheet!$B$1:$G$65536,6,)</f>
        <v>09.1.016.0</v>
      </c>
      <c r="L25" s="108"/>
      <c r="M25" s="108"/>
      <c r="N25" s="108"/>
      <c r="O25" s="108"/>
      <c r="P25" s="108"/>
      <c r="Q25" s="86"/>
      <c r="R25" s="86"/>
      <c r="S25" s="86"/>
      <c r="T25" s="86"/>
      <c r="U25" s="86"/>
      <c r="V25" s="86"/>
      <c r="W25" s="86"/>
      <c r="X25" s="86"/>
      <c r="Y25" s="86"/>
      <c r="Z25" s="120"/>
    </row>
    <row r="26" spans="1:26" ht="38.25" x14ac:dyDescent="0.2">
      <c r="A26" s="4" t="s">
        <v>239</v>
      </c>
      <c r="B26" s="4" t="s">
        <v>2064</v>
      </c>
      <c r="C26" s="5" t="s">
        <v>2065</v>
      </c>
      <c r="D26" s="4" t="s">
        <v>15</v>
      </c>
      <c r="E26" s="6">
        <f>ROUND('9,1'!E26*'1,2'!$E$28,0)</f>
        <v>3798</v>
      </c>
      <c r="F26" s="6">
        <f>ROUND('9,1'!F26*'1,2'!$E$28,0)</f>
        <v>0</v>
      </c>
      <c r="G26" s="6">
        <f>ROUND('9,1'!G26*'1,2'!$E$28,0)</f>
        <v>7155</v>
      </c>
      <c r="H26" s="6">
        <f>ROUND('9,1'!H26*'1,2'!$E$28,0)</f>
        <v>0</v>
      </c>
      <c r="I26" s="6">
        <f>ROUND('9,1'!I26*'1,2'!$E$28,0)</f>
        <v>8508</v>
      </c>
      <c r="J26" s="6">
        <f>ROUND('9,1'!J26*'1,2'!$E$28,0)</f>
        <v>0</v>
      </c>
      <c r="K26" s="57" t="str">
        <f>VLOOKUP(B26,[4]TDSheet!$B$1:$G$65536,6,)</f>
        <v>09.1.017.0</v>
      </c>
      <c r="L26" s="108"/>
      <c r="M26" s="108"/>
      <c r="N26" s="108"/>
      <c r="O26" s="108"/>
      <c r="P26" s="108"/>
      <c r="Q26" s="86"/>
      <c r="R26" s="86"/>
      <c r="S26" s="86"/>
      <c r="T26" s="86"/>
      <c r="U26" s="86"/>
      <c r="V26" s="86"/>
      <c r="W26" s="86"/>
      <c r="X26" s="86"/>
      <c r="Y26" s="86"/>
      <c r="Z26" s="120"/>
    </row>
    <row r="27" spans="1:26" x14ac:dyDescent="0.2">
      <c r="A27" s="4" t="s">
        <v>242</v>
      </c>
      <c r="B27" s="4" t="s">
        <v>2066</v>
      </c>
      <c r="C27" s="5" t="s">
        <v>2067</v>
      </c>
      <c r="D27" s="4" t="s">
        <v>15</v>
      </c>
      <c r="E27" s="6">
        <f>ROUND('9,1'!E27*'1,2'!$E$28,0)</f>
        <v>239</v>
      </c>
      <c r="F27" s="6">
        <f>ROUND('9,1'!F27*'1,2'!$E$28,0)</f>
        <v>0</v>
      </c>
      <c r="G27" s="6">
        <f>ROUND('9,1'!G27*'1,2'!$E$28,0)</f>
        <v>453</v>
      </c>
      <c r="H27" s="6">
        <f>ROUND('9,1'!H27*'1,2'!$E$28,0)</f>
        <v>0</v>
      </c>
      <c r="I27" s="6">
        <f>ROUND('9,1'!I27*'1,2'!$E$28,0)</f>
        <v>512</v>
      </c>
      <c r="J27" s="6">
        <f>ROUND('9,1'!J27*'1,2'!$E$28,0)</f>
        <v>0</v>
      </c>
      <c r="K27" s="57" t="str">
        <f>VLOOKUP(B27,[4]TDSheet!$B$1:$G$65536,6,)</f>
        <v>09.1.018.0</v>
      </c>
      <c r="L27" s="108"/>
      <c r="M27" s="108"/>
      <c r="N27" s="108"/>
      <c r="O27" s="108"/>
      <c r="P27" s="108"/>
      <c r="Q27" s="86"/>
      <c r="R27" s="86"/>
      <c r="S27" s="86"/>
      <c r="T27" s="86"/>
      <c r="U27" s="86"/>
      <c r="V27" s="86"/>
      <c r="W27" s="86"/>
      <c r="X27" s="86"/>
      <c r="Y27" s="86"/>
      <c r="Z27" s="120"/>
    </row>
    <row r="28" spans="1:26" ht="25.5" x14ac:dyDescent="0.2">
      <c r="A28" s="4" t="s">
        <v>245</v>
      </c>
      <c r="B28" s="4" t="s">
        <v>2068</v>
      </c>
      <c r="C28" s="5" t="s">
        <v>2069</v>
      </c>
      <c r="D28" s="4" t="s">
        <v>15</v>
      </c>
      <c r="E28" s="6">
        <f>ROUND('9,1'!E28*'1,2'!$E$28,0)</f>
        <v>2514</v>
      </c>
      <c r="F28" s="6">
        <f>ROUND('9,1'!F28*'1,2'!$E$28,0)</f>
        <v>0</v>
      </c>
      <c r="G28" s="6">
        <f>ROUND('9,1'!G28*'1,2'!$E$28,0)</f>
        <v>6979</v>
      </c>
      <c r="H28" s="6">
        <f>ROUND('9,1'!H28*'1,2'!$E$28,0)</f>
        <v>0</v>
      </c>
      <c r="I28" s="6">
        <f>ROUND('9,1'!I28*'1,2'!$E$28,0)</f>
        <v>8300</v>
      </c>
      <c r="J28" s="6">
        <f>ROUND('9,1'!J28*'1,2'!$E$28,0)</f>
        <v>0</v>
      </c>
      <c r="K28" s="57" t="str">
        <f>VLOOKUP(B28,[4]TDSheet!$B$1:$G$65536,6,)</f>
        <v>09.1.022.0</v>
      </c>
      <c r="L28" s="108"/>
      <c r="M28" s="108"/>
      <c r="N28" s="108"/>
      <c r="O28" s="108"/>
      <c r="P28" s="108"/>
      <c r="Q28" s="86"/>
      <c r="R28" s="86"/>
      <c r="S28" s="86"/>
      <c r="T28" s="86"/>
      <c r="U28" s="86"/>
      <c r="V28" s="86"/>
      <c r="W28" s="86"/>
      <c r="X28" s="86"/>
      <c r="Y28" s="86"/>
      <c r="Z28" s="120"/>
    </row>
    <row r="29" spans="1:26" ht="38.25" x14ac:dyDescent="0.2">
      <c r="A29" s="4" t="s">
        <v>248</v>
      </c>
      <c r="B29" s="4" t="s">
        <v>2070</v>
      </c>
      <c r="C29" s="5" t="s">
        <v>2071</v>
      </c>
      <c r="D29" s="4" t="s">
        <v>15</v>
      </c>
      <c r="E29" s="6">
        <f>ROUND('9,1'!E29*'1,2'!$E$28,0)</f>
        <v>2779</v>
      </c>
      <c r="F29" s="6">
        <f>ROUND('9,1'!F29*'1,2'!$E$28,0)</f>
        <v>0</v>
      </c>
      <c r="G29" s="6">
        <f>ROUND('9,1'!G29*'1,2'!$E$28,0)</f>
        <v>5236</v>
      </c>
      <c r="H29" s="6">
        <f>ROUND('9,1'!H29*'1,2'!$E$28,0)</f>
        <v>0</v>
      </c>
      <c r="I29" s="6">
        <f>ROUND('9,1'!I29*'1,2'!$E$28,0)</f>
        <v>6224</v>
      </c>
      <c r="J29" s="6">
        <f>ROUND('9,1'!J29*'1,2'!$E$28,0)</f>
        <v>0</v>
      </c>
      <c r="K29" s="57" t="str">
        <f>VLOOKUP(B29,[4]TDSheet!$B$1:$G$65536,6,)</f>
        <v>09.1.023.0</v>
      </c>
      <c r="L29" s="108"/>
      <c r="M29" s="108"/>
      <c r="N29" s="108"/>
      <c r="O29" s="108"/>
      <c r="P29" s="108"/>
      <c r="Q29" s="86"/>
      <c r="R29" s="86"/>
      <c r="S29" s="86"/>
      <c r="T29" s="86"/>
      <c r="U29" s="86"/>
      <c r="V29" s="86"/>
      <c r="W29" s="86"/>
      <c r="X29" s="86"/>
      <c r="Y29" s="86"/>
      <c r="Z29" s="120"/>
    </row>
    <row r="30" spans="1:26" ht="38.25" x14ac:dyDescent="0.2">
      <c r="A30" s="4" t="s">
        <v>251</v>
      </c>
      <c r="B30" s="4" t="s">
        <v>2072</v>
      </c>
      <c r="C30" s="5" t="s">
        <v>2073</v>
      </c>
      <c r="D30" s="4" t="s">
        <v>15</v>
      </c>
      <c r="E30" s="6">
        <f>ROUND('9,1'!E30*'1,2'!$E$28,0)</f>
        <v>1401</v>
      </c>
      <c r="F30" s="6">
        <f>ROUND('9,1'!F30*'1,2'!$E$28,0)</f>
        <v>0</v>
      </c>
      <c r="G30" s="6">
        <f>ROUND('9,1'!G30*'1,2'!$E$28,0)</f>
        <v>2588</v>
      </c>
      <c r="H30" s="6">
        <f>ROUND('9,1'!H30*'1,2'!$E$28,0)</f>
        <v>0</v>
      </c>
      <c r="I30" s="6">
        <f>ROUND('9,1'!I30*'1,2'!$E$28,0)</f>
        <v>3030</v>
      </c>
      <c r="J30" s="6">
        <f>ROUND('9,1'!J30*'1,2'!$E$28,0)</f>
        <v>0</v>
      </c>
      <c r="K30" s="57" t="str">
        <f>VLOOKUP(B30,[4]TDSheet!$B$1:$G$65536,6,)</f>
        <v>09.1.024.0</v>
      </c>
      <c r="L30" s="108"/>
      <c r="M30" s="108"/>
      <c r="N30" s="108"/>
      <c r="O30" s="108"/>
      <c r="P30" s="108"/>
      <c r="Q30" s="86"/>
      <c r="R30" s="86"/>
      <c r="S30" s="86"/>
      <c r="T30" s="86"/>
      <c r="U30" s="86"/>
      <c r="V30" s="86"/>
      <c r="W30" s="86"/>
      <c r="X30" s="86"/>
      <c r="Y30" s="86"/>
      <c r="Z30" s="120"/>
    </row>
    <row r="31" spans="1:26" ht="38.25" x14ac:dyDescent="0.2">
      <c r="A31" s="4" t="s">
        <v>254</v>
      </c>
      <c r="B31" s="4" t="s">
        <v>2074</v>
      </c>
      <c r="C31" s="5" t="s">
        <v>2075</v>
      </c>
      <c r="D31" s="4" t="s">
        <v>15</v>
      </c>
      <c r="E31" s="6">
        <f>ROUND('9,1'!E31*'1,2'!$E$28,0)</f>
        <v>2600</v>
      </c>
      <c r="F31" s="6">
        <f>ROUND('9,1'!F31*'1,2'!$E$28,0)</f>
        <v>0</v>
      </c>
      <c r="G31" s="6">
        <f>ROUND('9,1'!G31*'1,2'!$E$28,0)</f>
        <v>4849</v>
      </c>
      <c r="H31" s="6">
        <f>ROUND('9,1'!H31*'1,2'!$E$28,0)</f>
        <v>0</v>
      </c>
      <c r="I31" s="6">
        <f>ROUND('9,1'!I31*'1,2'!$E$28,0)</f>
        <v>5842</v>
      </c>
      <c r="J31" s="6">
        <f>ROUND('9,1'!J31*'1,2'!$E$28,0)</f>
        <v>0</v>
      </c>
      <c r="K31" s="57" t="str">
        <f>VLOOKUP(B31,[4]TDSheet!$B$1:$G$65536,6,)</f>
        <v>09.1.025.0</v>
      </c>
      <c r="L31" s="108"/>
      <c r="M31" s="108"/>
      <c r="N31" s="108"/>
      <c r="O31" s="108"/>
      <c r="P31" s="108"/>
      <c r="Q31" s="86"/>
      <c r="R31" s="86"/>
      <c r="S31" s="86"/>
      <c r="T31" s="86"/>
      <c r="U31" s="86"/>
      <c r="V31" s="86"/>
      <c r="W31" s="86"/>
      <c r="X31" s="86"/>
      <c r="Y31" s="86"/>
      <c r="Z31" s="120"/>
    </row>
    <row r="32" spans="1:26" s="102" customFormat="1" ht="38.25" x14ac:dyDescent="0.2">
      <c r="A32" s="16" t="s">
        <v>257</v>
      </c>
      <c r="B32" s="16" t="s">
        <v>2076</v>
      </c>
      <c r="C32" s="17" t="s">
        <v>3052</v>
      </c>
      <c r="D32" s="16" t="s">
        <v>15</v>
      </c>
      <c r="E32" s="6">
        <f>ROUND('9,1'!E32*'1,2'!$E$28,0)</f>
        <v>381</v>
      </c>
      <c r="F32" s="6">
        <f>ROUND('9,1'!F32*'1,2'!$E$28,0)</f>
        <v>420</v>
      </c>
      <c r="G32" s="6">
        <f>ROUND('9,1'!G32*'1,2'!$E$28,0)</f>
        <v>711</v>
      </c>
      <c r="H32" s="6">
        <f>ROUND('9,1'!H32*'1,2'!$E$28,0)</f>
        <v>771</v>
      </c>
      <c r="I32" s="6">
        <f>ROUND('9,1'!I32*'1,2'!$E$28,0)</f>
        <v>819</v>
      </c>
      <c r="J32" s="6">
        <f>ROUND('9,1'!J32*'1,2'!$E$28,0)</f>
        <v>910</v>
      </c>
      <c r="K32" s="119" t="str">
        <f>VLOOKUP(B32,[4]TDSheet!$B$1:$G$65536,6,)</f>
        <v>09.1.026.1</v>
      </c>
      <c r="L32" s="108"/>
      <c r="M32" s="108"/>
      <c r="N32" s="108"/>
      <c r="O32" s="108"/>
      <c r="P32" s="108"/>
      <c r="Q32" s="86"/>
      <c r="R32" s="86"/>
      <c r="S32" s="86"/>
      <c r="T32" s="86"/>
      <c r="U32" s="86"/>
      <c r="V32" s="86"/>
      <c r="W32" s="86"/>
      <c r="X32" s="86"/>
      <c r="Y32" s="86"/>
      <c r="Z32" s="120"/>
    </row>
    <row r="33" spans="1:26" s="102" customFormat="1" ht="38.25" x14ac:dyDescent="0.2">
      <c r="A33" s="16" t="s">
        <v>260</v>
      </c>
      <c r="B33" s="16" t="s">
        <v>2077</v>
      </c>
      <c r="C33" s="17" t="s">
        <v>3053</v>
      </c>
      <c r="D33" s="16" t="s">
        <v>15</v>
      </c>
      <c r="E33" s="6">
        <f>ROUND('9,1'!E33*'1,2'!$E$28,0)</f>
        <v>436</v>
      </c>
      <c r="F33" s="6">
        <f>ROUND('9,1'!F33*'1,2'!$E$28,0)</f>
        <v>480</v>
      </c>
      <c r="G33" s="6">
        <f>ROUND('9,1'!G33*'1,2'!$E$28,0)</f>
        <v>812</v>
      </c>
      <c r="H33" s="6">
        <f>ROUND('9,1'!H33*'1,2'!$E$28,0)</f>
        <v>878</v>
      </c>
      <c r="I33" s="6">
        <f>ROUND('9,1'!I33*'1,2'!$E$28,0)</f>
        <v>935</v>
      </c>
      <c r="J33" s="6">
        <f>ROUND('9,1'!J33*'1,2'!$E$28,0)</f>
        <v>1039</v>
      </c>
      <c r="K33" s="119" t="str">
        <f>VLOOKUP(B33,[4]TDSheet!$B$1:$G$65536,6,)</f>
        <v>09.1.026.2</v>
      </c>
      <c r="L33" s="108"/>
      <c r="M33" s="108"/>
      <c r="N33" s="108"/>
      <c r="O33" s="108"/>
      <c r="P33" s="108"/>
      <c r="Q33" s="86"/>
      <c r="R33" s="86"/>
      <c r="S33" s="86"/>
      <c r="T33" s="86"/>
      <c r="U33" s="86"/>
      <c r="V33" s="86"/>
      <c r="W33" s="86"/>
      <c r="X33" s="86"/>
      <c r="Y33" s="86"/>
      <c r="Z33" s="120"/>
    </row>
    <row r="34" spans="1:26" ht="25.5" x14ac:dyDescent="0.2">
      <c r="A34" s="16">
        <v>25</v>
      </c>
      <c r="B34" s="4" t="s">
        <v>2078</v>
      </c>
      <c r="C34" s="5" t="s">
        <v>2079</v>
      </c>
      <c r="D34" s="4" t="s">
        <v>15</v>
      </c>
      <c r="E34" s="6">
        <f>ROUND('9,1'!E34*'1,2'!$E$28,0)</f>
        <v>456</v>
      </c>
      <c r="F34" s="6">
        <f>ROUND('9,1'!F34*'1,2'!$E$28,0)</f>
        <v>0</v>
      </c>
      <c r="G34" s="6">
        <f>ROUND('9,1'!G34*'1,2'!$E$28,0)</f>
        <v>851</v>
      </c>
      <c r="H34" s="6">
        <f>ROUND('9,1'!H34*'1,2'!$E$28,0)</f>
        <v>0</v>
      </c>
      <c r="I34" s="6">
        <f>ROUND('9,1'!I34*'1,2'!$E$28,0)</f>
        <v>982</v>
      </c>
      <c r="J34" s="6">
        <f>ROUND('9,1'!J34*'1,2'!$E$28,0)</f>
        <v>0</v>
      </c>
      <c r="K34" s="57" t="str">
        <f>VLOOKUP(B34,[4]TDSheet!$B$1:$G$65536,6,)</f>
        <v>09.1.027.1</v>
      </c>
      <c r="L34" s="108"/>
      <c r="M34" s="108"/>
      <c r="N34" s="108"/>
      <c r="O34" s="108"/>
      <c r="P34" s="108"/>
      <c r="Q34" s="86"/>
      <c r="R34" s="86"/>
      <c r="S34" s="86"/>
      <c r="T34" s="86"/>
      <c r="U34" s="86"/>
      <c r="V34" s="86"/>
      <c r="W34" s="86"/>
      <c r="X34" s="86"/>
      <c r="Y34" s="86"/>
      <c r="Z34" s="120"/>
    </row>
    <row r="35" spans="1:26" ht="25.5" x14ac:dyDescent="0.2">
      <c r="A35" s="4">
        <f>A34+1</f>
        <v>26</v>
      </c>
      <c r="B35" s="4" t="s">
        <v>2080</v>
      </c>
      <c r="C35" s="5" t="s">
        <v>2081</v>
      </c>
      <c r="D35" s="4" t="s">
        <v>15</v>
      </c>
      <c r="E35" s="6">
        <f>ROUND('9,1'!E35*'1,2'!$E$28,0)</f>
        <v>503</v>
      </c>
      <c r="F35" s="6">
        <f>ROUND('9,1'!F35*'1,2'!$E$28,0)</f>
        <v>0</v>
      </c>
      <c r="G35" s="6">
        <f>ROUND('9,1'!G35*'1,2'!$E$28,0)</f>
        <v>936</v>
      </c>
      <c r="H35" s="6">
        <f>ROUND('9,1'!H35*'1,2'!$E$28,0)</f>
        <v>0</v>
      </c>
      <c r="I35" s="6">
        <f>ROUND('9,1'!I35*'1,2'!$E$28,0)</f>
        <v>1080</v>
      </c>
      <c r="J35" s="6">
        <f>ROUND('9,1'!J35*'1,2'!$E$28,0)</f>
        <v>0</v>
      </c>
      <c r="K35" s="57" t="str">
        <f>VLOOKUP(B35,[4]TDSheet!$B$1:$G$65536,6,)</f>
        <v>09.1.027.2</v>
      </c>
      <c r="L35" s="108"/>
      <c r="M35" s="108"/>
      <c r="N35" s="108"/>
      <c r="O35" s="108"/>
      <c r="P35" s="108"/>
      <c r="Q35" s="86"/>
      <c r="R35" s="86"/>
      <c r="S35" s="86"/>
      <c r="T35" s="86"/>
      <c r="U35" s="86"/>
      <c r="V35" s="86"/>
      <c r="W35" s="86"/>
      <c r="X35" s="86"/>
      <c r="Y35" s="86"/>
      <c r="Z35" s="120"/>
    </row>
    <row r="36" spans="1:26" ht="25.5" x14ac:dyDescent="0.2">
      <c r="A36" s="4">
        <f t="shared" ref="A36:A51" si="0">A35+1</f>
        <v>27</v>
      </c>
      <c r="B36" s="4" t="s">
        <v>2082</v>
      </c>
      <c r="C36" s="5" t="s">
        <v>2083</v>
      </c>
      <c r="D36" s="4" t="s">
        <v>15</v>
      </c>
      <c r="E36" s="6">
        <f>ROUND('9,1'!E36*'1,2'!$E$28,0)</f>
        <v>543</v>
      </c>
      <c r="F36" s="6">
        <f>ROUND('9,1'!F36*'1,2'!$E$28,0)</f>
        <v>0</v>
      </c>
      <c r="G36" s="6">
        <f>ROUND('9,1'!G36*'1,2'!$E$28,0)</f>
        <v>1011</v>
      </c>
      <c r="H36" s="6">
        <f>ROUND('9,1'!H36*'1,2'!$E$28,0)</f>
        <v>0</v>
      </c>
      <c r="I36" s="6">
        <f>ROUND('9,1'!I36*'1,2'!$E$28,0)</f>
        <v>1168</v>
      </c>
      <c r="J36" s="6">
        <f>ROUND('9,1'!J36*'1,2'!$E$28,0)</f>
        <v>0</v>
      </c>
      <c r="K36" s="57" t="str">
        <f>VLOOKUP(B36,[4]TDSheet!$B$1:$G$65536,6,)</f>
        <v>09.1.027.3</v>
      </c>
      <c r="L36" s="108"/>
      <c r="M36" s="108"/>
      <c r="N36" s="108"/>
      <c r="O36" s="108"/>
      <c r="P36" s="108"/>
      <c r="Q36" s="86"/>
      <c r="R36" s="86"/>
      <c r="S36" s="86"/>
      <c r="T36" s="86"/>
      <c r="U36" s="86"/>
      <c r="V36" s="86"/>
      <c r="W36" s="86"/>
      <c r="X36" s="86"/>
      <c r="Y36" s="86"/>
      <c r="Z36" s="120"/>
    </row>
    <row r="37" spans="1:26" ht="25.5" x14ac:dyDescent="0.2">
      <c r="A37" s="4">
        <f t="shared" si="0"/>
        <v>28</v>
      </c>
      <c r="B37" s="4" t="s">
        <v>2084</v>
      </c>
      <c r="C37" s="5" t="s">
        <v>2085</v>
      </c>
      <c r="D37" s="4" t="s">
        <v>15</v>
      </c>
      <c r="E37" s="6">
        <f>ROUND('9,1'!E37*'1,2'!$E$28,0)</f>
        <v>2436</v>
      </c>
      <c r="F37" s="6">
        <f>ROUND('9,1'!F37*'1,2'!$E$28,0)</f>
        <v>0</v>
      </c>
      <c r="G37" s="6">
        <f>ROUND('9,1'!G37*'1,2'!$E$28,0)</f>
        <v>4541</v>
      </c>
      <c r="H37" s="6">
        <f>ROUND('9,1'!H37*'1,2'!$E$28,0)</f>
        <v>0</v>
      </c>
      <c r="I37" s="6">
        <f>ROUND('9,1'!I37*'1,2'!$E$28,0)</f>
        <v>5236</v>
      </c>
      <c r="J37" s="6">
        <f>ROUND('9,1'!J37*'1,2'!$E$28,0)</f>
        <v>0</v>
      </c>
      <c r="K37" s="57" t="str">
        <f>VLOOKUP(B37,[4]TDSheet!$B$1:$G$65536,6,)</f>
        <v>09.1.028.1</v>
      </c>
      <c r="L37" s="108"/>
      <c r="M37" s="108"/>
      <c r="N37" s="108"/>
      <c r="O37" s="108"/>
      <c r="P37" s="108"/>
      <c r="Q37" s="86"/>
      <c r="R37" s="86"/>
      <c r="S37" s="86"/>
      <c r="T37" s="86"/>
      <c r="U37" s="86"/>
      <c r="V37" s="86"/>
      <c r="W37" s="86"/>
      <c r="X37" s="86"/>
      <c r="Y37" s="86"/>
      <c r="Z37" s="120"/>
    </row>
    <row r="38" spans="1:26" ht="25.5" x14ac:dyDescent="0.2">
      <c r="A38" s="4">
        <f t="shared" si="0"/>
        <v>29</v>
      </c>
      <c r="B38" s="4" t="s">
        <v>2086</v>
      </c>
      <c r="C38" s="5" t="s">
        <v>2087</v>
      </c>
      <c r="D38" s="4" t="s">
        <v>15</v>
      </c>
      <c r="E38" s="6">
        <f>ROUND('9,1'!E38*'1,2'!$E$28,0)</f>
        <v>2708</v>
      </c>
      <c r="F38" s="6">
        <f>ROUND('9,1'!F38*'1,2'!$E$28,0)</f>
        <v>0</v>
      </c>
      <c r="G38" s="6">
        <f>ROUND('9,1'!G38*'1,2'!$E$28,0)</f>
        <v>5046</v>
      </c>
      <c r="H38" s="6">
        <f>ROUND('9,1'!H38*'1,2'!$E$28,0)</f>
        <v>0</v>
      </c>
      <c r="I38" s="6">
        <f>ROUND('9,1'!I38*'1,2'!$E$28,0)</f>
        <v>5819</v>
      </c>
      <c r="J38" s="6">
        <f>ROUND('9,1'!J38*'1,2'!$E$28,0)</f>
        <v>0</v>
      </c>
      <c r="K38" s="57" t="str">
        <f>VLOOKUP(B38,[4]TDSheet!$B$1:$G$65536,6,)</f>
        <v>09.1.028.2</v>
      </c>
      <c r="L38" s="108"/>
      <c r="M38" s="108"/>
      <c r="N38" s="108"/>
      <c r="O38" s="108"/>
      <c r="P38" s="108"/>
      <c r="Q38" s="86"/>
      <c r="R38" s="86"/>
      <c r="S38" s="86"/>
      <c r="T38" s="86"/>
      <c r="U38" s="86"/>
      <c r="V38" s="86"/>
      <c r="W38" s="86"/>
      <c r="X38" s="86"/>
      <c r="Y38" s="86"/>
      <c r="Z38" s="120"/>
    </row>
    <row r="39" spans="1:26" ht="25.5" x14ac:dyDescent="0.2">
      <c r="A39" s="4">
        <f t="shared" si="0"/>
        <v>30</v>
      </c>
      <c r="B39" s="4" t="s">
        <v>2088</v>
      </c>
      <c r="C39" s="5" t="s">
        <v>2089</v>
      </c>
      <c r="D39" s="4" t="s">
        <v>15</v>
      </c>
      <c r="E39" s="6">
        <f>ROUND('9,1'!E39*'1,2'!$E$28,0)</f>
        <v>4226</v>
      </c>
      <c r="F39" s="6">
        <f>ROUND('9,1'!F39*'1,2'!$E$28,0)</f>
        <v>0</v>
      </c>
      <c r="G39" s="6">
        <f>ROUND('9,1'!G39*'1,2'!$E$28,0)</f>
        <v>7877</v>
      </c>
      <c r="H39" s="6">
        <f>ROUND('9,1'!H39*'1,2'!$E$28,0)</f>
        <v>0</v>
      </c>
      <c r="I39" s="6">
        <f>ROUND('9,1'!I39*'1,2'!$E$28,0)</f>
        <v>9082</v>
      </c>
      <c r="J39" s="6">
        <f>ROUND('9,1'!J39*'1,2'!$E$28,0)</f>
        <v>0</v>
      </c>
      <c r="K39" s="57" t="str">
        <f>VLOOKUP(B39,[4]TDSheet!$B$1:$G$65536,6,)</f>
        <v>09.1.028.3</v>
      </c>
      <c r="L39" s="108"/>
      <c r="M39" s="108"/>
      <c r="N39" s="108"/>
      <c r="O39" s="108"/>
      <c r="P39" s="108"/>
      <c r="Q39" s="86"/>
      <c r="R39" s="86"/>
      <c r="S39" s="86"/>
      <c r="T39" s="86"/>
      <c r="U39" s="86"/>
      <c r="V39" s="86"/>
      <c r="W39" s="86"/>
      <c r="X39" s="86"/>
      <c r="Y39" s="86"/>
      <c r="Z39" s="120"/>
    </row>
    <row r="40" spans="1:26" ht="25.5" x14ac:dyDescent="0.2">
      <c r="A40" s="4">
        <f t="shared" si="0"/>
        <v>31</v>
      </c>
      <c r="B40" s="4" t="s">
        <v>2090</v>
      </c>
      <c r="C40" s="5" t="s">
        <v>2091</v>
      </c>
      <c r="D40" s="4" t="s">
        <v>15</v>
      </c>
      <c r="E40" s="6">
        <f>ROUND('9,1'!E40*'1,2'!$E$28,0)</f>
        <v>5576</v>
      </c>
      <c r="F40" s="6">
        <f>ROUND('9,1'!F40*'1,2'!$E$28,0)</f>
        <v>0</v>
      </c>
      <c r="G40" s="6">
        <f>ROUND('9,1'!G40*'1,2'!$E$28,0)</f>
        <v>10395</v>
      </c>
      <c r="H40" s="6">
        <f>ROUND('9,1'!H40*'1,2'!$E$28,0)</f>
        <v>0</v>
      </c>
      <c r="I40" s="6">
        <f>ROUND('9,1'!I40*'1,2'!$E$28,0)</f>
        <v>11983</v>
      </c>
      <c r="J40" s="6">
        <f>ROUND('9,1'!J40*'1,2'!$E$28,0)</f>
        <v>0</v>
      </c>
      <c r="K40" s="57" t="str">
        <f>VLOOKUP(B40,[4]TDSheet!$B$1:$G$65536,6,)</f>
        <v>09.1.028.4</v>
      </c>
      <c r="L40" s="108"/>
      <c r="M40" s="108"/>
      <c r="N40" s="108"/>
      <c r="O40" s="108"/>
      <c r="P40" s="108"/>
      <c r="Q40" s="86"/>
      <c r="R40" s="86"/>
      <c r="S40" s="86"/>
      <c r="T40" s="86"/>
      <c r="U40" s="86"/>
      <c r="V40" s="86"/>
      <c r="W40" s="86"/>
      <c r="X40" s="86"/>
      <c r="Y40" s="86"/>
      <c r="Z40" s="120"/>
    </row>
    <row r="41" spans="1:26" ht="25.5" x14ac:dyDescent="0.2">
      <c r="A41" s="4">
        <f t="shared" si="0"/>
        <v>32</v>
      </c>
      <c r="B41" s="4" t="s">
        <v>2092</v>
      </c>
      <c r="C41" s="5" t="s">
        <v>2093</v>
      </c>
      <c r="D41" s="4" t="s">
        <v>15</v>
      </c>
      <c r="E41" s="6">
        <f>ROUND('9,1'!E41*'1,2'!$E$28,0)</f>
        <v>6823</v>
      </c>
      <c r="F41" s="6">
        <f>ROUND('9,1'!F41*'1,2'!$E$28,0)</f>
        <v>0</v>
      </c>
      <c r="G41" s="6">
        <f>ROUND('9,1'!G41*'1,2'!$E$28,0)</f>
        <v>12719</v>
      </c>
      <c r="H41" s="6">
        <f>ROUND('9,1'!H41*'1,2'!$E$28,0)</f>
        <v>0</v>
      </c>
      <c r="I41" s="6">
        <f>ROUND('9,1'!I41*'1,2'!$E$28,0)</f>
        <v>14662</v>
      </c>
      <c r="J41" s="6">
        <f>ROUND('9,1'!J41*'1,2'!$E$28,0)</f>
        <v>0</v>
      </c>
      <c r="K41" s="57" t="str">
        <f>VLOOKUP(B41,[4]TDSheet!$B$1:$G$65536,6,)</f>
        <v>09.1.028.5</v>
      </c>
      <c r="L41" s="108"/>
      <c r="M41" s="108"/>
      <c r="N41" s="108"/>
      <c r="O41" s="108"/>
      <c r="P41" s="108"/>
      <c r="Q41" s="86"/>
      <c r="R41" s="86"/>
      <c r="S41" s="86"/>
      <c r="T41" s="86"/>
      <c r="U41" s="86"/>
      <c r="V41" s="86"/>
      <c r="W41" s="86"/>
      <c r="X41" s="86"/>
      <c r="Y41" s="86"/>
      <c r="Z41" s="120"/>
    </row>
    <row r="42" spans="1:26" ht="25.5" x14ac:dyDescent="0.2">
      <c r="A42" s="4">
        <f t="shared" si="0"/>
        <v>33</v>
      </c>
      <c r="B42" s="4" t="s">
        <v>2094</v>
      </c>
      <c r="C42" s="5" t="s">
        <v>2095</v>
      </c>
      <c r="D42" s="4" t="s">
        <v>15</v>
      </c>
      <c r="E42" s="6">
        <f>ROUND('9,1'!E42*'1,2'!$E$28,0)</f>
        <v>8393</v>
      </c>
      <c r="F42" s="6">
        <f>ROUND('9,1'!F42*'1,2'!$E$28,0)</f>
        <v>0</v>
      </c>
      <c r="G42" s="6">
        <f>ROUND('9,1'!G42*'1,2'!$E$28,0)</f>
        <v>15645</v>
      </c>
      <c r="H42" s="6">
        <f>ROUND('9,1'!H42*'1,2'!$E$28,0)</f>
        <v>0</v>
      </c>
      <c r="I42" s="6">
        <f>ROUND('9,1'!I42*'1,2'!$E$28,0)</f>
        <v>18036</v>
      </c>
      <c r="J42" s="6">
        <f>ROUND('9,1'!J42*'1,2'!$E$28,0)</f>
        <v>0</v>
      </c>
      <c r="K42" s="57" t="str">
        <f>VLOOKUP(B42,[4]TDSheet!$B$1:$G$65536,6,)</f>
        <v>09.1.028.6</v>
      </c>
      <c r="L42" s="108"/>
      <c r="M42" s="108"/>
      <c r="N42" s="108"/>
      <c r="O42" s="108"/>
      <c r="P42" s="108"/>
      <c r="Q42" s="86"/>
      <c r="R42" s="86"/>
      <c r="S42" s="86"/>
      <c r="T42" s="86"/>
      <c r="U42" s="86"/>
      <c r="V42" s="86"/>
      <c r="W42" s="86"/>
      <c r="X42" s="86"/>
      <c r="Y42" s="86"/>
      <c r="Z42" s="120"/>
    </row>
    <row r="43" spans="1:26" ht="25.5" x14ac:dyDescent="0.2">
      <c r="A43" s="4">
        <f t="shared" si="0"/>
        <v>34</v>
      </c>
      <c r="B43" s="4" t="s">
        <v>2096</v>
      </c>
      <c r="C43" s="5" t="s">
        <v>2097</v>
      </c>
      <c r="D43" s="4" t="s">
        <v>15</v>
      </c>
      <c r="E43" s="6">
        <f>ROUND('9,1'!E43*'1,2'!$E$28,0)</f>
        <v>3382</v>
      </c>
      <c r="F43" s="6">
        <f>ROUND('9,1'!F43*'1,2'!$E$28,0)</f>
        <v>0</v>
      </c>
      <c r="G43" s="6">
        <f>ROUND('9,1'!G43*'1,2'!$E$28,0)</f>
        <v>6305</v>
      </c>
      <c r="H43" s="6">
        <f>ROUND('9,1'!H43*'1,2'!$E$28,0)</f>
        <v>0</v>
      </c>
      <c r="I43" s="6">
        <f>ROUND('9,1'!I43*'1,2'!$E$28,0)</f>
        <v>7268</v>
      </c>
      <c r="J43" s="6">
        <f>ROUND('9,1'!J43*'1,2'!$E$28,0)</f>
        <v>0</v>
      </c>
      <c r="K43" s="57" t="str">
        <f>VLOOKUP(B43,[4]TDSheet!$B$1:$G$65536,6,)</f>
        <v>09.1.029.1</v>
      </c>
      <c r="L43" s="108"/>
      <c r="M43" s="108"/>
      <c r="N43" s="108"/>
      <c r="O43" s="108"/>
      <c r="P43" s="108"/>
      <c r="Q43" s="86"/>
      <c r="R43" s="86"/>
      <c r="S43" s="86"/>
      <c r="T43" s="86"/>
      <c r="U43" s="86"/>
      <c r="V43" s="86"/>
      <c r="W43" s="86"/>
      <c r="X43" s="86"/>
      <c r="Y43" s="86"/>
      <c r="Z43" s="120"/>
    </row>
    <row r="44" spans="1:26" ht="25.5" x14ac:dyDescent="0.2">
      <c r="A44" s="4">
        <f t="shared" si="0"/>
        <v>35</v>
      </c>
      <c r="B44" s="4" t="s">
        <v>2098</v>
      </c>
      <c r="C44" s="5" t="s">
        <v>2099</v>
      </c>
      <c r="D44" s="4" t="s">
        <v>15</v>
      </c>
      <c r="E44" s="6">
        <f>ROUND('9,1'!E44*'1,2'!$E$28,0)</f>
        <v>5484</v>
      </c>
      <c r="F44" s="6">
        <f>ROUND('9,1'!F44*'1,2'!$E$28,0)</f>
        <v>0</v>
      </c>
      <c r="G44" s="6">
        <f>ROUND('9,1'!G44*'1,2'!$E$28,0)</f>
        <v>10223</v>
      </c>
      <c r="H44" s="6">
        <f>ROUND('9,1'!H44*'1,2'!$E$28,0)</f>
        <v>0</v>
      </c>
      <c r="I44" s="6">
        <f>ROUND('9,1'!I44*'1,2'!$E$28,0)</f>
        <v>11784</v>
      </c>
      <c r="J44" s="6">
        <f>ROUND('9,1'!J44*'1,2'!$E$28,0)</f>
        <v>0</v>
      </c>
      <c r="K44" s="57" t="str">
        <f>VLOOKUP(B44,[4]TDSheet!$B$1:$G$65536,6,)</f>
        <v>09.1.029.2</v>
      </c>
      <c r="L44" s="108"/>
      <c r="M44" s="108"/>
      <c r="N44" s="108"/>
      <c r="O44" s="108"/>
      <c r="P44" s="108"/>
      <c r="Q44" s="86"/>
      <c r="R44" s="86"/>
      <c r="S44" s="86"/>
      <c r="T44" s="86"/>
      <c r="U44" s="86"/>
      <c r="V44" s="86"/>
      <c r="W44" s="86"/>
      <c r="X44" s="86"/>
      <c r="Y44" s="86"/>
      <c r="Z44" s="120"/>
    </row>
    <row r="45" spans="1:26" ht="25.5" x14ac:dyDescent="0.2">
      <c r="A45" s="4">
        <f t="shared" si="0"/>
        <v>36</v>
      </c>
      <c r="B45" s="4" t="s">
        <v>2100</v>
      </c>
      <c r="C45" s="5" t="s">
        <v>2101</v>
      </c>
      <c r="D45" s="4" t="s">
        <v>15</v>
      </c>
      <c r="E45" s="6">
        <f>ROUND('9,1'!E45*'1,2'!$E$28,0)</f>
        <v>7275</v>
      </c>
      <c r="F45" s="6">
        <f>ROUND('9,1'!F45*'1,2'!$E$28,0)</f>
        <v>0</v>
      </c>
      <c r="G45" s="6">
        <f>ROUND('9,1'!G45*'1,2'!$E$28,0)</f>
        <v>13559</v>
      </c>
      <c r="H45" s="6">
        <f>ROUND('9,1'!H45*'1,2'!$E$28,0)</f>
        <v>0</v>
      </c>
      <c r="I45" s="6">
        <f>ROUND('9,1'!I45*'1,2'!$E$28,0)</f>
        <v>15631</v>
      </c>
      <c r="J45" s="6">
        <f>ROUND('9,1'!J45*'1,2'!$E$28,0)</f>
        <v>0</v>
      </c>
      <c r="K45" s="57" t="str">
        <f>VLOOKUP(B45,[4]TDSheet!$B$1:$G$65536,6,)</f>
        <v>09.1.029.3</v>
      </c>
      <c r="L45" s="108"/>
      <c r="M45" s="108"/>
      <c r="N45" s="108"/>
      <c r="O45" s="108"/>
      <c r="P45" s="108"/>
      <c r="Q45" s="86"/>
      <c r="R45" s="86"/>
      <c r="S45" s="86"/>
      <c r="T45" s="86"/>
      <c r="U45" s="86"/>
      <c r="V45" s="86"/>
      <c r="W45" s="86"/>
      <c r="X45" s="86"/>
      <c r="Y45" s="86"/>
      <c r="Z45" s="120"/>
    </row>
    <row r="46" spans="1:26" ht="25.5" x14ac:dyDescent="0.2">
      <c r="A46" s="4">
        <f t="shared" si="0"/>
        <v>37</v>
      </c>
      <c r="B46" s="4" t="s">
        <v>2102</v>
      </c>
      <c r="C46" s="5" t="s">
        <v>2103</v>
      </c>
      <c r="D46" s="4" t="s">
        <v>15</v>
      </c>
      <c r="E46" s="6">
        <f>ROUND('9,1'!E46*'1,2'!$E$28,0)</f>
        <v>8543</v>
      </c>
      <c r="F46" s="6">
        <f>ROUND('9,1'!F46*'1,2'!$E$28,0)</f>
        <v>0</v>
      </c>
      <c r="G46" s="6">
        <f>ROUND('9,1'!G46*'1,2'!$E$28,0)</f>
        <v>15925</v>
      </c>
      <c r="H46" s="6">
        <f>ROUND('9,1'!H46*'1,2'!$E$28,0)</f>
        <v>0</v>
      </c>
      <c r="I46" s="6">
        <f>ROUND('9,1'!I46*'1,2'!$E$28,0)</f>
        <v>18358</v>
      </c>
      <c r="J46" s="6">
        <f>ROUND('9,1'!J46*'1,2'!$E$28,0)</f>
        <v>0</v>
      </c>
      <c r="K46" s="57" t="str">
        <f>VLOOKUP(B46,[4]TDSheet!$B$1:$G$65536,6,)</f>
        <v>09.1.029.4</v>
      </c>
      <c r="L46" s="108"/>
      <c r="M46" s="108"/>
      <c r="N46" s="108"/>
      <c r="O46" s="108"/>
      <c r="P46" s="108"/>
      <c r="Q46" s="86"/>
      <c r="R46" s="86"/>
      <c r="S46" s="86"/>
      <c r="T46" s="86"/>
      <c r="U46" s="86"/>
      <c r="V46" s="86"/>
      <c r="W46" s="86"/>
      <c r="X46" s="86"/>
      <c r="Y46" s="86"/>
      <c r="Z46" s="120"/>
    </row>
    <row r="47" spans="1:26" ht="25.5" x14ac:dyDescent="0.2">
      <c r="A47" s="4">
        <f t="shared" si="0"/>
        <v>38</v>
      </c>
      <c r="B47" s="4" t="s">
        <v>2104</v>
      </c>
      <c r="C47" s="5" t="s">
        <v>2105</v>
      </c>
      <c r="D47" s="4" t="s">
        <v>15</v>
      </c>
      <c r="E47" s="6">
        <f>ROUND('9,1'!E47*'1,2'!$E$28,0)</f>
        <v>10507</v>
      </c>
      <c r="F47" s="6">
        <f>ROUND('9,1'!F47*'1,2'!$E$28,0)</f>
        <v>0</v>
      </c>
      <c r="G47" s="6">
        <f>ROUND('9,1'!G47*'1,2'!$E$28,0)</f>
        <v>19584</v>
      </c>
      <c r="H47" s="6">
        <f>ROUND('9,1'!H47*'1,2'!$E$28,0)</f>
        <v>0</v>
      </c>
      <c r="I47" s="6">
        <f>ROUND('9,1'!I47*'1,2'!$E$28,0)</f>
        <v>22576</v>
      </c>
      <c r="J47" s="6">
        <f>ROUND('9,1'!J47*'1,2'!$E$28,0)</f>
        <v>0</v>
      </c>
      <c r="K47" s="57" t="str">
        <f>VLOOKUP(B47,[4]TDSheet!$B$1:$G$65536,6,)</f>
        <v>09.1.029.5</v>
      </c>
      <c r="L47" s="108"/>
      <c r="M47" s="108"/>
      <c r="N47" s="108"/>
      <c r="O47" s="108"/>
      <c r="P47" s="108"/>
      <c r="Q47" s="86"/>
      <c r="R47" s="86"/>
      <c r="S47" s="86"/>
      <c r="T47" s="86"/>
      <c r="U47" s="86"/>
      <c r="V47" s="86"/>
      <c r="W47" s="86"/>
      <c r="X47" s="86"/>
      <c r="Y47" s="86"/>
      <c r="Z47" s="120"/>
    </row>
    <row r="48" spans="1:26" ht="25.5" x14ac:dyDescent="0.2">
      <c r="A48" s="4">
        <f t="shared" si="0"/>
        <v>39</v>
      </c>
      <c r="B48" s="4" t="s">
        <v>2106</v>
      </c>
      <c r="C48" s="5" t="s">
        <v>2107</v>
      </c>
      <c r="D48" s="4" t="s">
        <v>15</v>
      </c>
      <c r="E48" s="6">
        <f>ROUND('9,1'!E48*'1,2'!$E$28,0)</f>
        <v>2079</v>
      </c>
      <c r="F48" s="6">
        <f>ROUND('9,1'!F48*'1,2'!$E$28,0)</f>
        <v>0</v>
      </c>
      <c r="G48" s="6">
        <f>ROUND('9,1'!G48*'1,2'!$E$28,0)</f>
        <v>3874</v>
      </c>
      <c r="H48" s="6">
        <f>ROUND('9,1'!H48*'1,2'!$E$28,0)</f>
        <v>0</v>
      </c>
      <c r="I48" s="6">
        <f>ROUND('9,1'!I48*'1,2'!$E$28,0)</f>
        <v>4466</v>
      </c>
      <c r="J48" s="6">
        <f>ROUND('9,1'!J48*'1,2'!$E$28,0)</f>
        <v>0</v>
      </c>
      <c r="K48" s="57" t="str">
        <f>VLOOKUP(B48,[4]TDSheet!$B$1:$G$65536,6,)</f>
        <v>09.1.030.0</v>
      </c>
      <c r="L48" s="108"/>
      <c r="M48" s="108"/>
      <c r="N48" s="108"/>
      <c r="O48" s="108"/>
      <c r="P48" s="108"/>
      <c r="Q48" s="86"/>
      <c r="R48" s="86"/>
      <c r="S48" s="86"/>
      <c r="T48" s="86"/>
      <c r="U48" s="86"/>
      <c r="V48" s="86"/>
      <c r="W48" s="86"/>
      <c r="X48" s="86"/>
      <c r="Y48" s="86"/>
      <c r="Z48" s="120"/>
    </row>
    <row r="49" spans="1:26" ht="25.5" x14ac:dyDescent="0.2">
      <c r="A49" s="4">
        <f t="shared" si="0"/>
        <v>40</v>
      </c>
      <c r="B49" s="4" t="s">
        <v>2108</v>
      </c>
      <c r="C49" s="5" t="s">
        <v>2109</v>
      </c>
      <c r="D49" s="4" t="s">
        <v>15</v>
      </c>
      <c r="E49" s="6">
        <f>ROUND('9,1'!E49*'1,2'!$E$28,0)</f>
        <v>831</v>
      </c>
      <c r="F49" s="6">
        <f>ROUND('9,1'!F49*'1,2'!$E$28,0)</f>
        <v>0</v>
      </c>
      <c r="G49" s="6">
        <f>ROUND('9,1'!G49*'1,2'!$E$28,0)</f>
        <v>1549</v>
      </c>
      <c r="H49" s="6">
        <f>ROUND('9,1'!H49*'1,2'!$E$28,0)</f>
        <v>0</v>
      </c>
      <c r="I49" s="6">
        <f>ROUND('9,1'!I49*'1,2'!$E$28,0)</f>
        <v>1787</v>
      </c>
      <c r="J49" s="6">
        <f>ROUND('9,1'!J49*'1,2'!$E$28,0)</f>
        <v>0</v>
      </c>
      <c r="K49" s="57" t="str">
        <f>VLOOKUP(B49,[4]TDSheet!$B$1:$G$65536,6,)</f>
        <v>09.1.031.0</v>
      </c>
      <c r="L49" s="108"/>
      <c r="M49" s="108"/>
      <c r="N49" s="108"/>
      <c r="O49" s="108"/>
      <c r="P49" s="108"/>
      <c r="Q49" s="86"/>
      <c r="R49" s="86"/>
      <c r="S49" s="86"/>
      <c r="T49" s="86"/>
      <c r="U49" s="86"/>
      <c r="V49" s="86"/>
      <c r="W49" s="86"/>
      <c r="X49" s="86"/>
      <c r="Y49" s="86"/>
      <c r="Z49" s="120"/>
    </row>
    <row r="50" spans="1:26" ht="25.5" x14ac:dyDescent="0.2">
      <c r="A50" s="4">
        <f t="shared" si="0"/>
        <v>41</v>
      </c>
      <c r="B50" s="4" t="s">
        <v>2110</v>
      </c>
      <c r="C50" s="5" t="s">
        <v>2111</v>
      </c>
      <c r="D50" s="4" t="s">
        <v>15</v>
      </c>
      <c r="E50" s="6">
        <f>ROUND('9,1'!E50*'1,2'!$E$28,0)</f>
        <v>174</v>
      </c>
      <c r="F50" s="6">
        <f>ROUND('9,1'!F50*'1,2'!$E$28,0)</f>
        <v>190</v>
      </c>
      <c r="G50" s="6">
        <f>ROUND('9,1'!G50*'1,2'!$E$28,0)</f>
        <v>323</v>
      </c>
      <c r="H50" s="6">
        <f>ROUND('9,1'!H50*'1,2'!$E$28,0)</f>
        <v>356</v>
      </c>
      <c r="I50" s="6">
        <f>ROUND('9,1'!I50*'1,2'!$E$28,0)</f>
        <v>371</v>
      </c>
      <c r="J50" s="6">
        <f>ROUND('9,1'!J50*'1,2'!$E$28,0)</f>
        <v>413</v>
      </c>
      <c r="K50" s="57" t="str">
        <f>VLOOKUP(B50,[4]TDSheet!$B$1:$G$65536,6,)</f>
        <v>09.1.032.1</v>
      </c>
      <c r="L50" s="108"/>
      <c r="M50" s="108"/>
      <c r="N50" s="108"/>
      <c r="O50" s="108"/>
      <c r="P50" s="108"/>
      <c r="Q50" s="86"/>
      <c r="R50" s="86"/>
      <c r="S50" s="86"/>
      <c r="T50" s="86"/>
      <c r="U50" s="86"/>
      <c r="V50" s="86"/>
      <c r="W50" s="86"/>
      <c r="X50" s="86"/>
      <c r="Y50" s="86"/>
      <c r="Z50" s="120"/>
    </row>
    <row r="51" spans="1:26" ht="25.5" x14ac:dyDescent="0.2">
      <c r="A51" s="4">
        <f t="shared" si="0"/>
        <v>42</v>
      </c>
      <c r="B51" s="4" t="s">
        <v>2112</v>
      </c>
      <c r="C51" s="5" t="s">
        <v>3296</v>
      </c>
      <c r="D51" s="4" t="s">
        <v>15</v>
      </c>
      <c r="E51" s="6">
        <f>ROUND('9,1'!E51*'1,2'!$E$28,0)</f>
        <v>232</v>
      </c>
      <c r="F51" s="6">
        <f>ROUND('9,1'!F51*'1,2'!$E$28,0)</f>
        <v>256</v>
      </c>
      <c r="G51" s="6">
        <f>ROUND('9,1'!G51*'1,2'!$E$28,0)</f>
        <v>432</v>
      </c>
      <c r="H51" s="6">
        <f>ROUND('9,1'!H51*'1,2'!$E$28,0)</f>
        <v>476</v>
      </c>
      <c r="I51" s="6">
        <f>ROUND('9,1'!I51*'1,2'!$E$28,0)</f>
        <v>495</v>
      </c>
      <c r="J51" s="6">
        <f>ROUND('9,1'!J51*'1,2'!$E$28,0)</f>
        <v>551</v>
      </c>
      <c r="K51" s="57" t="str">
        <f>VLOOKUP(B51,[4]TDSheet!$B$1:$G$65536,6,)</f>
        <v>09.1.032.2</v>
      </c>
      <c r="L51" s="108"/>
      <c r="M51" s="108"/>
      <c r="N51" s="108"/>
      <c r="O51" s="108"/>
      <c r="P51" s="108"/>
      <c r="Q51" s="86"/>
      <c r="R51" s="86"/>
      <c r="S51" s="86"/>
      <c r="T51" s="86"/>
      <c r="U51" s="86"/>
      <c r="V51" s="86"/>
      <c r="W51" s="86"/>
      <c r="X51" s="86"/>
      <c r="Y51" s="86"/>
      <c r="Z51" s="120"/>
    </row>
    <row r="52" spans="1:26" ht="25.5" x14ac:dyDescent="0.2">
      <c r="A52" s="4">
        <v>43</v>
      </c>
      <c r="B52" s="4" t="s">
        <v>3317</v>
      </c>
      <c r="C52" s="5" t="s">
        <v>3315</v>
      </c>
      <c r="D52" s="4" t="s">
        <v>15</v>
      </c>
      <c r="E52" s="6"/>
      <c r="F52" s="6">
        <v>781.81666666666672</v>
      </c>
      <c r="G52" s="6"/>
      <c r="H52" s="6">
        <v>1481.2833333333333</v>
      </c>
      <c r="I52" s="6"/>
      <c r="J52" s="6">
        <v>1748.6666666666667</v>
      </c>
      <c r="K52" s="57"/>
      <c r="L52" s="108"/>
      <c r="M52" s="108"/>
      <c r="N52" s="108"/>
      <c r="O52" s="108"/>
      <c r="P52" s="108"/>
      <c r="Q52" s="86"/>
      <c r="R52" s="86"/>
      <c r="S52" s="86"/>
      <c r="T52" s="86"/>
      <c r="U52" s="86"/>
      <c r="V52" s="86"/>
      <c r="W52" s="86"/>
      <c r="X52" s="86"/>
      <c r="Y52" s="86"/>
      <c r="Z52" s="120"/>
    </row>
    <row r="53" spans="1:26" ht="28.5" customHeight="1" x14ac:dyDescent="0.2">
      <c r="A53" s="4">
        <v>44</v>
      </c>
      <c r="B53" s="4" t="s">
        <v>3329</v>
      </c>
      <c r="C53" s="5" t="s">
        <v>3330</v>
      </c>
      <c r="D53" s="4" t="s">
        <v>15</v>
      </c>
      <c r="E53" s="6">
        <v>711.83</v>
      </c>
      <c r="F53" s="6">
        <v>828.97</v>
      </c>
      <c r="G53" s="6">
        <v>767.63</v>
      </c>
      <c r="H53" s="6">
        <v>893.93</v>
      </c>
      <c r="I53" s="6">
        <v>616.15</v>
      </c>
      <c r="J53" s="6">
        <v>717.54</v>
      </c>
      <c r="K53" s="57"/>
      <c r="L53" s="108"/>
      <c r="M53" s="108"/>
      <c r="N53" s="108"/>
      <c r="O53" s="108"/>
      <c r="P53" s="108"/>
      <c r="Q53" s="86"/>
      <c r="R53" s="86"/>
      <c r="S53" s="86"/>
      <c r="T53" s="86"/>
      <c r="U53" s="86"/>
      <c r="V53" s="86"/>
      <c r="W53" s="86"/>
      <c r="X53" s="86"/>
      <c r="Y53" s="86"/>
      <c r="Z53" s="120"/>
    </row>
    <row r="54" spans="1:26" x14ac:dyDescent="0.2">
      <c r="F54" s="83"/>
      <c r="H54" s="83"/>
      <c r="J54" s="83"/>
    </row>
    <row r="55" spans="1:26" x14ac:dyDescent="0.2">
      <c r="I55" s="82"/>
      <c r="J55" s="82"/>
    </row>
    <row r="56" spans="1:26" x14ac:dyDescent="0.2">
      <c r="I56" s="82"/>
      <c r="J56" s="14"/>
    </row>
    <row r="57" spans="1:26" x14ac:dyDescent="0.2">
      <c r="I57" s="113"/>
      <c r="J57" s="99"/>
    </row>
  </sheetData>
  <sheetProtection sheet="1" objects="1" scenarios="1"/>
  <mergeCells count="14">
    <mergeCell ref="K8:K9"/>
    <mergeCell ref="I7:J7"/>
    <mergeCell ref="A1:J1"/>
    <mergeCell ref="A4:J4"/>
    <mergeCell ref="A6:F6"/>
    <mergeCell ref="A8:A9"/>
    <mergeCell ref="B8:B9"/>
    <mergeCell ref="C8:C9"/>
    <mergeCell ref="D8:D9"/>
    <mergeCell ref="E8:F8"/>
    <mergeCell ref="G8:H8"/>
    <mergeCell ref="I8:J8"/>
    <mergeCell ref="E7:F7"/>
    <mergeCell ref="G7:H7"/>
  </mergeCells>
  <pageMargins left="0.98425196850393704" right="0.59055118110236227" top="0.78740157480314965" bottom="0.78740157480314965" header="0.39370078740157483" footer="0.39370078740157483"/>
  <pageSetup paperSize="9" scale="59" fitToHeight="3" pageOrder="overThenDown"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outlinePr summaryBelow="0" summaryRight="0"/>
    <pageSetUpPr autoPageBreaks="0"/>
  </sheetPr>
  <dimension ref="A1:AJ51"/>
  <sheetViews>
    <sheetView showZeros="0" workbookViewId="0">
      <pane ySplit="9" topLeftCell="A31" activePane="bottomLeft" state="frozen"/>
      <selection pane="bottomLeft" activeCell="U32" sqref="U32"/>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3.5703125" style="1" customWidth="1"/>
    <col min="7" max="9" width="11.85546875" style="1" customWidth="1"/>
    <col min="10" max="10" width="11.42578125" style="1" customWidth="1"/>
    <col min="11" max="11" width="12.85546875" style="1" customWidth="1"/>
    <col min="12" max="14" width="11.85546875" style="1" customWidth="1"/>
    <col min="15" max="15" width="11.42578125" style="1" hidden="1" customWidth="1"/>
    <col min="16" max="16" width="11.85546875" style="1" hidden="1" customWidth="1"/>
    <col min="17" max="17" width="11.42578125" style="1" customWidth="1"/>
    <col min="18" max="18" width="13.42578125" style="1" customWidth="1"/>
    <col min="19" max="21" width="11.85546875" style="1" customWidth="1"/>
    <col min="22" max="22" width="11.42578125" style="1" customWidth="1"/>
    <col min="23" max="23" width="12.85546875" style="1" customWidth="1"/>
    <col min="24" max="25" width="11.85546875" style="1" customWidth="1"/>
    <col min="26" max="26" width="13" style="1" customWidth="1"/>
    <col min="27" max="267" width="9.140625" style="1"/>
    <col min="268" max="268" width="11.5703125" style="1" customWidth="1"/>
    <col min="269" max="269" width="13.140625" style="1" customWidth="1"/>
    <col min="270" max="270" width="48.42578125" style="1" customWidth="1"/>
    <col min="271" max="271" width="13.85546875" style="1" customWidth="1"/>
    <col min="272" max="272" width="11.42578125" style="1" customWidth="1"/>
    <col min="273" max="273" width="11.85546875" style="1" customWidth="1"/>
    <col min="274" max="523" width="9.140625" style="1"/>
    <col min="524" max="524" width="11.5703125" style="1" customWidth="1"/>
    <col min="525" max="525" width="13.140625" style="1" customWidth="1"/>
    <col min="526" max="526" width="48.42578125" style="1" customWidth="1"/>
    <col min="527" max="527" width="13.85546875" style="1" customWidth="1"/>
    <col min="528" max="528" width="11.42578125" style="1" customWidth="1"/>
    <col min="529" max="529" width="11.85546875" style="1" customWidth="1"/>
    <col min="530" max="779" width="9.140625" style="1"/>
    <col min="780" max="780" width="11.5703125" style="1" customWidth="1"/>
    <col min="781" max="781" width="13.140625" style="1" customWidth="1"/>
    <col min="782" max="782" width="48.42578125" style="1" customWidth="1"/>
    <col min="783" max="783" width="13.85546875" style="1" customWidth="1"/>
    <col min="784" max="784" width="11.42578125" style="1" customWidth="1"/>
    <col min="785" max="785" width="11.85546875" style="1" customWidth="1"/>
    <col min="786" max="1035" width="9.140625" style="1"/>
    <col min="1036" max="1036" width="11.5703125" style="1" customWidth="1"/>
    <col min="1037" max="1037" width="13.140625" style="1" customWidth="1"/>
    <col min="1038" max="1038" width="48.42578125" style="1" customWidth="1"/>
    <col min="1039" max="1039" width="13.85546875" style="1" customWidth="1"/>
    <col min="1040" max="1040" width="11.42578125" style="1" customWidth="1"/>
    <col min="1041" max="1041" width="11.85546875" style="1" customWidth="1"/>
    <col min="1042" max="1291" width="9.140625" style="1"/>
    <col min="1292" max="1292" width="11.5703125" style="1" customWidth="1"/>
    <col min="1293" max="1293" width="13.140625" style="1" customWidth="1"/>
    <col min="1294" max="1294" width="48.42578125" style="1" customWidth="1"/>
    <col min="1295" max="1295" width="13.85546875" style="1" customWidth="1"/>
    <col min="1296" max="1296" width="11.42578125" style="1" customWidth="1"/>
    <col min="1297" max="1297" width="11.85546875" style="1" customWidth="1"/>
    <col min="1298" max="1547" width="9.140625" style="1"/>
    <col min="1548" max="1548" width="11.5703125" style="1" customWidth="1"/>
    <col min="1549" max="1549" width="13.140625" style="1" customWidth="1"/>
    <col min="1550" max="1550" width="48.42578125" style="1" customWidth="1"/>
    <col min="1551" max="1551" width="13.85546875" style="1" customWidth="1"/>
    <col min="1552" max="1552" width="11.42578125" style="1" customWidth="1"/>
    <col min="1553" max="1553" width="11.85546875" style="1" customWidth="1"/>
    <col min="1554" max="1803" width="9.140625" style="1"/>
    <col min="1804" max="1804" width="11.5703125" style="1" customWidth="1"/>
    <col min="1805" max="1805" width="13.140625" style="1" customWidth="1"/>
    <col min="1806" max="1806" width="48.42578125" style="1" customWidth="1"/>
    <col min="1807" max="1807" width="13.85546875" style="1" customWidth="1"/>
    <col min="1808" max="1808" width="11.42578125" style="1" customWidth="1"/>
    <col min="1809" max="1809" width="11.85546875" style="1" customWidth="1"/>
    <col min="1810" max="2059" width="9.140625" style="1"/>
    <col min="2060" max="2060" width="11.5703125" style="1" customWidth="1"/>
    <col min="2061" max="2061" width="13.140625" style="1" customWidth="1"/>
    <col min="2062" max="2062" width="48.42578125" style="1" customWidth="1"/>
    <col min="2063" max="2063" width="13.85546875" style="1" customWidth="1"/>
    <col min="2064" max="2064" width="11.42578125" style="1" customWidth="1"/>
    <col min="2065" max="2065" width="11.85546875" style="1" customWidth="1"/>
    <col min="2066" max="2315" width="9.140625" style="1"/>
    <col min="2316" max="2316" width="11.5703125" style="1" customWidth="1"/>
    <col min="2317" max="2317" width="13.140625" style="1" customWidth="1"/>
    <col min="2318" max="2318" width="48.42578125" style="1" customWidth="1"/>
    <col min="2319" max="2319" width="13.85546875" style="1" customWidth="1"/>
    <col min="2320" max="2320" width="11.42578125" style="1" customWidth="1"/>
    <col min="2321" max="2321" width="11.85546875" style="1" customWidth="1"/>
    <col min="2322" max="2571" width="9.140625" style="1"/>
    <col min="2572" max="2572" width="11.5703125" style="1" customWidth="1"/>
    <col min="2573" max="2573" width="13.140625" style="1" customWidth="1"/>
    <col min="2574" max="2574" width="48.42578125" style="1" customWidth="1"/>
    <col min="2575" max="2575" width="13.85546875" style="1" customWidth="1"/>
    <col min="2576" max="2576" width="11.42578125" style="1" customWidth="1"/>
    <col min="2577" max="2577" width="11.85546875" style="1" customWidth="1"/>
    <col min="2578" max="2827" width="9.140625" style="1"/>
    <col min="2828" max="2828" width="11.5703125" style="1" customWidth="1"/>
    <col min="2829" max="2829" width="13.140625" style="1" customWidth="1"/>
    <col min="2830" max="2830" width="48.42578125" style="1" customWidth="1"/>
    <col min="2831" max="2831" width="13.85546875" style="1" customWidth="1"/>
    <col min="2832" max="2832" width="11.42578125" style="1" customWidth="1"/>
    <col min="2833" max="2833" width="11.85546875" style="1" customWidth="1"/>
    <col min="2834" max="3083" width="9.140625" style="1"/>
    <col min="3084" max="3084" width="11.5703125" style="1" customWidth="1"/>
    <col min="3085" max="3085" width="13.140625" style="1" customWidth="1"/>
    <col min="3086" max="3086" width="48.42578125" style="1" customWidth="1"/>
    <col min="3087" max="3087" width="13.85546875" style="1" customWidth="1"/>
    <col min="3088" max="3088" width="11.42578125" style="1" customWidth="1"/>
    <col min="3089" max="3089" width="11.85546875" style="1" customWidth="1"/>
    <col min="3090" max="3339" width="9.140625" style="1"/>
    <col min="3340" max="3340" width="11.5703125" style="1" customWidth="1"/>
    <col min="3341" max="3341" width="13.140625" style="1" customWidth="1"/>
    <col min="3342" max="3342" width="48.42578125" style="1" customWidth="1"/>
    <col min="3343" max="3343" width="13.85546875" style="1" customWidth="1"/>
    <col min="3344" max="3344" width="11.42578125" style="1" customWidth="1"/>
    <col min="3345" max="3345" width="11.85546875" style="1" customWidth="1"/>
    <col min="3346" max="3595" width="9.140625" style="1"/>
    <col min="3596" max="3596" width="11.5703125" style="1" customWidth="1"/>
    <col min="3597" max="3597" width="13.140625" style="1" customWidth="1"/>
    <col min="3598" max="3598" width="48.42578125" style="1" customWidth="1"/>
    <col min="3599" max="3599" width="13.85546875" style="1" customWidth="1"/>
    <col min="3600" max="3600" width="11.42578125" style="1" customWidth="1"/>
    <col min="3601" max="3601" width="11.85546875" style="1" customWidth="1"/>
    <col min="3602" max="3851" width="9.140625" style="1"/>
    <col min="3852" max="3852" width="11.5703125" style="1" customWidth="1"/>
    <col min="3853" max="3853" width="13.140625" style="1" customWidth="1"/>
    <col min="3854" max="3854" width="48.42578125" style="1" customWidth="1"/>
    <col min="3855" max="3855" width="13.85546875" style="1" customWidth="1"/>
    <col min="3856" max="3856" width="11.42578125" style="1" customWidth="1"/>
    <col min="3857" max="3857" width="11.85546875" style="1" customWidth="1"/>
    <col min="3858" max="4107" width="9.140625" style="1"/>
    <col min="4108" max="4108" width="11.5703125" style="1" customWidth="1"/>
    <col min="4109" max="4109" width="13.140625" style="1" customWidth="1"/>
    <col min="4110" max="4110" width="48.42578125" style="1" customWidth="1"/>
    <col min="4111" max="4111" width="13.85546875" style="1" customWidth="1"/>
    <col min="4112" max="4112" width="11.42578125" style="1" customWidth="1"/>
    <col min="4113" max="4113" width="11.85546875" style="1" customWidth="1"/>
    <col min="4114" max="4363" width="9.140625" style="1"/>
    <col min="4364" max="4364" width="11.5703125" style="1" customWidth="1"/>
    <col min="4365" max="4365" width="13.140625" style="1" customWidth="1"/>
    <col min="4366" max="4366" width="48.42578125" style="1" customWidth="1"/>
    <col min="4367" max="4367" width="13.85546875" style="1" customWidth="1"/>
    <col min="4368" max="4368" width="11.42578125" style="1" customWidth="1"/>
    <col min="4369" max="4369" width="11.85546875" style="1" customWidth="1"/>
    <col min="4370" max="4619" width="9.140625" style="1"/>
    <col min="4620" max="4620" width="11.5703125" style="1" customWidth="1"/>
    <col min="4621" max="4621" width="13.140625" style="1" customWidth="1"/>
    <col min="4622" max="4622" width="48.42578125" style="1" customWidth="1"/>
    <col min="4623" max="4623" width="13.85546875" style="1" customWidth="1"/>
    <col min="4624" max="4624" width="11.42578125" style="1" customWidth="1"/>
    <col min="4625" max="4625" width="11.85546875" style="1" customWidth="1"/>
    <col min="4626" max="4875" width="9.140625" style="1"/>
    <col min="4876" max="4876" width="11.5703125" style="1" customWidth="1"/>
    <col min="4877" max="4877" width="13.140625" style="1" customWidth="1"/>
    <col min="4878" max="4878" width="48.42578125" style="1" customWidth="1"/>
    <col min="4879" max="4879" width="13.85546875" style="1" customWidth="1"/>
    <col min="4880" max="4880" width="11.42578125" style="1" customWidth="1"/>
    <col min="4881" max="4881" width="11.85546875" style="1" customWidth="1"/>
    <col min="4882" max="5131" width="9.140625" style="1"/>
    <col min="5132" max="5132" width="11.5703125" style="1" customWidth="1"/>
    <col min="5133" max="5133" width="13.140625" style="1" customWidth="1"/>
    <col min="5134" max="5134" width="48.42578125" style="1" customWidth="1"/>
    <col min="5135" max="5135" width="13.85546875" style="1" customWidth="1"/>
    <col min="5136" max="5136" width="11.42578125" style="1" customWidth="1"/>
    <col min="5137" max="5137" width="11.85546875" style="1" customWidth="1"/>
    <col min="5138" max="5387" width="9.140625" style="1"/>
    <col min="5388" max="5388" width="11.5703125" style="1" customWidth="1"/>
    <col min="5389" max="5389" width="13.140625" style="1" customWidth="1"/>
    <col min="5390" max="5390" width="48.42578125" style="1" customWidth="1"/>
    <col min="5391" max="5391" width="13.85546875" style="1" customWidth="1"/>
    <col min="5392" max="5392" width="11.42578125" style="1" customWidth="1"/>
    <col min="5393" max="5393" width="11.85546875" style="1" customWidth="1"/>
    <col min="5394" max="5643" width="9.140625" style="1"/>
    <col min="5644" max="5644" width="11.5703125" style="1" customWidth="1"/>
    <col min="5645" max="5645" width="13.140625" style="1" customWidth="1"/>
    <col min="5646" max="5646" width="48.42578125" style="1" customWidth="1"/>
    <col min="5647" max="5647" width="13.85546875" style="1" customWidth="1"/>
    <col min="5648" max="5648" width="11.42578125" style="1" customWidth="1"/>
    <col min="5649" max="5649" width="11.85546875" style="1" customWidth="1"/>
    <col min="5650" max="5899" width="9.140625" style="1"/>
    <col min="5900" max="5900" width="11.5703125" style="1" customWidth="1"/>
    <col min="5901" max="5901" width="13.140625" style="1" customWidth="1"/>
    <col min="5902" max="5902" width="48.42578125" style="1" customWidth="1"/>
    <col min="5903" max="5903" width="13.85546875" style="1" customWidth="1"/>
    <col min="5904" max="5904" width="11.42578125" style="1" customWidth="1"/>
    <col min="5905" max="5905" width="11.85546875" style="1" customWidth="1"/>
    <col min="5906" max="6155" width="9.140625" style="1"/>
    <col min="6156" max="6156" width="11.5703125" style="1" customWidth="1"/>
    <col min="6157" max="6157" width="13.140625" style="1" customWidth="1"/>
    <col min="6158" max="6158" width="48.42578125" style="1" customWidth="1"/>
    <col min="6159" max="6159" width="13.85546875" style="1" customWidth="1"/>
    <col min="6160" max="6160" width="11.42578125" style="1" customWidth="1"/>
    <col min="6161" max="6161" width="11.85546875" style="1" customWidth="1"/>
    <col min="6162" max="6411" width="9.140625" style="1"/>
    <col min="6412" max="6412" width="11.5703125" style="1" customWidth="1"/>
    <col min="6413" max="6413" width="13.140625" style="1" customWidth="1"/>
    <col min="6414" max="6414" width="48.42578125" style="1" customWidth="1"/>
    <col min="6415" max="6415" width="13.85546875" style="1" customWidth="1"/>
    <col min="6416" max="6416" width="11.42578125" style="1" customWidth="1"/>
    <col min="6417" max="6417" width="11.85546875" style="1" customWidth="1"/>
    <col min="6418" max="6667" width="9.140625" style="1"/>
    <col min="6668" max="6668" width="11.5703125" style="1" customWidth="1"/>
    <col min="6669" max="6669" width="13.140625" style="1" customWidth="1"/>
    <col min="6670" max="6670" width="48.42578125" style="1" customWidth="1"/>
    <col min="6671" max="6671" width="13.85546875" style="1" customWidth="1"/>
    <col min="6672" max="6672" width="11.42578125" style="1" customWidth="1"/>
    <col min="6673" max="6673" width="11.85546875" style="1" customWidth="1"/>
    <col min="6674" max="6923" width="9.140625" style="1"/>
    <col min="6924" max="6924" width="11.5703125" style="1" customWidth="1"/>
    <col min="6925" max="6925" width="13.140625" style="1" customWidth="1"/>
    <col min="6926" max="6926" width="48.42578125" style="1" customWidth="1"/>
    <col min="6927" max="6927" width="13.85546875" style="1" customWidth="1"/>
    <col min="6928" max="6928" width="11.42578125" style="1" customWidth="1"/>
    <col min="6929" max="6929" width="11.85546875" style="1" customWidth="1"/>
    <col min="6930" max="7179" width="9.140625" style="1"/>
    <col min="7180" max="7180" width="11.5703125" style="1" customWidth="1"/>
    <col min="7181" max="7181" width="13.140625" style="1" customWidth="1"/>
    <col min="7182" max="7182" width="48.42578125" style="1" customWidth="1"/>
    <col min="7183" max="7183" width="13.85546875" style="1" customWidth="1"/>
    <col min="7184" max="7184" width="11.42578125" style="1" customWidth="1"/>
    <col min="7185" max="7185" width="11.85546875" style="1" customWidth="1"/>
    <col min="7186" max="7435" width="9.140625" style="1"/>
    <col min="7436" max="7436" width="11.5703125" style="1" customWidth="1"/>
    <col min="7437" max="7437" width="13.140625" style="1" customWidth="1"/>
    <col min="7438" max="7438" width="48.42578125" style="1" customWidth="1"/>
    <col min="7439" max="7439" width="13.85546875" style="1" customWidth="1"/>
    <col min="7440" max="7440" width="11.42578125" style="1" customWidth="1"/>
    <col min="7441" max="7441" width="11.85546875" style="1" customWidth="1"/>
    <col min="7442" max="7691" width="9.140625" style="1"/>
    <col min="7692" max="7692" width="11.5703125" style="1" customWidth="1"/>
    <col min="7693" max="7693" width="13.140625" style="1" customWidth="1"/>
    <col min="7694" max="7694" width="48.42578125" style="1" customWidth="1"/>
    <col min="7695" max="7695" width="13.85546875" style="1" customWidth="1"/>
    <col min="7696" max="7696" width="11.42578125" style="1" customWidth="1"/>
    <col min="7697" max="7697" width="11.85546875" style="1" customWidth="1"/>
    <col min="7698" max="7947" width="9.140625" style="1"/>
    <col min="7948" max="7948" width="11.5703125" style="1" customWidth="1"/>
    <col min="7949" max="7949" width="13.140625" style="1" customWidth="1"/>
    <col min="7950" max="7950" width="48.42578125" style="1" customWidth="1"/>
    <col min="7951" max="7951" width="13.85546875" style="1" customWidth="1"/>
    <col min="7952" max="7952" width="11.42578125" style="1" customWidth="1"/>
    <col min="7953" max="7953" width="11.85546875" style="1" customWidth="1"/>
    <col min="7954" max="8203" width="9.140625" style="1"/>
    <col min="8204" max="8204" width="11.5703125" style="1" customWidth="1"/>
    <col min="8205" max="8205" width="13.140625" style="1" customWidth="1"/>
    <col min="8206" max="8206" width="48.42578125" style="1" customWidth="1"/>
    <col min="8207" max="8207" width="13.85546875" style="1" customWidth="1"/>
    <col min="8208" max="8208" width="11.42578125" style="1" customWidth="1"/>
    <col min="8209" max="8209" width="11.85546875" style="1" customWidth="1"/>
    <col min="8210" max="8459" width="9.140625" style="1"/>
    <col min="8460" max="8460" width="11.5703125" style="1" customWidth="1"/>
    <col min="8461" max="8461" width="13.140625" style="1" customWidth="1"/>
    <col min="8462" max="8462" width="48.42578125" style="1" customWidth="1"/>
    <col min="8463" max="8463" width="13.85546875" style="1" customWidth="1"/>
    <col min="8464" max="8464" width="11.42578125" style="1" customWidth="1"/>
    <col min="8465" max="8465" width="11.85546875" style="1" customWidth="1"/>
    <col min="8466" max="8715" width="9.140625" style="1"/>
    <col min="8716" max="8716" width="11.5703125" style="1" customWidth="1"/>
    <col min="8717" max="8717" width="13.140625" style="1" customWidth="1"/>
    <col min="8718" max="8718" width="48.42578125" style="1" customWidth="1"/>
    <col min="8719" max="8719" width="13.85546875" style="1" customWidth="1"/>
    <col min="8720" max="8720" width="11.42578125" style="1" customWidth="1"/>
    <col min="8721" max="8721" width="11.85546875" style="1" customWidth="1"/>
    <col min="8722" max="8971" width="9.140625" style="1"/>
    <col min="8972" max="8972" width="11.5703125" style="1" customWidth="1"/>
    <col min="8973" max="8973" width="13.140625" style="1" customWidth="1"/>
    <col min="8974" max="8974" width="48.42578125" style="1" customWidth="1"/>
    <col min="8975" max="8975" width="13.85546875" style="1" customWidth="1"/>
    <col min="8976" max="8976" width="11.42578125" style="1" customWidth="1"/>
    <col min="8977" max="8977" width="11.85546875" style="1" customWidth="1"/>
    <col min="8978" max="9227" width="9.140625" style="1"/>
    <col min="9228" max="9228" width="11.5703125" style="1" customWidth="1"/>
    <col min="9229" max="9229" width="13.140625" style="1" customWidth="1"/>
    <col min="9230" max="9230" width="48.42578125" style="1" customWidth="1"/>
    <col min="9231" max="9231" width="13.85546875" style="1" customWidth="1"/>
    <col min="9232" max="9232" width="11.42578125" style="1" customWidth="1"/>
    <col min="9233" max="9233" width="11.85546875" style="1" customWidth="1"/>
    <col min="9234" max="9483" width="9.140625" style="1"/>
    <col min="9484" max="9484" width="11.5703125" style="1" customWidth="1"/>
    <col min="9485" max="9485" width="13.140625" style="1" customWidth="1"/>
    <col min="9486" max="9486" width="48.42578125" style="1" customWidth="1"/>
    <col min="9487" max="9487" width="13.85546875" style="1" customWidth="1"/>
    <col min="9488" max="9488" width="11.42578125" style="1" customWidth="1"/>
    <col min="9489" max="9489" width="11.85546875" style="1" customWidth="1"/>
    <col min="9490" max="9739" width="9.140625" style="1"/>
    <col min="9740" max="9740" width="11.5703125" style="1" customWidth="1"/>
    <col min="9741" max="9741" width="13.140625" style="1" customWidth="1"/>
    <col min="9742" max="9742" width="48.42578125" style="1" customWidth="1"/>
    <col min="9743" max="9743" width="13.85546875" style="1" customWidth="1"/>
    <col min="9744" max="9744" width="11.42578125" style="1" customWidth="1"/>
    <col min="9745" max="9745" width="11.85546875" style="1" customWidth="1"/>
    <col min="9746" max="9995" width="9.140625" style="1"/>
    <col min="9996" max="9996" width="11.5703125" style="1" customWidth="1"/>
    <col min="9997" max="9997" width="13.140625" style="1" customWidth="1"/>
    <col min="9998" max="9998" width="48.42578125" style="1" customWidth="1"/>
    <col min="9999" max="9999" width="13.85546875" style="1" customWidth="1"/>
    <col min="10000" max="10000" width="11.42578125" style="1" customWidth="1"/>
    <col min="10001" max="10001" width="11.85546875" style="1" customWidth="1"/>
    <col min="10002" max="10251" width="9.140625" style="1"/>
    <col min="10252" max="10252" width="11.5703125" style="1" customWidth="1"/>
    <col min="10253" max="10253" width="13.140625" style="1" customWidth="1"/>
    <col min="10254" max="10254" width="48.42578125" style="1" customWidth="1"/>
    <col min="10255" max="10255" width="13.85546875" style="1" customWidth="1"/>
    <col min="10256" max="10256" width="11.42578125" style="1" customWidth="1"/>
    <col min="10257" max="10257" width="11.85546875" style="1" customWidth="1"/>
    <col min="10258" max="10507" width="9.140625" style="1"/>
    <col min="10508" max="10508" width="11.5703125" style="1" customWidth="1"/>
    <col min="10509" max="10509" width="13.140625" style="1" customWidth="1"/>
    <col min="10510" max="10510" width="48.42578125" style="1" customWidth="1"/>
    <col min="10511" max="10511" width="13.85546875" style="1" customWidth="1"/>
    <col min="10512" max="10512" width="11.42578125" style="1" customWidth="1"/>
    <col min="10513" max="10513" width="11.85546875" style="1" customWidth="1"/>
    <col min="10514" max="10763" width="9.140625" style="1"/>
    <col min="10764" max="10764" width="11.5703125" style="1" customWidth="1"/>
    <col min="10765" max="10765" width="13.140625" style="1" customWidth="1"/>
    <col min="10766" max="10766" width="48.42578125" style="1" customWidth="1"/>
    <col min="10767" max="10767" width="13.85546875" style="1" customWidth="1"/>
    <col min="10768" max="10768" width="11.42578125" style="1" customWidth="1"/>
    <col min="10769" max="10769" width="11.85546875" style="1" customWidth="1"/>
    <col min="10770" max="11019" width="9.140625" style="1"/>
    <col min="11020" max="11020" width="11.5703125" style="1" customWidth="1"/>
    <col min="11021" max="11021" width="13.140625" style="1" customWidth="1"/>
    <col min="11022" max="11022" width="48.42578125" style="1" customWidth="1"/>
    <col min="11023" max="11023" width="13.85546875" style="1" customWidth="1"/>
    <col min="11024" max="11024" width="11.42578125" style="1" customWidth="1"/>
    <col min="11025" max="11025" width="11.85546875" style="1" customWidth="1"/>
    <col min="11026" max="11275" width="9.140625" style="1"/>
    <col min="11276" max="11276" width="11.5703125" style="1" customWidth="1"/>
    <col min="11277" max="11277" width="13.140625" style="1" customWidth="1"/>
    <col min="11278" max="11278" width="48.42578125" style="1" customWidth="1"/>
    <col min="11279" max="11279" width="13.85546875" style="1" customWidth="1"/>
    <col min="11280" max="11280" width="11.42578125" style="1" customWidth="1"/>
    <col min="11281" max="11281" width="11.85546875" style="1" customWidth="1"/>
    <col min="11282" max="11531" width="9.140625" style="1"/>
    <col min="11532" max="11532" width="11.5703125" style="1" customWidth="1"/>
    <col min="11533" max="11533" width="13.140625" style="1" customWidth="1"/>
    <col min="11534" max="11534" width="48.42578125" style="1" customWidth="1"/>
    <col min="11535" max="11535" width="13.85546875" style="1" customWidth="1"/>
    <col min="11536" max="11536" width="11.42578125" style="1" customWidth="1"/>
    <col min="11537" max="11537" width="11.85546875" style="1" customWidth="1"/>
    <col min="11538" max="11787" width="9.140625" style="1"/>
    <col min="11788" max="11788" width="11.5703125" style="1" customWidth="1"/>
    <col min="11789" max="11789" width="13.140625" style="1" customWidth="1"/>
    <col min="11790" max="11790" width="48.42578125" style="1" customWidth="1"/>
    <col min="11791" max="11791" width="13.85546875" style="1" customWidth="1"/>
    <col min="11792" max="11792" width="11.42578125" style="1" customWidth="1"/>
    <col min="11793" max="11793" width="11.85546875" style="1" customWidth="1"/>
    <col min="11794" max="12043" width="9.140625" style="1"/>
    <col min="12044" max="12044" width="11.5703125" style="1" customWidth="1"/>
    <col min="12045" max="12045" width="13.140625" style="1" customWidth="1"/>
    <col min="12046" max="12046" width="48.42578125" style="1" customWidth="1"/>
    <col min="12047" max="12047" width="13.85546875" style="1" customWidth="1"/>
    <col min="12048" max="12048" width="11.42578125" style="1" customWidth="1"/>
    <col min="12049" max="12049" width="11.85546875" style="1" customWidth="1"/>
    <col min="12050" max="12299" width="9.140625" style="1"/>
    <col min="12300" max="12300" width="11.5703125" style="1" customWidth="1"/>
    <col min="12301" max="12301" width="13.140625" style="1" customWidth="1"/>
    <col min="12302" max="12302" width="48.42578125" style="1" customWidth="1"/>
    <col min="12303" max="12303" width="13.85546875" style="1" customWidth="1"/>
    <col min="12304" max="12304" width="11.42578125" style="1" customWidth="1"/>
    <col min="12305" max="12305" width="11.85546875" style="1" customWidth="1"/>
    <col min="12306" max="12555" width="9.140625" style="1"/>
    <col min="12556" max="12556" width="11.5703125" style="1" customWidth="1"/>
    <col min="12557" max="12557" width="13.140625" style="1" customWidth="1"/>
    <col min="12558" max="12558" width="48.42578125" style="1" customWidth="1"/>
    <col min="12559" max="12559" width="13.85546875" style="1" customWidth="1"/>
    <col min="12560" max="12560" width="11.42578125" style="1" customWidth="1"/>
    <col min="12561" max="12561" width="11.85546875" style="1" customWidth="1"/>
    <col min="12562" max="12811" width="9.140625" style="1"/>
    <col min="12812" max="12812" width="11.5703125" style="1" customWidth="1"/>
    <col min="12813" max="12813" width="13.140625" style="1" customWidth="1"/>
    <col min="12814" max="12814" width="48.42578125" style="1" customWidth="1"/>
    <col min="12815" max="12815" width="13.85546875" style="1" customWidth="1"/>
    <col min="12816" max="12816" width="11.42578125" style="1" customWidth="1"/>
    <col min="12817" max="12817" width="11.85546875" style="1" customWidth="1"/>
    <col min="12818" max="13067" width="9.140625" style="1"/>
    <col min="13068" max="13068" width="11.5703125" style="1" customWidth="1"/>
    <col min="13069" max="13069" width="13.140625" style="1" customWidth="1"/>
    <col min="13070" max="13070" width="48.42578125" style="1" customWidth="1"/>
    <col min="13071" max="13071" width="13.85546875" style="1" customWidth="1"/>
    <col min="13072" max="13072" width="11.42578125" style="1" customWidth="1"/>
    <col min="13073" max="13073" width="11.85546875" style="1" customWidth="1"/>
    <col min="13074" max="13323" width="9.140625" style="1"/>
    <col min="13324" max="13324" width="11.5703125" style="1" customWidth="1"/>
    <col min="13325" max="13325" width="13.140625" style="1" customWidth="1"/>
    <col min="13326" max="13326" width="48.42578125" style="1" customWidth="1"/>
    <col min="13327" max="13327" width="13.85546875" style="1" customWidth="1"/>
    <col min="13328" max="13328" width="11.42578125" style="1" customWidth="1"/>
    <col min="13329" max="13329" width="11.85546875" style="1" customWidth="1"/>
    <col min="13330" max="13579" width="9.140625" style="1"/>
    <col min="13580" max="13580" width="11.5703125" style="1" customWidth="1"/>
    <col min="13581" max="13581" width="13.140625" style="1" customWidth="1"/>
    <col min="13582" max="13582" width="48.42578125" style="1" customWidth="1"/>
    <col min="13583" max="13583" width="13.85546875" style="1" customWidth="1"/>
    <col min="13584" max="13584" width="11.42578125" style="1" customWidth="1"/>
    <col min="13585" max="13585" width="11.85546875" style="1" customWidth="1"/>
    <col min="13586" max="13835" width="9.140625" style="1"/>
    <col min="13836" max="13836" width="11.5703125" style="1" customWidth="1"/>
    <col min="13837" max="13837" width="13.140625" style="1" customWidth="1"/>
    <col min="13838" max="13838" width="48.42578125" style="1" customWidth="1"/>
    <col min="13839" max="13839" width="13.85546875" style="1" customWidth="1"/>
    <col min="13840" max="13840" width="11.42578125" style="1" customWidth="1"/>
    <col min="13841" max="13841" width="11.85546875" style="1" customWidth="1"/>
    <col min="13842" max="14091" width="9.140625" style="1"/>
    <col min="14092" max="14092" width="11.5703125" style="1" customWidth="1"/>
    <col min="14093" max="14093" width="13.140625" style="1" customWidth="1"/>
    <col min="14094" max="14094" width="48.42578125" style="1" customWidth="1"/>
    <col min="14095" max="14095" width="13.85546875" style="1" customWidth="1"/>
    <col min="14096" max="14096" width="11.42578125" style="1" customWidth="1"/>
    <col min="14097" max="14097" width="11.85546875" style="1" customWidth="1"/>
    <col min="14098" max="14347" width="9.140625" style="1"/>
    <col min="14348" max="14348" width="11.5703125" style="1" customWidth="1"/>
    <col min="14349" max="14349" width="13.140625" style="1" customWidth="1"/>
    <col min="14350" max="14350" width="48.42578125" style="1" customWidth="1"/>
    <col min="14351" max="14351" width="13.85546875" style="1" customWidth="1"/>
    <col min="14352" max="14352" width="11.42578125" style="1" customWidth="1"/>
    <col min="14353" max="14353" width="11.85546875" style="1" customWidth="1"/>
    <col min="14354" max="14603" width="9.140625" style="1"/>
    <col min="14604" max="14604" width="11.5703125" style="1" customWidth="1"/>
    <col min="14605" max="14605" width="13.140625" style="1" customWidth="1"/>
    <col min="14606" max="14606" width="48.42578125" style="1" customWidth="1"/>
    <col min="14607" max="14607" width="13.85546875" style="1" customWidth="1"/>
    <col min="14608" max="14608" width="11.42578125" style="1" customWidth="1"/>
    <col min="14609" max="14609" width="11.85546875" style="1" customWidth="1"/>
    <col min="14610" max="14859" width="9.140625" style="1"/>
    <col min="14860" max="14860" width="11.5703125" style="1" customWidth="1"/>
    <col min="14861" max="14861" width="13.140625" style="1" customWidth="1"/>
    <col min="14862" max="14862" width="48.42578125" style="1" customWidth="1"/>
    <col min="14863" max="14863" width="13.85546875" style="1" customWidth="1"/>
    <col min="14864" max="14864" width="11.42578125" style="1" customWidth="1"/>
    <col min="14865" max="14865" width="11.85546875" style="1" customWidth="1"/>
    <col min="14866" max="15115" width="9.140625" style="1"/>
    <col min="15116" max="15116" width="11.5703125" style="1" customWidth="1"/>
    <col min="15117" max="15117" width="13.140625" style="1" customWidth="1"/>
    <col min="15118" max="15118" width="48.42578125" style="1" customWidth="1"/>
    <col min="15119" max="15119" width="13.85546875" style="1" customWidth="1"/>
    <col min="15120" max="15120" width="11.42578125" style="1" customWidth="1"/>
    <col min="15121" max="15121" width="11.85546875" style="1" customWidth="1"/>
    <col min="15122" max="15371" width="9.140625" style="1"/>
    <col min="15372" max="15372" width="11.5703125" style="1" customWidth="1"/>
    <col min="15373" max="15373" width="13.140625" style="1" customWidth="1"/>
    <col min="15374" max="15374" width="48.42578125" style="1" customWidth="1"/>
    <col min="15375" max="15375" width="13.85546875" style="1" customWidth="1"/>
    <col min="15376" max="15376" width="11.42578125" style="1" customWidth="1"/>
    <col min="15377" max="15377" width="11.85546875" style="1" customWidth="1"/>
    <col min="15378" max="15627" width="9.140625" style="1"/>
    <col min="15628" max="15628" width="11.5703125" style="1" customWidth="1"/>
    <col min="15629" max="15629" width="13.140625" style="1" customWidth="1"/>
    <col min="15630" max="15630" width="48.42578125" style="1" customWidth="1"/>
    <col min="15631" max="15631" width="13.85546875" style="1" customWidth="1"/>
    <col min="15632" max="15632" width="11.42578125" style="1" customWidth="1"/>
    <col min="15633" max="15633" width="11.85546875" style="1" customWidth="1"/>
    <col min="15634" max="15883" width="9.140625" style="1"/>
    <col min="15884" max="15884" width="11.5703125" style="1" customWidth="1"/>
    <col min="15885" max="15885" width="13.140625" style="1" customWidth="1"/>
    <col min="15886" max="15886" width="48.42578125" style="1" customWidth="1"/>
    <col min="15887" max="15887" width="13.85546875" style="1" customWidth="1"/>
    <col min="15888" max="15888" width="11.42578125" style="1" customWidth="1"/>
    <col min="15889" max="15889" width="11.85546875" style="1" customWidth="1"/>
    <col min="15890" max="16139" width="9.140625" style="1"/>
    <col min="16140" max="16140" width="11.5703125" style="1" customWidth="1"/>
    <col min="16141" max="16141" width="13.140625" style="1" customWidth="1"/>
    <col min="16142" max="16142" width="48.42578125" style="1" customWidth="1"/>
    <col min="16143" max="16143" width="13.85546875" style="1" customWidth="1"/>
    <col min="16144" max="16144" width="11.42578125" style="1" customWidth="1"/>
    <col min="16145" max="16145" width="11.85546875" style="1" customWidth="1"/>
    <col min="16146" max="16384" width="9.140625" style="1"/>
  </cols>
  <sheetData>
    <row r="1" spans="1:36" ht="17.25" customHeight="1" x14ac:dyDescent="0.2">
      <c r="A1" s="276" t="s">
        <v>2030</v>
      </c>
      <c r="B1" s="276"/>
      <c r="C1" s="276"/>
      <c r="D1" s="276"/>
      <c r="E1" s="276"/>
      <c r="F1" s="276"/>
      <c r="G1" s="276"/>
      <c r="H1" s="276"/>
      <c r="I1" s="276"/>
      <c r="J1" s="276"/>
      <c r="K1" s="276"/>
      <c r="L1" s="276"/>
      <c r="M1" s="276"/>
      <c r="N1" s="276"/>
      <c r="O1" s="276"/>
      <c r="P1" s="276"/>
      <c r="Q1" s="276"/>
      <c r="R1" s="276"/>
      <c r="S1" s="276"/>
      <c r="T1" s="276"/>
      <c r="U1" s="276"/>
      <c r="V1" s="276"/>
      <c r="W1" s="276"/>
      <c r="X1" s="276"/>
      <c r="Y1" s="60"/>
    </row>
    <row r="2" spans="1:36" ht="12.2" customHeight="1" x14ac:dyDescent="0.2">
      <c r="A2" s="27"/>
      <c r="B2" s="27"/>
      <c r="C2" s="27"/>
      <c r="D2" s="27"/>
      <c r="E2" s="27"/>
      <c r="F2" s="27"/>
      <c r="G2" s="27"/>
      <c r="H2" s="27"/>
      <c r="I2" s="27"/>
    </row>
    <row r="3" spans="1:36" ht="11.25" customHeight="1" x14ac:dyDescent="0.2"/>
    <row r="4" spans="1:36" ht="12.75" customHeight="1" x14ac:dyDescent="0.2">
      <c r="A4" s="254" t="s">
        <v>2031</v>
      </c>
      <c r="B4" s="254"/>
      <c r="C4" s="254"/>
      <c r="D4" s="254"/>
      <c r="E4" s="254"/>
      <c r="F4" s="254"/>
      <c r="G4" s="254"/>
      <c r="H4" s="254"/>
      <c r="I4" s="254"/>
      <c r="J4" s="254"/>
      <c r="K4" s="254"/>
      <c r="L4" s="254"/>
      <c r="M4" s="254"/>
      <c r="N4" s="254"/>
      <c r="O4" s="254"/>
      <c r="P4" s="254"/>
      <c r="Q4" s="254"/>
      <c r="R4" s="254"/>
      <c r="S4" s="254"/>
      <c r="T4" s="254"/>
      <c r="U4" s="254"/>
      <c r="V4" s="254"/>
      <c r="W4" s="254"/>
      <c r="X4" s="254"/>
      <c r="Y4" s="58"/>
    </row>
    <row r="5" spans="1:36" ht="12.75" customHeight="1" x14ac:dyDescent="0.2">
      <c r="C5" s="69">
        <v>0.32500000000000001</v>
      </c>
    </row>
    <row r="6" spans="1:36" ht="12.75" customHeight="1" thickBot="1" x14ac:dyDescent="0.25">
      <c r="A6" s="265"/>
      <c r="B6" s="265"/>
      <c r="C6" s="265"/>
      <c r="D6" s="265"/>
      <c r="E6" s="265"/>
      <c r="F6" s="265"/>
      <c r="G6" s="265"/>
      <c r="H6" s="59"/>
      <c r="I6" s="59"/>
    </row>
    <row r="7" spans="1:36" ht="12.75" customHeight="1" thickBot="1" x14ac:dyDescent="0.25">
      <c r="E7" s="277" t="s">
        <v>2971</v>
      </c>
      <c r="F7" s="278"/>
      <c r="G7" s="278"/>
      <c r="H7" s="278"/>
      <c r="I7" s="282"/>
      <c r="J7" s="277" t="s">
        <v>2976</v>
      </c>
      <c r="K7" s="278"/>
      <c r="L7" s="278"/>
      <c r="M7" s="278"/>
      <c r="N7" s="282"/>
      <c r="O7" s="277" t="s">
        <v>2973</v>
      </c>
      <c r="P7" s="282"/>
      <c r="Q7" s="277" t="s">
        <v>2969</v>
      </c>
      <c r="R7" s="278"/>
      <c r="S7" s="278"/>
      <c r="T7" s="278"/>
      <c r="U7" s="278"/>
      <c r="V7" s="277" t="s">
        <v>2970</v>
      </c>
      <c r="W7" s="278"/>
      <c r="X7" s="278"/>
      <c r="Y7" s="278"/>
      <c r="Z7" s="278"/>
    </row>
    <row r="8" spans="1:36" ht="12.75" customHeight="1" x14ac:dyDescent="0.2">
      <c r="A8" s="273" t="s">
        <v>2</v>
      </c>
      <c r="B8" s="273" t="s">
        <v>3</v>
      </c>
      <c r="C8" s="268" t="s">
        <v>4</v>
      </c>
      <c r="D8" s="268" t="s">
        <v>5</v>
      </c>
      <c r="E8" s="279" t="s">
        <v>6</v>
      </c>
      <c r="F8" s="280"/>
      <c r="G8" s="280"/>
      <c r="H8" s="280"/>
      <c r="I8" s="281"/>
      <c r="J8" s="279" t="s">
        <v>6</v>
      </c>
      <c r="K8" s="280"/>
      <c r="L8" s="280"/>
      <c r="M8" s="280"/>
      <c r="N8" s="281"/>
      <c r="O8" s="252" t="s">
        <v>6</v>
      </c>
      <c r="P8" s="252"/>
      <c r="Q8" s="279" t="s">
        <v>6</v>
      </c>
      <c r="R8" s="280"/>
      <c r="S8" s="280"/>
      <c r="T8" s="280"/>
      <c r="U8" s="281"/>
      <c r="V8" s="279" t="s">
        <v>6</v>
      </c>
      <c r="W8" s="280"/>
      <c r="X8" s="280"/>
      <c r="Y8" s="280"/>
      <c r="Z8" s="281"/>
    </row>
    <row r="9" spans="1:36" ht="51" customHeight="1" thickBot="1" x14ac:dyDescent="0.25">
      <c r="A9" s="274"/>
      <c r="B9" s="274"/>
      <c r="C9" s="269"/>
      <c r="D9" s="269"/>
      <c r="E9" s="2" t="s">
        <v>7</v>
      </c>
      <c r="F9" s="67" t="s">
        <v>3232</v>
      </c>
      <c r="G9" s="3" t="s">
        <v>8</v>
      </c>
      <c r="H9" s="3" t="s">
        <v>3231</v>
      </c>
      <c r="I9" s="67" t="s">
        <v>3233</v>
      </c>
      <c r="J9" s="2" t="s">
        <v>7</v>
      </c>
      <c r="K9" s="67" t="s">
        <v>3232</v>
      </c>
      <c r="L9" s="3" t="s">
        <v>8</v>
      </c>
      <c r="M9" s="3" t="s">
        <v>3231</v>
      </c>
      <c r="N9" s="67" t="s">
        <v>3233</v>
      </c>
      <c r="O9" s="9" t="s">
        <v>7</v>
      </c>
      <c r="P9" s="10" t="s">
        <v>8</v>
      </c>
      <c r="Q9" s="2" t="s">
        <v>7</v>
      </c>
      <c r="R9" s="67" t="s">
        <v>3232</v>
      </c>
      <c r="S9" s="3" t="s">
        <v>8</v>
      </c>
      <c r="T9" s="3" t="s">
        <v>3231</v>
      </c>
      <c r="U9" s="67" t="s">
        <v>3233</v>
      </c>
      <c r="V9" s="2" t="s">
        <v>7</v>
      </c>
      <c r="W9" s="67" t="s">
        <v>3232</v>
      </c>
      <c r="X9" s="3" t="s">
        <v>8</v>
      </c>
      <c r="Y9" s="3" t="s">
        <v>3231</v>
      </c>
      <c r="Z9" s="67" t="s">
        <v>3233</v>
      </c>
    </row>
    <row r="10" spans="1:36" ht="36.75" customHeight="1" x14ac:dyDescent="0.2">
      <c r="A10" s="4" t="s">
        <v>9</v>
      </c>
      <c r="B10" s="4" t="s">
        <v>2032</v>
      </c>
      <c r="C10" s="5" t="s">
        <v>2033</v>
      </c>
      <c r="D10" s="4" t="s">
        <v>15</v>
      </c>
      <c r="E10" s="6">
        <f>ROUND('9,1'!E10*'1,2'!$E$28,0)</f>
        <v>1494</v>
      </c>
      <c r="F10" s="70">
        <f>E10*$C$5</f>
        <v>485.55</v>
      </c>
      <c r="G10" s="6">
        <f>ROUND('9,1'!F10*'1,2'!$E$28,0)</f>
        <v>0</v>
      </c>
      <c r="H10" s="6">
        <f>G10/1.2</f>
        <v>0</v>
      </c>
      <c r="I10" s="70">
        <f>H10*$C$5</f>
        <v>0</v>
      </c>
      <c r="J10" s="6">
        <v>1099</v>
      </c>
      <c r="K10" s="70">
        <f>J10*$C$5</f>
        <v>357.17500000000001</v>
      </c>
      <c r="L10" s="6"/>
      <c r="M10" s="6">
        <f>L10/1.2</f>
        <v>0</v>
      </c>
      <c r="N10" s="70">
        <f>M10*$C$5</f>
        <v>0</v>
      </c>
      <c r="O10" s="11">
        <v>1099</v>
      </c>
      <c r="P10" s="12"/>
      <c r="Q10" s="6">
        <f>ROUND('9,1'!G10*'1,2'!$E$28,0)</f>
        <v>2814</v>
      </c>
      <c r="R10" s="70">
        <f>Q10*$C$5</f>
        <v>914.55000000000007</v>
      </c>
      <c r="S10" s="6">
        <f>ROUND('9,1'!H10*'1,2'!$E$28,0)</f>
        <v>0</v>
      </c>
      <c r="T10" s="6">
        <f>S10/1.2</f>
        <v>0</v>
      </c>
      <c r="U10" s="70">
        <f>T10*$C$5</f>
        <v>0</v>
      </c>
      <c r="V10" s="6">
        <f>ROUND('9,1'!I10*'1,2'!$E$28,0)</f>
        <v>3348</v>
      </c>
      <c r="W10" s="70">
        <f>V10*$C$5</f>
        <v>1088.1000000000001</v>
      </c>
      <c r="X10" s="6">
        <f>ROUND('9,1'!J10*'1,2'!$E$28,0)</f>
        <v>0</v>
      </c>
      <c r="Y10" s="6">
        <f>X10/1.2</f>
        <v>0</v>
      </c>
      <c r="Z10" s="70">
        <f>Y10*$C$5</f>
        <v>0</v>
      </c>
      <c r="AA10" s="33"/>
      <c r="AB10" s="33"/>
      <c r="AC10" s="33"/>
      <c r="AD10" s="33"/>
      <c r="AE10" s="33"/>
      <c r="AF10" s="33"/>
      <c r="AG10" s="33"/>
      <c r="AH10" s="33"/>
      <c r="AI10" s="33"/>
      <c r="AJ10" s="33"/>
    </row>
    <row r="11" spans="1:36" ht="36.75" customHeight="1" x14ac:dyDescent="0.2">
      <c r="A11" s="4" t="s">
        <v>194</v>
      </c>
      <c r="B11" s="4" t="s">
        <v>2034</v>
      </c>
      <c r="C11" s="5" t="s">
        <v>2035</v>
      </c>
      <c r="D11" s="4" t="s">
        <v>15</v>
      </c>
      <c r="E11" s="6">
        <f>ROUND('9,1'!E11*'1,2'!$E$28,0)</f>
        <v>1091</v>
      </c>
      <c r="F11" s="70">
        <f t="shared" ref="F11:F51" si="0">E11*$C$5</f>
        <v>354.57499999999999</v>
      </c>
      <c r="G11" s="6">
        <f>ROUND('9,1'!F11*'1,2'!$E$28,0)</f>
        <v>0</v>
      </c>
      <c r="H11" s="6">
        <f t="shared" ref="H11:H51" si="1">G11/1.2</f>
        <v>0</v>
      </c>
      <c r="I11" s="70">
        <f t="shared" ref="I11:I51" si="2">H11*$C$5</f>
        <v>0</v>
      </c>
      <c r="J11" s="6">
        <v>798</v>
      </c>
      <c r="K11" s="70">
        <f t="shared" ref="K11:K51" si="3">J11*$C$5</f>
        <v>259.35000000000002</v>
      </c>
      <c r="L11" s="6"/>
      <c r="M11" s="6">
        <f t="shared" ref="M11:M51" si="4">L11/1.2</f>
        <v>0</v>
      </c>
      <c r="N11" s="70">
        <f t="shared" ref="N11:N51" si="5">M11*$C$5</f>
        <v>0</v>
      </c>
      <c r="O11" s="13">
        <v>798</v>
      </c>
      <c r="P11" s="12"/>
      <c r="Q11" s="6">
        <f>ROUND('9,1'!G11*'1,2'!$E$28,0)</f>
        <v>2036</v>
      </c>
      <c r="R11" s="70">
        <f t="shared" ref="R11:R51" si="6">Q11*$C$5</f>
        <v>661.7</v>
      </c>
      <c r="S11" s="6">
        <f>ROUND('9,1'!H11*'1,2'!$E$28,0)</f>
        <v>0</v>
      </c>
      <c r="T11" s="6">
        <f t="shared" ref="T11:T51" si="7">S11/1.2</f>
        <v>0</v>
      </c>
      <c r="U11" s="70">
        <f t="shared" ref="U11:U51" si="8">T11*$C$5</f>
        <v>0</v>
      </c>
      <c r="V11" s="6">
        <f>ROUND('9,1'!I11*'1,2'!$E$28,0)</f>
        <v>2346</v>
      </c>
      <c r="W11" s="70">
        <f t="shared" ref="W11:W51" si="9">V11*$C$5</f>
        <v>762.45</v>
      </c>
      <c r="X11" s="6">
        <f>ROUND('9,1'!J11*'1,2'!$E$28,0)</f>
        <v>0</v>
      </c>
      <c r="Y11" s="6">
        <f t="shared" ref="Y11:Y51" si="10">X11/1.2</f>
        <v>0</v>
      </c>
      <c r="Z11" s="70">
        <f t="shared" ref="Z11:Z51" si="11">Y11*$C$5</f>
        <v>0</v>
      </c>
      <c r="AA11" s="33"/>
      <c r="AB11" s="33"/>
      <c r="AC11" s="33"/>
      <c r="AD11" s="33"/>
      <c r="AE11" s="33"/>
      <c r="AF11" s="33"/>
      <c r="AG11" s="33"/>
      <c r="AH11" s="33"/>
      <c r="AI11" s="33"/>
      <c r="AJ11" s="33"/>
    </row>
    <row r="12" spans="1:36" ht="36.75" customHeight="1" x14ac:dyDescent="0.2">
      <c r="A12" s="4" t="s">
        <v>197</v>
      </c>
      <c r="B12" s="4" t="s">
        <v>2036</v>
      </c>
      <c r="C12" s="5" t="s">
        <v>2037</v>
      </c>
      <c r="D12" s="4" t="s">
        <v>15</v>
      </c>
      <c r="E12" s="6">
        <f>ROUND('9,1'!E12*'1,2'!$E$28,0)</f>
        <v>2261</v>
      </c>
      <c r="F12" s="70">
        <f t="shared" si="0"/>
        <v>734.82500000000005</v>
      </c>
      <c r="G12" s="6">
        <f>ROUND('9,1'!F12*'1,2'!$E$28,0)</f>
        <v>0</v>
      </c>
      <c r="H12" s="6">
        <f t="shared" si="1"/>
        <v>0</v>
      </c>
      <c r="I12" s="70">
        <f t="shared" si="2"/>
        <v>0</v>
      </c>
      <c r="J12" s="6">
        <v>1663</v>
      </c>
      <c r="K12" s="70">
        <f t="shared" si="3"/>
        <v>540.47500000000002</v>
      </c>
      <c r="L12" s="6"/>
      <c r="M12" s="6">
        <f t="shared" si="4"/>
        <v>0</v>
      </c>
      <c r="N12" s="70">
        <f t="shared" si="5"/>
        <v>0</v>
      </c>
      <c r="O12" s="11">
        <v>1663</v>
      </c>
      <c r="P12" s="12"/>
      <c r="Q12" s="6">
        <f>ROUND('9,1'!G12*'1,2'!$E$28,0)</f>
        <v>4256</v>
      </c>
      <c r="R12" s="70">
        <f t="shared" si="6"/>
        <v>1383.2</v>
      </c>
      <c r="S12" s="6">
        <f>ROUND('9,1'!H12*'1,2'!$E$28,0)</f>
        <v>0</v>
      </c>
      <c r="T12" s="6">
        <f t="shared" si="7"/>
        <v>0</v>
      </c>
      <c r="U12" s="70">
        <f t="shared" si="8"/>
        <v>0</v>
      </c>
      <c r="V12" s="6">
        <f>ROUND('9,1'!I12*'1,2'!$E$28,0)</f>
        <v>5063</v>
      </c>
      <c r="W12" s="70">
        <f t="shared" si="9"/>
        <v>1645.4750000000001</v>
      </c>
      <c r="X12" s="6">
        <f>ROUND('9,1'!J12*'1,2'!$E$28,0)</f>
        <v>0</v>
      </c>
      <c r="Y12" s="6">
        <f t="shared" si="10"/>
        <v>0</v>
      </c>
      <c r="Z12" s="70">
        <f t="shared" si="11"/>
        <v>0</v>
      </c>
      <c r="AA12" s="33"/>
      <c r="AB12" s="33"/>
      <c r="AC12" s="33"/>
      <c r="AD12" s="33"/>
      <c r="AE12" s="33"/>
      <c r="AF12" s="33"/>
      <c r="AG12" s="33"/>
      <c r="AH12" s="33"/>
      <c r="AI12" s="33"/>
      <c r="AJ12" s="33"/>
    </row>
    <row r="13" spans="1:36" ht="36.75" customHeight="1" x14ac:dyDescent="0.2">
      <c r="A13" s="4" t="s">
        <v>200</v>
      </c>
      <c r="B13" s="4" t="s">
        <v>2038</v>
      </c>
      <c r="C13" s="5" t="s">
        <v>2039</v>
      </c>
      <c r="D13" s="4" t="s">
        <v>15</v>
      </c>
      <c r="E13" s="6">
        <f>ROUND('9,1'!E13*'1,2'!$E$28,0)</f>
        <v>1790</v>
      </c>
      <c r="F13" s="70">
        <f t="shared" si="0"/>
        <v>581.75</v>
      </c>
      <c r="G13" s="6">
        <f>ROUND('9,1'!F13*'1,2'!$E$28,0)</f>
        <v>0</v>
      </c>
      <c r="H13" s="6">
        <f t="shared" si="1"/>
        <v>0</v>
      </c>
      <c r="I13" s="70">
        <f t="shared" si="2"/>
        <v>0</v>
      </c>
      <c r="J13" s="6">
        <v>1307</v>
      </c>
      <c r="K13" s="70">
        <f t="shared" si="3"/>
        <v>424.77500000000003</v>
      </c>
      <c r="L13" s="6"/>
      <c r="M13" s="6">
        <f t="shared" si="4"/>
        <v>0</v>
      </c>
      <c r="N13" s="70">
        <f t="shared" si="5"/>
        <v>0</v>
      </c>
      <c r="O13" s="11">
        <v>1307</v>
      </c>
      <c r="P13" s="12"/>
      <c r="Q13" s="6">
        <f>ROUND('9,1'!G13*'1,2'!$E$28,0)</f>
        <v>3336</v>
      </c>
      <c r="R13" s="70">
        <f t="shared" si="6"/>
        <v>1084.2</v>
      </c>
      <c r="S13" s="6">
        <f>ROUND('9,1'!H13*'1,2'!$E$28,0)</f>
        <v>0</v>
      </c>
      <c r="T13" s="6">
        <f t="shared" si="7"/>
        <v>0</v>
      </c>
      <c r="U13" s="70">
        <f t="shared" si="8"/>
        <v>0</v>
      </c>
      <c r="V13" s="6">
        <f>ROUND('9,1'!I13*'1,2'!$E$28,0)</f>
        <v>3845</v>
      </c>
      <c r="W13" s="70">
        <f t="shared" si="9"/>
        <v>1249.625</v>
      </c>
      <c r="X13" s="6">
        <f>ROUND('9,1'!J13*'1,2'!$E$28,0)</f>
        <v>0</v>
      </c>
      <c r="Y13" s="6">
        <f t="shared" si="10"/>
        <v>0</v>
      </c>
      <c r="Z13" s="70">
        <f t="shared" si="11"/>
        <v>0</v>
      </c>
      <c r="AA13" s="33"/>
      <c r="AB13" s="33"/>
      <c r="AC13" s="33"/>
      <c r="AD13" s="33"/>
      <c r="AE13" s="33"/>
      <c r="AF13" s="33"/>
      <c r="AG13" s="33"/>
      <c r="AH13" s="33"/>
      <c r="AI13" s="33"/>
      <c r="AJ13" s="33"/>
    </row>
    <row r="14" spans="1:36" ht="36.75" customHeight="1" x14ac:dyDescent="0.2">
      <c r="A14" s="4" t="s">
        <v>203</v>
      </c>
      <c r="B14" s="4" t="s">
        <v>2040</v>
      </c>
      <c r="C14" s="5" t="s">
        <v>2041</v>
      </c>
      <c r="D14" s="4" t="s">
        <v>15</v>
      </c>
      <c r="E14" s="6">
        <f>ROUND('9,1'!E14*'1,2'!$E$28,0)</f>
        <v>2643</v>
      </c>
      <c r="F14" s="70">
        <f t="shared" si="0"/>
        <v>858.97500000000002</v>
      </c>
      <c r="G14" s="6">
        <f>ROUND('9,1'!F14*'1,2'!$E$28,0)</f>
        <v>0</v>
      </c>
      <c r="H14" s="6">
        <f t="shared" si="1"/>
        <v>0</v>
      </c>
      <c r="I14" s="70">
        <f t="shared" si="2"/>
        <v>0</v>
      </c>
      <c r="J14" s="6">
        <v>1944</v>
      </c>
      <c r="K14" s="70">
        <f t="shared" si="3"/>
        <v>631.80000000000007</v>
      </c>
      <c r="L14" s="6"/>
      <c r="M14" s="6">
        <f t="shared" si="4"/>
        <v>0</v>
      </c>
      <c r="N14" s="70">
        <f t="shared" si="5"/>
        <v>0</v>
      </c>
      <c r="O14" s="11">
        <v>1944</v>
      </c>
      <c r="P14" s="12"/>
      <c r="Q14" s="6">
        <f>ROUND('9,1'!G14*'1,2'!$E$28,0)</f>
        <v>4838</v>
      </c>
      <c r="R14" s="70">
        <f t="shared" si="6"/>
        <v>1572.3500000000001</v>
      </c>
      <c r="S14" s="6">
        <f>ROUND('9,1'!H14*'1,2'!$E$28,0)</f>
        <v>0</v>
      </c>
      <c r="T14" s="6">
        <f t="shared" si="7"/>
        <v>0</v>
      </c>
      <c r="U14" s="70">
        <f t="shared" si="8"/>
        <v>0</v>
      </c>
      <c r="V14" s="6">
        <f>ROUND('9,1'!I14*'1,2'!$E$28,0)</f>
        <v>5667</v>
      </c>
      <c r="W14" s="70">
        <f t="shared" si="9"/>
        <v>1841.7750000000001</v>
      </c>
      <c r="X14" s="6">
        <f>ROUND('9,1'!J14*'1,2'!$E$28,0)</f>
        <v>0</v>
      </c>
      <c r="Y14" s="6">
        <f t="shared" si="10"/>
        <v>0</v>
      </c>
      <c r="Z14" s="70">
        <f t="shared" si="11"/>
        <v>0</v>
      </c>
      <c r="AA14" s="33"/>
      <c r="AB14" s="33"/>
      <c r="AC14" s="33"/>
      <c r="AD14" s="33"/>
      <c r="AE14" s="33"/>
      <c r="AF14" s="33"/>
      <c r="AG14" s="33"/>
      <c r="AH14" s="33"/>
      <c r="AI14" s="33"/>
      <c r="AJ14" s="33"/>
    </row>
    <row r="15" spans="1:36" ht="36.75" customHeight="1" x14ac:dyDescent="0.2">
      <c r="A15" s="4" t="s">
        <v>206</v>
      </c>
      <c r="B15" s="4" t="s">
        <v>2042</v>
      </c>
      <c r="C15" s="5" t="s">
        <v>2043</v>
      </c>
      <c r="D15" s="4" t="s">
        <v>15</v>
      </c>
      <c r="E15" s="6">
        <f>ROUND('9,1'!E15*'1,2'!$E$28,0)</f>
        <v>86</v>
      </c>
      <c r="F15" s="70">
        <f t="shared" si="0"/>
        <v>27.95</v>
      </c>
      <c r="G15" s="6">
        <f>ROUND('9,1'!F15*'1,2'!$E$28,0)</f>
        <v>0</v>
      </c>
      <c r="H15" s="6">
        <f t="shared" si="1"/>
        <v>0</v>
      </c>
      <c r="I15" s="70">
        <f t="shared" si="2"/>
        <v>0</v>
      </c>
      <c r="J15" s="6">
        <v>62</v>
      </c>
      <c r="K15" s="70">
        <f t="shared" si="3"/>
        <v>20.150000000000002</v>
      </c>
      <c r="L15" s="6"/>
      <c r="M15" s="6">
        <f t="shared" si="4"/>
        <v>0</v>
      </c>
      <c r="N15" s="70">
        <f t="shared" si="5"/>
        <v>0</v>
      </c>
      <c r="O15" s="13">
        <v>62</v>
      </c>
      <c r="P15" s="12"/>
      <c r="Q15" s="6">
        <f>ROUND('9,1'!G15*'1,2'!$E$28,0)</f>
        <v>159</v>
      </c>
      <c r="R15" s="70">
        <f t="shared" si="6"/>
        <v>51.675000000000004</v>
      </c>
      <c r="S15" s="6">
        <f>ROUND('9,1'!H15*'1,2'!$E$28,0)</f>
        <v>0</v>
      </c>
      <c r="T15" s="6">
        <f t="shared" si="7"/>
        <v>0</v>
      </c>
      <c r="U15" s="70">
        <f t="shared" si="8"/>
        <v>0</v>
      </c>
      <c r="V15" s="6">
        <f>ROUND('9,1'!I15*'1,2'!$E$28,0)</f>
        <v>185</v>
      </c>
      <c r="W15" s="70">
        <f t="shared" si="9"/>
        <v>60.125</v>
      </c>
      <c r="X15" s="6">
        <f>ROUND('9,1'!J15*'1,2'!$E$28,0)</f>
        <v>0</v>
      </c>
      <c r="Y15" s="6">
        <f t="shared" si="10"/>
        <v>0</v>
      </c>
      <c r="Z15" s="70">
        <f t="shared" si="11"/>
        <v>0</v>
      </c>
      <c r="AA15" s="33"/>
      <c r="AB15" s="33"/>
      <c r="AC15" s="33"/>
      <c r="AD15" s="33"/>
      <c r="AE15" s="33"/>
      <c r="AF15" s="33"/>
      <c r="AG15" s="33"/>
      <c r="AH15" s="33"/>
      <c r="AI15" s="33"/>
      <c r="AJ15" s="33"/>
    </row>
    <row r="16" spans="1:36" ht="36.75" customHeight="1" x14ac:dyDescent="0.2">
      <c r="A16" s="4" t="s">
        <v>209</v>
      </c>
      <c r="B16" s="4" t="s">
        <v>2044</v>
      </c>
      <c r="C16" s="5" t="s">
        <v>2045</v>
      </c>
      <c r="D16" s="4" t="s">
        <v>15</v>
      </c>
      <c r="E16" s="6">
        <f>ROUND('9,1'!E16*'1,2'!$E$28,0)</f>
        <v>457</v>
      </c>
      <c r="F16" s="70">
        <f t="shared" si="0"/>
        <v>148.52500000000001</v>
      </c>
      <c r="G16" s="6">
        <f>ROUND('9,1'!F16*'1,2'!$E$28,0)</f>
        <v>0</v>
      </c>
      <c r="H16" s="6">
        <f t="shared" si="1"/>
        <v>0</v>
      </c>
      <c r="I16" s="70">
        <f t="shared" si="2"/>
        <v>0</v>
      </c>
      <c r="J16" s="6">
        <v>336</v>
      </c>
      <c r="K16" s="70">
        <f t="shared" si="3"/>
        <v>109.2</v>
      </c>
      <c r="L16" s="6"/>
      <c r="M16" s="6">
        <f t="shared" si="4"/>
        <v>0</v>
      </c>
      <c r="N16" s="70">
        <f t="shared" si="5"/>
        <v>0</v>
      </c>
      <c r="O16" s="13">
        <v>336</v>
      </c>
      <c r="P16" s="12"/>
      <c r="Q16" s="6">
        <f>ROUND('9,1'!G16*'1,2'!$E$28,0)</f>
        <v>844</v>
      </c>
      <c r="R16" s="70">
        <f t="shared" si="6"/>
        <v>274.3</v>
      </c>
      <c r="S16" s="6">
        <f>ROUND('9,1'!H16*'1,2'!$E$28,0)</f>
        <v>0</v>
      </c>
      <c r="T16" s="6">
        <f t="shared" si="7"/>
        <v>0</v>
      </c>
      <c r="U16" s="70">
        <f t="shared" si="8"/>
        <v>0</v>
      </c>
      <c r="V16" s="6">
        <f>ROUND('9,1'!I16*'1,2'!$E$28,0)</f>
        <v>988</v>
      </c>
      <c r="W16" s="70">
        <f t="shared" si="9"/>
        <v>321.10000000000002</v>
      </c>
      <c r="X16" s="6">
        <f>ROUND('9,1'!J16*'1,2'!$E$28,0)</f>
        <v>0</v>
      </c>
      <c r="Y16" s="6">
        <f t="shared" si="10"/>
        <v>0</v>
      </c>
      <c r="Z16" s="70">
        <f t="shared" si="11"/>
        <v>0</v>
      </c>
      <c r="AA16" s="33"/>
      <c r="AB16" s="33"/>
      <c r="AC16" s="33"/>
      <c r="AD16" s="33"/>
      <c r="AE16" s="33"/>
      <c r="AF16" s="33"/>
      <c r="AG16" s="33"/>
      <c r="AH16" s="33"/>
      <c r="AI16" s="33"/>
      <c r="AJ16" s="33"/>
    </row>
    <row r="17" spans="1:36" ht="36.75" customHeight="1" x14ac:dyDescent="0.2">
      <c r="A17" s="4" t="s">
        <v>212</v>
      </c>
      <c r="B17" s="4" t="s">
        <v>2046</v>
      </c>
      <c r="C17" s="5" t="s">
        <v>2047</v>
      </c>
      <c r="D17" s="4" t="s">
        <v>15</v>
      </c>
      <c r="E17" s="6">
        <f>ROUND('9,1'!E17*'1,2'!$E$28,0)</f>
        <v>273</v>
      </c>
      <c r="F17" s="70">
        <f t="shared" si="0"/>
        <v>88.725000000000009</v>
      </c>
      <c r="G17" s="6">
        <f>ROUND('9,1'!F17*'1,2'!$E$28,0)</f>
        <v>0</v>
      </c>
      <c r="H17" s="6">
        <f t="shared" si="1"/>
        <v>0</v>
      </c>
      <c r="I17" s="70">
        <f t="shared" si="2"/>
        <v>0</v>
      </c>
      <c r="J17" s="6">
        <v>199</v>
      </c>
      <c r="K17" s="70">
        <f t="shared" si="3"/>
        <v>64.674999999999997</v>
      </c>
      <c r="L17" s="6"/>
      <c r="M17" s="6">
        <f t="shared" si="4"/>
        <v>0</v>
      </c>
      <c r="N17" s="70">
        <f t="shared" si="5"/>
        <v>0</v>
      </c>
      <c r="O17" s="13">
        <v>199</v>
      </c>
      <c r="P17" s="12"/>
      <c r="Q17" s="6">
        <f>ROUND('9,1'!G17*'1,2'!$E$28,0)</f>
        <v>513</v>
      </c>
      <c r="R17" s="70">
        <f t="shared" si="6"/>
        <v>166.72499999999999</v>
      </c>
      <c r="S17" s="6">
        <f>ROUND('9,1'!H17*'1,2'!$E$28,0)</f>
        <v>0</v>
      </c>
      <c r="T17" s="6">
        <f t="shared" si="7"/>
        <v>0</v>
      </c>
      <c r="U17" s="70">
        <f t="shared" si="8"/>
        <v>0</v>
      </c>
      <c r="V17" s="6">
        <f>ROUND('9,1'!I17*'1,2'!$E$28,0)</f>
        <v>582</v>
      </c>
      <c r="W17" s="70">
        <f t="shared" si="9"/>
        <v>189.15</v>
      </c>
      <c r="X17" s="6">
        <f>ROUND('9,1'!J17*'1,2'!$E$28,0)</f>
        <v>0</v>
      </c>
      <c r="Y17" s="6">
        <f t="shared" si="10"/>
        <v>0</v>
      </c>
      <c r="Z17" s="70">
        <f t="shared" si="11"/>
        <v>0</v>
      </c>
      <c r="AA17" s="33"/>
      <c r="AB17" s="33"/>
      <c r="AC17" s="33"/>
      <c r="AD17" s="33"/>
      <c r="AE17" s="33"/>
      <c r="AF17" s="33"/>
      <c r="AG17" s="33"/>
      <c r="AH17" s="33"/>
      <c r="AI17" s="33"/>
      <c r="AJ17" s="33"/>
    </row>
    <row r="18" spans="1:36" ht="36.75" customHeight="1" x14ac:dyDescent="0.2">
      <c r="A18" s="4" t="s">
        <v>215</v>
      </c>
      <c r="B18" s="4" t="s">
        <v>2048</v>
      </c>
      <c r="C18" s="5" t="s">
        <v>2049</v>
      </c>
      <c r="D18" s="4" t="s">
        <v>15</v>
      </c>
      <c r="E18" s="6">
        <f>ROUND('9,1'!E18*'1,2'!$E$28,0)</f>
        <v>5211</v>
      </c>
      <c r="F18" s="70">
        <f t="shared" si="0"/>
        <v>1693.575</v>
      </c>
      <c r="G18" s="6">
        <f>ROUND('9,1'!F18*'1,2'!$E$28,0)</f>
        <v>0</v>
      </c>
      <c r="H18" s="6">
        <f t="shared" si="1"/>
        <v>0</v>
      </c>
      <c r="I18" s="70">
        <f t="shared" si="2"/>
        <v>0</v>
      </c>
      <c r="J18" s="6">
        <v>3835</v>
      </c>
      <c r="K18" s="70">
        <f t="shared" si="3"/>
        <v>1246.375</v>
      </c>
      <c r="L18" s="6"/>
      <c r="M18" s="6">
        <f t="shared" si="4"/>
        <v>0</v>
      </c>
      <c r="N18" s="70">
        <f t="shared" si="5"/>
        <v>0</v>
      </c>
      <c r="O18" s="11">
        <v>3835</v>
      </c>
      <c r="P18" s="12"/>
      <c r="Q18" s="6">
        <f>ROUND('9,1'!G18*'1,2'!$E$28,0)</f>
        <v>9817</v>
      </c>
      <c r="R18" s="70">
        <f t="shared" si="6"/>
        <v>3190.5250000000001</v>
      </c>
      <c r="S18" s="6">
        <f>ROUND('9,1'!H18*'1,2'!$E$28,0)</f>
        <v>0</v>
      </c>
      <c r="T18" s="6">
        <f t="shared" si="7"/>
        <v>0</v>
      </c>
      <c r="U18" s="70">
        <f t="shared" si="8"/>
        <v>0</v>
      </c>
      <c r="V18" s="6">
        <f>ROUND('9,1'!I18*'1,2'!$E$28,0)</f>
        <v>11673</v>
      </c>
      <c r="W18" s="70">
        <f t="shared" si="9"/>
        <v>3793.7249999999999</v>
      </c>
      <c r="X18" s="6">
        <f>ROUND('9,1'!J18*'1,2'!$E$28,0)</f>
        <v>0</v>
      </c>
      <c r="Y18" s="6">
        <f t="shared" si="10"/>
        <v>0</v>
      </c>
      <c r="Z18" s="70">
        <f t="shared" si="11"/>
        <v>0</v>
      </c>
      <c r="AA18" s="33"/>
      <c r="AB18" s="33"/>
      <c r="AC18" s="33"/>
      <c r="AD18" s="33"/>
      <c r="AE18" s="33"/>
      <c r="AF18" s="33"/>
      <c r="AG18" s="33"/>
      <c r="AH18" s="33"/>
      <c r="AI18" s="33"/>
      <c r="AJ18" s="33"/>
    </row>
    <row r="19" spans="1:36" ht="36.75" customHeight="1" x14ac:dyDescent="0.2">
      <c r="A19" s="4" t="s">
        <v>218</v>
      </c>
      <c r="B19" s="4" t="s">
        <v>2050</v>
      </c>
      <c r="C19" s="5" t="s">
        <v>2051</v>
      </c>
      <c r="D19" s="4" t="s">
        <v>15</v>
      </c>
      <c r="E19" s="6">
        <f>ROUND('9,1'!E19*'1,2'!$E$28,0)</f>
        <v>4273</v>
      </c>
      <c r="F19" s="70">
        <f t="shared" si="0"/>
        <v>1388.7250000000001</v>
      </c>
      <c r="G19" s="6">
        <f>ROUND('9,1'!F19*'1,2'!$E$28,0)</f>
        <v>0</v>
      </c>
      <c r="H19" s="6">
        <f t="shared" si="1"/>
        <v>0</v>
      </c>
      <c r="I19" s="70">
        <f t="shared" si="2"/>
        <v>0</v>
      </c>
      <c r="J19" s="6">
        <v>3121</v>
      </c>
      <c r="K19" s="70">
        <f t="shared" si="3"/>
        <v>1014.325</v>
      </c>
      <c r="L19" s="6"/>
      <c r="M19" s="6">
        <f t="shared" si="4"/>
        <v>0</v>
      </c>
      <c r="N19" s="70">
        <f t="shared" si="5"/>
        <v>0</v>
      </c>
      <c r="O19" s="11">
        <v>3121</v>
      </c>
      <c r="P19" s="12"/>
      <c r="Q19" s="6">
        <f>ROUND('9,1'!G19*'1,2'!$E$28,0)</f>
        <v>7962</v>
      </c>
      <c r="R19" s="70">
        <f t="shared" si="6"/>
        <v>2587.65</v>
      </c>
      <c r="S19" s="6">
        <f>ROUND('9,1'!H19*'1,2'!$E$28,0)</f>
        <v>0</v>
      </c>
      <c r="T19" s="6">
        <f t="shared" si="7"/>
        <v>0</v>
      </c>
      <c r="U19" s="70">
        <f t="shared" si="8"/>
        <v>0</v>
      </c>
      <c r="V19" s="6">
        <f>ROUND('9,1'!I19*'1,2'!$E$28,0)</f>
        <v>9181</v>
      </c>
      <c r="W19" s="70">
        <f t="shared" si="9"/>
        <v>2983.8250000000003</v>
      </c>
      <c r="X19" s="6">
        <f>ROUND('9,1'!J19*'1,2'!$E$28,0)</f>
        <v>0</v>
      </c>
      <c r="Y19" s="6">
        <f t="shared" si="10"/>
        <v>0</v>
      </c>
      <c r="Z19" s="70">
        <f t="shared" si="11"/>
        <v>0</v>
      </c>
      <c r="AA19" s="33"/>
      <c r="AB19" s="33"/>
      <c r="AC19" s="33"/>
      <c r="AD19" s="33"/>
      <c r="AE19" s="33"/>
      <c r="AF19" s="33"/>
      <c r="AG19" s="33"/>
      <c r="AH19" s="33"/>
      <c r="AI19" s="33"/>
      <c r="AJ19" s="33"/>
    </row>
    <row r="20" spans="1:36" ht="36.75" customHeight="1" x14ac:dyDescent="0.2">
      <c r="A20" s="4" t="s">
        <v>221</v>
      </c>
      <c r="B20" s="4" t="s">
        <v>2052</v>
      </c>
      <c r="C20" s="5" t="s">
        <v>2053</v>
      </c>
      <c r="D20" s="4" t="s">
        <v>15</v>
      </c>
      <c r="E20" s="6">
        <f>ROUND('9,1'!E20*'1,2'!$E$28,0)</f>
        <v>6329</v>
      </c>
      <c r="F20" s="70">
        <f t="shared" si="0"/>
        <v>2056.9250000000002</v>
      </c>
      <c r="G20" s="6">
        <f>ROUND('9,1'!F20*'1,2'!$E$28,0)</f>
        <v>0</v>
      </c>
      <c r="H20" s="6">
        <f t="shared" si="1"/>
        <v>0</v>
      </c>
      <c r="I20" s="70">
        <f t="shared" si="2"/>
        <v>0</v>
      </c>
      <c r="J20" s="6">
        <v>4657</v>
      </c>
      <c r="K20" s="70">
        <f t="shared" si="3"/>
        <v>1513.5250000000001</v>
      </c>
      <c r="L20" s="6"/>
      <c r="M20" s="6">
        <f t="shared" si="4"/>
        <v>0</v>
      </c>
      <c r="N20" s="70">
        <f t="shared" si="5"/>
        <v>0</v>
      </c>
      <c r="O20" s="11">
        <v>4657</v>
      </c>
      <c r="P20" s="12"/>
      <c r="Q20" s="6">
        <f>ROUND('9,1'!G20*'1,2'!$E$28,0)</f>
        <v>11925</v>
      </c>
      <c r="R20" s="70">
        <f t="shared" si="6"/>
        <v>3875.625</v>
      </c>
      <c r="S20" s="6">
        <f>ROUND('9,1'!H20*'1,2'!$E$28,0)</f>
        <v>0</v>
      </c>
      <c r="T20" s="6">
        <f t="shared" si="7"/>
        <v>0</v>
      </c>
      <c r="U20" s="70">
        <f t="shared" si="8"/>
        <v>0</v>
      </c>
      <c r="V20" s="6">
        <f>ROUND('9,1'!I20*'1,2'!$E$28,0)</f>
        <v>14179</v>
      </c>
      <c r="W20" s="70">
        <f t="shared" si="9"/>
        <v>4608.1750000000002</v>
      </c>
      <c r="X20" s="6">
        <f>ROUND('9,1'!J20*'1,2'!$E$28,0)</f>
        <v>0</v>
      </c>
      <c r="Y20" s="6">
        <f t="shared" si="10"/>
        <v>0</v>
      </c>
      <c r="Z20" s="70">
        <f t="shared" si="11"/>
        <v>0</v>
      </c>
      <c r="AA20" s="33"/>
      <c r="AB20" s="33"/>
      <c r="AC20" s="33"/>
      <c r="AD20" s="33"/>
      <c r="AE20" s="33"/>
      <c r="AF20" s="33"/>
      <c r="AG20" s="33"/>
      <c r="AH20" s="33"/>
      <c r="AI20" s="33"/>
      <c r="AJ20" s="33"/>
    </row>
    <row r="21" spans="1:36" ht="36.75" customHeight="1" x14ac:dyDescent="0.2">
      <c r="A21" s="4" t="s">
        <v>224</v>
      </c>
      <c r="B21" s="4" t="s">
        <v>2054</v>
      </c>
      <c r="C21" s="5" t="s">
        <v>2055</v>
      </c>
      <c r="D21" s="4" t="s">
        <v>15</v>
      </c>
      <c r="E21" s="6">
        <f>ROUND('9,1'!E21*'1,2'!$E$28,0)</f>
        <v>3704</v>
      </c>
      <c r="F21" s="70">
        <f t="shared" si="0"/>
        <v>1203.8</v>
      </c>
      <c r="G21" s="6">
        <f>ROUND('9,1'!F21*'1,2'!$E$28,0)</f>
        <v>0</v>
      </c>
      <c r="H21" s="6">
        <f t="shared" si="1"/>
        <v>0</v>
      </c>
      <c r="I21" s="70">
        <f t="shared" si="2"/>
        <v>0</v>
      </c>
      <c r="J21" s="6">
        <v>2726</v>
      </c>
      <c r="K21" s="70">
        <f t="shared" si="3"/>
        <v>885.95</v>
      </c>
      <c r="L21" s="6"/>
      <c r="M21" s="6">
        <f t="shared" si="4"/>
        <v>0</v>
      </c>
      <c r="N21" s="70">
        <f t="shared" si="5"/>
        <v>0</v>
      </c>
      <c r="O21" s="11">
        <v>2726</v>
      </c>
      <c r="P21" s="12"/>
      <c r="Q21" s="6">
        <f>ROUND('9,1'!G21*'1,2'!$E$28,0)</f>
        <v>6979</v>
      </c>
      <c r="R21" s="70">
        <f t="shared" si="6"/>
        <v>2268.1750000000002</v>
      </c>
      <c r="S21" s="6">
        <f>ROUND('9,1'!H21*'1,2'!$E$28,0)</f>
        <v>0</v>
      </c>
      <c r="T21" s="6">
        <f t="shared" si="7"/>
        <v>0</v>
      </c>
      <c r="U21" s="70">
        <f t="shared" si="8"/>
        <v>0</v>
      </c>
      <c r="V21" s="6">
        <f>ROUND('9,1'!I21*'1,2'!$E$28,0)</f>
        <v>8300</v>
      </c>
      <c r="W21" s="70">
        <f t="shared" si="9"/>
        <v>2697.5</v>
      </c>
      <c r="X21" s="6">
        <f>ROUND('9,1'!J21*'1,2'!$E$28,0)</f>
        <v>0</v>
      </c>
      <c r="Y21" s="6">
        <f t="shared" si="10"/>
        <v>0</v>
      </c>
      <c r="Z21" s="70">
        <f t="shared" si="11"/>
        <v>0</v>
      </c>
      <c r="AA21" s="33"/>
      <c r="AB21" s="33"/>
      <c r="AC21" s="33"/>
      <c r="AD21" s="33"/>
      <c r="AE21" s="33"/>
      <c r="AF21" s="33"/>
      <c r="AG21" s="33"/>
      <c r="AH21" s="33"/>
      <c r="AI21" s="33"/>
      <c r="AJ21" s="33"/>
    </row>
    <row r="22" spans="1:36" ht="36.75" customHeight="1" x14ac:dyDescent="0.2">
      <c r="A22" s="4" t="s">
        <v>227</v>
      </c>
      <c r="B22" s="4" t="s">
        <v>2056</v>
      </c>
      <c r="C22" s="5" t="s">
        <v>2057</v>
      </c>
      <c r="D22" s="4" t="s">
        <v>15</v>
      </c>
      <c r="E22" s="6">
        <f>ROUND('9,1'!E22*'1,2'!$E$28,0)</f>
        <v>165</v>
      </c>
      <c r="F22" s="70">
        <f t="shared" si="0"/>
        <v>53.625</v>
      </c>
      <c r="G22" s="6">
        <f>ROUND('9,1'!F22*'1,2'!$E$28,0)</f>
        <v>0</v>
      </c>
      <c r="H22" s="6">
        <f t="shared" si="1"/>
        <v>0</v>
      </c>
      <c r="I22" s="70">
        <f t="shared" si="2"/>
        <v>0</v>
      </c>
      <c r="J22" s="6">
        <v>118</v>
      </c>
      <c r="K22" s="70">
        <f t="shared" si="3"/>
        <v>38.35</v>
      </c>
      <c r="L22" s="6"/>
      <c r="M22" s="6">
        <f t="shared" si="4"/>
        <v>0</v>
      </c>
      <c r="N22" s="70">
        <f t="shared" si="5"/>
        <v>0</v>
      </c>
      <c r="O22" s="13">
        <v>118</v>
      </c>
      <c r="P22" s="12"/>
      <c r="Q22" s="6">
        <f>ROUND('9,1'!G22*'1,2'!$E$28,0)</f>
        <v>308</v>
      </c>
      <c r="R22" s="70">
        <f t="shared" si="6"/>
        <v>100.10000000000001</v>
      </c>
      <c r="S22" s="6">
        <f>ROUND('9,1'!H22*'1,2'!$E$28,0)</f>
        <v>0</v>
      </c>
      <c r="T22" s="6">
        <f t="shared" si="7"/>
        <v>0</v>
      </c>
      <c r="U22" s="70">
        <f t="shared" si="8"/>
        <v>0</v>
      </c>
      <c r="V22" s="6">
        <f>ROUND('9,1'!I22*'1,2'!$E$28,0)</f>
        <v>349</v>
      </c>
      <c r="W22" s="70">
        <f t="shared" si="9"/>
        <v>113.425</v>
      </c>
      <c r="X22" s="6">
        <f>ROUND('9,1'!J22*'1,2'!$E$28,0)</f>
        <v>0</v>
      </c>
      <c r="Y22" s="6">
        <f t="shared" si="10"/>
        <v>0</v>
      </c>
      <c r="Z22" s="70">
        <f t="shared" si="11"/>
        <v>0</v>
      </c>
      <c r="AA22" s="33"/>
      <c r="AB22" s="33"/>
      <c r="AC22" s="33"/>
      <c r="AD22" s="33"/>
      <c r="AE22" s="33"/>
      <c r="AF22" s="33"/>
      <c r="AG22" s="33"/>
      <c r="AH22" s="33"/>
      <c r="AI22" s="33"/>
      <c r="AJ22" s="33"/>
    </row>
    <row r="23" spans="1:36" ht="24.75" customHeight="1" x14ac:dyDescent="0.2">
      <c r="A23" s="4" t="s">
        <v>230</v>
      </c>
      <c r="B23" s="4" t="s">
        <v>2058</v>
      </c>
      <c r="C23" s="5" t="s">
        <v>2059</v>
      </c>
      <c r="D23" s="4" t="s">
        <v>15</v>
      </c>
      <c r="E23" s="6">
        <f>ROUND('9,1'!E23*'1,2'!$E$28,0)</f>
        <v>999</v>
      </c>
      <c r="F23" s="70">
        <f t="shared" si="0"/>
        <v>324.67500000000001</v>
      </c>
      <c r="G23" s="6">
        <f>ROUND('9,1'!F23*'1,2'!$E$28,0)</f>
        <v>0</v>
      </c>
      <c r="H23" s="6">
        <f t="shared" si="1"/>
        <v>0</v>
      </c>
      <c r="I23" s="70">
        <f t="shared" si="2"/>
        <v>0</v>
      </c>
      <c r="J23" s="6">
        <v>730</v>
      </c>
      <c r="K23" s="70">
        <f t="shared" si="3"/>
        <v>237.25</v>
      </c>
      <c r="L23" s="6"/>
      <c r="M23" s="6">
        <f t="shared" si="4"/>
        <v>0</v>
      </c>
      <c r="N23" s="70">
        <f t="shared" si="5"/>
        <v>0</v>
      </c>
      <c r="O23" s="13">
        <v>730</v>
      </c>
      <c r="P23" s="12"/>
      <c r="Q23" s="6">
        <f>ROUND('9,1'!G23*'1,2'!$E$28,0)</f>
        <v>1862</v>
      </c>
      <c r="R23" s="70">
        <f t="shared" si="6"/>
        <v>605.15</v>
      </c>
      <c r="S23" s="6">
        <f>ROUND('9,1'!H23*'1,2'!$E$28,0)</f>
        <v>0</v>
      </c>
      <c r="T23" s="6">
        <f t="shared" si="7"/>
        <v>0</v>
      </c>
      <c r="U23" s="70">
        <f t="shared" si="8"/>
        <v>0</v>
      </c>
      <c r="V23" s="6">
        <f>ROUND('9,1'!I23*'1,2'!$E$28,0)</f>
        <v>2147</v>
      </c>
      <c r="W23" s="70">
        <f t="shared" si="9"/>
        <v>697.77499999999998</v>
      </c>
      <c r="X23" s="6">
        <f>ROUND('9,1'!J23*'1,2'!$E$28,0)</f>
        <v>0</v>
      </c>
      <c r="Y23" s="6">
        <f t="shared" si="10"/>
        <v>0</v>
      </c>
      <c r="Z23" s="70">
        <f t="shared" si="11"/>
        <v>0</v>
      </c>
      <c r="AA23" s="33"/>
      <c r="AB23" s="33"/>
      <c r="AC23" s="33"/>
      <c r="AD23" s="33"/>
      <c r="AE23" s="33"/>
      <c r="AF23" s="33"/>
      <c r="AG23" s="33"/>
      <c r="AH23" s="33"/>
      <c r="AI23" s="33"/>
      <c r="AJ23" s="33"/>
    </row>
    <row r="24" spans="1:36" ht="36.75" customHeight="1" x14ac:dyDescent="0.2">
      <c r="A24" s="4" t="s">
        <v>233</v>
      </c>
      <c r="B24" s="4" t="s">
        <v>2060</v>
      </c>
      <c r="C24" s="5" t="s">
        <v>2061</v>
      </c>
      <c r="D24" s="4" t="s">
        <v>15</v>
      </c>
      <c r="E24" s="6">
        <f>ROUND('9,1'!E24*'1,2'!$E$28,0)</f>
        <v>2304</v>
      </c>
      <c r="F24" s="70">
        <f t="shared" si="0"/>
        <v>748.80000000000007</v>
      </c>
      <c r="G24" s="6">
        <f>ROUND('9,1'!F24*'1,2'!$E$28,0)</f>
        <v>0</v>
      </c>
      <c r="H24" s="6">
        <f t="shared" si="1"/>
        <v>0</v>
      </c>
      <c r="I24" s="70">
        <f t="shared" si="2"/>
        <v>0</v>
      </c>
      <c r="J24" s="6">
        <v>1696</v>
      </c>
      <c r="K24" s="70">
        <f t="shared" si="3"/>
        <v>551.20000000000005</v>
      </c>
      <c r="L24" s="6"/>
      <c r="M24" s="6">
        <f t="shared" si="4"/>
        <v>0</v>
      </c>
      <c r="N24" s="70">
        <f t="shared" si="5"/>
        <v>0</v>
      </c>
      <c r="O24" s="11">
        <v>1696</v>
      </c>
      <c r="P24" s="12"/>
      <c r="Q24" s="6">
        <f>ROUND('9,1'!G24*'1,2'!$E$28,0)</f>
        <v>4338</v>
      </c>
      <c r="R24" s="70">
        <f t="shared" si="6"/>
        <v>1409.8500000000001</v>
      </c>
      <c r="S24" s="6">
        <f>ROUND('9,1'!H24*'1,2'!$E$28,0)</f>
        <v>0</v>
      </c>
      <c r="T24" s="6">
        <f t="shared" si="7"/>
        <v>0</v>
      </c>
      <c r="U24" s="70">
        <f t="shared" si="8"/>
        <v>0</v>
      </c>
      <c r="V24" s="6">
        <f>ROUND('9,1'!I24*'1,2'!$E$28,0)</f>
        <v>5162</v>
      </c>
      <c r="W24" s="70">
        <f t="shared" si="9"/>
        <v>1677.65</v>
      </c>
      <c r="X24" s="6">
        <f>ROUND('9,1'!J24*'1,2'!$E$28,0)</f>
        <v>0</v>
      </c>
      <c r="Y24" s="6">
        <f t="shared" si="10"/>
        <v>0</v>
      </c>
      <c r="Z24" s="70">
        <f t="shared" si="11"/>
        <v>0</v>
      </c>
      <c r="AA24" s="33"/>
      <c r="AB24" s="33"/>
      <c r="AC24" s="33"/>
      <c r="AD24" s="33"/>
      <c r="AE24" s="33"/>
      <c r="AF24" s="33"/>
      <c r="AG24" s="33"/>
      <c r="AH24" s="33"/>
      <c r="AI24" s="33"/>
      <c r="AJ24" s="33"/>
    </row>
    <row r="25" spans="1:36" ht="36.75" customHeight="1" x14ac:dyDescent="0.2">
      <c r="A25" s="4" t="s">
        <v>236</v>
      </c>
      <c r="B25" s="4" t="s">
        <v>2062</v>
      </c>
      <c r="C25" s="5" t="s">
        <v>2063</v>
      </c>
      <c r="D25" s="4" t="s">
        <v>15</v>
      </c>
      <c r="E25" s="6">
        <f>ROUND('9,1'!E25*'1,2'!$E$28,0)</f>
        <v>1657</v>
      </c>
      <c r="F25" s="70">
        <f t="shared" si="0"/>
        <v>538.52499999999998</v>
      </c>
      <c r="G25" s="6">
        <f>ROUND('9,1'!F25*'1,2'!$E$28,0)</f>
        <v>0</v>
      </c>
      <c r="H25" s="6">
        <f t="shared" si="1"/>
        <v>0</v>
      </c>
      <c r="I25" s="70">
        <f t="shared" si="2"/>
        <v>0</v>
      </c>
      <c r="J25" s="6">
        <v>1211</v>
      </c>
      <c r="K25" s="70">
        <f t="shared" si="3"/>
        <v>393.57499999999999</v>
      </c>
      <c r="L25" s="6"/>
      <c r="M25" s="6">
        <f t="shared" si="4"/>
        <v>0</v>
      </c>
      <c r="N25" s="70">
        <f t="shared" si="5"/>
        <v>0</v>
      </c>
      <c r="O25" s="11">
        <v>1211</v>
      </c>
      <c r="P25" s="12"/>
      <c r="Q25" s="6">
        <f>ROUND('9,1'!G25*'1,2'!$E$28,0)</f>
        <v>3091</v>
      </c>
      <c r="R25" s="70">
        <f t="shared" si="6"/>
        <v>1004.575</v>
      </c>
      <c r="S25" s="6">
        <f>ROUND('9,1'!H25*'1,2'!$E$28,0)</f>
        <v>0</v>
      </c>
      <c r="T25" s="6">
        <f t="shared" si="7"/>
        <v>0</v>
      </c>
      <c r="U25" s="70">
        <f t="shared" si="8"/>
        <v>0</v>
      </c>
      <c r="V25" s="6">
        <f>ROUND('9,1'!I25*'1,2'!$E$28,0)</f>
        <v>3560</v>
      </c>
      <c r="W25" s="70">
        <f t="shared" si="9"/>
        <v>1157</v>
      </c>
      <c r="X25" s="6">
        <f>ROUND('9,1'!J25*'1,2'!$E$28,0)</f>
        <v>0</v>
      </c>
      <c r="Y25" s="6">
        <f t="shared" si="10"/>
        <v>0</v>
      </c>
      <c r="Z25" s="70">
        <f t="shared" si="11"/>
        <v>0</v>
      </c>
      <c r="AA25" s="33"/>
      <c r="AB25" s="33"/>
      <c r="AC25" s="33"/>
      <c r="AD25" s="33"/>
      <c r="AE25" s="33"/>
      <c r="AF25" s="33"/>
      <c r="AG25" s="33"/>
      <c r="AH25" s="33"/>
      <c r="AI25" s="33"/>
      <c r="AJ25" s="33"/>
    </row>
    <row r="26" spans="1:36" ht="36.75" customHeight="1" x14ac:dyDescent="0.2">
      <c r="A26" s="4" t="s">
        <v>239</v>
      </c>
      <c r="B26" s="4" t="s">
        <v>2064</v>
      </c>
      <c r="C26" s="5" t="s">
        <v>2065</v>
      </c>
      <c r="D26" s="4" t="s">
        <v>15</v>
      </c>
      <c r="E26" s="6">
        <f>ROUND('9,1'!E26*'1,2'!$E$28,0)</f>
        <v>3798</v>
      </c>
      <c r="F26" s="70">
        <f t="shared" si="0"/>
        <v>1234.3500000000001</v>
      </c>
      <c r="G26" s="6">
        <f>ROUND('9,1'!F26*'1,2'!$E$28,0)</f>
        <v>0</v>
      </c>
      <c r="H26" s="6">
        <f t="shared" si="1"/>
        <v>0</v>
      </c>
      <c r="I26" s="70">
        <f t="shared" si="2"/>
        <v>0</v>
      </c>
      <c r="J26" s="6">
        <v>2795</v>
      </c>
      <c r="K26" s="70">
        <f t="shared" si="3"/>
        <v>908.375</v>
      </c>
      <c r="L26" s="6"/>
      <c r="M26" s="6">
        <f t="shared" si="4"/>
        <v>0</v>
      </c>
      <c r="N26" s="70">
        <f t="shared" si="5"/>
        <v>0</v>
      </c>
      <c r="O26" s="11">
        <v>2795</v>
      </c>
      <c r="P26" s="12"/>
      <c r="Q26" s="6">
        <f>ROUND('9,1'!G26*'1,2'!$E$28,0)</f>
        <v>7155</v>
      </c>
      <c r="R26" s="70">
        <f t="shared" si="6"/>
        <v>2325.375</v>
      </c>
      <c r="S26" s="6">
        <f>ROUND('9,1'!H26*'1,2'!$E$28,0)</f>
        <v>0</v>
      </c>
      <c r="T26" s="6">
        <f t="shared" si="7"/>
        <v>0</v>
      </c>
      <c r="U26" s="70">
        <f t="shared" si="8"/>
        <v>0</v>
      </c>
      <c r="V26" s="6">
        <f>ROUND('9,1'!I26*'1,2'!$E$28,0)</f>
        <v>8508</v>
      </c>
      <c r="W26" s="70">
        <f t="shared" si="9"/>
        <v>2765.1</v>
      </c>
      <c r="X26" s="6">
        <f>ROUND('9,1'!J26*'1,2'!$E$28,0)</f>
        <v>0</v>
      </c>
      <c r="Y26" s="6">
        <f t="shared" si="10"/>
        <v>0</v>
      </c>
      <c r="Z26" s="70">
        <f t="shared" si="11"/>
        <v>0</v>
      </c>
      <c r="AA26" s="33"/>
      <c r="AB26" s="33"/>
      <c r="AC26" s="33"/>
      <c r="AD26" s="33"/>
      <c r="AE26" s="33"/>
      <c r="AF26" s="33"/>
      <c r="AG26" s="33"/>
      <c r="AH26" s="33"/>
      <c r="AI26" s="33"/>
      <c r="AJ26" s="33"/>
    </row>
    <row r="27" spans="1:36" ht="12.75" customHeight="1" x14ac:dyDescent="0.2">
      <c r="A27" s="4" t="s">
        <v>242</v>
      </c>
      <c r="B27" s="4" t="s">
        <v>2066</v>
      </c>
      <c r="C27" s="5" t="s">
        <v>2067</v>
      </c>
      <c r="D27" s="4" t="s">
        <v>15</v>
      </c>
      <c r="E27" s="6">
        <f>ROUND('9,1'!E27*'1,2'!$E$28,0)</f>
        <v>239</v>
      </c>
      <c r="F27" s="70">
        <f t="shared" si="0"/>
        <v>77.674999999999997</v>
      </c>
      <c r="G27" s="6">
        <f>ROUND('9,1'!F27*'1,2'!$E$28,0)</f>
        <v>0</v>
      </c>
      <c r="H27" s="6">
        <f t="shared" si="1"/>
        <v>0</v>
      </c>
      <c r="I27" s="70">
        <f t="shared" si="2"/>
        <v>0</v>
      </c>
      <c r="J27" s="6">
        <v>174</v>
      </c>
      <c r="K27" s="70">
        <f t="shared" si="3"/>
        <v>56.550000000000004</v>
      </c>
      <c r="L27" s="6"/>
      <c r="M27" s="6">
        <f t="shared" si="4"/>
        <v>0</v>
      </c>
      <c r="N27" s="70">
        <f t="shared" si="5"/>
        <v>0</v>
      </c>
      <c r="O27" s="13">
        <v>174</v>
      </c>
      <c r="P27" s="12"/>
      <c r="Q27" s="6">
        <f>ROUND('9,1'!G27*'1,2'!$E$28,0)</f>
        <v>453</v>
      </c>
      <c r="R27" s="70">
        <f t="shared" si="6"/>
        <v>147.22499999999999</v>
      </c>
      <c r="S27" s="6">
        <f>ROUND('9,1'!H27*'1,2'!$E$28,0)</f>
        <v>0</v>
      </c>
      <c r="T27" s="6">
        <f t="shared" si="7"/>
        <v>0</v>
      </c>
      <c r="U27" s="70">
        <f t="shared" si="8"/>
        <v>0</v>
      </c>
      <c r="V27" s="6">
        <f>ROUND('9,1'!I27*'1,2'!$E$28,0)</f>
        <v>512</v>
      </c>
      <c r="W27" s="70">
        <f t="shared" si="9"/>
        <v>166.4</v>
      </c>
      <c r="X27" s="6">
        <f>ROUND('9,1'!J27*'1,2'!$E$28,0)</f>
        <v>0</v>
      </c>
      <c r="Y27" s="6">
        <f t="shared" si="10"/>
        <v>0</v>
      </c>
      <c r="Z27" s="70">
        <f t="shared" si="11"/>
        <v>0</v>
      </c>
      <c r="AA27" s="33"/>
      <c r="AB27" s="33"/>
      <c r="AC27" s="33"/>
      <c r="AD27" s="33"/>
      <c r="AE27" s="33"/>
      <c r="AF27" s="33"/>
      <c r="AG27" s="33"/>
      <c r="AH27" s="33"/>
      <c r="AI27" s="33"/>
      <c r="AJ27" s="33"/>
    </row>
    <row r="28" spans="1:36" ht="24.75" customHeight="1" x14ac:dyDescent="0.2">
      <c r="A28" s="4" t="s">
        <v>245</v>
      </c>
      <c r="B28" s="4" t="s">
        <v>2068</v>
      </c>
      <c r="C28" s="5" t="s">
        <v>2069</v>
      </c>
      <c r="D28" s="4" t="s">
        <v>15</v>
      </c>
      <c r="E28" s="6">
        <f>ROUND('9,1'!E28*'1,2'!$E$28,0)</f>
        <v>2514</v>
      </c>
      <c r="F28" s="70">
        <f t="shared" si="0"/>
        <v>817.05000000000007</v>
      </c>
      <c r="G28" s="6">
        <f>ROUND('9,1'!F28*'1,2'!$E$28,0)</f>
        <v>0</v>
      </c>
      <c r="H28" s="6">
        <f t="shared" si="1"/>
        <v>0</v>
      </c>
      <c r="I28" s="70">
        <f t="shared" si="2"/>
        <v>0</v>
      </c>
      <c r="J28" s="6">
        <v>1860</v>
      </c>
      <c r="K28" s="70">
        <f t="shared" si="3"/>
        <v>604.5</v>
      </c>
      <c r="L28" s="6"/>
      <c r="M28" s="6">
        <f t="shared" si="4"/>
        <v>0</v>
      </c>
      <c r="N28" s="70">
        <f t="shared" si="5"/>
        <v>0</v>
      </c>
      <c r="O28" s="11">
        <v>1860</v>
      </c>
      <c r="P28" s="12"/>
      <c r="Q28" s="6">
        <f>ROUND('9,1'!G28*'1,2'!$E$28,0)</f>
        <v>6979</v>
      </c>
      <c r="R28" s="70">
        <f t="shared" si="6"/>
        <v>2268.1750000000002</v>
      </c>
      <c r="S28" s="6">
        <f>ROUND('9,1'!H28*'1,2'!$E$28,0)</f>
        <v>0</v>
      </c>
      <c r="T28" s="6">
        <f t="shared" si="7"/>
        <v>0</v>
      </c>
      <c r="U28" s="70">
        <f t="shared" si="8"/>
        <v>0</v>
      </c>
      <c r="V28" s="6">
        <f>ROUND('9,1'!I28*'1,2'!$E$28,0)</f>
        <v>8300</v>
      </c>
      <c r="W28" s="70">
        <f t="shared" si="9"/>
        <v>2697.5</v>
      </c>
      <c r="X28" s="6">
        <f>ROUND('9,1'!J28*'1,2'!$E$28,0)</f>
        <v>0</v>
      </c>
      <c r="Y28" s="6">
        <f t="shared" si="10"/>
        <v>0</v>
      </c>
      <c r="Z28" s="70">
        <f t="shared" si="11"/>
        <v>0</v>
      </c>
      <c r="AA28" s="33"/>
      <c r="AB28" s="33"/>
      <c r="AC28" s="33"/>
      <c r="AD28" s="33"/>
      <c r="AE28" s="33"/>
      <c r="AF28" s="33"/>
      <c r="AG28" s="33"/>
      <c r="AH28" s="33"/>
      <c r="AI28" s="33"/>
      <c r="AJ28" s="33"/>
    </row>
    <row r="29" spans="1:36" ht="36.75" customHeight="1" x14ac:dyDescent="0.2">
      <c r="A29" s="4" t="s">
        <v>248</v>
      </c>
      <c r="B29" s="4" t="s">
        <v>2070</v>
      </c>
      <c r="C29" s="5" t="s">
        <v>2071</v>
      </c>
      <c r="D29" s="4" t="s">
        <v>15</v>
      </c>
      <c r="E29" s="6">
        <f>ROUND('9,1'!E29*'1,2'!$E$28,0)</f>
        <v>2779</v>
      </c>
      <c r="F29" s="70">
        <f t="shared" si="0"/>
        <v>903.17500000000007</v>
      </c>
      <c r="G29" s="6">
        <f>ROUND('9,1'!F29*'1,2'!$E$28,0)</f>
        <v>0</v>
      </c>
      <c r="H29" s="6">
        <f t="shared" si="1"/>
        <v>0</v>
      </c>
      <c r="I29" s="70">
        <f t="shared" si="2"/>
        <v>0</v>
      </c>
      <c r="J29" s="6">
        <v>2045</v>
      </c>
      <c r="K29" s="70">
        <f t="shared" si="3"/>
        <v>664.625</v>
      </c>
      <c r="L29" s="6"/>
      <c r="M29" s="6">
        <f t="shared" si="4"/>
        <v>0</v>
      </c>
      <c r="N29" s="70">
        <f t="shared" si="5"/>
        <v>0</v>
      </c>
      <c r="O29" s="11">
        <v>2045</v>
      </c>
      <c r="P29" s="12"/>
      <c r="Q29" s="6">
        <f>ROUND('9,1'!G29*'1,2'!$E$28,0)</f>
        <v>5236</v>
      </c>
      <c r="R29" s="70">
        <f t="shared" si="6"/>
        <v>1701.7</v>
      </c>
      <c r="S29" s="6">
        <f>ROUND('9,1'!H29*'1,2'!$E$28,0)</f>
        <v>0</v>
      </c>
      <c r="T29" s="6">
        <f t="shared" si="7"/>
        <v>0</v>
      </c>
      <c r="U29" s="70">
        <f t="shared" si="8"/>
        <v>0</v>
      </c>
      <c r="V29" s="6">
        <f>ROUND('9,1'!I29*'1,2'!$E$28,0)</f>
        <v>6224</v>
      </c>
      <c r="W29" s="70">
        <f t="shared" si="9"/>
        <v>2022.8000000000002</v>
      </c>
      <c r="X29" s="6">
        <f>ROUND('9,1'!J29*'1,2'!$E$28,0)</f>
        <v>0</v>
      </c>
      <c r="Y29" s="6">
        <f t="shared" si="10"/>
        <v>0</v>
      </c>
      <c r="Z29" s="70">
        <f t="shared" si="11"/>
        <v>0</v>
      </c>
      <c r="AA29" s="33"/>
      <c r="AB29" s="33"/>
      <c r="AC29" s="33"/>
      <c r="AD29" s="33"/>
      <c r="AE29" s="33"/>
      <c r="AF29" s="33"/>
      <c r="AG29" s="33"/>
      <c r="AH29" s="33"/>
      <c r="AI29" s="33"/>
      <c r="AJ29" s="33"/>
    </row>
    <row r="30" spans="1:36" ht="36.75" customHeight="1" x14ac:dyDescent="0.2">
      <c r="A30" s="4" t="s">
        <v>251</v>
      </c>
      <c r="B30" s="4" t="s">
        <v>2072</v>
      </c>
      <c r="C30" s="5" t="s">
        <v>2073</v>
      </c>
      <c r="D30" s="4" t="s">
        <v>15</v>
      </c>
      <c r="E30" s="6">
        <f>ROUND('9,1'!E30*'1,2'!$E$28,0)</f>
        <v>1401</v>
      </c>
      <c r="F30" s="70">
        <f t="shared" si="0"/>
        <v>455.32499999999999</v>
      </c>
      <c r="G30" s="6">
        <f>ROUND('9,1'!F30*'1,2'!$E$28,0)</f>
        <v>0</v>
      </c>
      <c r="H30" s="6">
        <f t="shared" si="1"/>
        <v>0</v>
      </c>
      <c r="I30" s="70">
        <f t="shared" si="2"/>
        <v>0</v>
      </c>
      <c r="J30" s="6">
        <v>1027</v>
      </c>
      <c r="K30" s="70">
        <f t="shared" si="3"/>
        <v>333.77500000000003</v>
      </c>
      <c r="L30" s="6"/>
      <c r="M30" s="6">
        <f t="shared" si="4"/>
        <v>0</v>
      </c>
      <c r="N30" s="70">
        <f t="shared" si="5"/>
        <v>0</v>
      </c>
      <c r="O30" s="11">
        <v>1027</v>
      </c>
      <c r="P30" s="12"/>
      <c r="Q30" s="6">
        <f>ROUND('9,1'!G30*'1,2'!$E$28,0)</f>
        <v>2588</v>
      </c>
      <c r="R30" s="70">
        <f t="shared" si="6"/>
        <v>841.1</v>
      </c>
      <c r="S30" s="6">
        <f>ROUND('9,1'!H30*'1,2'!$E$28,0)</f>
        <v>0</v>
      </c>
      <c r="T30" s="6">
        <f t="shared" si="7"/>
        <v>0</v>
      </c>
      <c r="U30" s="70">
        <f t="shared" si="8"/>
        <v>0</v>
      </c>
      <c r="V30" s="6">
        <f>ROUND('9,1'!I30*'1,2'!$E$28,0)</f>
        <v>3030</v>
      </c>
      <c r="W30" s="70">
        <f t="shared" si="9"/>
        <v>984.75</v>
      </c>
      <c r="X30" s="6">
        <f>ROUND('9,1'!J30*'1,2'!$E$28,0)</f>
        <v>0</v>
      </c>
      <c r="Y30" s="6">
        <f t="shared" si="10"/>
        <v>0</v>
      </c>
      <c r="Z30" s="70">
        <f t="shared" si="11"/>
        <v>0</v>
      </c>
      <c r="AA30" s="33"/>
      <c r="AB30" s="33"/>
      <c r="AC30" s="33"/>
      <c r="AD30" s="33"/>
      <c r="AE30" s="33"/>
      <c r="AF30" s="33"/>
      <c r="AG30" s="33"/>
      <c r="AH30" s="33"/>
      <c r="AI30" s="33"/>
      <c r="AJ30" s="33"/>
    </row>
    <row r="31" spans="1:36" ht="36.75" customHeight="1" x14ac:dyDescent="0.2">
      <c r="A31" s="4" t="s">
        <v>254</v>
      </c>
      <c r="B31" s="4" t="s">
        <v>2074</v>
      </c>
      <c r="C31" s="5" t="s">
        <v>2075</v>
      </c>
      <c r="D31" s="4" t="s">
        <v>15</v>
      </c>
      <c r="E31" s="6">
        <f>ROUND('9,1'!E31*'1,2'!$E$28,0)</f>
        <v>2600</v>
      </c>
      <c r="F31" s="70">
        <f t="shared" si="0"/>
        <v>845</v>
      </c>
      <c r="G31" s="6">
        <f>ROUND('9,1'!F31*'1,2'!$E$28,0)</f>
        <v>0</v>
      </c>
      <c r="H31" s="6">
        <f t="shared" si="1"/>
        <v>0</v>
      </c>
      <c r="I31" s="70">
        <f t="shared" si="2"/>
        <v>0</v>
      </c>
      <c r="J31" s="6">
        <v>1916</v>
      </c>
      <c r="K31" s="70">
        <f t="shared" si="3"/>
        <v>622.70000000000005</v>
      </c>
      <c r="L31" s="6"/>
      <c r="M31" s="6">
        <f t="shared" si="4"/>
        <v>0</v>
      </c>
      <c r="N31" s="70">
        <f t="shared" si="5"/>
        <v>0</v>
      </c>
      <c r="O31" s="11">
        <v>1916</v>
      </c>
      <c r="P31" s="12"/>
      <c r="Q31" s="6">
        <f>ROUND('9,1'!G31*'1,2'!$E$28,0)</f>
        <v>4849</v>
      </c>
      <c r="R31" s="70">
        <f t="shared" si="6"/>
        <v>1575.925</v>
      </c>
      <c r="S31" s="6">
        <f>ROUND('9,1'!H31*'1,2'!$E$28,0)</f>
        <v>0</v>
      </c>
      <c r="T31" s="6">
        <f t="shared" si="7"/>
        <v>0</v>
      </c>
      <c r="U31" s="70">
        <f t="shared" si="8"/>
        <v>0</v>
      </c>
      <c r="V31" s="6">
        <f>ROUND('9,1'!I31*'1,2'!$E$28,0)</f>
        <v>5842</v>
      </c>
      <c r="W31" s="70">
        <f t="shared" si="9"/>
        <v>1898.65</v>
      </c>
      <c r="X31" s="6">
        <f>ROUND('9,1'!J31*'1,2'!$E$28,0)</f>
        <v>0</v>
      </c>
      <c r="Y31" s="6">
        <f t="shared" si="10"/>
        <v>0</v>
      </c>
      <c r="Z31" s="70">
        <f t="shared" si="11"/>
        <v>0</v>
      </c>
      <c r="AA31" s="33"/>
      <c r="AB31" s="33"/>
      <c r="AC31" s="33"/>
      <c r="AD31" s="33"/>
      <c r="AE31" s="33"/>
      <c r="AF31" s="33"/>
      <c r="AG31" s="33"/>
      <c r="AH31" s="33"/>
      <c r="AI31" s="33"/>
      <c r="AJ31" s="33"/>
    </row>
    <row r="32" spans="1:36" s="19" customFormat="1" ht="38.25" x14ac:dyDescent="0.2">
      <c r="A32" s="16" t="s">
        <v>257</v>
      </c>
      <c r="B32" s="16" t="s">
        <v>2076</v>
      </c>
      <c r="C32" s="35" t="s">
        <v>3052</v>
      </c>
      <c r="D32" s="16" t="s">
        <v>15</v>
      </c>
      <c r="E32" s="37">
        <f>'9,1'!E32</f>
        <v>342</v>
      </c>
      <c r="F32" s="70">
        <f t="shared" si="0"/>
        <v>111.15</v>
      </c>
      <c r="G32" s="37">
        <f>'9,1'!F32</f>
        <v>377.18333333333334</v>
      </c>
      <c r="H32" s="6">
        <f t="shared" si="1"/>
        <v>314.31944444444446</v>
      </c>
      <c r="I32" s="70">
        <f t="shared" si="2"/>
        <v>102.15381944444445</v>
      </c>
      <c r="J32" s="37" t="e">
        <f>'9,1'!#REF!</f>
        <v>#REF!</v>
      </c>
      <c r="K32" s="70" t="e">
        <f t="shared" si="3"/>
        <v>#REF!</v>
      </c>
      <c r="L32" s="37" t="e">
        <f>'9,1'!#REF!</f>
        <v>#REF!</v>
      </c>
      <c r="M32" s="6" t="e">
        <f t="shared" si="4"/>
        <v>#REF!</v>
      </c>
      <c r="N32" s="70" t="e">
        <f t="shared" si="5"/>
        <v>#REF!</v>
      </c>
      <c r="O32" s="37" t="e">
        <f>'9,1'!#REF!</f>
        <v>#REF!</v>
      </c>
      <c r="P32" s="37" t="e">
        <f>'9,1'!#REF!</f>
        <v>#REF!</v>
      </c>
      <c r="Q32" s="37">
        <f>'9,1'!G32</f>
        <v>639</v>
      </c>
      <c r="R32" s="70">
        <f t="shared" si="6"/>
        <v>207.67500000000001</v>
      </c>
      <c r="S32" s="37">
        <f>'9,1'!H32</f>
        <v>692.35</v>
      </c>
      <c r="T32" s="6">
        <f t="shared" si="7"/>
        <v>576.95833333333337</v>
      </c>
      <c r="U32" s="70">
        <f t="shared" si="8"/>
        <v>187.51145833333337</v>
      </c>
      <c r="V32" s="37">
        <f>'9,1'!I32</f>
        <v>736</v>
      </c>
      <c r="W32" s="70">
        <f t="shared" si="9"/>
        <v>239.20000000000002</v>
      </c>
      <c r="X32" s="37">
        <f>'9,1'!J32</f>
        <v>817.4</v>
      </c>
      <c r="Y32" s="6">
        <f>X32/1.2</f>
        <v>681.16666666666663</v>
      </c>
      <c r="Z32" s="70">
        <f>Y32*$C$5</f>
        <v>221.37916666666666</v>
      </c>
      <c r="AA32" s="33"/>
      <c r="AB32" s="33"/>
      <c r="AC32" s="33"/>
      <c r="AD32" s="33"/>
      <c r="AE32" s="33"/>
      <c r="AF32" s="33"/>
      <c r="AG32" s="33"/>
      <c r="AH32" s="33"/>
      <c r="AI32" s="33"/>
      <c r="AJ32" s="33"/>
    </row>
    <row r="33" spans="1:36" s="19" customFormat="1" ht="38.25" x14ac:dyDescent="0.2">
      <c r="A33" s="16" t="s">
        <v>260</v>
      </c>
      <c r="B33" s="16" t="s">
        <v>2077</v>
      </c>
      <c r="C33" s="35" t="s">
        <v>3053</v>
      </c>
      <c r="D33" s="16" t="s">
        <v>15</v>
      </c>
      <c r="E33" s="37">
        <f>'9,1'!E33</f>
        <v>392</v>
      </c>
      <c r="F33" s="70">
        <f t="shared" si="0"/>
        <v>127.4</v>
      </c>
      <c r="G33" s="37">
        <f>'9,1'!F33</f>
        <v>431.06666666666672</v>
      </c>
      <c r="H33" s="6">
        <f t="shared" si="1"/>
        <v>359.22222222222229</v>
      </c>
      <c r="I33" s="70">
        <f t="shared" si="2"/>
        <v>116.74722222222225</v>
      </c>
      <c r="J33" s="37" t="e">
        <f>'9,1'!#REF!</f>
        <v>#REF!</v>
      </c>
      <c r="K33" s="70" t="e">
        <f t="shared" si="3"/>
        <v>#REF!</v>
      </c>
      <c r="L33" s="37" t="e">
        <f>'9,1'!#REF!</f>
        <v>#REF!</v>
      </c>
      <c r="M33" s="6" t="e">
        <f t="shared" si="4"/>
        <v>#REF!</v>
      </c>
      <c r="N33" s="70" t="e">
        <f t="shared" si="5"/>
        <v>#REF!</v>
      </c>
      <c r="O33" s="37" t="e">
        <f>'9,1'!#REF!</f>
        <v>#REF!</v>
      </c>
      <c r="P33" s="37" t="e">
        <f>'9,1'!#REF!</f>
        <v>#REF!</v>
      </c>
      <c r="Q33" s="37">
        <f>'9,1'!G33</f>
        <v>730</v>
      </c>
      <c r="R33" s="70">
        <f t="shared" si="6"/>
        <v>237.25</v>
      </c>
      <c r="S33" s="37">
        <f>'9,1'!H33</f>
        <v>788.93333333333339</v>
      </c>
      <c r="T33" s="6">
        <f t="shared" si="7"/>
        <v>657.44444444444457</v>
      </c>
      <c r="U33" s="70">
        <f t="shared" si="8"/>
        <v>213.66944444444448</v>
      </c>
      <c r="V33" s="37">
        <f>'9,1'!I33</f>
        <v>840</v>
      </c>
      <c r="W33" s="70">
        <f t="shared" si="9"/>
        <v>273</v>
      </c>
      <c r="X33" s="37">
        <f>'9,1'!J33</f>
        <v>933.3</v>
      </c>
      <c r="Y33" s="6">
        <f t="shared" si="10"/>
        <v>777.75</v>
      </c>
      <c r="Z33" s="70">
        <f t="shared" si="11"/>
        <v>252.76875000000001</v>
      </c>
      <c r="AA33" s="33"/>
      <c r="AB33" s="33"/>
      <c r="AC33" s="33"/>
      <c r="AD33" s="33"/>
      <c r="AE33" s="33"/>
      <c r="AF33" s="33"/>
      <c r="AG33" s="33"/>
      <c r="AH33" s="33"/>
      <c r="AI33" s="33"/>
      <c r="AJ33" s="33"/>
    </row>
    <row r="34" spans="1:36" ht="24.75" customHeight="1" x14ac:dyDescent="0.2">
      <c r="A34" s="16">
        <v>25</v>
      </c>
      <c r="B34" s="4" t="s">
        <v>2078</v>
      </c>
      <c r="C34" s="5" t="s">
        <v>2079</v>
      </c>
      <c r="D34" s="4" t="s">
        <v>15</v>
      </c>
      <c r="E34" s="6">
        <f>ROUND('9,1'!E34*'1,2'!$E$28,0)</f>
        <v>456</v>
      </c>
      <c r="F34" s="70">
        <f t="shared" si="0"/>
        <v>148.20000000000002</v>
      </c>
      <c r="G34" s="6">
        <f>ROUND('9,1'!F34*'1,2'!$E$28,0)</f>
        <v>0</v>
      </c>
      <c r="H34" s="6">
        <f t="shared" si="1"/>
        <v>0</v>
      </c>
      <c r="I34" s="70">
        <f t="shared" si="2"/>
        <v>0</v>
      </c>
      <c r="J34" s="6">
        <v>333</v>
      </c>
      <c r="K34" s="70">
        <f t="shared" si="3"/>
        <v>108.22500000000001</v>
      </c>
      <c r="L34" s="6"/>
      <c r="M34" s="6">
        <f t="shared" si="4"/>
        <v>0</v>
      </c>
      <c r="N34" s="70">
        <f t="shared" si="5"/>
        <v>0</v>
      </c>
      <c r="O34" s="13">
        <v>333</v>
      </c>
      <c r="P34" s="12"/>
      <c r="Q34" s="6">
        <f>ROUND('9,1'!G34*'1,2'!$E$28,0)</f>
        <v>851</v>
      </c>
      <c r="R34" s="70">
        <f t="shared" si="6"/>
        <v>276.57499999999999</v>
      </c>
      <c r="S34" s="6">
        <f>ROUND('9,1'!H34*'1,2'!$E$28,0)</f>
        <v>0</v>
      </c>
      <c r="T34" s="6">
        <f t="shared" si="7"/>
        <v>0</v>
      </c>
      <c r="U34" s="70">
        <f t="shared" si="8"/>
        <v>0</v>
      </c>
      <c r="V34" s="6">
        <f>ROUND('9,1'!I34*'1,2'!$E$28,0)</f>
        <v>982</v>
      </c>
      <c r="W34" s="70">
        <f t="shared" si="9"/>
        <v>319.15000000000003</v>
      </c>
      <c r="X34" s="6">
        <f>ROUND('9,1'!J34*'1,2'!$E$28,0)</f>
        <v>0</v>
      </c>
      <c r="Y34" s="6">
        <f t="shared" si="10"/>
        <v>0</v>
      </c>
      <c r="Z34" s="70">
        <f t="shared" si="11"/>
        <v>0</v>
      </c>
      <c r="AA34" s="33"/>
      <c r="AB34" s="33"/>
      <c r="AC34" s="33"/>
      <c r="AD34" s="33"/>
      <c r="AE34" s="33"/>
      <c r="AF34" s="33"/>
      <c r="AG34" s="33"/>
      <c r="AH34" s="33"/>
      <c r="AI34" s="33"/>
      <c r="AJ34" s="33"/>
    </row>
    <row r="35" spans="1:36" ht="24.75" customHeight="1" x14ac:dyDescent="0.2">
      <c r="A35" s="4">
        <f>A34+1</f>
        <v>26</v>
      </c>
      <c r="B35" s="4" t="s">
        <v>2080</v>
      </c>
      <c r="C35" s="5" t="s">
        <v>2081</v>
      </c>
      <c r="D35" s="4" t="s">
        <v>15</v>
      </c>
      <c r="E35" s="6">
        <f>ROUND('9,1'!E35*'1,2'!$E$28,0)</f>
        <v>503</v>
      </c>
      <c r="F35" s="70">
        <f t="shared" si="0"/>
        <v>163.47499999999999</v>
      </c>
      <c r="G35" s="6">
        <f>ROUND('9,1'!F35*'1,2'!$E$28,0)</f>
        <v>0</v>
      </c>
      <c r="H35" s="6">
        <f t="shared" si="1"/>
        <v>0</v>
      </c>
      <c r="I35" s="70">
        <f t="shared" si="2"/>
        <v>0</v>
      </c>
      <c r="J35" s="6">
        <v>367</v>
      </c>
      <c r="K35" s="70">
        <f t="shared" si="3"/>
        <v>119.27500000000001</v>
      </c>
      <c r="L35" s="6"/>
      <c r="M35" s="6">
        <f t="shared" si="4"/>
        <v>0</v>
      </c>
      <c r="N35" s="70">
        <f t="shared" si="5"/>
        <v>0</v>
      </c>
      <c r="O35" s="13">
        <v>367</v>
      </c>
      <c r="P35" s="12"/>
      <c r="Q35" s="6">
        <f>ROUND('9,1'!G35*'1,2'!$E$28,0)</f>
        <v>936</v>
      </c>
      <c r="R35" s="70">
        <f t="shared" si="6"/>
        <v>304.2</v>
      </c>
      <c r="S35" s="6">
        <f>ROUND('9,1'!H35*'1,2'!$E$28,0)</f>
        <v>0</v>
      </c>
      <c r="T35" s="6">
        <f t="shared" si="7"/>
        <v>0</v>
      </c>
      <c r="U35" s="70">
        <f t="shared" si="8"/>
        <v>0</v>
      </c>
      <c r="V35" s="6">
        <f>ROUND('9,1'!I35*'1,2'!$E$28,0)</f>
        <v>1080</v>
      </c>
      <c r="W35" s="70">
        <f t="shared" si="9"/>
        <v>351</v>
      </c>
      <c r="X35" s="6">
        <f>ROUND('9,1'!J35*'1,2'!$E$28,0)</f>
        <v>0</v>
      </c>
      <c r="Y35" s="6">
        <f t="shared" si="10"/>
        <v>0</v>
      </c>
      <c r="Z35" s="70">
        <f t="shared" si="11"/>
        <v>0</v>
      </c>
      <c r="AA35" s="33"/>
      <c r="AB35" s="33"/>
      <c r="AC35" s="33"/>
      <c r="AD35" s="33"/>
      <c r="AE35" s="33"/>
      <c r="AF35" s="33"/>
      <c r="AG35" s="33"/>
      <c r="AH35" s="33"/>
      <c r="AI35" s="33"/>
      <c r="AJ35" s="33"/>
    </row>
    <row r="36" spans="1:36" ht="24.75" customHeight="1" x14ac:dyDescent="0.2">
      <c r="A36" s="4">
        <f t="shared" ref="A36:A51" si="12">A35+1</f>
        <v>27</v>
      </c>
      <c r="B36" s="4" t="s">
        <v>2082</v>
      </c>
      <c r="C36" s="5" t="s">
        <v>2083</v>
      </c>
      <c r="D36" s="4" t="s">
        <v>15</v>
      </c>
      <c r="E36" s="6">
        <f>ROUND('9,1'!E36*'1,2'!$E$28,0)</f>
        <v>543</v>
      </c>
      <c r="F36" s="70">
        <f t="shared" si="0"/>
        <v>176.47499999999999</v>
      </c>
      <c r="G36" s="6">
        <f>ROUND('9,1'!F36*'1,2'!$E$28,0)</f>
        <v>0</v>
      </c>
      <c r="H36" s="6">
        <f t="shared" si="1"/>
        <v>0</v>
      </c>
      <c r="I36" s="70">
        <f t="shared" si="2"/>
        <v>0</v>
      </c>
      <c r="J36" s="6">
        <v>396</v>
      </c>
      <c r="K36" s="70">
        <f t="shared" si="3"/>
        <v>128.70000000000002</v>
      </c>
      <c r="L36" s="6"/>
      <c r="M36" s="6">
        <f t="shared" si="4"/>
        <v>0</v>
      </c>
      <c r="N36" s="70">
        <f t="shared" si="5"/>
        <v>0</v>
      </c>
      <c r="O36" s="13">
        <v>396</v>
      </c>
      <c r="P36" s="12"/>
      <c r="Q36" s="6">
        <f>ROUND('9,1'!G36*'1,2'!$E$28,0)</f>
        <v>1011</v>
      </c>
      <c r="R36" s="70">
        <f t="shared" si="6"/>
        <v>328.57499999999999</v>
      </c>
      <c r="S36" s="6">
        <f>ROUND('9,1'!H36*'1,2'!$E$28,0)</f>
        <v>0</v>
      </c>
      <c r="T36" s="6">
        <f t="shared" si="7"/>
        <v>0</v>
      </c>
      <c r="U36" s="70">
        <f t="shared" si="8"/>
        <v>0</v>
      </c>
      <c r="V36" s="6">
        <f>ROUND('9,1'!I36*'1,2'!$E$28,0)</f>
        <v>1168</v>
      </c>
      <c r="W36" s="70">
        <f t="shared" si="9"/>
        <v>379.6</v>
      </c>
      <c r="X36" s="6">
        <f>ROUND('9,1'!J36*'1,2'!$E$28,0)</f>
        <v>0</v>
      </c>
      <c r="Y36" s="6">
        <f t="shared" si="10"/>
        <v>0</v>
      </c>
      <c r="Z36" s="70">
        <f t="shared" si="11"/>
        <v>0</v>
      </c>
      <c r="AA36" s="33"/>
      <c r="AB36" s="33"/>
      <c r="AC36" s="33"/>
      <c r="AD36" s="33"/>
      <c r="AE36" s="33"/>
      <c r="AF36" s="33"/>
      <c r="AG36" s="33"/>
      <c r="AH36" s="33"/>
      <c r="AI36" s="33"/>
      <c r="AJ36" s="33"/>
    </row>
    <row r="37" spans="1:36" ht="24.75" customHeight="1" x14ac:dyDescent="0.2">
      <c r="A37" s="4">
        <f t="shared" si="12"/>
        <v>28</v>
      </c>
      <c r="B37" s="4" t="s">
        <v>2084</v>
      </c>
      <c r="C37" s="5" t="s">
        <v>2085</v>
      </c>
      <c r="D37" s="4" t="s">
        <v>15</v>
      </c>
      <c r="E37" s="6">
        <f>ROUND('9,1'!E37*'1,2'!$E$28,0)</f>
        <v>2436</v>
      </c>
      <c r="F37" s="70">
        <f t="shared" si="0"/>
        <v>791.7</v>
      </c>
      <c r="G37" s="6">
        <f>ROUND('9,1'!F37*'1,2'!$E$28,0)</f>
        <v>0</v>
      </c>
      <c r="H37" s="6">
        <f t="shared" si="1"/>
        <v>0</v>
      </c>
      <c r="I37" s="70">
        <f t="shared" si="2"/>
        <v>0</v>
      </c>
      <c r="J37" s="6">
        <v>1779</v>
      </c>
      <c r="K37" s="70">
        <f t="shared" si="3"/>
        <v>578.17500000000007</v>
      </c>
      <c r="L37" s="6"/>
      <c r="M37" s="6">
        <f t="shared" si="4"/>
        <v>0</v>
      </c>
      <c r="N37" s="70">
        <f t="shared" si="5"/>
        <v>0</v>
      </c>
      <c r="O37" s="11">
        <v>1779</v>
      </c>
      <c r="P37" s="12"/>
      <c r="Q37" s="6">
        <f>ROUND('9,1'!G37*'1,2'!$E$28,0)</f>
        <v>4541</v>
      </c>
      <c r="R37" s="70">
        <f t="shared" si="6"/>
        <v>1475.825</v>
      </c>
      <c r="S37" s="6">
        <f>ROUND('9,1'!H37*'1,2'!$E$28,0)</f>
        <v>0</v>
      </c>
      <c r="T37" s="6">
        <f t="shared" si="7"/>
        <v>0</v>
      </c>
      <c r="U37" s="70">
        <f t="shared" si="8"/>
        <v>0</v>
      </c>
      <c r="V37" s="6">
        <f>ROUND('9,1'!I37*'1,2'!$E$28,0)</f>
        <v>5236</v>
      </c>
      <c r="W37" s="70">
        <f t="shared" si="9"/>
        <v>1701.7</v>
      </c>
      <c r="X37" s="6">
        <f>ROUND('9,1'!J37*'1,2'!$E$28,0)</f>
        <v>0</v>
      </c>
      <c r="Y37" s="6">
        <f t="shared" si="10"/>
        <v>0</v>
      </c>
      <c r="Z37" s="70">
        <f t="shared" si="11"/>
        <v>0</v>
      </c>
      <c r="AA37" s="33"/>
      <c r="AB37" s="33"/>
      <c r="AC37" s="33"/>
      <c r="AD37" s="33"/>
      <c r="AE37" s="33"/>
      <c r="AF37" s="33"/>
      <c r="AG37" s="33"/>
      <c r="AH37" s="33"/>
      <c r="AI37" s="33"/>
      <c r="AJ37" s="33"/>
    </row>
    <row r="38" spans="1:36" ht="24.75" customHeight="1" x14ac:dyDescent="0.2">
      <c r="A38" s="4">
        <f t="shared" si="12"/>
        <v>29</v>
      </c>
      <c r="B38" s="4" t="s">
        <v>2086</v>
      </c>
      <c r="C38" s="5" t="s">
        <v>2087</v>
      </c>
      <c r="D38" s="4" t="s">
        <v>15</v>
      </c>
      <c r="E38" s="6">
        <f>ROUND('9,1'!E38*'1,2'!$E$28,0)</f>
        <v>2708</v>
      </c>
      <c r="F38" s="70">
        <f t="shared" si="0"/>
        <v>880.1</v>
      </c>
      <c r="G38" s="6">
        <f>ROUND('9,1'!F38*'1,2'!$E$28,0)</f>
        <v>0</v>
      </c>
      <c r="H38" s="6">
        <f t="shared" si="1"/>
        <v>0</v>
      </c>
      <c r="I38" s="70">
        <f t="shared" si="2"/>
        <v>0</v>
      </c>
      <c r="J38" s="6">
        <v>1979</v>
      </c>
      <c r="K38" s="70">
        <f t="shared" si="3"/>
        <v>643.17500000000007</v>
      </c>
      <c r="L38" s="6"/>
      <c r="M38" s="6">
        <f t="shared" si="4"/>
        <v>0</v>
      </c>
      <c r="N38" s="70">
        <f t="shared" si="5"/>
        <v>0</v>
      </c>
      <c r="O38" s="11">
        <v>1979</v>
      </c>
      <c r="P38" s="12"/>
      <c r="Q38" s="6">
        <f>ROUND('9,1'!G38*'1,2'!$E$28,0)</f>
        <v>5046</v>
      </c>
      <c r="R38" s="70">
        <f t="shared" si="6"/>
        <v>1639.95</v>
      </c>
      <c r="S38" s="6">
        <f>ROUND('9,1'!H38*'1,2'!$E$28,0)</f>
        <v>0</v>
      </c>
      <c r="T38" s="6">
        <f t="shared" si="7"/>
        <v>0</v>
      </c>
      <c r="U38" s="70">
        <f t="shared" si="8"/>
        <v>0</v>
      </c>
      <c r="V38" s="6">
        <f>ROUND('9,1'!I38*'1,2'!$E$28,0)</f>
        <v>5819</v>
      </c>
      <c r="W38" s="70">
        <f t="shared" si="9"/>
        <v>1891.175</v>
      </c>
      <c r="X38" s="6">
        <f>ROUND('9,1'!J38*'1,2'!$E$28,0)</f>
        <v>0</v>
      </c>
      <c r="Y38" s="6">
        <f t="shared" si="10"/>
        <v>0</v>
      </c>
      <c r="Z38" s="70">
        <f t="shared" si="11"/>
        <v>0</v>
      </c>
      <c r="AA38" s="33"/>
      <c r="AB38" s="33"/>
      <c r="AC38" s="33"/>
      <c r="AD38" s="33"/>
      <c r="AE38" s="33"/>
      <c r="AF38" s="33"/>
      <c r="AG38" s="33"/>
      <c r="AH38" s="33"/>
      <c r="AI38" s="33"/>
      <c r="AJ38" s="33"/>
    </row>
    <row r="39" spans="1:36" ht="24.75" customHeight="1" x14ac:dyDescent="0.2">
      <c r="A39" s="4">
        <f t="shared" si="12"/>
        <v>30</v>
      </c>
      <c r="B39" s="4" t="s">
        <v>2088</v>
      </c>
      <c r="C39" s="5" t="s">
        <v>2089</v>
      </c>
      <c r="D39" s="4" t="s">
        <v>15</v>
      </c>
      <c r="E39" s="6">
        <f>ROUND('9,1'!E39*'1,2'!$E$28,0)</f>
        <v>4226</v>
      </c>
      <c r="F39" s="70">
        <f t="shared" si="0"/>
        <v>1373.45</v>
      </c>
      <c r="G39" s="6">
        <f>ROUND('9,1'!F39*'1,2'!$E$28,0)</f>
        <v>0</v>
      </c>
      <c r="H39" s="6">
        <f t="shared" si="1"/>
        <v>0</v>
      </c>
      <c r="I39" s="70">
        <f t="shared" si="2"/>
        <v>0</v>
      </c>
      <c r="J39" s="6">
        <v>3088</v>
      </c>
      <c r="K39" s="70">
        <f t="shared" si="3"/>
        <v>1003.6</v>
      </c>
      <c r="L39" s="6"/>
      <c r="M39" s="6">
        <f t="shared" si="4"/>
        <v>0</v>
      </c>
      <c r="N39" s="70">
        <f t="shared" si="5"/>
        <v>0</v>
      </c>
      <c r="O39" s="11">
        <v>3088</v>
      </c>
      <c r="P39" s="12"/>
      <c r="Q39" s="6">
        <f>ROUND('9,1'!G39*'1,2'!$E$28,0)</f>
        <v>7877</v>
      </c>
      <c r="R39" s="70">
        <f t="shared" si="6"/>
        <v>2560.0250000000001</v>
      </c>
      <c r="S39" s="6">
        <f>ROUND('9,1'!H39*'1,2'!$E$28,0)</f>
        <v>0</v>
      </c>
      <c r="T39" s="6">
        <f t="shared" si="7"/>
        <v>0</v>
      </c>
      <c r="U39" s="70">
        <f t="shared" si="8"/>
        <v>0</v>
      </c>
      <c r="V39" s="6">
        <f>ROUND('9,1'!I39*'1,2'!$E$28,0)</f>
        <v>9082</v>
      </c>
      <c r="W39" s="70">
        <f t="shared" si="9"/>
        <v>2951.65</v>
      </c>
      <c r="X39" s="6">
        <f>ROUND('9,1'!J39*'1,2'!$E$28,0)</f>
        <v>0</v>
      </c>
      <c r="Y39" s="6">
        <f t="shared" si="10"/>
        <v>0</v>
      </c>
      <c r="Z39" s="70">
        <f t="shared" si="11"/>
        <v>0</v>
      </c>
      <c r="AA39" s="33"/>
      <c r="AB39" s="33"/>
      <c r="AC39" s="33"/>
      <c r="AD39" s="33"/>
      <c r="AE39" s="33"/>
      <c r="AF39" s="33"/>
      <c r="AG39" s="33"/>
      <c r="AH39" s="33"/>
      <c r="AI39" s="33"/>
      <c r="AJ39" s="33"/>
    </row>
    <row r="40" spans="1:36" ht="24.75" customHeight="1" x14ac:dyDescent="0.2">
      <c r="A40" s="4">
        <f t="shared" si="12"/>
        <v>31</v>
      </c>
      <c r="B40" s="4" t="s">
        <v>2090</v>
      </c>
      <c r="C40" s="5" t="s">
        <v>2091</v>
      </c>
      <c r="D40" s="4" t="s">
        <v>15</v>
      </c>
      <c r="E40" s="6">
        <f>ROUND('9,1'!E40*'1,2'!$E$28,0)</f>
        <v>5576</v>
      </c>
      <c r="F40" s="70">
        <f t="shared" si="0"/>
        <v>1812.2</v>
      </c>
      <c r="G40" s="6">
        <f>ROUND('9,1'!F40*'1,2'!$E$28,0)</f>
        <v>0</v>
      </c>
      <c r="H40" s="6">
        <f t="shared" si="1"/>
        <v>0</v>
      </c>
      <c r="I40" s="70">
        <f t="shared" si="2"/>
        <v>0</v>
      </c>
      <c r="J40" s="6">
        <v>4074</v>
      </c>
      <c r="K40" s="70">
        <f t="shared" si="3"/>
        <v>1324.05</v>
      </c>
      <c r="L40" s="6"/>
      <c r="M40" s="6">
        <f t="shared" si="4"/>
        <v>0</v>
      </c>
      <c r="N40" s="70">
        <f t="shared" si="5"/>
        <v>0</v>
      </c>
      <c r="O40" s="11">
        <v>4074</v>
      </c>
      <c r="P40" s="12"/>
      <c r="Q40" s="6">
        <f>ROUND('9,1'!G40*'1,2'!$E$28,0)</f>
        <v>10395</v>
      </c>
      <c r="R40" s="70">
        <f t="shared" si="6"/>
        <v>3378.375</v>
      </c>
      <c r="S40" s="6">
        <f>ROUND('9,1'!H40*'1,2'!$E$28,0)</f>
        <v>0</v>
      </c>
      <c r="T40" s="6">
        <f t="shared" si="7"/>
        <v>0</v>
      </c>
      <c r="U40" s="70">
        <f t="shared" si="8"/>
        <v>0</v>
      </c>
      <c r="V40" s="6">
        <f>ROUND('9,1'!I40*'1,2'!$E$28,0)</f>
        <v>11983</v>
      </c>
      <c r="W40" s="70">
        <f t="shared" si="9"/>
        <v>3894.4749999999999</v>
      </c>
      <c r="X40" s="6">
        <f>ROUND('9,1'!J40*'1,2'!$E$28,0)</f>
        <v>0</v>
      </c>
      <c r="Y40" s="6">
        <f t="shared" si="10"/>
        <v>0</v>
      </c>
      <c r="Z40" s="70">
        <f t="shared" si="11"/>
        <v>0</v>
      </c>
      <c r="AA40" s="33"/>
      <c r="AB40" s="33"/>
      <c r="AC40" s="33"/>
      <c r="AD40" s="33"/>
      <c r="AE40" s="33"/>
      <c r="AF40" s="33"/>
      <c r="AG40" s="33"/>
      <c r="AH40" s="33"/>
      <c r="AI40" s="33"/>
      <c r="AJ40" s="33"/>
    </row>
    <row r="41" spans="1:36" ht="24.75" customHeight="1" x14ac:dyDescent="0.2">
      <c r="A41" s="4">
        <f t="shared" si="12"/>
        <v>32</v>
      </c>
      <c r="B41" s="4" t="s">
        <v>2092</v>
      </c>
      <c r="C41" s="5" t="s">
        <v>2093</v>
      </c>
      <c r="D41" s="4" t="s">
        <v>15</v>
      </c>
      <c r="E41" s="6">
        <f>ROUND('9,1'!E41*'1,2'!$E$28,0)</f>
        <v>6823</v>
      </c>
      <c r="F41" s="70">
        <f t="shared" si="0"/>
        <v>2217.4749999999999</v>
      </c>
      <c r="G41" s="6">
        <f>ROUND('9,1'!F41*'1,2'!$E$28,0)</f>
        <v>0</v>
      </c>
      <c r="H41" s="6">
        <f t="shared" si="1"/>
        <v>0</v>
      </c>
      <c r="I41" s="70">
        <f t="shared" si="2"/>
        <v>0</v>
      </c>
      <c r="J41" s="6">
        <v>4986</v>
      </c>
      <c r="K41" s="70">
        <f t="shared" si="3"/>
        <v>1620.45</v>
      </c>
      <c r="L41" s="6"/>
      <c r="M41" s="6">
        <f t="shared" si="4"/>
        <v>0</v>
      </c>
      <c r="N41" s="70">
        <f t="shared" si="5"/>
        <v>0</v>
      </c>
      <c r="O41" s="11">
        <v>4986</v>
      </c>
      <c r="P41" s="12"/>
      <c r="Q41" s="6">
        <f>ROUND('9,1'!G41*'1,2'!$E$28,0)</f>
        <v>12719</v>
      </c>
      <c r="R41" s="70">
        <f t="shared" si="6"/>
        <v>4133.6750000000002</v>
      </c>
      <c r="S41" s="6">
        <f>ROUND('9,1'!H41*'1,2'!$E$28,0)</f>
        <v>0</v>
      </c>
      <c r="T41" s="6">
        <f t="shared" si="7"/>
        <v>0</v>
      </c>
      <c r="U41" s="70">
        <f t="shared" si="8"/>
        <v>0</v>
      </c>
      <c r="V41" s="6">
        <f>ROUND('9,1'!I41*'1,2'!$E$28,0)</f>
        <v>14662</v>
      </c>
      <c r="W41" s="70">
        <f t="shared" si="9"/>
        <v>4765.1500000000005</v>
      </c>
      <c r="X41" s="6">
        <f>ROUND('9,1'!J41*'1,2'!$E$28,0)</f>
        <v>0</v>
      </c>
      <c r="Y41" s="6">
        <f t="shared" si="10"/>
        <v>0</v>
      </c>
      <c r="Z41" s="70">
        <f t="shared" si="11"/>
        <v>0</v>
      </c>
      <c r="AA41" s="33"/>
      <c r="AB41" s="33"/>
      <c r="AC41" s="33"/>
      <c r="AD41" s="33"/>
      <c r="AE41" s="33"/>
      <c r="AF41" s="33"/>
      <c r="AG41" s="33"/>
      <c r="AH41" s="33"/>
      <c r="AI41" s="33"/>
      <c r="AJ41" s="33"/>
    </row>
    <row r="42" spans="1:36" ht="24.75" customHeight="1" x14ac:dyDescent="0.2">
      <c r="A42" s="4">
        <f t="shared" si="12"/>
        <v>33</v>
      </c>
      <c r="B42" s="4" t="s">
        <v>2094</v>
      </c>
      <c r="C42" s="5" t="s">
        <v>2095</v>
      </c>
      <c r="D42" s="4" t="s">
        <v>15</v>
      </c>
      <c r="E42" s="6">
        <f>ROUND('9,1'!E42*'1,2'!$E$28,0)</f>
        <v>8393</v>
      </c>
      <c r="F42" s="70">
        <f t="shared" si="0"/>
        <v>2727.7249999999999</v>
      </c>
      <c r="G42" s="6">
        <f>ROUND('9,1'!F42*'1,2'!$E$28,0)</f>
        <v>0</v>
      </c>
      <c r="H42" s="6">
        <f t="shared" si="1"/>
        <v>0</v>
      </c>
      <c r="I42" s="70">
        <f t="shared" si="2"/>
        <v>0</v>
      </c>
      <c r="J42" s="6">
        <v>6132</v>
      </c>
      <c r="K42" s="70">
        <f t="shared" si="3"/>
        <v>1992.9</v>
      </c>
      <c r="L42" s="6"/>
      <c r="M42" s="6">
        <f t="shared" si="4"/>
        <v>0</v>
      </c>
      <c r="N42" s="70">
        <f t="shared" si="5"/>
        <v>0</v>
      </c>
      <c r="O42" s="11">
        <v>6132</v>
      </c>
      <c r="P42" s="12"/>
      <c r="Q42" s="6">
        <f>ROUND('9,1'!G42*'1,2'!$E$28,0)</f>
        <v>15645</v>
      </c>
      <c r="R42" s="70">
        <f t="shared" si="6"/>
        <v>5084.625</v>
      </c>
      <c r="S42" s="6">
        <f>ROUND('9,1'!H42*'1,2'!$E$28,0)</f>
        <v>0</v>
      </c>
      <c r="T42" s="6">
        <f t="shared" si="7"/>
        <v>0</v>
      </c>
      <c r="U42" s="70">
        <f t="shared" si="8"/>
        <v>0</v>
      </c>
      <c r="V42" s="6">
        <f>ROUND('9,1'!I42*'1,2'!$E$28,0)</f>
        <v>18036</v>
      </c>
      <c r="W42" s="70">
        <f t="shared" si="9"/>
        <v>5861.7</v>
      </c>
      <c r="X42" s="6">
        <f>ROUND('9,1'!J42*'1,2'!$E$28,0)</f>
        <v>0</v>
      </c>
      <c r="Y42" s="6">
        <f t="shared" si="10"/>
        <v>0</v>
      </c>
      <c r="Z42" s="70">
        <f t="shared" si="11"/>
        <v>0</v>
      </c>
      <c r="AA42" s="33"/>
      <c r="AB42" s="33"/>
      <c r="AC42" s="33"/>
      <c r="AD42" s="33"/>
      <c r="AE42" s="33"/>
      <c r="AF42" s="33"/>
      <c r="AG42" s="33"/>
      <c r="AH42" s="33"/>
      <c r="AI42" s="33"/>
      <c r="AJ42" s="33"/>
    </row>
    <row r="43" spans="1:36" ht="24.75" customHeight="1" x14ac:dyDescent="0.2">
      <c r="A43" s="4">
        <f t="shared" si="12"/>
        <v>34</v>
      </c>
      <c r="B43" s="4" t="s">
        <v>2096</v>
      </c>
      <c r="C43" s="5" t="s">
        <v>2097</v>
      </c>
      <c r="D43" s="4" t="s">
        <v>15</v>
      </c>
      <c r="E43" s="6">
        <f>ROUND('9,1'!E43*'1,2'!$E$28,0)</f>
        <v>3382</v>
      </c>
      <c r="F43" s="70">
        <f t="shared" si="0"/>
        <v>1099.1500000000001</v>
      </c>
      <c r="G43" s="6">
        <f>ROUND('9,1'!F43*'1,2'!$E$28,0)</f>
        <v>0</v>
      </c>
      <c r="H43" s="6">
        <f t="shared" si="1"/>
        <v>0</v>
      </c>
      <c r="I43" s="70">
        <f t="shared" si="2"/>
        <v>0</v>
      </c>
      <c r="J43" s="6">
        <v>2472</v>
      </c>
      <c r="K43" s="70">
        <f t="shared" si="3"/>
        <v>803.4</v>
      </c>
      <c r="L43" s="6"/>
      <c r="M43" s="6">
        <f t="shared" si="4"/>
        <v>0</v>
      </c>
      <c r="N43" s="70">
        <f t="shared" si="5"/>
        <v>0</v>
      </c>
      <c r="O43" s="11">
        <v>2472</v>
      </c>
      <c r="P43" s="12"/>
      <c r="Q43" s="6">
        <f>ROUND('9,1'!G43*'1,2'!$E$28,0)</f>
        <v>6305</v>
      </c>
      <c r="R43" s="70">
        <f t="shared" si="6"/>
        <v>2049.125</v>
      </c>
      <c r="S43" s="6">
        <f>ROUND('9,1'!H43*'1,2'!$E$28,0)</f>
        <v>0</v>
      </c>
      <c r="T43" s="6">
        <f t="shared" si="7"/>
        <v>0</v>
      </c>
      <c r="U43" s="70">
        <f t="shared" si="8"/>
        <v>0</v>
      </c>
      <c r="V43" s="6">
        <f>ROUND('9,1'!I43*'1,2'!$E$28,0)</f>
        <v>7268</v>
      </c>
      <c r="W43" s="70">
        <f t="shared" si="9"/>
        <v>2362.1</v>
      </c>
      <c r="X43" s="6">
        <f>ROUND('9,1'!J43*'1,2'!$E$28,0)</f>
        <v>0</v>
      </c>
      <c r="Y43" s="6">
        <f t="shared" si="10"/>
        <v>0</v>
      </c>
      <c r="Z43" s="70">
        <f t="shared" si="11"/>
        <v>0</v>
      </c>
      <c r="AA43" s="33"/>
      <c r="AB43" s="33"/>
      <c r="AC43" s="33"/>
      <c r="AD43" s="33"/>
      <c r="AE43" s="33"/>
      <c r="AF43" s="33"/>
      <c r="AG43" s="33"/>
      <c r="AH43" s="33"/>
      <c r="AI43" s="33"/>
      <c r="AJ43" s="33"/>
    </row>
    <row r="44" spans="1:36" ht="24.75" customHeight="1" x14ac:dyDescent="0.2">
      <c r="A44" s="4">
        <f t="shared" si="12"/>
        <v>35</v>
      </c>
      <c r="B44" s="4" t="s">
        <v>2098</v>
      </c>
      <c r="C44" s="5" t="s">
        <v>2099</v>
      </c>
      <c r="D44" s="4" t="s">
        <v>15</v>
      </c>
      <c r="E44" s="6">
        <f>ROUND('9,1'!E44*'1,2'!$E$28,0)</f>
        <v>5484</v>
      </c>
      <c r="F44" s="70">
        <f t="shared" si="0"/>
        <v>1782.3</v>
      </c>
      <c r="G44" s="6">
        <f>ROUND('9,1'!F44*'1,2'!$E$28,0)</f>
        <v>0</v>
      </c>
      <c r="H44" s="6">
        <f t="shared" si="1"/>
        <v>0</v>
      </c>
      <c r="I44" s="70">
        <f t="shared" si="2"/>
        <v>0</v>
      </c>
      <c r="J44" s="6">
        <v>4007</v>
      </c>
      <c r="K44" s="70">
        <f t="shared" si="3"/>
        <v>1302.2750000000001</v>
      </c>
      <c r="L44" s="6"/>
      <c r="M44" s="6">
        <f t="shared" si="4"/>
        <v>0</v>
      </c>
      <c r="N44" s="70">
        <f t="shared" si="5"/>
        <v>0</v>
      </c>
      <c r="O44" s="11">
        <v>4007</v>
      </c>
      <c r="P44" s="12"/>
      <c r="Q44" s="6">
        <f>ROUND('9,1'!G44*'1,2'!$E$28,0)</f>
        <v>10223</v>
      </c>
      <c r="R44" s="70">
        <f t="shared" si="6"/>
        <v>3322.4749999999999</v>
      </c>
      <c r="S44" s="6">
        <f>ROUND('9,1'!H44*'1,2'!$E$28,0)</f>
        <v>0</v>
      </c>
      <c r="T44" s="6">
        <f t="shared" si="7"/>
        <v>0</v>
      </c>
      <c r="U44" s="70">
        <f t="shared" si="8"/>
        <v>0</v>
      </c>
      <c r="V44" s="6">
        <f>ROUND('9,1'!I44*'1,2'!$E$28,0)</f>
        <v>11784</v>
      </c>
      <c r="W44" s="70">
        <f t="shared" si="9"/>
        <v>3829.8</v>
      </c>
      <c r="X44" s="6">
        <f>ROUND('9,1'!J44*'1,2'!$E$28,0)</f>
        <v>0</v>
      </c>
      <c r="Y44" s="6">
        <f t="shared" si="10"/>
        <v>0</v>
      </c>
      <c r="Z44" s="70">
        <f t="shared" si="11"/>
        <v>0</v>
      </c>
      <c r="AA44" s="33"/>
      <c r="AB44" s="33"/>
      <c r="AC44" s="33"/>
      <c r="AD44" s="33"/>
      <c r="AE44" s="33"/>
      <c r="AF44" s="33"/>
      <c r="AG44" s="33"/>
      <c r="AH44" s="33"/>
      <c r="AI44" s="33"/>
      <c r="AJ44" s="33"/>
    </row>
    <row r="45" spans="1:36" ht="24.75" customHeight="1" x14ac:dyDescent="0.2">
      <c r="A45" s="4">
        <f t="shared" si="12"/>
        <v>36</v>
      </c>
      <c r="B45" s="4" t="s">
        <v>2100</v>
      </c>
      <c r="C45" s="5" t="s">
        <v>2101</v>
      </c>
      <c r="D45" s="4" t="s">
        <v>15</v>
      </c>
      <c r="E45" s="6">
        <f>ROUND('9,1'!E45*'1,2'!$E$28,0)</f>
        <v>7275</v>
      </c>
      <c r="F45" s="70">
        <f t="shared" si="0"/>
        <v>2364.375</v>
      </c>
      <c r="G45" s="6">
        <f>ROUND('9,1'!F45*'1,2'!$E$28,0)</f>
        <v>0</v>
      </c>
      <c r="H45" s="6">
        <f t="shared" si="1"/>
        <v>0</v>
      </c>
      <c r="I45" s="70">
        <f t="shared" si="2"/>
        <v>0</v>
      </c>
      <c r="J45" s="6">
        <v>5314</v>
      </c>
      <c r="K45" s="70">
        <f t="shared" si="3"/>
        <v>1727.05</v>
      </c>
      <c r="L45" s="6"/>
      <c r="M45" s="6">
        <f t="shared" si="4"/>
        <v>0</v>
      </c>
      <c r="N45" s="70">
        <f t="shared" si="5"/>
        <v>0</v>
      </c>
      <c r="O45" s="11">
        <v>5314</v>
      </c>
      <c r="P45" s="12"/>
      <c r="Q45" s="6">
        <f>ROUND('9,1'!G45*'1,2'!$E$28,0)</f>
        <v>13559</v>
      </c>
      <c r="R45" s="70">
        <f t="shared" si="6"/>
        <v>4406.6750000000002</v>
      </c>
      <c r="S45" s="6">
        <f>ROUND('9,1'!H45*'1,2'!$E$28,0)</f>
        <v>0</v>
      </c>
      <c r="T45" s="6">
        <f t="shared" si="7"/>
        <v>0</v>
      </c>
      <c r="U45" s="70">
        <f t="shared" si="8"/>
        <v>0</v>
      </c>
      <c r="V45" s="6">
        <f>ROUND('9,1'!I45*'1,2'!$E$28,0)</f>
        <v>15631</v>
      </c>
      <c r="W45" s="70">
        <f t="shared" si="9"/>
        <v>5080.0749999999998</v>
      </c>
      <c r="X45" s="6">
        <f>ROUND('9,1'!J45*'1,2'!$E$28,0)</f>
        <v>0</v>
      </c>
      <c r="Y45" s="6">
        <f t="shared" si="10"/>
        <v>0</v>
      </c>
      <c r="Z45" s="70">
        <f t="shared" si="11"/>
        <v>0</v>
      </c>
      <c r="AA45" s="33"/>
      <c r="AB45" s="33"/>
      <c r="AC45" s="33"/>
      <c r="AD45" s="33"/>
      <c r="AE45" s="33"/>
      <c r="AF45" s="33"/>
      <c r="AG45" s="33"/>
      <c r="AH45" s="33"/>
      <c r="AI45" s="33"/>
      <c r="AJ45" s="33"/>
    </row>
    <row r="46" spans="1:36" ht="24.75" customHeight="1" x14ac:dyDescent="0.2">
      <c r="A46" s="4">
        <f t="shared" si="12"/>
        <v>37</v>
      </c>
      <c r="B46" s="4" t="s">
        <v>2102</v>
      </c>
      <c r="C46" s="5" t="s">
        <v>2103</v>
      </c>
      <c r="D46" s="4" t="s">
        <v>15</v>
      </c>
      <c r="E46" s="6">
        <f>ROUND('9,1'!E46*'1,2'!$E$28,0)</f>
        <v>8543</v>
      </c>
      <c r="F46" s="70">
        <f t="shared" si="0"/>
        <v>2776.4749999999999</v>
      </c>
      <c r="G46" s="6">
        <f>ROUND('9,1'!F46*'1,2'!$E$28,0)</f>
        <v>0</v>
      </c>
      <c r="H46" s="6">
        <f t="shared" si="1"/>
        <v>0</v>
      </c>
      <c r="I46" s="70">
        <f t="shared" si="2"/>
        <v>0</v>
      </c>
      <c r="J46" s="6">
        <v>6242</v>
      </c>
      <c r="K46" s="70">
        <f t="shared" si="3"/>
        <v>2028.65</v>
      </c>
      <c r="L46" s="6"/>
      <c r="M46" s="6">
        <f t="shared" si="4"/>
        <v>0</v>
      </c>
      <c r="N46" s="70">
        <f t="shared" si="5"/>
        <v>0</v>
      </c>
      <c r="O46" s="11">
        <v>6242</v>
      </c>
      <c r="P46" s="12"/>
      <c r="Q46" s="6">
        <f>ROUND('9,1'!G46*'1,2'!$E$28,0)</f>
        <v>15925</v>
      </c>
      <c r="R46" s="70">
        <f t="shared" si="6"/>
        <v>5175.625</v>
      </c>
      <c r="S46" s="6">
        <f>ROUND('9,1'!H46*'1,2'!$E$28,0)</f>
        <v>0</v>
      </c>
      <c r="T46" s="6">
        <f t="shared" si="7"/>
        <v>0</v>
      </c>
      <c r="U46" s="70">
        <f t="shared" si="8"/>
        <v>0</v>
      </c>
      <c r="V46" s="6">
        <f>ROUND('9,1'!I46*'1,2'!$E$28,0)</f>
        <v>18358</v>
      </c>
      <c r="W46" s="70">
        <f t="shared" si="9"/>
        <v>5966.35</v>
      </c>
      <c r="X46" s="6">
        <f>ROUND('9,1'!J46*'1,2'!$E$28,0)</f>
        <v>0</v>
      </c>
      <c r="Y46" s="6">
        <f t="shared" si="10"/>
        <v>0</v>
      </c>
      <c r="Z46" s="70">
        <f t="shared" si="11"/>
        <v>0</v>
      </c>
      <c r="AA46" s="33"/>
      <c r="AB46" s="33"/>
      <c r="AC46" s="33"/>
      <c r="AD46" s="33"/>
      <c r="AE46" s="33"/>
      <c r="AF46" s="33"/>
      <c r="AG46" s="33"/>
      <c r="AH46" s="33"/>
      <c r="AI46" s="33"/>
      <c r="AJ46" s="33"/>
    </row>
    <row r="47" spans="1:36" ht="24.75" customHeight="1" x14ac:dyDescent="0.2">
      <c r="A47" s="4">
        <f t="shared" si="12"/>
        <v>38</v>
      </c>
      <c r="B47" s="4" t="s">
        <v>2104</v>
      </c>
      <c r="C47" s="5" t="s">
        <v>2105</v>
      </c>
      <c r="D47" s="4" t="s">
        <v>15</v>
      </c>
      <c r="E47" s="6">
        <f>ROUND('9,1'!E47*'1,2'!$E$28,0)</f>
        <v>10507</v>
      </c>
      <c r="F47" s="70">
        <f t="shared" si="0"/>
        <v>3414.7750000000001</v>
      </c>
      <c r="G47" s="6">
        <f>ROUND('9,1'!F47*'1,2'!$E$28,0)</f>
        <v>0</v>
      </c>
      <c r="H47" s="6">
        <f t="shared" si="1"/>
        <v>0</v>
      </c>
      <c r="I47" s="70">
        <f t="shared" si="2"/>
        <v>0</v>
      </c>
      <c r="J47" s="6">
        <v>7676</v>
      </c>
      <c r="K47" s="70">
        <f t="shared" si="3"/>
        <v>2494.7000000000003</v>
      </c>
      <c r="L47" s="6"/>
      <c r="M47" s="6">
        <f t="shared" si="4"/>
        <v>0</v>
      </c>
      <c r="N47" s="70">
        <f t="shared" si="5"/>
        <v>0</v>
      </c>
      <c r="O47" s="11">
        <v>7676</v>
      </c>
      <c r="P47" s="12"/>
      <c r="Q47" s="6">
        <f>ROUND('9,1'!G47*'1,2'!$E$28,0)</f>
        <v>19584</v>
      </c>
      <c r="R47" s="70">
        <f t="shared" si="6"/>
        <v>6364.8</v>
      </c>
      <c r="S47" s="6">
        <f>ROUND('9,1'!H47*'1,2'!$E$28,0)</f>
        <v>0</v>
      </c>
      <c r="T47" s="6">
        <f t="shared" si="7"/>
        <v>0</v>
      </c>
      <c r="U47" s="70">
        <f t="shared" si="8"/>
        <v>0</v>
      </c>
      <c r="V47" s="6">
        <f>ROUND('9,1'!I47*'1,2'!$E$28,0)</f>
        <v>22576</v>
      </c>
      <c r="W47" s="70">
        <f t="shared" si="9"/>
        <v>7337.2</v>
      </c>
      <c r="X47" s="6">
        <f>ROUND('9,1'!J47*'1,2'!$E$28,0)</f>
        <v>0</v>
      </c>
      <c r="Y47" s="6">
        <f t="shared" si="10"/>
        <v>0</v>
      </c>
      <c r="Z47" s="70">
        <f t="shared" si="11"/>
        <v>0</v>
      </c>
      <c r="AA47" s="33"/>
      <c r="AB47" s="33"/>
      <c r="AC47" s="33"/>
      <c r="AD47" s="33"/>
      <c r="AE47" s="33"/>
      <c r="AF47" s="33"/>
      <c r="AG47" s="33"/>
      <c r="AH47" s="33"/>
      <c r="AI47" s="33"/>
      <c r="AJ47" s="33"/>
    </row>
    <row r="48" spans="1:36" ht="24.75" customHeight="1" x14ac:dyDescent="0.2">
      <c r="A48" s="4">
        <f t="shared" si="12"/>
        <v>39</v>
      </c>
      <c r="B48" s="4" t="s">
        <v>2106</v>
      </c>
      <c r="C48" s="5" t="s">
        <v>2107</v>
      </c>
      <c r="D48" s="4" t="s">
        <v>15</v>
      </c>
      <c r="E48" s="6">
        <f>ROUND('9,1'!E48*'1,2'!$E$28,0)</f>
        <v>2079</v>
      </c>
      <c r="F48" s="70">
        <f t="shared" si="0"/>
        <v>675.67500000000007</v>
      </c>
      <c r="G48" s="6">
        <f>ROUND('9,1'!F48*'1,2'!$E$28,0)</f>
        <v>0</v>
      </c>
      <c r="H48" s="6">
        <f t="shared" si="1"/>
        <v>0</v>
      </c>
      <c r="I48" s="70">
        <f t="shared" si="2"/>
        <v>0</v>
      </c>
      <c r="J48" s="6">
        <v>1518</v>
      </c>
      <c r="K48" s="70">
        <f t="shared" si="3"/>
        <v>493.35</v>
      </c>
      <c r="L48" s="6"/>
      <c r="M48" s="6">
        <f t="shared" si="4"/>
        <v>0</v>
      </c>
      <c r="N48" s="70">
        <f t="shared" si="5"/>
        <v>0</v>
      </c>
      <c r="O48" s="11">
        <v>1518</v>
      </c>
      <c r="P48" s="12"/>
      <c r="Q48" s="6">
        <f>ROUND('9,1'!G48*'1,2'!$E$28,0)</f>
        <v>3874</v>
      </c>
      <c r="R48" s="70">
        <f t="shared" si="6"/>
        <v>1259.05</v>
      </c>
      <c r="S48" s="6">
        <f>ROUND('9,1'!H48*'1,2'!$E$28,0)</f>
        <v>0</v>
      </c>
      <c r="T48" s="6">
        <f t="shared" si="7"/>
        <v>0</v>
      </c>
      <c r="U48" s="70">
        <f t="shared" si="8"/>
        <v>0</v>
      </c>
      <c r="V48" s="6">
        <f>ROUND('9,1'!I48*'1,2'!$E$28,0)</f>
        <v>4466</v>
      </c>
      <c r="W48" s="70">
        <f t="shared" si="9"/>
        <v>1451.45</v>
      </c>
      <c r="X48" s="6">
        <f>ROUND('9,1'!J48*'1,2'!$E$28,0)</f>
        <v>0</v>
      </c>
      <c r="Y48" s="6">
        <f t="shared" si="10"/>
        <v>0</v>
      </c>
      <c r="Z48" s="70">
        <f t="shared" si="11"/>
        <v>0</v>
      </c>
      <c r="AA48" s="33"/>
      <c r="AB48" s="33"/>
      <c r="AC48" s="33"/>
      <c r="AD48" s="33"/>
      <c r="AE48" s="33"/>
      <c r="AF48" s="33"/>
      <c r="AG48" s="33"/>
      <c r="AH48" s="33"/>
      <c r="AI48" s="33"/>
      <c r="AJ48" s="33"/>
    </row>
    <row r="49" spans="1:36" ht="24.75" customHeight="1" x14ac:dyDescent="0.2">
      <c r="A49" s="4">
        <f t="shared" si="12"/>
        <v>40</v>
      </c>
      <c r="B49" s="4" t="s">
        <v>2108</v>
      </c>
      <c r="C49" s="5" t="s">
        <v>2109</v>
      </c>
      <c r="D49" s="4" t="s">
        <v>15</v>
      </c>
      <c r="E49" s="6">
        <f>ROUND('9,1'!E49*'1,2'!$E$28,0)</f>
        <v>831</v>
      </c>
      <c r="F49" s="70">
        <f t="shared" si="0"/>
        <v>270.07499999999999</v>
      </c>
      <c r="G49" s="6">
        <f>ROUND('9,1'!F49*'1,2'!$E$28,0)</f>
        <v>0</v>
      </c>
      <c r="H49" s="6">
        <f t="shared" si="1"/>
        <v>0</v>
      </c>
      <c r="I49" s="70">
        <f t="shared" si="2"/>
        <v>0</v>
      </c>
      <c r="J49" s="6">
        <v>607</v>
      </c>
      <c r="K49" s="70">
        <f t="shared" si="3"/>
        <v>197.27500000000001</v>
      </c>
      <c r="L49" s="6"/>
      <c r="M49" s="6">
        <f t="shared" si="4"/>
        <v>0</v>
      </c>
      <c r="N49" s="70">
        <f t="shared" si="5"/>
        <v>0</v>
      </c>
      <c r="O49" s="13">
        <v>607</v>
      </c>
      <c r="P49" s="12"/>
      <c r="Q49" s="6">
        <f>ROUND('9,1'!G49*'1,2'!$E$28,0)</f>
        <v>1549</v>
      </c>
      <c r="R49" s="70">
        <f t="shared" si="6"/>
        <v>503.42500000000001</v>
      </c>
      <c r="S49" s="6">
        <f>ROUND('9,1'!H49*'1,2'!$E$28,0)</f>
        <v>0</v>
      </c>
      <c r="T49" s="6">
        <f t="shared" si="7"/>
        <v>0</v>
      </c>
      <c r="U49" s="70">
        <f t="shared" si="8"/>
        <v>0</v>
      </c>
      <c r="V49" s="6">
        <f>ROUND('9,1'!I49*'1,2'!$E$28,0)</f>
        <v>1787</v>
      </c>
      <c r="W49" s="70">
        <f t="shared" si="9"/>
        <v>580.77499999999998</v>
      </c>
      <c r="X49" s="6">
        <f>ROUND('9,1'!J49*'1,2'!$E$28,0)</f>
        <v>0</v>
      </c>
      <c r="Y49" s="6">
        <f t="shared" si="10"/>
        <v>0</v>
      </c>
      <c r="Z49" s="70">
        <f t="shared" si="11"/>
        <v>0</v>
      </c>
      <c r="AA49" s="33"/>
      <c r="AB49" s="33"/>
      <c r="AC49" s="33"/>
      <c r="AD49" s="33"/>
      <c r="AE49" s="33"/>
      <c r="AF49" s="33"/>
      <c r="AG49" s="33"/>
      <c r="AH49" s="33"/>
      <c r="AI49" s="33"/>
      <c r="AJ49" s="33"/>
    </row>
    <row r="50" spans="1:36" ht="24.75" customHeight="1" x14ac:dyDescent="0.2">
      <c r="A50" s="4">
        <f t="shared" si="12"/>
        <v>41</v>
      </c>
      <c r="B50" s="4" t="s">
        <v>2110</v>
      </c>
      <c r="C50" s="5" t="s">
        <v>2111</v>
      </c>
      <c r="D50" s="4" t="s">
        <v>15</v>
      </c>
      <c r="E50" s="6">
        <f>ROUND('9,1'!E50*'1,2'!$E$28,0)</f>
        <v>174</v>
      </c>
      <c r="F50" s="70">
        <f t="shared" si="0"/>
        <v>56.550000000000004</v>
      </c>
      <c r="G50" s="6">
        <f>ROUND('9,1'!F50*'1,2'!$E$28,0)</f>
        <v>190</v>
      </c>
      <c r="H50" s="6">
        <f t="shared" si="1"/>
        <v>158.33333333333334</v>
      </c>
      <c r="I50" s="70">
        <f t="shared" si="2"/>
        <v>51.458333333333336</v>
      </c>
      <c r="J50" s="6">
        <v>132</v>
      </c>
      <c r="K50" s="70">
        <f t="shared" si="3"/>
        <v>42.9</v>
      </c>
      <c r="L50" s="6">
        <v>143</v>
      </c>
      <c r="M50" s="6">
        <f t="shared" si="4"/>
        <v>119.16666666666667</v>
      </c>
      <c r="N50" s="70">
        <f t="shared" si="5"/>
        <v>38.729166666666671</v>
      </c>
      <c r="O50" s="13">
        <v>128</v>
      </c>
      <c r="P50" s="13">
        <v>139</v>
      </c>
      <c r="Q50" s="6">
        <f>ROUND('9,1'!G50*'1,2'!$E$28,0)</f>
        <v>323</v>
      </c>
      <c r="R50" s="70">
        <f t="shared" si="6"/>
        <v>104.97500000000001</v>
      </c>
      <c r="S50" s="6">
        <f>ROUND('9,1'!H50*'1,2'!$E$28,0)</f>
        <v>356</v>
      </c>
      <c r="T50" s="6">
        <f t="shared" si="7"/>
        <v>296.66666666666669</v>
      </c>
      <c r="U50" s="70">
        <f t="shared" si="8"/>
        <v>96.416666666666671</v>
      </c>
      <c r="V50" s="6">
        <f>ROUND('9,1'!I50*'1,2'!$E$28,0)</f>
        <v>371</v>
      </c>
      <c r="W50" s="70">
        <f t="shared" si="9"/>
        <v>120.575</v>
      </c>
      <c r="X50" s="6">
        <f>ROUND('9,1'!J50*'1,2'!$E$28,0)</f>
        <v>413</v>
      </c>
      <c r="Y50" s="6">
        <f t="shared" si="10"/>
        <v>344.16666666666669</v>
      </c>
      <c r="Z50" s="70">
        <f t="shared" si="11"/>
        <v>111.85416666666667</v>
      </c>
      <c r="AA50" s="33"/>
      <c r="AB50" s="33"/>
      <c r="AC50" s="33"/>
      <c r="AD50" s="33"/>
      <c r="AE50" s="33"/>
      <c r="AF50" s="33"/>
      <c r="AG50" s="33"/>
      <c r="AH50" s="33"/>
      <c r="AI50" s="33"/>
      <c r="AJ50" s="33"/>
    </row>
    <row r="51" spans="1:36" ht="24.75" customHeight="1" x14ac:dyDescent="0.2">
      <c r="A51" s="4">
        <f t="shared" si="12"/>
        <v>42</v>
      </c>
      <c r="B51" s="4" t="s">
        <v>2112</v>
      </c>
      <c r="C51" s="5" t="s">
        <v>2113</v>
      </c>
      <c r="D51" s="4" t="s">
        <v>15</v>
      </c>
      <c r="E51" s="6">
        <f>ROUND('9,1'!E51*'1,2'!$E$28,0)</f>
        <v>232</v>
      </c>
      <c r="F51" s="70">
        <f t="shared" si="0"/>
        <v>75.400000000000006</v>
      </c>
      <c r="G51" s="6">
        <f>ROUND('9,1'!F51*'1,2'!$E$28,0)</f>
        <v>256</v>
      </c>
      <c r="H51" s="6">
        <f t="shared" si="1"/>
        <v>213.33333333333334</v>
      </c>
      <c r="I51" s="70">
        <f t="shared" si="2"/>
        <v>69.333333333333343</v>
      </c>
      <c r="J51" s="6">
        <v>176</v>
      </c>
      <c r="K51" s="70">
        <f t="shared" si="3"/>
        <v>57.2</v>
      </c>
      <c r="L51" s="6">
        <v>191</v>
      </c>
      <c r="M51" s="6">
        <f t="shared" si="4"/>
        <v>159.16666666666669</v>
      </c>
      <c r="N51" s="70">
        <f t="shared" si="5"/>
        <v>51.729166666666671</v>
      </c>
      <c r="O51" s="13">
        <v>171</v>
      </c>
      <c r="P51" s="13">
        <v>185</v>
      </c>
      <c r="Q51" s="6">
        <f>ROUND('9,1'!G51*'1,2'!$E$28,0)</f>
        <v>432</v>
      </c>
      <c r="R51" s="70">
        <f t="shared" si="6"/>
        <v>140.4</v>
      </c>
      <c r="S51" s="6">
        <f>ROUND('9,1'!H51*'1,2'!$E$28,0)</f>
        <v>476</v>
      </c>
      <c r="T51" s="6">
        <f t="shared" si="7"/>
        <v>396.66666666666669</v>
      </c>
      <c r="U51" s="70">
        <f t="shared" si="8"/>
        <v>128.91666666666669</v>
      </c>
      <c r="V51" s="6">
        <f>ROUND('9,1'!I51*'1,2'!$E$28,0)</f>
        <v>495</v>
      </c>
      <c r="W51" s="70">
        <f t="shared" si="9"/>
        <v>160.875</v>
      </c>
      <c r="X51" s="6">
        <f>ROUND('9,1'!J51*'1,2'!$E$28,0)</f>
        <v>551</v>
      </c>
      <c r="Y51" s="6">
        <f t="shared" si="10"/>
        <v>459.16666666666669</v>
      </c>
      <c r="Z51" s="70">
        <f t="shared" si="11"/>
        <v>149.22916666666669</v>
      </c>
      <c r="AA51" s="33"/>
      <c r="AB51" s="33"/>
      <c r="AC51" s="33"/>
      <c r="AD51" s="33"/>
      <c r="AE51" s="33"/>
      <c r="AF51" s="33"/>
      <c r="AG51" s="33"/>
      <c r="AH51" s="33"/>
      <c r="AI51" s="33"/>
      <c r="AJ51" s="33"/>
    </row>
  </sheetData>
  <autoFilter ref="A1:AI51">
    <filterColumn colId="0" showButton="0"/>
    <filterColumn colId="1" showButton="0"/>
    <filterColumn colId="2" showButton="0"/>
    <filterColumn colId="3" showButton="0"/>
    <filterColumn colId="4" showButton="0"/>
    <filterColumn colId="5" hiddenButton="1" showButton="0"/>
    <filterColumn colId="7" hiddenButton="1" showButton="0"/>
    <filterColumn colId="8" hiddenButton="1" showButton="0"/>
    <filterColumn colId="10" hiddenButton="1" showButton="0"/>
    <filterColumn colId="12" hiddenButton="1" showButton="0"/>
    <filterColumn colId="13" hiddenButton="1" showButton="0"/>
    <filterColumn colId="17" hiddenButton="1" showButton="0"/>
    <filterColumn colId="19" hiddenButton="1" showButton="0"/>
    <filterColumn colId="20" hiddenButton="1" showButton="0"/>
    <filterColumn colId="22" hiddenButton="1" showButton="0"/>
  </autoFilter>
  <mergeCells count="17">
    <mergeCell ref="V8:Z8"/>
    <mergeCell ref="O8:P8"/>
    <mergeCell ref="E8:I8"/>
    <mergeCell ref="E7:I7"/>
    <mergeCell ref="J7:N7"/>
    <mergeCell ref="J8:N8"/>
    <mergeCell ref="Q7:U7"/>
    <mergeCell ref="A1:X1"/>
    <mergeCell ref="A4:X4"/>
    <mergeCell ref="A6:G6"/>
    <mergeCell ref="O7:P7"/>
    <mergeCell ref="V7:Z7"/>
    <mergeCell ref="Q8:U8"/>
    <mergeCell ref="A8:A9"/>
    <mergeCell ref="B8:B9"/>
    <mergeCell ref="C8:C9"/>
    <mergeCell ref="D8:D9"/>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A55"/>
  <sheetViews>
    <sheetView workbookViewId="0">
      <pane ySplit="9" topLeftCell="A10" activePane="bottomLeft" state="frozen"/>
      <selection activeCell="I203" sqref="I203"/>
      <selection pane="bottomLeft" sqref="A1:F2"/>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11" width="11.42578125" style="1" customWidth="1"/>
    <col min="12" max="12" width="11.85546875" style="1" customWidth="1"/>
    <col min="13" max="13" width="11.42578125" style="1" customWidth="1"/>
    <col min="14" max="14" width="11.85546875" style="1" customWidth="1"/>
    <col min="15" max="256" width="9.140625" style="1"/>
    <col min="257" max="257" width="11.5703125" style="1" customWidth="1"/>
    <col min="258" max="258" width="13.140625" style="1" customWidth="1"/>
    <col min="259" max="259" width="48.42578125" style="1" customWidth="1"/>
    <col min="260" max="260" width="13.85546875" style="1" customWidth="1"/>
    <col min="261" max="261" width="11.42578125" style="1" customWidth="1"/>
    <col min="262" max="262" width="11.85546875" style="1" customWidth="1"/>
    <col min="263" max="512" width="9.140625" style="1"/>
    <col min="513" max="513" width="11.5703125" style="1" customWidth="1"/>
    <col min="514" max="514" width="13.140625" style="1" customWidth="1"/>
    <col min="515" max="515" width="48.42578125" style="1" customWidth="1"/>
    <col min="516" max="516" width="13.85546875" style="1" customWidth="1"/>
    <col min="517" max="517" width="11.42578125" style="1" customWidth="1"/>
    <col min="518" max="518" width="11.85546875" style="1" customWidth="1"/>
    <col min="519" max="768" width="9.140625" style="1"/>
    <col min="769" max="769" width="11.5703125" style="1" customWidth="1"/>
    <col min="770" max="770" width="13.140625" style="1" customWidth="1"/>
    <col min="771" max="771" width="48.42578125" style="1" customWidth="1"/>
    <col min="772" max="772" width="13.85546875" style="1" customWidth="1"/>
    <col min="773" max="773" width="11.42578125" style="1" customWidth="1"/>
    <col min="774" max="774" width="11.85546875" style="1" customWidth="1"/>
    <col min="775" max="1024" width="9.140625" style="1"/>
    <col min="1025" max="1025" width="11.5703125" style="1" customWidth="1"/>
    <col min="1026" max="1026" width="13.140625" style="1" customWidth="1"/>
    <col min="1027" max="1027" width="48.42578125" style="1" customWidth="1"/>
    <col min="1028" max="1028" width="13.85546875" style="1" customWidth="1"/>
    <col min="1029" max="1029" width="11.42578125" style="1" customWidth="1"/>
    <col min="1030" max="1030" width="11.85546875" style="1" customWidth="1"/>
    <col min="1031" max="1280" width="9.140625" style="1"/>
    <col min="1281" max="1281" width="11.5703125" style="1" customWidth="1"/>
    <col min="1282" max="1282" width="13.140625" style="1" customWidth="1"/>
    <col min="1283" max="1283" width="48.42578125" style="1" customWidth="1"/>
    <col min="1284" max="1284" width="13.85546875" style="1" customWidth="1"/>
    <col min="1285" max="1285" width="11.42578125" style="1" customWidth="1"/>
    <col min="1286" max="1286" width="11.85546875" style="1" customWidth="1"/>
    <col min="1287" max="1536" width="9.140625" style="1"/>
    <col min="1537" max="1537" width="11.5703125" style="1" customWidth="1"/>
    <col min="1538" max="1538" width="13.140625" style="1" customWidth="1"/>
    <col min="1539" max="1539" width="48.42578125" style="1" customWidth="1"/>
    <col min="1540" max="1540" width="13.85546875" style="1" customWidth="1"/>
    <col min="1541" max="1541" width="11.42578125" style="1" customWidth="1"/>
    <col min="1542" max="1542" width="11.85546875" style="1" customWidth="1"/>
    <col min="1543" max="1792" width="9.140625" style="1"/>
    <col min="1793" max="1793" width="11.5703125" style="1" customWidth="1"/>
    <col min="1794" max="1794" width="13.140625" style="1" customWidth="1"/>
    <col min="1795" max="1795" width="48.42578125" style="1" customWidth="1"/>
    <col min="1796" max="1796" width="13.85546875" style="1" customWidth="1"/>
    <col min="1797" max="1797" width="11.42578125" style="1" customWidth="1"/>
    <col min="1798" max="1798" width="11.85546875" style="1" customWidth="1"/>
    <col min="1799" max="2048" width="9.140625" style="1"/>
    <col min="2049" max="2049" width="11.5703125" style="1" customWidth="1"/>
    <col min="2050" max="2050" width="13.140625" style="1" customWidth="1"/>
    <col min="2051" max="2051" width="48.42578125" style="1" customWidth="1"/>
    <col min="2052" max="2052" width="13.85546875" style="1" customWidth="1"/>
    <col min="2053" max="2053" width="11.42578125" style="1" customWidth="1"/>
    <col min="2054" max="2054" width="11.85546875" style="1" customWidth="1"/>
    <col min="2055" max="2304" width="9.140625" style="1"/>
    <col min="2305" max="2305" width="11.5703125" style="1" customWidth="1"/>
    <col min="2306" max="2306" width="13.140625" style="1" customWidth="1"/>
    <col min="2307" max="2307" width="48.42578125" style="1" customWidth="1"/>
    <col min="2308" max="2308" width="13.85546875" style="1" customWidth="1"/>
    <col min="2309" max="2309" width="11.42578125" style="1" customWidth="1"/>
    <col min="2310" max="2310" width="11.85546875" style="1" customWidth="1"/>
    <col min="2311" max="2560" width="9.140625" style="1"/>
    <col min="2561" max="2561" width="11.5703125" style="1" customWidth="1"/>
    <col min="2562" max="2562" width="13.140625" style="1" customWidth="1"/>
    <col min="2563" max="2563" width="48.42578125" style="1" customWidth="1"/>
    <col min="2564" max="2564" width="13.85546875" style="1" customWidth="1"/>
    <col min="2565" max="2565" width="11.42578125" style="1" customWidth="1"/>
    <col min="2566" max="2566" width="11.85546875" style="1" customWidth="1"/>
    <col min="2567" max="2816" width="9.140625" style="1"/>
    <col min="2817" max="2817" width="11.5703125" style="1" customWidth="1"/>
    <col min="2818" max="2818" width="13.140625" style="1" customWidth="1"/>
    <col min="2819" max="2819" width="48.42578125" style="1" customWidth="1"/>
    <col min="2820" max="2820" width="13.85546875" style="1" customWidth="1"/>
    <col min="2821" max="2821" width="11.42578125" style="1" customWidth="1"/>
    <col min="2822" max="2822" width="11.85546875" style="1" customWidth="1"/>
    <col min="2823" max="3072" width="9.140625" style="1"/>
    <col min="3073" max="3073" width="11.5703125" style="1" customWidth="1"/>
    <col min="3074" max="3074" width="13.140625" style="1" customWidth="1"/>
    <col min="3075" max="3075" width="48.42578125" style="1" customWidth="1"/>
    <col min="3076" max="3076" width="13.85546875" style="1" customWidth="1"/>
    <col min="3077" max="3077" width="11.42578125" style="1" customWidth="1"/>
    <col min="3078" max="3078" width="11.85546875" style="1" customWidth="1"/>
    <col min="3079" max="3328" width="9.140625" style="1"/>
    <col min="3329" max="3329" width="11.5703125" style="1" customWidth="1"/>
    <col min="3330" max="3330" width="13.140625" style="1" customWidth="1"/>
    <col min="3331" max="3331" width="48.42578125" style="1" customWidth="1"/>
    <col min="3332" max="3332" width="13.85546875" style="1" customWidth="1"/>
    <col min="3333" max="3333" width="11.42578125" style="1" customWidth="1"/>
    <col min="3334" max="3334" width="11.85546875" style="1" customWidth="1"/>
    <col min="3335" max="3584" width="9.140625" style="1"/>
    <col min="3585" max="3585" width="11.5703125" style="1" customWidth="1"/>
    <col min="3586" max="3586" width="13.140625" style="1" customWidth="1"/>
    <col min="3587" max="3587" width="48.42578125" style="1" customWidth="1"/>
    <col min="3588" max="3588" width="13.85546875" style="1" customWidth="1"/>
    <col min="3589" max="3589" width="11.42578125" style="1" customWidth="1"/>
    <col min="3590" max="3590" width="11.85546875" style="1" customWidth="1"/>
    <col min="3591" max="3840" width="9.140625" style="1"/>
    <col min="3841" max="3841" width="11.5703125" style="1" customWidth="1"/>
    <col min="3842" max="3842" width="13.140625" style="1" customWidth="1"/>
    <col min="3843" max="3843" width="48.42578125" style="1" customWidth="1"/>
    <col min="3844" max="3844" width="13.85546875" style="1" customWidth="1"/>
    <col min="3845" max="3845" width="11.42578125" style="1" customWidth="1"/>
    <col min="3846" max="3846" width="11.85546875" style="1" customWidth="1"/>
    <col min="3847" max="4096" width="9.140625" style="1"/>
    <col min="4097" max="4097" width="11.5703125" style="1" customWidth="1"/>
    <col min="4098" max="4098" width="13.140625" style="1" customWidth="1"/>
    <col min="4099" max="4099" width="48.42578125" style="1" customWidth="1"/>
    <col min="4100" max="4100" width="13.85546875" style="1" customWidth="1"/>
    <col min="4101" max="4101" width="11.42578125" style="1" customWidth="1"/>
    <col min="4102" max="4102" width="11.85546875" style="1" customWidth="1"/>
    <col min="4103" max="4352" width="9.140625" style="1"/>
    <col min="4353" max="4353" width="11.5703125" style="1" customWidth="1"/>
    <col min="4354" max="4354" width="13.140625" style="1" customWidth="1"/>
    <col min="4355" max="4355" width="48.42578125" style="1" customWidth="1"/>
    <col min="4356" max="4356" width="13.85546875" style="1" customWidth="1"/>
    <col min="4357" max="4357" width="11.42578125" style="1" customWidth="1"/>
    <col min="4358" max="4358" width="11.85546875" style="1" customWidth="1"/>
    <col min="4359" max="4608" width="9.140625" style="1"/>
    <col min="4609" max="4609" width="11.5703125" style="1" customWidth="1"/>
    <col min="4610" max="4610" width="13.140625" style="1" customWidth="1"/>
    <col min="4611" max="4611" width="48.42578125" style="1" customWidth="1"/>
    <col min="4612" max="4612" width="13.85546875" style="1" customWidth="1"/>
    <col min="4613" max="4613" width="11.42578125" style="1" customWidth="1"/>
    <col min="4614" max="4614" width="11.85546875" style="1" customWidth="1"/>
    <col min="4615" max="4864" width="9.140625" style="1"/>
    <col min="4865" max="4865" width="11.5703125" style="1" customWidth="1"/>
    <col min="4866" max="4866" width="13.140625" style="1" customWidth="1"/>
    <col min="4867" max="4867" width="48.42578125" style="1" customWidth="1"/>
    <col min="4868" max="4868" width="13.85546875" style="1" customWidth="1"/>
    <col min="4869" max="4869" width="11.42578125" style="1" customWidth="1"/>
    <col min="4870" max="4870" width="11.85546875" style="1" customWidth="1"/>
    <col min="4871" max="5120" width="9.140625" style="1"/>
    <col min="5121" max="5121" width="11.5703125" style="1" customWidth="1"/>
    <col min="5122" max="5122" width="13.140625" style="1" customWidth="1"/>
    <col min="5123" max="5123" width="48.42578125" style="1" customWidth="1"/>
    <col min="5124" max="5124" width="13.85546875" style="1" customWidth="1"/>
    <col min="5125" max="5125" width="11.42578125" style="1" customWidth="1"/>
    <col min="5126" max="5126" width="11.85546875" style="1" customWidth="1"/>
    <col min="5127" max="5376" width="9.140625" style="1"/>
    <col min="5377" max="5377" width="11.5703125" style="1" customWidth="1"/>
    <col min="5378" max="5378" width="13.140625" style="1" customWidth="1"/>
    <col min="5379" max="5379" width="48.42578125" style="1" customWidth="1"/>
    <col min="5380" max="5380" width="13.85546875" style="1" customWidth="1"/>
    <col min="5381" max="5381" width="11.42578125" style="1" customWidth="1"/>
    <col min="5382" max="5382" width="11.85546875" style="1" customWidth="1"/>
    <col min="5383" max="5632" width="9.140625" style="1"/>
    <col min="5633" max="5633" width="11.5703125" style="1" customWidth="1"/>
    <col min="5634" max="5634" width="13.140625" style="1" customWidth="1"/>
    <col min="5635" max="5635" width="48.42578125" style="1" customWidth="1"/>
    <col min="5636" max="5636" width="13.85546875" style="1" customWidth="1"/>
    <col min="5637" max="5637" width="11.42578125" style="1" customWidth="1"/>
    <col min="5638" max="5638" width="11.85546875" style="1" customWidth="1"/>
    <col min="5639" max="5888" width="9.140625" style="1"/>
    <col min="5889" max="5889" width="11.5703125" style="1" customWidth="1"/>
    <col min="5890" max="5890" width="13.140625" style="1" customWidth="1"/>
    <col min="5891" max="5891" width="48.42578125" style="1" customWidth="1"/>
    <col min="5892" max="5892" width="13.85546875" style="1" customWidth="1"/>
    <col min="5893" max="5893" width="11.42578125" style="1" customWidth="1"/>
    <col min="5894" max="5894" width="11.85546875" style="1" customWidth="1"/>
    <col min="5895" max="6144" width="9.140625" style="1"/>
    <col min="6145" max="6145" width="11.5703125" style="1" customWidth="1"/>
    <col min="6146" max="6146" width="13.140625" style="1" customWidth="1"/>
    <col min="6147" max="6147" width="48.42578125" style="1" customWidth="1"/>
    <col min="6148" max="6148" width="13.85546875" style="1" customWidth="1"/>
    <col min="6149" max="6149" width="11.42578125" style="1" customWidth="1"/>
    <col min="6150" max="6150" width="11.85546875" style="1" customWidth="1"/>
    <col min="6151" max="6400" width="9.140625" style="1"/>
    <col min="6401" max="6401" width="11.5703125" style="1" customWidth="1"/>
    <col min="6402" max="6402" width="13.140625" style="1" customWidth="1"/>
    <col min="6403" max="6403" width="48.42578125" style="1" customWidth="1"/>
    <col min="6404" max="6404" width="13.85546875" style="1" customWidth="1"/>
    <col min="6405" max="6405" width="11.42578125" style="1" customWidth="1"/>
    <col min="6406" max="6406" width="11.85546875" style="1" customWidth="1"/>
    <col min="6407" max="6656" width="9.140625" style="1"/>
    <col min="6657" max="6657" width="11.5703125" style="1" customWidth="1"/>
    <col min="6658" max="6658" width="13.140625" style="1" customWidth="1"/>
    <col min="6659" max="6659" width="48.42578125" style="1" customWidth="1"/>
    <col min="6660" max="6660" width="13.85546875" style="1" customWidth="1"/>
    <col min="6661" max="6661" width="11.42578125" style="1" customWidth="1"/>
    <col min="6662" max="6662" width="11.85546875" style="1" customWidth="1"/>
    <col min="6663" max="6912" width="9.140625" style="1"/>
    <col min="6913" max="6913" width="11.5703125" style="1" customWidth="1"/>
    <col min="6914" max="6914" width="13.140625" style="1" customWidth="1"/>
    <col min="6915" max="6915" width="48.42578125" style="1" customWidth="1"/>
    <col min="6916" max="6916" width="13.85546875" style="1" customWidth="1"/>
    <col min="6917" max="6917" width="11.42578125" style="1" customWidth="1"/>
    <col min="6918" max="6918" width="11.85546875" style="1" customWidth="1"/>
    <col min="6919" max="7168" width="9.140625" style="1"/>
    <col min="7169" max="7169" width="11.5703125" style="1" customWidth="1"/>
    <col min="7170" max="7170" width="13.140625" style="1" customWidth="1"/>
    <col min="7171" max="7171" width="48.42578125" style="1" customWidth="1"/>
    <col min="7172" max="7172" width="13.85546875" style="1" customWidth="1"/>
    <col min="7173" max="7173" width="11.42578125" style="1" customWidth="1"/>
    <col min="7174" max="7174" width="11.85546875" style="1" customWidth="1"/>
    <col min="7175" max="7424" width="9.140625" style="1"/>
    <col min="7425" max="7425" width="11.5703125" style="1" customWidth="1"/>
    <col min="7426" max="7426" width="13.140625" style="1" customWidth="1"/>
    <col min="7427" max="7427" width="48.42578125" style="1" customWidth="1"/>
    <col min="7428" max="7428" width="13.85546875" style="1" customWidth="1"/>
    <col min="7429" max="7429" width="11.42578125" style="1" customWidth="1"/>
    <col min="7430" max="7430" width="11.85546875" style="1" customWidth="1"/>
    <col min="7431" max="7680" width="9.140625" style="1"/>
    <col min="7681" max="7681" width="11.5703125" style="1" customWidth="1"/>
    <col min="7682" max="7682" width="13.140625" style="1" customWidth="1"/>
    <col min="7683" max="7683" width="48.42578125" style="1" customWidth="1"/>
    <col min="7684" max="7684" width="13.85546875" style="1" customWidth="1"/>
    <col min="7685" max="7685" width="11.42578125" style="1" customWidth="1"/>
    <col min="7686" max="7686" width="11.85546875" style="1" customWidth="1"/>
    <col min="7687" max="7936" width="9.140625" style="1"/>
    <col min="7937" max="7937" width="11.5703125" style="1" customWidth="1"/>
    <col min="7938" max="7938" width="13.140625" style="1" customWidth="1"/>
    <col min="7939" max="7939" width="48.42578125" style="1" customWidth="1"/>
    <col min="7940" max="7940" width="13.85546875" style="1" customWidth="1"/>
    <col min="7941" max="7941" width="11.42578125" style="1" customWidth="1"/>
    <col min="7942" max="7942" width="11.85546875" style="1" customWidth="1"/>
    <col min="7943" max="8192" width="9.140625" style="1"/>
    <col min="8193" max="8193" width="11.5703125" style="1" customWidth="1"/>
    <col min="8194" max="8194" width="13.140625" style="1" customWidth="1"/>
    <col min="8195" max="8195" width="48.42578125" style="1" customWidth="1"/>
    <col min="8196" max="8196" width="13.85546875" style="1" customWidth="1"/>
    <col min="8197" max="8197" width="11.42578125" style="1" customWidth="1"/>
    <col min="8198" max="8198" width="11.85546875" style="1" customWidth="1"/>
    <col min="8199" max="8448" width="9.140625" style="1"/>
    <col min="8449" max="8449" width="11.5703125" style="1" customWidth="1"/>
    <col min="8450" max="8450" width="13.140625" style="1" customWidth="1"/>
    <col min="8451" max="8451" width="48.42578125" style="1" customWidth="1"/>
    <col min="8452" max="8452" width="13.85546875" style="1" customWidth="1"/>
    <col min="8453" max="8453" width="11.42578125" style="1" customWidth="1"/>
    <col min="8454" max="8454" width="11.85546875" style="1" customWidth="1"/>
    <col min="8455" max="8704" width="9.140625" style="1"/>
    <col min="8705" max="8705" width="11.5703125" style="1" customWidth="1"/>
    <col min="8706" max="8706" width="13.140625" style="1" customWidth="1"/>
    <col min="8707" max="8707" width="48.42578125" style="1" customWidth="1"/>
    <col min="8708" max="8708" width="13.85546875" style="1" customWidth="1"/>
    <col min="8709" max="8709" width="11.42578125" style="1" customWidth="1"/>
    <col min="8710" max="8710" width="11.85546875" style="1" customWidth="1"/>
    <col min="8711" max="8960" width="9.140625" style="1"/>
    <col min="8961" max="8961" width="11.5703125" style="1" customWidth="1"/>
    <col min="8962" max="8962" width="13.140625" style="1" customWidth="1"/>
    <col min="8963" max="8963" width="48.42578125" style="1" customWidth="1"/>
    <col min="8964" max="8964" width="13.85546875" style="1" customWidth="1"/>
    <col min="8965" max="8965" width="11.42578125" style="1" customWidth="1"/>
    <col min="8966" max="8966" width="11.85546875" style="1" customWidth="1"/>
    <col min="8967" max="9216" width="9.140625" style="1"/>
    <col min="9217" max="9217" width="11.5703125" style="1" customWidth="1"/>
    <col min="9218" max="9218" width="13.140625" style="1" customWidth="1"/>
    <col min="9219" max="9219" width="48.42578125" style="1" customWidth="1"/>
    <col min="9220" max="9220" width="13.85546875" style="1" customWidth="1"/>
    <col min="9221" max="9221" width="11.42578125" style="1" customWidth="1"/>
    <col min="9222" max="9222" width="11.85546875" style="1" customWidth="1"/>
    <col min="9223" max="9472" width="9.140625" style="1"/>
    <col min="9473" max="9473" width="11.5703125" style="1" customWidth="1"/>
    <col min="9474" max="9474" width="13.140625" style="1" customWidth="1"/>
    <col min="9475" max="9475" width="48.42578125" style="1" customWidth="1"/>
    <col min="9476" max="9476" width="13.85546875" style="1" customWidth="1"/>
    <col min="9477" max="9477" width="11.42578125" style="1" customWidth="1"/>
    <col min="9478" max="9478" width="11.85546875" style="1" customWidth="1"/>
    <col min="9479" max="9728" width="9.140625" style="1"/>
    <col min="9729" max="9729" width="11.5703125" style="1" customWidth="1"/>
    <col min="9730" max="9730" width="13.140625" style="1" customWidth="1"/>
    <col min="9731" max="9731" width="48.42578125" style="1" customWidth="1"/>
    <col min="9732" max="9732" width="13.85546875" style="1" customWidth="1"/>
    <col min="9733" max="9733" width="11.42578125" style="1" customWidth="1"/>
    <col min="9734" max="9734" width="11.85546875" style="1" customWidth="1"/>
    <col min="9735" max="9984" width="9.140625" style="1"/>
    <col min="9985" max="9985" width="11.5703125" style="1" customWidth="1"/>
    <col min="9986" max="9986" width="13.140625" style="1" customWidth="1"/>
    <col min="9987" max="9987" width="48.42578125" style="1" customWidth="1"/>
    <col min="9988" max="9988" width="13.85546875" style="1" customWidth="1"/>
    <col min="9989" max="9989" width="11.42578125" style="1" customWidth="1"/>
    <col min="9990" max="9990" width="11.85546875" style="1" customWidth="1"/>
    <col min="9991" max="10240" width="9.140625" style="1"/>
    <col min="10241" max="10241" width="11.5703125" style="1" customWidth="1"/>
    <col min="10242" max="10242" width="13.140625" style="1" customWidth="1"/>
    <col min="10243" max="10243" width="48.42578125" style="1" customWidth="1"/>
    <col min="10244" max="10244" width="13.85546875" style="1" customWidth="1"/>
    <col min="10245" max="10245" width="11.42578125" style="1" customWidth="1"/>
    <col min="10246" max="10246" width="11.85546875" style="1" customWidth="1"/>
    <col min="10247" max="10496" width="9.140625" style="1"/>
    <col min="10497" max="10497" width="11.5703125" style="1" customWidth="1"/>
    <col min="10498" max="10498" width="13.140625" style="1" customWidth="1"/>
    <col min="10499" max="10499" width="48.42578125" style="1" customWidth="1"/>
    <col min="10500" max="10500" width="13.85546875" style="1" customWidth="1"/>
    <col min="10501" max="10501" width="11.42578125" style="1" customWidth="1"/>
    <col min="10502" max="10502" width="11.85546875" style="1" customWidth="1"/>
    <col min="10503" max="10752" width="9.140625" style="1"/>
    <col min="10753" max="10753" width="11.5703125" style="1" customWidth="1"/>
    <col min="10754" max="10754" width="13.140625" style="1" customWidth="1"/>
    <col min="10755" max="10755" width="48.42578125" style="1" customWidth="1"/>
    <col min="10756" max="10756" width="13.85546875" style="1" customWidth="1"/>
    <col min="10757" max="10757" width="11.42578125" style="1" customWidth="1"/>
    <col min="10758" max="10758" width="11.85546875" style="1" customWidth="1"/>
    <col min="10759" max="11008" width="9.140625" style="1"/>
    <col min="11009" max="11009" width="11.5703125" style="1" customWidth="1"/>
    <col min="11010" max="11010" width="13.140625" style="1" customWidth="1"/>
    <col min="11011" max="11011" width="48.42578125" style="1" customWidth="1"/>
    <col min="11012" max="11012" width="13.85546875" style="1" customWidth="1"/>
    <col min="11013" max="11013" width="11.42578125" style="1" customWidth="1"/>
    <col min="11014" max="11014" width="11.85546875" style="1" customWidth="1"/>
    <col min="11015" max="11264" width="9.140625" style="1"/>
    <col min="11265" max="11265" width="11.5703125" style="1" customWidth="1"/>
    <col min="11266" max="11266" width="13.140625" style="1" customWidth="1"/>
    <col min="11267" max="11267" width="48.42578125" style="1" customWidth="1"/>
    <col min="11268" max="11268" width="13.85546875" style="1" customWidth="1"/>
    <col min="11269" max="11269" width="11.42578125" style="1" customWidth="1"/>
    <col min="11270" max="11270" width="11.85546875" style="1" customWidth="1"/>
    <col min="11271" max="11520" width="9.140625" style="1"/>
    <col min="11521" max="11521" width="11.5703125" style="1" customWidth="1"/>
    <col min="11522" max="11522" width="13.140625" style="1" customWidth="1"/>
    <col min="11523" max="11523" width="48.42578125" style="1" customWidth="1"/>
    <col min="11524" max="11524" width="13.85546875" style="1" customWidth="1"/>
    <col min="11525" max="11525" width="11.42578125" style="1" customWidth="1"/>
    <col min="11526" max="11526" width="11.85546875" style="1" customWidth="1"/>
    <col min="11527" max="11776" width="9.140625" style="1"/>
    <col min="11777" max="11777" width="11.5703125" style="1" customWidth="1"/>
    <col min="11778" max="11778" width="13.140625" style="1" customWidth="1"/>
    <col min="11779" max="11779" width="48.42578125" style="1" customWidth="1"/>
    <col min="11780" max="11780" width="13.85546875" style="1" customWidth="1"/>
    <col min="11781" max="11781" width="11.42578125" style="1" customWidth="1"/>
    <col min="11782" max="11782" width="11.85546875" style="1" customWidth="1"/>
    <col min="11783" max="12032" width="9.140625" style="1"/>
    <col min="12033" max="12033" width="11.5703125" style="1" customWidth="1"/>
    <col min="12034" max="12034" width="13.140625" style="1" customWidth="1"/>
    <col min="12035" max="12035" width="48.42578125" style="1" customWidth="1"/>
    <col min="12036" max="12036" width="13.85546875" style="1" customWidth="1"/>
    <col min="12037" max="12037" width="11.42578125" style="1" customWidth="1"/>
    <col min="12038" max="12038" width="11.85546875" style="1" customWidth="1"/>
    <col min="12039" max="12288" width="9.140625" style="1"/>
    <col min="12289" max="12289" width="11.5703125" style="1" customWidth="1"/>
    <col min="12290" max="12290" width="13.140625" style="1" customWidth="1"/>
    <col min="12291" max="12291" width="48.42578125" style="1" customWidth="1"/>
    <col min="12292" max="12292" width="13.85546875" style="1" customWidth="1"/>
    <col min="12293" max="12293" width="11.42578125" style="1" customWidth="1"/>
    <col min="12294" max="12294" width="11.85546875" style="1" customWidth="1"/>
    <col min="12295" max="12544" width="9.140625" style="1"/>
    <col min="12545" max="12545" width="11.5703125" style="1" customWidth="1"/>
    <col min="12546" max="12546" width="13.140625" style="1" customWidth="1"/>
    <col min="12547" max="12547" width="48.42578125" style="1" customWidth="1"/>
    <col min="12548" max="12548" width="13.85546875" style="1" customWidth="1"/>
    <col min="12549" max="12549" width="11.42578125" style="1" customWidth="1"/>
    <col min="12550" max="12550" width="11.85546875" style="1" customWidth="1"/>
    <col min="12551" max="12800" width="9.140625" style="1"/>
    <col min="12801" max="12801" width="11.5703125" style="1" customWidth="1"/>
    <col min="12802" max="12802" width="13.140625" style="1" customWidth="1"/>
    <col min="12803" max="12803" width="48.42578125" style="1" customWidth="1"/>
    <col min="12804" max="12804" width="13.85546875" style="1" customWidth="1"/>
    <col min="12805" max="12805" width="11.42578125" style="1" customWidth="1"/>
    <col min="12806" max="12806" width="11.85546875" style="1" customWidth="1"/>
    <col min="12807" max="13056" width="9.140625" style="1"/>
    <col min="13057" max="13057" width="11.5703125" style="1" customWidth="1"/>
    <col min="13058" max="13058" width="13.140625" style="1" customWidth="1"/>
    <col min="13059" max="13059" width="48.42578125" style="1" customWidth="1"/>
    <col min="13060" max="13060" width="13.85546875" style="1" customWidth="1"/>
    <col min="13061" max="13061" width="11.42578125" style="1" customWidth="1"/>
    <col min="13062" max="13062" width="11.85546875" style="1" customWidth="1"/>
    <col min="13063" max="13312" width="9.140625" style="1"/>
    <col min="13313" max="13313" width="11.5703125" style="1" customWidth="1"/>
    <col min="13314" max="13314" width="13.140625" style="1" customWidth="1"/>
    <col min="13315" max="13315" width="48.42578125" style="1" customWidth="1"/>
    <col min="13316" max="13316" width="13.85546875" style="1" customWidth="1"/>
    <col min="13317" max="13317" width="11.42578125" style="1" customWidth="1"/>
    <col min="13318" max="13318" width="11.85546875" style="1" customWidth="1"/>
    <col min="13319" max="13568" width="9.140625" style="1"/>
    <col min="13569" max="13569" width="11.5703125" style="1" customWidth="1"/>
    <col min="13570" max="13570" width="13.140625" style="1" customWidth="1"/>
    <col min="13571" max="13571" width="48.42578125" style="1" customWidth="1"/>
    <col min="13572" max="13572" width="13.85546875" style="1" customWidth="1"/>
    <col min="13573" max="13573" width="11.42578125" style="1" customWidth="1"/>
    <col min="13574" max="13574" width="11.85546875" style="1" customWidth="1"/>
    <col min="13575" max="13824" width="9.140625" style="1"/>
    <col min="13825" max="13825" width="11.5703125" style="1" customWidth="1"/>
    <col min="13826" max="13826" width="13.140625" style="1" customWidth="1"/>
    <col min="13827" max="13827" width="48.42578125" style="1" customWidth="1"/>
    <col min="13828" max="13828" width="13.85546875" style="1" customWidth="1"/>
    <col min="13829" max="13829" width="11.42578125" style="1" customWidth="1"/>
    <col min="13830" max="13830" width="11.85546875" style="1" customWidth="1"/>
    <col min="13831" max="14080" width="9.140625" style="1"/>
    <col min="14081" max="14081" width="11.5703125" style="1" customWidth="1"/>
    <col min="14082" max="14082" width="13.140625" style="1" customWidth="1"/>
    <col min="14083" max="14083" width="48.42578125" style="1" customWidth="1"/>
    <col min="14084" max="14084" width="13.85546875" style="1" customWidth="1"/>
    <col min="14085" max="14085" width="11.42578125" style="1" customWidth="1"/>
    <col min="14086" max="14086" width="11.85546875" style="1" customWidth="1"/>
    <col min="14087" max="14336" width="9.140625" style="1"/>
    <col min="14337" max="14337" width="11.5703125" style="1" customWidth="1"/>
    <col min="14338" max="14338" width="13.140625" style="1" customWidth="1"/>
    <col min="14339" max="14339" width="48.42578125" style="1" customWidth="1"/>
    <col min="14340" max="14340" width="13.85546875" style="1" customWidth="1"/>
    <col min="14341" max="14341" width="11.42578125" style="1" customWidth="1"/>
    <col min="14342" max="14342" width="11.85546875" style="1" customWidth="1"/>
    <col min="14343" max="14592" width="9.140625" style="1"/>
    <col min="14593" max="14593" width="11.5703125" style="1" customWidth="1"/>
    <col min="14594" max="14594" width="13.140625" style="1" customWidth="1"/>
    <col min="14595" max="14595" width="48.42578125" style="1" customWidth="1"/>
    <col min="14596" max="14596" width="13.85546875" style="1" customWidth="1"/>
    <col min="14597" max="14597" width="11.42578125" style="1" customWidth="1"/>
    <col min="14598" max="14598" width="11.85546875" style="1" customWidth="1"/>
    <col min="14599" max="14848" width="9.140625" style="1"/>
    <col min="14849" max="14849" width="11.5703125" style="1" customWidth="1"/>
    <col min="14850" max="14850" width="13.140625" style="1" customWidth="1"/>
    <col min="14851" max="14851" width="48.42578125" style="1" customWidth="1"/>
    <col min="14852" max="14852" width="13.85546875" style="1" customWidth="1"/>
    <col min="14853" max="14853" width="11.42578125" style="1" customWidth="1"/>
    <col min="14854" max="14854" width="11.85546875" style="1" customWidth="1"/>
    <col min="14855" max="15104" width="9.140625" style="1"/>
    <col min="15105" max="15105" width="11.5703125" style="1" customWidth="1"/>
    <col min="15106" max="15106" width="13.140625" style="1" customWidth="1"/>
    <col min="15107" max="15107" width="48.42578125" style="1" customWidth="1"/>
    <col min="15108" max="15108" width="13.85546875" style="1" customWidth="1"/>
    <col min="15109" max="15109" width="11.42578125" style="1" customWidth="1"/>
    <col min="15110" max="15110" width="11.85546875" style="1" customWidth="1"/>
    <col min="15111" max="15360" width="9.140625" style="1"/>
    <col min="15361" max="15361" width="11.5703125" style="1" customWidth="1"/>
    <col min="15362" max="15362" width="13.140625" style="1" customWidth="1"/>
    <col min="15363" max="15363" width="48.42578125" style="1" customWidth="1"/>
    <col min="15364" max="15364" width="13.85546875" style="1" customWidth="1"/>
    <col min="15365" max="15365" width="11.42578125" style="1" customWidth="1"/>
    <col min="15366" max="15366" width="11.85546875" style="1" customWidth="1"/>
    <col min="15367" max="15616" width="9.140625" style="1"/>
    <col min="15617" max="15617" width="11.5703125" style="1" customWidth="1"/>
    <col min="15618" max="15618" width="13.140625" style="1" customWidth="1"/>
    <col min="15619" max="15619" width="48.42578125" style="1" customWidth="1"/>
    <col min="15620" max="15620" width="13.85546875" style="1" customWidth="1"/>
    <col min="15621" max="15621" width="11.42578125" style="1" customWidth="1"/>
    <col min="15622" max="15622" width="11.85546875" style="1" customWidth="1"/>
    <col min="15623" max="15872" width="9.140625" style="1"/>
    <col min="15873" max="15873" width="11.5703125" style="1" customWidth="1"/>
    <col min="15874" max="15874" width="13.140625" style="1" customWidth="1"/>
    <col min="15875" max="15875" width="48.42578125" style="1" customWidth="1"/>
    <col min="15876" max="15876" width="13.85546875" style="1" customWidth="1"/>
    <col min="15877" max="15877" width="11.42578125" style="1" customWidth="1"/>
    <col min="15878" max="15878" width="11.85546875" style="1" customWidth="1"/>
    <col min="15879" max="16128" width="9.140625" style="1"/>
    <col min="16129" max="16129" width="11.5703125" style="1" customWidth="1"/>
    <col min="16130" max="16130" width="13.140625" style="1" customWidth="1"/>
    <col min="16131" max="16131" width="48.42578125" style="1" customWidth="1"/>
    <col min="16132" max="16132" width="13.85546875" style="1" customWidth="1"/>
    <col min="16133" max="16133" width="11.42578125" style="1" customWidth="1"/>
    <col min="16134" max="16134" width="11.85546875" style="1" customWidth="1"/>
    <col min="16135" max="16384" width="9.140625" style="1"/>
  </cols>
  <sheetData>
    <row r="1" spans="1:25" ht="12.6" customHeight="1" x14ac:dyDescent="0.2">
      <c r="A1" s="276" t="s">
        <v>2030</v>
      </c>
      <c r="B1" s="276"/>
      <c r="C1" s="276"/>
      <c r="D1" s="276"/>
      <c r="E1" s="276"/>
      <c r="F1" s="276"/>
    </row>
    <row r="2" spans="1:25" ht="12.2" customHeight="1" x14ac:dyDescent="0.2">
      <c r="A2" s="276"/>
      <c r="B2" s="276"/>
      <c r="C2" s="276"/>
      <c r="D2" s="276"/>
      <c r="E2" s="276"/>
      <c r="F2" s="276"/>
    </row>
    <row r="3" spans="1:25" ht="11.25" customHeight="1" x14ac:dyDescent="0.2"/>
    <row r="4" spans="1:25" ht="12.75" customHeight="1" x14ac:dyDescent="0.2">
      <c r="A4" s="254" t="s">
        <v>2114</v>
      </c>
      <c r="B4" s="254"/>
      <c r="C4" s="254"/>
      <c r="D4" s="254"/>
      <c r="E4" s="254"/>
      <c r="F4" s="254"/>
    </row>
    <row r="5" spans="1:25" ht="12.75" customHeight="1" x14ac:dyDescent="0.2"/>
    <row r="6" spans="1:25" ht="12.75" customHeight="1" x14ac:dyDescent="0.2">
      <c r="A6" s="265"/>
      <c r="B6" s="265"/>
      <c r="C6" s="265"/>
      <c r="D6" s="265"/>
      <c r="E6" s="265"/>
      <c r="F6" s="265"/>
    </row>
    <row r="7" spans="1:25" ht="12.75" customHeight="1" thickBot="1" x14ac:dyDescent="0.25">
      <c r="E7" s="1" t="s">
        <v>2949</v>
      </c>
      <c r="G7" s="1" t="s">
        <v>2948</v>
      </c>
      <c r="I7" s="1" t="s">
        <v>2950</v>
      </c>
      <c r="K7" s="1" t="s">
        <v>2951</v>
      </c>
      <c r="M7" s="1" t="s">
        <v>2952</v>
      </c>
    </row>
    <row r="8" spans="1:25" ht="12.75" customHeight="1" x14ac:dyDescent="0.2">
      <c r="A8" s="273" t="s">
        <v>2</v>
      </c>
      <c r="B8" s="273" t="s">
        <v>3</v>
      </c>
      <c r="C8" s="268" t="s">
        <v>4</v>
      </c>
      <c r="D8" s="268" t="s">
        <v>5</v>
      </c>
      <c r="E8" s="252" t="s">
        <v>6</v>
      </c>
      <c r="F8" s="252"/>
      <c r="G8" s="252" t="s">
        <v>6</v>
      </c>
      <c r="H8" s="252"/>
      <c r="I8" s="252" t="s">
        <v>6</v>
      </c>
      <c r="J8" s="252"/>
      <c r="K8" s="252" t="s">
        <v>6</v>
      </c>
      <c r="L8" s="252"/>
      <c r="M8" s="252" t="s">
        <v>6</v>
      </c>
      <c r="N8" s="252"/>
    </row>
    <row r="9" spans="1:25" ht="36.75" customHeight="1" thickBot="1" x14ac:dyDescent="0.25">
      <c r="A9" s="274"/>
      <c r="B9" s="274"/>
      <c r="C9" s="269"/>
      <c r="D9" s="269"/>
      <c r="E9" s="2" t="s">
        <v>7</v>
      </c>
      <c r="F9" s="3" t="s">
        <v>8</v>
      </c>
      <c r="G9" s="9" t="s">
        <v>7</v>
      </c>
      <c r="H9" s="10" t="s">
        <v>8</v>
      </c>
      <c r="I9" s="9" t="s">
        <v>7</v>
      </c>
      <c r="J9" s="10" t="s">
        <v>8</v>
      </c>
      <c r="K9" s="2" t="s">
        <v>7</v>
      </c>
      <c r="L9" s="3" t="s">
        <v>8</v>
      </c>
      <c r="M9" s="9" t="s">
        <v>7</v>
      </c>
      <c r="N9" s="10" t="s">
        <v>8</v>
      </c>
    </row>
    <row r="10" spans="1:25" ht="36.75" customHeight="1" x14ac:dyDescent="0.2">
      <c r="A10" s="4" t="s">
        <v>9</v>
      </c>
      <c r="B10" s="4" t="s">
        <v>2115</v>
      </c>
      <c r="C10" s="5" t="s">
        <v>2116</v>
      </c>
      <c r="D10" s="4" t="s">
        <v>15</v>
      </c>
      <c r="E10" s="6">
        <v>2978</v>
      </c>
      <c r="F10" s="7"/>
      <c r="G10" s="11">
        <v>2978</v>
      </c>
      <c r="H10" s="12">
        <v>0</v>
      </c>
      <c r="I10" s="11">
        <v>2617</v>
      </c>
      <c r="J10" s="12">
        <v>0</v>
      </c>
      <c r="K10" s="6">
        <v>5555</v>
      </c>
      <c r="L10" s="7"/>
      <c r="M10" s="11">
        <v>6691</v>
      </c>
      <c r="N10" s="12"/>
      <c r="P10" s="14" t="str">
        <f>IF(F10&gt;0,E10-F10,"")</f>
        <v/>
      </c>
      <c r="Q10" s="25">
        <f>р9гл2!E10/'9,2'!E10</f>
        <v>1.11316319677636</v>
      </c>
      <c r="R10" s="25"/>
      <c r="S10" s="127" t="e">
        <f>р9гл2!#REF!/'9,2'!G10</f>
        <v>#REF!</v>
      </c>
      <c r="T10" s="127"/>
      <c r="U10" s="127" t="e">
        <f>р9гл2!#REF!/'9,2'!I10</f>
        <v>#REF!</v>
      </c>
      <c r="V10" s="127"/>
      <c r="W10" s="25">
        <f>р9гл2!G10/'9,2'!K10</f>
        <v>1.1130513051305131</v>
      </c>
      <c r="X10" s="25"/>
      <c r="Y10" s="25">
        <f>р9гл2!I10/'9,2'!M10</f>
        <v>1.1129875952772381</v>
      </c>
    </row>
    <row r="11" spans="1:25" ht="36.75" customHeight="1" x14ac:dyDescent="0.2">
      <c r="A11" s="4" t="s">
        <v>194</v>
      </c>
      <c r="B11" s="4" t="s">
        <v>2117</v>
      </c>
      <c r="C11" s="5" t="s">
        <v>2118</v>
      </c>
      <c r="D11" s="4" t="s">
        <v>15</v>
      </c>
      <c r="E11" s="6">
        <v>2059</v>
      </c>
      <c r="F11" s="7"/>
      <c r="G11" s="11">
        <v>2059</v>
      </c>
      <c r="H11" s="12">
        <v>0</v>
      </c>
      <c r="I11" s="11">
        <v>1812</v>
      </c>
      <c r="J11" s="12">
        <v>0</v>
      </c>
      <c r="K11" s="6">
        <v>3802</v>
      </c>
      <c r="L11" s="7"/>
      <c r="M11" s="11">
        <v>4451</v>
      </c>
      <c r="N11" s="12"/>
      <c r="P11" s="14" t="str">
        <f t="shared" ref="P11:P50" si="0">IF(F11&gt;0,E11-F11,"")</f>
        <v/>
      </c>
      <c r="Q11" s="25">
        <f>р9гл2!E11/'9,2'!E11</f>
        <v>1.1131617289946576</v>
      </c>
      <c r="R11" s="25"/>
      <c r="S11" s="127" t="e">
        <f>р9гл2!#REF!/'9,2'!G11</f>
        <v>#REF!</v>
      </c>
      <c r="T11" s="127"/>
      <c r="U11" s="127" t="e">
        <f>р9гл2!#REF!/'9,2'!I11</f>
        <v>#REF!</v>
      </c>
      <c r="V11" s="127"/>
      <c r="W11" s="25">
        <f>р9гл2!G11/'9,2'!K11</f>
        <v>1.1130983692793266</v>
      </c>
      <c r="X11" s="25"/>
      <c r="Y11" s="25">
        <f>р9гл2!I11/'9,2'!M11</f>
        <v>1.1130083127387105</v>
      </c>
    </row>
    <row r="12" spans="1:25" ht="36.75" customHeight="1" x14ac:dyDescent="0.2">
      <c r="A12" s="4" t="s">
        <v>197</v>
      </c>
      <c r="B12" s="4" t="s">
        <v>2119</v>
      </c>
      <c r="C12" s="5" t="s">
        <v>2120</v>
      </c>
      <c r="D12" s="4" t="s">
        <v>15</v>
      </c>
      <c r="E12" s="6">
        <v>4950</v>
      </c>
      <c r="F12" s="7"/>
      <c r="G12" s="11">
        <v>4950</v>
      </c>
      <c r="H12" s="12">
        <v>0</v>
      </c>
      <c r="I12" s="11">
        <v>4354</v>
      </c>
      <c r="J12" s="12">
        <v>0</v>
      </c>
      <c r="K12" s="6">
        <v>9236</v>
      </c>
      <c r="L12" s="7"/>
      <c r="M12" s="11">
        <v>11126</v>
      </c>
      <c r="N12" s="12"/>
      <c r="P12" s="14" t="str">
        <f t="shared" si="0"/>
        <v/>
      </c>
      <c r="Q12" s="25">
        <f>р9гл2!E12/'9,2'!E12</f>
        <v>1.1129292929292929</v>
      </c>
      <c r="R12" s="25"/>
      <c r="S12" s="127" t="e">
        <f>р9гл2!#REF!/'9,2'!G12</f>
        <v>#REF!</v>
      </c>
      <c r="T12" s="127"/>
      <c r="U12" s="127" t="e">
        <f>р9гл2!#REF!/'9,2'!I12</f>
        <v>#REF!</v>
      </c>
      <c r="V12" s="127"/>
      <c r="W12" s="25">
        <f>р9гл2!G12/'9,2'!K12</f>
        <v>1.1130359462970982</v>
      </c>
      <c r="X12" s="25"/>
      <c r="Y12" s="25">
        <f>р9гл2!I12/'9,2'!M12</f>
        <v>1.1129786086643898</v>
      </c>
    </row>
    <row r="13" spans="1:25" ht="36.75" customHeight="1" x14ac:dyDescent="0.2">
      <c r="A13" s="4" t="s">
        <v>200</v>
      </c>
      <c r="B13" s="4" t="s">
        <v>2121</v>
      </c>
      <c r="C13" s="5" t="s">
        <v>2122</v>
      </c>
      <c r="D13" s="4" t="s">
        <v>15</v>
      </c>
      <c r="E13" s="6">
        <v>3429</v>
      </c>
      <c r="F13" s="7"/>
      <c r="G13" s="11">
        <v>3429</v>
      </c>
      <c r="H13" s="12">
        <v>0</v>
      </c>
      <c r="I13" s="11">
        <v>3014</v>
      </c>
      <c r="J13" s="12">
        <v>0</v>
      </c>
      <c r="K13" s="6">
        <v>6328</v>
      </c>
      <c r="L13" s="7"/>
      <c r="M13" s="11">
        <v>7412</v>
      </c>
      <c r="N13" s="12"/>
      <c r="P13" s="14" t="str">
        <f t="shared" si="0"/>
        <v/>
      </c>
      <c r="Q13" s="25">
        <f>р9гл2!E13/'9,2'!E13</f>
        <v>1.1128608923884515</v>
      </c>
      <c r="R13" s="25"/>
      <c r="S13" s="127" t="e">
        <f>р9гл2!#REF!/'9,2'!G13</f>
        <v>#REF!</v>
      </c>
      <c r="T13" s="127"/>
      <c r="U13" s="127" t="e">
        <f>р9гл2!#REF!/'9,2'!I13</f>
        <v>#REF!</v>
      </c>
      <c r="V13" s="127"/>
      <c r="W13" s="25">
        <f>р9гл2!G13/'9,2'!K13</f>
        <v>1.1129898862199747</v>
      </c>
      <c r="X13" s="25"/>
      <c r="Y13" s="25">
        <f>р9гл2!I13/'9,2'!M13</f>
        <v>1.1130599028602266</v>
      </c>
    </row>
    <row r="14" spans="1:25" ht="12.75" customHeight="1" x14ac:dyDescent="0.2">
      <c r="A14" s="4" t="s">
        <v>203</v>
      </c>
      <c r="B14" s="4" t="s">
        <v>2123</v>
      </c>
      <c r="C14" s="5" t="s">
        <v>2124</v>
      </c>
      <c r="D14" s="4" t="s">
        <v>15</v>
      </c>
      <c r="E14" s="6">
        <v>7037</v>
      </c>
      <c r="F14" s="7"/>
      <c r="G14" s="11">
        <v>7037</v>
      </c>
      <c r="H14" s="12">
        <v>0</v>
      </c>
      <c r="I14" s="11">
        <v>6162</v>
      </c>
      <c r="J14" s="12">
        <v>0</v>
      </c>
      <c r="K14" s="6">
        <v>13071</v>
      </c>
      <c r="L14" s="7"/>
      <c r="M14" s="11">
        <v>15746</v>
      </c>
      <c r="N14" s="12"/>
      <c r="P14" s="14" t="str">
        <f t="shared" si="0"/>
        <v/>
      </c>
      <c r="Q14" s="25">
        <f>р9гл2!E14/'9,2'!E14</f>
        <v>1.1129742788119938</v>
      </c>
      <c r="R14" s="25"/>
      <c r="S14" s="127" t="e">
        <f>р9гл2!#REF!/'9,2'!G14</f>
        <v>#REF!</v>
      </c>
      <c r="T14" s="127"/>
      <c r="U14" s="127" t="e">
        <f>р9гл2!#REF!/'9,2'!I14</f>
        <v>#REF!</v>
      </c>
      <c r="V14" s="127"/>
      <c r="W14" s="25">
        <f>р9гл2!G14/'9,2'!K14</f>
        <v>1.112998240379466</v>
      </c>
      <c r="X14" s="25"/>
      <c r="Y14" s="25">
        <f>р9гл2!I14/'9,2'!M14</f>
        <v>1.1129810745586182</v>
      </c>
    </row>
    <row r="15" spans="1:25" ht="24.75" customHeight="1" x14ac:dyDescent="0.2">
      <c r="A15" s="4" t="s">
        <v>206</v>
      </c>
      <c r="B15" s="4" t="s">
        <v>2125</v>
      </c>
      <c r="C15" s="5" t="s">
        <v>2126</v>
      </c>
      <c r="D15" s="4" t="s">
        <v>15</v>
      </c>
      <c r="E15" s="6">
        <v>7004</v>
      </c>
      <c r="F15" s="7"/>
      <c r="G15" s="11">
        <v>7004</v>
      </c>
      <c r="H15" s="12">
        <v>0</v>
      </c>
      <c r="I15" s="11">
        <v>6162</v>
      </c>
      <c r="J15" s="12">
        <v>0</v>
      </c>
      <c r="K15" s="6">
        <v>13071</v>
      </c>
      <c r="L15" s="7"/>
      <c r="M15" s="11">
        <v>15746</v>
      </c>
      <c r="N15" s="12"/>
      <c r="P15" s="14" t="str">
        <f t="shared" si="0"/>
        <v/>
      </c>
      <c r="Q15" s="25">
        <f>р9гл2!E15/'9,2'!E15</f>
        <v>1.1129354654483152</v>
      </c>
      <c r="R15" s="25"/>
      <c r="S15" s="127" t="e">
        <f>р9гл2!#REF!/'9,2'!G15</f>
        <v>#REF!</v>
      </c>
      <c r="T15" s="127"/>
      <c r="U15" s="127" t="e">
        <f>р9гл2!#REF!/'9,2'!I15</f>
        <v>#REF!</v>
      </c>
      <c r="V15" s="127"/>
      <c r="W15" s="25">
        <f>р9гл2!G15/'9,2'!K15</f>
        <v>1.112998240379466</v>
      </c>
      <c r="X15" s="25"/>
      <c r="Y15" s="25">
        <f>р9гл2!I15/'9,2'!M15</f>
        <v>1.1129810745586182</v>
      </c>
    </row>
    <row r="16" spans="1:25" ht="12.75" customHeight="1" x14ac:dyDescent="0.2">
      <c r="A16" s="4" t="s">
        <v>209</v>
      </c>
      <c r="B16" s="4" t="s">
        <v>2127</v>
      </c>
      <c r="C16" s="5" t="s">
        <v>2128</v>
      </c>
      <c r="D16" s="4" t="s">
        <v>15</v>
      </c>
      <c r="E16" s="6">
        <v>3519</v>
      </c>
      <c r="F16" s="7"/>
      <c r="G16" s="11">
        <v>3519</v>
      </c>
      <c r="H16" s="12">
        <v>0</v>
      </c>
      <c r="I16" s="11">
        <v>3079</v>
      </c>
      <c r="J16" s="12">
        <v>0</v>
      </c>
      <c r="K16" s="6">
        <v>6533</v>
      </c>
      <c r="L16" s="7"/>
      <c r="M16" s="11">
        <v>7872</v>
      </c>
      <c r="N16" s="12"/>
      <c r="P16" s="14" t="str">
        <f t="shared" si="0"/>
        <v/>
      </c>
      <c r="Q16" s="25">
        <f>р9гл2!E16/'9,2'!E16</f>
        <v>1.1131003125888037</v>
      </c>
      <c r="R16" s="25"/>
      <c r="S16" s="127" t="e">
        <f>р9гл2!#REF!/'9,2'!G16</f>
        <v>#REF!</v>
      </c>
      <c r="T16" s="127"/>
      <c r="U16" s="127" t="e">
        <f>р9гл2!#REF!/'9,2'!I16</f>
        <v>#REF!</v>
      </c>
      <c r="V16" s="127"/>
      <c r="W16" s="25">
        <f>р9гл2!G16/'9,2'!K16</f>
        <v>1.1129649471911833</v>
      </c>
      <c r="X16" s="25"/>
      <c r="Y16" s="25">
        <f>р9гл2!I16/'9,2'!M16</f>
        <v>1.1130589430894309</v>
      </c>
    </row>
    <row r="17" spans="1:25" ht="24.75" customHeight="1" x14ac:dyDescent="0.2">
      <c r="A17" s="4" t="s">
        <v>212</v>
      </c>
      <c r="B17" s="4" t="s">
        <v>2129</v>
      </c>
      <c r="C17" s="5" t="s">
        <v>2130</v>
      </c>
      <c r="D17" s="4" t="s">
        <v>15</v>
      </c>
      <c r="E17" s="6">
        <v>7037</v>
      </c>
      <c r="F17" s="7"/>
      <c r="G17" s="11">
        <v>7037</v>
      </c>
      <c r="H17" s="12">
        <v>0</v>
      </c>
      <c r="I17" s="11">
        <v>6162</v>
      </c>
      <c r="J17" s="12">
        <v>0</v>
      </c>
      <c r="K17" s="6">
        <v>13071</v>
      </c>
      <c r="L17" s="7"/>
      <c r="M17" s="11">
        <v>15746</v>
      </c>
      <c r="N17" s="12"/>
      <c r="P17" s="14" t="str">
        <f t="shared" si="0"/>
        <v/>
      </c>
      <c r="Q17" s="25">
        <f>р9гл2!E17/'9,2'!E17</f>
        <v>1.1129742788119938</v>
      </c>
      <c r="R17" s="25"/>
      <c r="S17" s="127" t="e">
        <f>р9гл2!#REF!/'9,2'!G17</f>
        <v>#REF!</v>
      </c>
      <c r="T17" s="127"/>
      <c r="U17" s="127" t="e">
        <f>р9гл2!#REF!/'9,2'!I17</f>
        <v>#REF!</v>
      </c>
      <c r="V17" s="127"/>
      <c r="W17" s="25">
        <f>р9гл2!G17/'9,2'!K17</f>
        <v>1.112998240379466</v>
      </c>
      <c r="X17" s="25"/>
      <c r="Y17" s="25">
        <f>р9гл2!I17/'9,2'!M17</f>
        <v>1.1129810745586182</v>
      </c>
    </row>
    <row r="18" spans="1:25" ht="36.75" customHeight="1" x14ac:dyDescent="0.2">
      <c r="A18" s="4" t="s">
        <v>215</v>
      </c>
      <c r="B18" s="4" t="s">
        <v>2131</v>
      </c>
      <c r="C18" s="5" t="s">
        <v>2132</v>
      </c>
      <c r="D18" s="4" t="s">
        <v>15</v>
      </c>
      <c r="E18" s="6">
        <v>5278</v>
      </c>
      <c r="F18" s="7"/>
      <c r="G18" s="11">
        <v>5278</v>
      </c>
      <c r="H18" s="12">
        <v>0</v>
      </c>
      <c r="I18" s="11">
        <v>4621</v>
      </c>
      <c r="J18" s="12">
        <v>0</v>
      </c>
      <c r="K18" s="6">
        <v>9802</v>
      </c>
      <c r="L18" s="7"/>
      <c r="M18" s="11">
        <v>11809</v>
      </c>
      <c r="N18" s="12"/>
      <c r="P18" s="14" t="str">
        <f t="shared" si="0"/>
        <v/>
      </c>
      <c r="Q18" s="25">
        <f>р9гл2!E18/'9,2'!E18</f>
        <v>1.1129215611974232</v>
      </c>
      <c r="R18" s="25"/>
      <c r="S18" s="127" t="e">
        <f>р9гл2!#REF!/'9,2'!G18</f>
        <v>#REF!</v>
      </c>
      <c r="T18" s="127"/>
      <c r="U18" s="127" t="e">
        <f>р9гл2!#REF!/'9,2'!I18</f>
        <v>#REF!</v>
      </c>
      <c r="V18" s="127"/>
      <c r="W18" s="25">
        <f>р9гл2!G18/'9,2'!K18</f>
        <v>1.1130381554784738</v>
      </c>
      <c r="X18" s="25"/>
      <c r="Y18" s="25">
        <f>р9гл2!I18/'9,2'!M18</f>
        <v>1.1129646879498687</v>
      </c>
    </row>
    <row r="19" spans="1:25" ht="24.75" customHeight="1" x14ac:dyDescent="0.2">
      <c r="A19" s="4" t="s">
        <v>218</v>
      </c>
      <c r="B19" s="4" t="s">
        <v>2133</v>
      </c>
      <c r="C19" s="5" t="s">
        <v>2134</v>
      </c>
      <c r="D19" s="4" t="s">
        <v>15</v>
      </c>
      <c r="E19" s="6">
        <v>2053</v>
      </c>
      <c r="F19" s="7"/>
      <c r="G19" s="11">
        <v>2053</v>
      </c>
      <c r="H19" s="12">
        <v>0</v>
      </c>
      <c r="I19" s="11">
        <v>1798</v>
      </c>
      <c r="J19" s="12">
        <v>0</v>
      </c>
      <c r="K19" s="6">
        <v>3812</v>
      </c>
      <c r="L19" s="7"/>
      <c r="M19" s="11">
        <v>4592</v>
      </c>
      <c r="N19" s="12"/>
      <c r="P19" s="14" t="str">
        <f t="shared" si="0"/>
        <v/>
      </c>
      <c r="Q19" s="25">
        <f>р9гл2!E19/'9,2'!E19</f>
        <v>1.1130053580126644</v>
      </c>
      <c r="R19" s="25"/>
      <c r="S19" s="127" t="e">
        <f>р9гл2!#REF!/'9,2'!G19</f>
        <v>#REF!</v>
      </c>
      <c r="T19" s="127"/>
      <c r="U19" s="127" t="e">
        <f>р9гл2!#REF!/'9,2'!I19</f>
        <v>#REF!</v>
      </c>
      <c r="V19" s="127"/>
      <c r="W19" s="25">
        <f>р9гл2!G19/'9,2'!K19</f>
        <v>1.1130640083945436</v>
      </c>
      <c r="X19" s="25"/>
      <c r="Y19" s="25">
        <f>р9гл2!I19/'9,2'!M19</f>
        <v>1.1130226480836236</v>
      </c>
    </row>
    <row r="20" spans="1:25" ht="24.75" customHeight="1" x14ac:dyDescent="0.2">
      <c r="A20" s="4" t="s">
        <v>221</v>
      </c>
      <c r="B20" s="4" t="s">
        <v>2135</v>
      </c>
      <c r="C20" s="5" t="s">
        <v>2136</v>
      </c>
      <c r="D20" s="4" t="s">
        <v>15</v>
      </c>
      <c r="E20" s="6">
        <v>2348</v>
      </c>
      <c r="F20" s="7"/>
      <c r="G20" s="11">
        <v>2348</v>
      </c>
      <c r="H20" s="12">
        <v>0</v>
      </c>
      <c r="I20" s="11">
        <v>2054</v>
      </c>
      <c r="J20" s="12">
        <v>0</v>
      </c>
      <c r="K20" s="6">
        <v>4357</v>
      </c>
      <c r="L20" s="7"/>
      <c r="M20" s="11">
        <v>5249</v>
      </c>
      <c r="N20" s="12"/>
      <c r="P20" s="14" t="str">
        <f t="shared" si="0"/>
        <v/>
      </c>
      <c r="Q20" s="25">
        <f>р9гл2!E20/'9,2'!E20</f>
        <v>1.112862010221465</v>
      </c>
      <c r="R20" s="25"/>
      <c r="S20" s="127" t="e">
        <f>р9гл2!#REF!/'9,2'!G20</f>
        <v>#REF!</v>
      </c>
      <c r="T20" s="127"/>
      <c r="U20" s="127" t="e">
        <f>р9гл2!#REF!/'9,2'!I20</f>
        <v>#REF!</v>
      </c>
      <c r="V20" s="127"/>
      <c r="W20" s="25">
        <f>р9гл2!G20/'9,2'!K20</f>
        <v>1.1129217351388569</v>
      </c>
      <c r="X20" s="25"/>
      <c r="Y20" s="25">
        <f>р9гл2!I20/'9,2'!M20</f>
        <v>1.1129738997904364</v>
      </c>
    </row>
    <row r="21" spans="1:25" ht="24.75" customHeight="1" x14ac:dyDescent="0.2">
      <c r="A21" s="4" t="s">
        <v>224</v>
      </c>
      <c r="B21" s="4" t="s">
        <v>2137</v>
      </c>
      <c r="C21" s="5" t="s">
        <v>2138</v>
      </c>
      <c r="D21" s="4" t="s">
        <v>15</v>
      </c>
      <c r="E21" s="6">
        <v>4692</v>
      </c>
      <c r="F21" s="7"/>
      <c r="G21" s="11">
        <v>4692</v>
      </c>
      <c r="H21" s="12">
        <v>0</v>
      </c>
      <c r="I21" s="11">
        <v>4108</v>
      </c>
      <c r="J21" s="12">
        <v>0</v>
      </c>
      <c r="K21" s="6">
        <v>8714</v>
      </c>
      <c r="L21" s="7"/>
      <c r="M21" s="11">
        <v>10497</v>
      </c>
      <c r="N21" s="12"/>
      <c r="P21" s="14" t="str">
        <f t="shared" si="0"/>
        <v/>
      </c>
      <c r="Q21" s="25">
        <f>р9гл2!E21/'9,2'!E21</f>
        <v>1.1129582267689684</v>
      </c>
      <c r="R21" s="25"/>
      <c r="S21" s="127" t="e">
        <f>р9гл2!#REF!/'9,2'!G21</f>
        <v>#REF!</v>
      </c>
      <c r="T21" s="127"/>
      <c r="U21" s="127" t="e">
        <f>р9гл2!#REF!/'9,2'!I21</f>
        <v>#REF!</v>
      </c>
      <c r="V21" s="127"/>
      <c r="W21" s="25">
        <f>р9гл2!G21/'9,2'!K21</f>
        <v>1.1130364929997705</v>
      </c>
      <c r="X21" s="25"/>
      <c r="Y21" s="25">
        <f>р9гл2!I21/'9,2'!M21</f>
        <v>1.1129846622844621</v>
      </c>
    </row>
    <row r="22" spans="1:25" ht="24.75" customHeight="1" x14ac:dyDescent="0.2">
      <c r="A22" s="4" t="s">
        <v>227</v>
      </c>
      <c r="B22" s="4" t="s">
        <v>2139</v>
      </c>
      <c r="C22" s="5" t="s">
        <v>2140</v>
      </c>
      <c r="D22" s="4" t="s">
        <v>15</v>
      </c>
      <c r="E22" s="6">
        <v>7037</v>
      </c>
      <c r="F22" s="7"/>
      <c r="G22" s="11">
        <v>7037</v>
      </c>
      <c r="H22" s="12">
        <v>0</v>
      </c>
      <c r="I22" s="11">
        <v>6162</v>
      </c>
      <c r="J22" s="12">
        <v>0</v>
      </c>
      <c r="K22" s="6">
        <v>13071</v>
      </c>
      <c r="L22" s="7"/>
      <c r="M22" s="11">
        <v>15746</v>
      </c>
      <c r="N22" s="12"/>
      <c r="P22" s="14" t="str">
        <f t="shared" si="0"/>
        <v/>
      </c>
      <c r="Q22" s="25">
        <f>р9гл2!E22/'9,2'!E22</f>
        <v>1.1129742788119938</v>
      </c>
      <c r="R22" s="25"/>
      <c r="S22" s="127" t="e">
        <f>р9гл2!#REF!/'9,2'!G22</f>
        <v>#REF!</v>
      </c>
      <c r="T22" s="127"/>
      <c r="U22" s="127" t="e">
        <f>р9гл2!#REF!/'9,2'!I22</f>
        <v>#REF!</v>
      </c>
      <c r="V22" s="127"/>
      <c r="W22" s="25">
        <f>р9гл2!G22/'9,2'!K22</f>
        <v>1.112998240379466</v>
      </c>
      <c r="X22" s="25"/>
      <c r="Y22" s="25">
        <f>р9гл2!I22/'9,2'!M22</f>
        <v>1.1129810745586182</v>
      </c>
    </row>
    <row r="23" spans="1:25" ht="24.75" customHeight="1" x14ac:dyDescent="0.2">
      <c r="A23" s="4" t="s">
        <v>230</v>
      </c>
      <c r="B23" s="4" t="s">
        <v>2141</v>
      </c>
      <c r="C23" s="5" t="s">
        <v>2142</v>
      </c>
      <c r="D23" s="4" t="s">
        <v>15</v>
      </c>
      <c r="E23" s="6">
        <v>9385</v>
      </c>
      <c r="F23" s="7"/>
      <c r="G23" s="11">
        <v>9385</v>
      </c>
      <c r="H23" s="12">
        <v>0</v>
      </c>
      <c r="I23" s="11">
        <v>8214</v>
      </c>
      <c r="J23" s="12">
        <v>0</v>
      </c>
      <c r="K23" s="6">
        <v>17426</v>
      </c>
      <c r="L23" s="7"/>
      <c r="M23" s="11">
        <v>20994</v>
      </c>
      <c r="N23" s="12"/>
      <c r="P23" s="14" t="str">
        <f t="shared" si="0"/>
        <v/>
      </c>
      <c r="Q23" s="25">
        <f>р9гл2!E23/'9,2'!E23</f>
        <v>1.1130527437400106</v>
      </c>
      <c r="R23" s="25"/>
      <c r="S23" s="127" t="e">
        <f>р9гл2!#REF!/'9,2'!G23</f>
        <v>#REF!</v>
      </c>
      <c r="T23" s="127"/>
      <c r="U23" s="127" t="e">
        <f>р9гл2!#REF!/'9,2'!I23</f>
        <v>#REF!</v>
      </c>
      <c r="V23" s="127"/>
      <c r="W23" s="25">
        <f>р9гл2!G23/'9,2'!K23</f>
        <v>1.1129920807988063</v>
      </c>
      <c r="X23" s="25"/>
      <c r="Y23" s="25">
        <f>р9гл2!I23/'9,2'!M23</f>
        <v>1.1129846622844621</v>
      </c>
    </row>
    <row r="24" spans="1:25" ht="24.75" customHeight="1" x14ac:dyDescent="0.2">
      <c r="A24" s="4" t="s">
        <v>233</v>
      </c>
      <c r="B24" s="4" t="s">
        <v>2143</v>
      </c>
      <c r="C24" s="5" t="s">
        <v>2144</v>
      </c>
      <c r="D24" s="4" t="s">
        <v>15</v>
      </c>
      <c r="E24" s="6">
        <v>11729</v>
      </c>
      <c r="F24" s="7"/>
      <c r="G24" s="11">
        <v>11729</v>
      </c>
      <c r="H24" s="12">
        <v>0</v>
      </c>
      <c r="I24" s="11">
        <v>10269</v>
      </c>
      <c r="J24" s="12">
        <v>0</v>
      </c>
      <c r="K24" s="6">
        <v>21784</v>
      </c>
      <c r="L24" s="7"/>
      <c r="M24" s="11">
        <v>26242</v>
      </c>
      <c r="N24" s="12"/>
      <c r="P24" s="14" t="str">
        <f t="shared" si="0"/>
        <v/>
      </c>
      <c r="Q24" s="25">
        <f>р9гл2!E24/'9,2'!E24</f>
        <v>1.1129678574473527</v>
      </c>
      <c r="R24" s="25"/>
      <c r="S24" s="127" t="e">
        <f>р9гл2!#REF!/'9,2'!G24</f>
        <v>#REF!</v>
      </c>
      <c r="T24" s="127"/>
      <c r="U24" s="127" t="e">
        <f>р9гл2!#REF!/'9,2'!I24</f>
        <v>#REF!</v>
      </c>
      <c r="V24" s="127"/>
      <c r="W24" s="25">
        <f>р9гл2!G24/'9,2'!K24</f>
        <v>1.1130187293426368</v>
      </c>
      <c r="X24" s="25"/>
      <c r="Y24" s="25">
        <f>р9гл2!I24/'9,2'!M24</f>
        <v>1.1129868150293423</v>
      </c>
    </row>
    <row r="25" spans="1:25" ht="24.75" customHeight="1" x14ac:dyDescent="0.2">
      <c r="A25" s="4" t="s">
        <v>236</v>
      </c>
      <c r="B25" s="4" t="s">
        <v>2145</v>
      </c>
      <c r="C25" s="5" t="s">
        <v>2146</v>
      </c>
      <c r="D25" s="4" t="s">
        <v>15</v>
      </c>
      <c r="E25" s="6">
        <v>16422</v>
      </c>
      <c r="F25" s="7"/>
      <c r="G25" s="11">
        <v>16422</v>
      </c>
      <c r="H25" s="12">
        <v>0</v>
      </c>
      <c r="I25" s="11">
        <v>14378</v>
      </c>
      <c r="J25" s="12">
        <v>0</v>
      </c>
      <c r="K25" s="6">
        <v>30498</v>
      </c>
      <c r="L25" s="7"/>
      <c r="M25" s="11">
        <v>36737</v>
      </c>
      <c r="N25" s="12"/>
      <c r="P25" s="14" t="str">
        <f t="shared" si="0"/>
        <v/>
      </c>
      <c r="Q25" s="25">
        <f>р9гл2!E25/'9,2'!E25</f>
        <v>1.113019120691755</v>
      </c>
      <c r="R25" s="25"/>
      <c r="S25" s="127" t="e">
        <f>р9гл2!#REF!/'9,2'!G25</f>
        <v>#REF!</v>
      </c>
      <c r="T25" s="127"/>
      <c r="U25" s="127" t="e">
        <f>р9гл2!#REF!/'9,2'!I25</f>
        <v>#REF!</v>
      </c>
      <c r="V25" s="127"/>
      <c r="W25" s="25">
        <f>р9гл2!G25/'9,2'!K25</f>
        <v>1.112991015804315</v>
      </c>
      <c r="X25" s="25"/>
      <c r="Y25" s="25">
        <f>р9гл2!I25/'9,2'!M25</f>
        <v>1.1129923510357405</v>
      </c>
    </row>
    <row r="26" spans="1:25" ht="36.75" customHeight="1" x14ac:dyDescent="0.2">
      <c r="A26" s="4" t="s">
        <v>239</v>
      </c>
      <c r="B26" s="4" t="s">
        <v>2147</v>
      </c>
      <c r="C26" s="5" t="s">
        <v>2148</v>
      </c>
      <c r="D26" s="4" t="s">
        <v>15</v>
      </c>
      <c r="E26" s="8">
        <v>293</v>
      </c>
      <c r="F26" s="7"/>
      <c r="G26" s="13">
        <v>293</v>
      </c>
      <c r="H26" s="12">
        <v>0</v>
      </c>
      <c r="I26" s="13">
        <v>259</v>
      </c>
      <c r="J26" s="12">
        <v>0</v>
      </c>
      <c r="K26" s="8">
        <v>554</v>
      </c>
      <c r="L26" s="7"/>
      <c r="M26" s="13">
        <v>628</v>
      </c>
      <c r="N26" s="12"/>
      <c r="P26" s="14" t="str">
        <f t="shared" si="0"/>
        <v/>
      </c>
      <c r="Q26" s="25">
        <f>р9гл2!E26/'9,2'!E26</f>
        <v>1.1126279863481228</v>
      </c>
      <c r="R26" s="25"/>
      <c r="S26" s="127" t="e">
        <f>р9гл2!#REF!/'9,2'!G26</f>
        <v>#REF!</v>
      </c>
      <c r="T26" s="127"/>
      <c r="U26" s="127" t="e">
        <f>р9гл2!#REF!/'9,2'!I26</f>
        <v>#REF!</v>
      </c>
      <c r="V26" s="127"/>
      <c r="W26" s="25">
        <f>р9гл2!G26/'9,2'!K26</f>
        <v>1.1137184115523466</v>
      </c>
      <c r="X26" s="25"/>
      <c r="Y26" s="25">
        <f>р9гл2!I26/'9,2'!M26</f>
        <v>1.1130573248407643</v>
      </c>
    </row>
    <row r="27" spans="1:25" ht="36.75" customHeight="1" x14ac:dyDescent="0.2">
      <c r="A27" s="4" t="s">
        <v>242</v>
      </c>
      <c r="B27" s="4" t="s">
        <v>2149</v>
      </c>
      <c r="C27" s="5" t="s">
        <v>2150</v>
      </c>
      <c r="D27" s="4" t="s">
        <v>15</v>
      </c>
      <c r="E27" s="8">
        <v>544</v>
      </c>
      <c r="F27" s="7"/>
      <c r="G27" s="13">
        <v>544</v>
      </c>
      <c r="H27" s="12">
        <v>0</v>
      </c>
      <c r="I27" s="13">
        <v>478</v>
      </c>
      <c r="J27" s="12">
        <v>0</v>
      </c>
      <c r="K27" s="8">
        <v>1024</v>
      </c>
      <c r="L27" s="7"/>
      <c r="M27" s="13">
        <v>1161</v>
      </c>
      <c r="N27" s="12"/>
      <c r="P27" s="14" t="str">
        <f t="shared" si="0"/>
        <v/>
      </c>
      <c r="Q27" s="25">
        <f>р9гл2!E27/'9,2'!E27</f>
        <v>1.1121323529411764</v>
      </c>
      <c r="R27" s="25"/>
      <c r="S27" s="127" t="e">
        <f>р9гл2!#REF!/'9,2'!G27</f>
        <v>#REF!</v>
      </c>
      <c r="T27" s="127"/>
      <c r="U27" s="127" t="e">
        <f>р9гл2!#REF!/'9,2'!I27</f>
        <v>#REF!</v>
      </c>
      <c r="V27" s="127"/>
      <c r="W27" s="25">
        <f>р9гл2!G27/'9,2'!K27</f>
        <v>1.11328125</v>
      </c>
      <c r="X27" s="25"/>
      <c r="Y27" s="25">
        <f>р9гл2!I27/'9,2'!M27</f>
        <v>1.1128337639965546</v>
      </c>
    </row>
    <row r="28" spans="1:25" ht="36.75" customHeight="1" x14ac:dyDescent="0.2">
      <c r="A28" s="4" t="s">
        <v>245</v>
      </c>
      <c r="B28" s="4" t="s">
        <v>2151</v>
      </c>
      <c r="C28" s="5" t="s">
        <v>2152</v>
      </c>
      <c r="D28" s="4" t="s">
        <v>15</v>
      </c>
      <c r="E28" s="8">
        <v>788</v>
      </c>
      <c r="F28" s="7"/>
      <c r="G28" s="13">
        <v>788</v>
      </c>
      <c r="H28" s="12">
        <v>0</v>
      </c>
      <c r="I28" s="13">
        <v>692</v>
      </c>
      <c r="J28" s="12">
        <v>0</v>
      </c>
      <c r="K28" s="6">
        <v>1486</v>
      </c>
      <c r="L28" s="7"/>
      <c r="M28" s="11">
        <v>1684</v>
      </c>
      <c r="N28" s="12"/>
      <c r="P28" s="14" t="str">
        <f t="shared" si="0"/>
        <v/>
      </c>
      <c r="Q28" s="25">
        <f>р9гл2!E28/'9,2'!E28</f>
        <v>1.1129441624365481</v>
      </c>
      <c r="R28" s="25"/>
      <c r="S28" s="127" t="e">
        <f>р9гл2!#REF!/'9,2'!G28</f>
        <v>#REF!</v>
      </c>
      <c r="T28" s="127"/>
      <c r="U28" s="127" t="e">
        <f>р9гл2!#REF!/'9,2'!I28</f>
        <v>#REF!</v>
      </c>
      <c r="V28" s="127"/>
      <c r="W28" s="25">
        <f>р9гл2!G28/'9,2'!K28</f>
        <v>1.1130551816958276</v>
      </c>
      <c r="X28" s="25"/>
      <c r="Y28" s="25">
        <f>р9гл2!I28/'9,2'!M28</f>
        <v>1.1128266033254157</v>
      </c>
    </row>
    <row r="29" spans="1:25" ht="12.75" customHeight="1" x14ac:dyDescent="0.2">
      <c r="A29" s="4" t="s">
        <v>248</v>
      </c>
      <c r="B29" s="4" t="s">
        <v>2153</v>
      </c>
      <c r="C29" s="5" t="s">
        <v>2154</v>
      </c>
      <c r="D29" s="4" t="s">
        <v>15</v>
      </c>
      <c r="E29" s="8">
        <v>1111</v>
      </c>
      <c r="F29" s="7"/>
      <c r="G29" s="13">
        <v>1111</v>
      </c>
      <c r="H29" s="12">
        <v>0</v>
      </c>
      <c r="I29" s="13">
        <v>977</v>
      </c>
      <c r="J29" s="12">
        <v>0</v>
      </c>
      <c r="K29" s="6">
        <v>2053</v>
      </c>
      <c r="L29" s="7"/>
      <c r="M29" s="11">
        <v>2403</v>
      </c>
      <c r="N29" s="12"/>
      <c r="P29" s="14" t="str">
        <f t="shared" si="0"/>
        <v/>
      </c>
      <c r="Q29" s="25">
        <f>р9гл2!E29/'9,2'!E29</f>
        <v>1.1134113411341133</v>
      </c>
      <c r="R29" s="25"/>
      <c r="S29" s="127" t="e">
        <f>р9гл2!#REF!/'9,2'!G29</f>
        <v>#REF!</v>
      </c>
      <c r="T29" s="127"/>
      <c r="U29" s="127" t="e">
        <f>р9гл2!#REF!/'9,2'!I29</f>
        <v>#REF!</v>
      </c>
      <c r="V29" s="127"/>
      <c r="W29" s="25">
        <f>р9гл2!G29/'9,2'!K29</f>
        <v>1.1130053580126644</v>
      </c>
      <c r="X29" s="25"/>
      <c r="Y29" s="25">
        <f>р9гл2!I29/'9,2'!M29</f>
        <v>1.1131918435289221</v>
      </c>
    </row>
    <row r="30" spans="1:25" ht="24.75" customHeight="1" x14ac:dyDescent="0.2">
      <c r="A30" s="4" t="s">
        <v>251</v>
      </c>
      <c r="B30" s="4" t="s">
        <v>2155</v>
      </c>
      <c r="C30" s="5" t="s">
        <v>2156</v>
      </c>
      <c r="D30" s="4" t="s">
        <v>15</v>
      </c>
      <c r="E30" s="6">
        <v>3084</v>
      </c>
      <c r="F30" s="7"/>
      <c r="G30" s="11">
        <v>3084</v>
      </c>
      <c r="H30" s="12">
        <v>0</v>
      </c>
      <c r="I30" s="11">
        <v>2711</v>
      </c>
      <c r="J30" s="12">
        <v>0</v>
      </c>
      <c r="K30" s="6">
        <v>5692</v>
      </c>
      <c r="L30" s="7"/>
      <c r="M30" s="11">
        <v>6667</v>
      </c>
      <c r="N30" s="12"/>
      <c r="P30" s="14" t="str">
        <f t="shared" si="0"/>
        <v/>
      </c>
      <c r="Q30" s="25">
        <f>р9гл2!E30/'9,2'!E30</f>
        <v>1.1128404669260701</v>
      </c>
      <c r="R30" s="25"/>
      <c r="S30" s="127" t="e">
        <f>р9гл2!#REF!/'9,2'!G30</f>
        <v>#REF!</v>
      </c>
      <c r="T30" s="127"/>
      <c r="U30" s="127" t="e">
        <f>р9гл2!#REF!/'9,2'!I30</f>
        <v>#REF!</v>
      </c>
      <c r="V30" s="127"/>
      <c r="W30" s="25">
        <f>р9гл2!G30/'9,2'!K30</f>
        <v>1.1129655657062545</v>
      </c>
      <c r="X30" s="25"/>
      <c r="Y30" s="25">
        <f>р9гл2!I30/'9,2'!M30</f>
        <v>1.1129443527823608</v>
      </c>
    </row>
    <row r="31" spans="1:25" ht="24.75" customHeight="1" x14ac:dyDescent="0.2">
      <c r="A31" s="4" t="s">
        <v>254</v>
      </c>
      <c r="B31" s="4" t="s">
        <v>2157</v>
      </c>
      <c r="C31" s="5" t="s">
        <v>2158</v>
      </c>
      <c r="D31" s="4" t="s">
        <v>15</v>
      </c>
      <c r="E31" s="8">
        <v>1124</v>
      </c>
      <c r="F31" s="7"/>
      <c r="G31" s="13">
        <v>1124</v>
      </c>
      <c r="H31" s="12">
        <v>0</v>
      </c>
      <c r="I31" s="13">
        <v>987</v>
      </c>
      <c r="J31" s="12">
        <v>0</v>
      </c>
      <c r="K31" s="6">
        <v>2113</v>
      </c>
      <c r="L31" s="7"/>
      <c r="M31" s="11">
        <v>2394</v>
      </c>
      <c r="N31" s="12"/>
      <c r="P31" s="14" t="str">
        <f t="shared" si="0"/>
        <v/>
      </c>
      <c r="Q31" s="25">
        <f>р9гл2!E31/'9,2'!E31</f>
        <v>1.1129893238434163</v>
      </c>
      <c r="R31" s="25"/>
      <c r="S31" s="127" t="e">
        <f>р9гл2!#REF!/'9,2'!G31</f>
        <v>#REF!</v>
      </c>
      <c r="T31" s="127"/>
      <c r="U31" s="127" t="e">
        <f>р9гл2!#REF!/'9,2'!I31</f>
        <v>#REF!</v>
      </c>
      <c r="V31" s="127"/>
      <c r="W31" s="25">
        <f>р9гл2!G31/'9,2'!K31</f>
        <v>1.1131093232371037</v>
      </c>
      <c r="X31" s="25"/>
      <c r="Y31" s="25">
        <f>р9гл2!I31/'9,2'!M31</f>
        <v>1.1131996658312449</v>
      </c>
    </row>
    <row r="32" spans="1:25" ht="24.75" customHeight="1" x14ac:dyDescent="0.2">
      <c r="A32" s="4" t="s">
        <v>257</v>
      </c>
      <c r="B32" s="4" t="s">
        <v>2159</v>
      </c>
      <c r="C32" s="5" t="s">
        <v>2160</v>
      </c>
      <c r="D32" s="4" t="s">
        <v>15</v>
      </c>
      <c r="E32" s="6">
        <v>1402</v>
      </c>
      <c r="F32" s="7"/>
      <c r="G32" s="11">
        <v>1402</v>
      </c>
      <c r="H32" s="12">
        <v>0</v>
      </c>
      <c r="I32" s="13">
        <v>1229</v>
      </c>
      <c r="J32" s="12">
        <v>0</v>
      </c>
      <c r="K32" s="6">
        <v>2639</v>
      </c>
      <c r="L32" s="7"/>
      <c r="M32" s="11">
        <v>2990</v>
      </c>
      <c r="N32" s="12"/>
      <c r="P32" s="14" t="str">
        <f t="shared" si="0"/>
        <v/>
      </c>
      <c r="Q32" s="25">
        <f>р9гл2!E32/'9,2'!E32</f>
        <v>1.1126961483594864</v>
      </c>
      <c r="R32" s="25"/>
      <c r="S32" s="127" t="e">
        <f>р9гл2!#REF!/'9,2'!G32</f>
        <v>#REF!</v>
      </c>
      <c r="T32" s="127"/>
      <c r="U32" s="127" t="e">
        <f>р9гл2!#REF!/'9,2'!I32</f>
        <v>#REF!</v>
      </c>
      <c r="V32" s="127"/>
      <c r="W32" s="25">
        <f>р9гл2!G32/'9,2'!K32</f>
        <v>1.1129215611974232</v>
      </c>
      <c r="X32" s="25"/>
      <c r="Y32" s="25">
        <f>р9гл2!I32/'9,2'!M32</f>
        <v>1.1130434782608696</v>
      </c>
    </row>
    <row r="33" spans="1:25" ht="24.75" customHeight="1" x14ac:dyDescent="0.2">
      <c r="A33" s="4" t="s">
        <v>260</v>
      </c>
      <c r="B33" s="4" t="s">
        <v>2161</v>
      </c>
      <c r="C33" s="5" t="s">
        <v>2162</v>
      </c>
      <c r="D33" s="4" t="s">
        <v>15</v>
      </c>
      <c r="E33" s="6">
        <v>1685</v>
      </c>
      <c r="F33" s="7"/>
      <c r="G33" s="11">
        <v>1685</v>
      </c>
      <c r="H33" s="12">
        <v>0</v>
      </c>
      <c r="I33" s="11">
        <v>1479</v>
      </c>
      <c r="J33" s="12">
        <v>0</v>
      </c>
      <c r="K33" s="6">
        <v>3174</v>
      </c>
      <c r="L33" s="7"/>
      <c r="M33" s="11">
        <v>3595</v>
      </c>
      <c r="N33" s="12"/>
      <c r="P33" s="14" t="str">
        <f t="shared" si="0"/>
        <v/>
      </c>
      <c r="Q33" s="25">
        <f>р9гл2!E33/'9,2'!E33</f>
        <v>1.1127596439169138</v>
      </c>
      <c r="R33" s="25"/>
      <c r="S33" s="127" t="e">
        <f>р9гл2!#REF!/'9,2'!G33</f>
        <v>#REF!</v>
      </c>
      <c r="T33" s="127"/>
      <c r="U33" s="127" t="e">
        <f>р9гл2!#REF!/'9,2'!I33</f>
        <v>#REF!</v>
      </c>
      <c r="V33" s="127"/>
      <c r="W33" s="25">
        <f>р9гл2!G33/'9,2'!K33</f>
        <v>1.1131064902331442</v>
      </c>
      <c r="X33" s="25"/>
      <c r="Y33" s="25">
        <f>р9гл2!I33/'9,2'!M33</f>
        <v>1.1129346314325452</v>
      </c>
    </row>
    <row r="34" spans="1:25" ht="24.75" customHeight="1" x14ac:dyDescent="0.2">
      <c r="A34" s="4" t="s">
        <v>263</v>
      </c>
      <c r="B34" s="4" t="s">
        <v>2163</v>
      </c>
      <c r="C34" s="5" t="s">
        <v>2164</v>
      </c>
      <c r="D34" s="4" t="s">
        <v>15</v>
      </c>
      <c r="E34" s="6">
        <v>1969</v>
      </c>
      <c r="F34" s="7"/>
      <c r="G34" s="11">
        <v>1969</v>
      </c>
      <c r="H34" s="12">
        <v>0</v>
      </c>
      <c r="I34" s="11">
        <v>1730</v>
      </c>
      <c r="J34" s="12">
        <v>0</v>
      </c>
      <c r="K34" s="6">
        <v>3710</v>
      </c>
      <c r="L34" s="7"/>
      <c r="M34" s="11">
        <v>4202</v>
      </c>
      <c r="N34" s="12"/>
      <c r="P34" s="14" t="str">
        <f t="shared" si="0"/>
        <v/>
      </c>
      <c r="Q34" s="25">
        <f>р9гл2!E34/'9,2'!E34</f>
        <v>1.1127475876079227</v>
      </c>
      <c r="R34" s="25"/>
      <c r="S34" s="127" t="e">
        <f>р9гл2!#REF!/'9,2'!G34</f>
        <v>#REF!</v>
      </c>
      <c r="T34" s="127"/>
      <c r="U34" s="127" t="e">
        <f>р9гл2!#REF!/'9,2'!I34</f>
        <v>#REF!</v>
      </c>
      <c r="V34" s="127"/>
      <c r="W34" s="25">
        <f>р9гл2!G34/'9,2'!K34</f>
        <v>1.1129380053908355</v>
      </c>
      <c r="X34" s="25"/>
      <c r="Y34" s="25">
        <f>р9гл2!I34/'9,2'!M34</f>
        <v>1.1130414088529272</v>
      </c>
    </row>
    <row r="35" spans="1:25" ht="24.75" customHeight="1" x14ac:dyDescent="0.2">
      <c r="A35" s="4" t="s">
        <v>266</v>
      </c>
      <c r="B35" s="4" t="s">
        <v>2165</v>
      </c>
      <c r="C35" s="5" t="s">
        <v>2166</v>
      </c>
      <c r="D35" s="4" t="s">
        <v>15</v>
      </c>
      <c r="E35" s="6">
        <v>1351</v>
      </c>
      <c r="F35" s="7"/>
      <c r="G35" s="11">
        <v>1351</v>
      </c>
      <c r="H35" s="12">
        <v>0</v>
      </c>
      <c r="I35" s="13">
        <v>1189</v>
      </c>
      <c r="J35" s="12">
        <v>0</v>
      </c>
      <c r="K35" s="6">
        <v>2548</v>
      </c>
      <c r="L35" s="7"/>
      <c r="M35" s="11">
        <v>2884</v>
      </c>
      <c r="N35" s="12"/>
      <c r="P35" s="14" t="str">
        <f t="shared" si="0"/>
        <v/>
      </c>
      <c r="Q35" s="25">
        <f>р9гл2!E35/'9,2'!E35</f>
        <v>1.1132494448556625</v>
      </c>
      <c r="R35" s="25"/>
      <c r="S35" s="127" t="e">
        <f>р9гл2!#REF!/'9,2'!G35</f>
        <v>#REF!</v>
      </c>
      <c r="T35" s="127"/>
      <c r="U35" s="127" t="e">
        <f>р9гл2!#REF!/'9,2'!I35</f>
        <v>#REF!</v>
      </c>
      <c r="V35" s="127"/>
      <c r="W35" s="25">
        <f>р9гл2!G35/'9,2'!K35</f>
        <v>1.1130298273155417</v>
      </c>
      <c r="X35" s="25"/>
      <c r="Y35" s="25">
        <f>р9гл2!I35/'9,2'!M35</f>
        <v>1.1130374479889042</v>
      </c>
    </row>
    <row r="36" spans="1:25" ht="24.75" customHeight="1" x14ac:dyDescent="0.2">
      <c r="A36" s="4" t="s">
        <v>269</v>
      </c>
      <c r="B36" s="4" t="s">
        <v>2167</v>
      </c>
      <c r="C36" s="5" t="s">
        <v>2168</v>
      </c>
      <c r="D36" s="4" t="s">
        <v>15</v>
      </c>
      <c r="E36" s="6">
        <v>2017</v>
      </c>
      <c r="F36" s="7"/>
      <c r="G36" s="11">
        <v>2017</v>
      </c>
      <c r="H36" s="12">
        <v>0</v>
      </c>
      <c r="I36" s="11">
        <v>1773</v>
      </c>
      <c r="J36" s="12">
        <v>0</v>
      </c>
      <c r="K36" s="6">
        <v>3802</v>
      </c>
      <c r="L36" s="7"/>
      <c r="M36" s="11">
        <v>4306</v>
      </c>
      <c r="N36" s="12"/>
      <c r="P36" s="14" t="str">
        <f t="shared" si="0"/>
        <v/>
      </c>
      <c r="Q36" s="25">
        <f>р9гл2!E36/'9,2'!E36</f>
        <v>1.1130391670798214</v>
      </c>
      <c r="R36" s="25"/>
      <c r="S36" s="127" t="e">
        <f>р9гл2!#REF!/'9,2'!G36</f>
        <v>#REF!</v>
      </c>
      <c r="T36" s="127"/>
      <c r="U36" s="127" t="e">
        <f>р9гл2!#REF!/'9,2'!I36</f>
        <v>#REF!</v>
      </c>
      <c r="V36" s="127"/>
      <c r="W36" s="25">
        <f>р9гл2!G36/'9,2'!K36</f>
        <v>1.1130983692793266</v>
      </c>
      <c r="X36" s="25"/>
      <c r="Y36" s="25">
        <f>р9гл2!I36/'9,2'!M36</f>
        <v>1.1130980027868091</v>
      </c>
    </row>
    <row r="37" spans="1:25" ht="24.75" customHeight="1" x14ac:dyDescent="0.2">
      <c r="A37" s="4" t="s">
        <v>272</v>
      </c>
      <c r="B37" s="4" t="s">
        <v>2169</v>
      </c>
      <c r="C37" s="5" t="s">
        <v>2170</v>
      </c>
      <c r="D37" s="4" t="s">
        <v>15</v>
      </c>
      <c r="E37" s="6">
        <v>2678</v>
      </c>
      <c r="F37" s="7"/>
      <c r="G37" s="11">
        <v>2678</v>
      </c>
      <c r="H37" s="12">
        <v>0</v>
      </c>
      <c r="I37" s="11">
        <v>2354</v>
      </c>
      <c r="J37" s="12">
        <v>0</v>
      </c>
      <c r="K37" s="6">
        <v>5047</v>
      </c>
      <c r="L37" s="7"/>
      <c r="M37" s="11">
        <v>5717</v>
      </c>
      <c r="N37" s="12"/>
      <c r="P37" s="14" t="str">
        <f t="shared" si="0"/>
        <v/>
      </c>
      <c r="Q37" s="25">
        <f>р9гл2!E37/'9,2'!E37</f>
        <v>1.1131441374159821</v>
      </c>
      <c r="R37" s="25"/>
      <c r="S37" s="127" t="e">
        <f>р9гл2!#REF!/'9,2'!G37</f>
        <v>#REF!</v>
      </c>
      <c r="T37" s="127"/>
      <c r="U37" s="127" t="e">
        <f>р9гл2!#REF!/'9,2'!I37</f>
        <v>#REF!</v>
      </c>
      <c r="V37" s="127"/>
      <c r="W37" s="25">
        <f>р9гл2!G37/'9,2'!K37</f>
        <v>1.1129383792351892</v>
      </c>
      <c r="X37" s="25"/>
      <c r="Y37" s="25">
        <f>р9гл2!I37/'9,2'!M37</f>
        <v>1.1129963267447962</v>
      </c>
    </row>
    <row r="38" spans="1:25" ht="24.75" customHeight="1" x14ac:dyDescent="0.2">
      <c r="A38" s="4" t="s">
        <v>275</v>
      </c>
      <c r="B38" s="4" t="s">
        <v>2171</v>
      </c>
      <c r="C38" s="5" t="s">
        <v>2172</v>
      </c>
      <c r="D38" s="4" t="s">
        <v>15</v>
      </c>
      <c r="E38" s="6">
        <v>3341</v>
      </c>
      <c r="F38" s="7"/>
      <c r="G38" s="11">
        <v>3341</v>
      </c>
      <c r="H38" s="12">
        <v>0</v>
      </c>
      <c r="I38" s="11">
        <v>2935</v>
      </c>
      <c r="J38" s="12">
        <v>0</v>
      </c>
      <c r="K38" s="6">
        <v>6292</v>
      </c>
      <c r="L38" s="7"/>
      <c r="M38" s="11">
        <v>7128</v>
      </c>
      <c r="N38" s="12"/>
      <c r="P38" s="14" t="str">
        <f t="shared" si="0"/>
        <v/>
      </c>
      <c r="Q38" s="25">
        <f>р9гл2!E38/'9,2'!E38</f>
        <v>1.1131397785094284</v>
      </c>
      <c r="R38" s="25"/>
      <c r="S38" s="127" t="e">
        <f>р9гл2!#REF!/'9,2'!G38</f>
        <v>#REF!</v>
      </c>
      <c r="T38" s="127"/>
      <c r="U38" s="127" t="e">
        <f>р9гл2!#REF!/'9,2'!I38</f>
        <v>#REF!</v>
      </c>
      <c r="V38" s="127"/>
      <c r="W38" s="25">
        <f>р9гл2!G38/'9,2'!K38</f>
        <v>1.1130006357279085</v>
      </c>
      <c r="X38" s="25"/>
      <c r="Y38" s="25">
        <f>р9гл2!I38/'9,2'!M38</f>
        <v>1.1129349046015713</v>
      </c>
    </row>
    <row r="39" spans="1:25" ht="12.75" customHeight="1" x14ac:dyDescent="0.2">
      <c r="A39" s="4" t="s">
        <v>278</v>
      </c>
      <c r="B39" s="4" t="s">
        <v>2173</v>
      </c>
      <c r="C39" s="5" t="s">
        <v>2174</v>
      </c>
      <c r="D39" s="4" t="s">
        <v>15</v>
      </c>
      <c r="E39" s="6">
        <v>4217</v>
      </c>
      <c r="F39" s="7"/>
      <c r="G39" s="11">
        <v>4217</v>
      </c>
      <c r="H39" s="12">
        <v>0</v>
      </c>
      <c r="I39" s="11">
        <v>3709</v>
      </c>
      <c r="J39" s="12">
        <v>0</v>
      </c>
      <c r="K39" s="6">
        <v>7784</v>
      </c>
      <c r="L39" s="7"/>
      <c r="M39" s="11">
        <v>9116</v>
      </c>
      <c r="N39" s="12"/>
      <c r="P39" s="14" t="str">
        <f t="shared" si="0"/>
        <v/>
      </c>
      <c r="Q39" s="25">
        <f>р9гл2!E39/'9,2'!E39</f>
        <v>1.1131135878586673</v>
      </c>
      <c r="R39" s="25"/>
      <c r="S39" s="127" t="e">
        <f>р9гл2!#REF!/'9,2'!G39</f>
        <v>#REF!</v>
      </c>
      <c r="T39" s="127"/>
      <c r="U39" s="127" t="e">
        <f>р9гл2!#REF!/'9,2'!I39</f>
        <v>#REF!</v>
      </c>
      <c r="V39" s="127"/>
      <c r="W39" s="25">
        <f>р9гл2!G39/'9,2'!K39</f>
        <v>1.1130524152106887</v>
      </c>
      <c r="X39" s="25"/>
      <c r="Y39" s="25">
        <f>р9гл2!I39/'9,2'!M39</f>
        <v>1.1129881526985519</v>
      </c>
    </row>
    <row r="40" spans="1:25" ht="24.75" customHeight="1" x14ac:dyDescent="0.2">
      <c r="A40" s="4" t="s">
        <v>281</v>
      </c>
      <c r="B40" s="4" t="s">
        <v>2175</v>
      </c>
      <c r="C40" s="5" t="s">
        <v>2176</v>
      </c>
      <c r="D40" s="4" t="s">
        <v>15</v>
      </c>
      <c r="E40" s="8">
        <v>1096</v>
      </c>
      <c r="F40" s="7"/>
      <c r="G40" s="13">
        <v>1096</v>
      </c>
      <c r="H40" s="12">
        <v>0</v>
      </c>
      <c r="I40" s="13">
        <v>963</v>
      </c>
      <c r="J40" s="12">
        <v>0</v>
      </c>
      <c r="K40" s="6">
        <v>2022</v>
      </c>
      <c r="L40" s="7"/>
      <c r="M40" s="11">
        <v>2369</v>
      </c>
      <c r="N40" s="12"/>
      <c r="P40" s="14" t="str">
        <f t="shared" si="0"/>
        <v/>
      </c>
      <c r="Q40" s="25">
        <f>р9гл2!E40/'9,2'!E40</f>
        <v>1.1131386861313868</v>
      </c>
      <c r="R40" s="25"/>
      <c r="S40" s="127" t="e">
        <f>р9гл2!#REF!/'9,2'!G40</f>
        <v>#REF!</v>
      </c>
      <c r="T40" s="127"/>
      <c r="U40" s="127" t="e">
        <f>р9гл2!#REF!/'9,2'!I40</f>
        <v>#REF!</v>
      </c>
      <c r="V40" s="127"/>
      <c r="W40" s="25">
        <f>р9гл2!G40/'9,2'!K40</f>
        <v>1.1127596439169138</v>
      </c>
      <c r="X40" s="25"/>
      <c r="Y40" s="25">
        <f>р9гл2!I40/'9,2'!M40</f>
        <v>1.1131279020683833</v>
      </c>
    </row>
    <row r="41" spans="1:25" ht="12.75" customHeight="1" x14ac:dyDescent="0.2">
      <c r="A41" s="4" t="s">
        <v>284</v>
      </c>
      <c r="B41" s="4" t="s">
        <v>2177</v>
      </c>
      <c r="C41" s="5" t="s">
        <v>2178</v>
      </c>
      <c r="D41" s="4" t="s">
        <v>15</v>
      </c>
      <c r="E41" s="6">
        <v>2170</v>
      </c>
      <c r="F41" s="7"/>
      <c r="G41" s="11">
        <v>2170</v>
      </c>
      <c r="H41" s="12">
        <v>0</v>
      </c>
      <c r="I41" s="11">
        <v>1908</v>
      </c>
      <c r="J41" s="12">
        <v>0</v>
      </c>
      <c r="K41" s="6">
        <v>4004</v>
      </c>
      <c r="L41" s="7"/>
      <c r="M41" s="11">
        <v>4689</v>
      </c>
      <c r="N41" s="12"/>
      <c r="P41" s="14" t="str">
        <f t="shared" si="0"/>
        <v/>
      </c>
      <c r="Q41" s="25">
        <f>р9гл2!E41/'9,2'!E41</f>
        <v>1.1129032258064515</v>
      </c>
      <c r="R41" s="25"/>
      <c r="S41" s="127" t="e">
        <f>р9гл2!#REF!/'9,2'!G41</f>
        <v>#REF!</v>
      </c>
      <c r="T41" s="127"/>
      <c r="U41" s="127" t="e">
        <f>р9гл2!#REF!/'9,2'!I41</f>
        <v>#REF!</v>
      </c>
      <c r="V41" s="127"/>
      <c r="W41" s="25">
        <f>р9гл2!G41/'9,2'!K41</f>
        <v>1.112887112887113</v>
      </c>
      <c r="X41" s="25"/>
      <c r="Y41" s="25">
        <f>р9гл2!I41/'9,2'!M41</f>
        <v>1.1130304969076563</v>
      </c>
    </row>
    <row r="42" spans="1:25" ht="12.75" customHeight="1" x14ac:dyDescent="0.2">
      <c r="A42" s="4" t="s">
        <v>287</v>
      </c>
      <c r="B42" s="4" t="s">
        <v>2179</v>
      </c>
      <c r="C42" s="5" t="s">
        <v>2180</v>
      </c>
      <c r="D42" s="4" t="s">
        <v>15</v>
      </c>
      <c r="E42" s="6">
        <v>3000</v>
      </c>
      <c r="F42" s="7"/>
      <c r="G42" s="11">
        <v>3000</v>
      </c>
      <c r="H42" s="12">
        <v>0</v>
      </c>
      <c r="I42" s="11">
        <v>2639</v>
      </c>
      <c r="J42" s="12">
        <v>0</v>
      </c>
      <c r="K42" s="6">
        <v>5540</v>
      </c>
      <c r="L42" s="7"/>
      <c r="M42" s="11">
        <v>6488</v>
      </c>
      <c r="N42" s="12"/>
      <c r="P42" s="14" t="str">
        <f t="shared" si="0"/>
        <v/>
      </c>
      <c r="Q42" s="25">
        <f>р9гл2!E42/'9,2'!E42</f>
        <v>1.113</v>
      </c>
      <c r="R42" s="25"/>
      <c r="S42" s="127" t="e">
        <f>р9гл2!#REF!/'9,2'!G42</f>
        <v>#REF!</v>
      </c>
      <c r="T42" s="127"/>
      <c r="U42" s="127" t="e">
        <f>р9гл2!#REF!/'9,2'!I42</f>
        <v>#REF!</v>
      </c>
      <c r="V42" s="127"/>
      <c r="W42" s="25">
        <f>р9гл2!G42/'9,2'!K42</f>
        <v>1.1129963898916968</v>
      </c>
      <c r="X42" s="25"/>
      <c r="Y42" s="25">
        <f>р9гл2!I42/'9,2'!M42</f>
        <v>1.1129778051787915</v>
      </c>
    </row>
    <row r="43" spans="1:25" ht="12.75" customHeight="1" x14ac:dyDescent="0.2">
      <c r="A43" s="4" t="s">
        <v>291</v>
      </c>
      <c r="B43" s="4" t="s">
        <v>2181</v>
      </c>
      <c r="C43" s="5" t="s">
        <v>2182</v>
      </c>
      <c r="D43" s="4" t="s">
        <v>15</v>
      </c>
      <c r="E43" s="6">
        <v>4197</v>
      </c>
      <c r="F43" s="7"/>
      <c r="G43" s="11">
        <v>4197</v>
      </c>
      <c r="H43" s="12">
        <v>0</v>
      </c>
      <c r="I43" s="11">
        <v>3689</v>
      </c>
      <c r="J43" s="12">
        <v>0</v>
      </c>
      <c r="K43" s="6">
        <v>7744</v>
      </c>
      <c r="L43" s="7"/>
      <c r="M43" s="11">
        <v>9070</v>
      </c>
      <c r="N43" s="12"/>
      <c r="P43" s="14" t="str">
        <f t="shared" si="0"/>
        <v/>
      </c>
      <c r="Q43" s="25">
        <f>р9гл2!E43/'9,2'!E43</f>
        <v>1.1129378127233738</v>
      </c>
      <c r="R43" s="25"/>
      <c r="S43" s="127" t="e">
        <f>р9гл2!#REF!/'9,2'!G43</f>
        <v>#REF!</v>
      </c>
      <c r="T43" s="127"/>
      <c r="U43" s="127" t="e">
        <f>р9гл2!#REF!/'9,2'!I43</f>
        <v>#REF!</v>
      </c>
      <c r="V43" s="127"/>
      <c r="W43" s="25">
        <f>р9гл2!G43/'9,2'!K43</f>
        <v>1.1129907024793388</v>
      </c>
      <c r="X43" s="25"/>
      <c r="Y43" s="25">
        <f>р9гл2!I43/'9,2'!M43</f>
        <v>1.1130099228224917</v>
      </c>
    </row>
    <row r="44" spans="1:25" ht="12.75" customHeight="1" x14ac:dyDescent="0.2">
      <c r="A44" s="4" t="s">
        <v>294</v>
      </c>
      <c r="B44" s="4" t="s">
        <v>2183</v>
      </c>
      <c r="C44" s="5" t="s">
        <v>2184</v>
      </c>
      <c r="D44" s="4" t="s">
        <v>15</v>
      </c>
      <c r="E44" s="6">
        <v>4911</v>
      </c>
      <c r="F44" s="7"/>
      <c r="G44" s="11">
        <v>4911</v>
      </c>
      <c r="H44" s="12">
        <v>0</v>
      </c>
      <c r="I44" s="11">
        <v>4320</v>
      </c>
      <c r="J44" s="12">
        <v>0</v>
      </c>
      <c r="K44" s="6">
        <v>9068</v>
      </c>
      <c r="L44" s="7"/>
      <c r="M44" s="11">
        <v>10619</v>
      </c>
      <c r="N44" s="12"/>
      <c r="P44" s="14" t="str">
        <f t="shared" si="0"/>
        <v/>
      </c>
      <c r="Q44" s="25">
        <f>р9гл2!E44/'9,2'!E44</f>
        <v>1.1130116065974343</v>
      </c>
      <c r="R44" s="25"/>
      <c r="S44" s="127" t="e">
        <f>р9гл2!#REF!/'9,2'!G44</f>
        <v>#REF!</v>
      </c>
      <c r="T44" s="127"/>
      <c r="U44" s="127" t="e">
        <f>р9гл2!#REF!/'9,2'!I44</f>
        <v>#REF!</v>
      </c>
      <c r="V44" s="127"/>
      <c r="W44" s="25">
        <f>р9гл2!G44/'9,2'!K44</f>
        <v>1.1130348478164975</v>
      </c>
      <c r="X44" s="25"/>
      <c r="Y44" s="25">
        <f>р9гл2!I44/'9,2'!M44</f>
        <v>1.1130049910537716</v>
      </c>
    </row>
    <row r="45" spans="1:25" ht="12.75" customHeight="1" x14ac:dyDescent="0.2">
      <c r="A45" s="4" t="s">
        <v>297</v>
      </c>
      <c r="B45" s="4" t="s">
        <v>2185</v>
      </c>
      <c r="C45" s="5" t="s">
        <v>2186</v>
      </c>
      <c r="D45" s="4" t="s">
        <v>15</v>
      </c>
      <c r="E45" s="6">
        <v>6463</v>
      </c>
      <c r="F45" s="7"/>
      <c r="G45" s="11">
        <v>6463</v>
      </c>
      <c r="H45" s="12">
        <v>0</v>
      </c>
      <c r="I45" s="11">
        <v>5681</v>
      </c>
      <c r="J45" s="12">
        <v>0</v>
      </c>
      <c r="K45" s="6">
        <v>11931</v>
      </c>
      <c r="L45" s="7"/>
      <c r="M45" s="11">
        <v>13970</v>
      </c>
      <c r="N45" s="12"/>
      <c r="P45" s="14" t="str">
        <f t="shared" si="0"/>
        <v/>
      </c>
      <c r="Q45" s="25">
        <f>р9гл2!E45/'9,2'!E45</f>
        <v>1.1129506421166642</v>
      </c>
      <c r="R45" s="25"/>
      <c r="S45" s="127" t="e">
        <f>р9гл2!#REF!/'9,2'!G45</f>
        <v>#REF!</v>
      </c>
      <c r="T45" s="127"/>
      <c r="U45" s="127" t="e">
        <f>р9гл2!#REF!/'9,2'!I45</f>
        <v>#REF!</v>
      </c>
      <c r="V45" s="127"/>
      <c r="W45" s="25">
        <f>р9гл2!G45/'9,2'!K45</f>
        <v>1.112982985499958</v>
      </c>
      <c r="X45" s="25"/>
      <c r="Y45" s="25">
        <f>р9гл2!I45/'9,2'!M45</f>
        <v>1.1130279169649249</v>
      </c>
    </row>
    <row r="46" spans="1:25" ht="12.75" customHeight="1" x14ac:dyDescent="0.2">
      <c r="A46" s="4" t="s">
        <v>300</v>
      </c>
      <c r="B46" s="4" t="s">
        <v>2187</v>
      </c>
      <c r="C46" s="5" t="s">
        <v>2188</v>
      </c>
      <c r="D46" s="4" t="s">
        <v>15</v>
      </c>
      <c r="E46" s="6">
        <v>7339</v>
      </c>
      <c r="F46" s="7"/>
      <c r="G46" s="11">
        <v>7339</v>
      </c>
      <c r="H46" s="12">
        <v>0</v>
      </c>
      <c r="I46" s="11">
        <v>6451</v>
      </c>
      <c r="J46" s="12">
        <v>0</v>
      </c>
      <c r="K46" s="6">
        <v>13547</v>
      </c>
      <c r="L46" s="7"/>
      <c r="M46" s="11">
        <v>15866</v>
      </c>
      <c r="N46" s="12"/>
      <c r="P46" s="14" t="str">
        <f t="shared" si="0"/>
        <v/>
      </c>
      <c r="Q46" s="25">
        <f>р9гл2!E46/'9,2'!E46</f>
        <v>1.112958168687832</v>
      </c>
      <c r="R46" s="25"/>
      <c r="S46" s="127" t="e">
        <f>р9гл2!#REF!/'9,2'!G46</f>
        <v>#REF!</v>
      </c>
      <c r="T46" s="127"/>
      <c r="U46" s="127" t="e">
        <f>р9гл2!#REF!/'9,2'!I46</f>
        <v>#REF!</v>
      </c>
      <c r="V46" s="127"/>
      <c r="W46" s="25">
        <f>р9гл2!G46/'9,2'!K46</f>
        <v>1.1130139514283606</v>
      </c>
      <c r="X46" s="25"/>
      <c r="Y46" s="25">
        <f>р9гл2!I46/'9,2'!M46</f>
        <v>1.1130089499558804</v>
      </c>
    </row>
    <row r="47" spans="1:25" ht="24.75" customHeight="1" x14ac:dyDescent="0.2">
      <c r="A47" s="4" t="s">
        <v>304</v>
      </c>
      <c r="B47" s="4" t="s">
        <v>2189</v>
      </c>
      <c r="C47" s="5" t="s">
        <v>2190</v>
      </c>
      <c r="D47" s="4" t="s">
        <v>15</v>
      </c>
      <c r="E47" s="8">
        <v>519</v>
      </c>
      <c r="F47" s="7"/>
      <c r="G47" s="13">
        <v>519</v>
      </c>
      <c r="H47" s="12">
        <v>0</v>
      </c>
      <c r="I47" s="13">
        <v>456</v>
      </c>
      <c r="J47" s="12">
        <v>0</v>
      </c>
      <c r="K47" s="8">
        <v>967</v>
      </c>
      <c r="L47" s="7"/>
      <c r="M47" s="13">
        <v>1115</v>
      </c>
      <c r="N47" s="12"/>
      <c r="P47" s="14" t="str">
        <f t="shared" si="0"/>
        <v/>
      </c>
      <c r="Q47" s="25">
        <f>р9гл2!E47/'9,2'!E47</f>
        <v>1.1136801541425818</v>
      </c>
      <c r="R47" s="25"/>
      <c r="S47" s="127" t="e">
        <f>р9гл2!#REF!/'9,2'!G47</f>
        <v>#REF!</v>
      </c>
      <c r="T47" s="127"/>
      <c r="U47" s="127" t="e">
        <f>р9гл2!#REF!/'9,2'!I47</f>
        <v>#REF!</v>
      </c>
      <c r="V47" s="127"/>
      <c r="W47" s="25">
        <f>р9гл2!G47/'9,2'!K47</f>
        <v>1.1127197518097207</v>
      </c>
      <c r="X47" s="25"/>
      <c r="Y47" s="25">
        <f>р9гл2!I47/'9,2'!M47</f>
        <v>1.1130044843049327</v>
      </c>
    </row>
    <row r="48" spans="1:25" ht="24.75" customHeight="1" x14ac:dyDescent="0.2">
      <c r="A48" s="4" t="s">
        <v>307</v>
      </c>
      <c r="B48" s="4" t="s">
        <v>2191</v>
      </c>
      <c r="C48" s="5" t="s">
        <v>2192</v>
      </c>
      <c r="D48" s="4" t="s">
        <v>15</v>
      </c>
      <c r="E48" s="6">
        <v>1665</v>
      </c>
      <c r="F48" s="7"/>
      <c r="G48" s="11">
        <v>1665</v>
      </c>
      <c r="H48" s="12">
        <v>0</v>
      </c>
      <c r="I48" s="11">
        <v>1463</v>
      </c>
      <c r="J48" s="12">
        <v>0</v>
      </c>
      <c r="K48" s="6">
        <v>3137</v>
      </c>
      <c r="L48" s="7"/>
      <c r="M48" s="11">
        <v>3552</v>
      </c>
      <c r="N48" s="12"/>
      <c r="P48" s="14" t="str">
        <f t="shared" si="0"/>
        <v/>
      </c>
      <c r="Q48" s="25">
        <f>р9гл2!E48/'9,2'!E48</f>
        <v>1.1129129129129129</v>
      </c>
      <c r="R48" s="25"/>
      <c r="S48" s="127" t="e">
        <f>р9гл2!#REF!/'9,2'!G48</f>
        <v>#REF!</v>
      </c>
      <c r="T48" s="127"/>
      <c r="U48" s="127" t="e">
        <f>р9гл2!#REF!/'9,2'!I48</f>
        <v>#REF!</v>
      </c>
      <c r="V48" s="127"/>
      <c r="W48" s="25">
        <f>р9гл2!G48/'9,2'!K48</f>
        <v>1.1128466687918392</v>
      </c>
      <c r="X48" s="25"/>
      <c r="Y48" s="25">
        <f>р9гл2!I48/'9,2'!M48</f>
        <v>1.1128941441441442</v>
      </c>
    </row>
    <row r="49" spans="1:27" ht="24.75" customHeight="1" x14ac:dyDescent="0.2">
      <c r="A49" s="4" t="s">
        <v>310</v>
      </c>
      <c r="B49" s="4" t="s">
        <v>2193</v>
      </c>
      <c r="C49" s="5" t="s">
        <v>2194</v>
      </c>
      <c r="D49" s="4" t="s">
        <v>15</v>
      </c>
      <c r="E49" s="6">
        <v>2204</v>
      </c>
      <c r="F49" s="7"/>
      <c r="G49" s="11">
        <v>2204</v>
      </c>
      <c r="H49" s="12">
        <v>0</v>
      </c>
      <c r="I49" s="11">
        <v>1937</v>
      </c>
      <c r="J49" s="12">
        <v>0</v>
      </c>
      <c r="K49" s="6">
        <v>4153</v>
      </c>
      <c r="L49" s="7"/>
      <c r="M49" s="11">
        <v>4704</v>
      </c>
      <c r="N49" s="12"/>
      <c r="P49" s="14" t="str">
        <f t="shared" si="0"/>
        <v/>
      </c>
      <c r="Q49" s="25">
        <f>р9гл2!E49/'9,2'!E49</f>
        <v>1.1129764065335752</v>
      </c>
      <c r="R49" s="25"/>
      <c r="S49" s="127" t="e">
        <f>р9гл2!#REF!/'9,2'!G49</f>
        <v>#REF!</v>
      </c>
      <c r="T49" s="127"/>
      <c r="U49" s="127" t="e">
        <f>р9гл2!#REF!/'9,2'!I49</f>
        <v>#REF!</v>
      </c>
      <c r="V49" s="127"/>
      <c r="W49" s="25">
        <f>р9гл2!G49/'9,2'!K49</f>
        <v>1.1129304117505419</v>
      </c>
      <c r="X49" s="25"/>
      <c r="Y49" s="25">
        <f>р9гл2!I49/'9,2'!M49</f>
        <v>1.1130952380952381</v>
      </c>
    </row>
    <row r="50" spans="1:27" ht="24.75" customHeight="1" x14ac:dyDescent="0.2">
      <c r="A50" s="4" t="s">
        <v>313</v>
      </c>
      <c r="B50" s="4" t="s">
        <v>2195</v>
      </c>
      <c r="C50" s="5" t="s">
        <v>2196</v>
      </c>
      <c r="D50" s="4" t="s">
        <v>15</v>
      </c>
      <c r="E50" s="6">
        <v>2548</v>
      </c>
      <c r="F50" s="7"/>
      <c r="G50" s="11">
        <v>2548</v>
      </c>
      <c r="H50" s="12">
        <v>0</v>
      </c>
      <c r="I50" s="11">
        <v>2238</v>
      </c>
      <c r="J50" s="12">
        <v>0</v>
      </c>
      <c r="K50" s="6">
        <v>4798</v>
      </c>
      <c r="L50" s="7"/>
      <c r="M50" s="11">
        <v>5433</v>
      </c>
      <c r="N50" s="12"/>
      <c r="P50" s="14" t="str">
        <f t="shared" si="0"/>
        <v/>
      </c>
      <c r="Q50" s="25">
        <f>р9гл2!E50/'9,2'!E50</f>
        <v>1.1130298273155417</v>
      </c>
      <c r="R50" s="25"/>
      <c r="S50" s="127" t="e">
        <f>р9гл2!#REF!/'9,2'!G50</f>
        <v>#REF!</v>
      </c>
      <c r="T50" s="127"/>
      <c r="U50" s="127" t="e">
        <f>р9гл2!#REF!/'9,2'!I50</f>
        <v>#REF!</v>
      </c>
      <c r="V50" s="127"/>
      <c r="W50" s="25">
        <f>р9гл2!G50/'9,2'!K50</f>
        <v>1.1129637348895374</v>
      </c>
      <c r="X50" s="25"/>
      <c r="Y50" s="25">
        <f>р9гл2!I50/'9,2'!M50</f>
        <v>1.1130130682863979</v>
      </c>
    </row>
    <row r="51" spans="1:27" ht="12" thickBot="1" x14ac:dyDescent="0.25">
      <c r="F51" s="14">
        <f>SUM(E10:F50)</f>
        <v>158673</v>
      </c>
      <c r="H51" s="14">
        <f>SUM(G10:H50)</f>
        <v>158673</v>
      </c>
      <c r="J51" s="14">
        <f>SUM(I10:J50)</f>
        <v>139213</v>
      </c>
      <c r="L51" s="14">
        <f>SUM(K10:L50)</f>
        <v>294960</v>
      </c>
      <c r="N51" s="14">
        <f>SUM(M10:N50)</f>
        <v>349406</v>
      </c>
      <c r="Z51" s="124">
        <f>р9гл2!J54/'9,2'!N53</f>
        <v>0</v>
      </c>
      <c r="AA51" s="1" t="b">
        <f>Z51=р9гл2!J55</f>
        <v>1</v>
      </c>
    </row>
    <row r="52" spans="1:27" ht="12" thickBot="1" x14ac:dyDescent="0.25">
      <c r="I52" s="24">
        <v>1.07</v>
      </c>
    </row>
    <row r="53" spans="1:27" x14ac:dyDescent="0.2">
      <c r="N53" s="14">
        <f>SUM(E10:N50)</f>
        <v>1100925</v>
      </c>
    </row>
    <row r="54" spans="1:27" x14ac:dyDescent="0.2">
      <c r="N54" s="14">
        <f>SUM(р9гл2!E10:J50)</f>
        <v>893780</v>
      </c>
    </row>
    <row r="55" spans="1:27" x14ac:dyDescent="0.2">
      <c r="N55" s="25">
        <f>N54/N53</f>
        <v>0.81184458523514313</v>
      </c>
    </row>
  </sheetData>
  <autoFilter ref="A1:X50">
    <filterColumn colId="0" showButton="0"/>
    <filterColumn colId="1" showButton="0"/>
    <filterColumn colId="2" showButton="0"/>
    <filterColumn colId="3" showButton="0"/>
    <filterColumn colId="4" showButton="0"/>
  </autoFilter>
  <mergeCells count="12">
    <mergeCell ref="G8:H8"/>
    <mergeCell ref="I8:J8"/>
    <mergeCell ref="K8:L8"/>
    <mergeCell ref="M8:N8"/>
    <mergeCell ref="A1:F2"/>
    <mergeCell ref="A4:F4"/>
    <mergeCell ref="A6:F6"/>
    <mergeCell ref="A8:A9"/>
    <mergeCell ref="B8:B9"/>
    <mergeCell ref="C8:C9"/>
    <mergeCell ref="D8:D9"/>
    <mergeCell ref="E8:F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X57"/>
  <sheetViews>
    <sheetView showZeros="0" view="pageBreakPreview" zoomScale="85" zoomScaleNormal="100" zoomScaleSheetLayoutView="85" workbookViewId="0">
      <pane xSplit="4" ySplit="9" topLeftCell="E40" activePane="bottomRight" state="frozen"/>
      <selection activeCell="D42" sqref="D42"/>
      <selection pane="topRight" activeCell="D42" sqref="D42"/>
      <selection pane="bottomLeft" activeCell="D42" sqref="D42"/>
      <selection pane="bottomRight" activeCell="L13" sqref="L13"/>
    </sheetView>
  </sheetViews>
  <sheetFormatPr defaultColWidth="9.140625" defaultRowHeight="12.75" x14ac:dyDescent="0.2"/>
  <cols>
    <col min="1" max="1" width="3.5703125" style="81" customWidth="1"/>
    <col min="2" max="2" width="8.5703125" style="81" customWidth="1"/>
    <col min="3" max="3" width="48.42578125" style="81" customWidth="1"/>
    <col min="4" max="4" width="10.28515625" style="81" customWidth="1"/>
    <col min="5" max="6" width="12.7109375" style="81" customWidth="1"/>
    <col min="7" max="7" width="11.42578125" style="81" customWidth="1"/>
    <col min="8" max="8" width="11.85546875" style="81" customWidth="1"/>
    <col min="9" max="9" width="11.42578125" style="81" customWidth="1"/>
    <col min="10" max="10" width="11.85546875" style="81" customWidth="1"/>
    <col min="11" max="11" width="11.85546875" style="81" hidden="1" customWidth="1"/>
    <col min="12" max="251" width="9.140625" style="81"/>
    <col min="252" max="252" width="11.5703125" style="81" customWidth="1"/>
    <col min="253" max="253" width="13.140625" style="81" customWidth="1"/>
    <col min="254" max="254" width="48.42578125" style="81" customWidth="1"/>
    <col min="255" max="255" width="13.85546875" style="81" customWidth="1"/>
    <col min="256" max="256" width="11.42578125" style="81" customWidth="1"/>
    <col min="257" max="257" width="11.85546875" style="81" customWidth="1"/>
    <col min="258" max="507" width="9.140625" style="81"/>
    <col min="508" max="508" width="11.5703125" style="81" customWidth="1"/>
    <col min="509" max="509" width="13.140625" style="81" customWidth="1"/>
    <col min="510" max="510" width="48.42578125" style="81" customWidth="1"/>
    <col min="511" max="511" width="13.85546875" style="81" customWidth="1"/>
    <col min="512" max="512" width="11.42578125" style="81" customWidth="1"/>
    <col min="513" max="513" width="11.85546875" style="81" customWidth="1"/>
    <col min="514" max="763" width="9.140625" style="81"/>
    <col min="764" max="764" width="11.5703125" style="81" customWidth="1"/>
    <col min="765" max="765" width="13.140625" style="81" customWidth="1"/>
    <col min="766" max="766" width="48.42578125" style="81" customWidth="1"/>
    <col min="767" max="767" width="13.85546875" style="81" customWidth="1"/>
    <col min="768" max="768" width="11.42578125" style="81" customWidth="1"/>
    <col min="769" max="769" width="11.85546875" style="81" customWidth="1"/>
    <col min="770" max="1019" width="9.140625" style="81"/>
    <col min="1020" max="1020" width="11.5703125" style="81" customWidth="1"/>
    <col min="1021" max="1021" width="13.140625" style="81" customWidth="1"/>
    <col min="1022" max="1022" width="48.42578125" style="81" customWidth="1"/>
    <col min="1023" max="1023" width="13.85546875" style="81" customWidth="1"/>
    <col min="1024" max="1024" width="11.42578125" style="81" customWidth="1"/>
    <col min="1025" max="1025" width="11.85546875" style="81" customWidth="1"/>
    <col min="1026" max="1275" width="9.140625" style="81"/>
    <col min="1276" max="1276" width="11.5703125" style="81" customWidth="1"/>
    <col min="1277" max="1277" width="13.140625" style="81" customWidth="1"/>
    <col min="1278" max="1278" width="48.42578125" style="81" customWidth="1"/>
    <col min="1279" max="1279" width="13.85546875" style="81" customWidth="1"/>
    <col min="1280" max="1280" width="11.42578125" style="81" customWidth="1"/>
    <col min="1281" max="1281" width="11.85546875" style="81" customWidth="1"/>
    <col min="1282" max="1531" width="9.140625" style="81"/>
    <col min="1532" max="1532" width="11.5703125" style="81" customWidth="1"/>
    <col min="1533" max="1533" width="13.140625" style="81" customWidth="1"/>
    <col min="1534" max="1534" width="48.42578125" style="81" customWidth="1"/>
    <col min="1535" max="1535" width="13.85546875" style="81" customWidth="1"/>
    <col min="1536" max="1536" width="11.42578125" style="81" customWidth="1"/>
    <col min="1537" max="1537" width="11.85546875" style="81" customWidth="1"/>
    <col min="1538" max="1787" width="9.140625" style="81"/>
    <col min="1788" max="1788" width="11.5703125" style="81" customWidth="1"/>
    <col min="1789" max="1789" width="13.140625" style="81" customWidth="1"/>
    <col min="1790" max="1790" width="48.42578125" style="81" customWidth="1"/>
    <col min="1791" max="1791" width="13.85546875" style="81" customWidth="1"/>
    <col min="1792" max="1792" width="11.42578125" style="81" customWidth="1"/>
    <col min="1793" max="1793" width="11.85546875" style="81" customWidth="1"/>
    <col min="1794" max="2043" width="9.140625" style="81"/>
    <col min="2044" max="2044" width="11.5703125" style="81" customWidth="1"/>
    <col min="2045" max="2045" width="13.140625" style="81" customWidth="1"/>
    <col min="2046" max="2046" width="48.42578125" style="81" customWidth="1"/>
    <col min="2047" max="2047" width="13.85546875" style="81" customWidth="1"/>
    <col min="2048" max="2048" width="11.42578125" style="81" customWidth="1"/>
    <col min="2049" max="2049" width="11.85546875" style="81" customWidth="1"/>
    <col min="2050" max="2299" width="9.140625" style="81"/>
    <col min="2300" max="2300" width="11.5703125" style="81" customWidth="1"/>
    <col min="2301" max="2301" width="13.140625" style="81" customWidth="1"/>
    <col min="2302" max="2302" width="48.42578125" style="81" customWidth="1"/>
    <col min="2303" max="2303" width="13.85546875" style="81" customWidth="1"/>
    <col min="2304" max="2304" width="11.42578125" style="81" customWidth="1"/>
    <col min="2305" max="2305" width="11.85546875" style="81" customWidth="1"/>
    <col min="2306" max="2555" width="9.140625" style="81"/>
    <col min="2556" max="2556" width="11.5703125" style="81" customWidth="1"/>
    <col min="2557" max="2557" width="13.140625" style="81" customWidth="1"/>
    <col min="2558" max="2558" width="48.42578125" style="81" customWidth="1"/>
    <col min="2559" max="2559" width="13.85546875" style="81" customWidth="1"/>
    <col min="2560" max="2560" width="11.42578125" style="81" customWidth="1"/>
    <col min="2561" max="2561" width="11.85546875" style="81" customWidth="1"/>
    <col min="2562" max="2811" width="9.140625" style="81"/>
    <col min="2812" max="2812" width="11.5703125" style="81" customWidth="1"/>
    <col min="2813" max="2813" width="13.140625" style="81" customWidth="1"/>
    <col min="2814" max="2814" width="48.42578125" style="81" customWidth="1"/>
    <col min="2815" max="2815" width="13.85546875" style="81" customWidth="1"/>
    <col min="2816" max="2816" width="11.42578125" style="81" customWidth="1"/>
    <col min="2817" max="2817" width="11.85546875" style="81" customWidth="1"/>
    <col min="2818" max="3067" width="9.140625" style="81"/>
    <col min="3068" max="3068" width="11.5703125" style="81" customWidth="1"/>
    <col min="3069" max="3069" width="13.140625" style="81" customWidth="1"/>
    <col min="3070" max="3070" width="48.42578125" style="81" customWidth="1"/>
    <col min="3071" max="3071" width="13.85546875" style="81" customWidth="1"/>
    <col min="3072" max="3072" width="11.42578125" style="81" customWidth="1"/>
    <col min="3073" max="3073" width="11.85546875" style="81" customWidth="1"/>
    <col min="3074" max="3323" width="9.140625" style="81"/>
    <col min="3324" max="3324" width="11.5703125" style="81" customWidth="1"/>
    <col min="3325" max="3325" width="13.140625" style="81" customWidth="1"/>
    <col min="3326" max="3326" width="48.42578125" style="81" customWidth="1"/>
    <col min="3327" max="3327" width="13.85546875" style="81" customWidth="1"/>
    <col min="3328" max="3328" width="11.42578125" style="81" customWidth="1"/>
    <col min="3329" max="3329" width="11.85546875" style="81" customWidth="1"/>
    <col min="3330" max="3579" width="9.140625" style="81"/>
    <col min="3580" max="3580" width="11.5703125" style="81" customWidth="1"/>
    <col min="3581" max="3581" width="13.140625" style="81" customWidth="1"/>
    <col min="3582" max="3582" width="48.42578125" style="81" customWidth="1"/>
    <col min="3583" max="3583" width="13.85546875" style="81" customWidth="1"/>
    <col min="3584" max="3584" width="11.42578125" style="81" customWidth="1"/>
    <col min="3585" max="3585" width="11.85546875" style="81" customWidth="1"/>
    <col min="3586" max="3835" width="9.140625" style="81"/>
    <col min="3836" max="3836" width="11.5703125" style="81" customWidth="1"/>
    <col min="3837" max="3837" width="13.140625" style="81" customWidth="1"/>
    <col min="3838" max="3838" width="48.42578125" style="81" customWidth="1"/>
    <col min="3839" max="3839" width="13.85546875" style="81" customWidth="1"/>
    <col min="3840" max="3840" width="11.42578125" style="81" customWidth="1"/>
    <col min="3841" max="3841" width="11.85546875" style="81" customWidth="1"/>
    <col min="3842" max="4091" width="9.140625" style="81"/>
    <col min="4092" max="4092" width="11.5703125" style="81" customWidth="1"/>
    <col min="4093" max="4093" width="13.140625" style="81" customWidth="1"/>
    <col min="4094" max="4094" width="48.42578125" style="81" customWidth="1"/>
    <col min="4095" max="4095" width="13.85546875" style="81" customWidth="1"/>
    <col min="4096" max="4096" width="11.42578125" style="81" customWidth="1"/>
    <col min="4097" max="4097" width="11.85546875" style="81" customWidth="1"/>
    <col min="4098" max="4347" width="9.140625" style="81"/>
    <col min="4348" max="4348" width="11.5703125" style="81" customWidth="1"/>
    <col min="4349" max="4349" width="13.140625" style="81" customWidth="1"/>
    <col min="4350" max="4350" width="48.42578125" style="81" customWidth="1"/>
    <col min="4351" max="4351" width="13.85546875" style="81" customWidth="1"/>
    <col min="4352" max="4352" width="11.42578125" style="81" customWidth="1"/>
    <col min="4353" max="4353" width="11.85546875" style="81" customWidth="1"/>
    <col min="4354" max="4603" width="9.140625" style="81"/>
    <col min="4604" max="4604" width="11.5703125" style="81" customWidth="1"/>
    <col min="4605" max="4605" width="13.140625" style="81" customWidth="1"/>
    <col min="4606" max="4606" width="48.42578125" style="81" customWidth="1"/>
    <col min="4607" max="4607" width="13.85546875" style="81" customWidth="1"/>
    <col min="4608" max="4608" width="11.42578125" style="81" customWidth="1"/>
    <col min="4609" max="4609" width="11.85546875" style="81" customWidth="1"/>
    <col min="4610" max="4859" width="9.140625" style="81"/>
    <col min="4860" max="4860" width="11.5703125" style="81" customWidth="1"/>
    <col min="4861" max="4861" width="13.140625" style="81" customWidth="1"/>
    <col min="4862" max="4862" width="48.42578125" style="81" customWidth="1"/>
    <col min="4863" max="4863" width="13.85546875" style="81" customWidth="1"/>
    <col min="4864" max="4864" width="11.42578125" style="81" customWidth="1"/>
    <col min="4865" max="4865" width="11.85546875" style="81" customWidth="1"/>
    <col min="4866" max="5115" width="9.140625" style="81"/>
    <col min="5116" max="5116" width="11.5703125" style="81" customWidth="1"/>
    <col min="5117" max="5117" width="13.140625" style="81" customWidth="1"/>
    <col min="5118" max="5118" width="48.42578125" style="81" customWidth="1"/>
    <col min="5119" max="5119" width="13.85546875" style="81" customWidth="1"/>
    <col min="5120" max="5120" width="11.42578125" style="81" customWidth="1"/>
    <col min="5121" max="5121" width="11.85546875" style="81" customWidth="1"/>
    <col min="5122" max="5371" width="9.140625" style="81"/>
    <col min="5372" max="5372" width="11.5703125" style="81" customWidth="1"/>
    <col min="5373" max="5373" width="13.140625" style="81" customWidth="1"/>
    <col min="5374" max="5374" width="48.42578125" style="81" customWidth="1"/>
    <col min="5375" max="5375" width="13.85546875" style="81" customWidth="1"/>
    <col min="5376" max="5376" width="11.42578125" style="81" customWidth="1"/>
    <col min="5377" max="5377" width="11.85546875" style="81" customWidth="1"/>
    <col min="5378" max="5627" width="9.140625" style="81"/>
    <col min="5628" max="5628" width="11.5703125" style="81" customWidth="1"/>
    <col min="5629" max="5629" width="13.140625" style="81" customWidth="1"/>
    <col min="5630" max="5630" width="48.42578125" style="81" customWidth="1"/>
    <col min="5631" max="5631" width="13.85546875" style="81" customWidth="1"/>
    <col min="5632" max="5632" width="11.42578125" style="81" customWidth="1"/>
    <col min="5633" max="5633" width="11.85546875" style="81" customWidth="1"/>
    <col min="5634" max="5883" width="9.140625" style="81"/>
    <col min="5884" max="5884" width="11.5703125" style="81" customWidth="1"/>
    <col min="5885" max="5885" width="13.140625" style="81" customWidth="1"/>
    <col min="5886" max="5886" width="48.42578125" style="81" customWidth="1"/>
    <col min="5887" max="5887" width="13.85546875" style="81" customWidth="1"/>
    <col min="5888" max="5888" width="11.42578125" style="81" customWidth="1"/>
    <col min="5889" max="5889" width="11.85546875" style="81" customWidth="1"/>
    <col min="5890" max="6139" width="9.140625" style="81"/>
    <col min="6140" max="6140" width="11.5703125" style="81" customWidth="1"/>
    <col min="6141" max="6141" width="13.140625" style="81" customWidth="1"/>
    <col min="6142" max="6142" width="48.42578125" style="81" customWidth="1"/>
    <col min="6143" max="6143" width="13.85546875" style="81" customWidth="1"/>
    <col min="6144" max="6144" width="11.42578125" style="81" customWidth="1"/>
    <col min="6145" max="6145" width="11.85546875" style="81" customWidth="1"/>
    <col min="6146" max="6395" width="9.140625" style="81"/>
    <col min="6396" max="6396" width="11.5703125" style="81" customWidth="1"/>
    <col min="6397" max="6397" width="13.140625" style="81" customWidth="1"/>
    <col min="6398" max="6398" width="48.42578125" style="81" customWidth="1"/>
    <col min="6399" max="6399" width="13.85546875" style="81" customWidth="1"/>
    <col min="6400" max="6400" width="11.42578125" style="81" customWidth="1"/>
    <col min="6401" max="6401" width="11.85546875" style="81" customWidth="1"/>
    <col min="6402" max="6651" width="9.140625" style="81"/>
    <col min="6652" max="6652" width="11.5703125" style="81" customWidth="1"/>
    <col min="6653" max="6653" width="13.140625" style="81" customWidth="1"/>
    <col min="6654" max="6654" width="48.42578125" style="81" customWidth="1"/>
    <col min="6655" max="6655" width="13.85546875" style="81" customWidth="1"/>
    <col min="6656" max="6656" width="11.42578125" style="81" customWidth="1"/>
    <col min="6657" max="6657" width="11.85546875" style="81" customWidth="1"/>
    <col min="6658" max="6907" width="9.140625" style="81"/>
    <col min="6908" max="6908" width="11.5703125" style="81" customWidth="1"/>
    <col min="6909" max="6909" width="13.140625" style="81" customWidth="1"/>
    <col min="6910" max="6910" width="48.42578125" style="81" customWidth="1"/>
    <col min="6911" max="6911" width="13.85546875" style="81" customWidth="1"/>
    <col min="6912" max="6912" width="11.42578125" style="81" customWidth="1"/>
    <col min="6913" max="6913" width="11.85546875" style="81" customWidth="1"/>
    <col min="6914" max="7163" width="9.140625" style="81"/>
    <col min="7164" max="7164" width="11.5703125" style="81" customWidth="1"/>
    <col min="7165" max="7165" width="13.140625" style="81" customWidth="1"/>
    <col min="7166" max="7166" width="48.42578125" style="81" customWidth="1"/>
    <col min="7167" max="7167" width="13.85546875" style="81" customWidth="1"/>
    <col min="7168" max="7168" width="11.42578125" style="81" customWidth="1"/>
    <col min="7169" max="7169" width="11.85546875" style="81" customWidth="1"/>
    <col min="7170" max="7419" width="9.140625" style="81"/>
    <col min="7420" max="7420" width="11.5703125" style="81" customWidth="1"/>
    <col min="7421" max="7421" width="13.140625" style="81" customWidth="1"/>
    <col min="7422" max="7422" width="48.42578125" style="81" customWidth="1"/>
    <col min="7423" max="7423" width="13.85546875" style="81" customWidth="1"/>
    <col min="7424" max="7424" width="11.42578125" style="81" customWidth="1"/>
    <col min="7425" max="7425" width="11.85546875" style="81" customWidth="1"/>
    <col min="7426" max="7675" width="9.140625" style="81"/>
    <col min="7676" max="7676" width="11.5703125" style="81" customWidth="1"/>
    <col min="7677" max="7677" width="13.140625" style="81" customWidth="1"/>
    <col min="7678" max="7678" width="48.42578125" style="81" customWidth="1"/>
    <col min="7679" max="7679" width="13.85546875" style="81" customWidth="1"/>
    <col min="7680" max="7680" width="11.42578125" style="81" customWidth="1"/>
    <col min="7681" max="7681" width="11.85546875" style="81" customWidth="1"/>
    <col min="7682" max="7931" width="9.140625" style="81"/>
    <col min="7932" max="7932" width="11.5703125" style="81" customWidth="1"/>
    <col min="7933" max="7933" width="13.140625" style="81" customWidth="1"/>
    <col min="7934" max="7934" width="48.42578125" style="81" customWidth="1"/>
    <col min="7935" max="7935" width="13.85546875" style="81" customWidth="1"/>
    <col min="7936" max="7936" width="11.42578125" style="81" customWidth="1"/>
    <col min="7937" max="7937" width="11.85546875" style="81" customWidth="1"/>
    <col min="7938" max="8187" width="9.140625" style="81"/>
    <col min="8188" max="8188" width="11.5703125" style="81" customWidth="1"/>
    <col min="8189" max="8189" width="13.140625" style="81" customWidth="1"/>
    <col min="8190" max="8190" width="48.42578125" style="81" customWidth="1"/>
    <col min="8191" max="8191" width="13.85546875" style="81" customWidth="1"/>
    <col min="8192" max="8192" width="11.42578125" style="81" customWidth="1"/>
    <col min="8193" max="8193" width="11.85546875" style="81" customWidth="1"/>
    <col min="8194" max="8443" width="9.140625" style="81"/>
    <col min="8444" max="8444" width="11.5703125" style="81" customWidth="1"/>
    <col min="8445" max="8445" width="13.140625" style="81" customWidth="1"/>
    <col min="8446" max="8446" width="48.42578125" style="81" customWidth="1"/>
    <col min="8447" max="8447" width="13.85546875" style="81" customWidth="1"/>
    <col min="8448" max="8448" width="11.42578125" style="81" customWidth="1"/>
    <col min="8449" max="8449" width="11.85546875" style="81" customWidth="1"/>
    <col min="8450" max="8699" width="9.140625" style="81"/>
    <col min="8700" max="8700" width="11.5703125" style="81" customWidth="1"/>
    <col min="8701" max="8701" width="13.140625" style="81" customWidth="1"/>
    <col min="8702" max="8702" width="48.42578125" style="81" customWidth="1"/>
    <col min="8703" max="8703" width="13.85546875" style="81" customWidth="1"/>
    <col min="8704" max="8704" width="11.42578125" style="81" customWidth="1"/>
    <col min="8705" max="8705" width="11.85546875" style="81" customWidth="1"/>
    <col min="8706" max="8955" width="9.140625" style="81"/>
    <col min="8956" max="8956" width="11.5703125" style="81" customWidth="1"/>
    <col min="8957" max="8957" width="13.140625" style="81" customWidth="1"/>
    <col min="8958" max="8958" width="48.42578125" style="81" customWidth="1"/>
    <col min="8959" max="8959" width="13.85546875" style="81" customWidth="1"/>
    <col min="8960" max="8960" width="11.42578125" style="81" customWidth="1"/>
    <col min="8961" max="8961" width="11.85546875" style="81" customWidth="1"/>
    <col min="8962" max="9211" width="9.140625" style="81"/>
    <col min="9212" max="9212" width="11.5703125" style="81" customWidth="1"/>
    <col min="9213" max="9213" width="13.140625" style="81" customWidth="1"/>
    <col min="9214" max="9214" width="48.42578125" style="81" customWidth="1"/>
    <col min="9215" max="9215" width="13.85546875" style="81" customWidth="1"/>
    <col min="9216" max="9216" width="11.42578125" style="81" customWidth="1"/>
    <col min="9217" max="9217" width="11.85546875" style="81" customWidth="1"/>
    <col min="9218" max="9467" width="9.140625" style="81"/>
    <col min="9468" max="9468" width="11.5703125" style="81" customWidth="1"/>
    <col min="9469" max="9469" width="13.140625" style="81" customWidth="1"/>
    <col min="9470" max="9470" width="48.42578125" style="81" customWidth="1"/>
    <col min="9471" max="9471" width="13.85546875" style="81" customWidth="1"/>
    <col min="9472" max="9472" width="11.42578125" style="81" customWidth="1"/>
    <col min="9473" max="9473" width="11.85546875" style="81" customWidth="1"/>
    <col min="9474" max="9723" width="9.140625" style="81"/>
    <col min="9724" max="9724" width="11.5703125" style="81" customWidth="1"/>
    <col min="9725" max="9725" width="13.140625" style="81" customWidth="1"/>
    <col min="9726" max="9726" width="48.42578125" style="81" customWidth="1"/>
    <col min="9727" max="9727" width="13.85546875" style="81" customWidth="1"/>
    <col min="9728" max="9728" width="11.42578125" style="81" customWidth="1"/>
    <col min="9729" max="9729" width="11.85546875" style="81" customWidth="1"/>
    <col min="9730" max="9979" width="9.140625" style="81"/>
    <col min="9980" max="9980" width="11.5703125" style="81" customWidth="1"/>
    <col min="9981" max="9981" width="13.140625" style="81" customWidth="1"/>
    <col min="9982" max="9982" width="48.42578125" style="81" customWidth="1"/>
    <col min="9983" max="9983" width="13.85546875" style="81" customWidth="1"/>
    <col min="9984" max="9984" width="11.42578125" style="81" customWidth="1"/>
    <col min="9985" max="9985" width="11.85546875" style="81" customWidth="1"/>
    <col min="9986" max="10235" width="9.140625" style="81"/>
    <col min="10236" max="10236" width="11.5703125" style="81" customWidth="1"/>
    <col min="10237" max="10237" width="13.140625" style="81" customWidth="1"/>
    <col min="10238" max="10238" width="48.42578125" style="81" customWidth="1"/>
    <col min="10239" max="10239" width="13.85546875" style="81" customWidth="1"/>
    <col min="10240" max="10240" width="11.42578125" style="81" customWidth="1"/>
    <col min="10241" max="10241" width="11.85546875" style="81" customWidth="1"/>
    <col min="10242" max="10491" width="9.140625" style="81"/>
    <col min="10492" max="10492" width="11.5703125" style="81" customWidth="1"/>
    <col min="10493" max="10493" width="13.140625" style="81" customWidth="1"/>
    <col min="10494" max="10494" width="48.42578125" style="81" customWidth="1"/>
    <col min="10495" max="10495" width="13.85546875" style="81" customWidth="1"/>
    <col min="10496" max="10496" width="11.42578125" style="81" customWidth="1"/>
    <col min="10497" max="10497" width="11.85546875" style="81" customWidth="1"/>
    <col min="10498" max="10747" width="9.140625" style="81"/>
    <col min="10748" max="10748" width="11.5703125" style="81" customWidth="1"/>
    <col min="10749" max="10749" width="13.140625" style="81" customWidth="1"/>
    <col min="10750" max="10750" width="48.42578125" style="81" customWidth="1"/>
    <col min="10751" max="10751" width="13.85546875" style="81" customWidth="1"/>
    <col min="10752" max="10752" width="11.42578125" style="81" customWidth="1"/>
    <col min="10753" max="10753" width="11.85546875" style="81" customWidth="1"/>
    <col min="10754" max="11003" width="9.140625" style="81"/>
    <col min="11004" max="11004" width="11.5703125" style="81" customWidth="1"/>
    <col min="11005" max="11005" width="13.140625" style="81" customWidth="1"/>
    <col min="11006" max="11006" width="48.42578125" style="81" customWidth="1"/>
    <col min="11007" max="11007" width="13.85546875" style="81" customWidth="1"/>
    <col min="11008" max="11008" width="11.42578125" style="81" customWidth="1"/>
    <col min="11009" max="11009" width="11.85546875" style="81" customWidth="1"/>
    <col min="11010" max="11259" width="9.140625" style="81"/>
    <col min="11260" max="11260" width="11.5703125" style="81" customWidth="1"/>
    <col min="11261" max="11261" width="13.140625" style="81" customWidth="1"/>
    <col min="11262" max="11262" width="48.42578125" style="81" customWidth="1"/>
    <col min="11263" max="11263" width="13.85546875" style="81" customWidth="1"/>
    <col min="11264" max="11264" width="11.42578125" style="81" customWidth="1"/>
    <col min="11265" max="11265" width="11.85546875" style="81" customWidth="1"/>
    <col min="11266" max="11515" width="9.140625" style="81"/>
    <col min="11516" max="11516" width="11.5703125" style="81" customWidth="1"/>
    <col min="11517" max="11517" width="13.140625" style="81" customWidth="1"/>
    <col min="11518" max="11518" width="48.42578125" style="81" customWidth="1"/>
    <col min="11519" max="11519" width="13.85546875" style="81" customWidth="1"/>
    <col min="11520" max="11520" width="11.42578125" style="81" customWidth="1"/>
    <col min="11521" max="11521" width="11.85546875" style="81" customWidth="1"/>
    <col min="11522" max="11771" width="9.140625" style="81"/>
    <col min="11772" max="11772" width="11.5703125" style="81" customWidth="1"/>
    <col min="11773" max="11773" width="13.140625" style="81" customWidth="1"/>
    <col min="11774" max="11774" width="48.42578125" style="81" customWidth="1"/>
    <col min="11775" max="11775" width="13.85546875" style="81" customWidth="1"/>
    <col min="11776" max="11776" width="11.42578125" style="81" customWidth="1"/>
    <col min="11777" max="11777" width="11.85546875" style="81" customWidth="1"/>
    <col min="11778" max="12027" width="9.140625" style="81"/>
    <col min="12028" max="12028" width="11.5703125" style="81" customWidth="1"/>
    <col min="12029" max="12029" width="13.140625" style="81" customWidth="1"/>
    <col min="12030" max="12030" width="48.42578125" style="81" customWidth="1"/>
    <col min="12031" max="12031" width="13.85546875" style="81" customWidth="1"/>
    <col min="12032" max="12032" width="11.42578125" style="81" customWidth="1"/>
    <col min="12033" max="12033" width="11.85546875" style="81" customWidth="1"/>
    <col min="12034" max="12283" width="9.140625" style="81"/>
    <col min="12284" max="12284" width="11.5703125" style="81" customWidth="1"/>
    <col min="12285" max="12285" width="13.140625" style="81" customWidth="1"/>
    <col min="12286" max="12286" width="48.42578125" style="81" customWidth="1"/>
    <col min="12287" max="12287" width="13.85546875" style="81" customWidth="1"/>
    <col min="12288" max="12288" width="11.42578125" style="81" customWidth="1"/>
    <col min="12289" max="12289" width="11.85546875" style="81" customWidth="1"/>
    <col min="12290" max="12539" width="9.140625" style="81"/>
    <col min="12540" max="12540" width="11.5703125" style="81" customWidth="1"/>
    <col min="12541" max="12541" width="13.140625" style="81" customWidth="1"/>
    <col min="12542" max="12542" width="48.42578125" style="81" customWidth="1"/>
    <col min="12543" max="12543" width="13.85546875" style="81" customWidth="1"/>
    <col min="12544" max="12544" width="11.42578125" style="81" customWidth="1"/>
    <col min="12545" max="12545" width="11.85546875" style="81" customWidth="1"/>
    <col min="12546" max="12795" width="9.140625" style="81"/>
    <col min="12796" max="12796" width="11.5703125" style="81" customWidth="1"/>
    <col min="12797" max="12797" width="13.140625" style="81" customWidth="1"/>
    <col min="12798" max="12798" width="48.42578125" style="81" customWidth="1"/>
    <col min="12799" max="12799" width="13.85546875" style="81" customWidth="1"/>
    <col min="12800" max="12800" width="11.42578125" style="81" customWidth="1"/>
    <col min="12801" max="12801" width="11.85546875" style="81" customWidth="1"/>
    <col min="12802" max="13051" width="9.140625" style="81"/>
    <col min="13052" max="13052" width="11.5703125" style="81" customWidth="1"/>
    <col min="13053" max="13053" width="13.140625" style="81" customWidth="1"/>
    <col min="13054" max="13054" width="48.42578125" style="81" customWidth="1"/>
    <col min="13055" max="13055" width="13.85546875" style="81" customWidth="1"/>
    <col min="13056" max="13056" width="11.42578125" style="81" customWidth="1"/>
    <col min="13057" max="13057" width="11.85546875" style="81" customWidth="1"/>
    <col min="13058" max="13307" width="9.140625" style="81"/>
    <col min="13308" max="13308" width="11.5703125" style="81" customWidth="1"/>
    <col min="13309" max="13309" width="13.140625" style="81" customWidth="1"/>
    <col min="13310" max="13310" width="48.42578125" style="81" customWidth="1"/>
    <col min="13311" max="13311" width="13.85546875" style="81" customWidth="1"/>
    <col min="13312" max="13312" width="11.42578125" style="81" customWidth="1"/>
    <col min="13313" max="13313" width="11.85546875" style="81" customWidth="1"/>
    <col min="13314" max="13563" width="9.140625" style="81"/>
    <col min="13564" max="13564" width="11.5703125" style="81" customWidth="1"/>
    <col min="13565" max="13565" width="13.140625" style="81" customWidth="1"/>
    <col min="13566" max="13566" width="48.42578125" style="81" customWidth="1"/>
    <col min="13567" max="13567" width="13.85546875" style="81" customWidth="1"/>
    <col min="13568" max="13568" width="11.42578125" style="81" customWidth="1"/>
    <col min="13569" max="13569" width="11.85546875" style="81" customWidth="1"/>
    <col min="13570" max="13819" width="9.140625" style="81"/>
    <col min="13820" max="13820" width="11.5703125" style="81" customWidth="1"/>
    <col min="13821" max="13821" width="13.140625" style="81" customWidth="1"/>
    <col min="13822" max="13822" width="48.42578125" style="81" customWidth="1"/>
    <col min="13823" max="13823" width="13.85546875" style="81" customWidth="1"/>
    <col min="13824" max="13824" width="11.42578125" style="81" customWidth="1"/>
    <col min="13825" max="13825" width="11.85546875" style="81" customWidth="1"/>
    <col min="13826" max="14075" width="9.140625" style="81"/>
    <col min="14076" max="14076" width="11.5703125" style="81" customWidth="1"/>
    <col min="14077" max="14077" width="13.140625" style="81" customWidth="1"/>
    <col min="14078" max="14078" width="48.42578125" style="81" customWidth="1"/>
    <col min="14079" max="14079" width="13.85546875" style="81" customWidth="1"/>
    <col min="14080" max="14080" width="11.42578125" style="81" customWidth="1"/>
    <col min="14081" max="14081" width="11.85546875" style="81" customWidth="1"/>
    <col min="14082" max="14331" width="9.140625" style="81"/>
    <col min="14332" max="14332" width="11.5703125" style="81" customWidth="1"/>
    <col min="14333" max="14333" width="13.140625" style="81" customWidth="1"/>
    <col min="14334" max="14334" width="48.42578125" style="81" customWidth="1"/>
    <col min="14335" max="14335" width="13.85546875" style="81" customWidth="1"/>
    <col min="14336" max="14336" width="11.42578125" style="81" customWidth="1"/>
    <col min="14337" max="14337" width="11.85546875" style="81" customWidth="1"/>
    <col min="14338" max="14587" width="9.140625" style="81"/>
    <col min="14588" max="14588" width="11.5703125" style="81" customWidth="1"/>
    <col min="14589" max="14589" width="13.140625" style="81" customWidth="1"/>
    <col min="14590" max="14590" width="48.42578125" style="81" customWidth="1"/>
    <col min="14591" max="14591" width="13.85546875" style="81" customWidth="1"/>
    <col min="14592" max="14592" width="11.42578125" style="81" customWidth="1"/>
    <col min="14593" max="14593" width="11.85546875" style="81" customWidth="1"/>
    <col min="14594" max="14843" width="9.140625" style="81"/>
    <col min="14844" max="14844" width="11.5703125" style="81" customWidth="1"/>
    <col min="14845" max="14845" width="13.140625" style="81" customWidth="1"/>
    <col min="14846" max="14846" width="48.42578125" style="81" customWidth="1"/>
    <col min="14847" max="14847" width="13.85546875" style="81" customWidth="1"/>
    <col min="14848" max="14848" width="11.42578125" style="81" customWidth="1"/>
    <col min="14849" max="14849" width="11.85546875" style="81" customWidth="1"/>
    <col min="14850" max="15099" width="9.140625" style="81"/>
    <col min="15100" max="15100" width="11.5703125" style="81" customWidth="1"/>
    <col min="15101" max="15101" width="13.140625" style="81" customWidth="1"/>
    <col min="15102" max="15102" width="48.42578125" style="81" customWidth="1"/>
    <col min="15103" max="15103" width="13.85546875" style="81" customWidth="1"/>
    <col min="15104" max="15104" width="11.42578125" style="81" customWidth="1"/>
    <col min="15105" max="15105" width="11.85546875" style="81" customWidth="1"/>
    <col min="15106" max="15355" width="9.140625" style="81"/>
    <col min="15356" max="15356" width="11.5703125" style="81" customWidth="1"/>
    <col min="15357" max="15357" width="13.140625" style="81" customWidth="1"/>
    <col min="15358" max="15358" width="48.42578125" style="81" customWidth="1"/>
    <col min="15359" max="15359" width="13.85546875" style="81" customWidth="1"/>
    <col min="15360" max="15360" width="11.42578125" style="81" customWidth="1"/>
    <col min="15361" max="15361" width="11.85546875" style="81" customWidth="1"/>
    <col min="15362" max="15611" width="9.140625" style="81"/>
    <col min="15612" max="15612" width="11.5703125" style="81" customWidth="1"/>
    <col min="15613" max="15613" width="13.140625" style="81" customWidth="1"/>
    <col min="15614" max="15614" width="48.42578125" style="81" customWidth="1"/>
    <col min="15615" max="15615" width="13.85546875" style="81" customWidth="1"/>
    <col min="15616" max="15616" width="11.42578125" style="81" customWidth="1"/>
    <col min="15617" max="15617" width="11.85546875" style="81" customWidth="1"/>
    <col min="15618" max="15867" width="9.140625" style="81"/>
    <col min="15868" max="15868" width="11.5703125" style="81" customWidth="1"/>
    <col min="15869" max="15869" width="13.140625" style="81" customWidth="1"/>
    <col min="15870" max="15870" width="48.42578125" style="81" customWidth="1"/>
    <col min="15871" max="15871" width="13.85546875" style="81" customWidth="1"/>
    <col min="15872" max="15872" width="11.42578125" style="81" customWidth="1"/>
    <col min="15873" max="15873" width="11.85546875" style="81" customWidth="1"/>
    <col min="15874" max="16123" width="9.140625" style="81"/>
    <col min="16124" max="16124" width="11.5703125" style="81" customWidth="1"/>
    <col min="16125" max="16125" width="13.140625" style="81" customWidth="1"/>
    <col min="16126" max="16126" width="48.42578125" style="81" customWidth="1"/>
    <col min="16127" max="16127" width="13.85546875" style="81" customWidth="1"/>
    <col min="16128" max="16128" width="11.42578125" style="81" customWidth="1"/>
    <col min="16129" max="16129" width="11.85546875" style="81" customWidth="1"/>
    <col min="16130" max="16384" width="9.140625" style="81"/>
  </cols>
  <sheetData>
    <row r="1" spans="1:24" ht="60" customHeight="1" x14ac:dyDescent="0.2">
      <c r="A1" s="263" t="s">
        <v>3319</v>
      </c>
      <c r="B1" s="263"/>
      <c r="C1" s="263"/>
      <c r="D1" s="263"/>
      <c r="E1" s="263"/>
      <c r="F1" s="263"/>
      <c r="G1" s="263"/>
      <c r="H1" s="263"/>
      <c r="I1" s="263"/>
      <c r="J1" s="263"/>
      <c r="K1" s="77"/>
    </row>
    <row r="2" spans="1:24" ht="12.2" customHeight="1" x14ac:dyDescent="0.2">
      <c r="A2" s="27"/>
      <c r="B2" s="27"/>
      <c r="C2" s="27"/>
      <c r="D2" s="27"/>
      <c r="E2" s="27"/>
      <c r="F2" s="27"/>
    </row>
    <row r="3" spans="1:24" ht="11.25" customHeight="1" x14ac:dyDescent="0.2"/>
    <row r="4" spans="1:24" ht="18.75" x14ac:dyDescent="0.2">
      <c r="A4" s="264" t="s">
        <v>2114</v>
      </c>
      <c r="B4" s="264"/>
      <c r="C4" s="264"/>
      <c r="D4" s="264"/>
      <c r="E4" s="264"/>
      <c r="F4" s="264"/>
      <c r="G4" s="264"/>
      <c r="H4" s="264"/>
      <c r="I4" s="264"/>
      <c r="J4" s="264"/>
      <c r="K4" s="76"/>
    </row>
    <row r="5" spans="1:24" ht="12.75" customHeight="1" x14ac:dyDescent="0.2"/>
    <row r="6" spans="1:24" ht="12.75" customHeight="1" thickBot="1" x14ac:dyDescent="0.25">
      <c r="A6" s="265"/>
      <c r="B6" s="265"/>
      <c r="C6" s="265"/>
      <c r="D6" s="265"/>
      <c r="E6" s="265"/>
      <c r="F6" s="265"/>
    </row>
    <row r="7" spans="1:24" ht="12.75" customHeight="1" thickBot="1" x14ac:dyDescent="0.25">
      <c r="E7" s="270" t="s">
        <v>2968</v>
      </c>
      <c r="F7" s="271"/>
      <c r="G7" s="270" t="s">
        <v>2969</v>
      </c>
      <c r="H7" s="271"/>
      <c r="I7" s="272" t="s">
        <v>2970</v>
      </c>
      <c r="J7" s="271"/>
      <c r="K7" s="114"/>
    </row>
    <row r="8" spans="1:24" ht="12.75" customHeight="1" x14ac:dyDescent="0.2">
      <c r="A8" s="266" t="s">
        <v>2</v>
      </c>
      <c r="B8" s="266" t="s">
        <v>3</v>
      </c>
      <c r="C8" s="268" t="s">
        <v>4</v>
      </c>
      <c r="D8" s="268" t="s">
        <v>5</v>
      </c>
      <c r="E8" s="252" t="s">
        <v>6</v>
      </c>
      <c r="F8" s="252"/>
      <c r="G8" s="252" t="s">
        <v>6</v>
      </c>
      <c r="H8" s="252"/>
      <c r="I8" s="252" t="s">
        <v>6</v>
      </c>
      <c r="J8" s="252"/>
      <c r="K8" s="261" t="s">
        <v>3230</v>
      </c>
    </row>
    <row r="9" spans="1:24" ht="36.75" customHeight="1" thickBot="1" x14ac:dyDescent="0.25">
      <c r="A9" s="267"/>
      <c r="B9" s="267"/>
      <c r="C9" s="269"/>
      <c r="D9" s="269"/>
      <c r="E9" s="2" t="s">
        <v>7</v>
      </c>
      <c r="F9" s="3" t="s">
        <v>8</v>
      </c>
      <c r="G9" s="2" t="s">
        <v>7</v>
      </c>
      <c r="H9" s="3" t="s">
        <v>8</v>
      </c>
      <c r="I9" s="9" t="s">
        <v>7</v>
      </c>
      <c r="J9" s="10" t="s">
        <v>8</v>
      </c>
      <c r="K9" s="262"/>
    </row>
    <row r="10" spans="1:24" ht="36.75" customHeight="1" x14ac:dyDescent="0.2">
      <c r="A10" s="4" t="s">
        <v>9</v>
      </c>
      <c r="B10" s="4" t="s">
        <v>2115</v>
      </c>
      <c r="C10" s="5" t="s">
        <v>2116</v>
      </c>
      <c r="D10" s="4" t="s">
        <v>15</v>
      </c>
      <c r="E10" s="6">
        <f>ROUND('9,2'!E10*'1,2'!$E$28,0)</f>
        <v>3315</v>
      </c>
      <c r="F10" s="7"/>
      <c r="G10" s="6">
        <f>ROUND('9,2'!K10*'1,2'!$E$28,0)</f>
        <v>6183</v>
      </c>
      <c r="H10" s="7"/>
      <c r="I10" s="6">
        <f>ROUND('9,2'!M10*'1,2'!$E$28,0)</f>
        <v>7447</v>
      </c>
      <c r="J10" s="12"/>
      <c r="K10" s="63" t="str">
        <f>VLOOKUP(B10,[5]TDSheet!$B$1:$G$65536,6,)</f>
        <v>09.2.001.0</v>
      </c>
      <c r="L10" s="204"/>
      <c r="M10" s="180"/>
      <c r="N10" s="108"/>
      <c r="O10" s="108"/>
      <c r="P10" s="108"/>
      <c r="Q10" s="108"/>
      <c r="R10" s="108"/>
      <c r="S10" s="108"/>
      <c r="T10" s="108"/>
      <c r="V10" s="83"/>
      <c r="X10" s="83"/>
    </row>
    <row r="11" spans="1:24" ht="36.75" customHeight="1" x14ac:dyDescent="0.2">
      <c r="A11" s="4" t="s">
        <v>194</v>
      </c>
      <c r="B11" s="4" t="s">
        <v>2117</v>
      </c>
      <c r="C11" s="5" t="s">
        <v>2118</v>
      </c>
      <c r="D11" s="4" t="s">
        <v>15</v>
      </c>
      <c r="E11" s="6">
        <f>ROUND('9,2'!E11*'1,2'!$E$28,0)</f>
        <v>2292</v>
      </c>
      <c r="F11" s="7"/>
      <c r="G11" s="6">
        <f>ROUND('9,2'!K11*'1,2'!$E$28,0)</f>
        <v>4232</v>
      </c>
      <c r="H11" s="7"/>
      <c r="I11" s="6">
        <f>ROUND('9,2'!M11*'1,2'!$E$28,0)</f>
        <v>4954</v>
      </c>
      <c r="J11" s="12"/>
      <c r="K11" s="63" t="str">
        <f>VLOOKUP(B11,[5]TDSheet!$B$1:$G$65536,6,)</f>
        <v>09.2.002.0</v>
      </c>
      <c r="L11" s="108"/>
      <c r="M11" s="108"/>
      <c r="N11" s="108"/>
      <c r="O11" s="108"/>
      <c r="P11" s="108"/>
      <c r="Q11" s="108"/>
      <c r="R11" s="108"/>
      <c r="S11" s="108"/>
      <c r="T11" s="108"/>
      <c r="V11" s="83"/>
      <c r="X11" s="83"/>
    </row>
    <row r="12" spans="1:24" ht="36.75" customHeight="1" x14ac:dyDescent="0.2">
      <c r="A12" s="4" t="s">
        <v>197</v>
      </c>
      <c r="B12" s="4" t="s">
        <v>2119</v>
      </c>
      <c r="C12" s="5" t="s">
        <v>2120</v>
      </c>
      <c r="D12" s="4" t="s">
        <v>15</v>
      </c>
      <c r="E12" s="6">
        <f>ROUND('9,2'!E12*'1,2'!$E$28,0)</f>
        <v>5509</v>
      </c>
      <c r="F12" s="7"/>
      <c r="G12" s="6">
        <f>ROUND('9,2'!K12*'1,2'!$E$28,0)</f>
        <v>10280</v>
      </c>
      <c r="H12" s="7"/>
      <c r="I12" s="6">
        <f>ROUND('9,2'!M12*'1,2'!$E$28,0)</f>
        <v>12383</v>
      </c>
      <c r="J12" s="12"/>
      <c r="K12" s="63" t="str">
        <f>VLOOKUP(B12,[5]TDSheet!$B$1:$G$65536,6,)</f>
        <v>09.2.003.0</v>
      </c>
      <c r="L12" s="108"/>
      <c r="M12" s="108"/>
      <c r="N12" s="108"/>
      <c r="O12" s="108"/>
      <c r="P12" s="108"/>
      <c r="Q12" s="108"/>
      <c r="R12" s="108"/>
      <c r="S12" s="108"/>
      <c r="T12" s="108"/>
      <c r="V12" s="83"/>
      <c r="X12" s="83"/>
    </row>
    <row r="13" spans="1:24" ht="36.75" customHeight="1" x14ac:dyDescent="0.2">
      <c r="A13" s="4" t="s">
        <v>200</v>
      </c>
      <c r="B13" s="4" t="s">
        <v>2121</v>
      </c>
      <c r="C13" s="5" t="s">
        <v>2122</v>
      </c>
      <c r="D13" s="4" t="s">
        <v>15</v>
      </c>
      <c r="E13" s="6">
        <f>ROUND('9,2'!E13*'1,2'!$E$28,0)</f>
        <v>3816</v>
      </c>
      <c r="F13" s="7"/>
      <c r="G13" s="6">
        <f>ROUND('9,2'!K13*'1,2'!$E$28,0)</f>
        <v>7043</v>
      </c>
      <c r="H13" s="7"/>
      <c r="I13" s="6">
        <f>ROUND('9,2'!M13*'1,2'!$E$28,0)</f>
        <v>8250</v>
      </c>
      <c r="J13" s="12"/>
      <c r="K13" s="63" t="str">
        <f>VLOOKUP(B13,[5]TDSheet!$B$1:$G$65536,6,)</f>
        <v>09.2.004.0</v>
      </c>
      <c r="L13" s="108"/>
      <c r="M13" s="108"/>
      <c r="N13" s="108"/>
      <c r="O13" s="108"/>
      <c r="P13" s="108"/>
      <c r="Q13" s="108"/>
      <c r="R13" s="108"/>
      <c r="S13" s="108"/>
      <c r="T13" s="108"/>
      <c r="V13" s="83"/>
      <c r="X13" s="83"/>
    </row>
    <row r="14" spans="1:24" ht="12.75" customHeight="1" x14ac:dyDescent="0.2">
      <c r="A14" s="4" t="s">
        <v>203</v>
      </c>
      <c r="B14" s="4" t="s">
        <v>2123</v>
      </c>
      <c r="C14" s="5" t="s">
        <v>2124</v>
      </c>
      <c r="D14" s="4" t="s">
        <v>15</v>
      </c>
      <c r="E14" s="6">
        <f>ROUND('9,2'!E14*'1,2'!$E$28,0)</f>
        <v>7832</v>
      </c>
      <c r="F14" s="7"/>
      <c r="G14" s="6">
        <f>ROUND('9,2'!K14*'1,2'!$E$28,0)</f>
        <v>14548</v>
      </c>
      <c r="H14" s="7"/>
      <c r="I14" s="6">
        <f>ROUND('9,2'!M14*'1,2'!$E$28,0)</f>
        <v>17525</v>
      </c>
      <c r="J14" s="12"/>
      <c r="K14" s="63" t="str">
        <f>VLOOKUP(B14,[5]TDSheet!$B$1:$G$65536,6,)</f>
        <v>09.2.005.0</v>
      </c>
      <c r="L14" s="108"/>
      <c r="M14" s="108"/>
      <c r="N14" s="108"/>
      <c r="O14" s="108"/>
      <c r="P14" s="108"/>
      <c r="Q14" s="108"/>
      <c r="R14" s="108"/>
      <c r="S14" s="108"/>
      <c r="T14" s="108"/>
      <c r="V14" s="83"/>
      <c r="X14" s="83"/>
    </row>
    <row r="15" spans="1:24" ht="24.75" customHeight="1" x14ac:dyDescent="0.2">
      <c r="A15" s="4" t="s">
        <v>206</v>
      </c>
      <c r="B15" s="4" t="s">
        <v>2125</v>
      </c>
      <c r="C15" s="5" t="s">
        <v>2126</v>
      </c>
      <c r="D15" s="4" t="s">
        <v>15</v>
      </c>
      <c r="E15" s="6">
        <f>ROUND('9,2'!E15*'1,2'!$E$28,0)</f>
        <v>7795</v>
      </c>
      <c r="F15" s="7"/>
      <c r="G15" s="6">
        <f>ROUND('9,2'!K15*'1,2'!$E$28,0)</f>
        <v>14548</v>
      </c>
      <c r="H15" s="7"/>
      <c r="I15" s="6">
        <f>ROUND('9,2'!M15*'1,2'!$E$28,0)</f>
        <v>17525</v>
      </c>
      <c r="J15" s="12"/>
      <c r="K15" s="63" t="str">
        <f>VLOOKUP(B15,[5]TDSheet!$B$1:$G$65536,6,)</f>
        <v>09.2.006.0</v>
      </c>
      <c r="L15" s="108"/>
      <c r="M15" s="108"/>
      <c r="N15" s="108"/>
      <c r="O15" s="108"/>
      <c r="P15" s="108"/>
      <c r="Q15" s="108"/>
      <c r="R15" s="108"/>
      <c r="S15" s="108"/>
      <c r="T15" s="108"/>
      <c r="V15" s="83"/>
      <c r="X15" s="83"/>
    </row>
    <row r="16" spans="1:24" ht="12.75" customHeight="1" x14ac:dyDescent="0.2">
      <c r="A16" s="4" t="s">
        <v>209</v>
      </c>
      <c r="B16" s="4" t="s">
        <v>2127</v>
      </c>
      <c r="C16" s="5" t="s">
        <v>2128</v>
      </c>
      <c r="D16" s="4" t="s">
        <v>15</v>
      </c>
      <c r="E16" s="6">
        <f>ROUND('9,2'!E16*'1,2'!$E$28,0)</f>
        <v>3917</v>
      </c>
      <c r="F16" s="7"/>
      <c r="G16" s="6">
        <f>ROUND('9,2'!K16*'1,2'!$E$28,0)</f>
        <v>7271</v>
      </c>
      <c r="H16" s="7"/>
      <c r="I16" s="6">
        <f>ROUND('9,2'!M16*'1,2'!$E$28,0)</f>
        <v>8762</v>
      </c>
      <c r="J16" s="12"/>
      <c r="K16" s="63" t="str">
        <f>VLOOKUP(B16,[5]TDSheet!$B$1:$G$65536,6,)</f>
        <v>09.2.007.0</v>
      </c>
      <c r="L16" s="108"/>
      <c r="M16" s="108"/>
      <c r="N16" s="108"/>
      <c r="O16" s="108"/>
      <c r="P16" s="108"/>
      <c r="Q16" s="108"/>
      <c r="R16" s="108"/>
      <c r="S16" s="108"/>
      <c r="T16" s="108"/>
      <c r="V16" s="83"/>
      <c r="X16" s="83"/>
    </row>
    <row r="17" spans="1:24" ht="24.75" customHeight="1" x14ac:dyDescent="0.2">
      <c r="A17" s="4" t="s">
        <v>212</v>
      </c>
      <c r="B17" s="4" t="s">
        <v>2129</v>
      </c>
      <c r="C17" s="5" t="s">
        <v>2130</v>
      </c>
      <c r="D17" s="4" t="s">
        <v>15</v>
      </c>
      <c r="E17" s="6">
        <f>ROUND('9,2'!E17*'1,2'!$E$28,0)</f>
        <v>7832</v>
      </c>
      <c r="F17" s="7"/>
      <c r="G17" s="6">
        <f>ROUND('9,2'!K17*'1,2'!$E$28,0)</f>
        <v>14548</v>
      </c>
      <c r="H17" s="7"/>
      <c r="I17" s="6">
        <f>ROUND('9,2'!M17*'1,2'!$E$28,0)</f>
        <v>17525</v>
      </c>
      <c r="J17" s="12"/>
      <c r="K17" s="63" t="str">
        <f>VLOOKUP(B17,[5]TDSheet!$B$1:$G$65536,6,)</f>
        <v>09.2.008.0</v>
      </c>
      <c r="L17" s="108"/>
      <c r="M17" s="108"/>
      <c r="N17" s="108"/>
      <c r="O17" s="108"/>
      <c r="P17" s="108"/>
      <c r="Q17" s="108"/>
      <c r="R17" s="108"/>
      <c r="S17" s="108"/>
      <c r="T17" s="108"/>
      <c r="V17" s="83"/>
      <c r="X17" s="83"/>
    </row>
    <row r="18" spans="1:24" ht="36.75" customHeight="1" x14ac:dyDescent="0.2">
      <c r="A18" s="4" t="s">
        <v>215</v>
      </c>
      <c r="B18" s="4" t="s">
        <v>2131</v>
      </c>
      <c r="C18" s="5" t="s">
        <v>2132</v>
      </c>
      <c r="D18" s="4" t="s">
        <v>15</v>
      </c>
      <c r="E18" s="6">
        <f>ROUND('9,2'!E18*'1,2'!$E$28,0)</f>
        <v>5874</v>
      </c>
      <c r="F18" s="7"/>
      <c r="G18" s="6">
        <f>ROUND('9,2'!K18*'1,2'!$E$28,0)</f>
        <v>10910</v>
      </c>
      <c r="H18" s="7"/>
      <c r="I18" s="6">
        <f>ROUND('9,2'!M18*'1,2'!$E$28,0)</f>
        <v>13143</v>
      </c>
      <c r="J18" s="12"/>
      <c r="K18" s="63" t="str">
        <f>VLOOKUP(B18,[5]TDSheet!$B$1:$G$65536,6,)</f>
        <v>09.2.009.0</v>
      </c>
      <c r="L18" s="108"/>
      <c r="M18" s="108"/>
      <c r="N18" s="108"/>
      <c r="O18" s="108"/>
      <c r="P18" s="108"/>
      <c r="Q18" s="108"/>
      <c r="R18" s="108"/>
      <c r="S18" s="108"/>
      <c r="T18" s="108"/>
      <c r="V18" s="83"/>
      <c r="X18" s="83"/>
    </row>
    <row r="19" spans="1:24" ht="24.75" customHeight="1" x14ac:dyDescent="0.2">
      <c r="A19" s="4" t="s">
        <v>218</v>
      </c>
      <c r="B19" s="4" t="s">
        <v>2133</v>
      </c>
      <c r="C19" s="5" t="s">
        <v>2134</v>
      </c>
      <c r="D19" s="4" t="s">
        <v>15</v>
      </c>
      <c r="E19" s="6">
        <f>ROUND('9,2'!E19*'1,2'!$E$28,0)</f>
        <v>2285</v>
      </c>
      <c r="F19" s="7"/>
      <c r="G19" s="6">
        <f>ROUND('9,2'!K19*'1,2'!$E$28,0)</f>
        <v>4243</v>
      </c>
      <c r="H19" s="7"/>
      <c r="I19" s="6">
        <f>ROUND('9,2'!M19*'1,2'!$E$28,0)</f>
        <v>5111</v>
      </c>
      <c r="J19" s="12"/>
      <c r="K19" s="63" t="str">
        <f>VLOOKUP(B19,[5]TDSheet!$B$1:$G$65536,6,)</f>
        <v>09.2.010.1</v>
      </c>
      <c r="L19" s="108"/>
      <c r="M19" s="108"/>
      <c r="N19" s="108"/>
      <c r="O19" s="108"/>
      <c r="P19" s="108"/>
      <c r="Q19" s="108"/>
      <c r="R19" s="108"/>
      <c r="S19" s="108"/>
      <c r="T19" s="108"/>
      <c r="V19" s="83"/>
      <c r="X19" s="83"/>
    </row>
    <row r="20" spans="1:24" ht="24.75" customHeight="1" x14ac:dyDescent="0.2">
      <c r="A20" s="4" t="s">
        <v>221</v>
      </c>
      <c r="B20" s="4" t="s">
        <v>2135</v>
      </c>
      <c r="C20" s="5" t="s">
        <v>2136</v>
      </c>
      <c r="D20" s="4" t="s">
        <v>15</v>
      </c>
      <c r="E20" s="6">
        <f>ROUND('9,2'!E20*'1,2'!$E$28,0)</f>
        <v>2613</v>
      </c>
      <c r="F20" s="7"/>
      <c r="G20" s="6">
        <f>ROUND('9,2'!K20*'1,2'!$E$28,0)</f>
        <v>4849</v>
      </c>
      <c r="H20" s="7"/>
      <c r="I20" s="6">
        <f>ROUND('9,2'!M20*'1,2'!$E$28,0)</f>
        <v>5842</v>
      </c>
      <c r="J20" s="12"/>
      <c r="K20" s="63" t="str">
        <f>VLOOKUP(B20,[5]TDSheet!$B$1:$G$65536,6,)</f>
        <v>09.2.010.2</v>
      </c>
      <c r="L20" s="108"/>
      <c r="M20" s="108"/>
      <c r="N20" s="108"/>
      <c r="O20" s="108"/>
      <c r="P20" s="108"/>
      <c r="Q20" s="108"/>
      <c r="R20" s="108"/>
      <c r="S20" s="108"/>
      <c r="T20" s="108"/>
      <c r="V20" s="83"/>
      <c r="X20" s="83"/>
    </row>
    <row r="21" spans="1:24" ht="24.75" customHeight="1" x14ac:dyDescent="0.2">
      <c r="A21" s="4" t="s">
        <v>224</v>
      </c>
      <c r="B21" s="4" t="s">
        <v>2137</v>
      </c>
      <c r="C21" s="5" t="s">
        <v>2138</v>
      </c>
      <c r="D21" s="4" t="s">
        <v>15</v>
      </c>
      <c r="E21" s="6">
        <f>ROUND('9,2'!E21*'1,2'!$E$28,0)</f>
        <v>5222</v>
      </c>
      <c r="F21" s="7"/>
      <c r="G21" s="6">
        <f>ROUND('9,2'!K21*'1,2'!$E$28,0)</f>
        <v>9699</v>
      </c>
      <c r="H21" s="7"/>
      <c r="I21" s="6">
        <f>ROUND('9,2'!M21*'1,2'!$E$28,0)</f>
        <v>11683</v>
      </c>
      <c r="J21" s="12"/>
      <c r="K21" s="63" t="str">
        <f>VLOOKUP(B21,[5]TDSheet!$B$1:$G$65536,6,)</f>
        <v>09.2.010.3</v>
      </c>
      <c r="L21" s="108"/>
      <c r="M21" s="108"/>
      <c r="N21" s="108"/>
      <c r="O21" s="108"/>
      <c r="P21" s="108"/>
      <c r="Q21" s="108"/>
      <c r="R21" s="108"/>
      <c r="S21" s="108"/>
      <c r="T21" s="108"/>
      <c r="V21" s="83"/>
      <c r="X21" s="83"/>
    </row>
    <row r="22" spans="1:24" ht="24.75" customHeight="1" x14ac:dyDescent="0.2">
      <c r="A22" s="4" t="s">
        <v>227</v>
      </c>
      <c r="B22" s="4" t="s">
        <v>2139</v>
      </c>
      <c r="C22" s="5" t="s">
        <v>2140</v>
      </c>
      <c r="D22" s="4" t="s">
        <v>15</v>
      </c>
      <c r="E22" s="6">
        <f>ROUND('9,2'!E22*'1,2'!$E$28,0)</f>
        <v>7832</v>
      </c>
      <c r="F22" s="7"/>
      <c r="G22" s="6">
        <f>ROUND('9,2'!K22*'1,2'!$E$28,0)</f>
        <v>14548</v>
      </c>
      <c r="H22" s="7"/>
      <c r="I22" s="6">
        <f>ROUND('9,2'!M22*'1,2'!$E$28,0)</f>
        <v>17525</v>
      </c>
      <c r="J22" s="12"/>
      <c r="K22" s="63" t="str">
        <f>VLOOKUP(B22,[5]TDSheet!$B$1:$G$65536,6,)</f>
        <v>09.2.010.4</v>
      </c>
      <c r="L22" s="108"/>
      <c r="M22" s="108"/>
      <c r="N22" s="108"/>
      <c r="O22" s="108"/>
      <c r="P22" s="108"/>
      <c r="Q22" s="108"/>
      <c r="R22" s="108"/>
      <c r="S22" s="108"/>
      <c r="T22" s="108"/>
      <c r="V22" s="83"/>
      <c r="X22" s="83"/>
    </row>
    <row r="23" spans="1:24" ht="24.75" customHeight="1" x14ac:dyDescent="0.2">
      <c r="A23" s="4" t="s">
        <v>230</v>
      </c>
      <c r="B23" s="4" t="s">
        <v>2141</v>
      </c>
      <c r="C23" s="5" t="s">
        <v>2142</v>
      </c>
      <c r="D23" s="4" t="s">
        <v>15</v>
      </c>
      <c r="E23" s="6">
        <f>ROUND('9,2'!E23*'1,2'!$E$28,0)</f>
        <v>10446</v>
      </c>
      <c r="F23" s="7"/>
      <c r="G23" s="6">
        <f>ROUND('9,2'!K23*'1,2'!$E$28,0)</f>
        <v>19395</v>
      </c>
      <c r="H23" s="7"/>
      <c r="I23" s="6">
        <f>ROUND('9,2'!M23*'1,2'!$E$28,0)</f>
        <v>23366</v>
      </c>
      <c r="J23" s="12"/>
      <c r="K23" s="63" t="str">
        <f>VLOOKUP(B23,[5]TDSheet!$B$1:$G$65536,6,)</f>
        <v>09.2.010.5</v>
      </c>
      <c r="L23" s="108"/>
      <c r="M23" s="108"/>
      <c r="N23" s="108"/>
      <c r="O23" s="108"/>
      <c r="P23" s="108"/>
      <c r="Q23" s="108"/>
      <c r="R23" s="108"/>
      <c r="S23" s="108"/>
      <c r="T23" s="108"/>
      <c r="V23" s="83"/>
      <c r="X23" s="83"/>
    </row>
    <row r="24" spans="1:24" ht="24.75" customHeight="1" x14ac:dyDescent="0.2">
      <c r="A24" s="4" t="s">
        <v>233</v>
      </c>
      <c r="B24" s="4" t="s">
        <v>2143</v>
      </c>
      <c r="C24" s="5" t="s">
        <v>2144</v>
      </c>
      <c r="D24" s="4" t="s">
        <v>15</v>
      </c>
      <c r="E24" s="6">
        <f>ROUND('9,2'!E24*'1,2'!$E$28,0)</f>
        <v>13054</v>
      </c>
      <c r="F24" s="7"/>
      <c r="G24" s="6">
        <f>ROUND('9,2'!K24*'1,2'!$E$28,0)</f>
        <v>24246</v>
      </c>
      <c r="H24" s="7"/>
      <c r="I24" s="6">
        <f>ROUND('9,2'!M24*'1,2'!$E$28,0)</f>
        <v>29207</v>
      </c>
      <c r="J24" s="12"/>
      <c r="K24" s="63" t="str">
        <f>VLOOKUP(B24,[5]TDSheet!$B$1:$G$65536,6,)</f>
        <v>09.2.010.6</v>
      </c>
      <c r="L24" s="108"/>
      <c r="M24" s="108"/>
      <c r="N24" s="108"/>
      <c r="O24" s="108"/>
      <c r="P24" s="108"/>
      <c r="Q24" s="108"/>
      <c r="R24" s="108"/>
      <c r="S24" s="108"/>
      <c r="T24" s="108"/>
      <c r="V24" s="83"/>
      <c r="X24" s="83"/>
    </row>
    <row r="25" spans="1:24" ht="24.75" customHeight="1" x14ac:dyDescent="0.2">
      <c r="A25" s="4" t="s">
        <v>236</v>
      </c>
      <c r="B25" s="4" t="s">
        <v>2145</v>
      </c>
      <c r="C25" s="5" t="s">
        <v>2146</v>
      </c>
      <c r="D25" s="4" t="s">
        <v>15</v>
      </c>
      <c r="E25" s="6">
        <f>ROUND('9,2'!E25*'1,2'!$E$28,0)</f>
        <v>18278</v>
      </c>
      <c r="F25" s="7"/>
      <c r="G25" s="6">
        <f>ROUND('9,2'!K25*'1,2'!$E$28,0)</f>
        <v>33944</v>
      </c>
      <c r="H25" s="7"/>
      <c r="I25" s="6">
        <f>ROUND('9,2'!M25*'1,2'!$E$28,0)</f>
        <v>40888</v>
      </c>
      <c r="J25" s="12"/>
      <c r="K25" s="63" t="str">
        <f>VLOOKUP(B25,[5]TDSheet!$B$1:$G$65536,6,)</f>
        <v>09.2.010.7</v>
      </c>
      <c r="L25" s="108"/>
      <c r="M25" s="108"/>
      <c r="N25" s="108"/>
      <c r="O25" s="108"/>
      <c r="P25" s="108"/>
      <c r="Q25" s="108"/>
      <c r="R25" s="108"/>
      <c r="S25" s="108"/>
      <c r="T25" s="108"/>
      <c r="V25" s="83"/>
      <c r="X25" s="83"/>
    </row>
    <row r="26" spans="1:24" ht="36.75" customHeight="1" x14ac:dyDescent="0.2">
      <c r="A26" s="4" t="s">
        <v>239</v>
      </c>
      <c r="B26" s="4" t="s">
        <v>2147</v>
      </c>
      <c r="C26" s="5" t="s">
        <v>2148</v>
      </c>
      <c r="D26" s="4" t="s">
        <v>15</v>
      </c>
      <c r="E26" s="6">
        <f>ROUND('9,2'!E26*'1,2'!$E$28,0)</f>
        <v>326</v>
      </c>
      <c r="F26" s="7"/>
      <c r="G26" s="6">
        <f>ROUND('9,2'!K26*'1,2'!$E$28,0)</f>
        <v>617</v>
      </c>
      <c r="H26" s="7"/>
      <c r="I26" s="6">
        <f>ROUND('9,2'!M26*'1,2'!$E$28,0)</f>
        <v>699</v>
      </c>
      <c r="J26" s="12"/>
      <c r="K26" s="63" t="str">
        <f>VLOOKUP(B26,[5]TDSheet!$B$1:$G$65536,6,)</f>
        <v>09.2.011.1</v>
      </c>
      <c r="L26" s="108"/>
      <c r="M26" s="108"/>
      <c r="N26" s="108"/>
      <c r="O26" s="108"/>
      <c r="P26" s="108"/>
      <c r="Q26" s="108"/>
      <c r="R26" s="108"/>
      <c r="S26" s="108"/>
      <c r="T26" s="108"/>
      <c r="V26" s="83"/>
      <c r="X26" s="83"/>
    </row>
    <row r="27" spans="1:24" ht="36.75" customHeight="1" x14ac:dyDescent="0.2">
      <c r="A27" s="4" t="s">
        <v>242</v>
      </c>
      <c r="B27" s="4" t="s">
        <v>2149</v>
      </c>
      <c r="C27" s="5" t="s">
        <v>2150</v>
      </c>
      <c r="D27" s="4" t="s">
        <v>15</v>
      </c>
      <c r="E27" s="6">
        <f>ROUND('9,2'!E27*'1,2'!$E$28,0)</f>
        <v>605</v>
      </c>
      <c r="F27" s="7"/>
      <c r="G27" s="6">
        <f>ROUND('9,2'!K27*'1,2'!$E$28,0)</f>
        <v>1140</v>
      </c>
      <c r="H27" s="7"/>
      <c r="I27" s="6">
        <f>ROUND('9,2'!M27*'1,2'!$E$28,0)</f>
        <v>1292</v>
      </c>
      <c r="J27" s="12"/>
      <c r="K27" s="63" t="str">
        <f>VLOOKUP(B27,[5]TDSheet!$B$1:$G$65536,6,)</f>
        <v>09.2.011.2</v>
      </c>
      <c r="L27" s="108"/>
      <c r="M27" s="108"/>
      <c r="N27" s="108"/>
      <c r="O27" s="108"/>
      <c r="P27" s="108"/>
      <c r="Q27" s="108"/>
      <c r="R27" s="108"/>
      <c r="S27" s="108"/>
      <c r="T27" s="108"/>
      <c r="V27" s="83"/>
      <c r="X27" s="83"/>
    </row>
    <row r="28" spans="1:24" ht="36.75" customHeight="1" x14ac:dyDescent="0.2">
      <c r="A28" s="4" t="s">
        <v>245</v>
      </c>
      <c r="B28" s="4" t="s">
        <v>2151</v>
      </c>
      <c r="C28" s="5" t="s">
        <v>2152</v>
      </c>
      <c r="D28" s="4" t="s">
        <v>15</v>
      </c>
      <c r="E28" s="6">
        <f>ROUND('9,2'!E28*'1,2'!$E$28,0)</f>
        <v>877</v>
      </c>
      <c r="F28" s="7"/>
      <c r="G28" s="6">
        <f>ROUND('9,2'!K28*'1,2'!$E$28,0)</f>
        <v>1654</v>
      </c>
      <c r="H28" s="7"/>
      <c r="I28" s="6">
        <f>ROUND('9,2'!M28*'1,2'!$E$28,0)</f>
        <v>1874</v>
      </c>
      <c r="J28" s="12"/>
      <c r="K28" s="63" t="str">
        <f>VLOOKUP(B28,[5]TDSheet!$B$1:$G$65536,6,)</f>
        <v>09.2.011.3</v>
      </c>
      <c r="L28" s="108"/>
      <c r="M28" s="108"/>
      <c r="N28" s="108"/>
      <c r="O28" s="108"/>
      <c r="P28" s="108"/>
      <c r="Q28" s="108"/>
      <c r="R28" s="108"/>
      <c r="S28" s="108"/>
      <c r="T28" s="108"/>
      <c r="V28" s="83"/>
      <c r="X28" s="83"/>
    </row>
    <row r="29" spans="1:24" ht="12.75" customHeight="1" x14ac:dyDescent="0.2">
      <c r="A29" s="4" t="s">
        <v>248</v>
      </c>
      <c r="B29" s="4" t="s">
        <v>2153</v>
      </c>
      <c r="C29" s="5" t="s">
        <v>2154</v>
      </c>
      <c r="D29" s="4" t="s">
        <v>15</v>
      </c>
      <c r="E29" s="6">
        <f>ROUND('9,2'!E29*'1,2'!$E$28,0)</f>
        <v>1237</v>
      </c>
      <c r="F29" s="7"/>
      <c r="G29" s="6">
        <f>ROUND('9,2'!K29*'1,2'!$E$28,0)</f>
        <v>2285</v>
      </c>
      <c r="H29" s="7"/>
      <c r="I29" s="6">
        <f>ROUND('9,2'!M29*'1,2'!$E$28,0)</f>
        <v>2675</v>
      </c>
      <c r="J29" s="12"/>
      <c r="K29" s="63" t="str">
        <f>VLOOKUP(B29,[5]TDSheet!$B$1:$G$65536,6,)</f>
        <v>09.2.012.0</v>
      </c>
      <c r="L29" s="108"/>
      <c r="M29" s="108"/>
      <c r="N29" s="108"/>
      <c r="O29" s="108"/>
      <c r="P29" s="108"/>
      <c r="Q29" s="108"/>
      <c r="R29" s="108"/>
      <c r="S29" s="108"/>
      <c r="T29" s="108"/>
      <c r="V29" s="83"/>
      <c r="X29" s="83"/>
    </row>
    <row r="30" spans="1:24" ht="24.75" customHeight="1" x14ac:dyDescent="0.2">
      <c r="A30" s="4" t="s">
        <v>251</v>
      </c>
      <c r="B30" s="4" t="s">
        <v>2155</v>
      </c>
      <c r="C30" s="5" t="s">
        <v>2156</v>
      </c>
      <c r="D30" s="4" t="s">
        <v>15</v>
      </c>
      <c r="E30" s="6">
        <f>ROUND('9,2'!E30*'1,2'!$E$28,0)</f>
        <v>3432</v>
      </c>
      <c r="F30" s="7"/>
      <c r="G30" s="6">
        <f>ROUND('9,2'!K30*'1,2'!$E$28,0)</f>
        <v>6335</v>
      </c>
      <c r="H30" s="7"/>
      <c r="I30" s="6">
        <f>ROUND('9,2'!M30*'1,2'!$E$28,0)</f>
        <v>7420</v>
      </c>
      <c r="J30" s="12"/>
      <c r="K30" s="63" t="str">
        <f>VLOOKUP(B30,[5]TDSheet!$B$1:$G$65536,6,)</f>
        <v>09.2.013.0</v>
      </c>
      <c r="L30" s="108"/>
      <c r="M30" s="108"/>
      <c r="N30" s="108"/>
      <c r="O30" s="108"/>
      <c r="P30" s="108"/>
      <c r="Q30" s="108"/>
      <c r="R30" s="108"/>
      <c r="S30" s="108"/>
      <c r="T30" s="108"/>
      <c r="V30" s="83"/>
      <c r="X30" s="83"/>
    </row>
    <row r="31" spans="1:24" ht="24.75" customHeight="1" x14ac:dyDescent="0.2">
      <c r="A31" s="4" t="s">
        <v>254</v>
      </c>
      <c r="B31" s="4" t="s">
        <v>2157</v>
      </c>
      <c r="C31" s="5" t="s">
        <v>2158</v>
      </c>
      <c r="D31" s="4" t="s">
        <v>15</v>
      </c>
      <c r="E31" s="6">
        <f>ROUND('9,2'!E31*'1,2'!$E$28,0)</f>
        <v>1251</v>
      </c>
      <c r="F31" s="7"/>
      <c r="G31" s="6">
        <f>ROUND('9,2'!K31*'1,2'!$E$28,0)</f>
        <v>2352</v>
      </c>
      <c r="H31" s="7"/>
      <c r="I31" s="6">
        <f>ROUND('9,2'!M31*'1,2'!$E$28,0)</f>
        <v>2665</v>
      </c>
      <c r="J31" s="12"/>
      <c r="K31" s="63" t="str">
        <f>VLOOKUP(B31,[5]TDSheet!$B$1:$G$65536,6,)</f>
        <v>09.2.014.1</v>
      </c>
      <c r="L31" s="108"/>
      <c r="M31" s="108"/>
      <c r="N31" s="108"/>
      <c r="O31" s="108"/>
      <c r="P31" s="108"/>
      <c r="Q31" s="108"/>
      <c r="R31" s="108"/>
      <c r="S31" s="108"/>
      <c r="T31" s="108"/>
      <c r="V31" s="83"/>
      <c r="X31" s="83"/>
    </row>
    <row r="32" spans="1:24" ht="24.75" customHeight="1" x14ac:dyDescent="0.2">
      <c r="A32" s="4" t="s">
        <v>257</v>
      </c>
      <c r="B32" s="4" t="s">
        <v>2159</v>
      </c>
      <c r="C32" s="5" t="s">
        <v>2160</v>
      </c>
      <c r="D32" s="4" t="s">
        <v>15</v>
      </c>
      <c r="E32" s="6">
        <f>ROUND('9,2'!E32*'1,2'!$E$28,0)</f>
        <v>1560</v>
      </c>
      <c r="F32" s="7"/>
      <c r="G32" s="6">
        <f>ROUND('9,2'!K32*'1,2'!$E$28,0)</f>
        <v>2937</v>
      </c>
      <c r="H32" s="7"/>
      <c r="I32" s="6">
        <f>ROUND('9,2'!M32*'1,2'!$E$28,0)</f>
        <v>3328</v>
      </c>
      <c r="J32" s="12"/>
      <c r="K32" s="63" t="str">
        <f>VLOOKUP(B32,[5]TDSheet!$B$1:$G$65536,6,)</f>
        <v>09.2.014.2</v>
      </c>
      <c r="L32" s="108"/>
      <c r="M32" s="108"/>
      <c r="N32" s="108"/>
      <c r="O32" s="108"/>
      <c r="P32" s="108"/>
      <c r="Q32" s="108"/>
      <c r="R32" s="108"/>
      <c r="S32" s="108"/>
      <c r="T32" s="108"/>
      <c r="V32" s="83"/>
      <c r="X32" s="83"/>
    </row>
    <row r="33" spans="1:24" ht="24.75" customHeight="1" x14ac:dyDescent="0.2">
      <c r="A33" s="4" t="s">
        <v>260</v>
      </c>
      <c r="B33" s="4" t="s">
        <v>2161</v>
      </c>
      <c r="C33" s="5" t="s">
        <v>2162</v>
      </c>
      <c r="D33" s="4" t="s">
        <v>15</v>
      </c>
      <c r="E33" s="6">
        <f>ROUND('9,2'!E33*'1,2'!$E$28,0)</f>
        <v>1875</v>
      </c>
      <c r="F33" s="7"/>
      <c r="G33" s="6">
        <f>ROUND('9,2'!K33*'1,2'!$E$28,0)</f>
        <v>3533</v>
      </c>
      <c r="H33" s="7"/>
      <c r="I33" s="6">
        <f>ROUND('9,2'!M33*'1,2'!$E$28,0)</f>
        <v>4001</v>
      </c>
      <c r="J33" s="12"/>
      <c r="K33" s="63" t="str">
        <f>VLOOKUP(B33,[5]TDSheet!$B$1:$G$65536,6,)</f>
        <v>09.2.014.3</v>
      </c>
      <c r="L33" s="108"/>
      <c r="M33" s="108"/>
      <c r="N33" s="108"/>
      <c r="O33" s="108"/>
      <c r="P33" s="108"/>
      <c r="Q33" s="108"/>
      <c r="R33" s="108"/>
      <c r="S33" s="108"/>
      <c r="T33" s="108"/>
      <c r="V33" s="83"/>
      <c r="X33" s="83"/>
    </row>
    <row r="34" spans="1:24" ht="24.75" customHeight="1" x14ac:dyDescent="0.2">
      <c r="A34" s="4" t="s">
        <v>263</v>
      </c>
      <c r="B34" s="4" t="s">
        <v>2163</v>
      </c>
      <c r="C34" s="5" t="s">
        <v>2164</v>
      </c>
      <c r="D34" s="4" t="s">
        <v>15</v>
      </c>
      <c r="E34" s="6">
        <f>ROUND('9,2'!E34*'1,2'!$E$28,0)</f>
        <v>2191</v>
      </c>
      <c r="F34" s="7"/>
      <c r="G34" s="6">
        <f>ROUND('9,2'!K34*'1,2'!$E$28,0)</f>
        <v>4129</v>
      </c>
      <c r="H34" s="7"/>
      <c r="I34" s="6">
        <f>ROUND('9,2'!M34*'1,2'!$E$28,0)</f>
        <v>4677</v>
      </c>
      <c r="J34" s="12"/>
      <c r="K34" s="63" t="str">
        <f>VLOOKUP(B34,[5]TDSheet!$B$1:$G$65536,6,)</f>
        <v>09.2.014.4</v>
      </c>
      <c r="L34" s="108"/>
      <c r="M34" s="108"/>
      <c r="N34" s="108"/>
      <c r="O34" s="108"/>
      <c r="P34" s="108"/>
      <c r="Q34" s="108"/>
      <c r="R34" s="108"/>
      <c r="S34" s="108"/>
      <c r="T34" s="108"/>
      <c r="V34" s="83"/>
      <c r="X34" s="83"/>
    </row>
    <row r="35" spans="1:24" ht="24.75" customHeight="1" x14ac:dyDescent="0.2">
      <c r="A35" s="4" t="s">
        <v>266</v>
      </c>
      <c r="B35" s="4" t="s">
        <v>2165</v>
      </c>
      <c r="C35" s="5" t="s">
        <v>2166</v>
      </c>
      <c r="D35" s="4" t="s">
        <v>15</v>
      </c>
      <c r="E35" s="6">
        <f>ROUND('9,2'!E35*'1,2'!$E$28,0)</f>
        <v>1504</v>
      </c>
      <c r="F35" s="7"/>
      <c r="G35" s="6">
        <f>ROUND('9,2'!K35*'1,2'!$E$28,0)</f>
        <v>2836</v>
      </c>
      <c r="H35" s="7"/>
      <c r="I35" s="6">
        <f>ROUND('9,2'!M35*'1,2'!$E$28,0)</f>
        <v>3210</v>
      </c>
      <c r="J35" s="12"/>
      <c r="K35" s="63" t="str">
        <f>VLOOKUP(B35,[5]TDSheet!$B$1:$G$65536,6,)</f>
        <v>09.2.015.1</v>
      </c>
      <c r="L35" s="108"/>
      <c r="M35" s="108"/>
      <c r="N35" s="108"/>
      <c r="O35" s="108"/>
      <c r="P35" s="108"/>
      <c r="Q35" s="108"/>
      <c r="R35" s="108"/>
      <c r="S35" s="108"/>
      <c r="T35" s="108"/>
      <c r="V35" s="83"/>
      <c r="X35" s="83"/>
    </row>
    <row r="36" spans="1:24" ht="24.75" customHeight="1" x14ac:dyDescent="0.2">
      <c r="A36" s="4" t="s">
        <v>269</v>
      </c>
      <c r="B36" s="4" t="s">
        <v>2167</v>
      </c>
      <c r="C36" s="5" t="s">
        <v>2168</v>
      </c>
      <c r="D36" s="4" t="s">
        <v>15</v>
      </c>
      <c r="E36" s="6">
        <f>ROUND('9,2'!E36*'1,2'!$E$28,0)</f>
        <v>2245</v>
      </c>
      <c r="F36" s="7"/>
      <c r="G36" s="6">
        <f>ROUND('9,2'!K36*'1,2'!$E$28,0)</f>
        <v>4232</v>
      </c>
      <c r="H36" s="7"/>
      <c r="I36" s="6">
        <f>ROUND('9,2'!M36*'1,2'!$E$28,0)</f>
        <v>4793</v>
      </c>
      <c r="J36" s="12"/>
      <c r="K36" s="63" t="str">
        <f>VLOOKUP(B36,[5]TDSheet!$B$1:$G$65536,6,)</f>
        <v>09.2.015.2</v>
      </c>
      <c r="L36" s="108"/>
      <c r="M36" s="108"/>
      <c r="N36" s="108"/>
      <c r="O36" s="108"/>
      <c r="P36" s="108"/>
      <c r="Q36" s="108"/>
      <c r="R36" s="108"/>
      <c r="S36" s="108"/>
      <c r="T36" s="108"/>
      <c r="V36" s="83"/>
      <c r="X36" s="83"/>
    </row>
    <row r="37" spans="1:24" ht="24.75" customHeight="1" x14ac:dyDescent="0.2">
      <c r="A37" s="4" t="s">
        <v>272</v>
      </c>
      <c r="B37" s="4" t="s">
        <v>2169</v>
      </c>
      <c r="C37" s="5" t="s">
        <v>2170</v>
      </c>
      <c r="D37" s="4" t="s">
        <v>15</v>
      </c>
      <c r="E37" s="6">
        <f>ROUND('9,2'!E37*'1,2'!$E$28,0)</f>
        <v>2981</v>
      </c>
      <c r="F37" s="7"/>
      <c r="G37" s="6">
        <f>ROUND('9,2'!K37*'1,2'!$E$28,0)</f>
        <v>5617</v>
      </c>
      <c r="H37" s="7"/>
      <c r="I37" s="6">
        <f>ROUND('9,2'!M37*'1,2'!$E$28,0)</f>
        <v>6363</v>
      </c>
      <c r="J37" s="12"/>
      <c r="K37" s="63" t="str">
        <f>VLOOKUP(B37,[5]TDSheet!$B$1:$G$65536,6,)</f>
        <v>09.2.015.3</v>
      </c>
      <c r="L37" s="108"/>
      <c r="M37" s="108"/>
      <c r="N37" s="108"/>
      <c r="O37" s="108"/>
      <c r="P37" s="108"/>
      <c r="Q37" s="108"/>
      <c r="R37" s="108"/>
      <c r="S37" s="108"/>
      <c r="T37" s="108"/>
      <c r="V37" s="83"/>
      <c r="X37" s="83"/>
    </row>
    <row r="38" spans="1:24" ht="24.75" customHeight="1" x14ac:dyDescent="0.2">
      <c r="A38" s="4" t="s">
        <v>275</v>
      </c>
      <c r="B38" s="4" t="s">
        <v>2171</v>
      </c>
      <c r="C38" s="5" t="s">
        <v>2172</v>
      </c>
      <c r="D38" s="4" t="s">
        <v>15</v>
      </c>
      <c r="E38" s="6">
        <f>ROUND('9,2'!E38*'1,2'!$E$28,0)</f>
        <v>3719</v>
      </c>
      <c r="F38" s="7"/>
      <c r="G38" s="6">
        <f>ROUND('9,2'!K38*'1,2'!$E$28,0)</f>
        <v>7003</v>
      </c>
      <c r="H38" s="7"/>
      <c r="I38" s="6">
        <f>ROUND('9,2'!M38*'1,2'!$E$28,0)</f>
        <v>7933</v>
      </c>
      <c r="J38" s="12"/>
      <c r="K38" s="63" t="str">
        <f>VLOOKUP(B38,[5]TDSheet!$B$1:$G$65536,6,)</f>
        <v>09.2.015.4</v>
      </c>
      <c r="L38" s="108"/>
      <c r="M38" s="108"/>
      <c r="N38" s="108"/>
      <c r="O38" s="108"/>
      <c r="P38" s="108"/>
      <c r="Q38" s="108"/>
      <c r="R38" s="108"/>
      <c r="S38" s="108"/>
      <c r="T38" s="108"/>
      <c r="V38" s="83"/>
      <c r="X38" s="83"/>
    </row>
    <row r="39" spans="1:24" ht="12.75" customHeight="1" x14ac:dyDescent="0.2">
      <c r="A39" s="4" t="s">
        <v>278</v>
      </c>
      <c r="B39" s="4" t="s">
        <v>2173</v>
      </c>
      <c r="C39" s="5" t="s">
        <v>2174</v>
      </c>
      <c r="D39" s="4" t="s">
        <v>15</v>
      </c>
      <c r="E39" s="6">
        <f>ROUND('9,2'!E39*'1,2'!$E$28,0)</f>
        <v>4694</v>
      </c>
      <c r="F39" s="7"/>
      <c r="G39" s="6">
        <f>ROUND('9,2'!K39*'1,2'!$E$28,0)</f>
        <v>8664</v>
      </c>
      <c r="H39" s="7"/>
      <c r="I39" s="6">
        <f>ROUND('9,2'!M39*'1,2'!$E$28,0)</f>
        <v>10146</v>
      </c>
      <c r="J39" s="12"/>
      <c r="K39" s="63" t="str">
        <f>VLOOKUP(B39,[5]TDSheet!$B$1:$G$65536,6,)</f>
        <v>09.2.016.0</v>
      </c>
      <c r="L39" s="108"/>
      <c r="M39" s="108"/>
      <c r="N39" s="108"/>
      <c r="O39" s="108"/>
      <c r="P39" s="108"/>
      <c r="Q39" s="108"/>
      <c r="R39" s="108"/>
      <c r="S39" s="108"/>
      <c r="T39" s="108"/>
      <c r="V39" s="83"/>
      <c r="X39" s="83"/>
    </row>
    <row r="40" spans="1:24" ht="24.75" customHeight="1" x14ac:dyDescent="0.2">
      <c r="A40" s="4" t="s">
        <v>281</v>
      </c>
      <c r="B40" s="4" t="s">
        <v>2175</v>
      </c>
      <c r="C40" s="5" t="s">
        <v>2176</v>
      </c>
      <c r="D40" s="4" t="s">
        <v>15</v>
      </c>
      <c r="E40" s="6">
        <f>ROUND('9,2'!E40*'1,2'!$E$28,0)</f>
        <v>1220</v>
      </c>
      <c r="F40" s="7"/>
      <c r="G40" s="6">
        <f>ROUND('9,2'!K40*'1,2'!$E$28,0)</f>
        <v>2250</v>
      </c>
      <c r="H40" s="7"/>
      <c r="I40" s="6">
        <f>ROUND('9,2'!M40*'1,2'!$E$28,0)</f>
        <v>2637</v>
      </c>
      <c r="J40" s="12"/>
      <c r="K40" s="63" t="str">
        <f>VLOOKUP(B40,[5]TDSheet!$B$1:$G$65536,6,)</f>
        <v>09.2.017.0</v>
      </c>
      <c r="L40" s="108"/>
      <c r="M40" s="108"/>
      <c r="N40" s="108"/>
      <c r="O40" s="108"/>
      <c r="P40" s="108"/>
      <c r="Q40" s="108"/>
      <c r="R40" s="108"/>
      <c r="S40" s="108"/>
      <c r="T40" s="108"/>
      <c r="V40" s="83"/>
      <c r="X40" s="83"/>
    </row>
    <row r="41" spans="1:24" ht="12.75" customHeight="1" x14ac:dyDescent="0.2">
      <c r="A41" s="4" t="s">
        <v>284</v>
      </c>
      <c r="B41" s="4" t="s">
        <v>2177</v>
      </c>
      <c r="C41" s="5" t="s">
        <v>2178</v>
      </c>
      <c r="D41" s="4" t="s">
        <v>15</v>
      </c>
      <c r="E41" s="6">
        <f>ROUND('9,2'!E41*'1,2'!$E$28,0)</f>
        <v>2415</v>
      </c>
      <c r="F41" s="7"/>
      <c r="G41" s="6">
        <f>ROUND('9,2'!K41*'1,2'!$E$28,0)</f>
        <v>4456</v>
      </c>
      <c r="H41" s="7"/>
      <c r="I41" s="6">
        <f>ROUND('9,2'!M41*'1,2'!$E$28,0)</f>
        <v>5219</v>
      </c>
      <c r="J41" s="12"/>
      <c r="K41" s="63" t="str">
        <f>VLOOKUP(B41,[5]TDSheet!$B$1:$G$65536,6,)</f>
        <v>09.2.018.1</v>
      </c>
      <c r="L41" s="108"/>
      <c r="M41" s="108"/>
      <c r="N41" s="108"/>
      <c r="O41" s="108"/>
      <c r="P41" s="108"/>
      <c r="Q41" s="108"/>
      <c r="R41" s="108"/>
      <c r="S41" s="108"/>
      <c r="T41" s="108"/>
      <c r="V41" s="83"/>
      <c r="X41" s="83"/>
    </row>
    <row r="42" spans="1:24" ht="12.75" customHeight="1" x14ac:dyDescent="0.2">
      <c r="A42" s="4" t="s">
        <v>287</v>
      </c>
      <c r="B42" s="4" t="s">
        <v>2179</v>
      </c>
      <c r="C42" s="5" t="s">
        <v>2180</v>
      </c>
      <c r="D42" s="4" t="s">
        <v>15</v>
      </c>
      <c r="E42" s="6">
        <f>ROUND('9,2'!E42*'1,2'!$E$28,0)</f>
        <v>3339</v>
      </c>
      <c r="F42" s="7"/>
      <c r="G42" s="6">
        <f>ROUND('9,2'!K42*'1,2'!$E$28,0)</f>
        <v>6166</v>
      </c>
      <c r="H42" s="7"/>
      <c r="I42" s="6">
        <f>ROUND('9,2'!M42*'1,2'!$E$28,0)</f>
        <v>7221</v>
      </c>
      <c r="J42" s="12"/>
      <c r="K42" s="63" t="str">
        <f>VLOOKUP(B42,[5]TDSheet!$B$1:$G$65536,6,)</f>
        <v>09.2.018.2</v>
      </c>
      <c r="L42" s="108"/>
      <c r="M42" s="108"/>
      <c r="N42" s="108"/>
      <c r="O42" s="108"/>
      <c r="P42" s="108"/>
      <c r="Q42" s="108"/>
      <c r="R42" s="108"/>
      <c r="S42" s="108"/>
      <c r="T42" s="108"/>
      <c r="V42" s="83"/>
      <c r="X42" s="83"/>
    </row>
    <row r="43" spans="1:24" ht="12.75" customHeight="1" x14ac:dyDescent="0.2">
      <c r="A43" s="4" t="s">
        <v>291</v>
      </c>
      <c r="B43" s="4" t="s">
        <v>2181</v>
      </c>
      <c r="C43" s="5" t="s">
        <v>2182</v>
      </c>
      <c r="D43" s="4" t="s">
        <v>15</v>
      </c>
      <c r="E43" s="6">
        <f>ROUND('9,2'!E43*'1,2'!$E$28,0)</f>
        <v>4671</v>
      </c>
      <c r="F43" s="7"/>
      <c r="G43" s="6">
        <f>ROUND('9,2'!K43*'1,2'!$E$28,0)</f>
        <v>8619</v>
      </c>
      <c r="H43" s="7"/>
      <c r="I43" s="6">
        <f>ROUND('9,2'!M43*'1,2'!$E$28,0)</f>
        <v>10095</v>
      </c>
      <c r="J43" s="12"/>
      <c r="K43" s="63" t="str">
        <f>VLOOKUP(B43,[5]TDSheet!$B$1:$G$65536,6,)</f>
        <v>09.2.018.3</v>
      </c>
      <c r="L43" s="108"/>
      <c r="M43" s="108"/>
      <c r="N43" s="108"/>
      <c r="O43" s="108"/>
      <c r="P43" s="108"/>
      <c r="Q43" s="108"/>
      <c r="R43" s="108"/>
      <c r="S43" s="108"/>
      <c r="T43" s="108"/>
      <c r="V43" s="83"/>
      <c r="X43" s="83"/>
    </row>
    <row r="44" spans="1:24" ht="12.75" customHeight="1" x14ac:dyDescent="0.2">
      <c r="A44" s="4" t="s">
        <v>294</v>
      </c>
      <c r="B44" s="4" t="s">
        <v>2183</v>
      </c>
      <c r="C44" s="5" t="s">
        <v>2184</v>
      </c>
      <c r="D44" s="4" t="s">
        <v>15</v>
      </c>
      <c r="E44" s="6">
        <f>ROUND('9,2'!E44*'1,2'!$E$28,0)</f>
        <v>5466</v>
      </c>
      <c r="F44" s="7"/>
      <c r="G44" s="6">
        <f>ROUND('9,2'!K44*'1,2'!$E$28,0)</f>
        <v>10093</v>
      </c>
      <c r="H44" s="7"/>
      <c r="I44" s="6">
        <f>ROUND('9,2'!M44*'1,2'!$E$28,0)</f>
        <v>11819</v>
      </c>
      <c r="J44" s="12"/>
      <c r="K44" s="63" t="str">
        <f>VLOOKUP(B44,[5]TDSheet!$B$1:$G$65536,6,)</f>
        <v>09.2.018.4</v>
      </c>
      <c r="L44" s="108"/>
      <c r="M44" s="108"/>
      <c r="N44" s="108"/>
      <c r="O44" s="108"/>
      <c r="P44" s="108"/>
      <c r="Q44" s="108"/>
      <c r="R44" s="108"/>
      <c r="S44" s="108"/>
      <c r="T44" s="108"/>
      <c r="V44" s="83"/>
      <c r="X44" s="83"/>
    </row>
    <row r="45" spans="1:24" ht="12.75" customHeight="1" x14ac:dyDescent="0.2">
      <c r="A45" s="4" t="s">
        <v>297</v>
      </c>
      <c r="B45" s="4" t="s">
        <v>2185</v>
      </c>
      <c r="C45" s="5" t="s">
        <v>2186</v>
      </c>
      <c r="D45" s="4" t="s">
        <v>15</v>
      </c>
      <c r="E45" s="6">
        <f>ROUND('9,2'!E45*'1,2'!$E$28,0)</f>
        <v>7193</v>
      </c>
      <c r="F45" s="7"/>
      <c r="G45" s="6">
        <f>ROUND('9,2'!K45*'1,2'!$E$28,0)</f>
        <v>13279</v>
      </c>
      <c r="H45" s="7"/>
      <c r="I45" s="6">
        <f>ROUND('9,2'!M45*'1,2'!$E$28,0)</f>
        <v>15549</v>
      </c>
      <c r="J45" s="12"/>
      <c r="K45" s="63" t="str">
        <f>VLOOKUP(B45,[5]TDSheet!$B$1:$G$65536,6,)</f>
        <v>09.2.018.5</v>
      </c>
      <c r="L45" s="108"/>
      <c r="M45" s="108"/>
      <c r="N45" s="108"/>
      <c r="O45" s="108"/>
      <c r="P45" s="108"/>
      <c r="Q45" s="108"/>
      <c r="R45" s="108"/>
      <c r="S45" s="108"/>
      <c r="T45" s="108"/>
      <c r="V45" s="83"/>
      <c r="X45" s="83"/>
    </row>
    <row r="46" spans="1:24" ht="12.75" customHeight="1" x14ac:dyDescent="0.2">
      <c r="A46" s="4" t="s">
        <v>300</v>
      </c>
      <c r="B46" s="4" t="s">
        <v>2187</v>
      </c>
      <c r="C46" s="5" t="s">
        <v>2188</v>
      </c>
      <c r="D46" s="4" t="s">
        <v>15</v>
      </c>
      <c r="E46" s="6">
        <f>ROUND('9,2'!E46*'1,2'!$E$28,0)</f>
        <v>8168</v>
      </c>
      <c r="F46" s="7"/>
      <c r="G46" s="6">
        <f>ROUND('9,2'!K46*'1,2'!$E$28,0)</f>
        <v>15078</v>
      </c>
      <c r="H46" s="7"/>
      <c r="I46" s="6">
        <f>ROUND('9,2'!M46*'1,2'!$E$28,0)</f>
        <v>17659</v>
      </c>
      <c r="J46" s="12"/>
      <c r="K46" s="63" t="str">
        <f>VLOOKUP(B46,[5]TDSheet!$B$1:$G$65536,6,)</f>
        <v>09.2.018.6</v>
      </c>
      <c r="L46" s="108"/>
      <c r="M46" s="108"/>
      <c r="N46" s="108"/>
      <c r="O46" s="108"/>
      <c r="P46" s="108"/>
      <c r="Q46" s="108"/>
      <c r="R46" s="108"/>
      <c r="S46" s="108"/>
      <c r="T46" s="108"/>
      <c r="V46" s="83"/>
      <c r="X46" s="83"/>
    </row>
    <row r="47" spans="1:24" ht="24.75" customHeight="1" x14ac:dyDescent="0.2">
      <c r="A47" s="4" t="s">
        <v>304</v>
      </c>
      <c r="B47" s="4" t="s">
        <v>2189</v>
      </c>
      <c r="C47" s="5" t="s">
        <v>2190</v>
      </c>
      <c r="D47" s="4" t="s">
        <v>15</v>
      </c>
      <c r="E47" s="6">
        <f>ROUND('9,2'!E47*'1,2'!$E$28,0)</f>
        <v>578</v>
      </c>
      <c r="F47" s="7"/>
      <c r="G47" s="6">
        <f>ROUND('9,2'!K47*'1,2'!$E$28,0)</f>
        <v>1076</v>
      </c>
      <c r="H47" s="7"/>
      <c r="I47" s="6">
        <f>ROUND('9,2'!M47*'1,2'!$E$28,0)</f>
        <v>1241</v>
      </c>
      <c r="J47" s="12"/>
      <c r="K47" s="63" t="str">
        <f>VLOOKUP(B47,[5]TDSheet!$B$1:$G$65536,6,)</f>
        <v>09.2.019.0</v>
      </c>
      <c r="L47" s="108"/>
      <c r="M47" s="108"/>
      <c r="N47" s="108"/>
      <c r="O47" s="108"/>
      <c r="P47" s="108"/>
      <c r="Q47" s="108"/>
      <c r="R47" s="108"/>
      <c r="S47" s="108"/>
      <c r="T47" s="108"/>
      <c r="V47" s="83"/>
      <c r="X47" s="83"/>
    </row>
    <row r="48" spans="1:24" ht="24.75" customHeight="1" x14ac:dyDescent="0.2">
      <c r="A48" s="4" t="s">
        <v>307</v>
      </c>
      <c r="B48" s="4" t="s">
        <v>2191</v>
      </c>
      <c r="C48" s="5" t="s">
        <v>2192</v>
      </c>
      <c r="D48" s="4" t="s">
        <v>15</v>
      </c>
      <c r="E48" s="6">
        <f>ROUND('9,2'!E48*'1,2'!$E$28,0)</f>
        <v>1853</v>
      </c>
      <c r="F48" s="7"/>
      <c r="G48" s="6">
        <f>ROUND('9,2'!K48*'1,2'!$E$28,0)</f>
        <v>3491</v>
      </c>
      <c r="H48" s="7"/>
      <c r="I48" s="6">
        <f>ROUND('9,2'!M48*'1,2'!$E$28,0)</f>
        <v>3953</v>
      </c>
      <c r="J48" s="12"/>
      <c r="K48" s="63" t="str">
        <f>VLOOKUP(B48,[5]TDSheet!$B$1:$G$65536,6,)</f>
        <v>09.2.020.1</v>
      </c>
      <c r="L48" s="108"/>
      <c r="M48" s="108"/>
      <c r="N48" s="108"/>
      <c r="O48" s="108"/>
      <c r="P48" s="108"/>
      <c r="Q48" s="108"/>
      <c r="R48" s="108"/>
      <c r="S48" s="108"/>
      <c r="T48" s="108"/>
      <c r="V48" s="83"/>
      <c r="X48" s="83"/>
    </row>
    <row r="49" spans="1:24" ht="24.75" customHeight="1" x14ac:dyDescent="0.2">
      <c r="A49" s="4" t="s">
        <v>310</v>
      </c>
      <c r="B49" s="4" t="s">
        <v>2193</v>
      </c>
      <c r="C49" s="5" t="s">
        <v>2194</v>
      </c>
      <c r="D49" s="4" t="s">
        <v>15</v>
      </c>
      <c r="E49" s="6">
        <f>ROUND('9,2'!E49*'1,2'!$E$28,0)</f>
        <v>2453</v>
      </c>
      <c r="F49" s="7"/>
      <c r="G49" s="6">
        <f>ROUND('9,2'!K49*'1,2'!$E$28,0)</f>
        <v>4622</v>
      </c>
      <c r="H49" s="7"/>
      <c r="I49" s="6">
        <f>ROUND('9,2'!M49*'1,2'!$E$28,0)</f>
        <v>5236</v>
      </c>
      <c r="J49" s="12"/>
      <c r="K49" s="63" t="str">
        <f>VLOOKUP(B49,[5]TDSheet!$B$1:$G$65536,6,)</f>
        <v>09.2.020.2</v>
      </c>
      <c r="L49" s="108"/>
      <c r="M49" s="108"/>
      <c r="N49" s="108"/>
      <c r="O49" s="108"/>
      <c r="P49" s="108"/>
      <c r="Q49" s="108"/>
      <c r="R49" s="108"/>
      <c r="S49" s="108"/>
      <c r="T49" s="108"/>
      <c r="V49" s="83"/>
      <c r="X49" s="83"/>
    </row>
    <row r="50" spans="1:24" ht="24.75" customHeight="1" x14ac:dyDescent="0.2">
      <c r="A50" s="4" t="s">
        <v>313</v>
      </c>
      <c r="B50" s="4" t="s">
        <v>2195</v>
      </c>
      <c r="C50" s="5" t="s">
        <v>2196</v>
      </c>
      <c r="D50" s="4" t="s">
        <v>15</v>
      </c>
      <c r="E50" s="6">
        <f>ROUND('9,2'!E50*'1,2'!$E$28,0)</f>
        <v>2836</v>
      </c>
      <c r="F50" s="7"/>
      <c r="G50" s="6">
        <f>ROUND('9,2'!K50*'1,2'!$E$28,0)</f>
        <v>5340</v>
      </c>
      <c r="H50" s="7"/>
      <c r="I50" s="6">
        <f>ROUND('9,2'!M50*'1,2'!$E$28,0)</f>
        <v>6047</v>
      </c>
      <c r="J50" s="12"/>
      <c r="K50" s="63" t="str">
        <f>VLOOKUP(B50,[5]TDSheet!$B$1:$G$65536,6,)</f>
        <v>09.2.020.3</v>
      </c>
      <c r="L50" s="108"/>
      <c r="M50" s="108"/>
      <c r="N50" s="108"/>
      <c r="O50" s="108"/>
      <c r="P50" s="108"/>
      <c r="Q50" s="108"/>
      <c r="R50" s="108"/>
      <c r="S50" s="108"/>
      <c r="T50" s="108"/>
      <c r="V50" s="83"/>
      <c r="X50" s="83"/>
    </row>
    <row r="51" spans="1:24" x14ac:dyDescent="0.2">
      <c r="F51" s="14"/>
      <c r="G51" s="1"/>
      <c r="H51" s="14"/>
      <c r="I51" s="1"/>
      <c r="J51" s="14"/>
    </row>
    <row r="52" spans="1:24" x14ac:dyDescent="0.2">
      <c r="F52" s="83"/>
      <c r="H52" s="83"/>
      <c r="J52" s="83"/>
    </row>
    <row r="53" spans="1:24" x14ac:dyDescent="0.2">
      <c r="J53" s="82"/>
    </row>
    <row r="54" spans="1:24" x14ac:dyDescent="0.2">
      <c r="J54" s="14"/>
    </row>
    <row r="55" spans="1:24" x14ac:dyDescent="0.2">
      <c r="I55" s="82"/>
      <c r="J55" s="99"/>
    </row>
    <row r="56" spans="1:24" x14ac:dyDescent="0.2">
      <c r="I56" s="82"/>
    </row>
    <row r="57" spans="1:24" x14ac:dyDescent="0.2">
      <c r="I57" s="113"/>
    </row>
  </sheetData>
  <sheetProtection sheet="1" objects="1" scenarios="1"/>
  <mergeCells count="14">
    <mergeCell ref="K8:K9"/>
    <mergeCell ref="G8:H8"/>
    <mergeCell ref="I8:J8"/>
    <mergeCell ref="A8:A9"/>
    <mergeCell ref="B8:B9"/>
    <mergeCell ref="C8:C9"/>
    <mergeCell ref="D8:D9"/>
    <mergeCell ref="E8:F8"/>
    <mergeCell ref="G7:H7"/>
    <mergeCell ref="I7:J7"/>
    <mergeCell ref="A1:J1"/>
    <mergeCell ref="A4:J4"/>
    <mergeCell ref="A6:F6"/>
    <mergeCell ref="E7:F7"/>
  </mergeCells>
  <pageMargins left="0.98425196850393704" right="0.59055118110236227" top="0.78740157480314965" bottom="0.78740157480314965" header="0" footer="0"/>
  <pageSetup paperSize="9" scale="59" fitToHeight="2" pageOrder="overThenDown"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outlinePr summaryBelow="0" summaryRight="0"/>
    <pageSetUpPr autoPageBreaks="0"/>
  </sheetPr>
  <dimension ref="A1:AA50"/>
  <sheetViews>
    <sheetView workbookViewId="0">
      <pane ySplit="9" topLeftCell="A10" activePane="bottomLeft" state="frozen"/>
      <selection pane="bottomLeft" activeCell="N11" sqref="N11"/>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2.7109375" style="1" customWidth="1"/>
    <col min="7" max="7" width="11.42578125" style="1" customWidth="1"/>
    <col min="8" max="8" width="11.85546875" style="1" customWidth="1"/>
    <col min="9" max="9" width="11.42578125" style="1" customWidth="1"/>
    <col min="10" max="10" width="11.85546875" style="1" customWidth="1"/>
    <col min="11" max="11" width="11.42578125" style="1" customWidth="1"/>
    <col min="12" max="12" width="12.5703125" style="1" customWidth="1"/>
    <col min="13" max="13" width="11.42578125" style="1" customWidth="1"/>
    <col min="14" max="16" width="11.85546875" style="1" customWidth="1"/>
    <col min="17" max="258" width="9.140625" style="1"/>
    <col min="259" max="259" width="11.5703125" style="1" customWidth="1"/>
    <col min="260" max="260" width="13.140625" style="1" customWidth="1"/>
    <col min="261" max="261" width="48.42578125" style="1" customWidth="1"/>
    <col min="262" max="262" width="13.85546875" style="1" customWidth="1"/>
    <col min="263" max="263" width="11.42578125" style="1" customWidth="1"/>
    <col min="264" max="264" width="11.85546875" style="1" customWidth="1"/>
    <col min="265" max="514" width="9.140625" style="1"/>
    <col min="515" max="515" width="11.5703125" style="1" customWidth="1"/>
    <col min="516" max="516" width="13.140625" style="1" customWidth="1"/>
    <col min="517" max="517" width="48.42578125" style="1" customWidth="1"/>
    <col min="518" max="518" width="13.85546875" style="1" customWidth="1"/>
    <col min="519" max="519" width="11.42578125" style="1" customWidth="1"/>
    <col min="520" max="520" width="11.85546875" style="1" customWidth="1"/>
    <col min="521" max="770" width="9.140625" style="1"/>
    <col min="771" max="771" width="11.5703125" style="1" customWidth="1"/>
    <col min="772" max="772" width="13.140625" style="1" customWidth="1"/>
    <col min="773" max="773" width="48.42578125" style="1" customWidth="1"/>
    <col min="774" max="774" width="13.85546875" style="1" customWidth="1"/>
    <col min="775" max="775" width="11.42578125" style="1" customWidth="1"/>
    <col min="776" max="776" width="11.85546875" style="1" customWidth="1"/>
    <col min="777" max="1026" width="9.140625" style="1"/>
    <col min="1027" max="1027" width="11.5703125" style="1" customWidth="1"/>
    <col min="1028" max="1028" width="13.140625" style="1" customWidth="1"/>
    <col min="1029" max="1029" width="48.42578125" style="1" customWidth="1"/>
    <col min="1030" max="1030" width="13.85546875" style="1" customWidth="1"/>
    <col min="1031" max="1031" width="11.42578125" style="1" customWidth="1"/>
    <col min="1032" max="1032" width="11.85546875" style="1" customWidth="1"/>
    <col min="1033" max="1282" width="9.140625" style="1"/>
    <col min="1283" max="1283" width="11.5703125" style="1" customWidth="1"/>
    <col min="1284" max="1284" width="13.140625" style="1" customWidth="1"/>
    <col min="1285" max="1285" width="48.42578125" style="1" customWidth="1"/>
    <col min="1286" max="1286" width="13.85546875" style="1" customWidth="1"/>
    <col min="1287" max="1287" width="11.42578125" style="1" customWidth="1"/>
    <col min="1288" max="1288" width="11.85546875" style="1" customWidth="1"/>
    <col min="1289" max="1538" width="9.140625" style="1"/>
    <col min="1539" max="1539" width="11.5703125" style="1" customWidth="1"/>
    <col min="1540" max="1540" width="13.140625" style="1" customWidth="1"/>
    <col min="1541" max="1541" width="48.42578125" style="1" customWidth="1"/>
    <col min="1542" max="1542" width="13.85546875" style="1" customWidth="1"/>
    <col min="1543" max="1543" width="11.42578125" style="1" customWidth="1"/>
    <col min="1544" max="1544" width="11.85546875" style="1" customWidth="1"/>
    <col min="1545" max="1794" width="9.140625" style="1"/>
    <col min="1795" max="1795" width="11.5703125" style="1" customWidth="1"/>
    <col min="1796" max="1796" width="13.140625" style="1" customWidth="1"/>
    <col min="1797" max="1797" width="48.42578125" style="1" customWidth="1"/>
    <col min="1798" max="1798" width="13.85546875" style="1" customWidth="1"/>
    <col min="1799" max="1799" width="11.42578125" style="1" customWidth="1"/>
    <col min="1800" max="1800" width="11.85546875" style="1" customWidth="1"/>
    <col min="1801" max="2050" width="9.140625" style="1"/>
    <col min="2051" max="2051" width="11.5703125" style="1" customWidth="1"/>
    <col min="2052" max="2052" width="13.140625" style="1" customWidth="1"/>
    <col min="2053" max="2053" width="48.42578125" style="1" customWidth="1"/>
    <col min="2054" max="2054" width="13.85546875" style="1" customWidth="1"/>
    <col min="2055" max="2055" width="11.42578125" style="1" customWidth="1"/>
    <col min="2056" max="2056" width="11.85546875" style="1" customWidth="1"/>
    <col min="2057" max="2306" width="9.140625" style="1"/>
    <col min="2307" max="2307" width="11.5703125" style="1" customWidth="1"/>
    <col min="2308" max="2308" width="13.140625" style="1" customWidth="1"/>
    <col min="2309" max="2309" width="48.42578125" style="1" customWidth="1"/>
    <col min="2310" max="2310" width="13.85546875" style="1" customWidth="1"/>
    <col min="2311" max="2311" width="11.42578125" style="1" customWidth="1"/>
    <col min="2312" max="2312" width="11.85546875" style="1" customWidth="1"/>
    <col min="2313" max="2562" width="9.140625" style="1"/>
    <col min="2563" max="2563" width="11.5703125" style="1" customWidth="1"/>
    <col min="2564" max="2564" width="13.140625" style="1" customWidth="1"/>
    <col min="2565" max="2565" width="48.42578125" style="1" customWidth="1"/>
    <col min="2566" max="2566" width="13.85546875" style="1" customWidth="1"/>
    <col min="2567" max="2567" width="11.42578125" style="1" customWidth="1"/>
    <col min="2568" max="2568" width="11.85546875" style="1" customWidth="1"/>
    <col min="2569" max="2818" width="9.140625" style="1"/>
    <col min="2819" max="2819" width="11.5703125" style="1" customWidth="1"/>
    <col min="2820" max="2820" width="13.140625" style="1" customWidth="1"/>
    <col min="2821" max="2821" width="48.42578125" style="1" customWidth="1"/>
    <col min="2822" max="2822" width="13.85546875" style="1" customWidth="1"/>
    <col min="2823" max="2823" width="11.42578125" style="1" customWidth="1"/>
    <col min="2824" max="2824" width="11.85546875" style="1" customWidth="1"/>
    <col min="2825" max="3074" width="9.140625" style="1"/>
    <col min="3075" max="3075" width="11.5703125" style="1" customWidth="1"/>
    <col min="3076" max="3076" width="13.140625" style="1" customWidth="1"/>
    <col min="3077" max="3077" width="48.42578125" style="1" customWidth="1"/>
    <col min="3078" max="3078" width="13.85546875" style="1" customWidth="1"/>
    <col min="3079" max="3079" width="11.42578125" style="1" customWidth="1"/>
    <col min="3080" max="3080" width="11.85546875" style="1" customWidth="1"/>
    <col min="3081" max="3330" width="9.140625" style="1"/>
    <col min="3331" max="3331" width="11.5703125" style="1" customWidth="1"/>
    <col min="3332" max="3332" width="13.140625" style="1" customWidth="1"/>
    <col min="3333" max="3333" width="48.42578125" style="1" customWidth="1"/>
    <col min="3334" max="3334" width="13.85546875" style="1" customWidth="1"/>
    <col min="3335" max="3335" width="11.42578125" style="1" customWidth="1"/>
    <col min="3336" max="3336" width="11.85546875" style="1" customWidth="1"/>
    <col min="3337" max="3586" width="9.140625" style="1"/>
    <col min="3587" max="3587" width="11.5703125" style="1" customWidth="1"/>
    <col min="3588" max="3588" width="13.140625" style="1" customWidth="1"/>
    <col min="3589" max="3589" width="48.42578125" style="1" customWidth="1"/>
    <col min="3590" max="3590" width="13.85546875" style="1" customWidth="1"/>
    <col min="3591" max="3591" width="11.42578125" style="1" customWidth="1"/>
    <col min="3592" max="3592" width="11.85546875" style="1" customWidth="1"/>
    <col min="3593" max="3842" width="9.140625" style="1"/>
    <col min="3843" max="3843" width="11.5703125" style="1" customWidth="1"/>
    <col min="3844" max="3844" width="13.140625" style="1" customWidth="1"/>
    <col min="3845" max="3845" width="48.42578125" style="1" customWidth="1"/>
    <col min="3846" max="3846" width="13.85546875" style="1" customWidth="1"/>
    <col min="3847" max="3847" width="11.42578125" style="1" customWidth="1"/>
    <col min="3848" max="3848" width="11.85546875" style="1" customWidth="1"/>
    <col min="3849" max="4098" width="9.140625" style="1"/>
    <col min="4099" max="4099" width="11.5703125" style="1" customWidth="1"/>
    <col min="4100" max="4100" width="13.140625" style="1" customWidth="1"/>
    <col min="4101" max="4101" width="48.42578125" style="1" customWidth="1"/>
    <col min="4102" max="4102" width="13.85546875" style="1" customWidth="1"/>
    <col min="4103" max="4103" width="11.42578125" style="1" customWidth="1"/>
    <col min="4104" max="4104" width="11.85546875" style="1" customWidth="1"/>
    <col min="4105" max="4354" width="9.140625" style="1"/>
    <col min="4355" max="4355" width="11.5703125" style="1" customWidth="1"/>
    <col min="4356" max="4356" width="13.140625" style="1" customWidth="1"/>
    <col min="4357" max="4357" width="48.42578125" style="1" customWidth="1"/>
    <col min="4358" max="4358" width="13.85546875" style="1" customWidth="1"/>
    <col min="4359" max="4359" width="11.42578125" style="1" customWidth="1"/>
    <col min="4360" max="4360" width="11.85546875" style="1" customWidth="1"/>
    <col min="4361" max="4610" width="9.140625" style="1"/>
    <col min="4611" max="4611" width="11.5703125" style="1" customWidth="1"/>
    <col min="4612" max="4612" width="13.140625" style="1" customWidth="1"/>
    <col min="4613" max="4613" width="48.42578125" style="1" customWidth="1"/>
    <col min="4614" max="4614" width="13.85546875" style="1" customWidth="1"/>
    <col min="4615" max="4615" width="11.42578125" style="1" customWidth="1"/>
    <col min="4616" max="4616" width="11.85546875" style="1" customWidth="1"/>
    <col min="4617" max="4866" width="9.140625" style="1"/>
    <col min="4867" max="4867" width="11.5703125" style="1" customWidth="1"/>
    <col min="4868" max="4868" width="13.140625" style="1" customWidth="1"/>
    <col min="4869" max="4869" width="48.42578125" style="1" customWidth="1"/>
    <col min="4870" max="4870" width="13.85546875" style="1" customWidth="1"/>
    <col min="4871" max="4871" width="11.42578125" style="1" customWidth="1"/>
    <col min="4872" max="4872" width="11.85546875" style="1" customWidth="1"/>
    <col min="4873" max="5122" width="9.140625" style="1"/>
    <col min="5123" max="5123" width="11.5703125" style="1" customWidth="1"/>
    <col min="5124" max="5124" width="13.140625" style="1" customWidth="1"/>
    <col min="5125" max="5125" width="48.42578125" style="1" customWidth="1"/>
    <col min="5126" max="5126" width="13.85546875" style="1" customWidth="1"/>
    <col min="5127" max="5127" width="11.42578125" style="1" customWidth="1"/>
    <col min="5128" max="5128" width="11.85546875" style="1" customWidth="1"/>
    <col min="5129" max="5378" width="9.140625" style="1"/>
    <col min="5379" max="5379" width="11.5703125" style="1" customWidth="1"/>
    <col min="5380" max="5380" width="13.140625" style="1" customWidth="1"/>
    <col min="5381" max="5381" width="48.42578125" style="1" customWidth="1"/>
    <col min="5382" max="5382" width="13.85546875" style="1" customWidth="1"/>
    <col min="5383" max="5383" width="11.42578125" style="1" customWidth="1"/>
    <col min="5384" max="5384" width="11.85546875" style="1" customWidth="1"/>
    <col min="5385" max="5634" width="9.140625" style="1"/>
    <col min="5635" max="5635" width="11.5703125" style="1" customWidth="1"/>
    <col min="5636" max="5636" width="13.140625" style="1" customWidth="1"/>
    <col min="5637" max="5637" width="48.42578125" style="1" customWidth="1"/>
    <col min="5638" max="5638" width="13.85546875" style="1" customWidth="1"/>
    <col min="5639" max="5639" width="11.42578125" style="1" customWidth="1"/>
    <col min="5640" max="5640" width="11.85546875" style="1" customWidth="1"/>
    <col min="5641" max="5890" width="9.140625" style="1"/>
    <col min="5891" max="5891" width="11.5703125" style="1" customWidth="1"/>
    <col min="5892" max="5892" width="13.140625" style="1" customWidth="1"/>
    <col min="5893" max="5893" width="48.42578125" style="1" customWidth="1"/>
    <col min="5894" max="5894" width="13.85546875" style="1" customWidth="1"/>
    <col min="5895" max="5895" width="11.42578125" style="1" customWidth="1"/>
    <col min="5896" max="5896" width="11.85546875" style="1" customWidth="1"/>
    <col min="5897" max="6146" width="9.140625" style="1"/>
    <col min="6147" max="6147" width="11.5703125" style="1" customWidth="1"/>
    <col min="6148" max="6148" width="13.140625" style="1" customWidth="1"/>
    <col min="6149" max="6149" width="48.42578125" style="1" customWidth="1"/>
    <col min="6150" max="6150" width="13.85546875" style="1" customWidth="1"/>
    <col min="6151" max="6151" width="11.42578125" style="1" customWidth="1"/>
    <col min="6152" max="6152" width="11.85546875" style="1" customWidth="1"/>
    <col min="6153" max="6402" width="9.140625" style="1"/>
    <col min="6403" max="6403" width="11.5703125" style="1" customWidth="1"/>
    <col min="6404" max="6404" width="13.140625" style="1" customWidth="1"/>
    <col min="6405" max="6405" width="48.42578125" style="1" customWidth="1"/>
    <col min="6406" max="6406" width="13.85546875" style="1" customWidth="1"/>
    <col min="6407" max="6407" width="11.42578125" style="1" customWidth="1"/>
    <col min="6408" max="6408" width="11.85546875" style="1" customWidth="1"/>
    <col min="6409" max="6658" width="9.140625" style="1"/>
    <col min="6659" max="6659" width="11.5703125" style="1" customWidth="1"/>
    <col min="6660" max="6660" width="13.140625" style="1" customWidth="1"/>
    <col min="6661" max="6661" width="48.42578125" style="1" customWidth="1"/>
    <col min="6662" max="6662" width="13.85546875" style="1" customWidth="1"/>
    <col min="6663" max="6663" width="11.42578125" style="1" customWidth="1"/>
    <col min="6664" max="6664" width="11.85546875" style="1" customWidth="1"/>
    <col min="6665" max="6914" width="9.140625" style="1"/>
    <col min="6915" max="6915" width="11.5703125" style="1" customWidth="1"/>
    <col min="6916" max="6916" width="13.140625" style="1" customWidth="1"/>
    <col min="6917" max="6917" width="48.42578125" style="1" customWidth="1"/>
    <col min="6918" max="6918" width="13.85546875" style="1" customWidth="1"/>
    <col min="6919" max="6919" width="11.42578125" style="1" customWidth="1"/>
    <col min="6920" max="6920" width="11.85546875" style="1" customWidth="1"/>
    <col min="6921" max="7170" width="9.140625" style="1"/>
    <col min="7171" max="7171" width="11.5703125" style="1" customWidth="1"/>
    <col min="7172" max="7172" width="13.140625" style="1" customWidth="1"/>
    <col min="7173" max="7173" width="48.42578125" style="1" customWidth="1"/>
    <col min="7174" max="7174" width="13.85546875" style="1" customWidth="1"/>
    <col min="7175" max="7175" width="11.42578125" style="1" customWidth="1"/>
    <col min="7176" max="7176" width="11.85546875" style="1" customWidth="1"/>
    <col min="7177" max="7426" width="9.140625" style="1"/>
    <col min="7427" max="7427" width="11.5703125" style="1" customWidth="1"/>
    <col min="7428" max="7428" width="13.140625" style="1" customWidth="1"/>
    <col min="7429" max="7429" width="48.42578125" style="1" customWidth="1"/>
    <col min="7430" max="7430" width="13.85546875" style="1" customWidth="1"/>
    <col min="7431" max="7431" width="11.42578125" style="1" customWidth="1"/>
    <col min="7432" max="7432" width="11.85546875" style="1" customWidth="1"/>
    <col min="7433" max="7682" width="9.140625" style="1"/>
    <col min="7683" max="7683" width="11.5703125" style="1" customWidth="1"/>
    <col min="7684" max="7684" width="13.140625" style="1" customWidth="1"/>
    <col min="7685" max="7685" width="48.42578125" style="1" customWidth="1"/>
    <col min="7686" max="7686" width="13.85546875" style="1" customWidth="1"/>
    <col min="7687" max="7687" width="11.42578125" style="1" customWidth="1"/>
    <col min="7688" max="7688" width="11.85546875" style="1" customWidth="1"/>
    <col min="7689" max="7938" width="9.140625" style="1"/>
    <col min="7939" max="7939" width="11.5703125" style="1" customWidth="1"/>
    <col min="7940" max="7940" width="13.140625" style="1" customWidth="1"/>
    <col min="7941" max="7941" width="48.42578125" style="1" customWidth="1"/>
    <col min="7942" max="7942" width="13.85546875" style="1" customWidth="1"/>
    <col min="7943" max="7943" width="11.42578125" style="1" customWidth="1"/>
    <col min="7944" max="7944" width="11.85546875" style="1" customWidth="1"/>
    <col min="7945" max="8194" width="9.140625" style="1"/>
    <col min="8195" max="8195" width="11.5703125" style="1" customWidth="1"/>
    <col min="8196" max="8196" width="13.140625" style="1" customWidth="1"/>
    <col min="8197" max="8197" width="48.42578125" style="1" customWidth="1"/>
    <col min="8198" max="8198" width="13.85546875" style="1" customWidth="1"/>
    <col min="8199" max="8199" width="11.42578125" style="1" customWidth="1"/>
    <col min="8200" max="8200" width="11.85546875" style="1" customWidth="1"/>
    <col min="8201" max="8450" width="9.140625" style="1"/>
    <col min="8451" max="8451" width="11.5703125" style="1" customWidth="1"/>
    <col min="8452" max="8452" width="13.140625" style="1" customWidth="1"/>
    <col min="8453" max="8453" width="48.42578125" style="1" customWidth="1"/>
    <col min="8454" max="8454" width="13.85546875" style="1" customWidth="1"/>
    <col min="8455" max="8455" width="11.42578125" style="1" customWidth="1"/>
    <col min="8456" max="8456" width="11.85546875" style="1" customWidth="1"/>
    <col min="8457" max="8706" width="9.140625" style="1"/>
    <col min="8707" max="8707" width="11.5703125" style="1" customWidth="1"/>
    <col min="8708" max="8708" width="13.140625" style="1" customWidth="1"/>
    <col min="8709" max="8709" width="48.42578125" style="1" customWidth="1"/>
    <col min="8710" max="8710" width="13.85546875" style="1" customWidth="1"/>
    <col min="8711" max="8711" width="11.42578125" style="1" customWidth="1"/>
    <col min="8712" max="8712" width="11.85546875" style="1" customWidth="1"/>
    <col min="8713" max="8962" width="9.140625" style="1"/>
    <col min="8963" max="8963" width="11.5703125" style="1" customWidth="1"/>
    <col min="8964" max="8964" width="13.140625" style="1" customWidth="1"/>
    <col min="8965" max="8965" width="48.42578125" style="1" customWidth="1"/>
    <col min="8966" max="8966" width="13.85546875" style="1" customWidth="1"/>
    <col min="8967" max="8967" width="11.42578125" style="1" customWidth="1"/>
    <col min="8968" max="8968" width="11.85546875" style="1" customWidth="1"/>
    <col min="8969" max="9218" width="9.140625" style="1"/>
    <col min="9219" max="9219" width="11.5703125" style="1" customWidth="1"/>
    <col min="9220" max="9220" width="13.140625" style="1" customWidth="1"/>
    <col min="9221" max="9221" width="48.42578125" style="1" customWidth="1"/>
    <col min="9222" max="9222" width="13.85546875" style="1" customWidth="1"/>
    <col min="9223" max="9223" width="11.42578125" style="1" customWidth="1"/>
    <col min="9224" max="9224" width="11.85546875" style="1" customWidth="1"/>
    <col min="9225" max="9474" width="9.140625" style="1"/>
    <col min="9475" max="9475" width="11.5703125" style="1" customWidth="1"/>
    <col min="9476" max="9476" width="13.140625" style="1" customWidth="1"/>
    <col min="9477" max="9477" width="48.42578125" style="1" customWidth="1"/>
    <col min="9478" max="9478" width="13.85546875" style="1" customWidth="1"/>
    <col min="9479" max="9479" width="11.42578125" style="1" customWidth="1"/>
    <col min="9480" max="9480" width="11.85546875" style="1" customWidth="1"/>
    <col min="9481" max="9730" width="9.140625" style="1"/>
    <col min="9731" max="9731" width="11.5703125" style="1" customWidth="1"/>
    <col min="9732" max="9732" width="13.140625" style="1" customWidth="1"/>
    <col min="9733" max="9733" width="48.42578125" style="1" customWidth="1"/>
    <col min="9734" max="9734" width="13.85546875" style="1" customWidth="1"/>
    <col min="9735" max="9735" width="11.42578125" style="1" customWidth="1"/>
    <col min="9736" max="9736" width="11.85546875" style="1" customWidth="1"/>
    <col min="9737" max="9986" width="9.140625" style="1"/>
    <col min="9987" max="9987" width="11.5703125" style="1" customWidth="1"/>
    <col min="9988" max="9988" width="13.140625" style="1" customWidth="1"/>
    <col min="9989" max="9989" width="48.42578125" style="1" customWidth="1"/>
    <col min="9990" max="9990" width="13.85546875" style="1" customWidth="1"/>
    <col min="9991" max="9991" width="11.42578125" style="1" customWidth="1"/>
    <col min="9992" max="9992" width="11.85546875" style="1" customWidth="1"/>
    <col min="9993" max="10242" width="9.140625" style="1"/>
    <col min="10243" max="10243" width="11.5703125" style="1" customWidth="1"/>
    <col min="10244" max="10244" width="13.140625" style="1" customWidth="1"/>
    <col min="10245" max="10245" width="48.42578125" style="1" customWidth="1"/>
    <col min="10246" max="10246" width="13.85546875" style="1" customWidth="1"/>
    <col min="10247" max="10247" width="11.42578125" style="1" customWidth="1"/>
    <col min="10248" max="10248" width="11.85546875" style="1" customWidth="1"/>
    <col min="10249" max="10498" width="9.140625" style="1"/>
    <col min="10499" max="10499" width="11.5703125" style="1" customWidth="1"/>
    <col min="10500" max="10500" width="13.140625" style="1" customWidth="1"/>
    <col min="10501" max="10501" width="48.42578125" style="1" customWidth="1"/>
    <col min="10502" max="10502" width="13.85546875" style="1" customWidth="1"/>
    <col min="10503" max="10503" width="11.42578125" style="1" customWidth="1"/>
    <col min="10504" max="10504" width="11.85546875" style="1" customWidth="1"/>
    <col min="10505" max="10754" width="9.140625" style="1"/>
    <col min="10755" max="10755" width="11.5703125" style="1" customWidth="1"/>
    <col min="10756" max="10756" width="13.140625" style="1" customWidth="1"/>
    <col min="10757" max="10757" width="48.42578125" style="1" customWidth="1"/>
    <col min="10758" max="10758" width="13.85546875" style="1" customWidth="1"/>
    <col min="10759" max="10759" width="11.42578125" style="1" customWidth="1"/>
    <col min="10760" max="10760" width="11.85546875" style="1" customWidth="1"/>
    <col min="10761" max="11010" width="9.140625" style="1"/>
    <col min="11011" max="11011" width="11.5703125" style="1" customWidth="1"/>
    <col min="11012" max="11012" width="13.140625" style="1" customWidth="1"/>
    <col min="11013" max="11013" width="48.42578125" style="1" customWidth="1"/>
    <col min="11014" max="11014" width="13.85546875" style="1" customWidth="1"/>
    <col min="11015" max="11015" width="11.42578125" style="1" customWidth="1"/>
    <col min="11016" max="11016" width="11.85546875" style="1" customWidth="1"/>
    <col min="11017" max="11266" width="9.140625" style="1"/>
    <col min="11267" max="11267" width="11.5703125" style="1" customWidth="1"/>
    <col min="11268" max="11268" width="13.140625" style="1" customWidth="1"/>
    <col min="11269" max="11269" width="48.42578125" style="1" customWidth="1"/>
    <col min="11270" max="11270" width="13.85546875" style="1" customWidth="1"/>
    <col min="11271" max="11271" width="11.42578125" style="1" customWidth="1"/>
    <col min="11272" max="11272" width="11.85546875" style="1" customWidth="1"/>
    <col min="11273" max="11522" width="9.140625" style="1"/>
    <col min="11523" max="11523" width="11.5703125" style="1" customWidth="1"/>
    <col min="11524" max="11524" width="13.140625" style="1" customWidth="1"/>
    <col min="11525" max="11525" width="48.42578125" style="1" customWidth="1"/>
    <col min="11526" max="11526" width="13.85546875" style="1" customWidth="1"/>
    <col min="11527" max="11527" width="11.42578125" style="1" customWidth="1"/>
    <col min="11528" max="11528" width="11.85546875" style="1" customWidth="1"/>
    <col min="11529" max="11778" width="9.140625" style="1"/>
    <col min="11779" max="11779" width="11.5703125" style="1" customWidth="1"/>
    <col min="11780" max="11780" width="13.140625" style="1" customWidth="1"/>
    <col min="11781" max="11781" width="48.42578125" style="1" customWidth="1"/>
    <col min="11782" max="11782" width="13.85546875" style="1" customWidth="1"/>
    <col min="11783" max="11783" width="11.42578125" style="1" customWidth="1"/>
    <col min="11784" max="11784" width="11.85546875" style="1" customWidth="1"/>
    <col min="11785" max="12034" width="9.140625" style="1"/>
    <col min="12035" max="12035" width="11.5703125" style="1" customWidth="1"/>
    <col min="12036" max="12036" width="13.140625" style="1" customWidth="1"/>
    <col min="12037" max="12037" width="48.42578125" style="1" customWidth="1"/>
    <col min="12038" max="12038" width="13.85546875" style="1" customWidth="1"/>
    <col min="12039" max="12039" width="11.42578125" style="1" customWidth="1"/>
    <col min="12040" max="12040" width="11.85546875" style="1" customWidth="1"/>
    <col min="12041" max="12290" width="9.140625" style="1"/>
    <col min="12291" max="12291" width="11.5703125" style="1" customWidth="1"/>
    <col min="12292" max="12292" width="13.140625" style="1" customWidth="1"/>
    <col min="12293" max="12293" width="48.42578125" style="1" customWidth="1"/>
    <col min="12294" max="12294" width="13.85546875" style="1" customWidth="1"/>
    <col min="12295" max="12295" width="11.42578125" style="1" customWidth="1"/>
    <col min="12296" max="12296" width="11.85546875" style="1" customWidth="1"/>
    <col min="12297" max="12546" width="9.140625" style="1"/>
    <col min="12547" max="12547" width="11.5703125" style="1" customWidth="1"/>
    <col min="12548" max="12548" width="13.140625" style="1" customWidth="1"/>
    <col min="12549" max="12549" width="48.42578125" style="1" customWidth="1"/>
    <col min="12550" max="12550" width="13.85546875" style="1" customWidth="1"/>
    <col min="12551" max="12551" width="11.42578125" style="1" customWidth="1"/>
    <col min="12552" max="12552" width="11.85546875" style="1" customWidth="1"/>
    <col min="12553" max="12802" width="9.140625" style="1"/>
    <col min="12803" max="12803" width="11.5703125" style="1" customWidth="1"/>
    <col min="12804" max="12804" width="13.140625" style="1" customWidth="1"/>
    <col min="12805" max="12805" width="48.42578125" style="1" customWidth="1"/>
    <col min="12806" max="12806" width="13.85546875" style="1" customWidth="1"/>
    <col min="12807" max="12807" width="11.42578125" style="1" customWidth="1"/>
    <col min="12808" max="12808" width="11.85546875" style="1" customWidth="1"/>
    <col min="12809" max="13058" width="9.140625" style="1"/>
    <col min="13059" max="13059" width="11.5703125" style="1" customWidth="1"/>
    <col min="13060" max="13060" width="13.140625" style="1" customWidth="1"/>
    <col min="13061" max="13061" width="48.42578125" style="1" customWidth="1"/>
    <col min="13062" max="13062" width="13.85546875" style="1" customWidth="1"/>
    <col min="13063" max="13063" width="11.42578125" style="1" customWidth="1"/>
    <col min="13064" max="13064" width="11.85546875" style="1" customWidth="1"/>
    <col min="13065" max="13314" width="9.140625" style="1"/>
    <col min="13315" max="13315" width="11.5703125" style="1" customWidth="1"/>
    <col min="13316" max="13316" width="13.140625" style="1" customWidth="1"/>
    <col min="13317" max="13317" width="48.42578125" style="1" customWidth="1"/>
    <col min="13318" max="13318" width="13.85546875" style="1" customWidth="1"/>
    <col min="13319" max="13319" width="11.42578125" style="1" customWidth="1"/>
    <col min="13320" max="13320" width="11.85546875" style="1" customWidth="1"/>
    <col min="13321" max="13570" width="9.140625" style="1"/>
    <col min="13571" max="13571" width="11.5703125" style="1" customWidth="1"/>
    <col min="13572" max="13572" width="13.140625" style="1" customWidth="1"/>
    <col min="13573" max="13573" width="48.42578125" style="1" customWidth="1"/>
    <col min="13574" max="13574" width="13.85546875" style="1" customWidth="1"/>
    <col min="13575" max="13575" width="11.42578125" style="1" customWidth="1"/>
    <col min="13576" max="13576" width="11.85546875" style="1" customWidth="1"/>
    <col min="13577" max="13826" width="9.140625" style="1"/>
    <col min="13827" max="13827" width="11.5703125" style="1" customWidth="1"/>
    <col min="13828" max="13828" width="13.140625" style="1" customWidth="1"/>
    <col min="13829" max="13829" width="48.42578125" style="1" customWidth="1"/>
    <col min="13830" max="13830" width="13.85546875" style="1" customWidth="1"/>
    <col min="13831" max="13831" width="11.42578125" style="1" customWidth="1"/>
    <col min="13832" max="13832" width="11.85546875" style="1" customWidth="1"/>
    <col min="13833" max="14082" width="9.140625" style="1"/>
    <col min="14083" max="14083" width="11.5703125" style="1" customWidth="1"/>
    <col min="14084" max="14084" width="13.140625" style="1" customWidth="1"/>
    <col min="14085" max="14085" width="48.42578125" style="1" customWidth="1"/>
    <col min="14086" max="14086" width="13.85546875" style="1" customWidth="1"/>
    <col min="14087" max="14087" width="11.42578125" style="1" customWidth="1"/>
    <col min="14088" max="14088" width="11.85546875" style="1" customWidth="1"/>
    <col min="14089" max="14338" width="9.140625" style="1"/>
    <col min="14339" max="14339" width="11.5703125" style="1" customWidth="1"/>
    <col min="14340" max="14340" width="13.140625" style="1" customWidth="1"/>
    <col min="14341" max="14341" width="48.42578125" style="1" customWidth="1"/>
    <col min="14342" max="14342" width="13.85546875" style="1" customWidth="1"/>
    <col min="14343" max="14343" width="11.42578125" style="1" customWidth="1"/>
    <col min="14344" max="14344" width="11.85546875" style="1" customWidth="1"/>
    <col min="14345" max="14594" width="9.140625" style="1"/>
    <col min="14595" max="14595" width="11.5703125" style="1" customWidth="1"/>
    <col min="14596" max="14596" width="13.140625" style="1" customWidth="1"/>
    <col min="14597" max="14597" width="48.42578125" style="1" customWidth="1"/>
    <col min="14598" max="14598" width="13.85546875" style="1" customWidth="1"/>
    <col min="14599" max="14599" width="11.42578125" style="1" customWidth="1"/>
    <col min="14600" max="14600" width="11.85546875" style="1" customWidth="1"/>
    <col min="14601" max="14850" width="9.140625" style="1"/>
    <col min="14851" max="14851" width="11.5703125" style="1" customWidth="1"/>
    <col min="14852" max="14852" width="13.140625" style="1" customWidth="1"/>
    <col min="14853" max="14853" width="48.42578125" style="1" customWidth="1"/>
    <col min="14854" max="14854" width="13.85546875" style="1" customWidth="1"/>
    <col min="14855" max="14855" width="11.42578125" style="1" customWidth="1"/>
    <col min="14856" max="14856" width="11.85546875" style="1" customWidth="1"/>
    <col min="14857" max="15106" width="9.140625" style="1"/>
    <col min="15107" max="15107" width="11.5703125" style="1" customWidth="1"/>
    <col min="15108" max="15108" width="13.140625" style="1" customWidth="1"/>
    <col min="15109" max="15109" width="48.42578125" style="1" customWidth="1"/>
    <col min="15110" max="15110" width="13.85546875" style="1" customWidth="1"/>
    <col min="15111" max="15111" width="11.42578125" style="1" customWidth="1"/>
    <col min="15112" max="15112" width="11.85546875" style="1" customWidth="1"/>
    <col min="15113" max="15362" width="9.140625" style="1"/>
    <col min="15363" max="15363" width="11.5703125" style="1" customWidth="1"/>
    <col min="15364" max="15364" width="13.140625" style="1" customWidth="1"/>
    <col min="15365" max="15365" width="48.42578125" style="1" customWidth="1"/>
    <col min="15366" max="15366" width="13.85546875" style="1" customWidth="1"/>
    <col min="15367" max="15367" width="11.42578125" style="1" customWidth="1"/>
    <col min="15368" max="15368" width="11.85546875" style="1" customWidth="1"/>
    <col min="15369" max="15618" width="9.140625" style="1"/>
    <col min="15619" max="15619" width="11.5703125" style="1" customWidth="1"/>
    <col min="15620" max="15620" width="13.140625" style="1" customWidth="1"/>
    <col min="15621" max="15621" width="48.42578125" style="1" customWidth="1"/>
    <col min="15622" max="15622" width="13.85546875" style="1" customWidth="1"/>
    <col min="15623" max="15623" width="11.42578125" style="1" customWidth="1"/>
    <col min="15624" max="15624" width="11.85546875" style="1" customWidth="1"/>
    <col min="15625" max="15874" width="9.140625" style="1"/>
    <col min="15875" max="15875" width="11.5703125" style="1" customWidth="1"/>
    <col min="15876" max="15876" width="13.140625" style="1" customWidth="1"/>
    <col min="15877" max="15877" width="48.42578125" style="1" customWidth="1"/>
    <col min="15878" max="15878" width="13.85546875" style="1" customWidth="1"/>
    <col min="15879" max="15879" width="11.42578125" style="1" customWidth="1"/>
    <col min="15880" max="15880" width="11.85546875" style="1" customWidth="1"/>
    <col min="15881" max="16130" width="9.140625" style="1"/>
    <col min="16131" max="16131" width="11.5703125" style="1" customWidth="1"/>
    <col min="16132" max="16132" width="13.140625" style="1" customWidth="1"/>
    <col min="16133" max="16133" width="48.42578125" style="1" customWidth="1"/>
    <col min="16134" max="16134" width="13.85546875" style="1" customWidth="1"/>
    <col min="16135" max="16135" width="11.42578125" style="1" customWidth="1"/>
    <col min="16136" max="16136" width="11.85546875" style="1" customWidth="1"/>
    <col min="16137" max="16384" width="9.140625" style="1"/>
  </cols>
  <sheetData>
    <row r="1" spans="1:27" ht="12.6" customHeight="1" x14ac:dyDescent="0.2">
      <c r="A1" s="276" t="s">
        <v>2030</v>
      </c>
      <c r="B1" s="276"/>
      <c r="C1" s="276"/>
      <c r="D1" s="276"/>
      <c r="E1" s="276"/>
      <c r="F1" s="276"/>
      <c r="G1" s="276"/>
      <c r="H1" s="276"/>
      <c r="I1" s="276"/>
      <c r="J1" s="276"/>
      <c r="K1" s="276"/>
      <c r="L1" s="276"/>
      <c r="M1" s="276"/>
      <c r="N1" s="276"/>
      <c r="O1" s="66"/>
      <c r="P1" s="66"/>
    </row>
    <row r="2" spans="1:27" ht="12.2" customHeight="1" x14ac:dyDescent="0.2">
      <c r="A2" s="27"/>
      <c r="B2" s="27"/>
      <c r="C2" s="27"/>
      <c r="D2" s="27"/>
      <c r="E2" s="27"/>
      <c r="F2" s="27"/>
    </row>
    <row r="3" spans="1:27" ht="11.25" customHeight="1" x14ac:dyDescent="0.2"/>
    <row r="4" spans="1:27" ht="12.75" customHeight="1" x14ac:dyDescent="0.2">
      <c r="A4" s="254" t="s">
        <v>2114</v>
      </c>
      <c r="B4" s="254"/>
      <c r="C4" s="254"/>
      <c r="D4" s="254"/>
      <c r="E4" s="254"/>
      <c r="F4" s="254"/>
      <c r="G4" s="254"/>
      <c r="H4" s="254"/>
      <c r="I4" s="254"/>
      <c r="J4" s="254"/>
      <c r="K4" s="254"/>
      <c r="L4" s="254"/>
      <c r="M4" s="254"/>
      <c r="N4" s="254"/>
      <c r="O4" s="64"/>
      <c r="P4" s="64"/>
    </row>
    <row r="5" spans="1:27" ht="12.75" customHeight="1" x14ac:dyDescent="0.2">
      <c r="C5" s="69">
        <v>0.32500000000000001</v>
      </c>
    </row>
    <row r="6" spans="1:27" ht="12.75" customHeight="1" thickBot="1" x14ac:dyDescent="0.25">
      <c r="A6" s="265"/>
      <c r="B6" s="265"/>
      <c r="C6" s="265"/>
      <c r="D6" s="265"/>
      <c r="E6" s="265"/>
      <c r="F6" s="265"/>
    </row>
    <row r="7" spans="1:27" ht="12.75" customHeight="1" thickBot="1" x14ac:dyDescent="0.25">
      <c r="E7" s="277" t="s">
        <v>2971</v>
      </c>
      <c r="F7" s="282"/>
      <c r="G7" s="277" t="s">
        <v>2972</v>
      </c>
      <c r="H7" s="282"/>
      <c r="I7" s="277" t="s">
        <v>2973</v>
      </c>
      <c r="J7" s="282"/>
      <c r="K7" s="277" t="s">
        <v>2969</v>
      </c>
      <c r="L7" s="282"/>
      <c r="M7" s="278" t="s">
        <v>2970</v>
      </c>
      <c r="N7" s="282"/>
      <c r="O7" s="56"/>
      <c r="P7" s="56"/>
    </row>
    <row r="8" spans="1:27" ht="12.75" customHeight="1" x14ac:dyDescent="0.2">
      <c r="A8" s="273" t="s">
        <v>2</v>
      </c>
      <c r="B8" s="273" t="s">
        <v>3</v>
      </c>
      <c r="C8" s="268" t="s">
        <v>4</v>
      </c>
      <c r="D8" s="268" t="s">
        <v>5</v>
      </c>
      <c r="E8" s="252" t="s">
        <v>6</v>
      </c>
      <c r="F8" s="252"/>
      <c r="G8" s="252" t="s">
        <v>6</v>
      </c>
      <c r="H8" s="252"/>
      <c r="I8" s="252" t="s">
        <v>6</v>
      </c>
      <c r="J8" s="252"/>
      <c r="K8" s="252" t="s">
        <v>6</v>
      </c>
      <c r="L8" s="252"/>
      <c r="M8" s="252" t="s">
        <v>6</v>
      </c>
      <c r="N8" s="252"/>
      <c r="O8" s="71"/>
      <c r="P8" s="61"/>
    </row>
    <row r="9" spans="1:27" ht="50.25" customHeight="1" thickBot="1" x14ac:dyDescent="0.25">
      <c r="A9" s="274"/>
      <c r="B9" s="274"/>
      <c r="C9" s="269"/>
      <c r="D9" s="269"/>
      <c r="E9" s="2" t="s">
        <v>7</v>
      </c>
      <c r="F9" s="67" t="s">
        <v>3232</v>
      </c>
      <c r="G9" s="9" t="s">
        <v>7</v>
      </c>
      <c r="H9" s="67" t="s">
        <v>3232</v>
      </c>
      <c r="I9" s="9" t="s">
        <v>7</v>
      </c>
      <c r="J9" s="67" t="s">
        <v>3232</v>
      </c>
      <c r="K9" s="2" t="s">
        <v>7</v>
      </c>
      <c r="L9" s="67" t="s">
        <v>3232</v>
      </c>
      <c r="M9" s="9" t="s">
        <v>7</v>
      </c>
      <c r="N9" s="67" t="s">
        <v>3232</v>
      </c>
      <c r="O9" s="72"/>
      <c r="P9" s="62"/>
    </row>
    <row r="10" spans="1:27" ht="36.75" customHeight="1" x14ac:dyDescent="0.2">
      <c r="A10" s="4" t="s">
        <v>9</v>
      </c>
      <c r="B10" s="4" t="s">
        <v>2115</v>
      </c>
      <c r="C10" s="5" t="s">
        <v>2116</v>
      </c>
      <c r="D10" s="4" t="s">
        <v>15</v>
      </c>
      <c r="E10" s="6">
        <f>ROUND('9,2'!E10*'1,2'!$E$28,0)</f>
        <v>3315</v>
      </c>
      <c r="F10" s="70">
        <f>E10*$C$5</f>
        <v>1077.375</v>
      </c>
      <c r="G10" s="11">
        <v>2432</v>
      </c>
      <c r="H10" s="70">
        <f>G10*$C$5</f>
        <v>790.4</v>
      </c>
      <c r="I10" s="11">
        <v>1905</v>
      </c>
      <c r="J10" s="70">
        <f>I10*$C$5</f>
        <v>619.125</v>
      </c>
      <c r="K10" s="6">
        <f>ROUND('9,2'!K10*'1,2'!$E$28,0)</f>
        <v>6183</v>
      </c>
      <c r="L10" s="70">
        <f>K10*$C$5</f>
        <v>2009.4750000000001</v>
      </c>
      <c r="M10" s="6">
        <f>ROUND('9,2'!M10*'1,2'!$E$28,0)</f>
        <v>7447</v>
      </c>
      <c r="N10" s="70">
        <f>M10*$C$5</f>
        <v>2420.2750000000001</v>
      </c>
      <c r="O10" s="63"/>
      <c r="P10" s="63"/>
      <c r="R10" s="26"/>
      <c r="S10" s="26"/>
      <c r="T10" s="26"/>
      <c r="U10" s="26"/>
      <c r="V10" s="26"/>
      <c r="W10" s="26"/>
      <c r="X10" s="26"/>
      <c r="Y10" s="26"/>
      <c r="Z10" s="26"/>
      <c r="AA10" s="26"/>
    </row>
    <row r="11" spans="1:27" ht="36.75" customHeight="1" x14ac:dyDescent="0.2">
      <c r="A11" s="4" t="s">
        <v>194</v>
      </c>
      <c r="B11" s="4" t="s">
        <v>2117</v>
      </c>
      <c r="C11" s="5" t="s">
        <v>2118</v>
      </c>
      <c r="D11" s="4" t="s">
        <v>15</v>
      </c>
      <c r="E11" s="6">
        <f>ROUND('9,2'!E11*'1,2'!$E$28,0)</f>
        <v>2292</v>
      </c>
      <c r="F11" s="70">
        <f t="shared" ref="F11:F50" si="0">E11*$C$5</f>
        <v>744.9</v>
      </c>
      <c r="G11" s="11">
        <v>1670</v>
      </c>
      <c r="H11" s="70">
        <f t="shared" ref="H11:H50" si="1">G11*$C$5</f>
        <v>542.75</v>
      </c>
      <c r="I11" s="11">
        <v>1318</v>
      </c>
      <c r="J11" s="70">
        <f t="shared" ref="J11:J50" si="2">I11*$C$5</f>
        <v>428.35</v>
      </c>
      <c r="K11" s="6">
        <f>ROUND('9,2'!K11*'1,2'!$E$28,0)</f>
        <v>4232</v>
      </c>
      <c r="L11" s="70">
        <f t="shared" ref="L11:L50" si="3">K11*$C$5</f>
        <v>1375.4</v>
      </c>
      <c r="M11" s="6">
        <f>ROUND('9,2'!M11*'1,2'!$E$28,0)</f>
        <v>4954</v>
      </c>
      <c r="N11" s="70">
        <f t="shared" ref="N11:N50" si="4">M11*$C$5</f>
        <v>1610.05</v>
      </c>
      <c r="O11" s="63"/>
      <c r="P11" s="63"/>
      <c r="R11" s="26"/>
      <c r="S11" s="26"/>
      <c r="T11" s="26"/>
      <c r="U11" s="26"/>
      <c r="V11" s="26"/>
      <c r="W11" s="26"/>
      <c r="X11" s="26"/>
      <c r="Y11" s="26"/>
      <c r="Z11" s="26"/>
      <c r="AA11" s="26"/>
    </row>
    <row r="12" spans="1:27" ht="36.75" customHeight="1" x14ac:dyDescent="0.2">
      <c r="A12" s="4" t="s">
        <v>197</v>
      </c>
      <c r="B12" s="4" t="s">
        <v>2119</v>
      </c>
      <c r="C12" s="5" t="s">
        <v>2120</v>
      </c>
      <c r="D12" s="4" t="s">
        <v>15</v>
      </c>
      <c r="E12" s="6">
        <f>ROUND('9,2'!E12*'1,2'!$E$28,0)</f>
        <v>5509</v>
      </c>
      <c r="F12" s="70">
        <f t="shared" si="0"/>
        <v>1790.425</v>
      </c>
      <c r="G12" s="11">
        <v>4042</v>
      </c>
      <c r="H12" s="70">
        <f t="shared" si="1"/>
        <v>1313.65</v>
      </c>
      <c r="I12" s="11">
        <v>3169</v>
      </c>
      <c r="J12" s="70">
        <f t="shared" si="2"/>
        <v>1029.925</v>
      </c>
      <c r="K12" s="6">
        <f>ROUND('9,2'!K12*'1,2'!$E$28,0)</f>
        <v>10280</v>
      </c>
      <c r="L12" s="70">
        <f t="shared" si="3"/>
        <v>3341</v>
      </c>
      <c r="M12" s="6">
        <f>ROUND('9,2'!M12*'1,2'!$E$28,0)</f>
        <v>12383</v>
      </c>
      <c r="N12" s="70">
        <f t="shared" si="4"/>
        <v>4024.4750000000004</v>
      </c>
      <c r="O12" s="63"/>
      <c r="P12" s="63"/>
      <c r="R12" s="26"/>
      <c r="S12" s="26"/>
      <c r="T12" s="26"/>
      <c r="U12" s="26"/>
      <c r="V12" s="26"/>
      <c r="W12" s="26"/>
      <c r="X12" s="26"/>
      <c r="Y12" s="26"/>
      <c r="Z12" s="26"/>
      <c r="AA12" s="26"/>
    </row>
    <row r="13" spans="1:27" ht="36.75" customHeight="1" x14ac:dyDescent="0.2">
      <c r="A13" s="4" t="s">
        <v>200</v>
      </c>
      <c r="B13" s="4" t="s">
        <v>2121</v>
      </c>
      <c r="C13" s="5" t="s">
        <v>2122</v>
      </c>
      <c r="D13" s="4" t="s">
        <v>15</v>
      </c>
      <c r="E13" s="6">
        <f>ROUND('9,2'!E13*'1,2'!$E$28,0)</f>
        <v>3816</v>
      </c>
      <c r="F13" s="70">
        <f t="shared" si="0"/>
        <v>1240.2</v>
      </c>
      <c r="G13" s="11">
        <v>2781</v>
      </c>
      <c r="H13" s="70">
        <f t="shared" si="1"/>
        <v>903.82500000000005</v>
      </c>
      <c r="I13" s="11">
        <v>2194</v>
      </c>
      <c r="J13" s="70">
        <f t="shared" si="2"/>
        <v>713.05000000000007</v>
      </c>
      <c r="K13" s="6">
        <f>ROUND('9,2'!K13*'1,2'!$E$28,0)</f>
        <v>7043</v>
      </c>
      <c r="L13" s="70">
        <f t="shared" si="3"/>
        <v>2288.9749999999999</v>
      </c>
      <c r="M13" s="6">
        <f>ROUND('9,2'!M13*'1,2'!$E$28,0)</f>
        <v>8250</v>
      </c>
      <c r="N13" s="70">
        <f t="shared" si="4"/>
        <v>2681.25</v>
      </c>
      <c r="O13" s="63"/>
      <c r="P13" s="63"/>
      <c r="R13" s="26"/>
      <c r="S13" s="26"/>
      <c r="T13" s="26"/>
      <c r="U13" s="26"/>
      <c r="V13" s="26"/>
      <c r="W13" s="26"/>
      <c r="X13" s="26"/>
      <c r="Y13" s="26"/>
      <c r="Z13" s="26"/>
      <c r="AA13" s="26"/>
    </row>
    <row r="14" spans="1:27" ht="12.75" customHeight="1" x14ac:dyDescent="0.2">
      <c r="A14" s="4" t="s">
        <v>203</v>
      </c>
      <c r="B14" s="4" t="s">
        <v>2123</v>
      </c>
      <c r="C14" s="5" t="s">
        <v>2124</v>
      </c>
      <c r="D14" s="4" t="s">
        <v>15</v>
      </c>
      <c r="E14" s="6">
        <f>ROUND('9,2'!E14*'1,2'!$E$28,0)</f>
        <v>7832</v>
      </c>
      <c r="F14" s="70">
        <f t="shared" si="0"/>
        <v>2545.4</v>
      </c>
      <c r="G14" s="11">
        <v>5722</v>
      </c>
      <c r="H14" s="70">
        <f t="shared" si="1"/>
        <v>1859.65</v>
      </c>
      <c r="I14" s="11">
        <v>4485</v>
      </c>
      <c r="J14" s="70">
        <f t="shared" si="2"/>
        <v>1457.625</v>
      </c>
      <c r="K14" s="6">
        <f>ROUND('9,2'!K14*'1,2'!$E$28,0)</f>
        <v>14548</v>
      </c>
      <c r="L14" s="70">
        <f t="shared" si="3"/>
        <v>4728.1000000000004</v>
      </c>
      <c r="M14" s="6">
        <f>ROUND('9,2'!M14*'1,2'!$E$28,0)</f>
        <v>17525</v>
      </c>
      <c r="N14" s="70">
        <f t="shared" si="4"/>
        <v>5695.625</v>
      </c>
      <c r="O14" s="63"/>
      <c r="P14" s="63"/>
      <c r="R14" s="26"/>
      <c r="S14" s="26"/>
      <c r="T14" s="26"/>
      <c r="U14" s="26"/>
      <c r="V14" s="26"/>
      <c r="W14" s="26"/>
      <c r="X14" s="26"/>
      <c r="Y14" s="26"/>
      <c r="Z14" s="26"/>
      <c r="AA14" s="26"/>
    </row>
    <row r="15" spans="1:27" ht="24.75" customHeight="1" x14ac:dyDescent="0.2">
      <c r="A15" s="4" t="s">
        <v>206</v>
      </c>
      <c r="B15" s="4" t="s">
        <v>2125</v>
      </c>
      <c r="C15" s="5" t="s">
        <v>2126</v>
      </c>
      <c r="D15" s="4" t="s">
        <v>15</v>
      </c>
      <c r="E15" s="6">
        <f>ROUND('9,2'!E15*'1,2'!$E$28,0)</f>
        <v>7795</v>
      </c>
      <c r="F15" s="70">
        <f t="shared" si="0"/>
        <v>2533.375</v>
      </c>
      <c r="G15" s="11">
        <v>5722</v>
      </c>
      <c r="H15" s="70">
        <f t="shared" si="1"/>
        <v>1859.65</v>
      </c>
      <c r="I15" s="11">
        <v>4485</v>
      </c>
      <c r="J15" s="70">
        <f t="shared" si="2"/>
        <v>1457.625</v>
      </c>
      <c r="K15" s="6">
        <f>ROUND('9,2'!K15*'1,2'!$E$28,0)</f>
        <v>14548</v>
      </c>
      <c r="L15" s="70">
        <f t="shared" si="3"/>
        <v>4728.1000000000004</v>
      </c>
      <c r="M15" s="6">
        <f>ROUND('9,2'!M15*'1,2'!$E$28,0)</f>
        <v>17525</v>
      </c>
      <c r="N15" s="70">
        <f t="shared" si="4"/>
        <v>5695.625</v>
      </c>
      <c r="O15" s="63"/>
      <c r="P15" s="63"/>
      <c r="R15" s="26"/>
      <c r="S15" s="26"/>
      <c r="T15" s="26"/>
      <c r="U15" s="26"/>
      <c r="V15" s="26"/>
      <c r="W15" s="26"/>
      <c r="X15" s="26"/>
      <c r="Y15" s="26"/>
      <c r="Z15" s="26"/>
      <c r="AA15" s="26"/>
    </row>
    <row r="16" spans="1:27" ht="12.75" customHeight="1" x14ac:dyDescent="0.2">
      <c r="A16" s="4" t="s">
        <v>209</v>
      </c>
      <c r="B16" s="4" t="s">
        <v>2127</v>
      </c>
      <c r="C16" s="5" t="s">
        <v>2128</v>
      </c>
      <c r="D16" s="4" t="s">
        <v>15</v>
      </c>
      <c r="E16" s="6">
        <f>ROUND('9,2'!E16*'1,2'!$E$28,0)</f>
        <v>3917</v>
      </c>
      <c r="F16" s="70">
        <f t="shared" si="0"/>
        <v>1273.0250000000001</v>
      </c>
      <c r="G16" s="11">
        <v>2861</v>
      </c>
      <c r="H16" s="70">
        <f t="shared" si="1"/>
        <v>929.82500000000005</v>
      </c>
      <c r="I16" s="11">
        <v>2242</v>
      </c>
      <c r="J16" s="70">
        <f t="shared" si="2"/>
        <v>728.65</v>
      </c>
      <c r="K16" s="6">
        <f>ROUND('9,2'!K16*'1,2'!$E$28,0)</f>
        <v>7271</v>
      </c>
      <c r="L16" s="70">
        <f t="shared" si="3"/>
        <v>2363.0750000000003</v>
      </c>
      <c r="M16" s="6">
        <f>ROUND('9,2'!M16*'1,2'!$E$28,0)</f>
        <v>8762</v>
      </c>
      <c r="N16" s="70">
        <f t="shared" si="4"/>
        <v>2847.65</v>
      </c>
      <c r="O16" s="63"/>
      <c r="P16" s="63"/>
      <c r="R16" s="26"/>
      <c r="S16" s="26"/>
      <c r="T16" s="26"/>
      <c r="U16" s="26"/>
      <c r="V16" s="26"/>
      <c r="W16" s="26"/>
      <c r="X16" s="26"/>
      <c r="Y16" s="26"/>
      <c r="Z16" s="26"/>
      <c r="AA16" s="26"/>
    </row>
    <row r="17" spans="1:27" ht="24.75" customHeight="1" x14ac:dyDescent="0.2">
      <c r="A17" s="4" t="s">
        <v>212</v>
      </c>
      <c r="B17" s="4" t="s">
        <v>2129</v>
      </c>
      <c r="C17" s="5" t="s">
        <v>2130</v>
      </c>
      <c r="D17" s="4" t="s">
        <v>15</v>
      </c>
      <c r="E17" s="6">
        <f>ROUND('9,2'!E17*'1,2'!$E$28,0)</f>
        <v>7832</v>
      </c>
      <c r="F17" s="70">
        <f t="shared" si="0"/>
        <v>2545.4</v>
      </c>
      <c r="G17" s="11">
        <v>5722</v>
      </c>
      <c r="H17" s="70">
        <f t="shared" si="1"/>
        <v>1859.65</v>
      </c>
      <c r="I17" s="11">
        <v>4485</v>
      </c>
      <c r="J17" s="70">
        <f t="shared" si="2"/>
        <v>1457.625</v>
      </c>
      <c r="K17" s="6">
        <f>ROUND('9,2'!K17*'1,2'!$E$28,0)</f>
        <v>14548</v>
      </c>
      <c r="L17" s="70">
        <f t="shared" si="3"/>
        <v>4728.1000000000004</v>
      </c>
      <c r="M17" s="6">
        <f>ROUND('9,2'!M17*'1,2'!$E$28,0)</f>
        <v>17525</v>
      </c>
      <c r="N17" s="70">
        <f t="shared" si="4"/>
        <v>5695.625</v>
      </c>
      <c r="O17" s="63"/>
      <c r="P17" s="63"/>
      <c r="R17" s="26"/>
      <c r="S17" s="26"/>
      <c r="T17" s="26"/>
      <c r="U17" s="26"/>
      <c r="V17" s="26"/>
      <c r="W17" s="26"/>
      <c r="X17" s="26"/>
      <c r="Y17" s="26"/>
      <c r="Z17" s="26"/>
      <c r="AA17" s="26"/>
    </row>
    <row r="18" spans="1:27" ht="36.75" customHeight="1" x14ac:dyDescent="0.2">
      <c r="A18" s="4" t="s">
        <v>215</v>
      </c>
      <c r="B18" s="4" t="s">
        <v>2131</v>
      </c>
      <c r="C18" s="5" t="s">
        <v>2132</v>
      </c>
      <c r="D18" s="4" t="s">
        <v>15</v>
      </c>
      <c r="E18" s="6">
        <f>ROUND('9,2'!E18*'1,2'!$E$28,0)</f>
        <v>5874</v>
      </c>
      <c r="F18" s="70">
        <f t="shared" si="0"/>
        <v>1909.05</v>
      </c>
      <c r="G18" s="11">
        <v>4291</v>
      </c>
      <c r="H18" s="70">
        <f t="shared" si="1"/>
        <v>1394.575</v>
      </c>
      <c r="I18" s="11">
        <v>3363</v>
      </c>
      <c r="J18" s="70">
        <f t="shared" si="2"/>
        <v>1092.9750000000001</v>
      </c>
      <c r="K18" s="6">
        <f>ROUND('9,2'!K18*'1,2'!$E$28,0)</f>
        <v>10910</v>
      </c>
      <c r="L18" s="70">
        <f t="shared" si="3"/>
        <v>3545.75</v>
      </c>
      <c r="M18" s="6">
        <f>ROUND('9,2'!M18*'1,2'!$E$28,0)</f>
        <v>13143</v>
      </c>
      <c r="N18" s="70">
        <f t="shared" si="4"/>
        <v>4271.4750000000004</v>
      </c>
      <c r="O18" s="63"/>
      <c r="P18" s="63"/>
      <c r="R18" s="26"/>
      <c r="S18" s="26"/>
      <c r="T18" s="26"/>
      <c r="U18" s="26"/>
      <c r="V18" s="26"/>
      <c r="W18" s="26"/>
      <c r="X18" s="26"/>
      <c r="Y18" s="26"/>
      <c r="Z18" s="26"/>
      <c r="AA18" s="26"/>
    </row>
    <row r="19" spans="1:27" ht="24.75" customHeight="1" x14ac:dyDescent="0.2">
      <c r="A19" s="4" t="s">
        <v>218</v>
      </c>
      <c r="B19" s="4" t="s">
        <v>2133</v>
      </c>
      <c r="C19" s="5" t="s">
        <v>2134</v>
      </c>
      <c r="D19" s="4" t="s">
        <v>15</v>
      </c>
      <c r="E19" s="6">
        <f>ROUND('9,2'!E19*'1,2'!$E$28,0)</f>
        <v>2285</v>
      </c>
      <c r="F19" s="70">
        <f t="shared" si="0"/>
        <v>742.625</v>
      </c>
      <c r="G19" s="11">
        <v>1668</v>
      </c>
      <c r="H19" s="70">
        <f t="shared" si="1"/>
        <v>542.1</v>
      </c>
      <c r="I19" s="11">
        <v>1308</v>
      </c>
      <c r="J19" s="70">
        <f t="shared" si="2"/>
        <v>425.1</v>
      </c>
      <c r="K19" s="6">
        <f>ROUND('9,2'!K19*'1,2'!$E$28,0)</f>
        <v>4243</v>
      </c>
      <c r="L19" s="70">
        <f t="shared" si="3"/>
        <v>1378.9750000000001</v>
      </c>
      <c r="M19" s="6">
        <f>ROUND('9,2'!M19*'1,2'!$E$28,0)</f>
        <v>5111</v>
      </c>
      <c r="N19" s="70">
        <f t="shared" si="4"/>
        <v>1661.075</v>
      </c>
      <c r="O19" s="63"/>
      <c r="P19" s="63"/>
      <c r="R19" s="26"/>
      <c r="S19" s="26"/>
      <c r="T19" s="26"/>
      <c r="U19" s="26"/>
      <c r="V19" s="26"/>
      <c r="W19" s="26"/>
      <c r="X19" s="26"/>
      <c r="Y19" s="26"/>
      <c r="Z19" s="26"/>
      <c r="AA19" s="26"/>
    </row>
    <row r="20" spans="1:27" ht="24.75" customHeight="1" x14ac:dyDescent="0.2">
      <c r="A20" s="4" t="s">
        <v>221</v>
      </c>
      <c r="B20" s="4" t="s">
        <v>2135</v>
      </c>
      <c r="C20" s="5" t="s">
        <v>2136</v>
      </c>
      <c r="D20" s="4" t="s">
        <v>15</v>
      </c>
      <c r="E20" s="6">
        <f>ROUND('9,2'!E20*'1,2'!$E$28,0)</f>
        <v>2613</v>
      </c>
      <c r="F20" s="70">
        <f t="shared" si="0"/>
        <v>849.22500000000002</v>
      </c>
      <c r="G20" s="11">
        <v>1908</v>
      </c>
      <c r="H20" s="70">
        <f t="shared" si="1"/>
        <v>620.1</v>
      </c>
      <c r="I20" s="11">
        <v>1495</v>
      </c>
      <c r="J20" s="70">
        <f t="shared" si="2"/>
        <v>485.875</v>
      </c>
      <c r="K20" s="6">
        <f>ROUND('9,2'!K20*'1,2'!$E$28,0)</f>
        <v>4849</v>
      </c>
      <c r="L20" s="70">
        <f t="shared" si="3"/>
        <v>1575.925</v>
      </c>
      <c r="M20" s="6">
        <f>ROUND('9,2'!M20*'1,2'!$E$28,0)</f>
        <v>5842</v>
      </c>
      <c r="N20" s="70">
        <f t="shared" si="4"/>
        <v>1898.65</v>
      </c>
      <c r="O20" s="63"/>
      <c r="P20" s="63"/>
      <c r="R20" s="26"/>
      <c r="S20" s="26"/>
      <c r="T20" s="26"/>
      <c r="U20" s="26"/>
      <c r="V20" s="26"/>
      <c r="W20" s="26"/>
      <c r="X20" s="26"/>
      <c r="Y20" s="26"/>
      <c r="Z20" s="26"/>
      <c r="AA20" s="26"/>
    </row>
    <row r="21" spans="1:27" ht="24.75" customHeight="1" x14ac:dyDescent="0.2">
      <c r="A21" s="4" t="s">
        <v>224</v>
      </c>
      <c r="B21" s="4" t="s">
        <v>2137</v>
      </c>
      <c r="C21" s="5" t="s">
        <v>2138</v>
      </c>
      <c r="D21" s="4" t="s">
        <v>15</v>
      </c>
      <c r="E21" s="6">
        <f>ROUND('9,2'!E21*'1,2'!$E$28,0)</f>
        <v>5222</v>
      </c>
      <c r="F21" s="70">
        <f t="shared" si="0"/>
        <v>1697.15</v>
      </c>
      <c r="G21" s="11">
        <v>3814</v>
      </c>
      <c r="H21" s="70">
        <f t="shared" si="1"/>
        <v>1239.55</v>
      </c>
      <c r="I21" s="11">
        <v>2990</v>
      </c>
      <c r="J21" s="70">
        <f t="shared" si="2"/>
        <v>971.75</v>
      </c>
      <c r="K21" s="6">
        <f>ROUND('9,2'!K21*'1,2'!$E$28,0)</f>
        <v>9699</v>
      </c>
      <c r="L21" s="70">
        <f t="shared" si="3"/>
        <v>3152.1750000000002</v>
      </c>
      <c r="M21" s="6">
        <f>ROUND('9,2'!M21*'1,2'!$E$28,0)</f>
        <v>11683</v>
      </c>
      <c r="N21" s="70">
        <f t="shared" si="4"/>
        <v>3796.9749999999999</v>
      </c>
      <c r="O21" s="63"/>
      <c r="P21" s="63"/>
      <c r="R21" s="26"/>
      <c r="S21" s="26"/>
      <c r="T21" s="26"/>
      <c r="U21" s="26"/>
      <c r="V21" s="26"/>
      <c r="W21" s="26"/>
      <c r="X21" s="26"/>
      <c r="Y21" s="26"/>
      <c r="Z21" s="26"/>
      <c r="AA21" s="26"/>
    </row>
    <row r="22" spans="1:27" ht="24.75" customHeight="1" x14ac:dyDescent="0.2">
      <c r="A22" s="4" t="s">
        <v>227</v>
      </c>
      <c r="B22" s="4" t="s">
        <v>2139</v>
      </c>
      <c r="C22" s="5" t="s">
        <v>2140</v>
      </c>
      <c r="D22" s="4" t="s">
        <v>15</v>
      </c>
      <c r="E22" s="6">
        <f>ROUND('9,2'!E22*'1,2'!$E$28,0)</f>
        <v>7832</v>
      </c>
      <c r="F22" s="70">
        <f t="shared" si="0"/>
        <v>2545.4</v>
      </c>
      <c r="G22" s="11">
        <v>5722</v>
      </c>
      <c r="H22" s="70">
        <f t="shared" si="1"/>
        <v>1859.65</v>
      </c>
      <c r="I22" s="11">
        <v>4485</v>
      </c>
      <c r="J22" s="70">
        <f t="shared" si="2"/>
        <v>1457.625</v>
      </c>
      <c r="K22" s="6">
        <f>ROUND('9,2'!K22*'1,2'!$E$28,0)</f>
        <v>14548</v>
      </c>
      <c r="L22" s="70">
        <f t="shared" si="3"/>
        <v>4728.1000000000004</v>
      </c>
      <c r="M22" s="6">
        <f>ROUND('9,2'!M22*'1,2'!$E$28,0)</f>
        <v>17525</v>
      </c>
      <c r="N22" s="70">
        <f t="shared" si="4"/>
        <v>5695.625</v>
      </c>
      <c r="O22" s="63"/>
      <c r="P22" s="63"/>
      <c r="R22" s="26"/>
      <c r="S22" s="26"/>
      <c r="T22" s="26"/>
      <c r="U22" s="26"/>
      <c r="V22" s="26"/>
      <c r="W22" s="26"/>
      <c r="X22" s="26"/>
      <c r="Y22" s="26"/>
      <c r="Z22" s="26"/>
      <c r="AA22" s="26"/>
    </row>
    <row r="23" spans="1:27" ht="24.75" customHeight="1" x14ac:dyDescent="0.2">
      <c r="A23" s="4" t="s">
        <v>230</v>
      </c>
      <c r="B23" s="4" t="s">
        <v>2141</v>
      </c>
      <c r="C23" s="5" t="s">
        <v>2142</v>
      </c>
      <c r="D23" s="4" t="s">
        <v>15</v>
      </c>
      <c r="E23" s="6">
        <f>ROUND('9,2'!E23*'1,2'!$E$28,0)</f>
        <v>10446</v>
      </c>
      <c r="F23" s="70">
        <f t="shared" si="0"/>
        <v>3394.9500000000003</v>
      </c>
      <c r="G23" s="11">
        <v>7629</v>
      </c>
      <c r="H23" s="70">
        <f t="shared" si="1"/>
        <v>2479.4250000000002</v>
      </c>
      <c r="I23" s="11">
        <v>5979</v>
      </c>
      <c r="J23" s="70">
        <f t="shared" si="2"/>
        <v>1943.175</v>
      </c>
      <c r="K23" s="6">
        <f>ROUND('9,2'!K23*'1,2'!$E$28,0)</f>
        <v>19395</v>
      </c>
      <c r="L23" s="70">
        <f t="shared" si="3"/>
        <v>6303.375</v>
      </c>
      <c r="M23" s="6">
        <f>ROUND('9,2'!M23*'1,2'!$E$28,0)</f>
        <v>23366</v>
      </c>
      <c r="N23" s="70">
        <f t="shared" si="4"/>
        <v>7593.95</v>
      </c>
      <c r="O23" s="63"/>
      <c r="P23" s="63"/>
      <c r="R23" s="26"/>
      <c r="S23" s="26"/>
      <c r="T23" s="26"/>
      <c r="U23" s="26"/>
      <c r="V23" s="26"/>
      <c r="W23" s="26"/>
      <c r="X23" s="26"/>
      <c r="Y23" s="26"/>
      <c r="Z23" s="26"/>
      <c r="AA23" s="26"/>
    </row>
    <row r="24" spans="1:27" ht="24.75" customHeight="1" x14ac:dyDescent="0.2">
      <c r="A24" s="4" t="s">
        <v>233</v>
      </c>
      <c r="B24" s="4" t="s">
        <v>2143</v>
      </c>
      <c r="C24" s="5" t="s">
        <v>2144</v>
      </c>
      <c r="D24" s="4" t="s">
        <v>15</v>
      </c>
      <c r="E24" s="6">
        <f>ROUND('9,2'!E24*'1,2'!$E$28,0)</f>
        <v>13054</v>
      </c>
      <c r="F24" s="70">
        <f t="shared" si="0"/>
        <v>4242.55</v>
      </c>
      <c r="G24" s="11">
        <v>9535</v>
      </c>
      <c r="H24" s="70">
        <f t="shared" si="1"/>
        <v>3098.875</v>
      </c>
      <c r="I24" s="11">
        <v>7474</v>
      </c>
      <c r="J24" s="70">
        <f t="shared" si="2"/>
        <v>2429.0500000000002</v>
      </c>
      <c r="K24" s="6">
        <f>ROUND('9,2'!K24*'1,2'!$E$28,0)</f>
        <v>24246</v>
      </c>
      <c r="L24" s="70">
        <f t="shared" si="3"/>
        <v>7879.95</v>
      </c>
      <c r="M24" s="6">
        <f>ROUND('9,2'!M24*'1,2'!$E$28,0)</f>
        <v>29207</v>
      </c>
      <c r="N24" s="70">
        <f t="shared" si="4"/>
        <v>9492.2749999999996</v>
      </c>
      <c r="O24" s="63"/>
      <c r="P24" s="63"/>
      <c r="R24" s="26"/>
      <c r="S24" s="26"/>
      <c r="T24" s="26"/>
      <c r="U24" s="26"/>
      <c r="V24" s="26"/>
      <c r="W24" s="26"/>
      <c r="X24" s="26"/>
      <c r="Y24" s="26"/>
      <c r="Z24" s="26"/>
      <c r="AA24" s="26"/>
    </row>
    <row r="25" spans="1:27" ht="24.75" customHeight="1" x14ac:dyDescent="0.2">
      <c r="A25" s="4" t="s">
        <v>236</v>
      </c>
      <c r="B25" s="4" t="s">
        <v>2145</v>
      </c>
      <c r="C25" s="5" t="s">
        <v>2146</v>
      </c>
      <c r="D25" s="4" t="s">
        <v>15</v>
      </c>
      <c r="E25" s="6">
        <f>ROUND('9,2'!E25*'1,2'!$E$28,0)</f>
        <v>18278</v>
      </c>
      <c r="F25" s="70">
        <f t="shared" si="0"/>
        <v>5940.35</v>
      </c>
      <c r="G25" s="11">
        <v>13349</v>
      </c>
      <c r="H25" s="70">
        <f t="shared" si="1"/>
        <v>4338.4250000000002</v>
      </c>
      <c r="I25" s="11">
        <v>10465</v>
      </c>
      <c r="J25" s="70">
        <f t="shared" si="2"/>
        <v>3401.125</v>
      </c>
      <c r="K25" s="6">
        <f>ROUND('9,2'!K25*'1,2'!$E$28,0)</f>
        <v>33944</v>
      </c>
      <c r="L25" s="70">
        <f t="shared" si="3"/>
        <v>11031.800000000001</v>
      </c>
      <c r="M25" s="6">
        <f>ROUND('9,2'!M25*'1,2'!$E$28,0)</f>
        <v>40888</v>
      </c>
      <c r="N25" s="70">
        <f t="shared" si="4"/>
        <v>13288.6</v>
      </c>
      <c r="O25" s="63"/>
      <c r="P25" s="63"/>
      <c r="R25" s="26"/>
      <c r="S25" s="26"/>
      <c r="T25" s="26"/>
      <c r="U25" s="26"/>
      <c r="V25" s="26"/>
      <c r="W25" s="26"/>
      <c r="X25" s="26"/>
      <c r="Y25" s="26"/>
      <c r="Z25" s="26"/>
      <c r="AA25" s="26"/>
    </row>
    <row r="26" spans="1:27" ht="36.75" customHeight="1" x14ac:dyDescent="0.2">
      <c r="A26" s="4" t="s">
        <v>239</v>
      </c>
      <c r="B26" s="4" t="s">
        <v>2147</v>
      </c>
      <c r="C26" s="5" t="s">
        <v>2148</v>
      </c>
      <c r="D26" s="4" t="s">
        <v>15</v>
      </c>
      <c r="E26" s="6">
        <f>ROUND('9,2'!E26*'1,2'!$E$28,0)</f>
        <v>326</v>
      </c>
      <c r="F26" s="70">
        <f t="shared" si="0"/>
        <v>105.95</v>
      </c>
      <c r="G26" s="13">
        <v>238</v>
      </c>
      <c r="H26" s="70">
        <f t="shared" si="1"/>
        <v>77.350000000000009</v>
      </c>
      <c r="I26" s="13">
        <v>188</v>
      </c>
      <c r="J26" s="70">
        <f t="shared" si="2"/>
        <v>61.1</v>
      </c>
      <c r="K26" s="6">
        <f>ROUND('9,2'!K26*'1,2'!$E$28,0)</f>
        <v>617</v>
      </c>
      <c r="L26" s="70">
        <f t="shared" si="3"/>
        <v>200.52500000000001</v>
      </c>
      <c r="M26" s="6">
        <f>ROUND('9,2'!M26*'1,2'!$E$28,0)</f>
        <v>699</v>
      </c>
      <c r="N26" s="70">
        <f t="shared" si="4"/>
        <v>227.17500000000001</v>
      </c>
      <c r="O26" s="63"/>
      <c r="P26" s="63"/>
      <c r="R26" s="26"/>
      <c r="S26" s="26"/>
      <c r="T26" s="26"/>
      <c r="U26" s="26"/>
      <c r="V26" s="26"/>
      <c r="W26" s="26"/>
      <c r="X26" s="26"/>
      <c r="Y26" s="26"/>
      <c r="Z26" s="26"/>
      <c r="AA26" s="26"/>
    </row>
    <row r="27" spans="1:27" ht="36.75" customHeight="1" x14ac:dyDescent="0.2">
      <c r="A27" s="4" t="s">
        <v>242</v>
      </c>
      <c r="B27" s="4" t="s">
        <v>2149</v>
      </c>
      <c r="C27" s="5" t="s">
        <v>2150</v>
      </c>
      <c r="D27" s="4" t="s">
        <v>15</v>
      </c>
      <c r="E27" s="6">
        <f>ROUND('9,2'!E27*'1,2'!$E$28,0)</f>
        <v>605</v>
      </c>
      <c r="F27" s="70">
        <f t="shared" si="0"/>
        <v>196.625</v>
      </c>
      <c r="G27" s="13">
        <v>439</v>
      </c>
      <c r="H27" s="70">
        <f t="shared" si="1"/>
        <v>142.67500000000001</v>
      </c>
      <c r="I27" s="13">
        <v>348</v>
      </c>
      <c r="J27" s="70">
        <f t="shared" si="2"/>
        <v>113.10000000000001</v>
      </c>
      <c r="K27" s="6">
        <f>ROUND('9,2'!K27*'1,2'!$E$28,0)</f>
        <v>1140</v>
      </c>
      <c r="L27" s="70">
        <f t="shared" si="3"/>
        <v>370.5</v>
      </c>
      <c r="M27" s="6">
        <f>ROUND('9,2'!M27*'1,2'!$E$28,0)</f>
        <v>1292</v>
      </c>
      <c r="N27" s="70">
        <f t="shared" si="4"/>
        <v>419.90000000000003</v>
      </c>
      <c r="O27" s="63"/>
      <c r="P27" s="63"/>
      <c r="R27" s="26"/>
      <c r="S27" s="26"/>
      <c r="T27" s="26"/>
      <c r="U27" s="26"/>
      <c r="V27" s="26"/>
      <c r="W27" s="26"/>
      <c r="X27" s="26"/>
      <c r="Y27" s="26"/>
      <c r="Z27" s="26"/>
      <c r="AA27" s="26"/>
    </row>
    <row r="28" spans="1:27" ht="36.75" customHeight="1" x14ac:dyDescent="0.2">
      <c r="A28" s="4" t="s">
        <v>245</v>
      </c>
      <c r="B28" s="4" t="s">
        <v>2151</v>
      </c>
      <c r="C28" s="5" t="s">
        <v>2152</v>
      </c>
      <c r="D28" s="4" t="s">
        <v>15</v>
      </c>
      <c r="E28" s="6">
        <f>ROUND('9,2'!E28*'1,2'!$E$28,0)</f>
        <v>877</v>
      </c>
      <c r="F28" s="70">
        <f t="shared" si="0"/>
        <v>285.02500000000003</v>
      </c>
      <c r="G28" s="13">
        <v>635</v>
      </c>
      <c r="H28" s="70">
        <f t="shared" si="1"/>
        <v>206.375</v>
      </c>
      <c r="I28" s="13">
        <v>504</v>
      </c>
      <c r="J28" s="70">
        <f t="shared" si="2"/>
        <v>163.80000000000001</v>
      </c>
      <c r="K28" s="6">
        <f>ROUND('9,2'!K28*'1,2'!$E$28,0)</f>
        <v>1654</v>
      </c>
      <c r="L28" s="70">
        <f t="shared" si="3"/>
        <v>537.55000000000007</v>
      </c>
      <c r="M28" s="6">
        <f>ROUND('9,2'!M28*'1,2'!$E$28,0)</f>
        <v>1874</v>
      </c>
      <c r="N28" s="70">
        <f t="shared" si="4"/>
        <v>609.05000000000007</v>
      </c>
      <c r="O28" s="63"/>
      <c r="P28" s="63"/>
      <c r="R28" s="26"/>
      <c r="S28" s="26"/>
      <c r="T28" s="26"/>
      <c r="U28" s="26"/>
      <c r="V28" s="26"/>
      <c r="W28" s="26"/>
      <c r="X28" s="26"/>
      <c r="Y28" s="26"/>
      <c r="Z28" s="26"/>
      <c r="AA28" s="26"/>
    </row>
    <row r="29" spans="1:27" ht="12.75" customHeight="1" x14ac:dyDescent="0.2">
      <c r="A29" s="4" t="s">
        <v>248</v>
      </c>
      <c r="B29" s="4" t="s">
        <v>2153</v>
      </c>
      <c r="C29" s="5" t="s">
        <v>2154</v>
      </c>
      <c r="D29" s="4" t="s">
        <v>15</v>
      </c>
      <c r="E29" s="6">
        <f>ROUND('9,2'!E29*'1,2'!$E$28,0)</f>
        <v>1237</v>
      </c>
      <c r="F29" s="70">
        <f t="shared" si="0"/>
        <v>402.02500000000003</v>
      </c>
      <c r="G29" s="13">
        <v>902</v>
      </c>
      <c r="H29" s="70">
        <f t="shared" si="1"/>
        <v>293.15000000000003</v>
      </c>
      <c r="I29" s="13">
        <v>711</v>
      </c>
      <c r="J29" s="70">
        <f t="shared" si="2"/>
        <v>231.07500000000002</v>
      </c>
      <c r="K29" s="6">
        <f>ROUND('9,2'!K29*'1,2'!$E$28,0)</f>
        <v>2285</v>
      </c>
      <c r="L29" s="70">
        <f t="shared" si="3"/>
        <v>742.625</v>
      </c>
      <c r="M29" s="6">
        <f>ROUND('9,2'!M29*'1,2'!$E$28,0)</f>
        <v>2675</v>
      </c>
      <c r="N29" s="70">
        <f t="shared" si="4"/>
        <v>869.375</v>
      </c>
      <c r="O29" s="63"/>
      <c r="P29" s="63"/>
      <c r="R29" s="26"/>
      <c r="S29" s="26"/>
      <c r="T29" s="26"/>
      <c r="U29" s="26"/>
      <c r="V29" s="26"/>
      <c r="W29" s="26"/>
      <c r="X29" s="26"/>
      <c r="Y29" s="26"/>
      <c r="Z29" s="26"/>
      <c r="AA29" s="26"/>
    </row>
    <row r="30" spans="1:27" ht="24.75" customHeight="1" x14ac:dyDescent="0.2">
      <c r="A30" s="4" t="s">
        <v>251</v>
      </c>
      <c r="B30" s="4" t="s">
        <v>2155</v>
      </c>
      <c r="C30" s="5" t="s">
        <v>2156</v>
      </c>
      <c r="D30" s="4" t="s">
        <v>15</v>
      </c>
      <c r="E30" s="6">
        <f>ROUND('9,2'!E30*'1,2'!$E$28,0)</f>
        <v>3432</v>
      </c>
      <c r="F30" s="70">
        <f t="shared" si="0"/>
        <v>1115.4000000000001</v>
      </c>
      <c r="G30" s="11">
        <v>2502</v>
      </c>
      <c r="H30" s="70">
        <f t="shared" si="1"/>
        <v>813.15</v>
      </c>
      <c r="I30" s="11">
        <v>1973</v>
      </c>
      <c r="J30" s="70">
        <f t="shared" si="2"/>
        <v>641.22500000000002</v>
      </c>
      <c r="K30" s="6">
        <f>ROUND('9,2'!K30*'1,2'!$E$28,0)</f>
        <v>6335</v>
      </c>
      <c r="L30" s="70">
        <f t="shared" si="3"/>
        <v>2058.875</v>
      </c>
      <c r="M30" s="6">
        <f>ROUND('9,2'!M30*'1,2'!$E$28,0)</f>
        <v>7420</v>
      </c>
      <c r="N30" s="70">
        <f t="shared" si="4"/>
        <v>2411.5</v>
      </c>
      <c r="O30" s="63"/>
      <c r="P30" s="63"/>
      <c r="R30" s="26"/>
      <c r="S30" s="26"/>
      <c r="T30" s="26"/>
      <c r="U30" s="26"/>
      <c r="V30" s="26"/>
      <c r="W30" s="26"/>
      <c r="X30" s="26"/>
      <c r="Y30" s="26"/>
      <c r="Z30" s="26"/>
      <c r="AA30" s="26"/>
    </row>
    <row r="31" spans="1:27" ht="24.75" customHeight="1" x14ac:dyDescent="0.2">
      <c r="A31" s="4" t="s">
        <v>254</v>
      </c>
      <c r="B31" s="4" t="s">
        <v>2157</v>
      </c>
      <c r="C31" s="5" t="s">
        <v>2158</v>
      </c>
      <c r="D31" s="4" t="s">
        <v>15</v>
      </c>
      <c r="E31" s="6">
        <f>ROUND('9,2'!E31*'1,2'!$E$28,0)</f>
        <v>1251</v>
      </c>
      <c r="F31" s="70">
        <f t="shared" si="0"/>
        <v>406.57499999999999</v>
      </c>
      <c r="G31" s="13">
        <v>904</v>
      </c>
      <c r="H31" s="70">
        <f t="shared" si="1"/>
        <v>293.8</v>
      </c>
      <c r="I31" s="13">
        <v>718</v>
      </c>
      <c r="J31" s="70">
        <f t="shared" si="2"/>
        <v>233.35</v>
      </c>
      <c r="K31" s="6">
        <f>ROUND('9,2'!K31*'1,2'!$E$28,0)</f>
        <v>2352</v>
      </c>
      <c r="L31" s="70">
        <f t="shared" si="3"/>
        <v>764.4</v>
      </c>
      <c r="M31" s="6">
        <f>ROUND('9,2'!M31*'1,2'!$E$28,0)</f>
        <v>2665</v>
      </c>
      <c r="N31" s="70">
        <f t="shared" si="4"/>
        <v>866.125</v>
      </c>
      <c r="O31" s="63"/>
      <c r="P31" s="63"/>
      <c r="R31" s="26"/>
      <c r="S31" s="26"/>
      <c r="T31" s="26"/>
      <c r="U31" s="26"/>
      <c r="V31" s="26"/>
      <c r="W31" s="26"/>
      <c r="X31" s="26"/>
      <c r="Y31" s="26"/>
      <c r="Z31" s="26"/>
      <c r="AA31" s="26"/>
    </row>
    <row r="32" spans="1:27" ht="24.75" customHeight="1" x14ac:dyDescent="0.2">
      <c r="A32" s="4" t="s">
        <v>257</v>
      </c>
      <c r="B32" s="4" t="s">
        <v>2159</v>
      </c>
      <c r="C32" s="5" t="s">
        <v>2160</v>
      </c>
      <c r="D32" s="4" t="s">
        <v>15</v>
      </c>
      <c r="E32" s="6">
        <f>ROUND('9,2'!E32*'1,2'!$E$28,0)</f>
        <v>1560</v>
      </c>
      <c r="F32" s="70">
        <f t="shared" si="0"/>
        <v>507</v>
      </c>
      <c r="G32" s="11">
        <v>1130</v>
      </c>
      <c r="H32" s="70">
        <f t="shared" si="1"/>
        <v>367.25</v>
      </c>
      <c r="I32" s="13">
        <v>895</v>
      </c>
      <c r="J32" s="70">
        <f t="shared" si="2"/>
        <v>290.875</v>
      </c>
      <c r="K32" s="6">
        <f>ROUND('9,2'!K32*'1,2'!$E$28,0)</f>
        <v>2937</v>
      </c>
      <c r="L32" s="70">
        <f t="shared" si="3"/>
        <v>954.52499999999998</v>
      </c>
      <c r="M32" s="6">
        <f>ROUND('9,2'!M32*'1,2'!$E$28,0)</f>
        <v>3328</v>
      </c>
      <c r="N32" s="70">
        <f t="shared" si="4"/>
        <v>1081.6000000000001</v>
      </c>
      <c r="O32" s="63"/>
      <c r="P32" s="63"/>
      <c r="R32" s="26"/>
      <c r="S32" s="26"/>
      <c r="T32" s="26"/>
      <c r="U32" s="26"/>
      <c r="V32" s="26"/>
      <c r="W32" s="26"/>
      <c r="X32" s="26"/>
      <c r="Y32" s="26"/>
      <c r="Z32" s="26"/>
      <c r="AA32" s="26"/>
    </row>
    <row r="33" spans="1:27" ht="24.75" customHeight="1" x14ac:dyDescent="0.2">
      <c r="A33" s="4" t="s">
        <v>260</v>
      </c>
      <c r="B33" s="4" t="s">
        <v>2161</v>
      </c>
      <c r="C33" s="5" t="s">
        <v>2162</v>
      </c>
      <c r="D33" s="4" t="s">
        <v>15</v>
      </c>
      <c r="E33" s="6">
        <f>ROUND('9,2'!E33*'1,2'!$E$28,0)</f>
        <v>1875</v>
      </c>
      <c r="F33" s="70">
        <f t="shared" si="0"/>
        <v>609.375</v>
      </c>
      <c r="G33" s="11">
        <v>1359</v>
      </c>
      <c r="H33" s="70">
        <f t="shared" si="1"/>
        <v>441.67500000000001</v>
      </c>
      <c r="I33" s="11">
        <v>1077</v>
      </c>
      <c r="J33" s="70">
        <f t="shared" si="2"/>
        <v>350.02500000000003</v>
      </c>
      <c r="K33" s="6">
        <f>ROUND('9,2'!K33*'1,2'!$E$28,0)</f>
        <v>3533</v>
      </c>
      <c r="L33" s="70">
        <f t="shared" si="3"/>
        <v>1148.2250000000001</v>
      </c>
      <c r="M33" s="6">
        <f>ROUND('9,2'!M33*'1,2'!$E$28,0)</f>
        <v>4001</v>
      </c>
      <c r="N33" s="70">
        <f t="shared" si="4"/>
        <v>1300.325</v>
      </c>
      <c r="O33" s="63"/>
      <c r="P33" s="63"/>
      <c r="R33" s="26"/>
      <c r="S33" s="26"/>
      <c r="T33" s="26"/>
      <c r="U33" s="26"/>
      <c r="V33" s="26"/>
      <c r="W33" s="26"/>
      <c r="X33" s="26"/>
      <c r="Y33" s="26"/>
      <c r="Z33" s="26"/>
      <c r="AA33" s="26"/>
    </row>
    <row r="34" spans="1:27" ht="24.75" customHeight="1" x14ac:dyDescent="0.2">
      <c r="A34" s="4" t="s">
        <v>263</v>
      </c>
      <c r="B34" s="4" t="s">
        <v>2163</v>
      </c>
      <c r="C34" s="5" t="s">
        <v>2164</v>
      </c>
      <c r="D34" s="4" t="s">
        <v>15</v>
      </c>
      <c r="E34" s="6">
        <f>ROUND('9,2'!E34*'1,2'!$E$28,0)</f>
        <v>2191</v>
      </c>
      <c r="F34" s="70">
        <f t="shared" si="0"/>
        <v>712.07500000000005</v>
      </c>
      <c r="G34" s="11">
        <v>1587</v>
      </c>
      <c r="H34" s="70">
        <f t="shared" si="1"/>
        <v>515.77499999999998</v>
      </c>
      <c r="I34" s="11">
        <v>1259</v>
      </c>
      <c r="J34" s="70">
        <f t="shared" si="2"/>
        <v>409.17500000000001</v>
      </c>
      <c r="K34" s="6">
        <f>ROUND('9,2'!K34*'1,2'!$E$28,0)</f>
        <v>4129</v>
      </c>
      <c r="L34" s="70">
        <f t="shared" si="3"/>
        <v>1341.925</v>
      </c>
      <c r="M34" s="6">
        <f>ROUND('9,2'!M34*'1,2'!$E$28,0)</f>
        <v>4677</v>
      </c>
      <c r="N34" s="70">
        <f t="shared" si="4"/>
        <v>1520.0250000000001</v>
      </c>
      <c r="O34" s="63"/>
      <c r="P34" s="63"/>
      <c r="R34" s="26"/>
      <c r="S34" s="26"/>
      <c r="T34" s="26"/>
      <c r="U34" s="26"/>
      <c r="V34" s="26"/>
      <c r="W34" s="26"/>
      <c r="X34" s="26"/>
      <c r="Y34" s="26"/>
      <c r="Z34" s="26"/>
      <c r="AA34" s="26"/>
    </row>
    <row r="35" spans="1:27" ht="24.75" customHeight="1" x14ac:dyDescent="0.2">
      <c r="A35" s="4" t="s">
        <v>266</v>
      </c>
      <c r="B35" s="4" t="s">
        <v>2165</v>
      </c>
      <c r="C35" s="5" t="s">
        <v>2166</v>
      </c>
      <c r="D35" s="4" t="s">
        <v>15</v>
      </c>
      <c r="E35" s="6">
        <f>ROUND('9,2'!E35*'1,2'!$E$28,0)</f>
        <v>1504</v>
      </c>
      <c r="F35" s="70">
        <f t="shared" si="0"/>
        <v>488.8</v>
      </c>
      <c r="G35" s="11">
        <v>1090</v>
      </c>
      <c r="H35" s="70">
        <f t="shared" si="1"/>
        <v>354.25</v>
      </c>
      <c r="I35" s="13">
        <v>865</v>
      </c>
      <c r="J35" s="70">
        <f t="shared" si="2"/>
        <v>281.125</v>
      </c>
      <c r="K35" s="6">
        <f>ROUND('9,2'!K35*'1,2'!$E$28,0)</f>
        <v>2836</v>
      </c>
      <c r="L35" s="70">
        <f t="shared" si="3"/>
        <v>921.7</v>
      </c>
      <c r="M35" s="6">
        <f>ROUND('9,2'!M35*'1,2'!$E$28,0)</f>
        <v>3210</v>
      </c>
      <c r="N35" s="70">
        <f t="shared" si="4"/>
        <v>1043.25</v>
      </c>
      <c r="O35" s="63"/>
      <c r="P35" s="63"/>
      <c r="R35" s="26"/>
      <c r="S35" s="26"/>
      <c r="T35" s="26"/>
      <c r="U35" s="26"/>
      <c r="V35" s="26"/>
      <c r="W35" s="26"/>
      <c r="X35" s="26"/>
      <c r="Y35" s="26"/>
      <c r="Z35" s="26"/>
      <c r="AA35" s="26"/>
    </row>
    <row r="36" spans="1:27" ht="24.75" customHeight="1" x14ac:dyDescent="0.2">
      <c r="A36" s="4" t="s">
        <v>269</v>
      </c>
      <c r="B36" s="4" t="s">
        <v>2167</v>
      </c>
      <c r="C36" s="5" t="s">
        <v>2168</v>
      </c>
      <c r="D36" s="4" t="s">
        <v>15</v>
      </c>
      <c r="E36" s="6">
        <f>ROUND('9,2'!E36*'1,2'!$E$28,0)</f>
        <v>2245</v>
      </c>
      <c r="F36" s="70">
        <f t="shared" si="0"/>
        <v>729.625</v>
      </c>
      <c r="G36" s="11">
        <v>1628</v>
      </c>
      <c r="H36" s="70">
        <f t="shared" si="1"/>
        <v>529.1</v>
      </c>
      <c r="I36" s="11">
        <v>1291</v>
      </c>
      <c r="J36" s="70">
        <f t="shared" si="2"/>
        <v>419.57499999999999</v>
      </c>
      <c r="K36" s="6">
        <f>ROUND('9,2'!K36*'1,2'!$E$28,0)</f>
        <v>4232</v>
      </c>
      <c r="L36" s="70">
        <f t="shared" si="3"/>
        <v>1375.4</v>
      </c>
      <c r="M36" s="6">
        <f>ROUND('9,2'!M36*'1,2'!$E$28,0)</f>
        <v>4793</v>
      </c>
      <c r="N36" s="70">
        <f t="shared" si="4"/>
        <v>1557.7250000000001</v>
      </c>
      <c r="O36" s="63"/>
      <c r="P36" s="63"/>
      <c r="R36" s="26"/>
      <c r="S36" s="26"/>
      <c r="T36" s="26"/>
      <c r="U36" s="26"/>
      <c r="V36" s="26"/>
      <c r="W36" s="26"/>
      <c r="X36" s="26"/>
      <c r="Y36" s="26"/>
      <c r="Z36" s="26"/>
      <c r="AA36" s="26"/>
    </row>
    <row r="37" spans="1:27" ht="24.75" customHeight="1" x14ac:dyDescent="0.2">
      <c r="A37" s="4" t="s">
        <v>272</v>
      </c>
      <c r="B37" s="4" t="s">
        <v>2169</v>
      </c>
      <c r="C37" s="5" t="s">
        <v>2170</v>
      </c>
      <c r="D37" s="4" t="s">
        <v>15</v>
      </c>
      <c r="E37" s="6">
        <f>ROUND('9,2'!E37*'1,2'!$E$28,0)</f>
        <v>2981</v>
      </c>
      <c r="F37" s="70">
        <f t="shared" si="0"/>
        <v>968.82500000000005</v>
      </c>
      <c r="G37" s="11">
        <v>2161</v>
      </c>
      <c r="H37" s="70">
        <f t="shared" si="1"/>
        <v>702.32500000000005</v>
      </c>
      <c r="I37" s="11">
        <v>1713</v>
      </c>
      <c r="J37" s="70">
        <f t="shared" si="2"/>
        <v>556.72500000000002</v>
      </c>
      <c r="K37" s="6">
        <f>ROUND('9,2'!K37*'1,2'!$E$28,0)</f>
        <v>5617</v>
      </c>
      <c r="L37" s="70">
        <f t="shared" si="3"/>
        <v>1825.5250000000001</v>
      </c>
      <c r="M37" s="6">
        <f>ROUND('9,2'!M37*'1,2'!$E$28,0)</f>
        <v>6363</v>
      </c>
      <c r="N37" s="70">
        <f t="shared" si="4"/>
        <v>2067.9749999999999</v>
      </c>
      <c r="O37" s="63"/>
      <c r="P37" s="63"/>
      <c r="R37" s="26"/>
      <c r="S37" s="26"/>
      <c r="T37" s="26"/>
      <c r="U37" s="26"/>
      <c r="V37" s="26"/>
      <c r="W37" s="26"/>
      <c r="X37" s="26"/>
      <c r="Y37" s="26"/>
      <c r="Z37" s="26"/>
      <c r="AA37" s="26"/>
    </row>
    <row r="38" spans="1:27" ht="24.75" customHeight="1" x14ac:dyDescent="0.2">
      <c r="A38" s="4" t="s">
        <v>275</v>
      </c>
      <c r="B38" s="4" t="s">
        <v>2171</v>
      </c>
      <c r="C38" s="5" t="s">
        <v>2172</v>
      </c>
      <c r="D38" s="4" t="s">
        <v>15</v>
      </c>
      <c r="E38" s="6">
        <f>ROUND('9,2'!E38*'1,2'!$E$28,0)</f>
        <v>3719</v>
      </c>
      <c r="F38" s="70">
        <f t="shared" si="0"/>
        <v>1208.675</v>
      </c>
      <c r="G38" s="11">
        <v>2694</v>
      </c>
      <c r="H38" s="70">
        <f t="shared" si="1"/>
        <v>875.55000000000007</v>
      </c>
      <c r="I38" s="11">
        <v>2137</v>
      </c>
      <c r="J38" s="70">
        <f t="shared" si="2"/>
        <v>694.52499999999998</v>
      </c>
      <c r="K38" s="6">
        <f>ROUND('9,2'!K38*'1,2'!$E$28,0)</f>
        <v>7003</v>
      </c>
      <c r="L38" s="70">
        <f t="shared" si="3"/>
        <v>2275.9749999999999</v>
      </c>
      <c r="M38" s="6">
        <f>ROUND('9,2'!M38*'1,2'!$E$28,0)</f>
        <v>7933</v>
      </c>
      <c r="N38" s="70">
        <f t="shared" si="4"/>
        <v>2578.2249999999999</v>
      </c>
      <c r="O38" s="63"/>
      <c r="P38" s="63"/>
      <c r="R38" s="26"/>
      <c r="S38" s="26"/>
      <c r="T38" s="26"/>
      <c r="U38" s="26"/>
      <c r="V38" s="26"/>
      <c r="W38" s="26"/>
      <c r="X38" s="26"/>
      <c r="Y38" s="26"/>
      <c r="Z38" s="26"/>
      <c r="AA38" s="26"/>
    </row>
    <row r="39" spans="1:27" ht="12.75" customHeight="1" x14ac:dyDescent="0.2">
      <c r="A39" s="4" t="s">
        <v>278</v>
      </c>
      <c r="B39" s="4" t="s">
        <v>2173</v>
      </c>
      <c r="C39" s="5" t="s">
        <v>2174</v>
      </c>
      <c r="D39" s="4" t="s">
        <v>15</v>
      </c>
      <c r="E39" s="6">
        <f>ROUND('9,2'!E39*'1,2'!$E$28,0)</f>
        <v>4694</v>
      </c>
      <c r="F39" s="70">
        <f t="shared" si="0"/>
        <v>1525.55</v>
      </c>
      <c r="G39" s="11">
        <v>3421</v>
      </c>
      <c r="H39" s="70">
        <f t="shared" si="1"/>
        <v>1111.825</v>
      </c>
      <c r="I39" s="11">
        <v>2699</v>
      </c>
      <c r="J39" s="70">
        <f t="shared" si="2"/>
        <v>877.17500000000007</v>
      </c>
      <c r="K39" s="6">
        <f>ROUND('9,2'!K39*'1,2'!$E$28,0)</f>
        <v>8664</v>
      </c>
      <c r="L39" s="70">
        <f t="shared" si="3"/>
        <v>2815.8</v>
      </c>
      <c r="M39" s="6">
        <f>ROUND('9,2'!M39*'1,2'!$E$28,0)</f>
        <v>10146</v>
      </c>
      <c r="N39" s="70">
        <f t="shared" si="4"/>
        <v>3297.4500000000003</v>
      </c>
      <c r="O39" s="63"/>
      <c r="P39" s="63"/>
      <c r="R39" s="26"/>
      <c r="S39" s="26"/>
      <c r="T39" s="26"/>
      <c r="U39" s="26"/>
      <c r="V39" s="26"/>
      <c r="W39" s="26"/>
      <c r="X39" s="26"/>
      <c r="Y39" s="26"/>
      <c r="Z39" s="26"/>
      <c r="AA39" s="26"/>
    </row>
    <row r="40" spans="1:27" ht="24.75" customHeight="1" x14ac:dyDescent="0.2">
      <c r="A40" s="4" t="s">
        <v>281</v>
      </c>
      <c r="B40" s="4" t="s">
        <v>2175</v>
      </c>
      <c r="C40" s="5" t="s">
        <v>2176</v>
      </c>
      <c r="D40" s="4" t="s">
        <v>15</v>
      </c>
      <c r="E40" s="6">
        <f>ROUND('9,2'!E40*'1,2'!$E$28,0)</f>
        <v>1220</v>
      </c>
      <c r="F40" s="70">
        <f t="shared" si="0"/>
        <v>396.5</v>
      </c>
      <c r="G40" s="13">
        <v>888</v>
      </c>
      <c r="H40" s="70">
        <f t="shared" si="1"/>
        <v>288.60000000000002</v>
      </c>
      <c r="I40" s="13">
        <v>701</v>
      </c>
      <c r="J40" s="70">
        <f t="shared" si="2"/>
        <v>227.82500000000002</v>
      </c>
      <c r="K40" s="6">
        <f>ROUND('9,2'!K40*'1,2'!$E$28,0)</f>
        <v>2250</v>
      </c>
      <c r="L40" s="70">
        <f t="shared" si="3"/>
        <v>731.25</v>
      </c>
      <c r="M40" s="6">
        <f>ROUND('9,2'!M40*'1,2'!$E$28,0)</f>
        <v>2637</v>
      </c>
      <c r="N40" s="70">
        <f t="shared" si="4"/>
        <v>857.02499999999998</v>
      </c>
      <c r="O40" s="63"/>
      <c r="P40" s="63"/>
      <c r="R40" s="26"/>
      <c r="S40" s="26"/>
      <c r="T40" s="26"/>
      <c r="U40" s="26"/>
      <c r="V40" s="26"/>
      <c r="W40" s="26"/>
      <c r="X40" s="26"/>
      <c r="Y40" s="26"/>
      <c r="Z40" s="26"/>
      <c r="AA40" s="26"/>
    </row>
    <row r="41" spans="1:27" ht="12.75" customHeight="1" x14ac:dyDescent="0.2">
      <c r="A41" s="4" t="s">
        <v>284</v>
      </c>
      <c r="B41" s="4" t="s">
        <v>2177</v>
      </c>
      <c r="C41" s="5" t="s">
        <v>2178</v>
      </c>
      <c r="D41" s="4" t="s">
        <v>15</v>
      </c>
      <c r="E41" s="6">
        <f>ROUND('9,2'!E41*'1,2'!$E$28,0)</f>
        <v>2415</v>
      </c>
      <c r="F41" s="70">
        <f t="shared" si="0"/>
        <v>784.875</v>
      </c>
      <c r="G41" s="11">
        <v>1759</v>
      </c>
      <c r="H41" s="70">
        <f t="shared" si="1"/>
        <v>571.67500000000007</v>
      </c>
      <c r="I41" s="11">
        <v>1388</v>
      </c>
      <c r="J41" s="70">
        <f t="shared" si="2"/>
        <v>451.1</v>
      </c>
      <c r="K41" s="6">
        <f>ROUND('9,2'!K41*'1,2'!$E$28,0)</f>
        <v>4456</v>
      </c>
      <c r="L41" s="70">
        <f t="shared" si="3"/>
        <v>1448.2</v>
      </c>
      <c r="M41" s="6">
        <f>ROUND('9,2'!M41*'1,2'!$E$28,0)</f>
        <v>5219</v>
      </c>
      <c r="N41" s="70">
        <f t="shared" si="4"/>
        <v>1696.175</v>
      </c>
      <c r="O41" s="63"/>
      <c r="P41" s="63"/>
      <c r="R41" s="26"/>
      <c r="S41" s="26"/>
      <c r="T41" s="26"/>
      <c r="U41" s="26"/>
      <c r="V41" s="26"/>
      <c r="W41" s="26"/>
      <c r="X41" s="26"/>
      <c r="Y41" s="26"/>
      <c r="Z41" s="26"/>
      <c r="AA41" s="26"/>
    </row>
    <row r="42" spans="1:27" ht="12.75" customHeight="1" x14ac:dyDescent="0.2">
      <c r="A42" s="4" t="s">
        <v>287</v>
      </c>
      <c r="B42" s="4" t="s">
        <v>2179</v>
      </c>
      <c r="C42" s="5" t="s">
        <v>2180</v>
      </c>
      <c r="D42" s="4" t="s">
        <v>15</v>
      </c>
      <c r="E42" s="6">
        <f>ROUND('9,2'!E42*'1,2'!$E$28,0)</f>
        <v>3339</v>
      </c>
      <c r="F42" s="70">
        <f t="shared" si="0"/>
        <v>1085.175</v>
      </c>
      <c r="G42" s="11">
        <v>2435</v>
      </c>
      <c r="H42" s="70">
        <f t="shared" si="1"/>
        <v>791.375</v>
      </c>
      <c r="I42" s="11">
        <v>1921</v>
      </c>
      <c r="J42" s="70">
        <f t="shared" si="2"/>
        <v>624.32500000000005</v>
      </c>
      <c r="K42" s="6">
        <f>ROUND('9,2'!K42*'1,2'!$E$28,0)</f>
        <v>6166</v>
      </c>
      <c r="L42" s="70">
        <f t="shared" si="3"/>
        <v>2003.95</v>
      </c>
      <c r="M42" s="6">
        <f>ROUND('9,2'!M42*'1,2'!$E$28,0)</f>
        <v>7221</v>
      </c>
      <c r="N42" s="70">
        <f t="shared" si="4"/>
        <v>2346.8250000000003</v>
      </c>
      <c r="O42" s="63"/>
      <c r="P42" s="63"/>
      <c r="R42" s="26"/>
      <c r="S42" s="26"/>
      <c r="T42" s="26"/>
      <c r="U42" s="26"/>
      <c r="V42" s="26"/>
      <c r="W42" s="26"/>
      <c r="X42" s="26"/>
      <c r="Y42" s="26"/>
      <c r="Z42" s="26"/>
      <c r="AA42" s="26"/>
    </row>
    <row r="43" spans="1:27" ht="12.75" customHeight="1" x14ac:dyDescent="0.2">
      <c r="A43" s="4" t="s">
        <v>291</v>
      </c>
      <c r="B43" s="4" t="s">
        <v>2181</v>
      </c>
      <c r="C43" s="5" t="s">
        <v>2182</v>
      </c>
      <c r="D43" s="4" t="s">
        <v>15</v>
      </c>
      <c r="E43" s="6">
        <f>ROUND('9,2'!E43*'1,2'!$E$28,0)</f>
        <v>4671</v>
      </c>
      <c r="F43" s="70">
        <f t="shared" si="0"/>
        <v>1518.075</v>
      </c>
      <c r="G43" s="11">
        <v>3404</v>
      </c>
      <c r="H43" s="70">
        <f t="shared" si="1"/>
        <v>1106.3</v>
      </c>
      <c r="I43" s="11">
        <v>2685</v>
      </c>
      <c r="J43" s="70">
        <f t="shared" si="2"/>
        <v>872.625</v>
      </c>
      <c r="K43" s="6">
        <f>ROUND('9,2'!K43*'1,2'!$E$28,0)</f>
        <v>8619</v>
      </c>
      <c r="L43" s="70">
        <f t="shared" si="3"/>
        <v>2801.1750000000002</v>
      </c>
      <c r="M43" s="6">
        <f>ROUND('9,2'!M43*'1,2'!$E$28,0)</f>
        <v>10095</v>
      </c>
      <c r="N43" s="70">
        <f t="shared" si="4"/>
        <v>3280.875</v>
      </c>
      <c r="O43" s="63"/>
      <c r="P43" s="63"/>
      <c r="R43" s="26"/>
      <c r="S43" s="26"/>
      <c r="T43" s="26"/>
      <c r="U43" s="26"/>
      <c r="V43" s="26"/>
      <c r="W43" s="26"/>
      <c r="X43" s="26"/>
      <c r="Y43" s="26"/>
      <c r="Z43" s="26"/>
      <c r="AA43" s="26"/>
    </row>
    <row r="44" spans="1:27" ht="12.75" customHeight="1" x14ac:dyDescent="0.2">
      <c r="A44" s="4" t="s">
        <v>294</v>
      </c>
      <c r="B44" s="4" t="s">
        <v>2183</v>
      </c>
      <c r="C44" s="5" t="s">
        <v>2184</v>
      </c>
      <c r="D44" s="4" t="s">
        <v>15</v>
      </c>
      <c r="E44" s="6">
        <f>ROUND('9,2'!E44*'1,2'!$E$28,0)</f>
        <v>5466</v>
      </c>
      <c r="F44" s="70">
        <f t="shared" si="0"/>
        <v>1776.45</v>
      </c>
      <c r="G44" s="11">
        <v>3985</v>
      </c>
      <c r="H44" s="70">
        <f t="shared" si="1"/>
        <v>1295.125</v>
      </c>
      <c r="I44" s="11">
        <v>3144</v>
      </c>
      <c r="J44" s="70">
        <f t="shared" si="2"/>
        <v>1021.8000000000001</v>
      </c>
      <c r="K44" s="6">
        <f>ROUND('9,2'!K44*'1,2'!$E$28,0)</f>
        <v>10093</v>
      </c>
      <c r="L44" s="70">
        <f t="shared" si="3"/>
        <v>3280.2249999999999</v>
      </c>
      <c r="M44" s="6">
        <f>ROUND('9,2'!M44*'1,2'!$E$28,0)</f>
        <v>11819</v>
      </c>
      <c r="N44" s="70">
        <f t="shared" si="4"/>
        <v>3841.1750000000002</v>
      </c>
      <c r="O44" s="63"/>
      <c r="P44" s="63"/>
      <c r="R44" s="26"/>
      <c r="S44" s="26"/>
      <c r="T44" s="26"/>
      <c r="U44" s="26"/>
      <c r="V44" s="26"/>
      <c r="W44" s="26"/>
      <c r="X44" s="26"/>
      <c r="Y44" s="26"/>
      <c r="Z44" s="26"/>
      <c r="AA44" s="26"/>
    </row>
    <row r="45" spans="1:27" ht="12.75" customHeight="1" x14ac:dyDescent="0.2">
      <c r="A45" s="4" t="s">
        <v>297</v>
      </c>
      <c r="B45" s="4" t="s">
        <v>2185</v>
      </c>
      <c r="C45" s="5" t="s">
        <v>2186</v>
      </c>
      <c r="D45" s="4" t="s">
        <v>15</v>
      </c>
      <c r="E45" s="6">
        <f>ROUND('9,2'!E45*'1,2'!$E$28,0)</f>
        <v>7193</v>
      </c>
      <c r="F45" s="70">
        <f t="shared" si="0"/>
        <v>2337.7249999999999</v>
      </c>
      <c r="G45" s="11">
        <v>5243</v>
      </c>
      <c r="H45" s="70">
        <f t="shared" si="1"/>
        <v>1703.9750000000001</v>
      </c>
      <c r="I45" s="11">
        <v>4135</v>
      </c>
      <c r="J45" s="70">
        <f t="shared" si="2"/>
        <v>1343.875</v>
      </c>
      <c r="K45" s="6">
        <f>ROUND('9,2'!K45*'1,2'!$E$28,0)</f>
        <v>13279</v>
      </c>
      <c r="L45" s="70">
        <f t="shared" si="3"/>
        <v>4315.6750000000002</v>
      </c>
      <c r="M45" s="6">
        <f>ROUND('9,2'!M45*'1,2'!$E$28,0)</f>
        <v>15549</v>
      </c>
      <c r="N45" s="70">
        <f t="shared" si="4"/>
        <v>5053.4250000000002</v>
      </c>
      <c r="O45" s="63"/>
      <c r="P45" s="63"/>
      <c r="R45" s="26"/>
      <c r="S45" s="26"/>
      <c r="T45" s="26"/>
      <c r="U45" s="26"/>
      <c r="V45" s="26"/>
      <c r="W45" s="26"/>
      <c r="X45" s="26"/>
      <c r="Y45" s="26"/>
      <c r="Z45" s="26"/>
      <c r="AA45" s="26"/>
    </row>
    <row r="46" spans="1:27" ht="12.75" customHeight="1" x14ac:dyDescent="0.2">
      <c r="A46" s="4" t="s">
        <v>300</v>
      </c>
      <c r="B46" s="4" t="s">
        <v>2187</v>
      </c>
      <c r="C46" s="5" t="s">
        <v>2188</v>
      </c>
      <c r="D46" s="4" t="s">
        <v>15</v>
      </c>
      <c r="E46" s="6">
        <f>ROUND('9,2'!E46*'1,2'!$E$28,0)</f>
        <v>8168</v>
      </c>
      <c r="F46" s="70">
        <f t="shared" si="0"/>
        <v>2654.6</v>
      </c>
      <c r="G46" s="11">
        <v>5955</v>
      </c>
      <c r="H46" s="70">
        <f t="shared" si="1"/>
        <v>1935.375</v>
      </c>
      <c r="I46" s="11">
        <v>4696</v>
      </c>
      <c r="J46" s="70">
        <f t="shared" si="2"/>
        <v>1526.2</v>
      </c>
      <c r="K46" s="6">
        <f>ROUND('9,2'!K46*'1,2'!$E$28,0)</f>
        <v>15078</v>
      </c>
      <c r="L46" s="70">
        <f t="shared" si="3"/>
        <v>4900.3500000000004</v>
      </c>
      <c r="M46" s="6">
        <f>ROUND('9,2'!M46*'1,2'!$E$28,0)</f>
        <v>17659</v>
      </c>
      <c r="N46" s="70">
        <f t="shared" si="4"/>
        <v>5739.1750000000002</v>
      </c>
      <c r="O46" s="63"/>
      <c r="P46" s="63"/>
      <c r="R46" s="26"/>
      <c r="S46" s="26"/>
      <c r="T46" s="26"/>
      <c r="U46" s="26"/>
      <c r="V46" s="26"/>
      <c r="W46" s="26"/>
      <c r="X46" s="26"/>
      <c r="Y46" s="26"/>
      <c r="Z46" s="26"/>
      <c r="AA46" s="26"/>
    </row>
    <row r="47" spans="1:27" ht="24.75" customHeight="1" x14ac:dyDescent="0.2">
      <c r="A47" s="4" t="s">
        <v>304</v>
      </c>
      <c r="B47" s="4" t="s">
        <v>2189</v>
      </c>
      <c r="C47" s="5" t="s">
        <v>2190</v>
      </c>
      <c r="D47" s="4" t="s">
        <v>15</v>
      </c>
      <c r="E47" s="6">
        <f>ROUND('9,2'!E47*'1,2'!$E$28,0)</f>
        <v>578</v>
      </c>
      <c r="F47" s="70">
        <f t="shared" si="0"/>
        <v>187.85</v>
      </c>
      <c r="G47" s="13">
        <v>420</v>
      </c>
      <c r="H47" s="70">
        <f t="shared" si="1"/>
        <v>136.5</v>
      </c>
      <c r="I47" s="13">
        <v>332</v>
      </c>
      <c r="J47" s="70">
        <f t="shared" si="2"/>
        <v>107.9</v>
      </c>
      <c r="K47" s="6">
        <f>ROUND('9,2'!K47*'1,2'!$E$28,0)</f>
        <v>1076</v>
      </c>
      <c r="L47" s="70">
        <f t="shared" si="3"/>
        <v>349.7</v>
      </c>
      <c r="M47" s="6">
        <f>ROUND('9,2'!M47*'1,2'!$E$28,0)</f>
        <v>1241</v>
      </c>
      <c r="N47" s="70">
        <f t="shared" si="4"/>
        <v>403.32499999999999</v>
      </c>
      <c r="O47" s="63"/>
      <c r="P47" s="63"/>
      <c r="R47" s="26"/>
      <c r="S47" s="26"/>
      <c r="T47" s="26"/>
      <c r="U47" s="26"/>
      <c r="V47" s="26"/>
      <c r="W47" s="26"/>
      <c r="X47" s="26"/>
      <c r="Y47" s="26"/>
      <c r="Z47" s="26"/>
      <c r="AA47" s="26"/>
    </row>
    <row r="48" spans="1:27" ht="24.75" customHeight="1" x14ac:dyDescent="0.2">
      <c r="A48" s="4" t="s">
        <v>307</v>
      </c>
      <c r="B48" s="4" t="s">
        <v>2191</v>
      </c>
      <c r="C48" s="5" t="s">
        <v>2192</v>
      </c>
      <c r="D48" s="4" t="s">
        <v>15</v>
      </c>
      <c r="E48" s="6">
        <f>ROUND('9,2'!E48*'1,2'!$E$28,0)</f>
        <v>1853</v>
      </c>
      <c r="F48" s="70">
        <f t="shared" si="0"/>
        <v>602.22500000000002</v>
      </c>
      <c r="G48" s="11">
        <v>1343</v>
      </c>
      <c r="H48" s="70">
        <f t="shared" si="1"/>
        <v>436.47500000000002</v>
      </c>
      <c r="I48" s="11">
        <v>1065</v>
      </c>
      <c r="J48" s="70">
        <f t="shared" si="2"/>
        <v>346.125</v>
      </c>
      <c r="K48" s="6">
        <f>ROUND('9,2'!K48*'1,2'!$E$28,0)</f>
        <v>3491</v>
      </c>
      <c r="L48" s="70">
        <f t="shared" si="3"/>
        <v>1134.575</v>
      </c>
      <c r="M48" s="6">
        <f>ROUND('9,2'!M48*'1,2'!$E$28,0)</f>
        <v>3953</v>
      </c>
      <c r="N48" s="70">
        <f t="shared" si="4"/>
        <v>1284.7250000000001</v>
      </c>
      <c r="O48" s="63"/>
      <c r="P48" s="63"/>
      <c r="R48" s="26"/>
      <c r="S48" s="26"/>
      <c r="T48" s="26"/>
      <c r="U48" s="26"/>
      <c r="V48" s="26"/>
      <c r="W48" s="26"/>
      <c r="X48" s="26"/>
      <c r="Y48" s="26"/>
      <c r="Z48" s="26"/>
      <c r="AA48" s="26"/>
    </row>
    <row r="49" spans="1:27" ht="24.75" customHeight="1" x14ac:dyDescent="0.2">
      <c r="A49" s="4" t="s">
        <v>310</v>
      </c>
      <c r="B49" s="4" t="s">
        <v>2193</v>
      </c>
      <c r="C49" s="5" t="s">
        <v>2194</v>
      </c>
      <c r="D49" s="4" t="s">
        <v>15</v>
      </c>
      <c r="E49" s="6">
        <f>ROUND('9,2'!E49*'1,2'!$E$28,0)</f>
        <v>2453</v>
      </c>
      <c r="F49" s="70">
        <f t="shared" si="0"/>
        <v>797.22500000000002</v>
      </c>
      <c r="G49" s="11">
        <v>1777</v>
      </c>
      <c r="H49" s="70">
        <f t="shared" si="1"/>
        <v>577.52499999999998</v>
      </c>
      <c r="I49" s="11">
        <v>1410</v>
      </c>
      <c r="J49" s="70">
        <f t="shared" si="2"/>
        <v>458.25</v>
      </c>
      <c r="K49" s="6">
        <f>ROUND('9,2'!K49*'1,2'!$E$28,0)</f>
        <v>4622</v>
      </c>
      <c r="L49" s="70">
        <f t="shared" si="3"/>
        <v>1502.15</v>
      </c>
      <c r="M49" s="6">
        <f>ROUND('9,2'!M49*'1,2'!$E$28,0)</f>
        <v>5236</v>
      </c>
      <c r="N49" s="70">
        <f t="shared" si="4"/>
        <v>1701.7</v>
      </c>
      <c r="O49" s="63"/>
      <c r="P49" s="63"/>
      <c r="R49" s="26"/>
      <c r="S49" s="26"/>
      <c r="T49" s="26"/>
      <c r="U49" s="26"/>
      <c r="V49" s="26"/>
      <c r="W49" s="26"/>
      <c r="X49" s="26"/>
      <c r="Y49" s="26"/>
      <c r="Z49" s="26"/>
      <c r="AA49" s="26"/>
    </row>
    <row r="50" spans="1:27" ht="24.75" customHeight="1" x14ac:dyDescent="0.2">
      <c r="A50" s="4" t="s">
        <v>313</v>
      </c>
      <c r="B50" s="4" t="s">
        <v>2195</v>
      </c>
      <c r="C50" s="5" t="s">
        <v>2196</v>
      </c>
      <c r="D50" s="4" t="s">
        <v>15</v>
      </c>
      <c r="E50" s="6">
        <f>ROUND('9,2'!E50*'1,2'!$E$28,0)</f>
        <v>2836</v>
      </c>
      <c r="F50" s="70">
        <f t="shared" si="0"/>
        <v>921.7</v>
      </c>
      <c r="G50" s="11">
        <v>2054</v>
      </c>
      <c r="H50" s="70">
        <f t="shared" si="1"/>
        <v>667.55000000000007</v>
      </c>
      <c r="I50" s="11">
        <v>1629</v>
      </c>
      <c r="J50" s="70">
        <f t="shared" si="2"/>
        <v>529.42500000000007</v>
      </c>
      <c r="K50" s="6">
        <f>ROUND('9,2'!K50*'1,2'!$E$28,0)</f>
        <v>5340</v>
      </c>
      <c r="L50" s="70">
        <f t="shared" si="3"/>
        <v>1735.5</v>
      </c>
      <c r="M50" s="6">
        <f>ROUND('9,2'!M50*'1,2'!$E$28,0)</f>
        <v>6047</v>
      </c>
      <c r="N50" s="70">
        <f t="shared" si="4"/>
        <v>1965.2750000000001</v>
      </c>
      <c r="O50" s="63"/>
      <c r="P50" s="63"/>
      <c r="R50" s="26"/>
      <c r="S50" s="26"/>
      <c r="T50" s="26"/>
      <c r="U50" s="26"/>
      <c r="V50" s="26"/>
      <c r="W50" s="26"/>
      <c r="X50" s="26"/>
      <c r="Y50" s="26"/>
      <c r="Z50" s="26"/>
      <c r="AA50" s="26"/>
    </row>
  </sheetData>
  <autoFilter ref="A1:Z50">
    <filterColumn colId="0" showButton="0"/>
    <filterColumn colId="1" showButton="0"/>
    <filterColumn colId="2" showButton="0"/>
    <filterColumn colId="3" showButton="0"/>
    <filterColumn colId="4" showButton="0"/>
  </autoFilter>
  <mergeCells count="17">
    <mergeCell ref="I8:J8"/>
    <mergeCell ref="K8:L8"/>
    <mergeCell ref="M8:N8"/>
    <mergeCell ref="A8:A9"/>
    <mergeCell ref="B8:B9"/>
    <mergeCell ref="C8:C9"/>
    <mergeCell ref="D8:D9"/>
    <mergeCell ref="E8:F8"/>
    <mergeCell ref="G8:H8"/>
    <mergeCell ref="A1:N1"/>
    <mergeCell ref="A4:N4"/>
    <mergeCell ref="A6:F6"/>
    <mergeCell ref="E7:F7"/>
    <mergeCell ref="G7:H7"/>
    <mergeCell ref="I7:J7"/>
    <mergeCell ref="K7:L7"/>
    <mergeCell ref="M7:N7"/>
  </mergeCells>
  <pageMargins left="0.39370078740157477" right="0.39370078740157477" top="0.39370078740157477" bottom="0.39370078740157477" header="0" footer="0"/>
  <pageSetup paperSize="9" fitToWidth="0" fitToHeight="0" pageOrder="overThenDown"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U48"/>
  <sheetViews>
    <sheetView view="pageBreakPreview" zoomScaleNormal="100" zoomScaleSheetLayoutView="100" workbookViewId="0">
      <selection activeCell="M9" sqref="M9:M36"/>
    </sheetView>
  </sheetViews>
  <sheetFormatPr defaultColWidth="9.140625" defaultRowHeight="12.75" x14ac:dyDescent="0.2"/>
  <cols>
    <col min="1" max="1" width="5" style="102" customWidth="1"/>
    <col min="2" max="2" width="9.5703125" style="102" customWidth="1"/>
    <col min="3" max="3" width="62.7109375" style="102" customWidth="1"/>
    <col min="4" max="4" width="11" style="102" customWidth="1"/>
    <col min="5" max="7" width="16.5703125" style="102" customWidth="1"/>
    <col min="8" max="9" width="9.140625" style="102" customWidth="1"/>
    <col min="10" max="10" width="10.42578125" style="102" customWidth="1"/>
    <col min="11" max="14" width="9.140625" style="102" customWidth="1"/>
    <col min="15" max="15" width="10.140625" style="102" customWidth="1"/>
    <col min="16" max="21" width="9.140625" style="102" customWidth="1"/>
    <col min="22" max="253" width="9.140625" style="102"/>
    <col min="254" max="254" width="11.5703125" style="102" customWidth="1"/>
    <col min="255" max="255" width="13.140625" style="102" customWidth="1"/>
    <col min="256" max="256" width="48.42578125" style="102" customWidth="1"/>
    <col min="257" max="257" width="13.85546875" style="102" customWidth="1"/>
    <col min="258" max="258" width="11.42578125" style="102" customWidth="1"/>
    <col min="259" max="259" width="11.85546875" style="102" customWidth="1"/>
    <col min="260" max="509" width="9.140625" style="102"/>
    <col min="510" max="510" width="11.5703125" style="102" customWidth="1"/>
    <col min="511" max="511" width="13.140625" style="102" customWidth="1"/>
    <col min="512" max="512" width="48.42578125" style="102" customWidth="1"/>
    <col min="513" max="513" width="13.85546875" style="102" customWidth="1"/>
    <col min="514" max="514" width="11.42578125" style="102" customWidth="1"/>
    <col min="515" max="515" width="11.85546875" style="102" customWidth="1"/>
    <col min="516" max="765" width="9.140625" style="102"/>
    <col min="766" max="766" width="11.5703125" style="102" customWidth="1"/>
    <col min="767" max="767" width="13.140625" style="102" customWidth="1"/>
    <col min="768" max="768" width="48.42578125" style="102" customWidth="1"/>
    <col min="769" max="769" width="13.85546875" style="102" customWidth="1"/>
    <col min="770" max="770" width="11.42578125" style="102" customWidth="1"/>
    <col min="771" max="771" width="11.85546875" style="102" customWidth="1"/>
    <col min="772" max="1021" width="9.140625" style="102"/>
    <col min="1022" max="1022" width="11.5703125" style="102" customWidth="1"/>
    <col min="1023" max="1023" width="13.140625" style="102" customWidth="1"/>
    <col min="1024" max="1024" width="48.42578125" style="102" customWidth="1"/>
    <col min="1025" max="1025" width="13.85546875" style="102" customWidth="1"/>
    <col min="1026" max="1026" width="11.42578125" style="102" customWidth="1"/>
    <col min="1027" max="1027" width="11.85546875" style="102" customWidth="1"/>
    <col min="1028" max="1277" width="9.140625" style="102"/>
    <col min="1278" max="1278" width="11.5703125" style="102" customWidth="1"/>
    <col min="1279" max="1279" width="13.140625" style="102" customWidth="1"/>
    <col min="1280" max="1280" width="48.42578125" style="102" customWidth="1"/>
    <col min="1281" max="1281" width="13.85546875" style="102" customWidth="1"/>
    <col min="1282" max="1282" width="11.42578125" style="102" customWidth="1"/>
    <col min="1283" max="1283" width="11.85546875" style="102" customWidth="1"/>
    <col min="1284" max="1533" width="9.140625" style="102"/>
    <col min="1534" max="1534" width="11.5703125" style="102" customWidth="1"/>
    <col min="1535" max="1535" width="13.140625" style="102" customWidth="1"/>
    <col min="1536" max="1536" width="48.42578125" style="102" customWidth="1"/>
    <col min="1537" max="1537" width="13.85546875" style="102" customWidth="1"/>
    <col min="1538" max="1538" width="11.42578125" style="102" customWidth="1"/>
    <col min="1539" max="1539" width="11.85546875" style="102" customWidth="1"/>
    <col min="1540" max="1789" width="9.140625" style="102"/>
    <col min="1790" max="1790" width="11.5703125" style="102" customWidth="1"/>
    <col min="1791" max="1791" width="13.140625" style="102" customWidth="1"/>
    <col min="1792" max="1792" width="48.42578125" style="102" customWidth="1"/>
    <col min="1793" max="1793" width="13.85546875" style="102" customWidth="1"/>
    <col min="1794" max="1794" width="11.42578125" style="102" customWidth="1"/>
    <col min="1795" max="1795" width="11.85546875" style="102" customWidth="1"/>
    <col min="1796" max="2045" width="9.140625" style="102"/>
    <col min="2046" max="2046" width="11.5703125" style="102" customWidth="1"/>
    <col min="2047" max="2047" width="13.140625" style="102" customWidth="1"/>
    <col min="2048" max="2048" width="48.42578125" style="102" customWidth="1"/>
    <col min="2049" max="2049" width="13.85546875" style="102" customWidth="1"/>
    <col min="2050" max="2050" width="11.42578125" style="102" customWidth="1"/>
    <col min="2051" max="2051" width="11.85546875" style="102" customWidth="1"/>
    <col min="2052" max="2301" width="9.140625" style="102"/>
    <col min="2302" max="2302" width="11.5703125" style="102" customWidth="1"/>
    <col min="2303" max="2303" width="13.140625" style="102" customWidth="1"/>
    <col min="2304" max="2304" width="48.42578125" style="102" customWidth="1"/>
    <col min="2305" max="2305" width="13.85546875" style="102" customWidth="1"/>
    <col min="2306" max="2306" width="11.42578125" style="102" customWidth="1"/>
    <col min="2307" max="2307" width="11.85546875" style="102" customWidth="1"/>
    <col min="2308" max="2557" width="9.140625" style="102"/>
    <col min="2558" max="2558" width="11.5703125" style="102" customWidth="1"/>
    <col min="2559" max="2559" width="13.140625" style="102" customWidth="1"/>
    <col min="2560" max="2560" width="48.42578125" style="102" customWidth="1"/>
    <col min="2561" max="2561" width="13.85546875" style="102" customWidth="1"/>
    <col min="2562" max="2562" width="11.42578125" style="102" customWidth="1"/>
    <col min="2563" max="2563" width="11.85546875" style="102" customWidth="1"/>
    <col min="2564" max="2813" width="9.140625" style="102"/>
    <col min="2814" max="2814" width="11.5703125" style="102" customWidth="1"/>
    <col min="2815" max="2815" width="13.140625" style="102" customWidth="1"/>
    <col min="2816" max="2816" width="48.42578125" style="102" customWidth="1"/>
    <col min="2817" max="2817" width="13.85546875" style="102" customWidth="1"/>
    <col min="2818" max="2818" width="11.42578125" style="102" customWidth="1"/>
    <col min="2819" max="2819" width="11.85546875" style="102" customWidth="1"/>
    <col min="2820" max="3069" width="9.140625" style="102"/>
    <col min="3070" max="3070" width="11.5703125" style="102" customWidth="1"/>
    <col min="3071" max="3071" width="13.140625" style="102" customWidth="1"/>
    <col min="3072" max="3072" width="48.42578125" style="102" customWidth="1"/>
    <col min="3073" max="3073" width="13.85546875" style="102" customWidth="1"/>
    <col min="3074" max="3074" width="11.42578125" style="102" customWidth="1"/>
    <col min="3075" max="3075" width="11.85546875" style="102" customWidth="1"/>
    <col min="3076" max="3325" width="9.140625" style="102"/>
    <col min="3326" max="3326" width="11.5703125" style="102" customWidth="1"/>
    <col min="3327" max="3327" width="13.140625" style="102" customWidth="1"/>
    <col min="3328" max="3328" width="48.42578125" style="102" customWidth="1"/>
    <col min="3329" max="3329" width="13.85546875" style="102" customWidth="1"/>
    <col min="3330" max="3330" width="11.42578125" style="102" customWidth="1"/>
    <col min="3331" max="3331" width="11.85546875" style="102" customWidth="1"/>
    <col min="3332" max="3581" width="9.140625" style="102"/>
    <col min="3582" max="3582" width="11.5703125" style="102" customWidth="1"/>
    <col min="3583" max="3583" width="13.140625" style="102" customWidth="1"/>
    <col min="3584" max="3584" width="48.42578125" style="102" customWidth="1"/>
    <col min="3585" max="3585" width="13.85546875" style="102" customWidth="1"/>
    <col min="3586" max="3586" width="11.42578125" style="102" customWidth="1"/>
    <col min="3587" max="3587" width="11.85546875" style="102" customWidth="1"/>
    <col min="3588" max="3837" width="9.140625" style="102"/>
    <col min="3838" max="3838" width="11.5703125" style="102" customWidth="1"/>
    <col min="3839" max="3839" width="13.140625" style="102" customWidth="1"/>
    <col min="3840" max="3840" width="48.42578125" style="102" customWidth="1"/>
    <col min="3841" max="3841" width="13.85546875" style="102" customWidth="1"/>
    <col min="3842" max="3842" width="11.42578125" style="102" customWidth="1"/>
    <col min="3843" max="3843" width="11.85546875" style="102" customWidth="1"/>
    <col min="3844" max="4093" width="9.140625" style="102"/>
    <col min="4094" max="4094" width="11.5703125" style="102" customWidth="1"/>
    <col min="4095" max="4095" width="13.140625" style="102" customWidth="1"/>
    <col min="4096" max="4096" width="48.42578125" style="102" customWidth="1"/>
    <col min="4097" max="4097" width="13.85546875" style="102" customWidth="1"/>
    <col min="4098" max="4098" width="11.42578125" style="102" customWidth="1"/>
    <col min="4099" max="4099" width="11.85546875" style="102" customWidth="1"/>
    <col min="4100" max="4349" width="9.140625" style="102"/>
    <col min="4350" max="4350" width="11.5703125" style="102" customWidth="1"/>
    <col min="4351" max="4351" width="13.140625" style="102" customWidth="1"/>
    <col min="4352" max="4352" width="48.42578125" style="102" customWidth="1"/>
    <col min="4353" max="4353" width="13.85546875" style="102" customWidth="1"/>
    <col min="4354" max="4354" width="11.42578125" style="102" customWidth="1"/>
    <col min="4355" max="4355" width="11.85546875" style="102" customWidth="1"/>
    <col min="4356" max="4605" width="9.140625" style="102"/>
    <col min="4606" max="4606" width="11.5703125" style="102" customWidth="1"/>
    <col min="4607" max="4607" width="13.140625" style="102" customWidth="1"/>
    <col min="4608" max="4608" width="48.42578125" style="102" customWidth="1"/>
    <col min="4609" max="4609" width="13.85546875" style="102" customWidth="1"/>
    <col min="4610" max="4610" width="11.42578125" style="102" customWidth="1"/>
    <col min="4611" max="4611" width="11.85546875" style="102" customWidth="1"/>
    <col min="4612" max="4861" width="9.140625" style="102"/>
    <col min="4862" max="4862" width="11.5703125" style="102" customWidth="1"/>
    <col min="4863" max="4863" width="13.140625" style="102" customWidth="1"/>
    <col min="4864" max="4864" width="48.42578125" style="102" customWidth="1"/>
    <col min="4865" max="4865" width="13.85546875" style="102" customWidth="1"/>
    <col min="4866" max="4866" width="11.42578125" style="102" customWidth="1"/>
    <col min="4867" max="4867" width="11.85546875" style="102" customWidth="1"/>
    <col min="4868" max="5117" width="9.140625" style="102"/>
    <col min="5118" max="5118" width="11.5703125" style="102" customWidth="1"/>
    <col min="5119" max="5119" width="13.140625" style="102" customWidth="1"/>
    <col min="5120" max="5120" width="48.42578125" style="102" customWidth="1"/>
    <col min="5121" max="5121" width="13.85546875" style="102" customWidth="1"/>
    <col min="5122" max="5122" width="11.42578125" style="102" customWidth="1"/>
    <col min="5123" max="5123" width="11.85546875" style="102" customWidth="1"/>
    <col min="5124" max="5373" width="9.140625" style="102"/>
    <col min="5374" max="5374" width="11.5703125" style="102" customWidth="1"/>
    <col min="5375" max="5375" width="13.140625" style="102" customWidth="1"/>
    <col min="5376" max="5376" width="48.42578125" style="102" customWidth="1"/>
    <col min="5377" max="5377" width="13.85546875" style="102" customWidth="1"/>
    <col min="5378" max="5378" width="11.42578125" style="102" customWidth="1"/>
    <col min="5379" max="5379" width="11.85546875" style="102" customWidth="1"/>
    <col min="5380" max="5629" width="9.140625" style="102"/>
    <col min="5630" max="5630" width="11.5703125" style="102" customWidth="1"/>
    <col min="5631" max="5631" width="13.140625" style="102" customWidth="1"/>
    <col min="5632" max="5632" width="48.42578125" style="102" customWidth="1"/>
    <col min="5633" max="5633" width="13.85546875" style="102" customWidth="1"/>
    <col min="5634" max="5634" width="11.42578125" style="102" customWidth="1"/>
    <col min="5635" max="5635" width="11.85546875" style="102" customWidth="1"/>
    <col min="5636" max="5885" width="9.140625" style="102"/>
    <col min="5886" max="5886" width="11.5703125" style="102" customWidth="1"/>
    <col min="5887" max="5887" width="13.140625" style="102" customWidth="1"/>
    <col min="5888" max="5888" width="48.42578125" style="102" customWidth="1"/>
    <col min="5889" max="5889" width="13.85546875" style="102" customWidth="1"/>
    <col min="5890" max="5890" width="11.42578125" style="102" customWidth="1"/>
    <col min="5891" max="5891" width="11.85546875" style="102" customWidth="1"/>
    <col min="5892" max="6141" width="9.140625" style="102"/>
    <col min="6142" max="6142" width="11.5703125" style="102" customWidth="1"/>
    <col min="6143" max="6143" width="13.140625" style="102" customWidth="1"/>
    <col min="6144" max="6144" width="48.42578125" style="102" customWidth="1"/>
    <col min="6145" max="6145" width="13.85546875" style="102" customWidth="1"/>
    <col min="6146" max="6146" width="11.42578125" style="102" customWidth="1"/>
    <col min="6147" max="6147" width="11.85546875" style="102" customWidth="1"/>
    <col min="6148" max="6397" width="9.140625" style="102"/>
    <col min="6398" max="6398" width="11.5703125" style="102" customWidth="1"/>
    <col min="6399" max="6399" width="13.140625" style="102" customWidth="1"/>
    <col min="6400" max="6400" width="48.42578125" style="102" customWidth="1"/>
    <col min="6401" max="6401" width="13.85546875" style="102" customWidth="1"/>
    <col min="6402" max="6402" width="11.42578125" style="102" customWidth="1"/>
    <col min="6403" max="6403" width="11.85546875" style="102" customWidth="1"/>
    <col min="6404" max="6653" width="9.140625" style="102"/>
    <col min="6654" max="6654" width="11.5703125" style="102" customWidth="1"/>
    <col min="6655" max="6655" width="13.140625" style="102" customWidth="1"/>
    <col min="6656" max="6656" width="48.42578125" style="102" customWidth="1"/>
    <col min="6657" max="6657" width="13.85546875" style="102" customWidth="1"/>
    <col min="6658" max="6658" width="11.42578125" style="102" customWidth="1"/>
    <col min="6659" max="6659" width="11.85546875" style="102" customWidth="1"/>
    <col min="6660" max="6909" width="9.140625" style="102"/>
    <col min="6910" max="6910" width="11.5703125" style="102" customWidth="1"/>
    <col min="6911" max="6911" width="13.140625" style="102" customWidth="1"/>
    <col min="6912" max="6912" width="48.42578125" style="102" customWidth="1"/>
    <col min="6913" max="6913" width="13.85546875" style="102" customWidth="1"/>
    <col min="6914" max="6914" width="11.42578125" style="102" customWidth="1"/>
    <col min="6915" max="6915" width="11.85546875" style="102" customWidth="1"/>
    <col min="6916" max="7165" width="9.140625" style="102"/>
    <col min="7166" max="7166" width="11.5703125" style="102" customWidth="1"/>
    <col min="7167" max="7167" width="13.140625" style="102" customWidth="1"/>
    <col min="7168" max="7168" width="48.42578125" style="102" customWidth="1"/>
    <col min="7169" max="7169" width="13.85546875" style="102" customWidth="1"/>
    <col min="7170" max="7170" width="11.42578125" style="102" customWidth="1"/>
    <col min="7171" max="7171" width="11.85546875" style="102" customWidth="1"/>
    <col min="7172" max="7421" width="9.140625" style="102"/>
    <col min="7422" max="7422" width="11.5703125" style="102" customWidth="1"/>
    <col min="7423" max="7423" width="13.140625" style="102" customWidth="1"/>
    <col min="7424" max="7424" width="48.42578125" style="102" customWidth="1"/>
    <col min="7425" max="7425" width="13.85546875" style="102" customWidth="1"/>
    <col min="7426" max="7426" width="11.42578125" style="102" customWidth="1"/>
    <col min="7427" max="7427" width="11.85546875" style="102" customWidth="1"/>
    <col min="7428" max="7677" width="9.140625" style="102"/>
    <col min="7678" max="7678" width="11.5703125" style="102" customWidth="1"/>
    <col min="7679" max="7679" width="13.140625" style="102" customWidth="1"/>
    <col min="7680" max="7680" width="48.42578125" style="102" customWidth="1"/>
    <col min="7681" max="7681" width="13.85546875" style="102" customWidth="1"/>
    <col min="7682" max="7682" width="11.42578125" style="102" customWidth="1"/>
    <col min="7683" max="7683" width="11.85546875" style="102" customWidth="1"/>
    <col min="7684" max="7933" width="9.140625" style="102"/>
    <col min="7934" max="7934" width="11.5703125" style="102" customWidth="1"/>
    <col min="7935" max="7935" width="13.140625" style="102" customWidth="1"/>
    <col min="7936" max="7936" width="48.42578125" style="102" customWidth="1"/>
    <col min="7937" max="7937" width="13.85546875" style="102" customWidth="1"/>
    <col min="7938" max="7938" width="11.42578125" style="102" customWidth="1"/>
    <col min="7939" max="7939" width="11.85546875" style="102" customWidth="1"/>
    <col min="7940" max="8189" width="9.140625" style="102"/>
    <col min="8190" max="8190" width="11.5703125" style="102" customWidth="1"/>
    <col min="8191" max="8191" width="13.140625" style="102" customWidth="1"/>
    <col min="8192" max="8192" width="48.42578125" style="102" customWidth="1"/>
    <col min="8193" max="8193" width="13.85546875" style="102" customWidth="1"/>
    <col min="8194" max="8194" width="11.42578125" style="102" customWidth="1"/>
    <col min="8195" max="8195" width="11.85546875" style="102" customWidth="1"/>
    <col min="8196" max="8445" width="9.140625" style="102"/>
    <col min="8446" max="8446" width="11.5703125" style="102" customWidth="1"/>
    <col min="8447" max="8447" width="13.140625" style="102" customWidth="1"/>
    <col min="8448" max="8448" width="48.42578125" style="102" customWidth="1"/>
    <col min="8449" max="8449" width="13.85546875" style="102" customWidth="1"/>
    <col min="8450" max="8450" width="11.42578125" style="102" customWidth="1"/>
    <col min="8451" max="8451" width="11.85546875" style="102" customWidth="1"/>
    <col min="8452" max="8701" width="9.140625" style="102"/>
    <col min="8702" max="8702" width="11.5703125" style="102" customWidth="1"/>
    <col min="8703" max="8703" width="13.140625" style="102" customWidth="1"/>
    <col min="8704" max="8704" width="48.42578125" style="102" customWidth="1"/>
    <col min="8705" max="8705" width="13.85546875" style="102" customWidth="1"/>
    <col min="8706" max="8706" width="11.42578125" style="102" customWidth="1"/>
    <col min="8707" max="8707" width="11.85546875" style="102" customWidth="1"/>
    <col min="8708" max="8957" width="9.140625" style="102"/>
    <col min="8958" max="8958" width="11.5703125" style="102" customWidth="1"/>
    <col min="8959" max="8959" width="13.140625" style="102" customWidth="1"/>
    <col min="8960" max="8960" width="48.42578125" style="102" customWidth="1"/>
    <col min="8961" max="8961" width="13.85546875" style="102" customWidth="1"/>
    <col min="8962" max="8962" width="11.42578125" style="102" customWidth="1"/>
    <col min="8963" max="8963" width="11.85546875" style="102" customWidth="1"/>
    <col min="8964" max="9213" width="9.140625" style="102"/>
    <col min="9214" max="9214" width="11.5703125" style="102" customWidth="1"/>
    <col min="9215" max="9215" width="13.140625" style="102" customWidth="1"/>
    <col min="9216" max="9216" width="48.42578125" style="102" customWidth="1"/>
    <col min="9217" max="9217" width="13.85546875" style="102" customWidth="1"/>
    <col min="9218" max="9218" width="11.42578125" style="102" customWidth="1"/>
    <col min="9219" max="9219" width="11.85546875" style="102" customWidth="1"/>
    <col min="9220" max="9469" width="9.140625" style="102"/>
    <col min="9470" max="9470" width="11.5703125" style="102" customWidth="1"/>
    <col min="9471" max="9471" width="13.140625" style="102" customWidth="1"/>
    <col min="9472" max="9472" width="48.42578125" style="102" customWidth="1"/>
    <col min="9473" max="9473" width="13.85546875" style="102" customWidth="1"/>
    <col min="9474" max="9474" width="11.42578125" style="102" customWidth="1"/>
    <col min="9475" max="9475" width="11.85546875" style="102" customWidth="1"/>
    <col min="9476" max="9725" width="9.140625" style="102"/>
    <col min="9726" max="9726" width="11.5703125" style="102" customWidth="1"/>
    <col min="9727" max="9727" width="13.140625" style="102" customWidth="1"/>
    <col min="9728" max="9728" width="48.42578125" style="102" customWidth="1"/>
    <col min="9729" max="9729" width="13.85546875" style="102" customWidth="1"/>
    <col min="9730" max="9730" width="11.42578125" style="102" customWidth="1"/>
    <col min="9731" max="9731" width="11.85546875" style="102" customWidth="1"/>
    <col min="9732" max="9981" width="9.140625" style="102"/>
    <col min="9982" max="9982" width="11.5703125" style="102" customWidth="1"/>
    <col min="9983" max="9983" width="13.140625" style="102" customWidth="1"/>
    <col min="9984" max="9984" width="48.42578125" style="102" customWidth="1"/>
    <col min="9985" max="9985" width="13.85546875" style="102" customWidth="1"/>
    <col min="9986" max="9986" width="11.42578125" style="102" customWidth="1"/>
    <col min="9987" max="9987" width="11.85546875" style="102" customWidth="1"/>
    <col min="9988" max="10237" width="9.140625" style="102"/>
    <col min="10238" max="10238" width="11.5703125" style="102" customWidth="1"/>
    <col min="10239" max="10239" width="13.140625" style="102" customWidth="1"/>
    <col min="10240" max="10240" width="48.42578125" style="102" customWidth="1"/>
    <col min="10241" max="10241" width="13.85546875" style="102" customWidth="1"/>
    <col min="10242" max="10242" width="11.42578125" style="102" customWidth="1"/>
    <col min="10243" max="10243" width="11.85546875" style="102" customWidth="1"/>
    <col min="10244" max="10493" width="9.140625" style="102"/>
    <col min="10494" max="10494" width="11.5703125" style="102" customWidth="1"/>
    <col min="10495" max="10495" width="13.140625" style="102" customWidth="1"/>
    <col min="10496" max="10496" width="48.42578125" style="102" customWidth="1"/>
    <col min="10497" max="10497" width="13.85546875" style="102" customWidth="1"/>
    <col min="10498" max="10498" width="11.42578125" style="102" customWidth="1"/>
    <col min="10499" max="10499" width="11.85546875" style="102" customWidth="1"/>
    <col min="10500" max="10749" width="9.140625" style="102"/>
    <col min="10750" max="10750" width="11.5703125" style="102" customWidth="1"/>
    <col min="10751" max="10751" width="13.140625" style="102" customWidth="1"/>
    <col min="10752" max="10752" width="48.42578125" style="102" customWidth="1"/>
    <col min="10753" max="10753" width="13.85546875" style="102" customWidth="1"/>
    <col min="10754" max="10754" width="11.42578125" style="102" customWidth="1"/>
    <col min="10755" max="10755" width="11.85546875" style="102" customWidth="1"/>
    <col min="10756" max="11005" width="9.140625" style="102"/>
    <col min="11006" max="11006" width="11.5703125" style="102" customWidth="1"/>
    <col min="11007" max="11007" width="13.140625" style="102" customWidth="1"/>
    <col min="11008" max="11008" width="48.42578125" style="102" customWidth="1"/>
    <col min="11009" max="11009" width="13.85546875" style="102" customWidth="1"/>
    <col min="11010" max="11010" width="11.42578125" style="102" customWidth="1"/>
    <col min="11011" max="11011" width="11.85546875" style="102" customWidth="1"/>
    <col min="11012" max="11261" width="9.140625" style="102"/>
    <col min="11262" max="11262" width="11.5703125" style="102" customWidth="1"/>
    <col min="11263" max="11263" width="13.140625" style="102" customWidth="1"/>
    <col min="11264" max="11264" width="48.42578125" style="102" customWidth="1"/>
    <col min="11265" max="11265" width="13.85546875" style="102" customWidth="1"/>
    <col min="11266" max="11266" width="11.42578125" style="102" customWidth="1"/>
    <col min="11267" max="11267" width="11.85546875" style="102" customWidth="1"/>
    <col min="11268" max="11517" width="9.140625" style="102"/>
    <col min="11518" max="11518" width="11.5703125" style="102" customWidth="1"/>
    <col min="11519" max="11519" width="13.140625" style="102" customWidth="1"/>
    <col min="11520" max="11520" width="48.42578125" style="102" customWidth="1"/>
    <col min="11521" max="11521" width="13.85546875" style="102" customWidth="1"/>
    <col min="11522" max="11522" width="11.42578125" style="102" customWidth="1"/>
    <col min="11523" max="11523" width="11.85546875" style="102" customWidth="1"/>
    <col min="11524" max="11773" width="9.140625" style="102"/>
    <col min="11774" max="11774" width="11.5703125" style="102" customWidth="1"/>
    <col min="11775" max="11775" width="13.140625" style="102" customWidth="1"/>
    <col min="11776" max="11776" width="48.42578125" style="102" customWidth="1"/>
    <col min="11777" max="11777" width="13.85546875" style="102" customWidth="1"/>
    <col min="11778" max="11778" width="11.42578125" style="102" customWidth="1"/>
    <col min="11779" max="11779" width="11.85546875" style="102" customWidth="1"/>
    <col min="11780" max="12029" width="9.140625" style="102"/>
    <col min="12030" max="12030" width="11.5703125" style="102" customWidth="1"/>
    <col min="12031" max="12031" width="13.140625" style="102" customWidth="1"/>
    <col min="12032" max="12032" width="48.42578125" style="102" customWidth="1"/>
    <col min="12033" max="12033" width="13.85546875" style="102" customWidth="1"/>
    <col min="12034" max="12034" width="11.42578125" style="102" customWidth="1"/>
    <col min="12035" max="12035" width="11.85546875" style="102" customWidth="1"/>
    <col min="12036" max="12285" width="9.140625" style="102"/>
    <col min="12286" max="12286" width="11.5703125" style="102" customWidth="1"/>
    <col min="12287" max="12287" width="13.140625" style="102" customWidth="1"/>
    <col min="12288" max="12288" width="48.42578125" style="102" customWidth="1"/>
    <col min="12289" max="12289" width="13.85546875" style="102" customWidth="1"/>
    <col min="12290" max="12290" width="11.42578125" style="102" customWidth="1"/>
    <col min="12291" max="12291" width="11.85546875" style="102" customWidth="1"/>
    <col min="12292" max="12541" width="9.140625" style="102"/>
    <col min="12542" max="12542" width="11.5703125" style="102" customWidth="1"/>
    <col min="12543" max="12543" width="13.140625" style="102" customWidth="1"/>
    <col min="12544" max="12544" width="48.42578125" style="102" customWidth="1"/>
    <col min="12545" max="12545" width="13.85546875" style="102" customWidth="1"/>
    <col min="12546" max="12546" width="11.42578125" style="102" customWidth="1"/>
    <col min="12547" max="12547" width="11.85546875" style="102" customWidth="1"/>
    <col min="12548" max="12797" width="9.140625" style="102"/>
    <col min="12798" max="12798" width="11.5703125" style="102" customWidth="1"/>
    <col min="12799" max="12799" width="13.140625" style="102" customWidth="1"/>
    <col min="12800" max="12800" width="48.42578125" style="102" customWidth="1"/>
    <col min="12801" max="12801" width="13.85546875" style="102" customWidth="1"/>
    <col min="12802" max="12802" width="11.42578125" style="102" customWidth="1"/>
    <col min="12803" max="12803" width="11.85546875" style="102" customWidth="1"/>
    <col min="12804" max="13053" width="9.140625" style="102"/>
    <col min="13054" max="13054" width="11.5703125" style="102" customWidth="1"/>
    <col min="13055" max="13055" width="13.140625" style="102" customWidth="1"/>
    <col min="13056" max="13056" width="48.42578125" style="102" customWidth="1"/>
    <col min="13057" max="13057" width="13.85546875" style="102" customWidth="1"/>
    <col min="13058" max="13058" width="11.42578125" style="102" customWidth="1"/>
    <col min="13059" max="13059" width="11.85546875" style="102" customWidth="1"/>
    <col min="13060" max="13309" width="9.140625" style="102"/>
    <col min="13310" max="13310" width="11.5703125" style="102" customWidth="1"/>
    <col min="13311" max="13311" width="13.140625" style="102" customWidth="1"/>
    <col min="13312" max="13312" width="48.42578125" style="102" customWidth="1"/>
    <col min="13313" max="13313" width="13.85546875" style="102" customWidth="1"/>
    <col min="13314" max="13314" width="11.42578125" style="102" customWidth="1"/>
    <col min="13315" max="13315" width="11.85546875" style="102" customWidth="1"/>
    <col min="13316" max="13565" width="9.140625" style="102"/>
    <col min="13566" max="13566" width="11.5703125" style="102" customWidth="1"/>
    <col min="13567" max="13567" width="13.140625" style="102" customWidth="1"/>
    <col min="13568" max="13568" width="48.42578125" style="102" customWidth="1"/>
    <col min="13569" max="13569" width="13.85546875" style="102" customWidth="1"/>
    <col min="13570" max="13570" width="11.42578125" style="102" customWidth="1"/>
    <col min="13571" max="13571" width="11.85546875" style="102" customWidth="1"/>
    <col min="13572" max="13821" width="9.140625" style="102"/>
    <col min="13822" max="13822" width="11.5703125" style="102" customWidth="1"/>
    <col min="13823" max="13823" width="13.140625" style="102" customWidth="1"/>
    <col min="13824" max="13824" width="48.42578125" style="102" customWidth="1"/>
    <col min="13825" max="13825" width="13.85546875" style="102" customWidth="1"/>
    <col min="13826" max="13826" width="11.42578125" style="102" customWidth="1"/>
    <col min="13827" max="13827" width="11.85546875" style="102" customWidth="1"/>
    <col min="13828" max="14077" width="9.140625" style="102"/>
    <col min="14078" max="14078" width="11.5703125" style="102" customWidth="1"/>
    <col min="14079" max="14079" width="13.140625" style="102" customWidth="1"/>
    <col min="14080" max="14080" width="48.42578125" style="102" customWidth="1"/>
    <col min="14081" max="14081" width="13.85546875" style="102" customWidth="1"/>
    <col min="14082" max="14082" width="11.42578125" style="102" customWidth="1"/>
    <col min="14083" max="14083" width="11.85546875" style="102" customWidth="1"/>
    <col min="14084" max="14333" width="9.140625" style="102"/>
    <col min="14334" max="14334" width="11.5703125" style="102" customWidth="1"/>
    <col min="14335" max="14335" width="13.140625" style="102" customWidth="1"/>
    <col min="14336" max="14336" width="48.42578125" style="102" customWidth="1"/>
    <col min="14337" max="14337" width="13.85546875" style="102" customWidth="1"/>
    <col min="14338" max="14338" width="11.42578125" style="102" customWidth="1"/>
    <col min="14339" max="14339" width="11.85546875" style="102" customWidth="1"/>
    <col min="14340" max="14589" width="9.140625" style="102"/>
    <col min="14590" max="14590" width="11.5703125" style="102" customWidth="1"/>
    <col min="14591" max="14591" width="13.140625" style="102" customWidth="1"/>
    <col min="14592" max="14592" width="48.42578125" style="102" customWidth="1"/>
    <col min="14593" max="14593" width="13.85546875" style="102" customWidth="1"/>
    <col min="14594" max="14594" width="11.42578125" style="102" customWidth="1"/>
    <col min="14595" max="14595" width="11.85546875" style="102" customWidth="1"/>
    <col min="14596" max="14845" width="9.140625" style="102"/>
    <col min="14846" max="14846" width="11.5703125" style="102" customWidth="1"/>
    <col min="14847" max="14847" width="13.140625" style="102" customWidth="1"/>
    <col min="14848" max="14848" width="48.42578125" style="102" customWidth="1"/>
    <col min="14849" max="14849" width="13.85546875" style="102" customWidth="1"/>
    <col min="14850" max="14850" width="11.42578125" style="102" customWidth="1"/>
    <col min="14851" max="14851" width="11.85546875" style="102" customWidth="1"/>
    <col min="14852" max="15101" width="9.140625" style="102"/>
    <col min="15102" max="15102" width="11.5703125" style="102" customWidth="1"/>
    <col min="15103" max="15103" width="13.140625" style="102" customWidth="1"/>
    <col min="15104" max="15104" width="48.42578125" style="102" customWidth="1"/>
    <col min="15105" max="15105" width="13.85546875" style="102" customWidth="1"/>
    <col min="15106" max="15106" width="11.42578125" style="102" customWidth="1"/>
    <col min="15107" max="15107" width="11.85546875" style="102" customWidth="1"/>
    <col min="15108" max="15357" width="9.140625" style="102"/>
    <col min="15358" max="15358" width="11.5703125" style="102" customWidth="1"/>
    <col min="15359" max="15359" width="13.140625" style="102" customWidth="1"/>
    <col min="15360" max="15360" width="48.42578125" style="102" customWidth="1"/>
    <col min="15361" max="15361" width="13.85546875" style="102" customWidth="1"/>
    <col min="15362" max="15362" width="11.42578125" style="102" customWidth="1"/>
    <col min="15363" max="15363" width="11.85546875" style="102" customWidth="1"/>
    <col min="15364" max="15613" width="9.140625" style="102"/>
    <col min="15614" max="15614" width="11.5703125" style="102" customWidth="1"/>
    <col min="15615" max="15615" width="13.140625" style="102" customWidth="1"/>
    <col min="15616" max="15616" width="48.42578125" style="102" customWidth="1"/>
    <col min="15617" max="15617" width="13.85546875" style="102" customWidth="1"/>
    <col min="15618" max="15618" width="11.42578125" style="102" customWidth="1"/>
    <col min="15619" max="15619" width="11.85546875" style="102" customWidth="1"/>
    <col min="15620" max="15869" width="9.140625" style="102"/>
    <col min="15870" max="15870" width="11.5703125" style="102" customWidth="1"/>
    <col min="15871" max="15871" width="13.140625" style="102" customWidth="1"/>
    <col min="15872" max="15872" width="48.42578125" style="102" customWidth="1"/>
    <col min="15873" max="15873" width="13.85546875" style="102" customWidth="1"/>
    <col min="15874" max="15874" width="11.42578125" style="102" customWidth="1"/>
    <col min="15875" max="15875" width="11.85546875" style="102" customWidth="1"/>
    <col min="15876" max="16125" width="9.140625" style="102"/>
    <col min="16126" max="16126" width="11.5703125" style="102" customWidth="1"/>
    <col min="16127" max="16127" width="13.140625" style="102" customWidth="1"/>
    <col min="16128" max="16128" width="48.42578125" style="102" customWidth="1"/>
    <col min="16129" max="16129" width="13.85546875" style="102" customWidth="1"/>
    <col min="16130" max="16130" width="11.42578125" style="102" customWidth="1"/>
    <col min="16131" max="16131" width="11.85546875" style="102" customWidth="1"/>
    <col min="16132" max="16384" width="9.140625" style="102"/>
  </cols>
  <sheetData>
    <row r="1" spans="1:21" ht="63.75" customHeight="1" x14ac:dyDescent="0.2">
      <c r="A1" s="285" t="s">
        <v>3246</v>
      </c>
      <c r="B1" s="285"/>
      <c r="C1" s="285"/>
      <c r="D1" s="285"/>
      <c r="E1" s="285"/>
      <c r="F1" s="285"/>
      <c r="G1" s="285"/>
    </row>
    <row r="2" spans="1:21" x14ac:dyDescent="0.2">
      <c r="A2" s="139"/>
      <c r="B2" s="139"/>
      <c r="C2" s="139"/>
      <c r="D2" s="139"/>
      <c r="E2" s="139"/>
    </row>
    <row r="4" spans="1:21" ht="37.5" customHeight="1" x14ac:dyDescent="0.2">
      <c r="A4" s="317" t="s">
        <v>3248</v>
      </c>
      <c r="B4" s="317"/>
      <c r="C4" s="317"/>
      <c r="D4" s="317"/>
      <c r="E4" s="317"/>
      <c r="F4" s="317"/>
      <c r="G4" s="317"/>
    </row>
    <row r="6" spans="1:21" ht="13.5" thickBot="1" x14ac:dyDescent="0.25">
      <c r="A6" s="286"/>
      <c r="B6" s="286"/>
      <c r="C6" s="286"/>
      <c r="D6" s="286"/>
      <c r="E6" s="286"/>
      <c r="H6" s="102">
        <v>1.22</v>
      </c>
    </row>
    <row r="7" spans="1:21" ht="13.5" thickBot="1" x14ac:dyDescent="0.25">
      <c r="E7" s="174" t="s">
        <v>2968</v>
      </c>
      <c r="F7" s="175" t="s">
        <v>2969</v>
      </c>
      <c r="G7" s="175" t="s">
        <v>2970</v>
      </c>
      <c r="I7" s="102" t="s">
        <v>2974</v>
      </c>
      <c r="L7" s="321" t="s">
        <v>2969</v>
      </c>
      <c r="M7" s="321"/>
      <c r="O7" s="321" t="s">
        <v>2970</v>
      </c>
      <c r="P7" s="321"/>
    </row>
    <row r="8" spans="1:21" ht="26.25" thickBot="1" x14ac:dyDescent="0.25">
      <c r="A8" s="184" t="s">
        <v>2</v>
      </c>
      <c r="B8" s="185" t="s">
        <v>3</v>
      </c>
      <c r="C8" s="176" t="s">
        <v>4</v>
      </c>
      <c r="D8" s="176" t="s">
        <v>5</v>
      </c>
      <c r="E8" s="177" t="s">
        <v>3249</v>
      </c>
      <c r="F8" s="177" t="s">
        <v>3249</v>
      </c>
      <c r="G8" s="177" t="s">
        <v>3249</v>
      </c>
    </row>
    <row r="9" spans="1:21" ht="25.5" x14ac:dyDescent="0.2">
      <c r="A9" s="170" t="s">
        <v>9</v>
      </c>
      <c r="B9" s="170" t="s">
        <v>3258</v>
      </c>
      <c r="C9" s="171" t="s">
        <v>2212</v>
      </c>
      <c r="D9" s="170" t="s">
        <v>3029</v>
      </c>
      <c r="E9" s="173">
        <f>J9*$H$6</f>
        <v>342.61666666666673</v>
      </c>
      <c r="F9" s="173">
        <f>M9*$H$6</f>
        <v>649.65</v>
      </c>
      <c r="G9" s="173">
        <f>P9*$H$6</f>
        <v>766.56666666666672</v>
      </c>
      <c r="H9" s="150"/>
      <c r="I9" s="223">
        <v>337</v>
      </c>
      <c r="J9" s="224">
        <f>I9/1.2</f>
        <v>280.83333333333337</v>
      </c>
      <c r="K9" s="224"/>
      <c r="L9" s="224">
        <v>639</v>
      </c>
      <c r="M9" s="224">
        <f>L9/1.2</f>
        <v>532.5</v>
      </c>
      <c r="O9" s="225">
        <v>754</v>
      </c>
      <c r="P9" s="145">
        <f>O9/1.2</f>
        <v>628.33333333333337</v>
      </c>
      <c r="Q9" s="144"/>
      <c r="S9" s="144"/>
      <c r="U9" s="144"/>
    </row>
    <row r="10" spans="1:21" ht="25.5" x14ac:dyDescent="0.2">
      <c r="A10" s="16">
        <f>A9+1</f>
        <v>2</v>
      </c>
      <c r="B10" s="16" t="s">
        <v>3259</v>
      </c>
      <c r="C10" s="17" t="s">
        <v>3300</v>
      </c>
      <c r="D10" s="16" t="s">
        <v>3029</v>
      </c>
      <c r="E10" s="173">
        <f t="shared" ref="E10:E37" si="0">J10*$H$6</f>
        <v>814.35</v>
      </c>
      <c r="F10" s="173">
        <f t="shared" ref="F10:F37" si="1">M10*$H$6</f>
        <v>1542.2833333333333</v>
      </c>
      <c r="G10" s="173">
        <f t="shared" ref="G10:G37" si="2">P10*$H$6</f>
        <v>1819.8333333333335</v>
      </c>
      <c r="H10" s="150"/>
      <c r="I10" s="223">
        <v>801</v>
      </c>
      <c r="J10" s="224">
        <f t="shared" ref="J10:J37" si="3">I10/1.2</f>
        <v>667.5</v>
      </c>
      <c r="K10" s="224"/>
      <c r="L10" s="224">
        <v>1517</v>
      </c>
      <c r="M10" s="224">
        <f t="shared" ref="M10:M37" si="4">L10/1.2</f>
        <v>1264.1666666666667</v>
      </c>
      <c r="O10" s="225">
        <v>1790</v>
      </c>
      <c r="P10" s="145">
        <f t="shared" ref="P10:P37" si="5">O10/1.2</f>
        <v>1491.6666666666667</v>
      </c>
      <c r="Q10" s="144"/>
      <c r="S10" s="144"/>
      <c r="U10" s="144"/>
    </row>
    <row r="11" spans="1:21" ht="25.5" x14ac:dyDescent="0.2">
      <c r="A11" s="16">
        <f t="shared" ref="A11:A36" si="6">A10+1</f>
        <v>3</v>
      </c>
      <c r="B11" s="16" t="s">
        <v>3260</v>
      </c>
      <c r="C11" s="17" t="s">
        <v>3301</v>
      </c>
      <c r="D11" s="16" t="s">
        <v>3029</v>
      </c>
      <c r="E11" s="173">
        <f t="shared" si="0"/>
        <v>1049.2</v>
      </c>
      <c r="F11" s="173">
        <f t="shared" si="1"/>
        <v>1989.6166666666668</v>
      </c>
      <c r="G11" s="173">
        <f t="shared" si="2"/>
        <v>2347.4833333333336</v>
      </c>
      <c r="H11" s="150"/>
      <c r="I11" s="223">
        <v>1032</v>
      </c>
      <c r="J11" s="224">
        <f t="shared" si="3"/>
        <v>860</v>
      </c>
      <c r="K11" s="224"/>
      <c r="L11" s="224">
        <v>1957</v>
      </c>
      <c r="M11" s="224">
        <f t="shared" si="4"/>
        <v>1630.8333333333335</v>
      </c>
      <c r="O11" s="225">
        <v>2309</v>
      </c>
      <c r="P11" s="145">
        <f t="shared" si="5"/>
        <v>1924.1666666666667</v>
      </c>
      <c r="Q11" s="144"/>
      <c r="S11" s="144"/>
      <c r="U11" s="144"/>
    </row>
    <row r="12" spans="1:21" ht="25.5" x14ac:dyDescent="0.2">
      <c r="A12" s="16">
        <f t="shared" si="6"/>
        <v>4</v>
      </c>
      <c r="B12" s="16" t="s">
        <v>3261</v>
      </c>
      <c r="C12" s="17" t="s">
        <v>2199</v>
      </c>
      <c r="D12" s="16" t="s">
        <v>3029</v>
      </c>
      <c r="E12" s="173">
        <f t="shared" si="0"/>
        <v>214.51666666666668</v>
      </c>
      <c r="F12" s="173">
        <f t="shared" si="1"/>
        <v>405.65</v>
      </c>
      <c r="G12" s="173">
        <f t="shared" si="2"/>
        <v>478.84999999999997</v>
      </c>
      <c r="H12" s="150"/>
      <c r="I12" s="223">
        <v>211</v>
      </c>
      <c r="J12" s="224">
        <f t="shared" si="3"/>
        <v>175.83333333333334</v>
      </c>
      <c r="K12" s="224"/>
      <c r="L12" s="224">
        <v>399</v>
      </c>
      <c r="M12" s="224">
        <f t="shared" si="4"/>
        <v>332.5</v>
      </c>
      <c r="O12" s="225">
        <v>471</v>
      </c>
      <c r="P12" s="145">
        <f t="shared" si="5"/>
        <v>392.5</v>
      </c>
      <c r="Q12" s="144"/>
      <c r="S12" s="144"/>
      <c r="U12" s="144"/>
    </row>
    <row r="13" spans="1:21" ht="25.5" x14ac:dyDescent="0.2">
      <c r="A13" s="16">
        <f t="shared" si="6"/>
        <v>5</v>
      </c>
      <c r="B13" s="16" t="s">
        <v>3262</v>
      </c>
      <c r="C13" s="17" t="s">
        <v>2213</v>
      </c>
      <c r="D13" s="16" t="s">
        <v>3029</v>
      </c>
      <c r="E13" s="173">
        <f t="shared" si="0"/>
        <v>1499.5833333333335</v>
      </c>
      <c r="F13" s="173">
        <f t="shared" si="1"/>
        <v>2841.5833333333335</v>
      </c>
      <c r="G13" s="173">
        <f t="shared" si="2"/>
        <v>3352.9666666666667</v>
      </c>
      <c r="H13" s="150"/>
      <c r="I13" s="223">
        <v>1475</v>
      </c>
      <c r="J13" s="224">
        <f t="shared" si="3"/>
        <v>1229.1666666666667</v>
      </c>
      <c r="K13" s="224"/>
      <c r="L13" s="224">
        <v>2795</v>
      </c>
      <c r="M13" s="224">
        <f t="shared" si="4"/>
        <v>2329.166666666667</v>
      </c>
      <c r="O13" s="225">
        <v>3298</v>
      </c>
      <c r="P13" s="145">
        <f t="shared" si="5"/>
        <v>2748.3333333333335</v>
      </c>
      <c r="Q13" s="144"/>
      <c r="S13" s="144"/>
      <c r="U13" s="144"/>
    </row>
    <row r="14" spans="1:21" ht="25.5" x14ac:dyDescent="0.2">
      <c r="A14" s="16">
        <f t="shared" si="6"/>
        <v>6</v>
      </c>
      <c r="B14" s="16" t="s">
        <v>3263</v>
      </c>
      <c r="C14" s="17" t="s">
        <v>2214</v>
      </c>
      <c r="D14" s="16" t="s">
        <v>3029</v>
      </c>
      <c r="E14" s="173">
        <f t="shared" si="0"/>
        <v>1927.6</v>
      </c>
      <c r="F14" s="173">
        <f t="shared" si="1"/>
        <v>3653.9</v>
      </c>
      <c r="G14" s="173">
        <f t="shared" si="2"/>
        <v>4311.6833333333334</v>
      </c>
      <c r="H14" s="150"/>
      <c r="I14" s="223">
        <v>1896</v>
      </c>
      <c r="J14" s="224">
        <f t="shared" si="3"/>
        <v>1580</v>
      </c>
      <c r="K14" s="224"/>
      <c r="L14" s="224">
        <v>3594</v>
      </c>
      <c r="M14" s="224">
        <f t="shared" si="4"/>
        <v>2995</v>
      </c>
      <c r="O14" s="225">
        <v>4241</v>
      </c>
      <c r="P14" s="145">
        <f t="shared" si="5"/>
        <v>3534.166666666667</v>
      </c>
      <c r="Q14" s="144"/>
      <c r="S14" s="144"/>
      <c r="U14" s="144"/>
    </row>
    <row r="15" spans="1:21" ht="25.5" x14ac:dyDescent="0.2">
      <c r="A15" s="16">
        <f t="shared" si="6"/>
        <v>7</v>
      </c>
      <c r="B15" s="16" t="s">
        <v>3264</v>
      </c>
      <c r="C15" s="17" t="s">
        <v>3250</v>
      </c>
      <c r="D15" s="16" t="s">
        <v>3029</v>
      </c>
      <c r="E15" s="173">
        <f t="shared" si="0"/>
        <v>2355.6166666666668</v>
      </c>
      <c r="F15" s="173">
        <f t="shared" si="1"/>
        <v>4465.2</v>
      </c>
      <c r="G15" s="173">
        <f t="shared" si="2"/>
        <v>5269.3833333333332</v>
      </c>
      <c r="H15" s="150"/>
      <c r="I15" s="223">
        <v>2317</v>
      </c>
      <c r="J15" s="224">
        <f t="shared" si="3"/>
        <v>1930.8333333333335</v>
      </c>
      <c r="K15" s="224"/>
      <c r="L15" s="224">
        <v>4392</v>
      </c>
      <c r="M15" s="224">
        <f t="shared" si="4"/>
        <v>3660</v>
      </c>
      <c r="O15" s="225">
        <v>5183</v>
      </c>
      <c r="P15" s="145">
        <f t="shared" si="5"/>
        <v>4319.166666666667</v>
      </c>
      <c r="Q15" s="144"/>
      <c r="S15" s="144"/>
      <c r="U15" s="144"/>
    </row>
    <row r="16" spans="1:21" x14ac:dyDescent="0.2">
      <c r="A16" s="16">
        <f t="shared" si="6"/>
        <v>8</v>
      </c>
      <c r="B16" s="16" t="s">
        <v>3265</v>
      </c>
      <c r="C16" s="17" t="s">
        <v>3302</v>
      </c>
      <c r="D16" s="16" t="s">
        <v>3029</v>
      </c>
      <c r="E16" s="173">
        <f t="shared" si="0"/>
        <v>2676.8833333333337</v>
      </c>
      <c r="F16" s="173">
        <f t="shared" si="1"/>
        <v>5074.1833333333334</v>
      </c>
      <c r="G16" s="173">
        <f t="shared" si="2"/>
        <v>5988.166666666667</v>
      </c>
      <c r="H16" s="150"/>
      <c r="I16" s="223">
        <v>2633</v>
      </c>
      <c r="J16" s="224">
        <f t="shared" si="3"/>
        <v>2194.166666666667</v>
      </c>
      <c r="K16" s="224"/>
      <c r="L16" s="224">
        <v>4991</v>
      </c>
      <c r="M16" s="224">
        <f t="shared" si="4"/>
        <v>4159.166666666667</v>
      </c>
      <c r="O16" s="225">
        <v>5890</v>
      </c>
      <c r="P16" s="145">
        <f t="shared" si="5"/>
        <v>4908.3333333333339</v>
      </c>
      <c r="Q16" s="144"/>
      <c r="S16" s="144"/>
      <c r="U16" s="144"/>
    </row>
    <row r="17" spans="1:21" ht="25.5" x14ac:dyDescent="0.2">
      <c r="A17" s="16">
        <f t="shared" si="6"/>
        <v>9</v>
      </c>
      <c r="B17" s="16" t="s">
        <v>3266</v>
      </c>
      <c r="C17" s="17" t="s">
        <v>2215</v>
      </c>
      <c r="D17" s="16" t="s">
        <v>3029</v>
      </c>
      <c r="E17" s="173">
        <f t="shared" si="0"/>
        <v>1606.3333333333335</v>
      </c>
      <c r="F17" s="173">
        <f t="shared" si="1"/>
        <v>3044.916666666667</v>
      </c>
      <c r="G17" s="173">
        <f t="shared" si="2"/>
        <v>3592.9</v>
      </c>
      <c r="H17" s="150"/>
      <c r="I17" s="223">
        <v>1580</v>
      </c>
      <c r="J17" s="224">
        <f t="shared" si="3"/>
        <v>1316.6666666666667</v>
      </c>
      <c r="K17" s="224"/>
      <c r="L17" s="224">
        <v>2995</v>
      </c>
      <c r="M17" s="224">
        <f t="shared" si="4"/>
        <v>2495.8333333333335</v>
      </c>
      <c r="O17" s="225">
        <v>3534</v>
      </c>
      <c r="P17" s="145">
        <f t="shared" si="5"/>
        <v>2945</v>
      </c>
      <c r="Q17" s="144"/>
      <c r="S17" s="144"/>
      <c r="U17" s="144"/>
    </row>
    <row r="18" spans="1:21" ht="25.5" x14ac:dyDescent="0.2">
      <c r="A18" s="16">
        <f t="shared" si="6"/>
        <v>10</v>
      </c>
      <c r="B18" s="16" t="s">
        <v>3267</v>
      </c>
      <c r="C18" s="17" t="s">
        <v>2216</v>
      </c>
      <c r="D18" s="16" t="s">
        <v>3029</v>
      </c>
      <c r="E18" s="173">
        <f t="shared" si="0"/>
        <v>2034.35</v>
      </c>
      <c r="F18" s="173">
        <f t="shared" si="1"/>
        <v>3856.2166666666667</v>
      </c>
      <c r="G18" s="173">
        <f t="shared" si="2"/>
        <v>4550.5999999999995</v>
      </c>
      <c r="H18" s="150"/>
      <c r="I18" s="223">
        <v>2001</v>
      </c>
      <c r="J18" s="224">
        <f t="shared" si="3"/>
        <v>1667.5</v>
      </c>
      <c r="K18" s="224"/>
      <c r="L18" s="224">
        <v>3793</v>
      </c>
      <c r="M18" s="224">
        <f t="shared" si="4"/>
        <v>3160.8333333333335</v>
      </c>
      <c r="O18" s="225">
        <v>4476</v>
      </c>
      <c r="P18" s="145">
        <f t="shared" si="5"/>
        <v>3730</v>
      </c>
      <c r="Q18" s="144"/>
      <c r="S18" s="144"/>
      <c r="U18" s="144"/>
    </row>
    <row r="19" spans="1:21" ht="25.5" x14ac:dyDescent="0.2">
      <c r="A19" s="16">
        <f t="shared" si="6"/>
        <v>11</v>
      </c>
      <c r="B19" s="16" t="s">
        <v>3268</v>
      </c>
      <c r="C19" s="17" t="s">
        <v>2217</v>
      </c>
      <c r="D19" s="16" t="s">
        <v>3029</v>
      </c>
      <c r="E19" s="173">
        <f t="shared" si="0"/>
        <v>2463.3833333333332</v>
      </c>
      <c r="F19" s="173">
        <f t="shared" si="1"/>
        <v>4668.5333333333338</v>
      </c>
      <c r="G19" s="173">
        <f t="shared" si="2"/>
        <v>5508.3</v>
      </c>
      <c r="H19" s="150"/>
      <c r="I19" s="223">
        <v>2423</v>
      </c>
      <c r="J19" s="224">
        <f t="shared" si="3"/>
        <v>2019.1666666666667</v>
      </c>
      <c r="K19" s="224"/>
      <c r="L19" s="224">
        <v>4592</v>
      </c>
      <c r="M19" s="224">
        <f t="shared" si="4"/>
        <v>3826.666666666667</v>
      </c>
      <c r="O19" s="225">
        <v>5418</v>
      </c>
      <c r="P19" s="145">
        <f t="shared" si="5"/>
        <v>4515</v>
      </c>
      <c r="Q19" s="144"/>
      <c r="S19" s="144"/>
      <c r="U19" s="144"/>
    </row>
    <row r="20" spans="1:21" ht="25.5" x14ac:dyDescent="0.2">
      <c r="A20" s="16">
        <f t="shared" si="6"/>
        <v>12</v>
      </c>
      <c r="B20" s="16" t="s">
        <v>3269</v>
      </c>
      <c r="C20" s="17" t="s">
        <v>3303</v>
      </c>
      <c r="D20" s="16" t="s">
        <v>3029</v>
      </c>
      <c r="E20" s="173">
        <f t="shared" si="0"/>
        <v>2784.65</v>
      </c>
      <c r="F20" s="173">
        <f t="shared" si="1"/>
        <v>5277.5166666666673</v>
      </c>
      <c r="G20" s="173">
        <f t="shared" si="2"/>
        <v>6227.0833333333339</v>
      </c>
      <c r="H20" s="150"/>
      <c r="I20" s="223">
        <v>2739</v>
      </c>
      <c r="J20" s="224">
        <f t="shared" si="3"/>
        <v>2282.5</v>
      </c>
      <c r="K20" s="224"/>
      <c r="L20" s="224">
        <v>5191</v>
      </c>
      <c r="M20" s="224">
        <f t="shared" si="4"/>
        <v>4325.8333333333339</v>
      </c>
      <c r="O20" s="225">
        <v>6125</v>
      </c>
      <c r="P20" s="145">
        <f t="shared" si="5"/>
        <v>5104.166666666667</v>
      </c>
      <c r="Q20" s="144"/>
      <c r="S20" s="144"/>
      <c r="U20" s="144"/>
    </row>
    <row r="21" spans="1:21" x14ac:dyDescent="0.2">
      <c r="A21" s="16">
        <f t="shared" si="6"/>
        <v>13</v>
      </c>
      <c r="B21" s="16" t="s">
        <v>3270</v>
      </c>
      <c r="C21" s="17" t="s">
        <v>3251</v>
      </c>
      <c r="D21" s="16" t="s">
        <v>3029</v>
      </c>
      <c r="E21" s="173">
        <f t="shared" si="0"/>
        <v>1606.3333333333335</v>
      </c>
      <c r="F21" s="173">
        <f t="shared" si="1"/>
        <v>3044.916666666667</v>
      </c>
      <c r="G21" s="173">
        <f t="shared" si="2"/>
        <v>3592.9</v>
      </c>
      <c r="H21" s="150"/>
      <c r="I21" s="223">
        <v>1580</v>
      </c>
      <c r="J21" s="224">
        <f t="shared" si="3"/>
        <v>1316.6666666666667</v>
      </c>
      <c r="K21" s="224"/>
      <c r="L21" s="224">
        <v>2995</v>
      </c>
      <c r="M21" s="224">
        <f t="shared" si="4"/>
        <v>2495.8333333333335</v>
      </c>
      <c r="O21" s="225">
        <v>3534</v>
      </c>
      <c r="P21" s="145">
        <f t="shared" si="5"/>
        <v>2945</v>
      </c>
      <c r="Q21" s="144"/>
      <c r="S21" s="144"/>
      <c r="U21" s="144"/>
    </row>
    <row r="22" spans="1:21" x14ac:dyDescent="0.2">
      <c r="A22" s="16">
        <f t="shared" si="6"/>
        <v>14</v>
      </c>
      <c r="B22" s="16" t="s">
        <v>3271</v>
      </c>
      <c r="C22" s="17" t="s">
        <v>3252</v>
      </c>
      <c r="D22" s="16" t="s">
        <v>3029</v>
      </c>
      <c r="E22" s="173">
        <f t="shared" si="0"/>
        <v>1606.3333333333335</v>
      </c>
      <c r="F22" s="173">
        <f t="shared" si="1"/>
        <v>3044.916666666667</v>
      </c>
      <c r="G22" s="173">
        <f t="shared" si="2"/>
        <v>3592.9</v>
      </c>
      <c r="H22" s="150"/>
      <c r="I22" s="223">
        <v>1580</v>
      </c>
      <c r="J22" s="224">
        <f t="shared" si="3"/>
        <v>1316.6666666666667</v>
      </c>
      <c r="K22" s="224"/>
      <c r="L22" s="224">
        <v>2995</v>
      </c>
      <c r="M22" s="224">
        <f t="shared" si="4"/>
        <v>2495.8333333333335</v>
      </c>
      <c r="O22" s="225">
        <v>3534</v>
      </c>
      <c r="P22" s="145">
        <f t="shared" si="5"/>
        <v>2945</v>
      </c>
      <c r="Q22" s="144"/>
      <c r="S22" s="144"/>
      <c r="U22" s="144"/>
    </row>
    <row r="23" spans="1:21" x14ac:dyDescent="0.2">
      <c r="A23" s="16">
        <f t="shared" si="6"/>
        <v>15</v>
      </c>
      <c r="B23" s="16" t="s">
        <v>3272</v>
      </c>
      <c r="C23" s="17" t="s">
        <v>3253</v>
      </c>
      <c r="D23" s="16" t="s">
        <v>3029</v>
      </c>
      <c r="E23" s="173">
        <f t="shared" si="0"/>
        <v>793</v>
      </c>
      <c r="F23" s="173">
        <f t="shared" si="1"/>
        <v>1501.6166666666668</v>
      </c>
      <c r="G23" s="173">
        <f t="shared" si="2"/>
        <v>1772.05</v>
      </c>
      <c r="H23" s="150"/>
      <c r="I23" s="223">
        <v>780</v>
      </c>
      <c r="J23" s="224">
        <f t="shared" si="3"/>
        <v>650</v>
      </c>
      <c r="K23" s="224"/>
      <c r="L23" s="224">
        <v>1477</v>
      </c>
      <c r="M23" s="224">
        <f t="shared" si="4"/>
        <v>1230.8333333333335</v>
      </c>
      <c r="O23" s="225">
        <v>1743</v>
      </c>
      <c r="P23" s="145">
        <f t="shared" si="5"/>
        <v>1452.5</v>
      </c>
      <c r="Q23" s="144"/>
      <c r="S23" s="144"/>
      <c r="U23" s="144"/>
    </row>
    <row r="24" spans="1:21" x14ac:dyDescent="0.2">
      <c r="A24" s="16">
        <f t="shared" si="6"/>
        <v>16</v>
      </c>
      <c r="B24" s="16" t="s">
        <v>3273</v>
      </c>
      <c r="C24" s="17" t="s">
        <v>3254</v>
      </c>
      <c r="D24" s="16" t="s">
        <v>3029</v>
      </c>
      <c r="E24" s="173">
        <f t="shared" si="0"/>
        <v>921.1</v>
      </c>
      <c r="F24" s="173">
        <f t="shared" si="1"/>
        <v>1745.6166666666668</v>
      </c>
      <c r="G24" s="173">
        <f t="shared" si="2"/>
        <v>2059.7666666666669</v>
      </c>
      <c r="H24" s="150"/>
      <c r="I24" s="223">
        <v>906</v>
      </c>
      <c r="J24" s="224">
        <f t="shared" si="3"/>
        <v>755</v>
      </c>
      <c r="K24" s="224"/>
      <c r="L24" s="224">
        <v>1717</v>
      </c>
      <c r="M24" s="224">
        <f t="shared" si="4"/>
        <v>1430.8333333333335</v>
      </c>
      <c r="O24" s="225">
        <v>2026</v>
      </c>
      <c r="P24" s="145">
        <f t="shared" si="5"/>
        <v>1688.3333333333335</v>
      </c>
      <c r="Q24" s="144"/>
      <c r="S24" s="144"/>
      <c r="U24" s="144"/>
    </row>
    <row r="25" spans="1:21" x14ac:dyDescent="0.2">
      <c r="A25" s="16">
        <f t="shared" si="6"/>
        <v>17</v>
      </c>
      <c r="B25" s="16" t="s">
        <v>3274</v>
      </c>
      <c r="C25" s="17" t="s">
        <v>3255</v>
      </c>
      <c r="D25" s="16" t="s">
        <v>3029</v>
      </c>
      <c r="E25" s="173">
        <f t="shared" si="0"/>
        <v>1049.2</v>
      </c>
      <c r="F25" s="173">
        <f t="shared" si="1"/>
        <v>1989.6166666666668</v>
      </c>
      <c r="G25" s="173">
        <f t="shared" si="2"/>
        <v>2347.4833333333336</v>
      </c>
      <c r="H25" s="150"/>
      <c r="I25" s="223">
        <v>1032</v>
      </c>
      <c r="J25" s="224">
        <f t="shared" si="3"/>
        <v>860</v>
      </c>
      <c r="K25" s="224"/>
      <c r="L25" s="224">
        <v>1957</v>
      </c>
      <c r="M25" s="224">
        <f t="shared" si="4"/>
        <v>1630.8333333333335</v>
      </c>
      <c r="O25" s="225">
        <v>2309</v>
      </c>
      <c r="P25" s="145">
        <f t="shared" si="5"/>
        <v>1924.1666666666667</v>
      </c>
      <c r="Q25" s="144"/>
      <c r="S25" s="144"/>
      <c r="U25" s="144"/>
    </row>
    <row r="26" spans="1:21" x14ac:dyDescent="0.2">
      <c r="A26" s="16">
        <f t="shared" si="6"/>
        <v>18</v>
      </c>
      <c r="B26" s="16" t="s">
        <v>3275</v>
      </c>
      <c r="C26" s="17" t="s">
        <v>2218</v>
      </c>
      <c r="D26" s="16" t="s">
        <v>3029</v>
      </c>
      <c r="E26" s="173">
        <f t="shared" si="0"/>
        <v>793</v>
      </c>
      <c r="F26" s="173">
        <f t="shared" si="1"/>
        <v>1501.6166666666668</v>
      </c>
      <c r="G26" s="173">
        <f t="shared" si="2"/>
        <v>1772.05</v>
      </c>
      <c r="H26" s="150"/>
      <c r="I26" s="223">
        <v>780</v>
      </c>
      <c r="J26" s="224">
        <f t="shared" si="3"/>
        <v>650</v>
      </c>
      <c r="K26" s="224"/>
      <c r="L26" s="224">
        <v>1477</v>
      </c>
      <c r="M26" s="224">
        <f>L26/1.2</f>
        <v>1230.8333333333335</v>
      </c>
      <c r="O26" s="225">
        <v>1743</v>
      </c>
      <c r="P26" s="145">
        <f t="shared" si="5"/>
        <v>1452.5</v>
      </c>
      <c r="Q26" s="144"/>
      <c r="S26" s="144"/>
      <c r="U26" s="144"/>
    </row>
    <row r="27" spans="1:21" x14ac:dyDescent="0.2">
      <c r="A27" s="16">
        <f t="shared" si="6"/>
        <v>19</v>
      </c>
      <c r="B27" s="16" t="s">
        <v>3276</v>
      </c>
      <c r="C27" s="17" t="s">
        <v>2219</v>
      </c>
      <c r="D27" s="16" t="s">
        <v>3029</v>
      </c>
      <c r="E27" s="173">
        <f t="shared" si="0"/>
        <v>481.9</v>
      </c>
      <c r="F27" s="173">
        <f t="shared" si="1"/>
        <v>912.9666666666667</v>
      </c>
      <c r="G27" s="173">
        <f t="shared" si="2"/>
        <v>1077.6666666666667</v>
      </c>
      <c r="H27" s="150"/>
      <c r="I27" s="223">
        <v>474</v>
      </c>
      <c r="J27" s="224">
        <f t="shared" si="3"/>
        <v>395</v>
      </c>
      <c r="K27" s="224"/>
      <c r="L27" s="224">
        <v>898</v>
      </c>
      <c r="M27" s="224">
        <f t="shared" si="4"/>
        <v>748.33333333333337</v>
      </c>
      <c r="O27" s="225">
        <v>1060</v>
      </c>
      <c r="P27" s="145">
        <f t="shared" si="5"/>
        <v>883.33333333333337</v>
      </c>
      <c r="Q27" s="144"/>
      <c r="S27" s="144"/>
      <c r="U27" s="144"/>
    </row>
    <row r="28" spans="1:21" x14ac:dyDescent="0.2">
      <c r="A28" s="16">
        <f t="shared" si="6"/>
        <v>20</v>
      </c>
      <c r="B28" s="16" t="s">
        <v>3277</v>
      </c>
      <c r="C28" s="17" t="s">
        <v>2220</v>
      </c>
      <c r="D28" s="16" t="s">
        <v>3029</v>
      </c>
      <c r="E28" s="173">
        <f t="shared" si="0"/>
        <v>1606.3333333333335</v>
      </c>
      <c r="F28" s="173">
        <f t="shared" si="1"/>
        <v>3044.916666666667</v>
      </c>
      <c r="G28" s="173">
        <f t="shared" si="2"/>
        <v>3592.9</v>
      </c>
      <c r="H28" s="150"/>
      <c r="I28" s="223">
        <v>1580</v>
      </c>
      <c r="J28" s="224">
        <f t="shared" si="3"/>
        <v>1316.6666666666667</v>
      </c>
      <c r="K28" s="224"/>
      <c r="L28" s="224">
        <v>2995</v>
      </c>
      <c r="M28" s="224">
        <f t="shared" si="4"/>
        <v>2495.8333333333335</v>
      </c>
      <c r="O28" s="225">
        <v>3534</v>
      </c>
      <c r="P28" s="145">
        <f t="shared" si="5"/>
        <v>2945</v>
      </c>
      <c r="Q28" s="144"/>
      <c r="S28" s="144"/>
      <c r="U28" s="144"/>
    </row>
    <row r="29" spans="1:21" x14ac:dyDescent="0.2">
      <c r="A29" s="16">
        <f t="shared" si="6"/>
        <v>21</v>
      </c>
      <c r="B29" s="16" t="s">
        <v>3278</v>
      </c>
      <c r="C29" s="17" t="s">
        <v>2198</v>
      </c>
      <c r="D29" s="16" t="s">
        <v>3029</v>
      </c>
      <c r="E29" s="173">
        <f t="shared" si="0"/>
        <v>599.83333333333337</v>
      </c>
      <c r="F29" s="173">
        <f t="shared" si="1"/>
        <v>1136.6333333333334</v>
      </c>
      <c r="G29" s="173">
        <f t="shared" si="2"/>
        <v>1340.9833333333333</v>
      </c>
      <c r="H29" s="150"/>
      <c r="I29" s="223">
        <v>590</v>
      </c>
      <c r="J29" s="224">
        <f t="shared" si="3"/>
        <v>491.66666666666669</v>
      </c>
      <c r="K29" s="224"/>
      <c r="L29" s="224">
        <v>1118</v>
      </c>
      <c r="M29" s="224">
        <f t="shared" si="4"/>
        <v>931.66666666666674</v>
      </c>
      <c r="O29" s="225">
        <v>1319</v>
      </c>
      <c r="P29" s="145">
        <f t="shared" si="5"/>
        <v>1099.1666666666667</v>
      </c>
      <c r="Q29" s="144"/>
      <c r="S29" s="144"/>
      <c r="U29" s="144"/>
    </row>
    <row r="30" spans="1:21" x14ac:dyDescent="0.2">
      <c r="A30" s="16">
        <f t="shared" si="6"/>
        <v>22</v>
      </c>
      <c r="B30" s="178" t="s">
        <v>3306</v>
      </c>
      <c r="C30" s="17" t="s">
        <v>3304</v>
      </c>
      <c r="D30" s="16" t="s">
        <v>3029</v>
      </c>
      <c r="E30" s="173">
        <f t="shared" si="0"/>
        <v>1070.55</v>
      </c>
      <c r="F30" s="173">
        <f t="shared" si="1"/>
        <v>2030.2833333333333</v>
      </c>
      <c r="G30" s="173">
        <f t="shared" si="2"/>
        <v>2395.2666666666669</v>
      </c>
      <c r="H30" s="150"/>
      <c r="I30" s="223">
        <v>1053</v>
      </c>
      <c r="J30" s="224">
        <f t="shared" si="3"/>
        <v>877.5</v>
      </c>
      <c r="K30" s="224"/>
      <c r="L30" s="224">
        <v>1997</v>
      </c>
      <c r="M30" s="224">
        <f t="shared" si="4"/>
        <v>1664.1666666666667</v>
      </c>
      <c r="O30" s="225">
        <v>2356</v>
      </c>
      <c r="P30" s="145">
        <f t="shared" si="5"/>
        <v>1963.3333333333335</v>
      </c>
      <c r="Q30" s="144"/>
      <c r="S30" s="144"/>
      <c r="U30" s="144"/>
    </row>
    <row r="31" spans="1:21" x14ac:dyDescent="0.2">
      <c r="A31" s="16">
        <f t="shared" si="6"/>
        <v>23</v>
      </c>
      <c r="B31" s="16" t="s">
        <v>3279</v>
      </c>
      <c r="C31" s="17" t="s">
        <v>3257</v>
      </c>
      <c r="D31" s="16" t="s">
        <v>3029</v>
      </c>
      <c r="E31" s="173">
        <f t="shared" si="0"/>
        <v>224.68333333333337</v>
      </c>
      <c r="F31" s="173">
        <f t="shared" si="1"/>
        <v>425.98333333333335</v>
      </c>
      <c r="G31" s="173">
        <f t="shared" si="2"/>
        <v>503.25</v>
      </c>
      <c r="H31" s="150"/>
      <c r="I31" s="223">
        <v>221</v>
      </c>
      <c r="J31" s="224">
        <f t="shared" si="3"/>
        <v>184.16666666666669</v>
      </c>
      <c r="K31" s="224"/>
      <c r="L31" s="224">
        <v>419</v>
      </c>
      <c r="M31" s="224">
        <f t="shared" si="4"/>
        <v>349.16666666666669</v>
      </c>
      <c r="O31" s="225">
        <v>495</v>
      </c>
      <c r="P31" s="145">
        <f t="shared" si="5"/>
        <v>412.5</v>
      </c>
      <c r="Q31" s="144"/>
      <c r="S31" s="144"/>
      <c r="U31" s="144"/>
    </row>
    <row r="32" spans="1:21" x14ac:dyDescent="0.2">
      <c r="A32" s="16">
        <f t="shared" si="6"/>
        <v>24</v>
      </c>
      <c r="B32" s="16" t="s">
        <v>3280</v>
      </c>
      <c r="C32" s="17" t="s">
        <v>3305</v>
      </c>
      <c r="D32" s="16" t="s">
        <v>3029</v>
      </c>
      <c r="E32" s="173">
        <f t="shared" si="0"/>
        <v>224.68333333333337</v>
      </c>
      <c r="F32" s="173">
        <f t="shared" si="1"/>
        <v>425.98333333333335</v>
      </c>
      <c r="G32" s="173">
        <f t="shared" si="2"/>
        <v>503.25</v>
      </c>
      <c r="H32" s="150"/>
      <c r="I32" s="223">
        <v>221</v>
      </c>
      <c r="J32" s="224">
        <f t="shared" si="3"/>
        <v>184.16666666666669</v>
      </c>
      <c r="K32" s="224"/>
      <c r="L32" s="224">
        <v>419</v>
      </c>
      <c r="M32" s="224">
        <f t="shared" si="4"/>
        <v>349.16666666666669</v>
      </c>
      <c r="O32" s="225">
        <v>495</v>
      </c>
      <c r="P32" s="145">
        <f t="shared" si="5"/>
        <v>412.5</v>
      </c>
      <c r="Q32" s="144"/>
      <c r="S32" s="144"/>
      <c r="U32" s="144"/>
    </row>
    <row r="33" spans="1:21" x14ac:dyDescent="0.2">
      <c r="A33" s="16">
        <f t="shared" si="6"/>
        <v>25</v>
      </c>
      <c r="B33" s="16" t="s">
        <v>3281</v>
      </c>
      <c r="C33" s="17" t="s">
        <v>2207</v>
      </c>
      <c r="D33" s="16" t="s">
        <v>740</v>
      </c>
      <c r="E33" s="173">
        <f t="shared" si="0"/>
        <v>300.93333333333334</v>
      </c>
      <c r="F33" s="173">
        <f t="shared" si="1"/>
        <v>597.79999999999995</v>
      </c>
      <c r="G33" s="173">
        <f t="shared" si="2"/>
        <v>629.31666666666672</v>
      </c>
      <c r="H33" s="150"/>
      <c r="I33" s="223">
        <v>296</v>
      </c>
      <c r="J33" s="224">
        <f t="shared" si="3"/>
        <v>246.66666666666669</v>
      </c>
      <c r="K33" s="224"/>
      <c r="L33" s="224">
        <v>588</v>
      </c>
      <c r="M33" s="224">
        <f t="shared" si="4"/>
        <v>490</v>
      </c>
      <c r="O33" s="225">
        <v>619</v>
      </c>
      <c r="P33" s="145">
        <f t="shared" si="5"/>
        <v>515.83333333333337</v>
      </c>
      <c r="Q33" s="144"/>
      <c r="S33" s="144"/>
      <c r="U33" s="144"/>
    </row>
    <row r="34" spans="1:21" ht="25.5" x14ac:dyDescent="0.2">
      <c r="A34" s="16">
        <f t="shared" si="6"/>
        <v>26</v>
      </c>
      <c r="B34" s="16" t="s">
        <v>3282</v>
      </c>
      <c r="C34" s="17" t="s">
        <v>2208</v>
      </c>
      <c r="D34" s="16" t="s">
        <v>740</v>
      </c>
      <c r="E34" s="173">
        <f t="shared" si="0"/>
        <v>2564.0333333333338</v>
      </c>
      <c r="F34" s="173">
        <f t="shared" si="1"/>
        <v>4577.0333333333338</v>
      </c>
      <c r="G34" s="173">
        <f t="shared" si="2"/>
        <v>5388.3333333333339</v>
      </c>
      <c r="H34" s="150"/>
      <c r="I34" s="223">
        <v>2522</v>
      </c>
      <c r="J34" s="224">
        <f t="shared" si="3"/>
        <v>2101.666666666667</v>
      </c>
      <c r="K34" s="224"/>
      <c r="L34" s="224">
        <v>4502</v>
      </c>
      <c r="M34" s="224">
        <f t="shared" si="4"/>
        <v>3751.666666666667</v>
      </c>
      <c r="O34" s="225">
        <v>5300</v>
      </c>
      <c r="P34" s="145">
        <f t="shared" si="5"/>
        <v>4416.666666666667</v>
      </c>
      <c r="Q34" s="144"/>
      <c r="S34" s="144"/>
      <c r="U34" s="144"/>
    </row>
    <row r="35" spans="1:21" ht="25.5" x14ac:dyDescent="0.2">
      <c r="A35" s="16">
        <f t="shared" si="6"/>
        <v>27</v>
      </c>
      <c r="B35" s="16" t="s">
        <v>3283</v>
      </c>
      <c r="C35" s="17" t="s">
        <v>2209</v>
      </c>
      <c r="D35" s="16" t="s">
        <v>740</v>
      </c>
      <c r="E35" s="173">
        <f t="shared" si="0"/>
        <v>552.04999999999995</v>
      </c>
      <c r="F35" s="173">
        <f t="shared" si="1"/>
        <v>985.15</v>
      </c>
      <c r="G35" s="173">
        <f t="shared" si="2"/>
        <v>1160.0166666666667</v>
      </c>
      <c r="H35" s="150"/>
      <c r="I35" s="223">
        <v>543</v>
      </c>
      <c r="J35" s="224">
        <f t="shared" si="3"/>
        <v>452.5</v>
      </c>
      <c r="K35" s="224"/>
      <c r="L35" s="224">
        <v>969</v>
      </c>
      <c r="M35" s="224">
        <f t="shared" si="4"/>
        <v>807.5</v>
      </c>
      <c r="O35" s="225">
        <v>1141</v>
      </c>
      <c r="P35" s="145">
        <f t="shared" si="5"/>
        <v>950.83333333333337</v>
      </c>
      <c r="Q35" s="144"/>
      <c r="S35" s="144"/>
      <c r="U35" s="144"/>
    </row>
    <row r="36" spans="1:21" x14ac:dyDescent="0.2">
      <c r="A36" s="16">
        <f t="shared" si="6"/>
        <v>28</v>
      </c>
      <c r="B36" s="16" t="s">
        <v>3284</v>
      </c>
      <c r="C36" s="17" t="s">
        <v>2210</v>
      </c>
      <c r="D36" s="16" t="s">
        <v>740</v>
      </c>
      <c r="E36" s="173">
        <f t="shared" si="0"/>
        <v>751.31666666666672</v>
      </c>
      <c r="F36" s="173">
        <f t="shared" si="1"/>
        <v>1324.7166666666669</v>
      </c>
      <c r="G36" s="173">
        <f t="shared" si="2"/>
        <v>1624.6333333333334</v>
      </c>
      <c r="H36" s="150"/>
      <c r="I36" s="223">
        <v>739</v>
      </c>
      <c r="J36" s="224">
        <f t="shared" si="3"/>
        <v>615.83333333333337</v>
      </c>
      <c r="K36" s="224"/>
      <c r="L36" s="224">
        <v>1303</v>
      </c>
      <c r="M36" s="224">
        <f t="shared" si="4"/>
        <v>1085.8333333333335</v>
      </c>
      <c r="O36" s="225">
        <v>1598</v>
      </c>
      <c r="P36" s="145">
        <f t="shared" si="5"/>
        <v>1331.6666666666667</v>
      </c>
      <c r="Q36" s="144"/>
      <c r="S36" s="144"/>
      <c r="U36" s="144"/>
    </row>
    <row r="37" spans="1:21" x14ac:dyDescent="0.2">
      <c r="A37" s="16">
        <f>A36+1</f>
        <v>29</v>
      </c>
      <c r="B37" s="178" t="s">
        <v>3307</v>
      </c>
      <c r="C37" s="17" t="s">
        <v>3313</v>
      </c>
      <c r="D37" s="16" t="s">
        <v>3029</v>
      </c>
      <c r="E37" s="173">
        <f t="shared" si="0"/>
        <v>214.51666666666668</v>
      </c>
      <c r="F37" s="173">
        <f t="shared" si="1"/>
        <v>405.65</v>
      </c>
      <c r="G37" s="173">
        <f t="shared" si="2"/>
        <v>478.84999999999997</v>
      </c>
      <c r="H37" s="150"/>
      <c r="I37" s="223">
        <v>211</v>
      </c>
      <c r="J37" s="224">
        <f t="shared" si="3"/>
        <v>175.83333333333334</v>
      </c>
      <c r="K37" s="224"/>
      <c r="L37" s="224">
        <v>399</v>
      </c>
      <c r="M37" s="224">
        <f t="shared" si="4"/>
        <v>332.5</v>
      </c>
      <c r="O37" s="222">
        <v>471</v>
      </c>
      <c r="P37" s="145">
        <f t="shared" si="5"/>
        <v>392.5</v>
      </c>
    </row>
    <row r="38" spans="1:21" x14ac:dyDescent="0.2">
      <c r="C38" s="122"/>
      <c r="D38" s="122"/>
      <c r="E38" s="144"/>
      <c r="F38" s="144"/>
      <c r="G38" s="144"/>
    </row>
    <row r="39" spans="1:21" x14ac:dyDescent="0.2">
      <c r="C39" s="122" t="s">
        <v>3312</v>
      </c>
      <c r="D39" s="122"/>
    </row>
    <row r="40" spans="1:21" ht="92.25" customHeight="1" x14ac:dyDescent="0.2">
      <c r="C40" s="322" t="s">
        <v>3311</v>
      </c>
      <c r="D40" s="322"/>
      <c r="E40" s="322"/>
      <c r="F40" s="322"/>
      <c r="G40" s="322"/>
    </row>
    <row r="41" spans="1:21" x14ac:dyDescent="0.2">
      <c r="C41" s="122"/>
    </row>
    <row r="42" spans="1:21" x14ac:dyDescent="0.2">
      <c r="C42" s="102" t="s">
        <v>3314</v>
      </c>
    </row>
    <row r="47" spans="1:21" x14ac:dyDescent="0.2">
      <c r="F47" s="144"/>
    </row>
    <row r="48" spans="1:21" x14ac:dyDescent="0.2">
      <c r="F48" s="144"/>
    </row>
  </sheetData>
  <mergeCells count="6">
    <mergeCell ref="O7:P7"/>
    <mergeCell ref="A1:G1"/>
    <mergeCell ref="A4:G4"/>
    <mergeCell ref="A6:E6"/>
    <mergeCell ref="C40:G40"/>
    <mergeCell ref="L7:M7"/>
  </mergeCells>
  <pageMargins left="0.98425196850393704" right="0.59055118110236227" top="0.78740157480314965" bottom="0.78740157480314965" header="0.39370078740157483" footer="0.39370078740157483"/>
  <pageSetup paperSize="9" scale="38"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B100"/>
  <sheetViews>
    <sheetView topLeftCell="C1" zoomScale="87" zoomScaleNormal="87" workbookViewId="0">
      <pane ySplit="9" topLeftCell="A10" activePane="bottomLeft" state="frozen"/>
      <selection pane="bottomLeft" activeCell="J11" sqref="J11"/>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2.42578125" style="1" customWidth="1"/>
    <col min="8" max="8" width="11.85546875" style="1" customWidth="1"/>
    <col min="9" max="9" width="13.28515625" style="1" customWidth="1"/>
    <col min="10" max="10" width="11.85546875" style="1" customWidth="1"/>
    <col min="11" max="11" width="10" style="1" bestFit="1" customWidth="1"/>
    <col min="12" max="25" width="9.140625" style="1"/>
    <col min="26" max="26" width="13.5703125" style="1" bestFit="1" customWidth="1"/>
    <col min="27" max="248" width="9.140625" style="1"/>
    <col min="249" max="249" width="11.5703125" style="1" customWidth="1"/>
    <col min="250" max="250" width="13.140625" style="1" customWidth="1"/>
    <col min="251" max="251" width="48.42578125" style="1" customWidth="1"/>
    <col min="252" max="252" width="13.85546875" style="1" customWidth="1"/>
    <col min="253" max="253" width="11.42578125" style="1" customWidth="1"/>
    <col min="254" max="254" width="11.85546875" style="1" customWidth="1"/>
    <col min="255" max="504" width="9.140625" style="1"/>
    <col min="505" max="505" width="11.5703125" style="1" customWidth="1"/>
    <col min="506" max="506" width="13.140625" style="1" customWidth="1"/>
    <col min="507" max="507" width="48.42578125" style="1" customWidth="1"/>
    <col min="508" max="508" width="13.85546875" style="1" customWidth="1"/>
    <col min="509" max="509" width="11.42578125" style="1" customWidth="1"/>
    <col min="510" max="510" width="11.85546875" style="1" customWidth="1"/>
    <col min="511" max="760" width="9.140625" style="1"/>
    <col min="761" max="761" width="11.5703125" style="1" customWidth="1"/>
    <col min="762" max="762" width="13.140625" style="1" customWidth="1"/>
    <col min="763" max="763" width="48.42578125" style="1" customWidth="1"/>
    <col min="764" max="764" width="13.85546875" style="1" customWidth="1"/>
    <col min="765" max="765" width="11.42578125" style="1" customWidth="1"/>
    <col min="766" max="766" width="11.85546875" style="1" customWidth="1"/>
    <col min="767" max="1016" width="9.140625" style="1"/>
    <col min="1017" max="1017" width="11.5703125" style="1" customWidth="1"/>
    <col min="1018" max="1018" width="13.140625" style="1" customWidth="1"/>
    <col min="1019" max="1019" width="48.42578125" style="1" customWidth="1"/>
    <col min="1020" max="1020" width="13.85546875" style="1" customWidth="1"/>
    <col min="1021" max="1021" width="11.42578125" style="1" customWidth="1"/>
    <col min="1022" max="1022" width="11.85546875" style="1" customWidth="1"/>
    <col min="1023" max="1272" width="9.140625" style="1"/>
    <col min="1273" max="1273" width="11.5703125" style="1" customWidth="1"/>
    <col min="1274" max="1274" width="13.140625" style="1" customWidth="1"/>
    <col min="1275" max="1275" width="48.42578125" style="1" customWidth="1"/>
    <col min="1276" max="1276" width="13.85546875" style="1" customWidth="1"/>
    <col min="1277" max="1277" width="11.42578125" style="1" customWidth="1"/>
    <col min="1278" max="1278" width="11.85546875" style="1" customWidth="1"/>
    <col min="1279" max="1528" width="9.140625" style="1"/>
    <col min="1529" max="1529" width="11.5703125" style="1" customWidth="1"/>
    <col min="1530" max="1530" width="13.140625" style="1" customWidth="1"/>
    <col min="1531" max="1531" width="48.42578125" style="1" customWidth="1"/>
    <col min="1532" max="1532" width="13.85546875" style="1" customWidth="1"/>
    <col min="1533" max="1533" width="11.42578125" style="1" customWidth="1"/>
    <col min="1534" max="1534" width="11.85546875" style="1" customWidth="1"/>
    <col min="1535" max="1784" width="9.140625" style="1"/>
    <col min="1785" max="1785" width="11.5703125" style="1" customWidth="1"/>
    <col min="1786" max="1786" width="13.140625" style="1" customWidth="1"/>
    <col min="1787" max="1787" width="48.42578125" style="1" customWidth="1"/>
    <col min="1788" max="1788" width="13.85546875" style="1" customWidth="1"/>
    <col min="1789" max="1789" width="11.42578125" style="1" customWidth="1"/>
    <col min="1790" max="1790" width="11.85546875" style="1" customWidth="1"/>
    <col min="1791" max="2040" width="9.140625" style="1"/>
    <col min="2041" max="2041" width="11.5703125" style="1" customWidth="1"/>
    <col min="2042" max="2042" width="13.140625" style="1" customWidth="1"/>
    <col min="2043" max="2043" width="48.42578125" style="1" customWidth="1"/>
    <col min="2044" max="2044" width="13.85546875" style="1" customWidth="1"/>
    <col min="2045" max="2045" width="11.42578125" style="1" customWidth="1"/>
    <col min="2046" max="2046" width="11.85546875" style="1" customWidth="1"/>
    <col min="2047" max="2296" width="9.140625" style="1"/>
    <col min="2297" max="2297" width="11.5703125" style="1" customWidth="1"/>
    <col min="2298" max="2298" width="13.140625" style="1" customWidth="1"/>
    <col min="2299" max="2299" width="48.42578125" style="1" customWidth="1"/>
    <col min="2300" max="2300" width="13.85546875" style="1" customWidth="1"/>
    <col min="2301" max="2301" width="11.42578125" style="1" customWidth="1"/>
    <col min="2302" max="2302" width="11.85546875" style="1" customWidth="1"/>
    <col min="2303" max="2552" width="9.140625" style="1"/>
    <col min="2553" max="2553" width="11.5703125" style="1" customWidth="1"/>
    <col min="2554" max="2554" width="13.140625" style="1" customWidth="1"/>
    <col min="2555" max="2555" width="48.42578125" style="1" customWidth="1"/>
    <col min="2556" max="2556" width="13.85546875" style="1" customWidth="1"/>
    <col min="2557" max="2557" width="11.42578125" style="1" customWidth="1"/>
    <col min="2558" max="2558" width="11.85546875" style="1" customWidth="1"/>
    <col min="2559" max="2808" width="9.140625" style="1"/>
    <col min="2809" max="2809" width="11.5703125" style="1" customWidth="1"/>
    <col min="2810" max="2810" width="13.140625" style="1" customWidth="1"/>
    <col min="2811" max="2811" width="48.42578125" style="1" customWidth="1"/>
    <col min="2812" max="2812" width="13.85546875" style="1" customWidth="1"/>
    <col min="2813" max="2813" width="11.42578125" style="1" customWidth="1"/>
    <col min="2814" max="2814" width="11.85546875" style="1" customWidth="1"/>
    <col min="2815" max="3064" width="9.140625" style="1"/>
    <col min="3065" max="3065" width="11.5703125" style="1" customWidth="1"/>
    <col min="3066" max="3066" width="13.140625" style="1" customWidth="1"/>
    <col min="3067" max="3067" width="48.42578125" style="1" customWidth="1"/>
    <col min="3068" max="3068" width="13.85546875" style="1" customWidth="1"/>
    <col min="3069" max="3069" width="11.42578125" style="1" customWidth="1"/>
    <col min="3070" max="3070" width="11.85546875" style="1" customWidth="1"/>
    <col min="3071" max="3320" width="9.140625" style="1"/>
    <col min="3321" max="3321" width="11.5703125" style="1" customWidth="1"/>
    <col min="3322" max="3322" width="13.140625" style="1" customWidth="1"/>
    <col min="3323" max="3323" width="48.42578125" style="1" customWidth="1"/>
    <col min="3324" max="3324" width="13.85546875" style="1" customWidth="1"/>
    <col min="3325" max="3325" width="11.42578125" style="1" customWidth="1"/>
    <col min="3326" max="3326" width="11.85546875" style="1" customWidth="1"/>
    <col min="3327" max="3576" width="9.140625" style="1"/>
    <col min="3577" max="3577" width="11.5703125" style="1" customWidth="1"/>
    <col min="3578" max="3578" width="13.140625" style="1" customWidth="1"/>
    <col min="3579" max="3579" width="48.42578125" style="1" customWidth="1"/>
    <col min="3580" max="3580" width="13.85546875" style="1" customWidth="1"/>
    <col min="3581" max="3581" width="11.42578125" style="1" customWidth="1"/>
    <col min="3582" max="3582" width="11.85546875" style="1" customWidth="1"/>
    <col min="3583" max="3832" width="9.140625" style="1"/>
    <col min="3833" max="3833" width="11.5703125" style="1" customWidth="1"/>
    <col min="3834" max="3834" width="13.140625" style="1" customWidth="1"/>
    <col min="3835" max="3835" width="48.42578125" style="1" customWidth="1"/>
    <col min="3836" max="3836" width="13.85546875" style="1" customWidth="1"/>
    <col min="3837" max="3837" width="11.42578125" style="1" customWidth="1"/>
    <col min="3838" max="3838" width="11.85546875" style="1" customWidth="1"/>
    <col min="3839" max="4088" width="9.140625" style="1"/>
    <col min="4089" max="4089" width="11.5703125" style="1" customWidth="1"/>
    <col min="4090" max="4090" width="13.140625" style="1" customWidth="1"/>
    <col min="4091" max="4091" width="48.42578125" style="1" customWidth="1"/>
    <col min="4092" max="4092" width="13.85546875" style="1" customWidth="1"/>
    <col min="4093" max="4093" width="11.42578125" style="1" customWidth="1"/>
    <col min="4094" max="4094" width="11.85546875" style="1" customWidth="1"/>
    <col min="4095" max="4344" width="9.140625" style="1"/>
    <col min="4345" max="4345" width="11.5703125" style="1" customWidth="1"/>
    <col min="4346" max="4346" width="13.140625" style="1" customWidth="1"/>
    <col min="4347" max="4347" width="48.42578125" style="1" customWidth="1"/>
    <col min="4348" max="4348" width="13.85546875" style="1" customWidth="1"/>
    <col min="4349" max="4349" width="11.42578125" style="1" customWidth="1"/>
    <col min="4350" max="4350" width="11.85546875" style="1" customWidth="1"/>
    <col min="4351" max="4600" width="9.140625" style="1"/>
    <col min="4601" max="4601" width="11.5703125" style="1" customWidth="1"/>
    <col min="4602" max="4602" width="13.140625" style="1" customWidth="1"/>
    <col min="4603" max="4603" width="48.42578125" style="1" customWidth="1"/>
    <col min="4604" max="4604" width="13.85546875" style="1" customWidth="1"/>
    <col min="4605" max="4605" width="11.42578125" style="1" customWidth="1"/>
    <col min="4606" max="4606" width="11.85546875" style="1" customWidth="1"/>
    <col min="4607" max="4856" width="9.140625" style="1"/>
    <col min="4857" max="4857" width="11.5703125" style="1" customWidth="1"/>
    <col min="4858" max="4858" width="13.140625" style="1" customWidth="1"/>
    <col min="4859" max="4859" width="48.42578125" style="1" customWidth="1"/>
    <col min="4860" max="4860" width="13.85546875" style="1" customWidth="1"/>
    <col min="4861" max="4861" width="11.42578125" style="1" customWidth="1"/>
    <col min="4862" max="4862" width="11.85546875" style="1" customWidth="1"/>
    <col min="4863" max="5112" width="9.140625" style="1"/>
    <col min="5113" max="5113" width="11.5703125" style="1" customWidth="1"/>
    <col min="5114" max="5114" width="13.140625" style="1" customWidth="1"/>
    <col min="5115" max="5115" width="48.42578125" style="1" customWidth="1"/>
    <col min="5116" max="5116" width="13.85546875" style="1" customWidth="1"/>
    <col min="5117" max="5117" width="11.42578125" style="1" customWidth="1"/>
    <col min="5118" max="5118" width="11.85546875" style="1" customWidth="1"/>
    <col min="5119" max="5368" width="9.140625" style="1"/>
    <col min="5369" max="5369" width="11.5703125" style="1" customWidth="1"/>
    <col min="5370" max="5370" width="13.140625" style="1" customWidth="1"/>
    <col min="5371" max="5371" width="48.42578125" style="1" customWidth="1"/>
    <col min="5372" max="5372" width="13.85546875" style="1" customWidth="1"/>
    <col min="5373" max="5373" width="11.42578125" style="1" customWidth="1"/>
    <col min="5374" max="5374" width="11.85546875" style="1" customWidth="1"/>
    <col min="5375" max="5624" width="9.140625" style="1"/>
    <col min="5625" max="5625" width="11.5703125" style="1" customWidth="1"/>
    <col min="5626" max="5626" width="13.140625" style="1" customWidth="1"/>
    <col min="5627" max="5627" width="48.42578125" style="1" customWidth="1"/>
    <col min="5628" max="5628" width="13.85546875" style="1" customWidth="1"/>
    <col min="5629" max="5629" width="11.42578125" style="1" customWidth="1"/>
    <col min="5630" max="5630" width="11.85546875" style="1" customWidth="1"/>
    <col min="5631" max="5880" width="9.140625" style="1"/>
    <col min="5881" max="5881" width="11.5703125" style="1" customWidth="1"/>
    <col min="5882" max="5882" width="13.140625" style="1" customWidth="1"/>
    <col min="5883" max="5883" width="48.42578125" style="1" customWidth="1"/>
    <col min="5884" max="5884" width="13.85546875" style="1" customWidth="1"/>
    <col min="5885" max="5885" width="11.42578125" style="1" customWidth="1"/>
    <col min="5886" max="5886" width="11.85546875" style="1" customWidth="1"/>
    <col min="5887" max="6136" width="9.140625" style="1"/>
    <col min="6137" max="6137" width="11.5703125" style="1" customWidth="1"/>
    <col min="6138" max="6138" width="13.140625" style="1" customWidth="1"/>
    <col min="6139" max="6139" width="48.42578125" style="1" customWidth="1"/>
    <col min="6140" max="6140" width="13.85546875" style="1" customWidth="1"/>
    <col min="6141" max="6141" width="11.42578125" style="1" customWidth="1"/>
    <col min="6142" max="6142" width="11.85546875" style="1" customWidth="1"/>
    <col min="6143" max="6392" width="9.140625" style="1"/>
    <col min="6393" max="6393" width="11.5703125" style="1" customWidth="1"/>
    <col min="6394" max="6394" width="13.140625" style="1" customWidth="1"/>
    <col min="6395" max="6395" width="48.42578125" style="1" customWidth="1"/>
    <col min="6396" max="6396" width="13.85546875" style="1" customWidth="1"/>
    <col min="6397" max="6397" width="11.42578125" style="1" customWidth="1"/>
    <col min="6398" max="6398" width="11.85546875" style="1" customWidth="1"/>
    <col min="6399" max="6648" width="9.140625" style="1"/>
    <col min="6649" max="6649" width="11.5703125" style="1" customWidth="1"/>
    <col min="6650" max="6650" width="13.140625" style="1" customWidth="1"/>
    <col min="6651" max="6651" width="48.42578125" style="1" customWidth="1"/>
    <col min="6652" max="6652" width="13.85546875" style="1" customWidth="1"/>
    <col min="6653" max="6653" width="11.42578125" style="1" customWidth="1"/>
    <col min="6654" max="6654" width="11.85546875" style="1" customWidth="1"/>
    <col min="6655" max="6904" width="9.140625" style="1"/>
    <col min="6905" max="6905" width="11.5703125" style="1" customWidth="1"/>
    <col min="6906" max="6906" width="13.140625" style="1" customWidth="1"/>
    <col min="6907" max="6907" width="48.42578125" style="1" customWidth="1"/>
    <col min="6908" max="6908" width="13.85546875" style="1" customWidth="1"/>
    <col min="6909" max="6909" width="11.42578125" style="1" customWidth="1"/>
    <col min="6910" max="6910" width="11.85546875" style="1" customWidth="1"/>
    <col min="6911" max="7160" width="9.140625" style="1"/>
    <col min="7161" max="7161" width="11.5703125" style="1" customWidth="1"/>
    <col min="7162" max="7162" width="13.140625" style="1" customWidth="1"/>
    <col min="7163" max="7163" width="48.42578125" style="1" customWidth="1"/>
    <col min="7164" max="7164" width="13.85546875" style="1" customWidth="1"/>
    <col min="7165" max="7165" width="11.42578125" style="1" customWidth="1"/>
    <col min="7166" max="7166" width="11.85546875" style="1" customWidth="1"/>
    <col min="7167" max="7416" width="9.140625" style="1"/>
    <col min="7417" max="7417" width="11.5703125" style="1" customWidth="1"/>
    <col min="7418" max="7418" width="13.140625" style="1" customWidth="1"/>
    <col min="7419" max="7419" width="48.42578125" style="1" customWidth="1"/>
    <col min="7420" max="7420" width="13.85546875" style="1" customWidth="1"/>
    <col min="7421" max="7421" width="11.42578125" style="1" customWidth="1"/>
    <col min="7422" max="7422" width="11.85546875" style="1" customWidth="1"/>
    <col min="7423" max="7672" width="9.140625" style="1"/>
    <col min="7673" max="7673" width="11.5703125" style="1" customWidth="1"/>
    <col min="7674" max="7674" width="13.140625" style="1" customWidth="1"/>
    <col min="7675" max="7675" width="48.42578125" style="1" customWidth="1"/>
    <col min="7676" max="7676" width="13.85546875" style="1" customWidth="1"/>
    <col min="7677" max="7677" width="11.42578125" style="1" customWidth="1"/>
    <col min="7678" max="7678" width="11.85546875" style="1" customWidth="1"/>
    <col min="7679" max="7928" width="9.140625" style="1"/>
    <col min="7929" max="7929" width="11.5703125" style="1" customWidth="1"/>
    <col min="7930" max="7930" width="13.140625" style="1" customWidth="1"/>
    <col min="7931" max="7931" width="48.42578125" style="1" customWidth="1"/>
    <col min="7932" max="7932" width="13.85546875" style="1" customWidth="1"/>
    <col min="7933" max="7933" width="11.42578125" style="1" customWidth="1"/>
    <col min="7934" max="7934" width="11.85546875" style="1" customWidth="1"/>
    <col min="7935" max="8184" width="9.140625" style="1"/>
    <col min="8185" max="8185" width="11.5703125" style="1" customWidth="1"/>
    <col min="8186" max="8186" width="13.140625" style="1" customWidth="1"/>
    <col min="8187" max="8187" width="48.42578125" style="1" customWidth="1"/>
    <col min="8188" max="8188" width="13.85546875" style="1" customWidth="1"/>
    <col min="8189" max="8189" width="11.42578125" style="1" customWidth="1"/>
    <col min="8190" max="8190" width="11.85546875" style="1" customWidth="1"/>
    <col min="8191" max="8440" width="9.140625" style="1"/>
    <col min="8441" max="8441" width="11.5703125" style="1" customWidth="1"/>
    <col min="8442" max="8442" width="13.140625" style="1" customWidth="1"/>
    <col min="8443" max="8443" width="48.42578125" style="1" customWidth="1"/>
    <col min="8444" max="8444" width="13.85546875" style="1" customWidth="1"/>
    <col min="8445" max="8445" width="11.42578125" style="1" customWidth="1"/>
    <col min="8446" max="8446" width="11.85546875" style="1" customWidth="1"/>
    <col min="8447" max="8696" width="9.140625" style="1"/>
    <col min="8697" max="8697" width="11.5703125" style="1" customWidth="1"/>
    <col min="8698" max="8698" width="13.140625" style="1" customWidth="1"/>
    <col min="8699" max="8699" width="48.42578125" style="1" customWidth="1"/>
    <col min="8700" max="8700" width="13.85546875" style="1" customWidth="1"/>
    <col min="8701" max="8701" width="11.42578125" style="1" customWidth="1"/>
    <col min="8702" max="8702" width="11.85546875" style="1" customWidth="1"/>
    <col min="8703" max="8952" width="9.140625" style="1"/>
    <col min="8953" max="8953" width="11.5703125" style="1" customWidth="1"/>
    <col min="8954" max="8954" width="13.140625" style="1" customWidth="1"/>
    <col min="8955" max="8955" width="48.42578125" style="1" customWidth="1"/>
    <col min="8956" max="8956" width="13.85546875" style="1" customWidth="1"/>
    <col min="8957" max="8957" width="11.42578125" style="1" customWidth="1"/>
    <col min="8958" max="8958" width="11.85546875" style="1" customWidth="1"/>
    <col min="8959" max="9208" width="9.140625" style="1"/>
    <col min="9209" max="9209" width="11.5703125" style="1" customWidth="1"/>
    <col min="9210" max="9210" width="13.140625" style="1" customWidth="1"/>
    <col min="9211" max="9211" width="48.42578125" style="1" customWidth="1"/>
    <col min="9212" max="9212" width="13.85546875" style="1" customWidth="1"/>
    <col min="9213" max="9213" width="11.42578125" style="1" customWidth="1"/>
    <col min="9214" max="9214" width="11.85546875" style="1" customWidth="1"/>
    <col min="9215" max="9464" width="9.140625" style="1"/>
    <col min="9465" max="9465" width="11.5703125" style="1" customWidth="1"/>
    <col min="9466" max="9466" width="13.140625" style="1" customWidth="1"/>
    <col min="9467" max="9467" width="48.42578125" style="1" customWidth="1"/>
    <col min="9468" max="9468" width="13.85546875" style="1" customWidth="1"/>
    <col min="9469" max="9469" width="11.42578125" style="1" customWidth="1"/>
    <col min="9470" max="9470" width="11.85546875" style="1" customWidth="1"/>
    <col min="9471" max="9720" width="9.140625" style="1"/>
    <col min="9721" max="9721" width="11.5703125" style="1" customWidth="1"/>
    <col min="9722" max="9722" width="13.140625" style="1" customWidth="1"/>
    <col min="9723" max="9723" width="48.42578125" style="1" customWidth="1"/>
    <col min="9724" max="9724" width="13.85546875" style="1" customWidth="1"/>
    <col min="9725" max="9725" width="11.42578125" style="1" customWidth="1"/>
    <col min="9726" max="9726" width="11.85546875" style="1" customWidth="1"/>
    <col min="9727" max="9976" width="9.140625" style="1"/>
    <col min="9977" max="9977" width="11.5703125" style="1" customWidth="1"/>
    <col min="9978" max="9978" width="13.140625" style="1" customWidth="1"/>
    <col min="9979" max="9979" width="48.42578125" style="1" customWidth="1"/>
    <col min="9980" max="9980" width="13.85546875" style="1" customWidth="1"/>
    <col min="9981" max="9981" width="11.42578125" style="1" customWidth="1"/>
    <col min="9982" max="9982" width="11.85546875" style="1" customWidth="1"/>
    <col min="9983" max="10232" width="9.140625" style="1"/>
    <col min="10233" max="10233" width="11.5703125" style="1" customWidth="1"/>
    <col min="10234" max="10234" width="13.140625" style="1" customWidth="1"/>
    <col min="10235" max="10235" width="48.42578125" style="1" customWidth="1"/>
    <col min="10236" max="10236" width="13.85546875" style="1" customWidth="1"/>
    <col min="10237" max="10237" width="11.42578125" style="1" customWidth="1"/>
    <col min="10238" max="10238" width="11.85546875" style="1" customWidth="1"/>
    <col min="10239" max="10488" width="9.140625" style="1"/>
    <col min="10489" max="10489" width="11.5703125" style="1" customWidth="1"/>
    <col min="10490" max="10490" width="13.140625" style="1" customWidth="1"/>
    <col min="10491" max="10491" width="48.42578125" style="1" customWidth="1"/>
    <col min="10492" max="10492" width="13.85546875" style="1" customWidth="1"/>
    <col min="10493" max="10493" width="11.42578125" style="1" customWidth="1"/>
    <col min="10494" max="10494" width="11.85546875" style="1" customWidth="1"/>
    <col min="10495" max="10744" width="9.140625" style="1"/>
    <col min="10745" max="10745" width="11.5703125" style="1" customWidth="1"/>
    <col min="10746" max="10746" width="13.140625" style="1" customWidth="1"/>
    <col min="10747" max="10747" width="48.42578125" style="1" customWidth="1"/>
    <col min="10748" max="10748" width="13.85546875" style="1" customWidth="1"/>
    <col min="10749" max="10749" width="11.42578125" style="1" customWidth="1"/>
    <col min="10750" max="10750" width="11.85546875" style="1" customWidth="1"/>
    <col min="10751" max="11000" width="9.140625" style="1"/>
    <col min="11001" max="11001" width="11.5703125" style="1" customWidth="1"/>
    <col min="11002" max="11002" width="13.140625" style="1" customWidth="1"/>
    <col min="11003" max="11003" width="48.42578125" style="1" customWidth="1"/>
    <col min="11004" max="11004" width="13.85546875" style="1" customWidth="1"/>
    <col min="11005" max="11005" width="11.42578125" style="1" customWidth="1"/>
    <col min="11006" max="11006" width="11.85546875" style="1" customWidth="1"/>
    <col min="11007" max="11256" width="9.140625" style="1"/>
    <col min="11257" max="11257" width="11.5703125" style="1" customWidth="1"/>
    <col min="11258" max="11258" width="13.140625" style="1" customWidth="1"/>
    <col min="11259" max="11259" width="48.42578125" style="1" customWidth="1"/>
    <col min="11260" max="11260" width="13.85546875" style="1" customWidth="1"/>
    <col min="11261" max="11261" width="11.42578125" style="1" customWidth="1"/>
    <col min="11262" max="11262" width="11.85546875" style="1" customWidth="1"/>
    <col min="11263" max="11512" width="9.140625" style="1"/>
    <col min="11513" max="11513" width="11.5703125" style="1" customWidth="1"/>
    <col min="11514" max="11514" width="13.140625" style="1" customWidth="1"/>
    <col min="11515" max="11515" width="48.42578125" style="1" customWidth="1"/>
    <col min="11516" max="11516" width="13.85546875" style="1" customWidth="1"/>
    <col min="11517" max="11517" width="11.42578125" style="1" customWidth="1"/>
    <col min="11518" max="11518" width="11.85546875" style="1" customWidth="1"/>
    <col min="11519" max="11768" width="9.140625" style="1"/>
    <col min="11769" max="11769" width="11.5703125" style="1" customWidth="1"/>
    <col min="11770" max="11770" width="13.140625" style="1" customWidth="1"/>
    <col min="11771" max="11771" width="48.42578125" style="1" customWidth="1"/>
    <col min="11772" max="11772" width="13.85546875" style="1" customWidth="1"/>
    <col min="11773" max="11773" width="11.42578125" style="1" customWidth="1"/>
    <col min="11774" max="11774" width="11.85546875" style="1" customWidth="1"/>
    <col min="11775" max="12024" width="9.140625" style="1"/>
    <col min="12025" max="12025" width="11.5703125" style="1" customWidth="1"/>
    <col min="12026" max="12026" width="13.140625" style="1" customWidth="1"/>
    <col min="12027" max="12027" width="48.42578125" style="1" customWidth="1"/>
    <col min="12028" max="12028" width="13.85546875" style="1" customWidth="1"/>
    <col min="12029" max="12029" width="11.42578125" style="1" customWidth="1"/>
    <col min="12030" max="12030" width="11.85546875" style="1" customWidth="1"/>
    <col min="12031" max="12280" width="9.140625" style="1"/>
    <col min="12281" max="12281" width="11.5703125" style="1" customWidth="1"/>
    <col min="12282" max="12282" width="13.140625" style="1" customWidth="1"/>
    <col min="12283" max="12283" width="48.42578125" style="1" customWidth="1"/>
    <col min="12284" max="12284" width="13.85546875" style="1" customWidth="1"/>
    <col min="12285" max="12285" width="11.42578125" style="1" customWidth="1"/>
    <col min="12286" max="12286" width="11.85546875" style="1" customWidth="1"/>
    <col min="12287" max="12536" width="9.140625" style="1"/>
    <col min="12537" max="12537" width="11.5703125" style="1" customWidth="1"/>
    <col min="12538" max="12538" width="13.140625" style="1" customWidth="1"/>
    <col min="12539" max="12539" width="48.42578125" style="1" customWidth="1"/>
    <col min="12540" max="12540" width="13.85546875" style="1" customWidth="1"/>
    <col min="12541" max="12541" width="11.42578125" style="1" customWidth="1"/>
    <col min="12542" max="12542" width="11.85546875" style="1" customWidth="1"/>
    <col min="12543" max="12792" width="9.140625" style="1"/>
    <col min="12793" max="12793" width="11.5703125" style="1" customWidth="1"/>
    <col min="12794" max="12794" width="13.140625" style="1" customWidth="1"/>
    <col min="12795" max="12795" width="48.42578125" style="1" customWidth="1"/>
    <col min="12796" max="12796" width="13.85546875" style="1" customWidth="1"/>
    <col min="12797" max="12797" width="11.42578125" style="1" customWidth="1"/>
    <col min="12798" max="12798" width="11.85546875" style="1" customWidth="1"/>
    <col min="12799" max="13048" width="9.140625" style="1"/>
    <col min="13049" max="13049" width="11.5703125" style="1" customWidth="1"/>
    <col min="13050" max="13050" width="13.140625" style="1" customWidth="1"/>
    <col min="13051" max="13051" width="48.42578125" style="1" customWidth="1"/>
    <col min="13052" max="13052" width="13.85546875" style="1" customWidth="1"/>
    <col min="13053" max="13053" width="11.42578125" style="1" customWidth="1"/>
    <col min="13054" max="13054" width="11.85546875" style="1" customWidth="1"/>
    <col min="13055" max="13304" width="9.140625" style="1"/>
    <col min="13305" max="13305" width="11.5703125" style="1" customWidth="1"/>
    <col min="13306" max="13306" width="13.140625" style="1" customWidth="1"/>
    <col min="13307" max="13307" width="48.42578125" style="1" customWidth="1"/>
    <col min="13308" max="13308" width="13.85546875" style="1" customWidth="1"/>
    <col min="13309" max="13309" width="11.42578125" style="1" customWidth="1"/>
    <col min="13310" max="13310" width="11.85546875" style="1" customWidth="1"/>
    <col min="13311" max="13560" width="9.140625" style="1"/>
    <col min="13561" max="13561" width="11.5703125" style="1" customWidth="1"/>
    <col min="13562" max="13562" width="13.140625" style="1" customWidth="1"/>
    <col min="13563" max="13563" width="48.42578125" style="1" customWidth="1"/>
    <col min="13564" max="13564" width="13.85546875" style="1" customWidth="1"/>
    <col min="13565" max="13565" width="11.42578125" style="1" customWidth="1"/>
    <col min="13566" max="13566" width="11.85546875" style="1" customWidth="1"/>
    <col min="13567" max="13816" width="9.140625" style="1"/>
    <col min="13817" max="13817" width="11.5703125" style="1" customWidth="1"/>
    <col min="13818" max="13818" width="13.140625" style="1" customWidth="1"/>
    <col min="13819" max="13819" width="48.42578125" style="1" customWidth="1"/>
    <col min="13820" max="13820" width="13.85546875" style="1" customWidth="1"/>
    <col min="13821" max="13821" width="11.42578125" style="1" customWidth="1"/>
    <col min="13822" max="13822" width="11.85546875" style="1" customWidth="1"/>
    <col min="13823" max="14072" width="9.140625" style="1"/>
    <col min="14073" max="14073" width="11.5703125" style="1" customWidth="1"/>
    <col min="14074" max="14074" width="13.140625" style="1" customWidth="1"/>
    <col min="14075" max="14075" width="48.42578125" style="1" customWidth="1"/>
    <col min="14076" max="14076" width="13.85546875" style="1" customWidth="1"/>
    <col min="14077" max="14077" width="11.42578125" style="1" customWidth="1"/>
    <col min="14078" max="14078" width="11.85546875" style="1" customWidth="1"/>
    <col min="14079" max="14328" width="9.140625" style="1"/>
    <col min="14329" max="14329" width="11.5703125" style="1" customWidth="1"/>
    <col min="14330" max="14330" width="13.140625" style="1" customWidth="1"/>
    <col min="14331" max="14331" width="48.42578125" style="1" customWidth="1"/>
    <col min="14332" max="14332" width="13.85546875" style="1" customWidth="1"/>
    <col min="14333" max="14333" width="11.42578125" style="1" customWidth="1"/>
    <col min="14334" max="14334" width="11.85546875" style="1" customWidth="1"/>
    <col min="14335" max="14584" width="9.140625" style="1"/>
    <col min="14585" max="14585" width="11.5703125" style="1" customWidth="1"/>
    <col min="14586" max="14586" width="13.140625" style="1" customWidth="1"/>
    <col min="14587" max="14587" width="48.42578125" style="1" customWidth="1"/>
    <col min="14588" max="14588" width="13.85546875" style="1" customWidth="1"/>
    <col min="14589" max="14589" width="11.42578125" style="1" customWidth="1"/>
    <col min="14590" max="14590" width="11.85546875" style="1" customWidth="1"/>
    <col min="14591" max="14840" width="9.140625" style="1"/>
    <col min="14841" max="14841" width="11.5703125" style="1" customWidth="1"/>
    <col min="14842" max="14842" width="13.140625" style="1" customWidth="1"/>
    <col min="14843" max="14843" width="48.42578125" style="1" customWidth="1"/>
    <col min="14844" max="14844" width="13.85546875" style="1" customWidth="1"/>
    <col min="14845" max="14845" width="11.42578125" style="1" customWidth="1"/>
    <col min="14846" max="14846" width="11.85546875" style="1" customWidth="1"/>
    <col min="14847" max="15096" width="9.140625" style="1"/>
    <col min="15097" max="15097" width="11.5703125" style="1" customWidth="1"/>
    <col min="15098" max="15098" width="13.140625" style="1" customWidth="1"/>
    <col min="15099" max="15099" width="48.42578125" style="1" customWidth="1"/>
    <col min="15100" max="15100" width="13.85546875" style="1" customWidth="1"/>
    <col min="15101" max="15101" width="11.42578125" style="1" customWidth="1"/>
    <col min="15102" max="15102" width="11.85546875" style="1" customWidth="1"/>
    <col min="15103" max="15352" width="9.140625" style="1"/>
    <col min="15353" max="15353" width="11.5703125" style="1" customWidth="1"/>
    <col min="15354" max="15354" width="13.140625" style="1" customWidth="1"/>
    <col min="15355" max="15355" width="48.42578125" style="1" customWidth="1"/>
    <col min="15356" max="15356" width="13.85546875" style="1" customWidth="1"/>
    <col min="15357" max="15357" width="11.42578125" style="1" customWidth="1"/>
    <col min="15358" max="15358" width="11.85546875" style="1" customWidth="1"/>
    <col min="15359" max="15608" width="9.140625" style="1"/>
    <col min="15609" max="15609" width="11.5703125" style="1" customWidth="1"/>
    <col min="15610" max="15610" width="13.140625" style="1" customWidth="1"/>
    <col min="15611" max="15611" width="48.42578125" style="1" customWidth="1"/>
    <col min="15612" max="15612" width="13.85546875" style="1" customWidth="1"/>
    <col min="15613" max="15613" width="11.42578125" style="1" customWidth="1"/>
    <col min="15614" max="15614" width="11.85546875" style="1" customWidth="1"/>
    <col min="15615" max="15864" width="9.140625" style="1"/>
    <col min="15865" max="15865" width="11.5703125" style="1" customWidth="1"/>
    <col min="15866" max="15866" width="13.140625" style="1" customWidth="1"/>
    <col min="15867" max="15867" width="48.42578125" style="1" customWidth="1"/>
    <col min="15868" max="15868" width="13.85546875" style="1" customWidth="1"/>
    <col min="15869" max="15869" width="11.42578125" style="1" customWidth="1"/>
    <col min="15870" max="15870" width="11.85546875" style="1" customWidth="1"/>
    <col min="15871" max="16120" width="9.140625" style="1"/>
    <col min="16121" max="16121" width="11.5703125" style="1" customWidth="1"/>
    <col min="16122" max="16122" width="13.140625" style="1" customWidth="1"/>
    <col min="16123" max="16123" width="48.42578125" style="1" customWidth="1"/>
    <col min="16124" max="16124" width="13.85546875" style="1" customWidth="1"/>
    <col min="16125" max="16125" width="11.42578125" style="1" customWidth="1"/>
    <col min="16126" max="16126" width="11.85546875" style="1" customWidth="1"/>
    <col min="16127" max="16384" width="9.140625" style="1"/>
  </cols>
  <sheetData>
    <row r="1" spans="1:28" ht="11.25" customHeight="1" x14ac:dyDescent="0.2">
      <c r="A1" s="276" t="s">
        <v>0</v>
      </c>
      <c r="B1" s="276"/>
      <c r="C1" s="276"/>
      <c r="D1" s="276"/>
      <c r="E1" s="276"/>
      <c r="F1" s="276"/>
    </row>
    <row r="2" spans="1:28" ht="11.25" customHeight="1" x14ac:dyDescent="0.2">
      <c r="A2" s="276"/>
      <c r="B2" s="276"/>
      <c r="C2" s="276"/>
      <c r="D2" s="276"/>
      <c r="E2" s="276"/>
      <c r="F2" s="276"/>
    </row>
    <row r="3" spans="1:28" ht="11.25" customHeight="1" x14ac:dyDescent="0.2"/>
    <row r="4" spans="1:28" ht="12.75" customHeight="1" x14ac:dyDescent="0.2">
      <c r="A4" s="254" t="s">
        <v>1</v>
      </c>
      <c r="B4" s="254"/>
      <c r="C4" s="254"/>
      <c r="D4" s="254"/>
      <c r="E4" s="254"/>
      <c r="F4" s="254"/>
    </row>
    <row r="5" spans="1:28" ht="12.75" customHeight="1" x14ac:dyDescent="0.2">
      <c r="G5" s="14"/>
      <c r="H5" s="14"/>
    </row>
    <row r="6" spans="1:28" ht="12.75" customHeight="1" x14ac:dyDescent="0.2">
      <c r="A6" s="265"/>
      <c r="B6" s="265"/>
      <c r="C6" s="265"/>
      <c r="D6" s="265"/>
      <c r="E6" s="265"/>
      <c r="F6" s="265"/>
    </row>
    <row r="7" spans="1:28" ht="12.75" customHeight="1" thickBot="1" x14ac:dyDescent="0.25">
      <c r="E7" s="1" t="s">
        <v>2949</v>
      </c>
      <c r="G7" s="1" t="s">
        <v>2951</v>
      </c>
      <c r="I7" s="1" t="s">
        <v>2952</v>
      </c>
      <c r="K7" s="1">
        <v>1.22</v>
      </c>
    </row>
    <row r="8" spans="1:28" ht="12.75" customHeight="1" x14ac:dyDescent="0.2">
      <c r="A8" s="273" t="s">
        <v>2</v>
      </c>
      <c r="B8" s="273" t="s">
        <v>3</v>
      </c>
      <c r="C8" s="268" t="s">
        <v>4</v>
      </c>
      <c r="D8" s="268" t="s">
        <v>5</v>
      </c>
      <c r="E8" s="252" t="s">
        <v>6</v>
      </c>
      <c r="F8" s="252"/>
      <c r="G8" s="252" t="s">
        <v>6</v>
      </c>
      <c r="H8" s="252"/>
      <c r="I8" s="252" t="s">
        <v>6</v>
      </c>
      <c r="J8" s="252"/>
      <c r="Z8" s="207"/>
    </row>
    <row r="9" spans="1:28" ht="36.75" customHeight="1" thickBot="1" x14ac:dyDescent="0.25">
      <c r="A9" s="274"/>
      <c r="B9" s="274"/>
      <c r="C9" s="269"/>
      <c r="D9" s="269"/>
      <c r="E9" s="2" t="s">
        <v>7</v>
      </c>
      <c r="F9" s="3" t="s">
        <v>8</v>
      </c>
      <c r="G9" s="2" t="s">
        <v>7</v>
      </c>
      <c r="H9" s="3" t="s">
        <v>8</v>
      </c>
      <c r="I9" s="9" t="s">
        <v>7</v>
      </c>
      <c r="J9" s="10" t="s">
        <v>8</v>
      </c>
      <c r="T9" s="275" t="s">
        <v>3320</v>
      </c>
      <c r="U9" s="275"/>
      <c r="V9" s="208"/>
      <c r="X9" s="275" t="s">
        <v>2951</v>
      </c>
      <c r="Y9" s="275"/>
      <c r="Z9" s="208"/>
      <c r="AA9" s="275" t="s">
        <v>2952</v>
      </c>
      <c r="AB9" s="275"/>
    </row>
    <row r="10" spans="1:28" ht="36.75" customHeight="1" x14ac:dyDescent="0.2">
      <c r="A10" s="4">
        <v>1</v>
      </c>
      <c r="B10" s="4" t="s">
        <v>13</v>
      </c>
      <c r="C10" s="5" t="s">
        <v>14</v>
      </c>
      <c r="D10" s="4" t="s">
        <v>15</v>
      </c>
      <c r="E10" s="6">
        <v>2808</v>
      </c>
      <c r="F10" s="6">
        <f>U10*$K$7</f>
        <v>3089.65</v>
      </c>
      <c r="G10" s="6">
        <v>4963</v>
      </c>
      <c r="H10" s="6">
        <f>Y10*$K$7</f>
        <v>5473.7333333333336</v>
      </c>
      <c r="I10" s="11">
        <v>6283</v>
      </c>
      <c r="J10" s="11">
        <f>AB10*$K$7</f>
        <v>6865.55</v>
      </c>
      <c r="L10" s="14"/>
      <c r="M10" s="25">
        <f>р2гл1!E10/'2,1'!E10</f>
        <v>1.1128917378917378</v>
      </c>
      <c r="N10" s="25">
        <f>р2гл1!F10/'2,1'!F10</f>
        <v>1.1130710598287832</v>
      </c>
      <c r="O10" s="25">
        <f>р2гл1!G10/'2,1'!G10</f>
        <v>1.1130364698770905</v>
      </c>
      <c r="P10" s="25">
        <f>р2гл1!H10/'2,1'!H10</f>
        <v>1.1129515504348038</v>
      </c>
      <c r="Q10" s="25">
        <f>р2гл1!I10/'2,1'!I10</f>
        <v>1.1130033423523795</v>
      </c>
      <c r="R10" s="25">
        <f>р2гл1!J10/'2,1'!J10</f>
        <v>1.1129479794044177</v>
      </c>
      <c r="T10" s="1">
        <v>3039</v>
      </c>
      <c r="U10" s="25">
        <f>T10/1.2</f>
        <v>2532.5</v>
      </c>
      <c r="V10" s="25"/>
      <c r="X10" s="1">
        <v>5384</v>
      </c>
      <c r="Y10" s="25">
        <f>X10/1.2</f>
        <v>4486.666666666667</v>
      </c>
      <c r="Z10" s="25"/>
      <c r="AA10" s="1">
        <v>6753</v>
      </c>
      <c r="AB10" s="25">
        <f>AA10/1.2</f>
        <v>5627.5</v>
      </c>
    </row>
    <row r="11" spans="1:28" ht="36.75" customHeight="1" x14ac:dyDescent="0.2">
      <c r="A11" s="4">
        <v>2</v>
      </c>
      <c r="B11" s="4" t="s">
        <v>16</v>
      </c>
      <c r="C11" s="5" t="s">
        <v>17</v>
      </c>
      <c r="D11" s="4" t="s">
        <v>15</v>
      </c>
      <c r="E11" s="6">
        <v>3229.2</v>
      </c>
      <c r="F11" s="6">
        <f t="shared" ref="F11:F74" si="0">U11*$K$7</f>
        <v>3553.0974999999999</v>
      </c>
      <c r="G11" s="6">
        <v>5707.45</v>
      </c>
      <c r="H11" s="6">
        <f t="shared" ref="H11:H61" si="1">Y11*$K$7</f>
        <v>6294.7933333333322</v>
      </c>
      <c r="I11" s="11">
        <v>7225.45</v>
      </c>
      <c r="J11" s="11">
        <f t="shared" ref="J11:J74" si="2">AB11*$K$7</f>
        <v>7895.3824999999997</v>
      </c>
      <c r="L11" s="14"/>
      <c r="M11" s="25">
        <f>р2гл1!E11/'2,1'!E11</f>
        <v>1.1128917378917378</v>
      </c>
      <c r="N11" s="25">
        <f>р2гл1!F11/'2,1'!F11</f>
        <v>1.1130710598287832</v>
      </c>
      <c r="O11" s="25">
        <f>р2гл1!G11/'2,1'!G11</f>
        <v>1.1130364698770905</v>
      </c>
      <c r="P11" s="25">
        <f>р2гл1!H11/'2,1'!H11</f>
        <v>1.112951550434804</v>
      </c>
      <c r="Q11" s="25">
        <f>р2гл1!I11/'2,1'!I11</f>
        <v>1.1130033423523795</v>
      </c>
      <c r="R11" s="25">
        <f>р2гл1!J11/'2,1'!J11</f>
        <v>1.1129479794044177</v>
      </c>
      <c r="T11" s="1">
        <v>3494.85</v>
      </c>
      <c r="U11" s="25">
        <f t="shared" ref="U11:U74" si="3">T11/1.2</f>
        <v>2912.375</v>
      </c>
      <c r="V11" s="25"/>
      <c r="X11" s="1">
        <v>6191.5999999999995</v>
      </c>
      <c r="Y11" s="25">
        <f t="shared" ref="Y11:Y74" si="4">X11/1.2</f>
        <v>5159.6666666666661</v>
      </c>
      <c r="Z11" s="25"/>
      <c r="AA11" s="1">
        <v>7765.95</v>
      </c>
      <c r="AB11" s="25">
        <f t="shared" ref="AB11:AB74" si="5">AA11/1.2</f>
        <v>6471.625</v>
      </c>
    </row>
    <row r="12" spans="1:28" ht="36.75" customHeight="1" x14ac:dyDescent="0.2">
      <c r="A12" s="4">
        <v>3</v>
      </c>
      <c r="B12" s="4" t="s">
        <v>18</v>
      </c>
      <c r="C12" s="5" t="s">
        <v>19</v>
      </c>
      <c r="D12" s="4" t="s">
        <v>15</v>
      </c>
      <c r="E12" s="6">
        <v>3650.4</v>
      </c>
      <c r="F12" s="6">
        <f t="shared" si="0"/>
        <v>4016.5450000000005</v>
      </c>
      <c r="G12" s="6">
        <v>6451.9000000000005</v>
      </c>
      <c r="H12" s="6">
        <f t="shared" si="1"/>
        <v>7115.8533333333335</v>
      </c>
      <c r="I12" s="11">
        <v>8167.9000000000005</v>
      </c>
      <c r="J12" s="11">
        <f t="shared" si="2"/>
        <v>8925.2150000000001</v>
      </c>
      <c r="L12" s="14"/>
      <c r="M12" s="25">
        <f>р2гл1!E12/'2,1'!E12</f>
        <v>1.1128917378917378</v>
      </c>
      <c r="N12" s="25">
        <f>р2гл1!F12/'2,1'!F12</f>
        <v>1.113071059828783</v>
      </c>
      <c r="O12" s="25">
        <f>р2гл1!G12/'2,1'!G12</f>
        <v>1.1130364698770903</v>
      </c>
      <c r="P12" s="25">
        <f>р2гл1!H12/'2,1'!H12</f>
        <v>1.1129515504348038</v>
      </c>
      <c r="Q12" s="25">
        <f>р2гл1!I12/'2,1'!I12</f>
        <v>1.1130033423523793</v>
      </c>
      <c r="R12" s="25">
        <f>р2гл1!J12/'2,1'!J12</f>
        <v>1.1129479794044179</v>
      </c>
      <c r="T12" s="1">
        <v>3950.7000000000003</v>
      </c>
      <c r="U12" s="25">
        <f t="shared" si="3"/>
        <v>3292.2500000000005</v>
      </c>
      <c r="V12" s="25"/>
      <c r="X12" s="1">
        <v>6999.2</v>
      </c>
      <c r="Y12" s="25">
        <f t="shared" si="4"/>
        <v>5832.666666666667</v>
      </c>
      <c r="Z12" s="25"/>
      <c r="AA12" s="1">
        <v>8778.9</v>
      </c>
      <c r="AB12" s="25">
        <f t="shared" si="5"/>
        <v>7315.75</v>
      </c>
    </row>
    <row r="13" spans="1:28" ht="36.75" customHeight="1" x14ac:dyDescent="0.2">
      <c r="A13" s="4">
        <v>4</v>
      </c>
      <c r="B13" s="4" t="s">
        <v>20</v>
      </c>
      <c r="C13" s="5" t="s">
        <v>21</v>
      </c>
      <c r="D13" s="4" t="s">
        <v>15</v>
      </c>
      <c r="E13" s="6">
        <v>2246.4</v>
      </c>
      <c r="F13" s="6">
        <f t="shared" si="0"/>
        <v>2471.7200000000003</v>
      </c>
      <c r="G13" s="6">
        <v>3970.4</v>
      </c>
      <c r="H13" s="6">
        <f t="shared" si="1"/>
        <v>4378.9866666666667</v>
      </c>
      <c r="I13" s="11">
        <v>5026.4000000000005</v>
      </c>
      <c r="J13" s="11">
        <f t="shared" si="2"/>
        <v>5492.4400000000014</v>
      </c>
      <c r="L13" s="14"/>
      <c r="M13" s="25">
        <f>р2гл1!E13/'2,1'!E13</f>
        <v>1.1128917378917378</v>
      </c>
      <c r="N13" s="25">
        <f>р2гл1!F13/'2,1'!F13</f>
        <v>1.1130710598287832</v>
      </c>
      <c r="O13" s="25">
        <f>р2гл1!G13/'2,1'!G13</f>
        <v>1.1130364698770905</v>
      </c>
      <c r="P13" s="25">
        <f>р2гл1!H13/'2,1'!H13</f>
        <v>1.1129515504348038</v>
      </c>
      <c r="Q13" s="25">
        <f>р2гл1!I13/'2,1'!I13</f>
        <v>1.1130033423523795</v>
      </c>
      <c r="R13" s="25">
        <f>р2гл1!J13/'2,1'!J13</f>
        <v>1.1129479794044175</v>
      </c>
      <c r="T13" s="1">
        <v>2431.2000000000003</v>
      </c>
      <c r="U13" s="25">
        <f t="shared" si="3"/>
        <v>2026.0000000000002</v>
      </c>
      <c r="V13" s="25"/>
      <c r="X13" s="1">
        <v>4307.2</v>
      </c>
      <c r="Y13" s="25">
        <f t="shared" si="4"/>
        <v>3589.3333333333335</v>
      </c>
      <c r="Z13" s="25"/>
      <c r="AA13" s="1">
        <v>5402.4000000000005</v>
      </c>
      <c r="AB13" s="25">
        <f t="shared" si="5"/>
        <v>4502.0000000000009</v>
      </c>
    </row>
    <row r="14" spans="1:28" ht="36.75" customHeight="1" x14ac:dyDescent="0.2">
      <c r="A14" s="4">
        <v>5</v>
      </c>
      <c r="B14" s="4" t="s">
        <v>22</v>
      </c>
      <c r="C14" s="5" t="s">
        <v>23</v>
      </c>
      <c r="D14" s="4" t="s">
        <v>15</v>
      </c>
      <c r="E14" s="6">
        <v>3516</v>
      </c>
      <c r="F14" s="6">
        <f t="shared" si="0"/>
        <v>3869.4333333333334</v>
      </c>
      <c r="G14" s="6">
        <v>6216</v>
      </c>
      <c r="H14" s="6">
        <f t="shared" si="1"/>
        <v>6855.3833333333332</v>
      </c>
      <c r="I14" s="11">
        <v>7867</v>
      </c>
      <c r="J14" s="11">
        <f t="shared" si="2"/>
        <v>8594.9</v>
      </c>
      <c r="L14" s="14"/>
      <c r="M14" s="25">
        <f>р2гл1!E14/'2,1'!E14</f>
        <v>1.1129124004550626</v>
      </c>
      <c r="N14" s="25">
        <f>р2гл1!F14/'2,1'!F14</f>
        <v>1.113082880352851</v>
      </c>
      <c r="O14" s="25">
        <f>р2гл1!G14/'2,1'!G14</f>
        <v>1.1129343629343629</v>
      </c>
      <c r="P14" s="25">
        <f>р2гл1!H14/'2,1'!H14</f>
        <v>1.1129939244827058</v>
      </c>
      <c r="Q14" s="25">
        <f>р2гл1!I14/'2,1'!I14</f>
        <v>1.1130036862844794</v>
      </c>
      <c r="R14" s="25">
        <f>р2гл1!J14/'2,1'!J14</f>
        <v>1.1129856077441274</v>
      </c>
      <c r="T14" s="1">
        <v>3806</v>
      </c>
      <c r="U14" s="25">
        <f t="shared" si="3"/>
        <v>3171.666666666667</v>
      </c>
      <c r="V14" s="25"/>
      <c r="X14" s="1">
        <v>6743</v>
      </c>
      <c r="Y14" s="25">
        <f t="shared" si="4"/>
        <v>5619.166666666667</v>
      </c>
      <c r="Z14" s="25"/>
      <c r="AA14" s="1">
        <v>8454</v>
      </c>
      <c r="AB14" s="25">
        <f t="shared" si="5"/>
        <v>7045</v>
      </c>
    </row>
    <row r="15" spans="1:28" ht="36.75" customHeight="1" x14ac:dyDescent="0.2">
      <c r="A15" s="4">
        <v>6</v>
      </c>
      <c r="B15" s="4" t="s">
        <v>24</v>
      </c>
      <c r="C15" s="5" t="s">
        <v>25</v>
      </c>
      <c r="D15" s="4" t="s">
        <v>15</v>
      </c>
      <c r="E15" s="6">
        <v>4043.3999999999996</v>
      </c>
      <c r="F15" s="6">
        <f t="shared" si="0"/>
        <v>4449.8483333333334</v>
      </c>
      <c r="G15" s="6">
        <v>7148.4</v>
      </c>
      <c r="H15" s="6">
        <f t="shared" si="1"/>
        <v>7883.6908333333331</v>
      </c>
      <c r="I15" s="11">
        <v>9047.0499999999993</v>
      </c>
      <c r="J15" s="11">
        <f t="shared" si="2"/>
        <v>9884.1349999999984</v>
      </c>
      <c r="L15" s="14"/>
      <c r="M15" s="25">
        <f>р2гл1!E15/'2,1'!E15</f>
        <v>1.1129124004550626</v>
      </c>
      <c r="N15" s="25">
        <f>р2гл1!F15/'2,1'!F15</f>
        <v>1.1130828803528507</v>
      </c>
      <c r="O15" s="25">
        <f>р2гл1!G15/'2,1'!G15</f>
        <v>1.1129343629343629</v>
      </c>
      <c r="P15" s="25">
        <f>р2гл1!H15/'2,1'!H15</f>
        <v>1.1129939244827058</v>
      </c>
      <c r="Q15" s="25">
        <f>р2гл1!I15/'2,1'!I15</f>
        <v>1.1130036862844794</v>
      </c>
      <c r="R15" s="25">
        <f>р2гл1!J15/'2,1'!J15</f>
        <v>1.1129856077441276</v>
      </c>
      <c r="T15" s="1">
        <v>4376.8999999999996</v>
      </c>
      <c r="U15" s="25">
        <f t="shared" si="3"/>
        <v>3647.4166666666665</v>
      </c>
      <c r="V15" s="25"/>
      <c r="X15" s="1">
        <v>7754.45</v>
      </c>
      <c r="Y15" s="25">
        <f t="shared" si="4"/>
        <v>6462.041666666667</v>
      </c>
      <c r="Z15" s="25"/>
      <c r="AA15" s="1">
        <v>9722.0999999999985</v>
      </c>
      <c r="AB15" s="25">
        <f t="shared" si="5"/>
        <v>8101.7499999999991</v>
      </c>
    </row>
    <row r="16" spans="1:28" ht="36.75" customHeight="1" x14ac:dyDescent="0.2">
      <c r="A16" s="4">
        <v>7</v>
      </c>
      <c r="B16" s="4" t="s">
        <v>26</v>
      </c>
      <c r="C16" s="5" t="s">
        <v>27</v>
      </c>
      <c r="D16" s="4" t="s">
        <v>15</v>
      </c>
      <c r="E16" s="6">
        <v>4570.8</v>
      </c>
      <c r="F16" s="6">
        <f t="shared" si="0"/>
        <v>5030.2633333333333</v>
      </c>
      <c r="G16" s="6">
        <v>8080.8</v>
      </c>
      <c r="H16" s="6">
        <f t="shared" si="1"/>
        <v>8911.998333333333</v>
      </c>
      <c r="I16" s="11">
        <v>10227.1</v>
      </c>
      <c r="J16" s="11">
        <f t="shared" si="2"/>
        <v>11173.370000000003</v>
      </c>
      <c r="L16" s="14"/>
      <c r="M16" s="25">
        <f>р2гл1!E16/'2,1'!E16</f>
        <v>1.1129124004550626</v>
      </c>
      <c r="N16" s="25">
        <f>р2гл1!F16/'2,1'!F16</f>
        <v>1.113082880352851</v>
      </c>
      <c r="O16" s="25">
        <f>р2гл1!G16/'2,1'!G16</f>
        <v>1.1129343629343629</v>
      </c>
      <c r="P16" s="25">
        <f>р2гл1!H16/'2,1'!H16</f>
        <v>1.1129939244827058</v>
      </c>
      <c r="Q16" s="25">
        <f>р2гл1!I16/'2,1'!I16</f>
        <v>1.1130036862844794</v>
      </c>
      <c r="R16" s="25">
        <f>р2гл1!J16/'2,1'!J16</f>
        <v>1.1129856077441271</v>
      </c>
      <c r="T16" s="1">
        <v>4947.8</v>
      </c>
      <c r="U16" s="25">
        <f t="shared" si="3"/>
        <v>4123.166666666667</v>
      </c>
      <c r="V16" s="25"/>
      <c r="X16" s="1">
        <v>8765.9</v>
      </c>
      <c r="Y16" s="25">
        <f t="shared" si="4"/>
        <v>7304.916666666667</v>
      </c>
      <c r="Z16" s="25"/>
      <c r="AA16" s="1">
        <v>10990.2</v>
      </c>
      <c r="AB16" s="25">
        <f t="shared" si="5"/>
        <v>9158.5000000000018</v>
      </c>
    </row>
    <row r="17" spans="1:28" ht="36.75" customHeight="1" x14ac:dyDescent="0.2">
      <c r="A17" s="4">
        <v>8</v>
      </c>
      <c r="B17" s="4" t="s">
        <v>28</v>
      </c>
      <c r="C17" s="5" t="s">
        <v>29</v>
      </c>
      <c r="D17" s="4" t="s">
        <v>15</v>
      </c>
      <c r="E17" s="6">
        <v>2812.8</v>
      </c>
      <c r="F17" s="6">
        <f t="shared" si="0"/>
        <v>3095.5466666666666</v>
      </c>
      <c r="G17" s="6">
        <v>4972.8</v>
      </c>
      <c r="H17" s="6">
        <f t="shared" si="1"/>
        <v>5484.3066666666673</v>
      </c>
      <c r="I17" s="11">
        <v>6293.6</v>
      </c>
      <c r="J17" s="11">
        <f t="shared" si="2"/>
        <v>6875.920000000001</v>
      </c>
      <c r="L17" s="14"/>
      <c r="M17" s="25">
        <f>р2гл1!E17/'2,1'!E17</f>
        <v>1.1129124004550626</v>
      </c>
      <c r="N17" s="25">
        <f>р2гл1!F17/'2,1'!F17</f>
        <v>1.1130828803528512</v>
      </c>
      <c r="O17" s="25">
        <f>р2гл1!G17/'2,1'!G17</f>
        <v>1.1129343629343631</v>
      </c>
      <c r="P17" s="25">
        <f>р2гл1!H17/'2,1'!H17</f>
        <v>1.1129939244827056</v>
      </c>
      <c r="Q17" s="25">
        <f>р2гл1!I17/'2,1'!I17</f>
        <v>1.1130036862844794</v>
      </c>
      <c r="R17" s="25">
        <f>р2гл1!J17/'2,1'!J17</f>
        <v>1.1129856077441271</v>
      </c>
      <c r="T17" s="1">
        <v>3044.8</v>
      </c>
      <c r="U17" s="25">
        <f t="shared" si="3"/>
        <v>2537.3333333333335</v>
      </c>
      <c r="V17" s="25"/>
      <c r="X17" s="1">
        <v>5394.4000000000005</v>
      </c>
      <c r="Y17" s="25">
        <f t="shared" si="4"/>
        <v>4495.3333333333339</v>
      </c>
      <c r="Z17" s="25"/>
      <c r="AA17" s="1">
        <v>6763.2000000000007</v>
      </c>
      <c r="AB17" s="25">
        <f t="shared" si="5"/>
        <v>5636.0000000000009</v>
      </c>
    </row>
    <row r="18" spans="1:28" ht="36.75" customHeight="1" x14ac:dyDescent="0.2">
      <c r="A18" s="4">
        <v>9</v>
      </c>
      <c r="B18" s="4" t="s">
        <v>30</v>
      </c>
      <c r="C18" s="5" t="s">
        <v>31</v>
      </c>
      <c r="D18" s="4" t="s">
        <v>15</v>
      </c>
      <c r="E18" s="6">
        <v>4396</v>
      </c>
      <c r="F18" s="6">
        <f t="shared" si="0"/>
        <v>4837.3</v>
      </c>
      <c r="G18" s="6">
        <v>7769</v>
      </c>
      <c r="H18" s="6">
        <f t="shared" si="1"/>
        <v>8566.4333333333343</v>
      </c>
      <c r="I18" s="11">
        <v>9833</v>
      </c>
      <c r="J18" s="11">
        <f t="shared" si="2"/>
        <v>10742.1</v>
      </c>
      <c r="L18" s="14"/>
      <c r="M18" s="25">
        <f>р2гл1!E18/'2,1'!E18</f>
        <v>1.1130573248407643</v>
      </c>
      <c r="N18" s="25">
        <f>р2гл1!F18/'2,1'!F18</f>
        <v>1.113017592458603</v>
      </c>
      <c r="O18" s="25">
        <f>р2гл1!G18/'2,1'!G18</f>
        <v>1.1130132578195393</v>
      </c>
      <c r="P18" s="25">
        <f>р2гл1!H18/'2,1'!H18</f>
        <v>1.1129486017128869</v>
      </c>
      <c r="Q18" s="25">
        <f>р2гл1!I18/'2,1'!I18</f>
        <v>1.1129868809112173</v>
      </c>
      <c r="R18" s="25">
        <f>р2гл1!J18/'2,1'!J18</f>
        <v>1.1130039750141965</v>
      </c>
      <c r="T18" s="1">
        <v>4758</v>
      </c>
      <c r="U18" s="25">
        <f t="shared" si="3"/>
        <v>3965</v>
      </c>
      <c r="V18" s="25"/>
      <c r="X18" s="1">
        <v>8426</v>
      </c>
      <c r="Y18" s="25">
        <f t="shared" si="4"/>
        <v>7021.666666666667</v>
      </c>
      <c r="Z18" s="25"/>
      <c r="AA18" s="1">
        <v>10566</v>
      </c>
      <c r="AB18" s="25">
        <f t="shared" si="5"/>
        <v>8805</v>
      </c>
    </row>
    <row r="19" spans="1:28" ht="36.75" customHeight="1" x14ac:dyDescent="0.2">
      <c r="A19" s="4">
        <v>10</v>
      </c>
      <c r="B19" s="4" t="s">
        <v>32</v>
      </c>
      <c r="C19" s="5" t="s">
        <v>33</v>
      </c>
      <c r="D19" s="4" t="s">
        <v>15</v>
      </c>
      <c r="E19" s="6">
        <v>5055.3999999999996</v>
      </c>
      <c r="F19" s="6">
        <f t="shared" si="0"/>
        <v>5562.8949999999995</v>
      </c>
      <c r="G19" s="6">
        <v>8934.3499999999985</v>
      </c>
      <c r="H19" s="6">
        <f t="shared" si="1"/>
        <v>9851.3983333333326</v>
      </c>
      <c r="I19" s="11">
        <v>11307.949999999999</v>
      </c>
      <c r="J19" s="11">
        <f t="shared" si="2"/>
        <v>12353.414999999999</v>
      </c>
      <c r="L19" s="14"/>
      <c r="M19" s="25">
        <f>р2гл1!E19/'2,1'!E19</f>
        <v>1.1130573248407645</v>
      </c>
      <c r="N19" s="25">
        <f>р2гл1!F19/'2,1'!F19</f>
        <v>1.113017592458603</v>
      </c>
      <c r="O19" s="25">
        <f>р2гл1!G19/'2,1'!G19</f>
        <v>1.1130132578195393</v>
      </c>
      <c r="P19" s="25">
        <f>р2гл1!H19/'2,1'!H19</f>
        <v>1.1129486017128871</v>
      </c>
      <c r="Q19" s="25">
        <f>р2гл1!I19/'2,1'!I19</f>
        <v>1.1129868809112173</v>
      </c>
      <c r="R19" s="25">
        <f>р2гл1!J19/'2,1'!J19</f>
        <v>1.1130039750141965</v>
      </c>
      <c r="T19" s="1">
        <v>5471.7</v>
      </c>
      <c r="U19" s="25">
        <f t="shared" si="3"/>
        <v>4559.75</v>
      </c>
      <c r="V19" s="25"/>
      <c r="X19" s="1">
        <v>9689.9</v>
      </c>
      <c r="Y19" s="25">
        <f t="shared" si="4"/>
        <v>8074.916666666667</v>
      </c>
      <c r="Z19" s="25"/>
      <c r="AA19" s="1">
        <v>12150.9</v>
      </c>
      <c r="AB19" s="25">
        <f t="shared" si="5"/>
        <v>10125.75</v>
      </c>
    </row>
    <row r="20" spans="1:28" ht="36.75" customHeight="1" x14ac:dyDescent="0.2">
      <c r="A20" s="4">
        <v>11</v>
      </c>
      <c r="B20" s="4" t="s">
        <v>34</v>
      </c>
      <c r="C20" s="5" t="s">
        <v>35</v>
      </c>
      <c r="D20" s="4" t="s">
        <v>15</v>
      </c>
      <c r="E20" s="6">
        <v>5714.8</v>
      </c>
      <c r="F20" s="6">
        <f t="shared" si="0"/>
        <v>6288.4900000000007</v>
      </c>
      <c r="G20" s="6">
        <v>10099.700000000001</v>
      </c>
      <c r="H20" s="6">
        <f t="shared" si="1"/>
        <v>11136.363333333335</v>
      </c>
      <c r="I20" s="11">
        <v>12782.9</v>
      </c>
      <c r="J20" s="11">
        <f t="shared" si="2"/>
        <v>13964.730000000001</v>
      </c>
      <c r="L20" s="14"/>
      <c r="M20" s="25">
        <f>р2гл1!E20/'2,1'!E20</f>
        <v>1.1130573248407645</v>
      </c>
      <c r="N20" s="25">
        <f>р2гл1!F20/'2,1'!F20</f>
        <v>1.1130175924586028</v>
      </c>
      <c r="O20" s="25">
        <f>р2гл1!G20/'2,1'!G20</f>
        <v>1.1130132578195391</v>
      </c>
      <c r="P20" s="25">
        <f>р2гл1!H20/'2,1'!H20</f>
        <v>1.1129486017128871</v>
      </c>
      <c r="Q20" s="25">
        <f>р2гл1!I20/'2,1'!I20</f>
        <v>1.1129868809112173</v>
      </c>
      <c r="R20" s="25">
        <f>р2гл1!J20/'2,1'!J20</f>
        <v>1.1130039750141965</v>
      </c>
      <c r="T20" s="1">
        <v>6185.4000000000005</v>
      </c>
      <c r="U20" s="25">
        <f t="shared" si="3"/>
        <v>5154.5000000000009</v>
      </c>
      <c r="V20" s="25"/>
      <c r="X20" s="1">
        <v>10953.800000000001</v>
      </c>
      <c r="Y20" s="25">
        <f t="shared" si="4"/>
        <v>9128.1666666666679</v>
      </c>
      <c r="Z20" s="25"/>
      <c r="AA20" s="1">
        <v>13735.800000000001</v>
      </c>
      <c r="AB20" s="25">
        <f t="shared" si="5"/>
        <v>11446.500000000002</v>
      </c>
    </row>
    <row r="21" spans="1:28" ht="36.75" customHeight="1" x14ac:dyDescent="0.2">
      <c r="A21" s="4">
        <v>12</v>
      </c>
      <c r="B21" s="4" t="s">
        <v>36</v>
      </c>
      <c r="C21" s="5" t="s">
        <v>37</v>
      </c>
      <c r="D21" s="4" t="s">
        <v>15</v>
      </c>
      <c r="E21" s="6">
        <v>3516.8</v>
      </c>
      <c r="F21" s="6">
        <f t="shared" si="0"/>
        <v>3869.8399999999997</v>
      </c>
      <c r="G21" s="6">
        <v>6215.2000000000007</v>
      </c>
      <c r="H21" s="6">
        <f>Y21*$K$7</f>
        <v>6853.1466666666674</v>
      </c>
      <c r="I21" s="11">
        <v>7866.4000000000005</v>
      </c>
      <c r="J21" s="11">
        <f t="shared" si="2"/>
        <v>8593.68</v>
      </c>
      <c r="L21" s="14"/>
      <c r="M21" s="25">
        <f>р2гл1!E21/'2,1'!E21</f>
        <v>1.1130573248407643</v>
      </c>
      <c r="N21" s="25">
        <f>р2гл1!F21/'2,1'!F21</f>
        <v>1.113017592458603</v>
      </c>
      <c r="O21" s="25">
        <f>р2гл1!G21/'2,1'!G21</f>
        <v>1.1130132578195391</v>
      </c>
      <c r="P21" s="25">
        <f>р2гл1!H21/'2,1'!H21</f>
        <v>1.1129486017128871</v>
      </c>
      <c r="Q21" s="25">
        <f>р2гл1!I21/'2,1'!I21</f>
        <v>1.1129868809112173</v>
      </c>
      <c r="R21" s="25">
        <f>р2гл1!J21/'2,1'!J21</f>
        <v>1.1130039750141967</v>
      </c>
      <c r="T21" s="1">
        <v>3806.4</v>
      </c>
      <c r="U21" s="25">
        <f t="shared" si="3"/>
        <v>3172</v>
      </c>
      <c r="V21" s="25"/>
      <c r="X21" s="1">
        <v>6740.8</v>
      </c>
      <c r="Y21" s="25">
        <f t="shared" si="4"/>
        <v>5617.3333333333339</v>
      </c>
      <c r="Z21" s="25"/>
      <c r="AA21" s="1">
        <v>8452.8000000000011</v>
      </c>
      <c r="AB21" s="25">
        <f t="shared" si="5"/>
        <v>7044.0000000000009</v>
      </c>
    </row>
    <row r="22" spans="1:28" ht="36.75" customHeight="1" x14ac:dyDescent="0.2">
      <c r="A22" s="4">
        <v>13</v>
      </c>
      <c r="B22" s="4" t="s">
        <v>38</v>
      </c>
      <c r="C22" s="5" t="s">
        <v>39</v>
      </c>
      <c r="D22" s="4" t="s">
        <v>15</v>
      </c>
      <c r="E22" s="6">
        <v>5494</v>
      </c>
      <c r="F22" s="6">
        <f t="shared" si="0"/>
        <v>0</v>
      </c>
      <c r="G22" s="6">
        <v>9711</v>
      </c>
      <c r="H22" s="6">
        <f t="shared" si="1"/>
        <v>0</v>
      </c>
      <c r="I22" s="11">
        <v>12293</v>
      </c>
      <c r="J22" s="11">
        <f t="shared" si="2"/>
        <v>0</v>
      </c>
      <c r="L22" s="14"/>
      <c r="M22" s="25">
        <f>р2гл1!E22/'2,1'!E22</f>
        <v>1.1130323989807063</v>
      </c>
      <c r="N22" s="25"/>
      <c r="O22" s="25">
        <f>р2гл1!G22/'2,1'!G22</f>
        <v>1.1129646792297394</v>
      </c>
      <c r="P22" s="25"/>
      <c r="Q22" s="25">
        <f>р2гл1!I22/'2,1'!I22</f>
        <v>1.112991133165216</v>
      </c>
      <c r="R22" s="25"/>
      <c r="T22" s="1">
        <v>0</v>
      </c>
      <c r="U22" s="25">
        <f t="shared" si="3"/>
        <v>0</v>
      </c>
      <c r="V22" s="25"/>
      <c r="X22" s="1">
        <v>0</v>
      </c>
      <c r="Y22" s="25">
        <f t="shared" si="4"/>
        <v>0</v>
      </c>
      <c r="Z22" s="25"/>
      <c r="AA22" s="1">
        <v>0</v>
      </c>
      <c r="AB22" s="25">
        <f>AA22/1.2</f>
        <v>0</v>
      </c>
    </row>
    <row r="23" spans="1:28" ht="36.75" customHeight="1" x14ac:dyDescent="0.2">
      <c r="A23" s="4">
        <v>14</v>
      </c>
      <c r="B23" s="4" t="s">
        <v>40</v>
      </c>
      <c r="C23" s="5" t="s">
        <v>41</v>
      </c>
      <c r="D23" s="4" t="s">
        <v>15</v>
      </c>
      <c r="E23" s="6">
        <v>6318.0999999999995</v>
      </c>
      <c r="F23" s="6">
        <f t="shared" si="0"/>
        <v>0</v>
      </c>
      <c r="G23" s="6">
        <v>11167.65</v>
      </c>
      <c r="H23" s="6">
        <f t="shared" si="1"/>
        <v>0</v>
      </c>
      <c r="I23" s="11">
        <v>14136.949999999999</v>
      </c>
      <c r="J23" s="11">
        <f>AB23*$K$7</f>
        <v>0</v>
      </c>
      <c r="L23" s="14"/>
      <c r="M23" s="25">
        <f>р2гл1!E23/'2,1'!E23</f>
        <v>1.1130323989807063</v>
      </c>
      <c r="N23" s="25"/>
      <c r="O23" s="25">
        <f>р2гл1!G23/'2,1'!G23</f>
        <v>1.1129646792297394</v>
      </c>
      <c r="P23" s="25"/>
      <c r="Q23" s="25">
        <f>р2гл1!I23/'2,1'!I23</f>
        <v>1.112991133165216</v>
      </c>
      <c r="R23" s="25"/>
      <c r="T23" s="1">
        <v>0</v>
      </c>
      <c r="U23" s="25">
        <f t="shared" si="3"/>
        <v>0</v>
      </c>
      <c r="V23" s="25"/>
      <c r="X23" s="1">
        <v>0</v>
      </c>
      <c r="Y23" s="25">
        <f t="shared" si="4"/>
        <v>0</v>
      </c>
      <c r="Z23" s="25"/>
      <c r="AA23" s="1">
        <v>0</v>
      </c>
      <c r="AB23" s="25">
        <f t="shared" si="5"/>
        <v>0</v>
      </c>
    </row>
    <row r="24" spans="1:28" ht="36.75" customHeight="1" x14ac:dyDescent="0.2">
      <c r="A24" s="4">
        <v>15</v>
      </c>
      <c r="B24" s="4" t="s">
        <v>42</v>
      </c>
      <c r="C24" s="5" t="s">
        <v>43</v>
      </c>
      <c r="D24" s="4" t="s">
        <v>15</v>
      </c>
      <c r="E24" s="6">
        <v>7142.2</v>
      </c>
      <c r="F24" s="6">
        <f t="shared" si="0"/>
        <v>0</v>
      </c>
      <c r="G24" s="6">
        <v>12624.300000000001</v>
      </c>
      <c r="H24" s="6">
        <f t="shared" si="1"/>
        <v>0</v>
      </c>
      <c r="I24" s="11">
        <v>15980.900000000001</v>
      </c>
      <c r="J24" s="11">
        <f t="shared" si="2"/>
        <v>0</v>
      </c>
      <c r="L24" s="14"/>
      <c r="M24" s="25">
        <f>р2гл1!E24/'2,1'!E24</f>
        <v>1.1130323989807063</v>
      </c>
      <c r="N24" s="25"/>
      <c r="O24" s="25">
        <f>р2гл1!G24/'2,1'!G24</f>
        <v>1.1129646792297394</v>
      </c>
      <c r="P24" s="25"/>
      <c r="Q24" s="25">
        <f>р2гл1!I24/'2,1'!I24</f>
        <v>1.112991133165216</v>
      </c>
      <c r="R24" s="25"/>
      <c r="T24" s="1">
        <v>0</v>
      </c>
      <c r="U24" s="25">
        <f t="shared" si="3"/>
        <v>0</v>
      </c>
      <c r="V24" s="25"/>
      <c r="X24" s="1">
        <v>0</v>
      </c>
      <c r="Y24" s="25">
        <f>X24/1.2</f>
        <v>0</v>
      </c>
      <c r="Z24" s="25"/>
      <c r="AA24" s="1">
        <v>0</v>
      </c>
      <c r="AB24" s="25">
        <f t="shared" si="5"/>
        <v>0</v>
      </c>
    </row>
    <row r="25" spans="1:28" ht="36.75" customHeight="1" x14ac:dyDescent="0.2">
      <c r="A25" s="4">
        <v>16</v>
      </c>
      <c r="B25" s="4" t="s">
        <v>44</v>
      </c>
      <c r="C25" s="5" t="s">
        <v>45</v>
      </c>
      <c r="D25" s="4" t="s">
        <v>15</v>
      </c>
      <c r="E25" s="6">
        <v>4395.2</v>
      </c>
      <c r="F25" s="6">
        <f t="shared" si="0"/>
        <v>0</v>
      </c>
      <c r="G25" s="6">
        <v>7768.8</v>
      </c>
      <c r="H25" s="6">
        <f t="shared" si="1"/>
        <v>0</v>
      </c>
      <c r="I25" s="11">
        <v>9834.4000000000015</v>
      </c>
      <c r="J25" s="11">
        <f t="shared" si="2"/>
        <v>0</v>
      </c>
      <c r="L25" s="14"/>
      <c r="M25" s="25">
        <f>р2гл1!E25/'2,1'!E25</f>
        <v>1.1130323989807063</v>
      </c>
      <c r="N25" s="25"/>
      <c r="O25" s="25">
        <f>р2гл1!G25/'2,1'!G25</f>
        <v>1.1129646792297394</v>
      </c>
      <c r="P25" s="25"/>
      <c r="Q25" s="25">
        <f>р2гл1!I25/'2,1'!I25</f>
        <v>1.1129911331652158</v>
      </c>
      <c r="R25" s="25"/>
      <c r="T25" s="1">
        <v>0</v>
      </c>
      <c r="U25" s="25">
        <f t="shared" si="3"/>
        <v>0</v>
      </c>
      <c r="V25" s="25"/>
      <c r="X25" s="1">
        <v>0</v>
      </c>
      <c r="Y25" s="25">
        <f t="shared" si="4"/>
        <v>0</v>
      </c>
      <c r="Z25" s="25"/>
      <c r="AA25" s="1">
        <v>0</v>
      </c>
      <c r="AB25" s="25">
        <f t="shared" si="5"/>
        <v>0</v>
      </c>
    </row>
    <row r="26" spans="1:28" ht="36.75" customHeight="1" x14ac:dyDescent="0.2">
      <c r="A26" s="4">
        <v>17</v>
      </c>
      <c r="B26" s="4" t="s">
        <v>46</v>
      </c>
      <c r="C26" s="5" t="s">
        <v>47</v>
      </c>
      <c r="D26" s="4" t="s">
        <v>15</v>
      </c>
      <c r="E26" s="6">
        <v>9904</v>
      </c>
      <c r="F26" s="6">
        <f t="shared" si="0"/>
        <v>0</v>
      </c>
      <c r="G26" s="6">
        <v>17745</v>
      </c>
      <c r="H26" s="6">
        <f t="shared" si="1"/>
        <v>0</v>
      </c>
      <c r="I26" s="11">
        <v>21929</v>
      </c>
      <c r="J26" s="11">
        <f t="shared" si="2"/>
        <v>0</v>
      </c>
      <c r="L26" s="14"/>
      <c r="M26" s="25">
        <f>р2гл1!E26/'2,1'!E26</f>
        <v>1.1129846526655898</v>
      </c>
      <c r="N26" s="25"/>
      <c r="O26" s="25">
        <f>р2гл1!G26/'2,1'!G26</f>
        <v>1.112989574528036</v>
      </c>
      <c r="P26" s="25"/>
      <c r="Q26" s="25">
        <f>р2гл1!I26/'2,1'!I26</f>
        <v>1.1130010488394364</v>
      </c>
      <c r="R26" s="25"/>
      <c r="T26" s="1">
        <v>0</v>
      </c>
      <c r="U26" s="25">
        <f t="shared" si="3"/>
        <v>0</v>
      </c>
      <c r="V26" s="25"/>
      <c r="X26" s="1">
        <v>0</v>
      </c>
      <c r="Y26" s="25">
        <f t="shared" si="4"/>
        <v>0</v>
      </c>
      <c r="Z26" s="25"/>
      <c r="AA26" s="1">
        <v>0</v>
      </c>
      <c r="AB26" s="25">
        <f t="shared" si="5"/>
        <v>0</v>
      </c>
    </row>
    <row r="27" spans="1:28" ht="36.75" customHeight="1" x14ac:dyDescent="0.2">
      <c r="A27" s="4">
        <v>18</v>
      </c>
      <c r="B27" s="4" t="s">
        <v>48</v>
      </c>
      <c r="C27" s="5" t="s">
        <v>49</v>
      </c>
      <c r="D27" s="4" t="s">
        <v>15</v>
      </c>
      <c r="E27" s="6">
        <v>11389.599999999999</v>
      </c>
      <c r="F27" s="6">
        <f t="shared" si="0"/>
        <v>0</v>
      </c>
      <c r="G27" s="6">
        <v>20406.75</v>
      </c>
      <c r="H27" s="6">
        <f t="shared" si="1"/>
        <v>0</v>
      </c>
      <c r="I27" s="11">
        <v>25218.35</v>
      </c>
      <c r="J27" s="11">
        <f t="shared" si="2"/>
        <v>0</v>
      </c>
      <c r="L27" s="14"/>
      <c r="M27" s="25">
        <f>р2гл1!E27/'2,1'!E27</f>
        <v>1.1129846526655898</v>
      </c>
      <c r="N27" s="25"/>
      <c r="O27" s="25">
        <f>р2гл1!G27/'2,1'!G27</f>
        <v>1.112989574528036</v>
      </c>
      <c r="P27" s="25"/>
      <c r="Q27" s="25">
        <f>р2гл1!I27/'2,1'!I27</f>
        <v>1.1130010488394364</v>
      </c>
      <c r="R27" s="25"/>
      <c r="T27" s="1">
        <v>0</v>
      </c>
      <c r="U27" s="25">
        <f t="shared" si="3"/>
        <v>0</v>
      </c>
      <c r="V27" s="25"/>
      <c r="X27" s="1">
        <v>0</v>
      </c>
      <c r="Y27" s="25">
        <f t="shared" si="4"/>
        <v>0</v>
      </c>
      <c r="Z27" s="25"/>
      <c r="AA27" s="1">
        <v>0</v>
      </c>
      <c r="AB27" s="25">
        <f t="shared" si="5"/>
        <v>0</v>
      </c>
    </row>
    <row r="28" spans="1:28" ht="36.75" customHeight="1" x14ac:dyDescent="0.2">
      <c r="A28" s="4">
        <v>19</v>
      </c>
      <c r="B28" s="4" t="s">
        <v>50</v>
      </c>
      <c r="C28" s="5" t="s">
        <v>51</v>
      </c>
      <c r="D28" s="4" t="s">
        <v>15</v>
      </c>
      <c r="E28" s="6">
        <v>12875.2</v>
      </c>
      <c r="F28" s="6">
        <f t="shared" si="0"/>
        <v>0</v>
      </c>
      <c r="G28" s="6">
        <v>23068.5</v>
      </c>
      <c r="H28" s="6">
        <f t="shared" si="1"/>
        <v>0</v>
      </c>
      <c r="I28" s="11">
        <v>28507.7</v>
      </c>
      <c r="J28" s="11">
        <f t="shared" si="2"/>
        <v>0</v>
      </c>
      <c r="L28" s="14"/>
      <c r="M28" s="25">
        <f>р2гл1!E28/'2,1'!E28</f>
        <v>1.1129846526655895</v>
      </c>
      <c r="N28" s="25"/>
      <c r="O28" s="25">
        <f>р2гл1!G28/'2,1'!G28</f>
        <v>1.112989574528036</v>
      </c>
      <c r="P28" s="25"/>
      <c r="Q28" s="25">
        <f>р2гл1!I28/'2,1'!I28</f>
        <v>1.1130010488394364</v>
      </c>
      <c r="R28" s="25"/>
      <c r="T28" s="1">
        <v>0</v>
      </c>
      <c r="U28" s="25">
        <f t="shared" si="3"/>
        <v>0</v>
      </c>
      <c r="V28" s="25"/>
      <c r="X28" s="1">
        <v>0</v>
      </c>
      <c r="Y28" s="25">
        <f t="shared" si="4"/>
        <v>0</v>
      </c>
      <c r="Z28" s="25"/>
      <c r="AA28" s="1">
        <v>0</v>
      </c>
      <c r="AB28" s="25">
        <f t="shared" si="5"/>
        <v>0</v>
      </c>
    </row>
    <row r="29" spans="1:28" ht="36.75" customHeight="1" x14ac:dyDescent="0.2">
      <c r="A29" s="4">
        <v>20</v>
      </c>
      <c r="B29" s="4" t="s">
        <v>52</v>
      </c>
      <c r="C29" s="5" t="s">
        <v>53</v>
      </c>
      <c r="D29" s="4" t="s">
        <v>15</v>
      </c>
      <c r="E29" s="6">
        <v>7923.2000000000007</v>
      </c>
      <c r="F29" s="6">
        <f t="shared" si="0"/>
        <v>0</v>
      </c>
      <c r="G29" s="6">
        <v>14196</v>
      </c>
      <c r="H29" s="6">
        <f t="shared" si="1"/>
        <v>0</v>
      </c>
      <c r="I29" s="11">
        <v>17543.2</v>
      </c>
      <c r="J29" s="11">
        <f t="shared" si="2"/>
        <v>0</v>
      </c>
      <c r="L29" s="14"/>
      <c r="M29" s="25">
        <f>р2гл1!E29/'2,1'!E29</f>
        <v>1.1129846526655895</v>
      </c>
      <c r="N29" s="25"/>
      <c r="O29" s="25">
        <f>р2гл1!G29/'2,1'!G29</f>
        <v>1.112989574528036</v>
      </c>
      <c r="P29" s="25"/>
      <c r="Q29" s="25">
        <f>р2гл1!I29/'2,1'!I29</f>
        <v>1.1130010488394364</v>
      </c>
      <c r="R29" s="25"/>
      <c r="T29" s="1">
        <v>0</v>
      </c>
      <c r="U29" s="25">
        <f t="shared" si="3"/>
        <v>0</v>
      </c>
      <c r="V29" s="25"/>
      <c r="X29" s="1">
        <v>0</v>
      </c>
      <c r="Y29" s="25">
        <f t="shared" si="4"/>
        <v>0</v>
      </c>
      <c r="Z29" s="25"/>
      <c r="AA29" s="1">
        <v>0</v>
      </c>
      <c r="AB29" s="25">
        <f t="shared" si="5"/>
        <v>0</v>
      </c>
    </row>
    <row r="30" spans="1:28" ht="36.75" customHeight="1" x14ac:dyDescent="0.2">
      <c r="A30" s="4">
        <v>21</v>
      </c>
      <c r="B30" s="4" t="s">
        <v>54</v>
      </c>
      <c r="C30" s="5" t="s">
        <v>55</v>
      </c>
      <c r="D30" s="4" t="s">
        <v>15</v>
      </c>
      <c r="E30" s="6">
        <v>12380</v>
      </c>
      <c r="F30" s="6">
        <f t="shared" si="0"/>
        <v>0</v>
      </c>
      <c r="G30" s="6">
        <v>22182</v>
      </c>
      <c r="H30" s="6">
        <f t="shared" si="1"/>
        <v>0</v>
      </c>
      <c r="I30" s="11">
        <v>27409</v>
      </c>
      <c r="J30" s="11">
        <f t="shared" si="2"/>
        <v>0</v>
      </c>
      <c r="L30" s="14"/>
      <c r="M30" s="25">
        <f>р2гл1!E30/'2,1'!E30</f>
        <v>1.113004846526656</v>
      </c>
      <c r="N30" s="25"/>
      <c r="O30" s="25">
        <f>р2гл1!G30/'2,1'!G30</f>
        <v>1.1130195654133983</v>
      </c>
      <c r="P30" s="25"/>
      <c r="Q30" s="25">
        <f>р2гл1!I30/'2,1'!I30</f>
        <v>1.1129920828924806</v>
      </c>
      <c r="R30" s="25"/>
      <c r="T30" s="1">
        <v>0</v>
      </c>
      <c r="U30" s="25">
        <f t="shared" si="3"/>
        <v>0</v>
      </c>
      <c r="V30" s="25"/>
      <c r="X30" s="1">
        <v>0</v>
      </c>
      <c r="Y30" s="25">
        <f t="shared" si="4"/>
        <v>0</v>
      </c>
      <c r="Z30" s="25"/>
      <c r="AA30" s="1">
        <v>0</v>
      </c>
      <c r="AB30" s="25">
        <f t="shared" si="5"/>
        <v>0</v>
      </c>
    </row>
    <row r="31" spans="1:28" ht="36.75" customHeight="1" x14ac:dyDescent="0.2">
      <c r="A31" s="4">
        <v>22</v>
      </c>
      <c r="B31" s="4" t="s">
        <v>56</v>
      </c>
      <c r="C31" s="5" t="s">
        <v>57</v>
      </c>
      <c r="D31" s="4" t="s">
        <v>15</v>
      </c>
      <c r="E31" s="6">
        <v>14236.999999999998</v>
      </c>
      <c r="F31" s="6">
        <f t="shared" si="0"/>
        <v>0</v>
      </c>
      <c r="G31" s="6">
        <v>25509.3</v>
      </c>
      <c r="H31" s="6">
        <f>Y31*$K$7</f>
        <v>0</v>
      </c>
      <c r="I31" s="11">
        <v>31520.35</v>
      </c>
      <c r="J31" s="11">
        <f t="shared" si="2"/>
        <v>0</v>
      </c>
      <c r="L31" s="14"/>
      <c r="M31" s="25">
        <f>р2гл1!E31/'2,1'!E31</f>
        <v>1.113004846526656</v>
      </c>
      <c r="N31" s="25"/>
      <c r="O31" s="25">
        <f>р2гл1!G31/'2,1'!G31</f>
        <v>1.1130195654133983</v>
      </c>
      <c r="P31" s="25"/>
      <c r="Q31" s="25">
        <f>р2гл1!I31/'2,1'!I31</f>
        <v>1.1129920828924804</v>
      </c>
      <c r="R31" s="25"/>
      <c r="T31" s="1">
        <v>0</v>
      </c>
      <c r="U31" s="25">
        <f t="shared" si="3"/>
        <v>0</v>
      </c>
      <c r="V31" s="25"/>
      <c r="X31" s="1">
        <v>0</v>
      </c>
      <c r="Y31" s="25">
        <f t="shared" si="4"/>
        <v>0</v>
      </c>
      <c r="Z31" s="25"/>
      <c r="AA31" s="1">
        <v>0</v>
      </c>
      <c r="AB31" s="25">
        <f>AA31/1.2</f>
        <v>0</v>
      </c>
    </row>
    <row r="32" spans="1:28" ht="36.75" customHeight="1" x14ac:dyDescent="0.2">
      <c r="A32" s="4">
        <v>23</v>
      </c>
      <c r="B32" s="4" t="s">
        <v>58</v>
      </c>
      <c r="C32" s="5" t="s">
        <v>59</v>
      </c>
      <c r="D32" s="4" t="s">
        <v>15</v>
      </c>
      <c r="E32" s="6">
        <v>16094</v>
      </c>
      <c r="F32" s="6">
        <f>U32*$K$7</f>
        <v>0</v>
      </c>
      <c r="G32" s="6">
        <v>28836.600000000002</v>
      </c>
      <c r="H32" s="6">
        <f t="shared" si="1"/>
        <v>0</v>
      </c>
      <c r="I32" s="11">
        <v>35631.700000000004</v>
      </c>
      <c r="J32" s="11">
        <f t="shared" si="2"/>
        <v>0</v>
      </c>
      <c r="L32" s="14"/>
      <c r="M32" s="25">
        <f>р2гл1!E32/'2,1'!E32</f>
        <v>1.113004846526656</v>
      </c>
      <c r="N32" s="25"/>
      <c r="O32" s="25">
        <f>р2гл1!G32/'2,1'!G32</f>
        <v>1.1130195654133981</v>
      </c>
      <c r="P32" s="25"/>
      <c r="Q32" s="25">
        <f>р2гл1!I32/'2,1'!I32</f>
        <v>1.1129920828924804</v>
      </c>
      <c r="R32" s="25"/>
      <c r="T32" s="1">
        <v>0</v>
      </c>
      <c r="U32" s="25">
        <f t="shared" si="3"/>
        <v>0</v>
      </c>
      <c r="V32" s="25"/>
      <c r="X32" s="1">
        <v>0</v>
      </c>
      <c r="Y32" s="25">
        <f t="shared" si="4"/>
        <v>0</v>
      </c>
      <c r="Z32" s="25"/>
      <c r="AA32" s="1">
        <v>0</v>
      </c>
      <c r="AB32" s="25">
        <f t="shared" si="5"/>
        <v>0</v>
      </c>
    </row>
    <row r="33" spans="1:28" ht="36.75" customHeight="1" x14ac:dyDescent="0.2">
      <c r="A33" s="4">
        <v>24</v>
      </c>
      <c r="B33" s="4" t="s">
        <v>60</v>
      </c>
      <c r="C33" s="5" t="s">
        <v>61</v>
      </c>
      <c r="D33" s="4" t="s">
        <v>15</v>
      </c>
      <c r="E33" s="6">
        <v>9904</v>
      </c>
      <c r="F33" s="6">
        <f t="shared" si="0"/>
        <v>0</v>
      </c>
      <c r="G33" s="6">
        <v>17745.600000000002</v>
      </c>
      <c r="H33" s="6">
        <f t="shared" si="1"/>
        <v>0</v>
      </c>
      <c r="I33" s="11">
        <v>21927.200000000001</v>
      </c>
      <c r="J33" s="11">
        <f>AB33*$K$7</f>
        <v>0</v>
      </c>
      <c r="L33" s="14"/>
      <c r="M33" s="25">
        <f>р2гл1!E33/'2,1'!E33</f>
        <v>1.113004846526656</v>
      </c>
      <c r="N33" s="25"/>
      <c r="O33" s="25">
        <f>р2гл1!G33/'2,1'!G33</f>
        <v>1.1130195654133981</v>
      </c>
      <c r="P33" s="25"/>
      <c r="Q33" s="25">
        <f>р2гл1!I33/'2,1'!I33</f>
        <v>1.1129920828924806</v>
      </c>
      <c r="R33" s="25"/>
      <c r="T33" s="1">
        <v>0</v>
      </c>
      <c r="U33" s="25">
        <f>T33/1.2</f>
        <v>0</v>
      </c>
      <c r="V33" s="25"/>
      <c r="X33" s="1">
        <v>0</v>
      </c>
      <c r="Y33" s="25">
        <f t="shared" si="4"/>
        <v>0</v>
      </c>
      <c r="Z33" s="25"/>
      <c r="AA33" s="1">
        <v>0</v>
      </c>
      <c r="AB33" s="25">
        <f t="shared" si="5"/>
        <v>0</v>
      </c>
    </row>
    <row r="34" spans="1:28" ht="36.75" customHeight="1" x14ac:dyDescent="0.2">
      <c r="A34" s="4">
        <v>25</v>
      </c>
      <c r="B34" s="4" t="s">
        <v>62</v>
      </c>
      <c r="C34" s="5" t="s">
        <v>63</v>
      </c>
      <c r="D34" s="4" t="s">
        <v>15</v>
      </c>
      <c r="E34" s="6">
        <v>15473</v>
      </c>
      <c r="F34" s="6">
        <f t="shared" si="0"/>
        <v>0</v>
      </c>
      <c r="G34" s="6">
        <v>27727</v>
      </c>
      <c r="H34" s="6">
        <f t="shared" si="1"/>
        <v>0</v>
      </c>
      <c r="I34" s="11">
        <v>34261</v>
      </c>
      <c r="J34" s="11">
        <f t="shared" si="2"/>
        <v>0</v>
      </c>
      <c r="L34" s="14"/>
      <c r="M34" s="25">
        <f>р2гл1!E34/'2,1'!E34</f>
        <v>1.1129709817100757</v>
      </c>
      <c r="N34" s="25"/>
      <c r="O34" s="25">
        <f>р2гл1!G34/'2,1'!G34</f>
        <v>1.1129945540447939</v>
      </c>
      <c r="P34" s="25"/>
      <c r="Q34" s="25">
        <f>р2гл1!I34/'2,1'!I34</f>
        <v>1.112985610460874</v>
      </c>
      <c r="R34" s="25"/>
      <c r="T34" s="1">
        <v>0</v>
      </c>
      <c r="U34" s="25">
        <f t="shared" si="3"/>
        <v>0</v>
      </c>
      <c r="V34" s="25"/>
      <c r="X34" s="1">
        <v>0</v>
      </c>
      <c r="Y34" s="25">
        <f t="shared" si="4"/>
        <v>0</v>
      </c>
      <c r="Z34" s="25"/>
      <c r="AA34" s="1">
        <v>0</v>
      </c>
      <c r="AB34" s="25">
        <f t="shared" si="5"/>
        <v>0</v>
      </c>
    </row>
    <row r="35" spans="1:28" ht="36.75" customHeight="1" x14ac:dyDescent="0.2">
      <c r="A35" s="4">
        <v>26</v>
      </c>
      <c r="B35" s="4" t="s">
        <v>64</v>
      </c>
      <c r="C35" s="5" t="s">
        <v>65</v>
      </c>
      <c r="D35" s="4" t="s">
        <v>15</v>
      </c>
      <c r="E35" s="6">
        <v>17793.949999999997</v>
      </c>
      <c r="F35" s="6">
        <f t="shared" si="0"/>
        <v>0</v>
      </c>
      <c r="G35" s="6">
        <v>31886.05</v>
      </c>
      <c r="H35" s="6">
        <f t="shared" si="1"/>
        <v>0</v>
      </c>
      <c r="I35" s="11">
        <v>39400.149999999994</v>
      </c>
      <c r="J35" s="11">
        <f t="shared" si="2"/>
        <v>0</v>
      </c>
      <c r="L35" s="14"/>
      <c r="M35" s="25">
        <f>р2гл1!E35/'2,1'!E35</f>
        <v>1.1129709817100757</v>
      </c>
      <c r="N35" s="25"/>
      <c r="O35" s="25">
        <f>р2гл1!G35/'2,1'!G35</f>
        <v>1.1129945540447939</v>
      </c>
      <c r="P35" s="25"/>
      <c r="Q35" s="25">
        <f>р2гл1!I35/'2,1'!I35</f>
        <v>1.112985610460874</v>
      </c>
      <c r="R35" s="25"/>
      <c r="T35" s="1">
        <v>0</v>
      </c>
      <c r="U35" s="25">
        <f t="shared" si="3"/>
        <v>0</v>
      </c>
      <c r="V35" s="25"/>
      <c r="X35" s="1">
        <v>0</v>
      </c>
      <c r="Y35" s="25">
        <f t="shared" si="4"/>
        <v>0</v>
      </c>
      <c r="Z35" s="25"/>
      <c r="AA35" s="1">
        <v>0</v>
      </c>
      <c r="AB35" s="25">
        <f t="shared" si="5"/>
        <v>0</v>
      </c>
    </row>
    <row r="36" spans="1:28" ht="36.75" customHeight="1" x14ac:dyDescent="0.2">
      <c r="A36" s="4">
        <v>27</v>
      </c>
      <c r="B36" s="4" t="s">
        <v>66</v>
      </c>
      <c r="C36" s="5" t="s">
        <v>67</v>
      </c>
      <c r="D36" s="4" t="s">
        <v>15</v>
      </c>
      <c r="E36" s="6">
        <v>20114.900000000001</v>
      </c>
      <c r="F36" s="6">
        <f t="shared" si="0"/>
        <v>0</v>
      </c>
      <c r="G36" s="6">
        <v>36045.1</v>
      </c>
      <c r="H36" s="6">
        <f t="shared" si="1"/>
        <v>0</v>
      </c>
      <c r="I36" s="11">
        <v>44539.3</v>
      </c>
      <c r="J36" s="11">
        <f t="shared" si="2"/>
        <v>0</v>
      </c>
      <c r="L36" s="14"/>
      <c r="M36" s="25">
        <f>р2гл1!E36/'2,1'!E36</f>
        <v>1.1129709817100755</v>
      </c>
      <c r="N36" s="25"/>
      <c r="O36" s="25">
        <f>р2гл1!G36/'2,1'!G36</f>
        <v>1.1129945540447939</v>
      </c>
      <c r="P36" s="25"/>
      <c r="Q36" s="25">
        <f>р2гл1!I36/'2,1'!I36</f>
        <v>1.1129856104608737</v>
      </c>
      <c r="R36" s="25"/>
      <c r="T36" s="1">
        <v>0</v>
      </c>
      <c r="U36" s="25">
        <f t="shared" si="3"/>
        <v>0</v>
      </c>
      <c r="V36" s="25"/>
      <c r="X36" s="1">
        <v>0</v>
      </c>
      <c r="Y36" s="25">
        <f>X36/1.2</f>
        <v>0</v>
      </c>
      <c r="Z36" s="25"/>
      <c r="AA36" s="1">
        <v>0</v>
      </c>
      <c r="AB36" s="25">
        <f t="shared" si="5"/>
        <v>0</v>
      </c>
    </row>
    <row r="37" spans="1:28" ht="36.75" customHeight="1" x14ac:dyDescent="0.2">
      <c r="A37" s="4">
        <v>28</v>
      </c>
      <c r="B37" s="4" t="s">
        <v>68</v>
      </c>
      <c r="C37" s="5" t="s">
        <v>69</v>
      </c>
      <c r="D37" s="4" t="s">
        <v>15</v>
      </c>
      <c r="E37" s="6">
        <v>12378.400000000001</v>
      </c>
      <c r="F37" s="6">
        <f t="shared" si="0"/>
        <v>0</v>
      </c>
      <c r="G37" s="6">
        <v>22181.600000000002</v>
      </c>
      <c r="H37" s="6">
        <f t="shared" si="1"/>
        <v>0</v>
      </c>
      <c r="I37" s="11">
        <v>27408.800000000003</v>
      </c>
      <c r="J37" s="11">
        <f t="shared" si="2"/>
        <v>0</v>
      </c>
      <c r="L37" s="14"/>
      <c r="M37" s="25">
        <f>р2гл1!E37/'2,1'!E37</f>
        <v>1.1129709817100755</v>
      </c>
      <c r="N37" s="25"/>
      <c r="O37" s="25">
        <f>р2гл1!G37/'2,1'!G37</f>
        <v>1.1129945540447939</v>
      </c>
      <c r="P37" s="25"/>
      <c r="Q37" s="25">
        <f>р2гл1!I37/'2,1'!I37</f>
        <v>1.1129856104608737</v>
      </c>
      <c r="R37" s="25"/>
      <c r="T37" s="1">
        <v>0</v>
      </c>
      <c r="U37" s="25">
        <f t="shared" si="3"/>
        <v>0</v>
      </c>
      <c r="V37" s="25"/>
      <c r="X37" s="1">
        <v>0</v>
      </c>
      <c r="Y37" s="25">
        <f t="shared" si="4"/>
        <v>0</v>
      </c>
      <c r="Z37" s="25"/>
      <c r="AA37" s="1">
        <v>0</v>
      </c>
      <c r="AB37" s="25">
        <f t="shared" si="5"/>
        <v>0</v>
      </c>
    </row>
    <row r="38" spans="1:28" ht="36.75" customHeight="1" x14ac:dyDescent="0.2">
      <c r="A38" s="4">
        <v>29</v>
      </c>
      <c r="B38" s="4" t="s">
        <v>70</v>
      </c>
      <c r="C38" s="5" t="s">
        <v>71</v>
      </c>
      <c r="D38" s="4" t="s">
        <v>15</v>
      </c>
      <c r="E38" s="6">
        <v>1759</v>
      </c>
      <c r="F38" s="6">
        <f t="shared" si="0"/>
        <v>1933.7</v>
      </c>
      <c r="G38" s="6">
        <v>3108</v>
      </c>
      <c r="H38" s="6">
        <f t="shared" si="1"/>
        <v>3427.1833333333338</v>
      </c>
      <c r="I38" s="11">
        <v>3932</v>
      </c>
      <c r="J38" s="11">
        <f t="shared" si="2"/>
        <v>4297.45</v>
      </c>
      <c r="L38" s="14"/>
      <c r="M38" s="25">
        <f>р2гл1!E38/'2,1'!E38</f>
        <v>1.1131324616259237</v>
      </c>
      <c r="N38" s="25">
        <f>р2гл1!F38/'2,1'!F38</f>
        <v>1.112892382479185</v>
      </c>
      <c r="O38" s="25">
        <f>р2гл1!G38/'2,1'!G38</f>
        <v>1.1129343629343629</v>
      </c>
      <c r="P38" s="25">
        <f>р2гл1!H38/'2,1'!H38</f>
        <v>1.1128672233272219</v>
      </c>
      <c r="Q38" s="25">
        <f>р2гл1!I38/'2,1'!I38</f>
        <v>1.1129196337741607</v>
      </c>
      <c r="R38" s="25">
        <f>р2гл1!J38/'2,1'!J38</f>
        <v>1.1129856077441274</v>
      </c>
      <c r="T38" s="1">
        <v>1902</v>
      </c>
      <c r="U38" s="25">
        <f t="shared" si="3"/>
        <v>1585</v>
      </c>
      <c r="V38" s="25"/>
      <c r="X38" s="1">
        <v>3371</v>
      </c>
      <c r="Y38" s="25">
        <f t="shared" si="4"/>
        <v>2809.166666666667</v>
      </c>
      <c r="Z38" s="25"/>
      <c r="AA38" s="1">
        <v>4227</v>
      </c>
      <c r="AB38" s="25">
        <f t="shared" si="5"/>
        <v>3522.5</v>
      </c>
    </row>
    <row r="39" spans="1:28" ht="36.75" customHeight="1" x14ac:dyDescent="0.2">
      <c r="A39" s="4">
        <v>30</v>
      </c>
      <c r="B39" s="4" t="s">
        <v>72</v>
      </c>
      <c r="C39" s="5" t="s">
        <v>73</v>
      </c>
      <c r="D39" s="4" t="s">
        <v>15</v>
      </c>
      <c r="E39" s="6">
        <v>2286.7000000000003</v>
      </c>
      <c r="F39" s="6">
        <f t="shared" si="0"/>
        <v>2513.81</v>
      </c>
      <c r="G39" s="6">
        <v>4040.4</v>
      </c>
      <c r="H39" s="6">
        <f t="shared" si="1"/>
        <v>4455.338333333334</v>
      </c>
      <c r="I39" s="11">
        <v>5111.6000000000004</v>
      </c>
      <c r="J39" s="11">
        <f t="shared" si="2"/>
        <v>5586.6850000000013</v>
      </c>
      <c r="L39" s="14"/>
      <c r="M39" s="25">
        <f>р2гл1!E39/'2,1'!E39</f>
        <v>1.1131324616259237</v>
      </c>
      <c r="N39" s="25">
        <f>р2гл1!F39/'2,1'!F39</f>
        <v>1.112892382479185</v>
      </c>
      <c r="O39" s="25">
        <f>р2гл1!G39/'2,1'!G39</f>
        <v>1.1129343629343629</v>
      </c>
      <c r="P39" s="25">
        <f>р2гл1!H39/'2,1'!H39</f>
        <v>1.1128672233272219</v>
      </c>
      <c r="Q39" s="25">
        <f>р2гл1!I39/'2,1'!I39</f>
        <v>1.1129196337741607</v>
      </c>
      <c r="R39" s="25">
        <f>р2гл1!J39/'2,1'!J39</f>
        <v>1.1129856077441271</v>
      </c>
      <c r="T39" s="1">
        <v>2472.6</v>
      </c>
      <c r="U39" s="25">
        <f t="shared" si="3"/>
        <v>2060.5</v>
      </c>
      <c r="V39" s="25"/>
      <c r="X39" s="1">
        <v>4382.3</v>
      </c>
      <c r="Y39" s="25">
        <f t="shared" si="4"/>
        <v>3651.916666666667</v>
      </c>
      <c r="Z39" s="25"/>
      <c r="AA39" s="1">
        <v>5495.1</v>
      </c>
      <c r="AB39" s="25">
        <f t="shared" si="5"/>
        <v>4579.2500000000009</v>
      </c>
    </row>
    <row r="40" spans="1:28" ht="36.75" customHeight="1" x14ac:dyDescent="0.2">
      <c r="A40" s="4">
        <v>31</v>
      </c>
      <c r="B40" s="4" t="s">
        <v>74</v>
      </c>
      <c r="C40" s="5" t="s">
        <v>75</v>
      </c>
      <c r="D40" s="4" t="s">
        <v>15</v>
      </c>
      <c r="E40" s="6">
        <v>1231.3</v>
      </c>
      <c r="F40" s="6">
        <f t="shared" si="0"/>
        <v>1353.59</v>
      </c>
      <c r="G40" s="6">
        <v>2175.6</v>
      </c>
      <c r="H40" s="6">
        <f t="shared" si="1"/>
        <v>2399.0283333333332</v>
      </c>
      <c r="I40" s="11">
        <v>2752.3999999999996</v>
      </c>
      <c r="J40" s="11">
        <f t="shared" si="2"/>
        <v>3008.2150000000001</v>
      </c>
      <c r="L40" s="14"/>
      <c r="M40" s="25">
        <f>р2гл1!E40/'2,1'!E40</f>
        <v>1.1131324616259237</v>
      </c>
      <c r="N40" s="25">
        <f>р2гл1!F40/'2,1'!F40</f>
        <v>1.112892382479185</v>
      </c>
      <c r="O40" s="25">
        <f>р2гл1!G40/'2,1'!G40</f>
        <v>1.1129343629343629</v>
      </c>
      <c r="P40" s="25">
        <f>р2гл1!H40/'2,1'!H40</f>
        <v>1.1128672233272221</v>
      </c>
      <c r="Q40" s="25">
        <f>р2гл1!I40/'2,1'!I40</f>
        <v>1.1129196337741609</v>
      </c>
      <c r="R40" s="25">
        <f>р2гл1!J40/'2,1'!J40</f>
        <v>1.1129856077441271</v>
      </c>
      <c r="T40" s="1">
        <v>1331.3999999999999</v>
      </c>
      <c r="U40" s="25">
        <f t="shared" si="3"/>
        <v>1109.5</v>
      </c>
      <c r="V40" s="25"/>
      <c r="X40" s="1">
        <v>2359.6999999999998</v>
      </c>
      <c r="Y40" s="25">
        <f t="shared" si="4"/>
        <v>1966.4166666666665</v>
      </c>
      <c r="Z40" s="25"/>
      <c r="AA40" s="1">
        <v>2958.8999999999996</v>
      </c>
      <c r="AB40" s="25">
        <f t="shared" si="5"/>
        <v>2465.75</v>
      </c>
    </row>
    <row r="41" spans="1:28" ht="36.75" customHeight="1" x14ac:dyDescent="0.2">
      <c r="A41" s="4">
        <v>32</v>
      </c>
      <c r="B41" s="4" t="s">
        <v>76</v>
      </c>
      <c r="C41" s="5" t="s">
        <v>77</v>
      </c>
      <c r="D41" s="4" t="s">
        <v>15</v>
      </c>
      <c r="E41" s="6">
        <v>2340</v>
      </c>
      <c r="F41" s="6">
        <f t="shared" si="0"/>
        <v>2512.1833333333338</v>
      </c>
      <c r="G41" s="6">
        <v>3833</v>
      </c>
      <c r="H41" s="6">
        <f>Y41*$K$7</f>
        <v>4223.2333333333336</v>
      </c>
      <c r="I41" s="11">
        <v>5713</v>
      </c>
      <c r="J41" s="11">
        <f t="shared" si="2"/>
        <v>6049.166666666667</v>
      </c>
      <c r="L41" s="14"/>
      <c r="M41" s="25">
        <f>р2гл1!E41/'2,1'!E41</f>
        <v>1.1128205128205129</v>
      </c>
      <c r="N41" s="25">
        <f>р2гл1!F41/'2,1'!F41</f>
        <v>1.112976096489773</v>
      </c>
      <c r="O41" s="25">
        <f>р2гл1!G41/'2,1'!G41</f>
        <v>1.1129663448995566</v>
      </c>
      <c r="P41" s="25">
        <f>р2гл1!H41/'2,1'!H41</f>
        <v>1.1128913865363821</v>
      </c>
      <c r="Q41" s="25">
        <f>р2гл1!I41/'2,1'!I41</f>
        <v>1.1130754419744442</v>
      </c>
      <c r="R41" s="25">
        <f>р2гл1!J41/'2,1'!J41</f>
        <v>1.1130458740873399</v>
      </c>
      <c r="T41" s="1">
        <v>2471</v>
      </c>
      <c r="U41" s="25">
        <f t="shared" si="3"/>
        <v>2059.166666666667</v>
      </c>
      <c r="V41" s="25"/>
      <c r="X41" s="1">
        <v>4154</v>
      </c>
      <c r="Y41" s="25">
        <f t="shared" si="4"/>
        <v>3461.666666666667</v>
      </c>
      <c r="Z41" s="25"/>
      <c r="AA41" s="1">
        <v>5950</v>
      </c>
      <c r="AB41" s="25">
        <f t="shared" si="5"/>
        <v>4958.3333333333339</v>
      </c>
    </row>
    <row r="42" spans="1:28" ht="36.75" customHeight="1" x14ac:dyDescent="0.2">
      <c r="A42" s="4">
        <v>33</v>
      </c>
      <c r="B42" s="4" t="s">
        <v>78</v>
      </c>
      <c r="C42" s="5" t="s">
        <v>79</v>
      </c>
      <c r="D42" s="4" t="s">
        <v>15</v>
      </c>
      <c r="E42" s="6">
        <v>3042</v>
      </c>
      <c r="F42" s="6">
        <f t="shared" si="0"/>
        <v>3265.8383333333336</v>
      </c>
      <c r="G42" s="6">
        <v>4982.9000000000005</v>
      </c>
      <c r="H42" s="6">
        <f t="shared" si="1"/>
        <v>5490.2033333333338</v>
      </c>
      <c r="I42" s="11">
        <v>7426.9000000000005</v>
      </c>
      <c r="J42" s="11">
        <f t="shared" si="2"/>
        <v>7863.916666666667</v>
      </c>
      <c r="L42" s="14"/>
      <c r="M42" s="25">
        <f>р2гл1!E42/'2,1'!E42</f>
        <v>1.1128205128205129</v>
      </c>
      <c r="N42" s="25">
        <f>р2гл1!F42/'2,1'!F42</f>
        <v>1.1129760964897732</v>
      </c>
      <c r="O42" s="25">
        <f>р2гл1!G42/'2,1'!G42</f>
        <v>1.1129663448995564</v>
      </c>
      <c r="P42" s="25">
        <f>р2гл1!H42/'2,1'!H42</f>
        <v>1.1128913865363819</v>
      </c>
      <c r="Q42" s="25">
        <f>р2гл1!I42/'2,1'!I42</f>
        <v>1.1130754419744442</v>
      </c>
      <c r="R42" s="25">
        <f>р2гл1!J42/'2,1'!J42</f>
        <v>1.1130458740873397</v>
      </c>
      <c r="T42" s="1">
        <v>3212.3</v>
      </c>
      <c r="U42" s="25">
        <f t="shared" si="3"/>
        <v>2676.916666666667</v>
      </c>
      <c r="V42" s="25"/>
      <c r="X42" s="1">
        <v>5400.2</v>
      </c>
      <c r="Y42" s="25">
        <f t="shared" si="4"/>
        <v>4500.166666666667</v>
      </c>
      <c r="Z42" s="25"/>
      <c r="AA42" s="1">
        <v>7735</v>
      </c>
      <c r="AB42" s="25">
        <f>AA42/1.2</f>
        <v>6445.8333333333339</v>
      </c>
    </row>
    <row r="43" spans="1:28" ht="36.75" customHeight="1" x14ac:dyDescent="0.2">
      <c r="A43" s="4">
        <v>34</v>
      </c>
      <c r="B43" s="4" t="s">
        <v>80</v>
      </c>
      <c r="C43" s="5" t="s">
        <v>81</v>
      </c>
      <c r="D43" s="4" t="s">
        <v>15</v>
      </c>
      <c r="E43" s="6">
        <v>1638</v>
      </c>
      <c r="F43" s="6">
        <f t="shared" si="0"/>
        <v>1758.5283333333332</v>
      </c>
      <c r="G43" s="6">
        <v>2683.1</v>
      </c>
      <c r="H43" s="6">
        <f t="shared" si="1"/>
        <v>2956.2633333333329</v>
      </c>
      <c r="I43" s="11">
        <v>3999.1</v>
      </c>
      <c r="J43" s="11">
        <f t="shared" si="2"/>
        <v>4234.416666666667</v>
      </c>
      <c r="L43" s="14"/>
      <c r="M43" s="25">
        <f>р2гл1!E43/'2,1'!E43</f>
        <v>1.1128205128205129</v>
      </c>
      <c r="N43" s="25">
        <f>р2гл1!F43/'2,1'!F43</f>
        <v>1.1129760964897732</v>
      </c>
      <c r="O43" s="25">
        <f>р2гл1!G43/'2,1'!G43</f>
        <v>1.1129663448995564</v>
      </c>
      <c r="P43" s="25">
        <f>р2гл1!H43/'2,1'!H43</f>
        <v>1.1128913865363823</v>
      </c>
      <c r="Q43" s="25">
        <f>р2гл1!I43/'2,1'!I43</f>
        <v>1.1130754419744442</v>
      </c>
      <c r="R43" s="25">
        <f>р2гл1!J43/'2,1'!J43</f>
        <v>1.1130458740873397</v>
      </c>
      <c r="T43" s="1">
        <v>1729.6999999999998</v>
      </c>
      <c r="U43" s="25">
        <f t="shared" si="3"/>
        <v>1441.4166666666665</v>
      </c>
      <c r="V43" s="25"/>
      <c r="X43" s="1">
        <v>2907.7999999999997</v>
      </c>
      <c r="Y43" s="25">
        <f t="shared" si="4"/>
        <v>2423.1666666666665</v>
      </c>
      <c r="Z43" s="25"/>
      <c r="AA43" s="1">
        <v>4165</v>
      </c>
      <c r="AB43" s="25">
        <f t="shared" si="5"/>
        <v>3470.8333333333335</v>
      </c>
    </row>
    <row r="44" spans="1:28" ht="36.75" customHeight="1" x14ac:dyDescent="0.2">
      <c r="A44" s="4">
        <v>35</v>
      </c>
      <c r="B44" s="4" t="s">
        <v>82</v>
      </c>
      <c r="C44" s="5" t="s">
        <v>83</v>
      </c>
      <c r="D44" s="4" t="s">
        <v>15</v>
      </c>
      <c r="E44" s="6">
        <v>2441</v>
      </c>
      <c r="F44" s="6">
        <f>U44*$K$7</f>
        <v>2687.0499999999997</v>
      </c>
      <c r="G44" s="6">
        <v>4316</v>
      </c>
      <c r="H44" s="6">
        <f t="shared" si="1"/>
        <v>4759.0166666666664</v>
      </c>
      <c r="I44" s="11">
        <v>5463</v>
      </c>
      <c r="J44" s="11">
        <f t="shared" si="2"/>
        <v>5968.8499999999995</v>
      </c>
      <c r="L44" s="14"/>
      <c r="M44" s="25">
        <f>р2гл1!E44/'2,1'!E44</f>
        <v>1.1130684145841867</v>
      </c>
      <c r="N44" s="25">
        <f>р2гл1!F44/'2,1'!F44</f>
        <v>1.1131166148750489</v>
      </c>
      <c r="O44" s="25">
        <f>р2гл1!G44/'2,1'!G44</f>
        <v>1.1130676552363299</v>
      </c>
      <c r="P44" s="25">
        <f>р2гл1!H44/'2,1'!H44</f>
        <v>1.1130450618299998</v>
      </c>
      <c r="Q44" s="25">
        <f>р2гл1!I44/'2,1'!I44</f>
        <v>1.1129416071755445</v>
      </c>
      <c r="R44" s="25">
        <f>р2гл1!J44/'2,1'!J44</f>
        <v>1.1129447045913368</v>
      </c>
      <c r="T44" s="1">
        <v>2643</v>
      </c>
      <c r="U44" s="25">
        <f t="shared" si="3"/>
        <v>2202.5</v>
      </c>
      <c r="V44" s="25"/>
      <c r="X44" s="1">
        <v>4681</v>
      </c>
      <c r="Y44" s="25">
        <f t="shared" si="4"/>
        <v>3900.8333333333335</v>
      </c>
      <c r="Z44" s="25"/>
      <c r="AA44" s="1">
        <v>5871</v>
      </c>
      <c r="AB44" s="25">
        <f t="shared" si="5"/>
        <v>4892.5</v>
      </c>
    </row>
    <row r="45" spans="1:28" ht="24.75" customHeight="1" x14ac:dyDescent="0.2">
      <c r="A45" s="4">
        <v>36</v>
      </c>
      <c r="B45" s="4" t="s">
        <v>84</v>
      </c>
      <c r="C45" s="5" t="s">
        <v>85</v>
      </c>
      <c r="D45" s="4" t="s">
        <v>15</v>
      </c>
      <c r="E45" s="6">
        <v>3173.3</v>
      </c>
      <c r="F45" s="6">
        <f t="shared" si="0"/>
        <v>3493.165</v>
      </c>
      <c r="G45" s="6">
        <v>5610.8</v>
      </c>
      <c r="H45" s="6">
        <f t="shared" si="1"/>
        <v>6186.7216666666673</v>
      </c>
      <c r="I45" s="11">
        <v>7101.9000000000005</v>
      </c>
      <c r="J45" s="11">
        <f>AB45*$K$7</f>
        <v>7759.5050000000001</v>
      </c>
      <c r="L45" s="14"/>
      <c r="M45" s="25">
        <f>р2гл1!E45/'2,1'!E45</f>
        <v>1.1130684145841867</v>
      </c>
      <c r="N45" s="25">
        <f>р2гл1!F45/'2,1'!F45</f>
        <v>1.1131166148750489</v>
      </c>
      <c r="O45" s="25">
        <f>р2гл1!G45/'2,1'!G45</f>
        <v>1.1130676552363299</v>
      </c>
      <c r="P45" s="25">
        <f>р2гл1!H45/'2,1'!H45</f>
        <v>1.1130450618299998</v>
      </c>
      <c r="Q45" s="25">
        <f>р2гл1!I45/'2,1'!I45</f>
        <v>1.1129416071755445</v>
      </c>
      <c r="R45" s="25">
        <f>р2гл1!J45/'2,1'!J45</f>
        <v>1.1129447045913365</v>
      </c>
      <c r="T45" s="1">
        <v>3435.9</v>
      </c>
      <c r="U45" s="25">
        <f>T45/1.2</f>
        <v>2863.25</v>
      </c>
      <c r="V45" s="25"/>
      <c r="X45" s="1">
        <v>6085.3</v>
      </c>
      <c r="Y45" s="25">
        <f>X45/1.2</f>
        <v>5071.0833333333339</v>
      </c>
      <c r="Z45" s="25"/>
      <c r="AA45" s="1">
        <v>7632.3</v>
      </c>
      <c r="AB45" s="25">
        <f t="shared" si="5"/>
        <v>6360.25</v>
      </c>
    </row>
    <row r="46" spans="1:28" ht="24.75" customHeight="1" x14ac:dyDescent="0.2">
      <c r="A46" s="4">
        <v>37</v>
      </c>
      <c r="B46" s="4" t="s">
        <v>86</v>
      </c>
      <c r="C46" s="5" t="s">
        <v>87</v>
      </c>
      <c r="D46" s="4" t="s">
        <v>15</v>
      </c>
      <c r="E46" s="6">
        <v>1708.6999999999998</v>
      </c>
      <c r="F46" s="6">
        <f t="shared" si="0"/>
        <v>1880.9349999999999</v>
      </c>
      <c r="G46" s="6">
        <v>3021.2</v>
      </c>
      <c r="H46" s="6">
        <f t="shared" si="1"/>
        <v>3331.311666666667</v>
      </c>
      <c r="I46" s="11">
        <v>3824.1</v>
      </c>
      <c r="J46" s="11">
        <f t="shared" si="2"/>
        <v>4178.1949999999997</v>
      </c>
      <c r="L46" s="14"/>
      <c r="M46" s="25">
        <f>р2гл1!E46/'2,1'!E46</f>
        <v>1.1130684145841869</v>
      </c>
      <c r="N46" s="25">
        <f>р2гл1!F46/'2,1'!F46</f>
        <v>1.1131166148750489</v>
      </c>
      <c r="O46" s="25">
        <f>р2гл1!G46/'2,1'!G46</f>
        <v>1.1130676552363299</v>
      </c>
      <c r="P46" s="25">
        <f>р2гл1!H46/'2,1'!H46</f>
        <v>1.1130450618299996</v>
      </c>
      <c r="Q46" s="25">
        <f>р2гл1!I46/'2,1'!I46</f>
        <v>1.1129416071755447</v>
      </c>
      <c r="R46" s="25">
        <f>р2гл1!J46/'2,1'!J46</f>
        <v>1.1129447045913365</v>
      </c>
      <c r="T46" s="1">
        <v>1850.1</v>
      </c>
      <c r="U46" s="25">
        <f t="shared" si="3"/>
        <v>1541.75</v>
      </c>
      <c r="V46" s="25"/>
      <c r="X46" s="1">
        <v>3276.7</v>
      </c>
      <c r="Y46" s="25">
        <f t="shared" si="4"/>
        <v>2730.5833333333335</v>
      </c>
      <c r="Z46" s="25"/>
      <c r="AA46" s="1">
        <v>4109.7</v>
      </c>
      <c r="AB46" s="25">
        <f t="shared" si="5"/>
        <v>3424.75</v>
      </c>
    </row>
    <row r="47" spans="1:28" ht="36.75" customHeight="1" x14ac:dyDescent="0.2">
      <c r="A47" s="4">
        <v>38</v>
      </c>
      <c r="B47" s="4" t="s">
        <v>88</v>
      </c>
      <c r="C47" s="5" t="s">
        <v>89</v>
      </c>
      <c r="D47" s="4" t="s">
        <v>15</v>
      </c>
      <c r="E47" s="6">
        <v>3516</v>
      </c>
      <c r="F47" s="6">
        <f t="shared" si="0"/>
        <v>3869.4333333333334</v>
      </c>
      <c r="G47" s="6">
        <v>6216</v>
      </c>
      <c r="H47" s="6">
        <f t="shared" si="1"/>
        <v>6855.3833333333332</v>
      </c>
      <c r="I47" s="11">
        <v>7867</v>
      </c>
      <c r="J47" s="11">
        <f t="shared" si="2"/>
        <v>8594.9</v>
      </c>
      <c r="L47" s="14"/>
      <c r="M47" s="25">
        <f>р2гл1!E47/'2,1'!E47</f>
        <v>1.1129124004550626</v>
      </c>
      <c r="N47" s="25">
        <f>р2гл1!F47/'2,1'!F47</f>
        <v>1.113082880352851</v>
      </c>
      <c r="O47" s="25">
        <f>р2гл1!G47/'2,1'!G47</f>
        <v>1.1129343629343629</v>
      </c>
      <c r="P47" s="25">
        <f>р2гл1!H47/'2,1'!H47</f>
        <v>1.1129939244827058</v>
      </c>
      <c r="Q47" s="25">
        <f>р2гл1!I47/'2,1'!I47</f>
        <v>1.1130036862844794</v>
      </c>
      <c r="R47" s="25">
        <f>р2гл1!J47/'2,1'!J47</f>
        <v>1.1129856077441274</v>
      </c>
      <c r="T47" s="1">
        <v>3806</v>
      </c>
      <c r="U47" s="25">
        <f t="shared" si="3"/>
        <v>3171.666666666667</v>
      </c>
      <c r="V47" s="25"/>
      <c r="X47" s="1">
        <v>6743</v>
      </c>
      <c r="Y47" s="25">
        <f t="shared" si="4"/>
        <v>5619.166666666667</v>
      </c>
      <c r="Z47" s="25"/>
      <c r="AA47" s="1">
        <v>8454</v>
      </c>
      <c r="AB47" s="25">
        <f t="shared" si="5"/>
        <v>7045</v>
      </c>
    </row>
    <row r="48" spans="1:28" ht="36.75" customHeight="1" x14ac:dyDescent="0.2">
      <c r="A48" s="4">
        <v>39</v>
      </c>
      <c r="B48" s="4" t="s">
        <v>90</v>
      </c>
      <c r="C48" s="5" t="s">
        <v>91</v>
      </c>
      <c r="D48" s="4" t="s">
        <v>15</v>
      </c>
      <c r="E48" s="6">
        <v>4570.8</v>
      </c>
      <c r="F48" s="6">
        <f t="shared" si="0"/>
        <v>5030.2633333333333</v>
      </c>
      <c r="G48" s="6">
        <v>8080.8</v>
      </c>
      <c r="H48" s="6">
        <f t="shared" si="1"/>
        <v>8911.998333333333</v>
      </c>
      <c r="I48" s="11">
        <v>10227.1</v>
      </c>
      <c r="J48" s="11">
        <f t="shared" si="2"/>
        <v>11173.370000000003</v>
      </c>
      <c r="L48" s="14"/>
      <c r="M48" s="25">
        <f>р2гл1!E48/'2,1'!E48</f>
        <v>1.1129124004550626</v>
      </c>
      <c r="N48" s="25">
        <f>р2гл1!F48/'2,1'!F48</f>
        <v>1.113082880352851</v>
      </c>
      <c r="O48" s="25">
        <f>р2гл1!G48/'2,1'!G48</f>
        <v>1.1129343629343629</v>
      </c>
      <c r="P48" s="25">
        <f>р2гл1!H48/'2,1'!H48</f>
        <v>1.1129939244827058</v>
      </c>
      <c r="Q48" s="25">
        <f>р2гл1!I48/'2,1'!I48</f>
        <v>1.1130036862844794</v>
      </c>
      <c r="R48" s="25">
        <f>р2гл1!J48/'2,1'!J48</f>
        <v>1.1129856077441271</v>
      </c>
      <c r="T48" s="1">
        <v>4947.8</v>
      </c>
      <c r="U48" s="25">
        <f t="shared" si="3"/>
        <v>4123.166666666667</v>
      </c>
      <c r="V48" s="25"/>
      <c r="X48" s="1">
        <v>8765.9</v>
      </c>
      <c r="Y48" s="25">
        <f t="shared" si="4"/>
        <v>7304.916666666667</v>
      </c>
      <c r="Z48" s="25"/>
      <c r="AA48" s="1">
        <v>10990.2</v>
      </c>
      <c r="AB48" s="25">
        <f t="shared" si="5"/>
        <v>9158.5000000000018</v>
      </c>
    </row>
    <row r="49" spans="1:28" ht="36.75" customHeight="1" x14ac:dyDescent="0.2">
      <c r="A49" s="4">
        <v>40</v>
      </c>
      <c r="B49" s="4" t="s">
        <v>92</v>
      </c>
      <c r="C49" s="5" t="s">
        <v>93</v>
      </c>
      <c r="D49" s="4" t="s">
        <v>15</v>
      </c>
      <c r="E49" s="6">
        <v>2461.1999999999998</v>
      </c>
      <c r="F49" s="6">
        <f t="shared" si="0"/>
        <v>2708.603333333333</v>
      </c>
      <c r="G49" s="6">
        <v>4351.2</v>
      </c>
      <c r="H49" s="6">
        <f t="shared" si="1"/>
        <v>4798.7683333333334</v>
      </c>
      <c r="I49" s="11">
        <v>5506.9</v>
      </c>
      <c r="J49" s="11">
        <f t="shared" si="2"/>
        <v>6016.43</v>
      </c>
      <c r="L49" s="14"/>
      <c r="M49" s="25">
        <f>р2гл1!E49/'2,1'!E49</f>
        <v>1.1129124004550626</v>
      </c>
      <c r="N49" s="25">
        <f>р2гл1!F49/'2,1'!F49</f>
        <v>1.113082880352851</v>
      </c>
      <c r="O49" s="25">
        <f>р2гл1!G49/'2,1'!G49</f>
        <v>1.1129343629343629</v>
      </c>
      <c r="P49" s="25">
        <f>р2гл1!H49/'2,1'!H49</f>
        <v>1.1129939244827058</v>
      </c>
      <c r="Q49" s="25">
        <f>р2гл1!I49/'2,1'!I49</f>
        <v>1.1130036862844794</v>
      </c>
      <c r="R49" s="25">
        <f>р2гл1!J49/'2,1'!J49</f>
        <v>1.1129856077441271</v>
      </c>
      <c r="T49" s="1">
        <v>2664.2</v>
      </c>
      <c r="U49" s="25">
        <f t="shared" si="3"/>
        <v>2220.1666666666665</v>
      </c>
      <c r="V49" s="25"/>
      <c r="X49" s="1">
        <v>4720.0999999999995</v>
      </c>
      <c r="Y49" s="25">
        <f t="shared" si="4"/>
        <v>3933.4166666666665</v>
      </c>
      <c r="Z49" s="25"/>
      <c r="AA49" s="1">
        <v>5917.7999999999993</v>
      </c>
      <c r="AB49" s="25">
        <f t="shared" si="5"/>
        <v>4931.5</v>
      </c>
    </row>
    <row r="50" spans="1:28" ht="36.75" customHeight="1" x14ac:dyDescent="0.2">
      <c r="A50" s="4">
        <v>41</v>
      </c>
      <c r="B50" s="4" t="s">
        <v>94</v>
      </c>
      <c r="C50" s="5" t="s">
        <v>95</v>
      </c>
      <c r="D50" s="4" t="s">
        <v>15</v>
      </c>
      <c r="E50" s="6">
        <v>4274</v>
      </c>
      <c r="F50" s="6">
        <f t="shared" si="0"/>
        <v>4702.0833333333339</v>
      </c>
      <c r="G50" s="6">
        <v>7553</v>
      </c>
      <c r="H50" s="6">
        <f t="shared" si="1"/>
        <v>8328.5333333333328</v>
      </c>
      <c r="I50" s="11">
        <v>9560</v>
      </c>
      <c r="J50" s="11">
        <f t="shared" si="2"/>
        <v>10444.216666666667</v>
      </c>
      <c r="L50" s="14"/>
      <c r="M50" s="25">
        <f>р2гл1!E50/'2,1'!E50</f>
        <v>1.1130088909686477</v>
      </c>
      <c r="N50" s="25">
        <f>р2гл1!F50/'2,1'!F50</f>
        <v>1.1129109437306157</v>
      </c>
      <c r="O50" s="25">
        <f>р2гл1!G50/'2,1'!G50</f>
        <v>1.1129352575135707</v>
      </c>
      <c r="P50" s="25">
        <f>р2гл1!H50/'2,1'!H50</f>
        <v>1.113041111680328</v>
      </c>
      <c r="Q50" s="25">
        <f>р2гл1!I50/'2,1'!I50</f>
        <v>1.112970711297071</v>
      </c>
      <c r="R50" s="25">
        <f>р2гл1!J50/'2,1'!J50</f>
        <v>1.1129604422224102</v>
      </c>
      <c r="T50" s="1">
        <v>4625</v>
      </c>
      <c r="U50" s="25">
        <f t="shared" si="3"/>
        <v>3854.166666666667</v>
      </c>
      <c r="V50" s="25"/>
      <c r="X50" s="1">
        <v>8192</v>
      </c>
      <c r="Y50" s="25">
        <f t="shared" si="4"/>
        <v>6826.666666666667</v>
      </c>
      <c r="Z50" s="25"/>
      <c r="AA50" s="1">
        <v>10273</v>
      </c>
      <c r="AB50" s="25">
        <f t="shared" si="5"/>
        <v>8560.8333333333339</v>
      </c>
    </row>
    <row r="51" spans="1:28" ht="36.75" customHeight="1" x14ac:dyDescent="0.2">
      <c r="A51" s="4">
        <v>42</v>
      </c>
      <c r="B51" s="4" t="s">
        <v>96</v>
      </c>
      <c r="C51" s="5" t="s">
        <v>97</v>
      </c>
      <c r="D51" s="4" t="s">
        <v>15</v>
      </c>
      <c r="E51" s="6">
        <v>5556.2</v>
      </c>
      <c r="F51" s="6">
        <f t="shared" si="0"/>
        <v>6112.7083333333339</v>
      </c>
      <c r="G51" s="6">
        <v>9818.9</v>
      </c>
      <c r="H51" s="6">
        <f>Y51*$K$7</f>
        <v>10827.093333333334</v>
      </c>
      <c r="I51" s="11">
        <v>12428</v>
      </c>
      <c r="J51" s="11">
        <f t="shared" si="2"/>
        <v>13577.481666666667</v>
      </c>
      <c r="L51" s="14"/>
      <c r="M51" s="25">
        <f>р2гл1!E51/'2,1'!E51</f>
        <v>1.1130088909686477</v>
      </c>
      <c r="N51" s="25">
        <f>р2гл1!F51/'2,1'!F51</f>
        <v>1.1129109437306159</v>
      </c>
      <c r="O51" s="25">
        <f>р2гл1!G51/'2,1'!G51</f>
        <v>1.1129352575135709</v>
      </c>
      <c r="P51" s="25">
        <f>р2гл1!H51/'2,1'!H51</f>
        <v>1.1130411116803278</v>
      </c>
      <c r="Q51" s="25">
        <f>р2гл1!I51/'2,1'!I51</f>
        <v>1.112970711297071</v>
      </c>
      <c r="R51" s="25">
        <f>р2гл1!J51/'2,1'!J51</f>
        <v>1.1129604422224102</v>
      </c>
      <c r="T51" s="1">
        <v>6012.5</v>
      </c>
      <c r="U51" s="25">
        <f t="shared" si="3"/>
        <v>5010.416666666667</v>
      </c>
      <c r="V51" s="25"/>
      <c r="X51" s="1">
        <v>10649.6</v>
      </c>
      <c r="Y51" s="25">
        <f t="shared" si="4"/>
        <v>8874.6666666666679</v>
      </c>
      <c r="Z51" s="25"/>
      <c r="AA51" s="1">
        <v>13354.9</v>
      </c>
      <c r="AB51" s="25">
        <f t="shared" si="5"/>
        <v>11129.083333333334</v>
      </c>
    </row>
    <row r="52" spans="1:28" ht="36.75" customHeight="1" x14ac:dyDescent="0.2">
      <c r="A52" s="4">
        <v>43</v>
      </c>
      <c r="B52" s="4" t="s">
        <v>98</v>
      </c>
      <c r="C52" s="5" t="s">
        <v>99</v>
      </c>
      <c r="D52" s="4" t="s">
        <v>15</v>
      </c>
      <c r="E52" s="6">
        <v>2991.7999999999997</v>
      </c>
      <c r="F52" s="6">
        <f t="shared" si="0"/>
        <v>3291.4583333333335</v>
      </c>
      <c r="G52" s="6">
        <v>5287.0999999999995</v>
      </c>
      <c r="H52" s="6">
        <f t="shared" si="1"/>
        <v>5829.9733333333334</v>
      </c>
      <c r="I52" s="11">
        <v>6692</v>
      </c>
      <c r="J52" s="11">
        <f t="shared" si="2"/>
        <v>7310.9516666666659</v>
      </c>
      <c r="L52" s="14"/>
      <c r="M52" s="25">
        <f>р2гл1!E52/'2,1'!E52</f>
        <v>1.1130088909686475</v>
      </c>
      <c r="N52" s="25">
        <f>р2гл1!F52/'2,1'!F52</f>
        <v>1.1129109437306157</v>
      </c>
      <c r="O52" s="25">
        <f>р2гл1!G52/'2,1'!G52</f>
        <v>1.1129352575135709</v>
      </c>
      <c r="P52" s="25">
        <f>р2гл1!H52/'2,1'!H52</f>
        <v>1.1130411116803278</v>
      </c>
      <c r="Q52" s="25">
        <f>р2гл1!I52/'2,1'!I52</f>
        <v>1.112970711297071</v>
      </c>
      <c r="R52" s="25">
        <f>р2гл1!J52/'2,1'!J52</f>
        <v>1.1129604422224102</v>
      </c>
      <c r="T52" s="1">
        <v>3237.5</v>
      </c>
      <c r="U52" s="25">
        <f t="shared" si="3"/>
        <v>2697.916666666667</v>
      </c>
      <c r="V52" s="25"/>
      <c r="X52" s="1">
        <v>5734.4</v>
      </c>
      <c r="Y52" s="25">
        <f t="shared" si="4"/>
        <v>4778.666666666667</v>
      </c>
      <c r="Z52" s="25"/>
      <c r="AA52" s="1">
        <v>7191.0999999999995</v>
      </c>
      <c r="AB52" s="25">
        <f>AA52/1.2</f>
        <v>5992.583333333333</v>
      </c>
    </row>
    <row r="53" spans="1:28" ht="36.75" customHeight="1" x14ac:dyDescent="0.2">
      <c r="A53" s="4">
        <v>44</v>
      </c>
      <c r="B53" s="4" t="s">
        <v>100</v>
      </c>
      <c r="C53" s="5" t="s">
        <v>101</v>
      </c>
      <c r="D53" s="4" t="s">
        <v>15</v>
      </c>
      <c r="E53" s="6">
        <v>5187</v>
      </c>
      <c r="F53" s="6">
        <f t="shared" si="0"/>
        <v>0</v>
      </c>
      <c r="G53" s="6">
        <v>9172</v>
      </c>
      <c r="H53" s="6">
        <f t="shared" si="1"/>
        <v>0</v>
      </c>
      <c r="I53" s="11">
        <v>11610</v>
      </c>
      <c r="J53" s="11">
        <f t="shared" si="2"/>
        <v>0</v>
      </c>
      <c r="L53" s="14"/>
      <c r="M53" s="25">
        <f>р2гл1!E53/'2,1'!E53</f>
        <v>1.1129747445536919</v>
      </c>
      <c r="N53" s="25"/>
      <c r="O53" s="25">
        <f>р2гл1!G53/'2,1'!G53</f>
        <v>1.1129524640209332</v>
      </c>
      <c r="P53" s="25"/>
      <c r="Q53" s="25">
        <f>р2гл1!I53/'2,1'!I53</f>
        <v>1.113006029285099</v>
      </c>
      <c r="R53" s="25"/>
      <c r="T53" s="1">
        <v>0</v>
      </c>
      <c r="U53" s="25">
        <f t="shared" si="3"/>
        <v>0</v>
      </c>
      <c r="V53" s="25"/>
      <c r="X53" s="1">
        <v>0</v>
      </c>
      <c r="Y53" s="25">
        <f t="shared" si="4"/>
        <v>0</v>
      </c>
      <c r="Z53" s="25"/>
      <c r="AA53" s="1">
        <v>0</v>
      </c>
      <c r="AB53" s="25">
        <f t="shared" si="5"/>
        <v>0</v>
      </c>
    </row>
    <row r="54" spans="1:28" ht="36.75" customHeight="1" x14ac:dyDescent="0.2">
      <c r="A54" s="4">
        <v>45</v>
      </c>
      <c r="B54" s="4" t="s">
        <v>102</v>
      </c>
      <c r="C54" s="5" t="s">
        <v>103</v>
      </c>
      <c r="D54" s="4" t="s">
        <v>15</v>
      </c>
      <c r="E54" s="6">
        <v>6743.1</v>
      </c>
      <c r="F54" s="6">
        <f>U54*$K$7</f>
        <v>0</v>
      </c>
      <c r="G54" s="6">
        <v>11923.6</v>
      </c>
      <c r="H54" s="6">
        <f t="shared" si="1"/>
        <v>0</v>
      </c>
      <c r="I54" s="11">
        <v>15093</v>
      </c>
      <c r="J54" s="11">
        <f t="shared" si="2"/>
        <v>0</v>
      </c>
      <c r="L54" s="14"/>
      <c r="M54" s="25">
        <f>р2гл1!E54/'2,1'!E54</f>
        <v>1.1129747445536919</v>
      </c>
      <c r="N54" s="25"/>
      <c r="O54" s="25">
        <f>р2гл1!G54/'2,1'!G54</f>
        <v>1.1129524640209332</v>
      </c>
      <c r="P54" s="25"/>
      <c r="Q54" s="25">
        <f>р2гл1!I54/'2,1'!I54</f>
        <v>1.1130060292850992</v>
      </c>
      <c r="R54" s="25"/>
      <c r="T54" s="1">
        <v>0</v>
      </c>
      <c r="U54" s="25">
        <f t="shared" si="3"/>
        <v>0</v>
      </c>
      <c r="V54" s="25"/>
      <c r="X54" s="1">
        <v>0</v>
      </c>
      <c r="Y54" s="25">
        <f t="shared" si="4"/>
        <v>0</v>
      </c>
      <c r="Z54" s="25"/>
      <c r="AA54" s="1">
        <v>0</v>
      </c>
      <c r="AB54" s="25">
        <f t="shared" si="5"/>
        <v>0</v>
      </c>
    </row>
    <row r="55" spans="1:28" ht="36.75" customHeight="1" x14ac:dyDescent="0.2">
      <c r="A55" s="4">
        <v>46</v>
      </c>
      <c r="B55" s="4" t="s">
        <v>104</v>
      </c>
      <c r="C55" s="5" t="s">
        <v>105</v>
      </c>
      <c r="D55" s="4" t="s">
        <v>15</v>
      </c>
      <c r="E55" s="6">
        <v>3630.8999999999996</v>
      </c>
      <c r="F55" s="6">
        <f t="shared" si="0"/>
        <v>0</v>
      </c>
      <c r="G55" s="6">
        <v>6420.4</v>
      </c>
      <c r="H55" s="6">
        <f t="shared" si="1"/>
        <v>0</v>
      </c>
      <c r="I55" s="11">
        <v>8126.9999999999991</v>
      </c>
      <c r="J55" s="11">
        <f t="shared" si="2"/>
        <v>0</v>
      </c>
      <c r="L55" s="14"/>
      <c r="M55" s="25">
        <f>р2гл1!E55/'2,1'!E55</f>
        <v>1.1129747445536919</v>
      </c>
      <c r="N55" s="25"/>
      <c r="O55" s="25">
        <f>р2гл1!G55/'2,1'!G55</f>
        <v>1.1129524640209332</v>
      </c>
      <c r="P55" s="25"/>
      <c r="Q55" s="25">
        <f>р2гл1!I55/'2,1'!I55</f>
        <v>1.1130060292850992</v>
      </c>
      <c r="R55" s="25"/>
      <c r="T55" s="1">
        <v>0</v>
      </c>
      <c r="U55" s="25">
        <f>T55/1.2</f>
        <v>0</v>
      </c>
      <c r="V55" s="25"/>
      <c r="X55" s="1">
        <v>0</v>
      </c>
      <c r="Y55" s="25">
        <f t="shared" si="4"/>
        <v>0</v>
      </c>
      <c r="Z55" s="25"/>
      <c r="AA55" s="1">
        <v>0</v>
      </c>
      <c r="AB55" s="25">
        <f t="shared" si="5"/>
        <v>0</v>
      </c>
    </row>
    <row r="56" spans="1:28" ht="36.75" customHeight="1" x14ac:dyDescent="0.2">
      <c r="A56" s="4">
        <v>47</v>
      </c>
      <c r="B56" s="4" t="s">
        <v>106</v>
      </c>
      <c r="C56" s="5" t="s">
        <v>107</v>
      </c>
      <c r="D56" s="4" t="s">
        <v>15</v>
      </c>
      <c r="E56" s="6">
        <v>9018</v>
      </c>
      <c r="F56" s="6">
        <f t="shared" si="0"/>
        <v>0</v>
      </c>
      <c r="G56" s="6">
        <v>16161</v>
      </c>
      <c r="H56" s="6">
        <f t="shared" si="1"/>
        <v>0</v>
      </c>
      <c r="I56" s="11">
        <v>19969</v>
      </c>
      <c r="J56" s="11">
        <f t="shared" si="2"/>
        <v>0</v>
      </c>
      <c r="L56" s="14"/>
      <c r="M56" s="25">
        <f>р2гл1!E56/'2,1'!E56</f>
        <v>1.1129962297626967</v>
      </c>
      <c r="N56" s="25"/>
      <c r="O56" s="25">
        <f>р2гл1!G56/'2,1'!G56</f>
        <v>1.1129880576696987</v>
      </c>
      <c r="P56" s="25"/>
      <c r="Q56" s="25">
        <f>р2гл1!I56/'2,1'!I56</f>
        <v>1.1129751114227051</v>
      </c>
      <c r="R56" s="25"/>
      <c r="T56" s="1">
        <v>0</v>
      </c>
      <c r="U56" s="25">
        <f t="shared" si="3"/>
        <v>0</v>
      </c>
      <c r="V56" s="25"/>
      <c r="X56" s="1">
        <v>0</v>
      </c>
      <c r="Y56" s="25">
        <f t="shared" si="4"/>
        <v>0</v>
      </c>
      <c r="Z56" s="25"/>
      <c r="AA56" s="1">
        <v>0</v>
      </c>
      <c r="AB56" s="25">
        <f t="shared" si="5"/>
        <v>0</v>
      </c>
    </row>
    <row r="57" spans="1:28" ht="36.75" customHeight="1" x14ac:dyDescent="0.2">
      <c r="A57" s="4">
        <v>48</v>
      </c>
      <c r="B57" s="4" t="s">
        <v>108</v>
      </c>
      <c r="C57" s="5" t="s">
        <v>109</v>
      </c>
      <c r="D57" s="4" t="s">
        <v>15</v>
      </c>
      <c r="E57" s="6">
        <v>11723.4</v>
      </c>
      <c r="F57" s="6">
        <f t="shared" si="0"/>
        <v>0</v>
      </c>
      <c r="G57" s="6">
        <v>21009.3</v>
      </c>
      <c r="H57" s="6">
        <f t="shared" si="1"/>
        <v>0</v>
      </c>
      <c r="I57" s="11">
        <v>25959.7</v>
      </c>
      <c r="J57" s="11">
        <f t="shared" si="2"/>
        <v>0</v>
      </c>
      <c r="L57" s="14"/>
      <c r="M57" s="25">
        <f>р2гл1!E57/'2,1'!E57</f>
        <v>1.112996229762697</v>
      </c>
      <c r="N57" s="25"/>
      <c r="O57" s="25">
        <f>р2гл1!G57/'2,1'!G57</f>
        <v>1.1129880576696989</v>
      </c>
      <c r="P57" s="25"/>
      <c r="Q57" s="25">
        <f>р2гл1!I57/'2,1'!I57</f>
        <v>1.1129751114227051</v>
      </c>
      <c r="R57" s="25"/>
      <c r="T57" s="1">
        <v>0</v>
      </c>
      <c r="U57" s="25">
        <f t="shared" si="3"/>
        <v>0</v>
      </c>
      <c r="V57" s="25"/>
      <c r="X57" s="1">
        <v>0</v>
      </c>
      <c r="Y57" s="25">
        <f>X57/1.2</f>
        <v>0</v>
      </c>
      <c r="Z57" s="25"/>
      <c r="AA57" s="1">
        <v>0</v>
      </c>
      <c r="AB57" s="25">
        <f t="shared" si="5"/>
        <v>0</v>
      </c>
    </row>
    <row r="58" spans="1:28" ht="36.75" customHeight="1" x14ac:dyDescent="0.2">
      <c r="A58" s="4">
        <v>49</v>
      </c>
      <c r="B58" s="4" t="s">
        <v>110</v>
      </c>
      <c r="C58" s="5" t="s">
        <v>111</v>
      </c>
      <c r="D58" s="4" t="s">
        <v>15</v>
      </c>
      <c r="E58" s="6">
        <v>6312.5999999999995</v>
      </c>
      <c r="F58" s="6">
        <f t="shared" si="0"/>
        <v>0</v>
      </c>
      <c r="G58" s="6">
        <v>11312.699999999999</v>
      </c>
      <c r="H58" s="6">
        <f t="shared" si="1"/>
        <v>0</v>
      </c>
      <c r="I58" s="11">
        <v>13978.3</v>
      </c>
      <c r="J58" s="11">
        <f>AB58*$K$7</f>
        <v>0</v>
      </c>
      <c r="L58" s="14"/>
      <c r="M58" s="25">
        <f>р2гл1!E58/'2,1'!E58</f>
        <v>1.112996229762697</v>
      </c>
      <c r="N58" s="25"/>
      <c r="O58" s="25">
        <f>р2гл1!G58/'2,1'!G58</f>
        <v>1.1129880576696987</v>
      </c>
      <c r="P58" s="25"/>
      <c r="Q58" s="25">
        <f>р2гл1!I58/'2,1'!I58</f>
        <v>1.1129751114227051</v>
      </c>
      <c r="R58" s="25"/>
      <c r="T58" s="1">
        <v>0</v>
      </c>
      <c r="U58" s="25">
        <f t="shared" si="3"/>
        <v>0</v>
      </c>
      <c r="V58" s="25"/>
      <c r="X58" s="1">
        <v>0</v>
      </c>
      <c r="Y58" s="25">
        <f t="shared" si="4"/>
        <v>0</v>
      </c>
      <c r="Z58" s="25"/>
      <c r="AA58" s="1">
        <v>0</v>
      </c>
      <c r="AB58" s="25">
        <f t="shared" si="5"/>
        <v>0</v>
      </c>
    </row>
    <row r="59" spans="1:28" ht="24.75" customHeight="1" x14ac:dyDescent="0.2">
      <c r="A59" s="4">
        <v>50</v>
      </c>
      <c r="B59" s="4" t="s">
        <v>112</v>
      </c>
      <c r="C59" s="5" t="s">
        <v>113</v>
      </c>
      <c r="D59" s="4" t="s">
        <v>15</v>
      </c>
      <c r="E59" s="6">
        <v>2283</v>
      </c>
      <c r="F59" s="6">
        <f t="shared" si="0"/>
        <v>2513.1999999999998</v>
      </c>
      <c r="G59" s="6">
        <v>4037</v>
      </c>
      <c r="H59" s="6">
        <f t="shared" si="1"/>
        <v>4449.95</v>
      </c>
      <c r="I59" s="11">
        <v>5108</v>
      </c>
      <c r="J59" s="11">
        <f t="shared" si="2"/>
        <v>5580.4833333333336</v>
      </c>
      <c r="L59" s="14"/>
      <c r="M59" s="25">
        <f>р2гл1!E59/'2,1'!E59</f>
        <v>1.1130091984231274</v>
      </c>
      <c r="N59" s="25">
        <f>р2гл1!F59/'2,1'!F59</f>
        <v>1.1129237625338215</v>
      </c>
      <c r="O59" s="25">
        <f>р2гл1!G59/'2,1'!G59</f>
        <v>1.1129551647262819</v>
      </c>
      <c r="P59" s="25">
        <f>р2гл1!H59/'2,1'!H59</f>
        <v>1.1130462140024047</v>
      </c>
      <c r="Q59" s="25">
        <f>р2гл1!I59/'2,1'!I59</f>
        <v>1.1129600626468286</v>
      </c>
      <c r="R59" s="25">
        <f>р2гл1!J59/'2,1'!J59</f>
        <v>1.1129860316758704</v>
      </c>
      <c r="T59" s="1">
        <v>2472</v>
      </c>
      <c r="U59" s="25">
        <f t="shared" si="3"/>
        <v>2060</v>
      </c>
      <c r="V59" s="25"/>
      <c r="X59" s="1">
        <v>4377</v>
      </c>
      <c r="Y59" s="25">
        <f t="shared" si="4"/>
        <v>3647.5</v>
      </c>
      <c r="Z59" s="25"/>
      <c r="AA59" s="1">
        <v>5489</v>
      </c>
      <c r="AB59" s="25">
        <f>AA59/1.2</f>
        <v>4574.166666666667</v>
      </c>
    </row>
    <row r="60" spans="1:28" ht="24.75" customHeight="1" x14ac:dyDescent="0.2">
      <c r="A60" s="4">
        <v>51</v>
      </c>
      <c r="B60" s="4" t="s">
        <v>114</v>
      </c>
      <c r="C60" s="5" t="s">
        <v>115</v>
      </c>
      <c r="D60" s="4" t="s">
        <v>15</v>
      </c>
      <c r="E60" s="6">
        <v>2699</v>
      </c>
      <c r="F60" s="6">
        <f t="shared" si="0"/>
        <v>2969.6833333333338</v>
      </c>
      <c r="G60" s="6">
        <v>4770</v>
      </c>
      <c r="H60" s="6">
        <f t="shared" si="1"/>
        <v>5259.2166666666672</v>
      </c>
      <c r="I60" s="11">
        <v>6037</v>
      </c>
      <c r="J60" s="11">
        <f t="shared" si="2"/>
        <v>6595.1166666666677</v>
      </c>
      <c r="L60" s="14"/>
      <c r="M60" s="25">
        <f>р2гл1!E60/'2,1'!E60</f>
        <v>1.1130048165987403</v>
      </c>
      <c r="N60" s="25">
        <f>р2гл1!F60/'2,1'!F60</f>
        <v>1.1129132735813581</v>
      </c>
      <c r="O60" s="25">
        <f>р2гл1!G60/'2,1'!G60</f>
        <v>1.1129979035639412</v>
      </c>
      <c r="P60" s="25">
        <f>р2гл1!H60/'2,1'!H60</f>
        <v>1.1130935215320406</v>
      </c>
      <c r="Q60" s="25">
        <f>р2гл1!I60/'2,1'!I60</f>
        <v>1.1129700182209707</v>
      </c>
      <c r="R60" s="25">
        <f>р2гл1!J60/'2,1'!J60</f>
        <v>1.1129446787648436</v>
      </c>
      <c r="T60" s="1">
        <v>2921</v>
      </c>
      <c r="U60" s="25">
        <f t="shared" si="3"/>
        <v>2434.166666666667</v>
      </c>
      <c r="V60" s="25"/>
      <c r="X60" s="1">
        <v>5173</v>
      </c>
      <c r="Y60" s="25">
        <f t="shared" si="4"/>
        <v>4310.8333333333339</v>
      </c>
      <c r="Z60" s="25"/>
      <c r="AA60" s="1">
        <v>6487</v>
      </c>
      <c r="AB60" s="25">
        <f t="shared" si="5"/>
        <v>5405.8333333333339</v>
      </c>
    </row>
    <row r="61" spans="1:28" ht="24.75" customHeight="1" x14ac:dyDescent="0.2">
      <c r="A61" s="4">
        <v>52</v>
      </c>
      <c r="B61" s="4" t="s">
        <v>116</v>
      </c>
      <c r="C61" s="5" t="s">
        <v>117</v>
      </c>
      <c r="D61" s="4" t="s">
        <v>15</v>
      </c>
      <c r="E61" s="6">
        <v>3174</v>
      </c>
      <c r="F61" s="6">
        <f t="shared" si="0"/>
        <v>3493.2666666666669</v>
      </c>
      <c r="G61" s="6">
        <v>5611</v>
      </c>
      <c r="H61" s="6">
        <f t="shared" si="1"/>
        <v>6188.45</v>
      </c>
      <c r="I61" s="11">
        <v>7102</v>
      </c>
      <c r="J61" s="11">
        <f t="shared" si="2"/>
        <v>7758.1833333333334</v>
      </c>
      <c r="L61" s="14"/>
      <c r="M61" s="25">
        <f>р2гл1!E61/'2,1'!E61</f>
        <v>1.1131064902331442</v>
      </c>
      <c r="N61" s="25">
        <f>р2гл1!F61/'2,1'!F61</f>
        <v>1.1129983396629706</v>
      </c>
      <c r="O61" s="25">
        <f>р2гл1!G61/'2,1'!G61</f>
        <v>1.1129923364819105</v>
      </c>
      <c r="P61" s="25">
        <f>р2гл1!H61/'2,1'!H61</f>
        <v>1.1130412300333687</v>
      </c>
      <c r="Q61" s="25">
        <f>р2гл1!I61/'2,1'!I61</f>
        <v>1.1130667417628837</v>
      </c>
      <c r="R61" s="25">
        <f>р2гл1!J61/'2,1'!J61</f>
        <v>1.1130182968091757</v>
      </c>
      <c r="T61" s="1">
        <v>3436</v>
      </c>
      <c r="U61" s="25">
        <f t="shared" si="3"/>
        <v>2863.3333333333335</v>
      </c>
      <c r="V61" s="25"/>
      <c r="X61" s="1">
        <v>6087</v>
      </c>
      <c r="Y61" s="25">
        <f t="shared" si="4"/>
        <v>5072.5</v>
      </c>
      <c r="Z61" s="25"/>
      <c r="AA61" s="1">
        <v>7631</v>
      </c>
      <c r="AB61" s="25">
        <f t="shared" si="5"/>
        <v>6359.166666666667</v>
      </c>
    </row>
    <row r="62" spans="1:28" ht="36.75" customHeight="1" x14ac:dyDescent="0.2">
      <c r="A62" s="4">
        <v>53</v>
      </c>
      <c r="B62" s="4" t="s">
        <v>118</v>
      </c>
      <c r="C62" s="5" t="s">
        <v>119</v>
      </c>
      <c r="D62" s="4" t="s">
        <v>15</v>
      </c>
      <c r="E62" s="6">
        <v>7427</v>
      </c>
      <c r="F62" s="6">
        <f t="shared" si="0"/>
        <v>8176.0333333333338</v>
      </c>
      <c r="G62" s="6">
        <v>13311</v>
      </c>
      <c r="H62" s="6">
        <f>Y62*$K$7</f>
        <v>14672.533333333335</v>
      </c>
      <c r="I62" s="11">
        <v>16445</v>
      </c>
      <c r="J62" s="11">
        <f t="shared" si="2"/>
        <v>17973.649999999998</v>
      </c>
      <c r="L62" s="14"/>
      <c r="M62" s="25">
        <f>р2гл1!E62/'2,1'!E62</f>
        <v>1.11296620438939</v>
      </c>
      <c r="N62" s="25">
        <f>р2гл1!F62/'2,1'!F62</f>
        <v>1.1130091609215553</v>
      </c>
      <c r="O62" s="25">
        <f>р2гл1!G62/'2,1'!G62</f>
        <v>1.1129892570054842</v>
      </c>
      <c r="P62" s="25">
        <f>р2гл1!H62/'2,1'!H62</f>
        <v>1.1130320599033112</v>
      </c>
      <c r="Q62" s="25">
        <f>р2гл1!I62/'2,1'!I62</f>
        <v>1.1129826695044087</v>
      </c>
      <c r="R62" s="25">
        <f>р2гл1!J62/'2,1'!J62</f>
        <v>1.1130182238999871</v>
      </c>
      <c r="T62" s="1">
        <v>8042</v>
      </c>
      <c r="U62" s="25">
        <f t="shared" si="3"/>
        <v>6701.666666666667</v>
      </c>
      <c r="V62" s="25"/>
      <c r="X62" s="1">
        <v>14432</v>
      </c>
      <c r="Y62" s="25">
        <f t="shared" si="4"/>
        <v>12026.666666666668</v>
      </c>
      <c r="Z62" s="25"/>
      <c r="AA62" s="1">
        <v>17679</v>
      </c>
      <c r="AB62" s="25">
        <f t="shared" si="5"/>
        <v>14732.5</v>
      </c>
    </row>
    <row r="63" spans="1:28" ht="36.75" customHeight="1" x14ac:dyDescent="0.2">
      <c r="A63" s="4">
        <v>54</v>
      </c>
      <c r="B63" s="4" t="s">
        <v>120</v>
      </c>
      <c r="C63" s="5" t="s">
        <v>121</v>
      </c>
      <c r="D63" s="4" t="s">
        <v>15</v>
      </c>
      <c r="E63" s="6">
        <v>8171</v>
      </c>
      <c r="F63" s="6">
        <f t="shared" si="0"/>
        <v>8992.4166666666679</v>
      </c>
      <c r="G63" s="6">
        <v>14640</v>
      </c>
      <c r="H63" s="6">
        <f>Y63*$K$7</f>
        <v>16141.616666666667</v>
      </c>
      <c r="I63" s="11">
        <v>18090</v>
      </c>
      <c r="J63" s="11">
        <f t="shared" si="2"/>
        <v>19770.099999999999</v>
      </c>
      <c r="L63" s="14"/>
      <c r="M63" s="25">
        <f>р2гл1!E63/'2,1'!E63</f>
        <v>1.112960469954718</v>
      </c>
      <c r="N63" s="25">
        <f>р2гл1!F63/'2,1'!F63</f>
        <v>1.1130489579182459</v>
      </c>
      <c r="O63" s="25">
        <f>р2гл1!G63/'2,1'!G63</f>
        <v>1.1129781420765028</v>
      </c>
      <c r="P63" s="25">
        <f>р2гл1!H63/'2,1'!H63</f>
        <v>1.1130235819006151</v>
      </c>
      <c r="Q63" s="25">
        <f>р2гл1!I63/'2,1'!I63</f>
        <v>1.1129906025428413</v>
      </c>
      <c r="R63" s="25">
        <f>р2гл1!J63/'2,1'!J63</f>
        <v>1.1129938644721069</v>
      </c>
      <c r="T63" s="1">
        <v>8845</v>
      </c>
      <c r="U63" s="25">
        <f t="shared" si="3"/>
        <v>7370.8333333333339</v>
      </c>
      <c r="V63" s="25"/>
      <c r="X63" s="1">
        <v>15877</v>
      </c>
      <c r="Y63" s="25">
        <f t="shared" si="4"/>
        <v>13230.833333333334</v>
      </c>
      <c r="Z63" s="25"/>
      <c r="AA63" s="1">
        <v>19446</v>
      </c>
      <c r="AB63" s="25">
        <f t="shared" si="5"/>
        <v>16205</v>
      </c>
    </row>
    <row r="64" spans="1:28" ht="36.75" customHeight="1" x14ac:dyDescent="0.2">
      <c r="A64" s="4">
        <v>55</v>
      </c>
      <c r="B64" s="4" t="s">
        <v>122</v>
      </c>
      <c r="C64" s="5" t="s">
        <v>123</v>
      </c>
      <c r="D64" s="4" t="s">
        <v>15</v>
      </c>
      <c r="E64" s="6">
        <v>1465</v>
      </c>
      <c r="F64" s="6">
        <f>U64*$K$7</f>
        <v>1612.4333333333334</v>
      </c>
      <c r="G64" s="6">
        <v>2060</v>
      </c>
      <c r="H64" s="6">
        <f t="shared" ref="H64:H72" si="6">Y64*$K$7</f>
        <v>2287.5</v>
      </c>
      <c r="I64" s="11">
        <v>3277</v>
      </c>
      <c r="J64" s="11">
        <f t="shared" si="2"/>
        <v>3580.7</v>
      </c>
      <c r="L64" s="14"/>
      <c r="M64" s="25">
        <f>р2гл1!E64/'2,1'!E64</f>
        <v>1.1133105802047782</v>
      </c>
      <c r="N64" s="25">
        <f>р2гл1!F64/'2,1'!F64</f>
        <v>1.1132243193517044</v>
      </c>
      <c r="O64" s="25">
        <f>р2гл1!G64/'2,1'!G64</f>
        <v>1.1131067961165049</v>
      </c>
      <c r="P64" s="25">
        <f>р2гл1!H64/'2,1'!H64</f>
        <v>1.1130054644808742</v>
      </c>
      <c r="Q64" s="25">
        <f>р2гл1!I64/'2,1'!I64</f>
        <v>1.1129081476960634</v>
      </c>
      <c r="R64" s="25">
        <f>р2гл1!J64/'2,1'!J64</f>
        <v>1.1129108833468317</v>
      </c>
      <c r="T64" s="1">
        <v>1586</v>
      </c>
      <c r="U64" s="25">
        <f>T64/1.2</f>
        <v>1321.6666666666667</v>
      </c>
      <c r="V64" s="25"/>
      <c r="X64" s="1">
        <v>2250</v>
      </c>
      <c r="Y64" s="25">
        <f t="shared" si="4"/>
        <v>1875</v>
      </c>
      <c r="Z64" s="25"/>
      <c r="AA64" s="1">
        <v>3522</v>
      </c>
      <c r="AB64" s="25">
        <f t="shared" si="5"/>
        <v>2935</v>
      </c>
    </row>
    <row r="65" spans="1:28" ht="36.75" customHeight="1" x14ac:dyDescent="0.2">
      <c r="A65" s="4">
        <v>56</v>
      </c>
      <c r="B65" s="4" t="s">
        <v>124</v>
      </c>
      <c r="C65" s="5" t="s">
        <v>125</v>
      </c>
      <c r="D65" s="4" t="s">
        <v>15</v>
      </c>
      <c r="E65" s="6">
        <v>1611.5000000000002</v>
      </c>
      <c r="F65" s="6">
        <f t="shared" si="0"/>
        <v>1773.6766666666667</v>
      </c>
      <c r="G65" s="6">
        <v>2266</v>
      </c>
      <c r="H65" s="6">
        <f t="shared" si="6"/>
        <v>2516.25</v>
      </c>
      <c r="I65" s="11">
        <v>3604.7000000000003</v>
      </c>
      <c r="J65" s="11">
        <f t="shared" si="2"/>
        <v>3938.7700000000004</v>
      </c>
      <c r="L65" s="14"/>
      <c r="M65" s="25">
        <f>р2гл1!E65/'2,1'!E65</f>
        <v>1.113310580204778</v>
      </c>
      <c r="N65" s="25">
        <f>р2гл1!F65/'2,1'!F65</f>
        <v>1.1132243193517046</v>
      </c>
      <c r="O65" s="25">
        <f>р2гл1!G65/'2,1'!G65</f>
        <v>1.1131067961165049</v>
      </c>
      <c r="P65" s="25">
        <f>р2гл1!H65/'2,1'!H65</f>
        <v>1.1130054644808745</v>
      </c>
      <c r="Q65" s="25">
        <f>р2гл1!I65/'2,1'!I65</f>
        <v>1.1129081476960634</v>
      </c>
      <c r="R65" s="25">
        <f>р2гл1!J65/'2,1'!J65</f>
        <v>1.1129108833468315</v>
      </c>
      <c r="T65" s="1">
        <v>1744.6000000000001</v>
      </c>
      <c r="U65" s="25">
        <f t="shared" si="3"/>
        <v>1453.8333333333335</v>
      </c>
      <c r="V65" s="25"/>
      <c r="X65" s="1">
        <v>2475</v>
      </c>
      <c r="Y65" s="25">
        <f t="shared" si="4"/>
        <v>2062.5</v>
      </c>
      <c r="Z65" s="25"/>
      <c r="AA65" s="1">
        <v>3874.2000000000003</v>
      </c>
      <c r="AB65" s="25">
        <f t="shared" si="5"/>
        <v>3228.5000000000005</v>
      </c>
    </row>
    <row r="66" spans="1:28" ht="36.75" customHeight="1" x14ac:dyDescent="0.2">
      <c r="A66" s="4">
        <v>57</v>
      </c>
      <c r="B66" s="4" t="s">
        <v>126</v>
      </c>
      <c r="C66" s="5" t="s">
        <v>127</v>
      </c>
      <c r="D66" s="4" t="s">
        <v>15</v>
      </c>
      <c r="E66" s="6">
        <v>1759</v>
      </c>
      <c r="F66" s="6">
        <f t="shared" si="0"/>
        <v>1933.7</v>
      </c>
      <c r="G66" s="6">
        <v>3108</v>
      </c>
      <c r="H66" s="6">
        <f t="shared" si="6"/>
        <v>3427.1833333333338</v>
      </c>
      <c r="I66" s="11">
        <v>3932</v>
      </c>
      <c r="J66" s="11">
        <f t="shared" si="2"/>
        <v>4297.45</v>
      </c>
      <c r="L66" s="14"/>
      <c r="M66" s="25">
        <f>р2гл1!E66/'2,1'!E66</f>
        <v>1.1131324616259237</v>
      </c>
      <c r="N66" s="25">
        <f>р2гл1!F66/'2,1'!F66</f>
        <v>1.112892382479185</v>
      </c>
      <c r="O66" s="25">
        <f>р2гл1!G66/'2,1'!G66</f>
        <v>1.1129343629343629</v>
      </c>
      <c r="P66" s="25">
        <f>р2гл1!H66/'2,1'!H66</f>
        <v>1.1128672233272219</v>
      </c>
      <c r="Q66" s="25">
        <f>р2гл1!I66/'2,1'!I66</f>
        <v>1.1129196337741607</v>
      </c>
      <c r="R66" s="25">
        <f>р2гл1!J66/'2,1'!J66</f>
        <v>1.1129856077441274</v>
      </c>
      <c r="T66" s="1">
        <v>1902</v>
      </c>
      <c r="U66" s="25">
        <f t="shared" si="3"/>
        <v>1585</v>
      </c>
      <c r="V66" s="25"/>
      <c r="X66" s="1">
        <v>3371</v>
      </c>
      <c r="Y66" s="25">
        <f t="shared" si="4"/>
        <v>2809.166666666667</v>
      </c>
      <c r="Z66" s="25"/>
      <c r="AA66" s="1">
        <v>4227</v>
      </c>
      <c r="AB66" s="25">
        <f t="shared" si="5"/>
        <v>3522.5</v>
      </c>
    </row>
    <row r="67" spans="1:28" ht="36.75" customHeight="1" x14ac:dyDescent="0.2">
      <c r="A67" s="4">
        <v>58</v>
      </c>
      <c r="B67" s="4" t="s">
        <v>128</v>
      </c>
      <c r="C67" s="5" t="s">
        <v>129</v>
      </c>
      <c r="D67" s="4" t="s">
        <v>15</v>
      </c>
      <c r="E67" s="6">
        <v>1934.9</v>
      </c>
      <c r="F67" s="6">
        <f t="shared" si="0"/>
        <v>2127.0700000000002</v>
      </c>
      <c r="G67" s="6">
        <v>3418.8</v>
      </c>
      <c r="H67" s="6">
        <f t="shared" si="6"/>
        <v>3769.9016666666671</v>
      </c>
      <c r="I67" s="11">
        <v>4325.2000000000007</v>
      </c>
      <c r="J67" s="11">
        <f t="shared" si="2"/>
        <v>4727.1950000000006</v>
      </c>
      <c r="L67" s="14"/>
      <c r="M67" s="25">
        <f>р2гл1!E67/'2,1'!E67</f>
        <v>1.1131324616259239</v>
      </c>
      <c r="N67" s="25">
        <f>р2гл1!F67/'2,1'!F67</f>
        <v>1.112892382479185</v>
      </c>
      <c r="O67" s="25">
        <f>р2гл1!G67/'2,1'!G67</f>
        <v>1.1129343629343629</v>
      </c>
      <c r="P67" s="25">
        <f>р2гл1!H67/'2,1'!H67</f>
        <v>1.1128672233272221</v>
      </c>
      <c r="Q67" s="25">
        <f>р2гл1!I67/'2,1'!I67</f>
        <v>1.1129196337741607</v>
      </c>
      <c r="R67" s="25">
        <f>р2гл1!J67/'2,1'!J67</f>
        <v>1.1129856077441271</v>
      </c>
      <c r="T67" s="1">
        <v>2092.2000000000003</v>
      </c>
      <c r="U67" s="25">
        <f t="shared" si="3"/>
        <v>1743.5000000000002</v>
      </c>
      <c r="V67" s="25"/>
      <c r="X67" s="1">
        <v>3708.1000000000004</v>
      </c>
      <c r="Y67" s="25">
        <f t="shared" si="4"/>
        <v>3090.0833333333339</v>
      </c>
      <c r="Z67" s="25"/>
      <c r="AA67" s="1">
        <v>4649.7000000000007</v>
      </c>
      <c r="AB67" s="25">
        <f t="shared" si="5"/>
        <v>3874.7500000000009</v>
      </c>
    </row>
    <row r="68" spans="1:28" ht="36.75" customHeight="1" x14ac:dyDescent="0.2">
      <c r="A68" s="4">
        <v>59</v>
      </c>
      <c r="B68" s="4" t="s">
        <v>130</v>
      </c>
      <c r="C68" s="5" t="s">
        <v>131</v>
      </c>
      <c r="D68" s="4" t="s">
        <v>15</v>
      </c>
      <c r="E68" s="6">
        <v>3003</v>
      </c>
      <c r="F68" s="6">
        <f t="shared" si="0"/>
        <v>3225.8833333333337</v>
      </c>
      <c r="G68" s="6">
        <v>4690</v>
      </c>
      <c r="H68" s="6">
        <f t="shared" si="6"/>
        <v>5160.5999999999995</v>
      </c>
      <c r="I68" s="11">
        <v>7335</v>
      </c>
      <c r="J68" s="11">
        <f t="shared" si="2"/>
        <v>7766.3166666666675</v>
      </c>
      <c r="L68" s="14"/>
      <c r="M68" s="25">
        <f>р2гл1!E68/'2,1'!E68</f>
        <v>1.112887112887113</v>
      </c>
      <c r="N68" s="25">
        <f>р2гл1!F68/'2,1'!F68</f>
        <v>1.1128734765154762</v>
      </c>
      <c r="O68" s="25">
        <f>р2гл1!G68/'2,1'!G68</f>
        <v>1.1130063965884862</v>
      </c>
      <c r="P68" s="25">
        <f>р2гл1!H68/'2,1'!H68</f>
        <v>1.113048870286401</v>
      </c>
      <c r="Q68" s="25">
        <f>р2гл1!I68/'2,1'!I68</f>
        <v>1.1130197682344922</v>
      </c>
      <c r="R68" s="25">
        <f>р2гл1!J68/'2,1'!J68</f>
        <v>1.1130115305625359</v>
      </c>
      <c r="T68" s="1">
        <v>3173</v>
      </c>
      <c r="U68" s="25">
        <f t="shared" si="3"/>
        <v>2644.166666666667</v>
      </c>
      <c r="V68" s="25"/>
      <c r="X68" s="1">
        <v>5076</v>
      </c>
      <c r="Y68" s="25">
        <f>X68/1.2</f>
        <v>4230</v>
      </c>
      <c r="Z68" s="25"/>
      <c r="AA68" s="1">
        <v>7639</v>
      </c>
      <c r="AB68" s="25">
        <f t="shared" si="5"/>
        <v>6365.8333333333339</v>
      </c>
    </row>
    <row r="69" spans="1:28" ht="36.75" customHeight="1" x14ac:dyDescent="0.2">
      <c r="A69" s="4">
        <v>60</v>
      </c>
      <c r="B69" s="4" t="s">
        <v>132</v>
      </c>
      <c r="C69" s="5" t="s">
        <v>133</v>
      </c>
      <c r="D69" s="4" t="s">
        <v>15</v>
      </c>
      <c r="E69" s="6">
        <v>3303.3</v>
      </c>
      <c r="F69" s="6">
        <f t="shared" si="0"/>
        <v>3548.4716666666668</v>
      </c>
      <c r="G69" s="6">
        <v>5159</v>
      </c>
      <c r="H69" s="6">
        <f t="shared" si="6"/>
        <v>5676.6600000000008</v>
      </c>
      <c r="I69" s="11">
        <v>8068.5000000000009</v>
      </c>
      <c r="J69" s="11">
        <f t="shared" si="2"/>
        <v>8542.9483333333337</v>
      </c>
      <c r="L69" s="14"/>
      <c r="M69" s="25">
        <f>р2гл1!E69/'2,1'!E69</f>
        <v>1.112887112887113</v>
      </c>
      <c r="N69" s="25">
        <f>р2гл1!F69/'2,1'!F69</f>
        <v>1.1128734765154764</v>
      </c>
      <c r="O69" s="25">
        <f>р2гл1!G69/'2,1'!G69</f>
        <v>1.1130063965884862</v>
      </c>
      <c r="P69" s="25">
        <f>р2гл1!H69/'2,1'!H69</f>
        <v>1.1130488702864008</v>
      </c>
      <c r="Q69" s="25">
        <f>р2гл1!I69/'2,1'!I69</f>
        <v>1.1130197682344922</v>
      </c>
      <c r="R69" s="25">
        <f>р2гл1!J69/'2,1'!J69</f>
        <v>1.1130115305625361</v>
      </c>
      <c r="T69" s="1">
        <v>3490.3</v>
      </c>
      <c r="U69" s="25">
        <f t="shared" si="3"/>
        <v>2908.5833333333335</v>
      </c>
      <c r="V69" s="25"/>
      <c r="X69" s="1">
        <v>5583.6</v>
      </c>
      <c r="Y69" s="25">
        <f t="shared" si="4"/>
        <v>4653.0000000000009</v>
      </c>
      <c r="Z69" s="25"/>
      <c r="AA69" s="1">
        <v>8402.9000000000015</v>
      </c>
      <c r="AB69" s="25">
        <f t="shared" si="5"/>
        <v>7002.4166666666679</v>
      </c>
    </row>
    <row r="70" spans="1:28" ht="36.75" customHeight="1" x14ac:dyDescent="0.2">
      <c r="A70" s="4">
        <v>61</v>
      </c>
      <c r="B70" s="4" t="s">
        <v>134</v>
      </c>
      <c r="C70" s="5" t="s">
        <v>135</v>
      </c>
      <c r="D70" s="4" t="s">
        <v>15</v>
      </c>
      <c r="E70" s="6">
        <v>3357</v>
      </c>
      <c r="F70" s="6">
        <f t="shared" si="0"/>
        <v>3694.5666666666666</v>
      </c>
      <c r="G70" s="6">
        <v>5935</v>
      </c>
      <c r="H70" s="6">
        <f t="shared" si="6"/>
        <v>6545.3</v>
      </c>
      <c r="I70" s="11">
        <v>7512</v>
      </c>
      <c r="J70" s="11">
        <f>AB70*$K$7</f>
        <v>8206.5333333333328</v>
      </c>
      <c r="L70" s="14"/>
      <c r="M70" s="25">
        <f>р2гл1!E70/'2,1'!E70</f>
        <v>1.1128984212094131</v>
      </c>
      <c r="N70" s="25">
        <f>р2гл1!F70/'2,1'!F70</f>
        <v>1.112985735810244</v>
      </c>
      <c r="O70" s="25">
        <f>р2гл1!G70/'2,1'!G70</f>
        <v>1.1130581297388373</v>
      </c>
      <c r="P70" s="25">
        <f>р2гл1!H70/'2,1'!H70</f>
        <v>1.1130123905703329</v>
      </c>
      <c r="Q70" s="25">
        <f>р2гл1!I70/'2,1'!I70</f>
        <v>1.1130191693290734</v>
      </c>
      <c r="R70" s="25">
        <f>р2гл1!J70/'2,1'!J70</f>
        <v>1.1130156460706104</v>
      </c>
      <c r="T70" s="1">
        <v>3634</v>
      </c>
      <c r="U70" s="25">
        <f t="shared" si="3"/>
        <v>3028.3333333333335</v>
      </c>
      <c r="V70" s="25"/>
      <c r="X70" s="1">
        <v>6438</v>
      </c>
      <c r="Y70" s="25">
        <f t="shared" si="4"/>
        <v>5365</v>
      </c>
      <c r="Z70" s="25"/>
      <c r="AA70" s="1">
        <v>8072</v>
      </c>
      <c r="AB70" s="25">
        <f>AA70/1.2</f>
        <v>6726.666666666667</v>
      </c>
    </row>
    <row r="71" spans="1:28" ht="36.75" customHeight="1" x14ac:dyDescent="0.2">
      <c r="A71" s="4">
        <v>62</v>
      </c>
      <c r="B71" s="4" t="s">
        <v>136</v>
      </c>
      <c r="C71" s="5" t="s">
        <v>137</v>
      </c>
      <c r="D71" s="4" t="s">
        <v>15</v>
      </c>
      <c r="E71" s="6">
        <v>3692.7000000000003</v>
      </c>
      <c r="F71" s="6">
        <f t="shared" si="0"/>
        <v>4064.023333333334</v>
      </c>
      <c r="G71" s="6">
        <v>6528.5000000000009</v>
      </c>
      <c r="H71" s="6">
        <f t="shared" si="6"/>
        <v>7199.83</v>
      </c>
      <c r="I71" s="11">
        <v>8263.2000000000007</v>
      </c>
      <c r="J71" s="11">
        <f t="shared" si="2"/>
        <v>9027.1866666666665</v>
      </c>
      <c r="L71" s="14"/>
      <c r="M71" s="25">
        <f>р2гл1!E71/'2,1'!E71</f>
        <v>1.1128984212094133</v>
      </c>
      <c r="N71" s="25">
        <f>р2гл1!F71/'2,1'!F71</f>
        <v>1.112985735810244</v>
      </c>
      <c r="O71" s="25">
        <f>р2гл1!G71/'2,1'!G71</f>
        <v>1.1130581297388373</v>
      </c>
      <c r="P71" s="25">
        <f>р2гл1!H71/'2,1'!H71</f>
        <v>1.1130123905703331</v>
      </c>
      <c r="Q71" s="25">
        <f>р2гл1!I71/'2,1'!I71</f>
        <v>1.1130191693290734</v>
      </c>
      <c r="R71" s="25">
        <f>р2гл1!J71/'2,1'!J71</f>
        <v>1.1130156460706107</v>
      </c>
      <c r="T71" s="1">
        <v>3997.4000000000005</v>
      </c>
      <c r="U71" s="25">
        <f t="shared" si="3"/>
        <v>3331.1666666666674</v>
      </c>
      <c r="V71" s="25"/>
      <c r="X71" s="1">
        <v>7081.8</v>
      </c>
      <c r="Y71" s="25">
        <f t="shared" si="4"/>
        <v>5901.5</v>
      </c>
      <c r="Z71" s="25"/>
      <c r="AA71" s="1">
        <v>8879.2000000000007</v>
      </c>
      <c r="AB71" s="25">
        <f t="shared" si="5"/>
        <v>7399.3333333333339</v>
      </c>
    </row>
    <row r="72" spans="1:28" ht="36.75" customHeight="1" x14ac:dyDescent="0.2">
      <c r="A72" s="4">
        <v>63</v>
      </c>
      <c r="B72" s="4" t="s">
        <v>138</v>
      </c>
      <c r="C72" s="5" t="s">
        <v>139</v>
      </c>
      <c r="D72" s="4" t="s">
        <v>15</v>
      </c>
      <c r="E72" s="6">
        <v>4396</v>
      </c>
      <c r="F72" s="6">
        <f t="shared" si="0"/>
        <v>4837.3</v>
      </c>
      <c r="G72" s="6">
        <v>7769</v>
      </c>
      <c r="H72" s="6">
        <f t="shared" si="6"/>
        <v>8566.4333333333343</v>
      </c>
      <c r="I72" s="11">
        <v>9833</v>
      </c>
      <c r="J72" s="11">
        <f t="shared" si="2"/>
        <v>10742.1</v>
      </c>
      <c r="L72" s="14"/>
      <c r="M72" s="25">
        <f>р2гл1!E72/'2,1'!E72</f>
        <v>1.1130573248407643</v>
      </c>
      <c r="N72" s="25">
        <f>р2гл1!F72/'2,1'!F72</f>
        <v>1.113017592458603</v>
      </c>
      <c r="O72" s="25">
        <f>р2гл1!G72/'2,1'!G72</f>
        <v>1.1130132578195393</v>
      </c>
      <c r="P72" s="25">
        <f>р2гл1!H72/'2,1'!H72</f>
        <v>1.1129486017128869</v>
      </c>
      <c r="Q72" s="25">
        <f>р2гл1!I72/'2,1'!I72</f>
        <v>1.1129868809112173</v>
      </c>
      <c r="R72" s="25">
        <f>р2гл1!J72/'2,1'!J72</f>
        <v>1.1130039750141965</v>
      </c>
      <c r="T72" s="1">
        <v>4758</v>
      </c>
      <c r="U72" s="25">
        <f t="shared" si="3"/>
        <v>3965</v>
      </c>
      <c r="V72" s="25"/>
      <c r="X72" s="1">
        <v>8426</v>
      </c>
      <c r="Y72" s="25">
        <f t="shared" si="4"/>
        <v>7021.666666666667</v>
      </c>
      <c r="Z72" s="25"/>
      <c r="AA72" s="1">
        <v>10566</v>
      </c>
      <c r="AB72" s="25">
        <f t="shared" si="5"/>
        <v>8805</v>
      </c>
    </row>
    <row r="73" spans="1:28" ht="36.75" customHeight="1" x14ac:dyDescent="0.2">
      <c r="A73" s="4">
        <v>64</v>
      </c>
      <c r="B73" s="4" t="s">
        <v>140</v>
      </c>
      <c r="C73" s="5" t="s">
        <v>141</v>
      </c>
      <c r="D73" s="4" t="s">
        <v>15</v>
      </c>
      <c r="E73" s="6">
        <v>4835.6000000000004</v>
      </c>
      <c r="F73" s="6">
        <f t="shared" si="0"/>
        <v>5321.03</v>
      </c>
      <c r="G73" s="6">
        <v>8545.9000000000015</v>
      </c>
      <c r="H73" s="6">
        <f>Y73*$K$7</f>
        <v>9423.0766666666677</v>
      </c>
      <c r="I73" s="11">
        <v>10816.300000000001</v>
      </c>
      <c r="J73" s="11">
        <f t="shared" si="2"/>
        <v>11816.31</v>
      </c>
      <c r="L73" s="14"/>
      <c r="M73" s="25">
        <f>р2гл1!E73/'2,1'!E73</f>
        <v>1.1130573248407643</v>
      </c>
      <c r="N73" s="25">
        <f>р2гл1!F73/'2,1'!F73</f>
        <v>1.113017592458603</v>
      </c>
      <c r="O73" s="25">
        <f>р2гл1!G73/'2,1'!G73</f>
        <v>1.1130132578195391</v>
      </c>
      <c r="P73" s="25">
        <f>р2гл1!H73/'2,1'!H73</f>
        <v>1.1129486017128871</v>
      </c>
      <c r="Q73" s="25">
        <f>р2гл1!I73/'2,1'!I73</f>
        <v>1.1129868809112173</v>
      </c>
      <c r="R73" s="25">
        <f>р2гл1!J73/'2,1'!J73</f>
        <v>1.1130039750141965</v>
      </c>
      <c r="T73" s="1">
        <v>5233.8</v>
      </c>
      <c r="U73" s="25">
        <f>T73/1.2</f>
        <v>4361.5</v>
      </c>
      <c r="V73" s="25"/>
      <c r="X73" s="1">
        <v>9268.6</v>
      </c>
      <c r="Y73" s="25">
        <f t="shared" si="4"/>
        <v>7723.8333333333339</v>
      </c>
      <c r="Z73" s="25"/>
      <c r="AA73" s="1">
        <v>11622.6</v>
      </c>
      <c r="AB73" s="25">
        <f t="shared" si="5"/>
        <v>9685.5</v>
      </c>
    </row>
    <row r="74" spans="1:28" ht="36.75" customHeight="1" x14ac:dyDescent="0.2">
      <c r="A74" s="4">
        <v>65</v>
      </c>
      <c r="B74" s="4" t="s">
        <v>142</v>
      </c>
      <c r="C74" s="5" t="s">
        <v>143</v>
      </c>
      <c r="D74" s="4" t="s">
        <v>15</v>
      </c>
      <c r="E74" s="6">
        <v>7075</v>
      </c>
      <c r="F74" s="6">
        <f t="shared" si="0"/>
        <v>7785.6333333333332</v>
      </c>
      <c r="G74" s="6">
        <v>12675</v>
      </c>
      <c r="H74" s="6">
        <f t="shared" ref="H74:H83" si="7">Y74*$K$7</f>
        <v>13977.133333333335</v>
      </c>
      <c r="I74" s="11">
        <v>15663</v>
      </c>
      <c r="J74" s="11">
        <f t="shared" si="2"/>
        <v>17115.583333333336</v>
      </c>
      <c r="L74" s="14"/>
      <c r="M74" s="25">
        <f>р2гл1!E74/'2,1'!E74</f>
        <v>1.1129328621908128</v>
      </c>
      <c r="N74" s="25">
        <f>р2гл1!F74/'2,1'!F74</f>
        <v>1.112947351746165</v>
      </c>
      <c r="O74" s="25">
        <f>р2гл1!G74/'2,1'!G74</f>
        <v>1.1129783037475345</v>
      </c>
      <c r="P74" s="25">
        <f>р2гл1!H74/'2,1'!H74</f>
        <v>1.1130322383702904</v>
      </c>
      <c r="Q74" s="25">
        <f>р2гл1!I74/'2,1'!I74</f>
        <v>1.1130051714230991</v>
      </c>
      <c r="R74" s="25">
        <f>р2гл1!J74/'2,1'!J74</f>
        <v>1.1130207851519325</v>
      </c>
      <c r="T74" s="1">
        <v>7658</v>
      </c>
      <c r="U74" s="25">
        <f t="shared" si="3"/>
        <v>6381.666666666667</v>
      </c>
      <c r="V74" s="25"/>
      <c r="X74" s="1">
        <v>13748</v>
      </c>
      <c r="Y74" s="25">
        <f t="shared" si="4"/>
        <v>11456.666666666668</v>
      </c>
      <c r="Z74" s="25"/>
      <c r="AA74" s="1">
        <v>16835</v>
      </c>
      <c r="AB74" s="25">
        <f t="shared" si="5"/>
        <v>14029.166666666668</v>
      </c>
    </row>
    <row r="75" spans="1:28" ht="36.75" customHeight="1" x14ac:dyDescent="0.2">
      <c r="A75" s="4">
        <v>66</v>
      </c>
      <c r="B75" s="4" t="s">
        <v>144</v>
      </c>
      <c r="C75" s="5" t="s">
        <v>145</v>
      </c>
      <c r="D75" s="4" t="s">
        <v>15</v>
      </c>
      <c r="E75" s="6">
        <v>7782.5000000000009</v>
      </c>
      <c r="F75" s="6">
        <f t="shared" ref="F75" si="8">U75*$K$7</f>
        <v>8564.1966666666685</v>
      </c>
      <c r="G75" s="6">
        <v>13942.500000000002</v>
      </c>
      <c r="H75" s="6">
        <f t="shared" si="7"/>
        <v>15374.846666666666</v>
      </c>
      <c r="I75" s="11">
        <v>17229.300000000003</v>
      </c>
      <c r="J75" s="11">
        <f t="shared" ref="J75:J81" si="9">AB75*$K$7</f>
        <v>18827.141666666666</v>
      </c>
      <c r="L75" s="14"/>
      <c r="M75" s="25">
        <f>р2гл1!E75/'2,1'!E75</f>
        <v>1.1129328621908128</v>
      </c>
      <c r="N75" s="25">
        <f>р2гл1!F75/'2,1'!F75</f>
        <v>1.1129473517461648</v>
      </c>
      <c r="O75" s="25">
        <f>р2гл1!G75/'2,1'!G75</f>
        <v>1.1129783037475345</v>
      </c>
      <c r="P75" s="25">
        <f>р2гл1!H75/'2,1'!H75</f>
        <v>1.1130322383702906</v>
      </c>
      <c r="Q75" s="25">
        <f>р2гл1!I75/'2,1'!I75</f>
        <v>1.1130051714230991</v>
      </c>
      <c r="R75" s="25">
        <f>р2гл1!J75/'2,1'!J75</f>
        <v>1.1130207851519327</v>
      </c>
      <c r="T75" s="1">
        <v>8423.8000000000011</v>
      </c>
      <c r="U75" s="25">
        <f t="shared" ref="U75:U77" si="10">T75/1.2</f>
        <v>7019.8333333333348</v>
      </c>
      <c r="V75" s="25"/>
      <c r="X75" s="1">
        <v>15122.800000000001</v>
      </c>
      <c r="Y75" s="25">
        <f t="shared" ref="Y75:Y78" si="11">X75/1.2</f>
        <v>12602.333333333334</v>
      </c>
      <c r="Z75" s="25"/>
      <c r="AA75" s="1">
        <v>18518.5</v>
      </c>
      <c r="AB75" s="25">
        <f t="shared" ref="AB75:AB77" si="12">AA75/1.2</f>
        <v>15432.083333333334</v>
      </c>
    </row>
    <row r="76" spans="1:28" ht="36.75" customHeight="1" x14ac:dyDescent="0.2">
      <c r="A76" s="4">
        <v>67</v>
      </c>
      <c r="B76" s="4" t="s">
        <v>146</v>
      </c>
      <c r="C76" s="5" t="s">
        <v>147</v>
      </c>
      <c r="D76" s="4" t="s">
        <v>15</v>
      </c>
      <c r="E76" s="6">
        <v>7959</v>
      </c>
      <c r="F76" s="6">
        <f>U76*$K$7</f>
        <v>0</v>
      </c>
      <c r="G76" s="6">
        <v>14260</v>
      </c>
      <c r="H76" s="6">
        <f t="shared" si="7"/>
        <v>0</v>
      </c>
      <c r="I76" s="11">
        <v>17619</v>
      </c>
      <c r="J76" s="11">
        <f t="shared" si="9"/>
        <v>0</v>
      </c>
      <c r="L76" s="14"/>
      <c r="M76" s="25">
        <f>р2гл1!E76/'2,1'!E76</f>
        <v>1.1129538886794823</v>
      </c>
      <c r="N76" s="25"/>
      <c r="O76" s="25">
        <f>р2гл1!G76/'2,1'!G76</f>
        <v>1.1129733520336607</v>
      </c>
      <c r="P76" s="25"/>
      <c r="Q76" s="25">
        <f>р2гл1!I76/'2,1'!I76</f>
        <v>1.1130030081162381</v>
      </c>
      <c r="R76" s="25"/>
      <c r="T76" s="1">
        <v>0</v>
      </c>
      <c r="U76" s="25">
        <f t="shared" si="10"/>
        <v>0</v>
      </c>
      <c r="V76" s="25"/>
      <c r="X76" s="1">
        <v>0</v>
      </c>
      <c r="Y76" s="25">
        <f t="shared" si="11"/>
        <v>0</v>
      </c>
      <c r="Z76" s="25"/>
      <c r="AA76" s="1">
        <v>0</v>
      </c>
      <c r="AB76" s="25">
        <f t="shared" si="12"/>
        <v>0</v>
      </c>
    </row>
    <row r="77" spans="1:28" ht="36.75" customHeight="1" x14ac:dyDescent="0.2">
      <c r="A77" s="4">
        <v>68</v>
      </c>
      <c r="B77" s="4" t="s">
        <v>148</v>
      </c>
      <c r="C77" s="5" t="s">
        <v>149</v>
      </c>
      <c r="D77" s="4" t="s">
        <v>15</v>
      </c>
      <c r="E77" s="6">
        <v>8754.9000000000015</v>
      </c>
      <c r="F77" s="6">
        <f t="shared" ref="F77:F81" si="13">U77*$K$7</f>
        <v>0</v>
      </c>
      <c r="G77" s="6">
        <v>15686.000000000002</v>
      </c>
      <c r="H77" s="6">
        <f t="shared" si="7"/>
        <v>0</v>
      </c>
      <c r="I77" s="11">
        <v>19380.900000000001</v>
      </c>
      <c r="J77" s="11">
        <f t="shared" si="9"/>
        <v>0</v>
      </c>
      <c r="L77" s="14"/>
      <c r="M77" s="25">
        <f>р2гл1!E77/'2,1'!E77</f>
        <v>1.1129538886794823</v>
      </c>
      <c r="N77" s="25"/>
      <c r="O77" s="25">
        <f>р2гл1!G77/'2,1'!G77</f>
        <v>1.1129733520336607</v>
      </c>
      <c r="P77" s="25"/>
      <c r="Q77" s="25">
        <f>р2гл1!I77/'2,1'!I77</f>
        <v>1.1130030081162381</v>
      </c>
      <c r="R77" s="25"/>
      <c r="T77" s="1">
        <v>0</v>
      </c>
      <c r="U77" s="25">
        <f t="shared" si="10"/>
        <v>0</v>
      </c>
      <c r="V77" s="25"/>
      <c r="X77" s="1">
        <v>0</v>
      </c>
      <c r="Y77" s="25">
        <f t="shared" si="11"/>
        <v>0</v>
      </c>
      <c r="Z77" s="25"/>
      <c r="AA77" s="1">
        <v>0</v>
      </c>
      <c r="AB77" s="25">
        <f t="shared" si="12"/>
        <v>0</v>
      </c>
    </row>
    <row r="78" spans="1:28" ht="24.75" customHeight="1" x14ac:dyDescent="0.2">
      <c r="A78" s="4">
        <v>69</v>
      </c>
      <c r="B78" s="4" t="s">
        <v>150</v>
      </c>
      <c r="C78" s="5" t="s">
        <v>151</v>
      </c>
      <c r="D78" s="4" t="s">
        <v>15</v>
      </c>
      <c r="E78" s="8">
        <v>1099</v>
      </c>
      <c r="F78" s="6">
        <f t="shared" si="13"/>
        <v>1208.8166666666666</v>
      </c>
      <c r="G78" s="6">
        <v>1942</v>
      </c>
      <c r="H78" s="6">
        <f t="shared" si="7"/>
        <v>2143.1333333333332</v>
      </c>
      <c r="I78" s="11">
        <v>2459</v>
      </c>
      <c r="J78" s="11">
        <f t="shared" si="9"/>
        <v>2685.0166666666669</v>
      </c>
      <c r="L78" s="14"/>
      <c r="M78" s="25">
        <f>р2гл1!E78/'2,1'!E78</f>
        <v>1.1128298453139218</v>
      </c>
      <c r="N78" s="25">
        <f>р2гл1!F78/'2,1'!F78</f>
        <v>1.1126583849218934</v>
      </c>
      <c r="O78" s="25">
        <f>р2гл1!G78/'2,1'!G78</f>
        <v>1.1127703398558186</v>
      </c>
      <c r="P78" s="25">
        <f>р2гл1!H78/'2,1'!H78</f>
        <v>1.1128565651538247</v>
      </c>
      <c r="Q78" s="25">
        <f>р2гл1!I78/'2,1'!I78</f>
        <v>1.113054087027247</v>
      </c>
      <c r="R78" s="25">
        <f>р2гл1!J78/'2,1'!J78</f>
        <v>1.1128422542380245</v>
      </c>
      <c r="T78" s="1">
        <v>1189</v>
      </c>
      <c r="U78" s="25">
        <f>T78/1.2</f>
        <v>990.83333333333337</v>
      </c>
      <c r="V78" s="25"/>
      <c r="X78" s="1">
        <v>2108</v>
      </c>
      <c r="Y78" s="25">
        <f t="shared" si="11"/>
        <v>1756.6666666666667</v>
      </c>
      <c r="Z78" s="25"/>
      <c r="AA78" s="1">
        <v>2641</v>
      </c>
      <c r="AB78" s="25">
        <f>AA78/1.2</f>
        <v>2200.8333333333335</v>
      </c>
    </row>
    <row r="79" spans="1:28" ht="24.75" customHeight="1" x14ac:dyDescent="0.2">
      <c r="A79" s="4">
        <v>70</v>
      </c>
      <c r="B79" s="4" t="s">
        <v>152</v>
      </c>
      <c r="C79" s="5" t="s">
        <v>153</v>
      </c>
      <c r="D79" s="4" t="s">
        <v>15</v>
      </c>
      <c r="E79" s="6">
        <v>1759</v>
      </c>
      <c r="F79" s="6">
        <f t="shared" si="13"/>
        <v>1933.7</v>
      </c>
      <c r="G79" s="6">
        <v>3108</v>
      </c>
      <c r="H79" s="6">
        <f t="shared" si="7"/>
        <v>3427.1833333333338</v>
      </c>
      <c r="I79" s="11">
        <v>3932</v>
      </c>
      <c r="J79" s="11">
        <f t="shared" si="9"/>
        <v>4297.45</v>
      </c>
      <c r="L79" s="14"/>
      <c r="M79" s="25">
        <f>р2гл1!E79/'2,1'!E79</f>
        <v>1.1131324616259237</v>
      </c>
      <c r="N79" s="25">
        <f>р2гл1!F79/'2,1'!F79</f>
        <v>1.112892382479185</v>
      </c>
      <c r="O79" s="25">
        <f>р2гл1!G79/'2,1'!G79</f>
        <v>1.1129343629343629</v>
      </c>
      <c r="P79" s="25">
        <f>р2гл1!H79/'2,1'!H79</f>
        <v>1.1128672233272219</v>
      </c>
      <c r="Q79" s="25">
        <f>р2гл1!I79/'2,1'!I79</f>
        <v>1.1129196337741607</v>
      </c>
      <c r="R79" s="25">
        <f>р2гл1!J79/'2,1'!J79</f>
        <v>1.1129856077441274</v>
      </c>
      <c r="T79" s="1">
        <v>1902</v>
      </c>
      <c r="U79" s="25">
        <f t="shared" ref="U79:U95" si="14">T79/1.2</f>
        <v>1585</v>
      </c>
      <c r="V79" s="25"/>
      <c r="X79" s="1">
        <v>3371</v>
      </c>
      <c r="Y79" s="25">
        <f>X79/1.2</f>
        <v>2809.166666666667</v>
      </c>
      <c r="Z79" s="25"/>
      <c r="AA79" s="1">
        <v>4227</v>
      </c>
      <c r="AB79" s="25">
        <f t="shared" ref="AB79:AB92" si="15">AA79/1.2</f>
        <v>3522.5</v>
      </c>
    </row>
    <row r="80" spans="1:28" ht="24.75" customHeight="1" x14ac:dyDescent="0.2">
      <c r="A80" s="4">
        <v>71</v>
      </c>
      <c r="B80" s="4" t="s">
        <v>154</v>
      </c>
      <c r="C80" s="5" t="s">
        <v>155</v>
      </c>
      <c r="D80" s="4" t="s">
        <v>15</v>
      </c>
      <c r="E80" s="6">
        <v>1343</v>
      </c>
      <c r="F80" s="6">
        <f t="shared" si="13"/>
        <v>1478.2333333333333</v>
      </c>
      <c r="G80" s="6">
        <v>2374</v>
      </c>
      <c r="H80" s="6">
        <f t="shared" si="7"/>
        <v>2619.9499999999998</v>
      </c>
      <c r="I80" s="11">
        <v>3005</v>
      </c>
      <c r="J80" s="11">
        <f t="shared" si="9"/>
        <v>3281.7999999999997</v>
      </c>
      <c r="L80" s="14"/>
      <c r="M80" s="25">
        <f>р2гл1!E80/'2,1'!E80</f>
        <v>1.1131794489947877</v>
      </c>
      <c r="N80" s="25">
        <f>р2гл1!F80/'2,1'!F80</f>
        <v>1.1128148465510632</v>
      </c>
      <c r="O80" s="25">
        <f>р2гл1!G80/'2,1'!G80</f>
        <v>1.1128896377422073</v>
      </c>
      <c r="P80" s="25">
        <f>р2гл1!H80/'2,1'!H80</f>
        <v>1.1129983396629708</v>
      </c>
      <c r="Q80" s="25">
        <f>р2гл1!I80/'2,1'!I80</f>
        <v>1.1131447587354408</v>
      </c>
      <c r="R80" s="25">
        <f>р2гл1!J80/'2,1'!J80</f>
        <v>1.1131086598817723</v>
      </c>
      <c r="T80" s="1">
        <v>1454</v>
      </c>
      <c r="U80" s="25">
        <f t="shared" si="14"/>
        <v>1211.6666666666667</v>
      </c>
      <c r="V80" s="25"/>
      <c r="X80" s="1">
        <v>2577</v>
      </c>
      <c r="Y80" s="25">
        <f t="shared" ref="Y80:Y94" si="16">X80/1.2</f>
        <v>2147.5</v>
      </c>
      <c r="Z80" s="25"/>
      <c r="AA80" s="1">
        <v>3228</v>
      </c>
      <c r="AB80" s="25">
        <f t="shared" si="15"/>
        <v>2690</v>
      </c>
    </row>
    <row r="81" spans="1:28" ht="24.75" customHeight="1" x14ac:dyDescent="0.2">
      <c r="A81" s="4">
        <v>72</v>
      </c>
      <c r="B81" s="4" t="s">
        <v>156</v>
      </c>
      <c r="C81" s="5" t="s">
        <v>157</v>
      </c>
      <c r="D81" s="4" t="s">
        <v>15</v>
      </c>
      <c r="E81" s="6">
        <v>1832</v>
      </c>
      <c r="F81" s="6">
        <f t="shared" si="13"/>
        <v>2015.0333333333333</v>
      </c>
      <c r="G81" s="6">
        <v>3237</v>
      </c>
      <c r="H81" s="6">
        <f t="shared" si="7"/>
        <v>3570.5333333333338</v>
      </c>
      <c r="I81" s="11">
        <v>4096</v>
      </c>
      <c r="J81" s="11">
        <f t="shared" si="9"/>
        <v>4475.3666666666668</v>
      </c>
      <c r="L81" s="14"/>
      <c r="M81" s="25">
        <f>р2гл1!E81/'2,1'!E81</f>
        <v>1.1129912663755459</v>
      </c>
      <c r="N81" s="25">
        <f>р2гл1!F81/'2,1'!F81</f>
        <v>1.1131329506542489</v>
      </c>
      <c r="O81" s="25">
        <f>р2гл1!G81/'2,1'!G81</f>
        <v>1.1130676552363299</v>
      </c>
      <c r="P81" s="25">
        <f>р2гл1!H81/'2,1'!H81</f>
        <v>1.1129989917472645</v>
      </c>
      <c r="Q81" s="25">
        <f>р2гл1!I81/'2,1'!I81</f>
        <v>1.113037109375</v>
      </c>
      <c r="R81" s="25">
        <f>р2гл1!J81/'2,1'!J81</f>
        <v>1.1129814316890236</v>
      </c>
      <c r="T81" s="1">
        <v>1982</v>
      </c>
      <c r="U81" s="25">
        <f t="shared" si="14"/>
        <v>1651.6666666666667</v>
      </c>
      <c r="V81" s="25"/>
      <c r="X81" s="1">
        <v>3512</v>
      </c>
      <c r="Y81" s="25">
        <f t="shared" si="16"/>
        <v>2926.666666666667</v>
      </c>
      <c r="Z81" s="25"/>
      <c r="AA81" s="1">
        <v>4402</v>
      </c>
      <c r="AB81" s="25">
        <f t="shared" si="15"/>
        <v>3668.3333333333335</v>
      </c>
    </row>
    <row r="82" spans="1:28" ht="12.75" customHeight="1" x14ac:dyDescent="0.2">
      <c r="A82" s="4">
        <v>73</v>
      </c>
      <c r="B82" s="4" t="s">
        <v>158</v>
      </c>
      <c r="C82" s="5" t="s">
        <v>159</v>
      </c>
      <c r="D82" s="4" t="s">
        <v>15</v>
      </c>
      <c r="E82" s="8">
        <v>599</v>
      </c>
      <c r="F82" s="6">
        <f>U82*$K$7</f>
        <v>657.78333333333342</v>
      </c>
      <c r="G82" s="8">
        <v>1058</v>
      </c>
      <c r="H82" s="6">
        <f t="shared" si="7"/>
        <v>1166.1166666666668</v>
      </c>
      <c r="I82" s="11">
        <v>1339</v>
      </c>
      <c r="J82" s="11">
        <f>AB82*$K$7</f>
        <v>1462.9833333333333</v>
      </c>
      <c r="L82" s="14"/>
      <c r="M82" s="25">
        <f>р2гл1!E82/'2,1'!E82</f>
        <v>1.1135225375626043</v>
      </c>
      <c r="N82" s="25">
        <f>р2гл1!F82/'2,1'!F82</f>
        <v>1.1128284389489953</v>
      </c>
      <c r="O82" s="25">
        <f>р2гл1!G82/'2,1'!G82</f>
        <v>1.1134215500945179</v>
      </c>
      <c r="P82" s="25">
        <f>р2гл1!H82/'2,1'!H82</f>
        <v>1.1130961739105578</v>
      </c>
      <c r="Q82" s="25">
        <f>р2гл1!I82/'2,1'!I82</f>
        <v>1.1127707244212099</v>
      </c>
      <c r="R82" s="25">
        <f>р2гл1!J82/'2,1'!J82</f>
        <v>1.1127946319734789</v>
      </c>
      <c r="T82" s="1">
        <v>647</v>
      </c>
      <c r="U82" s="25">
        <f t="shared" si="14"/>
        <v>539.16666666666674</v>
      </c>
      <c r="V82" s="25"/>
      <c r="X82" s="1">
        <v>1147</v>
      </c>
      <c r="Y82" s="25">
        <f t="shared" si="16"/>
        <v>955.83333333333337</v>
      </c>
      <c r="Z82" s="25"/>
      <c r="AA82" s="1">
        <v>1439</v>
      </c>
      <c r="AB82" s="25">
        <f t="shared" si="15"/>
        <v>1199.1666666666667</v>
      </c>
    </row>
    <row r="83" spans="1:28" ht="12.75" customHeight="1" x14ac:dyDescent="0.2">
      <c r="A83" s="4">
        <v>74</v>
      </c>
      <c r="B83" s="4" t="s">
        <v>160</v>
      </c>
      <c r="C83" s="5" t="s">
        <v>161</v>
      </c>
      <c r="D83" s="4" t="s">
        <v>15</v>
      </c>
      <c r="E83" s="8">
        <v>781</v>
      </c>
      <c r="F83" s="6">
        <f t="shared" ref="F83:F96" si="17">U83*$K$7</f>
        <v>861.11666666666667</v>
      </c>
      <c r="G83" s="6">
        <v>1380</v>
      </c>
      <c r="H83" s="6">
        <f t="shared" si="7"/>
        <v>1523.9833333333333</v>
      </c>
      <c r="I83" s="11">
        <v>1748</v>
      </c>
      <c r="J83" s="11">
        <f t="shared" ref="J83:J98" si="18">AB83*$K$7</f>
        <v>1910.3166666666668</v>
      </c>
      <c r="L83" s="14"/>
      <c r="M83" s="25">
        <f>р2гл1!E83/'2,1'!E83</f>
        <v>1.1126760563380282</v>
      </c>
      <c r="N83" s="25">
        <f>р2гл1!F83/'2,1'!F83</f>
        <v>1.1125089515551512</v>
      </c>
      <c r="O83" s="25">
        <f>р2гл1!G83/'2,1'!G83</f>
        <v>1.1130434782608696</v>
      </c>
      <c r="P83" s="25">
        <f>р2гл1!H83/'2,1'!H83</f>
        <v>1.1128730629162611</v>
      </c>
      <c r="Q83" s="25">
        <f>р2гл1!I83/'2,1'!I83</f>
        <v>1.1132723112128147</v>
      </c>
      <c r="R83" s="25">
        <f>р2гл1!J83/'2,1'!J83</f>
        <v>1.1129044922744047</v>
      </c>
      <c r="T83" s="1">
        <v>847</v>
      </c>
      <c r="U83" s="25">
        <f t="shared" si="14"/>
        <v>705.83333333333337</v>
      </c>
      <c r="V83" s="25"/>
      <c r="X83" s="1">
        <v>1499</v>
      </c>
      <c r="Y83" s="25">
        <f t="shared" si="16"/>
        <v>1249.1666666666667</v>
      </c>
      <c r="Z83" s="25"/>
      <c r="AA83" s="1">
        <v>1879</v>
      </c>
      <c r="AB83" s="25">
        <f t="shared" si="15"/>
        <v>1565.8333333333335</v>
      </c>
    </row>
    <row r="84" spans="1:28" ht="12.75" customHeight="1" x14ac:dyDescent="0.2">
      <c r="A84" s="4">
        <v>75</v>
      </c>
      <c r="B84" s="4" t="s">
        <v>162</v>
      </c>
      <c r="C84" s="5" t="s">
        <v>163</v>
      </c>
      <c r="D84" s="4" t="s">
        <v>15</v>
      </c>
      <c r="E84" s="8">
        <v>916</v>
      </c>
      <c r="F84" s="6">
        <f t="shared" si="17"/>
        <v>1009.55</v>
      </c>
      <c r="G84" s="6">
        <v>1619</v>
      </c>
      <c r="H84" s="6">
        <f>Y84*$K$7</f>
        <v>1784.25</v>
      </c>
      <c r="I84" s="11">
        <v>2049</v>
      </c>
      <c r="J84" s="11">
        <f t="shared" si="18"/>
        <v>2237.6833333333334</v>
      </c>
      <c r="L84" s="14"/>
      <c r="M84" s="25">
        <f>р2гл1!E84/'2,1'!E84</f>
        <v>1.1135371179039302</v>
      </c>
      <c r="N84" s="25">
        <f>р2гл1!F84/'2,1'!F84</f>
        <v>1.1133673418849983</v>
      </c>
      <c r="O84" s="25">
        <f>р2гл1!G84/'2,1'!G84</f>
        <v>1.1130327362569488</v>
      </c>
      <c r="P84" s="25">
        <f>р2гл1!H84/'2,1'!H84</f>
        <v>1.1130727196300967</v>
      </c>
      <c r="Q84" s="25">
        <f>р2гл1!I84/'2,1'!I84</f>
        <v>1.1132259638848219</v>
      </c>
      <c r="R84" s="25">
        <f>р2гл1!J84/'2,1'!J84</f>
        <v>1.1132048770678007</v>
      </c>
      <c r="T84" s="1">
        <v>993</v>
      </c>
      <c r="U84" s="25">
        <f t="shared" si="14"/>
        <v>827.5</v>
      </c>
      <c r="V84" s="25"/>
      <c r="X84" s="1">
        <v>1755</v>
      </c>
      <c r="Y84" s="25">
        <f t="shared" si="16"/>
        <v>1462.5</v>
      </c>
      <c r="Z84" s="25"/>
      <c r="AA84" s="1">
        <v>2201</v>
      </c>
      <c r="AB84" s="25">
        <f t="shared" si="15"/>
        <v>1834.1666666666667</v>
      </c>
    </row>
    <row r="85" spans="1:28" ht="12.75" customHeight="1" x14ac:dyDescent="0.2">
      <c r="A85" s="4">
        <v>76</v>
      </c>
      <c r="B85" s="4" t="s">
        <v>164</v>
      </c>
      <c r="C85" s="5" t="s">
        <v>165</v>
      </c>
      <c r="D85" s="4" t="s">
        <v>15</v>
      </c>
      <c r="E85" s="6">
        <v>1465</v>
      </c>
      <c r="F85" s="6">
        <f t="shared" si="17"/>
        <v>0</v>
      </c>
      <c r="G85" s="6">
        <v>2589</v>
      </c>
      <c r="H85" s="6">
        <f t="shared" ref="H85:H96" si="19">Y85*$K$7</f>
        <v>0</v>
      </c>
      <c r="I85" s="11">
        <v>3277</v>
      </c>
      <c r="J85" s="11">
        <f t="shared" si="18"/>
        <v>0</v>
      </c>
      <c r="L85" s="14"/>
      <c r="M85" s="25">
        <f>р2гл1!E85/'2,1'!E85</f>
        <v>1.1133105802047782</v>
      </c>
      <c r="N85" s="25"/>
      <c r="O85" s="25">
        <f>р2гл1!G85/'2,1'!G85</f>
        <v>1.1131711085361142</v>
      </c>
      <c r="P85" s="25"/>
      <c r="Q85" s="25">
        <f>р2гл1!I85/'2,1'!I85</f>
        <v>1.1129081476960634</v>
      </c>
      <c r="R85" s="25"/>
      <c r="T85" s="1">
        <v>0</v>
      </c>
      <c r="U85" s="25">
        <f t="shared" si="14"/>
        <v>0</v>
      </c>
      <c r="V85" s="25"/>
      <c r="X85" s="1">
        <v>0</v>
      </c>
      <c r="Y85" s="25">
        <f t="shared" si="16"/>
        <v>0</v>
      </c>
      <c r="Z85" s="25"/>
      <c r="AA85" s="1">
        <v>0</v>
      </c>
      <c r="AB85" s="25">
        <f t="shared" si="15"/>
        <v>0</v>
      </c>
    </row>
    <row r="86" spans="1:28" ht="12.75" customHeight="1" x14ac:dyDescent="0.2">
      <c r="A86" s="4">
        <v>77</v>
      </c>
      <c r="B86" s="4" t="s">
        <v>166</v>
      </c>
      <c r="C86" s="5" t="s">
        <v>167</v>
      </c>
      <c r="D86" s="4" t="s">
        <v>15</v>
      </c>
      <c r="E86" s="6">
        <v>3680</v>
      </c>
      <c r="F86" s="6">
        <f t="shared" si="17"/>
        <v>0</v>
      </c>
      <c r="G86" s="6">
        <v>6592</v>
      </c>
      <c r="H86" s="6">
        <f t="shared" si="19"/>
        <v>0</v>
      </c>
      <c r="I86" s="11">
        <v>8144</v>
      </c>
      <c r="J86" s="11">
        <f t="shared" si="18"/>
        <v>0</v>
      </c>
      <c r="L86" s="14"/>
      <c r="M86" s="25">
        <f>р2гл1!E86/'2,1'!E86</f>
        <v>1.1130434782608696</v>
      </c>
      <c r="N86" s="25"/>
      <c r="O86" s="25">
        <f>р2гл1!G86/'2,1'!G86</f>
        <v>1.1130157766990292</v>
      </c>
      <c r="P86" s="25"/>
      <c r="Q86" s="25">
        <f>р2гл1!I86/'2,1'!I86</f>
        <v>1.112966601178782</v>
      </c>
      <c r="R86" s="25"/>
      <c r="T86" s="1">
        <v>0</v>
      </c>
      <c r="U86" s="25">
        <f t="shared" si="14"/>
        <v>0</v>
      </c>
      <c r="V86" s="25"/>
      <c r="X86" s="1">
        <v>0</v>
      </c>
      <c r="Y86" s="25">
        <f t="shared" si="16"/>
        <v>0</v>
      </c>
      <c r="Z86" s="25"/>
      <c r="AA86" s="1">
        <v>0</v>
      </c>
      <c r="AB86" s="25">
        <f t="shared" si="15"/>
        <v>0</v>
      </c>
    </row>
    <row r="87" spans="1:28" ht="24.75" customHeight="1" x14ac:dyDescent="0.2">
      <c r="A87" s="4">
        <v>78</v>
      </c>
      <c r="B87" s="4" t="s">
        <v>168</v>
      </c>
      <c r="C87" s="5" t="s">
        <v>169</v>
      </c>
      <c r="D87" s="4" t="s">
        <v>15</v>
      </c>
      <c r="E87" s="8">
        <v>781</v>
      </c>
      <c r="F87" s="6">
        <f t="shared" si="17"/>
        <v>860.1</v>
      </c>
      <c r="G87" s="6">
        <v>1387</v>
      </c>
      <c r="H87" s="6">
        <f t="shared" si="19"/>
        <v>1527.0333333333333</v>
      </c>
      <c r="I87" s="11">
        <v>1728</v>
      </c>
      <c r="J87" s="11">
        <f t="shared" si="18"/>
        <v>1884.8999999999999</v>
      </c>
      <c r="L87" s="14"/>
      <c r="M87" s="25">
        <f>р2гл1!E87/'2,1'!E87</f>
        <v>1.1126760563380282</v>
      </c>
      <c r="N87" s="25">
        <f>р2гл1!F87/'2,1'!F87</f>
        <v>1.1126613184513428</v>
      </c>
      <c r="O87" s="25">
        <f>р2гл1!G87/'2,1'!G87</f>
        <v>1.1131939437635183</v>
      </c>
      <c r="P87" s="25">
        <f>р2гл1!H87/'2,1'!H87</f>
        <v>1.1132697387090438</v>
      </c>
      <c r="Q87" s="25">
        <f>р2гл1!I87/'2,1'!I87</f>
        <v>1.1128472222222223</v>
      </c>
      <c r="R87" s="25">
        <f>р2гл1!J87/'2,1'!J87</f>
        <v>1.1130563955647514</v>
      </c>
      <c r="T87" s="1">
        <v>846</v>
      </c>
      <c r="U87" s="25">
        <f t="shared" si="14"/>
        <v>705</v>
      </c>
      <c r="V87" s="25"/>
      <c r="X87" s="1">
        <v>1502</v>
      </c>
      <c r="Y87" s="25">
        <f t="shared" si="16"/>
        <v>1251.6666666666667</v>
      </c>
      <c r="Z87" s="25"/>
      <c r="AA87" s="1">
        <v>1854</v>
      </c>
      <c r="AB87" s="25">
        <f t="shared" si="15"/>
        <v>1545</v>
      </c>
    </row>
    <row r="88" spans="1:28" ht="36.75" customHeight="1" x14ac:dyDescent="0.2">
      <c r="A88" s="4">
        <v>79</v>
      </c>
      <c r="B88" s="4" t="s">
        <v>170</v>
      </c>
      <c r="C88" s="5" t="s">
        <v>171</v>
      </c>
      <c r="D88" s="4" t="s">
        <v>15</v>
      </c>
      <c r="E88" s="8">
        <v>546.69999999999993</v>
      </c>
      <c r="F88" s="6">
        <f t="shared" si="17"/>
        <v>602.06999999999994</v>
      </c>
      <c r="G88" s="8">
        <v>970.9</v>
      </c>
      <c r="H88" s="6">
        <f t="shared" si="19"/>
        <v>1068.9233333333332</v>
      </c>
      <c r="I88" s="13">
        <v>1209.5999999999999</v>
      </c>
      <c r="J88" s="11">
        <f t="shared" si="18"/>
        <v>1319.43</v>
      </c>
      <c r="L88" s="14"/>
      <c r="M88" s="25">
        <f>р2гл1!E88/'2,1'!E88</f>
        <v>1.1126760563380282</v>
      </c>
      <c r="N88" s="25">
        <f>р2гл1!F88/'2,1'!F88</f>
        <v>1.112661318451343</v>
      </c>
      <c r="O88" s="25">
        <f>р2гл1!G88/'2,1'!G88</f>
        <v>1.1131939437635183</v>
      </c>
      <c r="P88" s="25">
        <f>р2гл1!H88/'2,1'!H88</f>
        <v>1.1132697387090438</v>
      </c>
      <c r="Q88" s="25">
        <f>р2гл1!I88/'2,1'!I88</f>
        <v>1.1128472222222223</v>
      </c>
      <c r="R88" s="25">
        <f>р2гл1!J88/'2,1'!J88</f>
        <v>1.1130563955647512</v>
      </c>
      <c r="T88" s="1">
        <v>592.19999999999993</v>
      </c>
      <c r="U88" s="25">
        <f t="shared" si="14"/>
        <v>493.49999999999994</v>
      </c>
      <c r="V88" s="25"/>
      <c r="X88" s="1">
        <v>1051.3999999999999</v>
      </c>
      <c r="Y88" s="25">
        <f t="shared" si="16"/>
        <v>876.16666666666663</v>
      </c>
      <c r="Z88" s="25"/>
      <c r="AA88" s="1">
        <v>1297.8</v>
      </c>
      <c r="AB88" s="25">
        <f t="shared" si="15"/>
        <v>1081.5</v>
      </c>
    </row>
    <row r="89" spans="1:28" ht="24.75" customHeight="1" x14ac:dyDescent="0.2">
      <c r="A89" s="4">
        <v>80</v>
      </c>
      <c r="B89" s="4" t="s">
        <v>172</v>
      </c>
      <c r="C89" s="5" t="s">
        <v>173</v>
      </c>
      <c r="D89" s="4" t="s">
        <v>15</v>
      </c>
      <c r="E89" s="6">
        <v>1241</v>
      </c>
      <c r="F89" s="6">
        <f t="shared" si="17"/>
        <v>1363.35</v>
      </c>
      <c r="G89" s="6">
        <v>2202</v>
      </c>
      <c r="H89" s="6">
        <f t="shared" si="19"/>
        <v>2426.7833333333333</v>
      </c>
      <c r="I89" s="11">
        <v>2743</v>
      </c>
      <c r="J89" s="11">
        <f t="shared" si="18"/>
        <v>2995.1</v>
      </c>
      <c r="L89" s="14"/>
      <c r="M89" s="25">
        <f>р2гл1!E89/'2,1'!E89</f>
        <v>1.112812248186946</v>
      </c>
      <c r="N89" s="25">
        <f>р2гл1!F89/'2,1'!F89</f>
        <v>1.1127003337367514</v>
      </c>
      <c r="O89" s="25">
        <f>р2гл1!G89/'2,1'!G89</f>
        <v>1.1130790190735695</v>
      </c>
      <c r="P89" s="25">
        <f>р2гл1!H89/'2,1'!H89</f>
        <v>1.1129959411292039</v>
      </c>
      <c r="Q89" s="25">
        <f>р2гл1!I89/'2,1'!I89</f>
        <v>1.1130149471381698</v>
      </c>
      <c r="R89" s="25">
        <f>р2гл1!J89/'2,1'!J89</f>
        <v>1.1131514807518947</v>
      </c>
      <c r="T89" s="1">
        <v>1341</v>
      </c>
      <c r="U89" s="25">
        <f t="shared" si="14"/>
        <v>1117.5</v>
      </c>
      <c r="V89" s="25"/>
      <c r="X89" s="1">
        <v>2387</v>
      </c>
      <c r="Y89" s="25">
        <f t="shared" si="16"/>
        <v>1989.1666666666667</v>
      </c>
      <c r="Z89" s="25"/>
      <c r="AA89" s="1">
        <v>2946</v>
      </c>
      <c r="AB89" s="25">
        <f t="shared" si="15"/>
        <v>2455</v>
      </c>
    </row>
    <row r="90" spans="1:28" ht="36.75" customHeight="1" x14ac:dyDescent="0.2">
      <c r="A90" s="4">
        <v>81</v>
      </c>
      <c r="B90" s="4" t="s">
        <v>174</v>
      </c>
      <c r="C90" s="5" t="s">
        <v>175</v>
      </c>
      <c r="D90" s="4" t="s">
        <v>15</v>
      </c>
      <c r="E90" s="8">
        <v>868.69999999999993</v>
      </c>
      <c r="F90" s="6">
        <f t="shared" si="17"/>
        <v>954.34500000000003</v>
      </c>
      <c r="G90" s="6">
        <v>1541.3999999999999</v>
      </c>
      <c r="H90" s="6">
        <f t="shared" si="19"/>
        <v>1698.7483333333332</v>
      </c>
      <c r="I90" s="11">
        <v>1920.1</v>
      </c>
      <c r="J90" s="11">
        <f t="shared" si="18"/>
        <v>2096.5700000000002</v>
      </c>
      <c r="L90" s="14"/>
      <c r="M90" s="25">
        <f>р2гл1!E90/'2,1'!E90</f>
        <v>1.112812248186946</v>
      </c>
      <c r="N90" s="25">
        <f>р2гл1!F90/'2,1'!F90</f>
        <v>1.1127003337367511</v>
      </c>
      <c r="O90" s="25">
        <f>р2гл1!G90/'2,1'!G90</f>
        <v>1.1130790190735695</v>
      </c>
      <c r="P90" s="25">
        <f>р2гл1!H90/'2,1'!H90</f>
        <v>1.1129959411292039</v>
      </c>
      <c r="Q90" s="25">
        <f>р2гл1!I90/'2,1'!I90</f>
        <v>1.1130149471381698</v>
      </c>
      <c r="R90" s="25">
        <f>р2гл1!J90/'2,1'!J90</f>
        <v>1.1131514807518945</v>
      </c>
      <c r="T90" s="1">
        <v>938.69999999999993</v>
      </c>
      <c r="U90" s="25">
        <f t="shared" si="14"/>
        <v>782.25</v>
      </c>
      <c r="V90" s="25"/>
      <c r="X90" s="1">
        <v>1670.8999999999999</v>
      </c>
      <c r="Y90" s="25">
        <f t="shared" si="16"/>
        <v>1392.4166666666665</v>
      </c>
      <c r="Z90" s="25"/>
      <c r="AA90" s="1">
        <v>2062.1999999999998</v>
      </c>
      <c r="AB90" s="25">
        <f>AA90/1.2</f>
        <v>1718.5</v>
      </c>
    </row>
    <row r="91" spans="1:28" ht="24.75" customHeight="1" x14ac:dyDescent="0.2">
      <c r="A91" s="4">
        <v>82</v>
      </c>
      <c r="B91" s="4" t="s">
        <v>176</v>
      </c>
      <c r="C91" s="5" t="s">
        <v>177</v>
      </c>
      <c r="D91" s="4" t="s">
        <v>15</v>
      </c>
      <c r="E91" s="8">
        <v>602</v>
      </c>
      <c r="F91" s="6">
        <f t="shared" si="17"/>
        <v>663.88333333333344</v>
      </c>
      <c r="G91" s="8">
        <v>1112</v>
      </c>
      <c r="H91" s="6">
        <f t="shared" si="19"/>
        <v>1227.1166666666668</v>
      </c>
      <c r="I91" s="11">
        <v>1302</v>
      </c>
      <c r="J91" s="11">
        <f t="shared" si="18"/>
        <v>1426.3833333333334</v>
      </c>
      <c r="L91" s="14"/>
      <c r="M91" s="25">
        <f>р2гл1!E91/'2,1'!E91</f>
        <v>1.1129568106312293</v>
      </c>
      <c r="N91" s="25">
        <f>р2гл1!F91/'2,1'!F91</f>
        <v>1.1131473903547309</v>
      </c>
      <c r="O91" s="25">
        <f>р2гл1!G91/'2,1'!G91</f>
        <v>1.1133093525179856</v>
      </c>
      <c r="P91" s="25">
        <f>р2гл1!H91/'2,1'!H91</f>
        <v>1.1131785893761799</v>
      </c>
      <c r="Q91" s="25">
        <f>р2гл1!I91/'2,1'!I91</f>
        <v>1.1129032258064515</v>
      </c>
      <c r="R91" s="25">
        <f>р2гл1!J91/'2,1'!J91</f>
        <v>1.1133052124837877</v>
      </c>
      <c r="T91" s="1">
        <v>653</v>
      </c>
      <c r="U91" s="25">
        <f t="shared" si="14"/>
        <v>544.16666666666674</v>
      </c>
      <c r="V91" s="25"/>
      <c r="X91" s="1">
        <v>1207</v>
      </c>
      <c r="Y91" s="25">
        <f t="shared" si="16"/>
        <v>1005.8333333333334</v>
      </c>
      <c r="Z91" s="25"/>
      <c r="AA91" s="1">
        <v>1403</v>
      </c>
      <c r="AB91" s="25">
        <f t="shared" si="15"/>
        <v>1169.1666666666667</v>
      </c>
    </row>
    <row r="92" spans="1:28" ht="24.75" customHeight="1" x14ac:dyDescent="0.2">
      <c r="A92" s="4">
        <v>83</v>
      </c>
      <c r="B92" s="4" t="s">
        <v>178</v>
      </c>
      <c r="C92" s="5" t="s">
        <v>179</v>
      </c>
      <c r="D92" s="4" t="s">
        <v>15</v>
      </c>
      <c r="E92" s="8">
        <v>768</v>
      </c>
      <c r="F92" s="6">
        <f t="shared" si="17"/>
        <v>844.85</v>
      </c>
      <c r="G92" s="6">
        <v>1417</v>
      </c>
      <c r="H92" s="6">
        <f t="shared" si="19"/>
        <v>1559.5666666666668</v>
      </c>
      <c r="I92" s="11">
        <v>1657</v>
      </c>
      <c r="J92" s="11">
        <f t="shared" si="18"/>
        <v>1812.7166666666669</v>
      </c>
      <c r="L92" s="14"/>
      <c r="M92" s="25">
        <f>р2гл1!E92/'2,1'!E92</f>
        <v>1.11328125</v>
      </c>
      <c r="N92" s="25">
        <f>р2гл1!F92/'2,1'!F92</f>
        <v>1.1126235426407054</v>
      </c>
      <c r="O92" s="25">
        <f>р2гл1!G92/'2,1'!G92</f>
        <v>1.1129146083274524</v>
      </c>
      <c r="P92" s="25">
        <f>р2гл1!H92/'2,1'!H92</f>
        <v>1.1131297155192681</v>
      </c>
      <c r="Q92" s="25">
        <f>р2гл1!I92/'2,1'!I92</f>
        <v>1.1128545564272783</v>
      </c>
      <c r="R92" s="25">
        <f>р2гл1!J92/'2,1'!J92</f>
        <v>1.1132462326342596</v>
      </c>
      <c r="T92" s="1">
        <v>831</v>
      </c>
      <c r="U92" s="25">
        <f t="shared" si="14"/>
        <v>692.5</v>
      </c>
      <c r="V92" s="25"/>
      <c r="X92" s="1">
        <v>1534</v>
      </c>
      <c r="Y92" s="25">
        <f t="shared" si="16"/>
        <v>1278.3333333333335</v>
      </c>
      <c r="Z92" s="25"/>
      <c r="AA92" s="1">
        <v>1783</v>
      </c>
      <c r="AB92" s="25">
        <f t="shared" si="15"/>
        <v>1485.8333333333335</v>
      </c>
    </row>
    <row r="93" spans="1:28" ht="24.75" customHeight="1" x14ac:dyDescent="0.2">
      <c r="A93" s="4">
        <v>84</v>
      </c>
      <c r="B93" s="4" t="s">
        <v>180</v>
      </c>
      <c r="C93" s="5" t="s">
        <v>181</v>
      </c>
      <c r="D93" s="4" t="s">
        <v>15</v>
      </c>
      <c r="E93" s="8">
        <v>1041</v>
      </c>
      <c r="F93" s="6">
        <f t="shared" si="17"/>
        <v>0</v>
      </c>
      <c r="G93" s="6">
        <v>1921</v>
      </c>
      <c r="H93" s="6">
        <f t="shared" si="19"/>
        <v>0</v>
      </c>
      <c r="I93" s="11">
        <v>2250</v>
      </c>
      <c r="J93" s="11">
        <f t="shared" si="18"/>
        <v>0</v>
      </c>
      <c r="L93" s="14"/>
      <c r="M93" s="25">
        <f>р2гл1!E93/'2,1'!E93</f>
        <v>1.1133525456292026</v>
      </c>
      <c r="N93" s="25"/>
      <c r="O93" s="25">
        <f>р2гл1!G93/'2,1'!G93</f>
        <v>1.1129619989588755</v>
      </c>
      <c r="P93" s="25"/>
      <c r="Q93" s="25">
        <f>р2гл1!I93/'2,1'!I93</f>
        <v>1.1128888888888888</v>
      </c>
      <c r="R93" s="25"/>
      <c r="T93" s="1">
        <v>0</v>
      </c>
      <c r="U93" s="25">
        <f t="shared" si="14"/>
        <v>0</v>
      </c>
      <c r="V93" s="25"/>
      <c r="X93" s="1">
        <v>0</v>
      </c>
      <c r="Y93" s="25">
        <f>X93/1.2</f>
        <v>0</v>
      </c>
      <c r="Z93" s="25"/>
      <c r="AA93" s="1">
        <v>0</v>
      </c>
      <c r="AB93" s="25">
        <f>AA93/1.2</f>
        <v>0</v>
      </c>
    </row>
    <row r="94" spans="1:28" ht="24.75" customHeight="1" x14ac:dyDescent="0.2">
      <c r="A94" s="4">
        <v>85</v>
      </c>
      <c r="B94" s="4" t="s">
        <v>182</v>
      </c>
      <c r="C94" s="5" t="s">
        <v>183</v>
      </c>
      <c r="D94" s="4" t="s">
        <v>15</v>
      </c>
      <c r="E94" s="6">
        <v>1371</v>
      </c>
      <c r="F94" s="6">
        <f t="shared" si="17"/>
        <v>0</v>
      </c>
      <c r="G94" s="6">
        <v>2526</v>
      </c>
      <c r="H94" s="6">
        <f t="shared" si="19"/>
        <v>0</v>
      </c>
      <c r="I94" s="11">
        <v>2960</v>
      </c>
      <c r="J94" s="11">
        <f t="shared" si="18"/>
        <v>0</v>
      </c>
      <c r="L94" s="14"/>
      <c r="M94" s="25">
        <f>р2гл1!E94/'2,1'!E94</f>
        <v>1.113056163384391</v>
      </c>
      <c r="N94" s="25"/>
      <c r="O94" s="25">
        <f>р2гл1!G94/'2,1'!G94</f>
        <v>1.1128266033254157</v>
      </c>
      <c r="P94" s="25"/>
      <c r="Q94" s="25">
        <f>р2гл1!I94/'2,1'!I94</f>
        <v>1.1128378378378379</v>
      </c>
      <c r="R94" s="25"/>
      <c r="T94" s="1">
        <v>0</v>
      </c>
      <c r="U94" s="25">
        <f t="shared" si="14"/>
        <v>0</v>
      </c>
      <c r="V94" s="25"/>
      <c r="X94" s="1">
        <v>0</v>
      </c>
      <c r="Y94" s="25">
        <f t="shared" si="16"/>
        <v>0</v>
      </c>
      <c r="Z94" s="25"/>
      <c r="AA94" s="1">
        <v>0</v>
      </c>
      <c r="AB94" s="25">
        <f t="shared" ref="AB94:AB97" si="20">AA94/1.2</f>
        <v>0</v>
      </c>
    </row>
    <row r="95" spans="1:28" ht="24.75" customHeight="1" x14ac:dyDescent="0.2">
      <c r="A95" s="4">
        <v>86</v>
      </c>
      <c r="B95" s="4" t="s">
        <v>184</v>
      </c>
      <c r="C95" s="5" t="s">
        <v>185</v>
      </c>
      <c r="D95" s="4" t="s">
        <v>15</v>
      </c>
      <c r="E95" s="6">
        <v>1698</v>
      </c>
      <c r="F95" s="6">
        <f t="shared" si="17"/>
        <v>0</v>
      </c>
      <c r="G95" s="6">
        <v>3134</v>
      </c>
      <c r="H95" s="6">
        <f>Y95*$K$7</f>
        <v>0</v>
      </c>
      <c r="I95" s="11">
        <v>3670</v>
      </c>
      <c r="J95" s="11">
        <f>AB95*$K$7</f>
        <v>0</v>
      </c>
      <c r="L95" s="14"/>
      <c r="M95" s="25">
        <f>р2гл1!E95/'2,1'!E95</f>
        <v>1.1130742049469964</v>
      </c>
      <c r="N95" s="25"/>
      <c r="O95" s="25">
        <f>р2гл1!G95/'2,1'!G95</f>
        <v>1.1129546904913847</v>
      </c>
      <c r="P95" s="25"/>
      <c r="Q95" s="25">
        <f>р2гл1!I95/'2,1'!I95</f>
        <v>1.1130790190735695</v>
      </c>
      <c r="R95" s="25"/>
      <c r="T95" s="1">
        <v>0</v>
      </c>
      <c r="U95" s="25">
        <f t="shared" si="14"/>
        <v>0</v>
      </c>
      <c r="V95" s="25"/>
      <c r="X95" s="1">
        <v>0</v>
      </c>
      <c r="Y95" s="25">
        <f>X95/1.2</f>
        <v>0</v>
      </c>
      <c r="Z95" s="25"/>
      <c r="AA95" s="1">
        <v>0</v>
      </c>
      <c r="AB95" s="25">
        <f t="shared" si="20"/>
        <v>0</v>
      </c>
    </row>
    <row r="96" spans="1:28" ht="24.75" customHeight="1" x14ac:dyDescent="0.2">
      <c r="A96" s="4">
        <v>87</v>
      </c>
      <c r="B96" s="4" t="s">
        <v>186</v>
      </c>
      <c r="C96" s="5" t="s">
        <v>187</v>
      </c>
      <c r="D96" s="4" t="s">
        <v>15</v>
      </c>
      <c r="E96" s="6">
        <v>1973</v>
      </c>
      <c r="F96" s="6">
        <f t="shared" si="17"/>
        <v>0</v>
      </c>
      <c r="G96" s="6">
        <v>3641</v>
      </c>
      <c r="H96" s="6">
        <f t="shared" si="19"/>
        <v>0</v>
      </c>
      <c r="I96" s="11">
        <v>4262</v>
      </c>
      <c r="J96" s="11">
        <f t="shared" si="18"/>
        <v>0</v>
      </c>
      <c r="L96" s="14"/>
      <c r="M96" s="25">
        <f>р2гл1!E96/'2,1'!E96</f>
        <v>1.1130258489609732</v>
      </c>
      <c r="N96" s="25"/>
      <c r="O96" s="25">
        <f>р2гл1!G96/'2,1'!G96</f>
        <v>1.1128810766273003</v>
      </c>
      <c r="P96" s="25"/>
      <c r="Q96" s="25">
        <f>р2гл1!I96/'2,1'!I96</f>
        <v>1.1130924448615673</v>
      </c>
      <c r="R96" s="25"/>
      <c r="T96" s="1">
        <v>0</v>
      </c>
      <c r="U96" s="25">
        <f>T96/1.2</f>
        <v>0</v>
      </c>
      <c r="V96" s="25"/>
      <c r="X96" s="1">
        <v>0</v>
      </c>
      <c r="Y96" s="25">
        <f t="shared" ref="Y96:Y97" si="21">X96/1.2</f>
        <v>0</v>
      </c>
      <c r="Z96" s="25"/>
      <c r="AA96" s="1">
        <v>0</v>
      </c>
      <c r="AB96" s="25">
        <f t="shared" si="20"/>
        <v>0</v>
      </c>
    </row>
    <row r="97" spans="1:28" ht="24.75" customHeight="1" x14ac:dyDescent="0.2">
      <c r="A97" s="4">
        <v>88</v>
      </c>
      <c r="B97" s="4" t="s">
        <v>188</v>
      </c>
      <c r="C97" s="5" t="s">
        <v>189</v>
      </c>
      <c r="D97" s="4" t="s">
        <v>190</v>
      </c>
      <c r="E97" s="8">
        <v>245</v>
      </c>
      <c r="F97" s="6">
        <f>U97*$K$7</f>
        <v>270.43333333333334</v>
      </c>
      <c r="G97" s="8">
        <v>472</v>
      </c>
      <c r="H97" s="6">
        <f>Y97*$K$7</f>
        <v>518.5</v>
      </c>
      <c r="I97" s="13">
        <v>523</v>
      </c>
      <c r="J97" s="11">
        <f t="shared" si="18"/>
        <v>571.36666666666667</v>
      </c>
      <c r="L97" s="14"/>
      <c r="M97" s="25">
        <f>р2гл1!E97/'2,1'!E97</f>
        <v>1.1142857142857143</v>
      </c>
      <c r="N97" s="25">
        <f>р2гл1!F97/'2,1'!F97</f>
        <v>1.1130284728213977</v>
      </c>
      <c r="O97" s="25">
        <f>р2гл1!G97/'2,1'!G97</f>
        <v>1.1122881355932204</v>
      </c>
      <c r="P97" s="25">
        <f>р2гл1!H97/'2,1'!H97</f>
        <v>1.1128254580520733</v>
      </c>
      <c r="Q97" s="25">
        <f>р2гл1!I97/'2,1'!I97</f>
        <v>1.1128107074569791</v>
      </c>
      <c r="R97" s="25">
        <f>р2гл1!J97/'2,1'!J97</f>
        <v>1.113120588063707</v>
      </c>
      <c r="T97" s="1">
        <v>266</v>
      </c>
      <c r="U97" s="25">
        <f t="shared" ref="U97" si="22">T97/1.2</f>
        <v>221.66666666666669</v>
      </c>
      <c r="V97" s="25"/>
      <c r="X97" s="1">
        <v>510</v>
      </c>
      <c r="Y97" s="25">
        <f t="shared" si="21"/>
        <v>425</v>
      </c>
      <c r="Z97" s="25"/>
      <c r="AA97" s="1">
        <v>562</v>
      </c>
      <c r="AB97" s="25">
        <f t="shared" si="20"/>
        <v>468.33333333333337</v>
      </c>
    </row>
    <row r="98" spans="1:28" ht="12.75" x14ac:dyDescent="0.2">
      <c r="J98" s="11">
        <f t="shared" si="18"/>
        <v>0</v>
      </c>
      <c r="K98" s="147">
        <f>SUM(E10:J97)</f>
        <v>3054279.0591666671</v>
      </c>
      <c r="S98" s="124"/>
    </row>
    <row r="99" spans="1:28" x14ac:dyDescent="0.2">
      <c r="K99" s="14">
        <f>SUM(р2гл1!E10:J97)</f>
        <v>3399388.1000000006</v>
      </c>
      <c r="S99" s="124"/>
    </row>
    <row r="100" spans="1:28" x14ac:dyDescent="0.2">
      <c r="K100" s="198">
        <f>K99/K98</f>
        <v>1.1129919808072459</v>
      </c>
      <c r="S100" s="124"/>
    </row>
  </sheetData>
  <sheetProtection sheet="1" objects="1" scenarios="1"/>
  <mergeCells count="13">
    <mergeCell ref="A1:F2"/>
    <mergeCell ref="A4:F4"/>
    <mergeCell ref="A6:F6"/>
    <mergeCell ref="A8:A9"/>
    <mergeCell ref="B8:B9"/>
    <mergeCell ref="C8:C9"/>
    <mergeCell ref="D8:D9"/>
    <mergeCell ref="E8:F8"/>
    <mergeCell ref="T9:U9"/>
    <mergeCell ref="X9:Y9"/>
    <mergeCell ref="AA9:AB9"/>
    <mergeCell ref="G8:H8"/>
    <mergeCell ref="I8:J8"/>
  </mergeCells>
  <pageMargins left="0.39370078740157477" right="0.39370078740157477" top="0.39370078740157477" bottom="0.39370078740157477" header="0" footer="0"/>
  <pageSetup paperSize="9" fitToWidth="0" fitToHeight="0" pageOrder="overThenDown"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Y47"/>
  <sheetViews>
    <sheetView view="pageBreakPreview" topLeftCell="A19" zoomScaleNormal="100" zoomScaleSheetLayoutView="100" workbookViewId="0">
      <selection activeCell="K13" sqref="K13"/>
    </sheetView>
  </sheetViews>
  <sheetFormatPr defaultColWidth="9.140625" defaultRowHeight="12.75" x14ac:dyDescent="0.2"/>
  <cols>
    <col min="1" max="1" width="5" style="102" customWidth="1"/>
    <col min="2" max="2" width="9.5703125" style="102" customWidth="1"/>
    <col min="3" max="3" width="62.7109375" style="102" customWidth="1"/>
    <col min="4" max="4" width="11" style="102" customWidth="1"/>
    <col min="5" max="9" width="16.5703125" style="102" customWidth="1"/>
    <col min="10" max="10" width="16.85546875" style="102" customWidth="1"/>
    <col min="11" max="11" width="16.5703125" style="102" customWidth="1"/>
    <col min="12" max="15" width="9.140625" style="222" customWidth="1"/>
    <col min="16" max="25" width="9.140625" style="102" customWidth="1"/>
    <col min="26" max="257" width="9.140625" style="102"/>
    <col min="258" max="258" width="11.5703125" style="102" customWidth="1"/>
    <col min="259" max="259" width="13.140625" style="102" customWidth="1"/>
    <col min="260" max="260" width="48.42578125" style="102" customWidth="1"/>
    <col min="261" max="261" width="13.85546875" style="102" customWidth="1"/>
    <col min="262" max="262" width="11.42578125" style="102" customWidth="1"/>
    <col min="263" max="263" width="11.85546875" style="102" customWidth="1"/>
    <col min="264" max="513" width="9.140625" style="102"/>
    <col min="514" max="514" width="11.5703125" style="102" customWidth="1"/>
    <col min="515" max="515" width="13.140625" style="102" customWidth="1"/>
    <col min="516" max="516" width="48.42578125" style="102" customWidth="1"/>
    <col min="517" max="517" width="13.85546875" style="102" customWidth="1"/>
    <col min="518" max="518" width="11.42578125" style="102" customWidth="1"/>
    <col min="519" max="519" width="11.85546875" style="102" customWidth="1"/>
    <col min="520" max="769" width="9.140625" style="102"/>
    <col min="770" max="770" width="11.5703125" style="102" customWidth="1"/>
    <col min="771" max="771" width="13.140625" style="102" customWidth="1"/>
    <col min="772" max="772" width="48.42578125" style="102" customWidth="1"/>
    <col min="773" max="773" width="13.85546875" style="102" customWidth="1"/>
    <col min="774" max="774" width="11.42578125" style="102" customWidth="1"/>
    <col min="775" max="775" width="11.85546875" style="102" customWidth="1"/>
    <col min="776" max="1025" width="9.140625" style="102"/>
    <col min="1026" max="1026" width="11.5703125" style="102" customWidth="1"/>
    <col min="1027" max="1027" width="13.140625" style="102" customWidth="1"/>
    <col min="1028" max="1028" width="48.42578125" style="102" customWidth="1"/>
    <col min="1029" max="1029" width="13.85546875" style="102" customWidth="1"/>
    <col min="1030" max="1030" width="11.42578125" style="102" customWidth="1"/>
    <col min="1031" max="1031" width="11.85546875" style="102" customWidth="1"/>
    <col min="1032" max="1281" width="9.140625" style="102"/>
    <col min="1282" max="1282" width="11.5703125" style="102" customWidth="1"/>
    <col min="1283" max="1283" width="13.140625" style="102" customWidth="1"/>
    <col min="1284" max="1284" width="48.42578125" style="102" customWidth="1"/>
    <col min="1285" max="1285" width="13.85546875" style="102" customWidth="1"/>
    <col min="1286" max="1286" width="11.42578125" style="102" customWidth="1"/>
    <col min="1287" max="1287" width="11.85546875" style="102" customWidth="1"/>
    <col min="1288" max="1537" width="9.140625" style="102"/>
    <col min="1538" max="1538" width="11.5703125" style="102" customWidth="1"/>
    <col min="1539" max="1539" width="13.140625" style="102" customWidth="1"/>
    <col min="1540" max="1540" width="48.42578125" style="102" customWidth="1"/>
    <col min="1541" max="1541" width="13.85546875" style="102" customWidth="1"/>
    <col min="1542" max="1542" width="11.42578125" style="102" customWidth="1"/>
    <col min="1543" max="1543" width="11.85546875" style="102" customWidth="1"/>
    <col min="1544" max="1793" width="9.140625" style="102"/>
    <col min="1794" max="1794" width="11.5703125" style="102" customWidth="1"/>
    <col min="1795" max="1795" width="13.140625" style="102" customWidth="1"/>
    <col min="1796" max="1796" width="48.42578125" style="102" customWidth="1"/>
    <col min="1797" max="1797" width="13.85546875" style="102" customWidth="1"/>
    <col min="1798" max="1798" width="11.42578125" style="102" customWidth="1"/>
    <col min="1799" max="1799" width="11.85546875" style="102" customWidth="1"/>
    <col min="1800" max="2049" width="9.140625" style="102"/>
    <col min="2050" max="2050" width="11.5703125" style="102" customWidth="1"/>
    <col min="2051" max="2051" width="13.140625" style="102" customWidth="1"/>
    <col min="2052" max="2052" width="48.42578125" style="102" customWidth="1"/>
    <col min="2053" max="2053" width="13.85546875" style="102" customWidth="1"/>
    <col min="2054" max="2054" width="11.42578125" style="102" customWidth="1"/>
    <col min="2055" max="2055" width="11.85546875" style="102" customWidth="1"/>
    <col min="2056" max="2305" width="9.140625" style="102"/>
    <col min="2306" max="2306" width="11.5703125" style="102" customWidth="1"/>
    <col min="2307" max="2307" width="13.140625" style="102" customWidth="1"/>
    <col min="2308" max="2308" width="48.42578125" style="102" customWidth="1"/>
    <col min="2309" max="2309" width="13.85546875" style="102" customWidth="1"/>
    <col min="2310" max="2310" width="11.42578125" style="102" customWidth="1"/>
    <col min="2311" max="2311" width="11.85546875" style="102" customWidth="1"/>
    <col min="2312" max="2561" width="9.140625" style="102"/>
    <col min="2562" max="2562" width="11.5703125" style="102" customWidth="1"/>
    <col min="2563" max="2563" width="13.140625" style="102" customWidth="1"/>
    <col min="2564" max="2564" width="48.42578125" style="102" customWidth="1"/>
    <col min="2565" max="2565" width="13.85546875" style="102" customWidth="1"/>
    <col min="2566" max="2566" width="11.42578125" style="102" customWidth="1"/>
    <col min="2567" max="2567" width="11.85546875" style="102" customWidth="1"/>
    <col min="2568" max="2817" width="9.140625" style="102"/>
    <col min="2818" max="2818" width="11.5703125" style="102" customWidth="1"/>
    <col min="2819" max="2819" width="13.140625" style="102" customWidth="1"/>
    <col min="2820" max="2820" width="48.42578125" style="102" customWidth="1"/>
    <col min="2821" max="2821" width="13.85546875" style="102" customWidth="1"/>
    <col min="2822" max="2822" width="11.42578125" style="102" customWidth="1"/>
    <col min="2823" max="2823" width="11.85546875" style="102" customWidth="1"/>
    <col min="2824" max="3073" width="9.140625" style="102"/>
    <col min="3074" max="3074" width="11.5703125" style="102" customWidth="1"/>
    <col min="3075" max="3075" width="13.140625" style="102" customWidth="1"/>
    <col min="3076" max="3076" width="48.42578125" style="102" customWidth="1"/>
    <col min="3077" max="3077" width="13.85546875" style="102" customWidth="1"/>
    <col min="3078" max="3078" width="11.42578125" style="102" customWidth="1"/>
    <col min="3079" max="3079" width="11.85546875" style="102" customWidth="1"/>
    <col min="3080" max="3329" width="9.140625" style="102"/>
    <col min="3330" max="3330" width="11.5703125" style="102" customWidth="1"/>
    <col min="3331" max="3331" width="13.140625" style="102" customWidth="1"/>
    <col min="3332" max="3332" width="48.42578125" style="102" customWidth="1"/>
    <col min="3333" max="3333" width="13.85546875" style="102" customWidth="1"/>
    <col min="3334" max="3334" width="11.42578125" style="102" customWidth="1"/>
    <col min="3335" max="3335" width="11.85546875" style="102" customWidth="1"/>
    <col min="3336" max="3585" width="9.140625" style="102"/>
    <col min="3586" max="3586" width="11.5703125" style="102" customWidth="1"/>
    <col min="3587" max="3587" width="13.140625" style="102" customWidth="1"/>
    <col min="3588" max="3588" width="48.42578125" style="102" customWidth="1"/>
    <col min="3589" max="3589" width="13.85546875" style="102" customWidth="1"/>
    <col min="3590" max="3590" width="11.42578125" style="102" customWidth="1"/>
    <col min="3591" max="3591" width="11.85546875" style="102" customWidth="1"/>
    <col min="3592" max="3841" width="9.140625" style="102"/>
    <col min="3842" max="3842" width="11.5703125" style="102" customWidth="1"/>
    <col min="3843" max="3843" width="13.140625" style="102" customWidth="1"/>
    <col min="3844" max="3844" width="48.42578125" style="102" customWidth="1"/>
    <col min="3845" max="3845" width="13.85546875" style="102" customWidth="1"/>
    <col min="3846" max="3846" width="11.42578125" style="102" customWidth="1"/>
    <col min="3847" max="3847" width="11.85546875" style="102" customWidth="1"/>
    <col min="3848" max="4097" width="9.140625" style="102"/>
    <col min="4098" max="4098" width="11.5703125" style="102" customWidth="1"/>
    <col min="4099" max="4099" width="13.140625" style="102" customWidth="1"/>
    <col min="4100" max="4100" width="48.42578125" style="102" customWidth="1"/>
    <col min="4101" max="4101" width="13.85546875" style="102" customWidth="1"/>
    <col min="4102" max="4102" width="11.42578125" style="102" customWidth="1"/>
    <col min="4103" max="4103" width="11.85546875" style="102" customWidth="1"/>
    <col min="4104" max="4353" width="9.140625" style="102"/>
    <col min="4354" max="4354" width="11.5703125" style="102" customWidth="1"/>
    <col min="4355" max="4355" width="13.140625" style="102" customWidth="1"/>
    <col min="4356" max="4356" width="48.42578125" style="102" customWidth="1"/>
    <col min="4357" max="4357" width="13.85546875" style="102" customWidth="1"/>
    <col min="4358" max="4358" width="11.42578125" style="102" customWidth="1"/>
    <col min="4359" max="4359" width="11.85546875" style="102" customWidth="1"/>
    <col min="4360" max="4609" width="9.140625" style="102"/>
    <col min="4610" max="4610" width="11.5703125" style="102" customWidth="1"/>
    <col min="4611" max="4611" width="13.140625" style="102" customWidth="1"/>
    <col min="4612" max="4612" width="48.42578125" style="102" customWidth="1"/>
    <col min="4613" max="4613" width="13.85546875" style="102" customWidth="1"/>
    <col min="4614" max="4614" width="11.42578125" style="102" customWidth="1"/>
    <col min="4615" max="4615" width="11.85546875" style="102" customWidth="1"/>
    <col min="4616" max="4865" width="9.140625" style="102"/>
    <col min="4866" max="4866" width="11.5703125" style="102" customWidth="1"/>
    <col min="4867" max="4867" width="13.140625" style="102" customWidth="1"/>
    <col min="4868" max="4868" width="48.42578125" style="102" customWidth="1"/>
    <col min="4869" max="4869" width="13.85546875" style="102" customWidth="1"/>
    <col min="4870" max="4870" width="11.42578125" style="102" customWidth="1"/>
    <col min="4871" max="4871" width="11.85546875" style="102" customWidth="1"/>
    <col min="4872" max="5121" width="9.140625" style="102"/>
    <col min="5122" max="5122" width="11.5703125" style="102" customWidth="1"/>
    <col min="5123" max="5123" width="13.140625" style="102" customWidth="1"/>
    <col min="5124" max="5124" width="48.42578125" style="102" customWidth="1"/>
    <col min="5125" max="5125" width="13.85546875" style="102" customWidth="1"/>
    <col min="5126" max="5126" width="11.42578125" style="102" customWidth="1"/>
    <col min="5127" max="5127" width="11.85546875" style="102" customWidth="1"/>
    <col min="5128" max="5377" width="9.140625" style="102"/>
    <col min="5378" max="5378" width="11.5703125" style="102" customWidth="1"/>
    <col min="5379" max="5379" width="13.140625" style="102" customWidth="1"/>
    <col min="5380" max="5380" width="48.42578125" style="102" customWidth="1"/>
    <col min="5381" max="5381" width="13.85546875" style="102" customWidth="1"/>
    <col min="5382" max="5382" width="11.42578125" style="102" customWidth="1"/>
    <col min="5383" max="5383" width="11.85546875" style="102" customWidth="1"/>
    <col min="5384" max="5633" width="9.140625" style="102"/>
    <col min="5634" max="5634" width="11.5703125" style="102" customWidth="1"/>
    <col min="5635" max="5635" width="13.140625" style="102" customWidth="1"/>
    <col min="5636" max="5636" width="48.42578125" style="102" customWidth="1"/>
    <col min="5637" max="5637" width="13.85546875" style="102" customWidth="1"/>
    <col min="5638" max="5638" width="11.42578125" style="102" customWidth="1"/>
    <col min="5639" max="5639" width="11.85546875" style="102" customWidth="1"/>
    <col min="5640" max="5889" width="9.140625" style="102"/>
    <col min="5890" max="5890" width="11.5703125" style="102" customWidth="1"/>
    <col min="5891" max="5891" width="13.140625" style="102" customWidth="1"/>
    <col min="5892" max="5892" width="48.42578125" style="102" customWidth="1"/>
    <col min="5893" max="5893" width="13.85546875" style="102" customWidth="1"/>
    <col min="5894" max="5894" width="11.42578125" style="102" customWidth="1"/>
    <col min="5895" max="5895" width="11.85546875" style="102" customWidth="1"/>
    <col min="5896" max="6145" width="9.140625" style="102"/>
    <col min="6146" max="6146" width="11.5703125" style="102" customWidth="1"/>
    <col min="6147" max="6147" width="13.140625" style="102" customWidth="1"/>
    <col min="6148" max="6148" width="48.42578125" style="102" customWidth="1"/>
    <col min="6149" max="6149" width="13.85546875" style="102" customWidth="1"/>
    <col min="6150" max="6150" width="11.42578125" style="102" customWidth="1"/>
    <col min="6151" max="6151" width="11.85546875" style="102" customWidth="1"/>
    <col min="6152" max="6401" width="9.140625" style="102"/>
    <col min="6402" max="6402" width="11.5703125" style="102" customWidth="1"/>
    <col min="6403" max="6403" width="13.140625" style="102" customWidth="1"/>
    <col min="6404" max="6404" width="48.42578125" style="102" customWidth="1"/>
    <col min="6405" max="6405" width="13.85546875" style="102" customWidth="1"/>
    <col min="6406" max="6406" width="11.42578125" style="102" customWidth="1"/>
    <col min="6407" max="6407" width="11.85546875" style="102" customWidth="1"/>
    <col min="6408" max="6657" width="9.140625" style="102"/>
    <col min="6658" max="6658" width="11.5703125" style="102" customWidth="1"/>
    <col min="6659" max="6659" width="13.140625" style="102" customWidth="1"/>
    <col min="6660" max="6660" width="48.42578125" style="102" customWidth="1"/>
    <col min="6661" max="6661" width="13.85546875" style="102" customWidth="1"/>
    <col min="6662" max="6662" width="11.42578125" style="102" customWidth="1"/>
    <col min="6663" max="6663" width="11.85546875" style="102" customWidth="1"/>
    <col min="6664" max="6913" width="9.140625" style="102"/>
    <col min="6914" max="6914" width="11.5703125" style="102" customWidth="1"/>
    <col min="6915" max="6915" width="13.140625" style="102" customWidth="1"/>
    <col min="6916" max="6916" width="48.42578125" style="102" customWidth="1"/>
    <col min="6917" max="6917" width="13.85546875" style="102" customWidth="1"/>
    <col min="6918" max="6918" width="11.42578125" style="102" customWidth="1"/>
    <col min="6919" max="6919" width="11.85546875" style="102" customWidth="1"/>
    <col min="6920" max="7169" width="9.140625" style="102"/>
    <col min="7170" max="7170" width="11.5703125" style="102" customWidth="1"/>
    <col min="7171" max="7171" width="13.140625" style="102" customWidth="1"/>
    <col min="7172" max="7172" width="48.42578125" style="102" customWidth="1"/>
    <col min="7173" max="7173" width="13.85546875" style="102" customWidth="1"/>
    <col min="7174" max="7174" width="11.42578125" style="102" customWidth="1"/>
    <col min="7175" max="7175" width="11.85546875" style="102" customWidth="1"/>
    <col min="7176" max="7425" width="9.140625" style="102"/>
    <col min="7426" max="7426" width="11.5703125" style="102" customWidth="1"/>
    <col min="7427" max="7427" width="13.140625" style="102" customWidth="1"/>
    <col min="7428" max="7428" width="48.42578125" style="102" customWidth="1"/>
    <col min="7429" max="7429" width="13.85546875" style="102" customWidth="1"/>
    <col min="7430" max="7430" width="11.42578125" style="102" customWidth="1"/>
    <col min="7431" max="7431" width="11.85546875" style="102" customWidth="1"/>
    <col min="7432" max="7681" width="9.140625" style="102"/>
    <col min="7682" max="7682" width="11.5703125" style="102" customWidth="1"/>
    <col min="7683" max="7683" width="13.140625" style="102" customWidth="1"/>
    <col min="7684" max="7684" width="48.42578125" style="102" customWidth="1"/>
    <col min="7685" max="7685" width="13.85546875" style="102" customWidth="1"/>
    <col min="7686" max="7686" width="11.42578125" style="102" customWidth="1"/>
    <col min="7687" max="7687" width="11.85546875" style="102" customWidth="1"/>
    <col min="7688" max="7937" width="9.140625" style="102"/>
    <col min="7938" max="7938" width="11.5703125" style="102" customWidth="1"/>
    <col min="7939" max="7939" width="13.140625" style="102" customWidth="1"/>
    <col min="7940" max="7940" width="48.42578125" style="102" customWidth="1"/>
    <col min="7941" max="7941" width="13.85546875" style="102" customWidth="1"/>
    <col min="7942" max="7942" width="11.42578125" style="102" customWidth="1"/>
    <col min="7943" max="7943" width="11.85546875" style="102" customWidth="1"/>
    <col min="7944" max="8193" width="9.140625" style="102"/>
    <col min="8194" max="8194" width="11.5703125" style="102" customWidth="1"/>
    <col min="8195" max="8195" width="13.140625" style="102" customWidth="1"/>
    <col min="8196" max="8196" width="48.42578125" style="102" customWidth="1"/>
    <col min="8197" max="8197" width="13.85546875" style="102" customWidth="1"/>
    <col min="8198" max="8198" width="11.42578125" style="102" customWidth="1"/>
    <col min="8199" max="8199" width="11.85546875" style="102" customWidth="1"/>
    <col min="8200" max="8449" width="9.140625" style="102"/>
    <col min="8450" max="8450" width="11.5703125" style="102" customWidth="1"/>
    <col min="8451" max="8451" width="13.140625" style="102" customWidth="1"/>
    <col min="8452" max="8452" width="48.42578125" style="102" customWidth="1"/>
    <col min="8453" max="8453" width="13.85546875" style="102" customWidth="1"/>
    <col min="8454" max="8454" width="11.42578125" style="102" customWidth="1"/>
    <col min="8455" max="8455" width="11.85546875" style="102" customWidth="1"/>
    <col min="8456" max="8705" width="9.140625" style="102"/>
    <col min="8706" max="8706" width="11.5703125" style="102" customWidth="1"/>
    <col min="8707" max="8707" width="13.140625" style="102" customWidth="1"/>
    <col min="8708" max="8708" width="48.42578125" style="102" customWidth="1"/>
    <col min="8709" max="8709" width="13.85546875" style="102" customWidth="1"/>
    <col min="8710" max="8710" width="11.42578125" style="102" customWidth="1"/>
    <col min="8711" max="8711" width="11.85546875" style="102" customWidth="1"/>
    <col min="8712" max="8961" width="9.140625" style="102"/>
    <col min="8962" max="8962" width="11.5703125" style="102" customWidth="1"/>
    <col min="8963" max="8963" width="13.140625" style="102" customWidth="1"/>
    <col min="8964" max="8964" width="48.42578125" style="102" customWidth="1"/>
    <col min="8965" max="8965" width="13.85546875" style="102" customWidth="1"/>
    <col min="8966" max="8966" width="11.42578125" style="102" customWidth="1"/>
    <col min="8967" max="8967" width="11.85546875" style="102" customWidth="1"/>
    <col min="8968" max="9217" width="9.140625" style="102"/>
    <col min="9218" max="9218" width="11.5703125" style="102" customWidth="1"/>
    <col min="9219" max="9219" width="13.140625" style="102" customWidth="1"/>
    <col min="9220" max="9220" width="48.42578125" style="102" customWidth="1"/>
    <col min="9221" max="9221" width="13.85546875" style="102" customWidth="1"/>
    <col min="9222" max="9222" width="11.42578125" style="102" customWidth="1"/>
    <col min="9223" max="9223" width="11.85546875" style="102" customWidth="1"/>
    <col min="9224" max="9473" width="9.140625" style="102"/>
    <col min="9474" max="9474" width="11.5703125" style="102" customWidth="1"/>
    <col min="9475" max="9475" width="13.140625" style="102" customWidth="1"/>
    <col min="9476" max="9476" width="48.42578125" style="102" customWidth="1"/>
    <col min="9477" max="9477" width="13.85546875" style="102" customWidth="1"/>
    <col min="9478" max="9478" width="11.42578125" style="102" customWidth="1"/>
    <col min="9479" max="9479" width="11.85546875" style="102" customWidth="1"/>
    <col min="9480" max="9729" width="9.140625" style="102"/>
    <col min="9730" max="9730" width="11.5703125" style="102" customWidth="1"/>
    <col min="9731" max="9731" width="13.140625" style="102" customWidth="1"/>
    <col min="9732" max="9732" width="48.42578125" style="102" customWidth="1"/>
    <col min="9733" max="9733" width="13.85546875" style="102" customWidth="1"/>
    <col min="9734" max="9734" width="11.42578125" style="102" customWidth="1"/>
    <col min="9735" max="9735" width="11.85546875" style="102" customWidth="1"/>
    <col min="9736" max="9985" width="9.140625" style="102"/>
    <col min="9986" max="9986" width="11.5703125" style="102" customWidth="1"/>
    <col min="9987" max="9987" width="13.140625" style="102" customWidth="1"/>
    <col min="9988" max="9988" width="48.42578125" style="102" customWidth="1"/>
    <col min="9989" max="9989" width="13.85546875" style="102" customWidth="1"/>
    <col min="9990" max="9990" width="11.42578125" style="102" customWidth="1"/>
    <col min="9991" max="9991" width="11.85546875" style="102" customWidth="1"/>
    <col min="9992" max="10241" width="9.140625" style="102"/>
    <col min="10242" max="10242" width="11.5703125" style="102" customWidth="1"/>
    <col min="10243" max="10243" width="13.140625" style="102" customWidth="1"/>
    <col min="10244" max="10244" width="48.42578125" style="102" customWidth="1"/>
    <col min="10245" max="10245" width="13.85546875" style="102" customWidth="1"/>
    <col min="10246" max="10246" width="11.42578125" style="102" customWidth="1"/>
    <col min="10247" max="10247" width="11.85546875" style="102" customWidth="1"/>
    <col min="10248" max="10497" width="9.140625" style="102"/>
    <col min="10498" max="10498" width="11.5703125" style="102" customWidth="1"/>
    <col min="10499" max="10499" width="13.140625" style="102" customWidth="1"/>
    <col min="10500" max="10500" width="48.42578125" style="102" customWidth="1"/>
    <col min="10501" max="10501" width="13.85546875" style="102" customWidth="1"/>
    <col min="10502" max="10502" width="11.42578125" style="102" customWidth="1"/>
    <col min="10503" max="10503" width="11.85546875" style="102" customWidth="1"/>
    <col min="10504" max="10753" width="9.140625" style="102"/>
    <col min="10754" max="10754" width="11.5703125" style="102" customWidth="1"/>
    <col min="10755" max="10755" width="13.140625" style="102" customWidth="1"/>
    <col min="10756" max="10756" width="48.42578125" style="102" customWidth="1"/>
    <col min="10757" max="10757" width="13.85546875" style="102" customWidth="1"/>
    <col min="10758" max="10758" width="11.42578125" style="102" customWidth="1"/>
    <col min="10759" max="10759" width="11.85546875" style="102" customWidth="1"/>
    <col min="10760" max="11009" width="9.140625" style="102"/>
    <col min="11010" max="11010" width="11.5703125" style="102" customWidth="1"/>
    <col min="11011" max="11011" width="13.140625" style="102" customWidth="1"/>
    <col min="11012" max="11012" width="48.42578125" style="102" customWidth="1"/>
    <col min="11013" max="11013" width="13.85546875" style="102" customWidth="1"/>
    <col min="11014" max="11014" width="11.42578125" style="102" customWidth="1"/>
    <col min="11015" max="11015" width="11.85546875" style="102" customWidth="1"/>
    <col min="11016" max="11265" width="9.140625" style="102"/>
    <col min="11266" max="11266" width="11.5703125" style="102" customWidth="1"/>
    <col min="11267" max="11267" width="13.140625" style="102" customWidth="1"/>
    <col min="11268" max="11268" width="48.42578125" style="102" customWidth="1"/>
    <col min="11269" max="11269" width="13.85546875" style="102" customWidth="1"/>
    <col min="11270" max="11270" width="11.42578125" style="102" customWidth="1"/>
    <col min="11271" max="11271" width="11.85546875" style="102" customWidth="1"/>
    <col min="11272" max="11521" width="9.140625" style="102"/>
    <col min="11522" max="11522" width="11.5703125" style="102" customWidth="1"/>
    <col min="11523" max="11523" width="13.140625" style="102" customWidth="1"/>
    <col min="11524" max="11524" width="48.42578125" style="102" customWidth="1"/>
    <col min="11525" max="11525" width="13.85546875" style="102" customWidth="1"/>
    <col min="11526" max="11526" width="11.42578125" style="102" customWidth="1"/>
    <col min="11527" max="11527" width="11.85546875" style="102" customWidth="1"/>
    <col min="11528" max="11777" width="9.140625" style="102"/>
    <col min="11778" max="11778" width="11.5703125" style="102" customWidth="1"/>
    <col min="11779" max="11779" width="13.140625" style="102" customWidth="1"/>
    <col min="11780" max="11780" width="48.42578125" style="102" customWidth="1"/>
    <col min="11781" max="11781" width="13.85546875" style="102" customWidth="1"/>
    <col min="11782" max="11782" width="11.42578125" style="102" customWidth="1"/>
    <col min="11783" max="11783" width="11.85546875" style="102" customWidth="1"/>
    <col min="11784" max="12033" width="9.140625" style="102"/>
    <col min="12034" max="12034" width="11.5703125" style="102" customWidth="1"/>
    <col min="12035" max="12035" width="13.140625" style="102" customWidth="1"/>
    <col min="12036" max="12036" width="48.42578125" style="102" customWidth="1"/>
    <col min="12037" max="12037" width="13.85546875" style="102" customWidth="1"/>
    <col min="12038" max="12038" width="11.42578125" style="102" customWidth="1"/>
    <col min="12039" max="12039" width="11.85546875" style="102" customWidth="1"/>
    <col min="12040" max="12289" width="9.140625" style="102"/>
    <col min="12290" max="12290" width="11.5703125" style="102" customWidth="1"/>
    <col min="12291" max="12291" width="13.140625" style="102" customWidth="1"/>
    <col min="12292" max="12292" width="48.42578125" style="102" customWidth="1"/>
    <col min="12293" max="12293" width="13.85546875" style="102" customWidth="1"/>
    <col min="12294" max="12294" width="11.42578125" style="102" customWidth="1"/>
    <col min="12295" max="12295" width="11.85546875" style="102" customWidth="1"/>
    <col min="12296" max="12545" width="9.140625" style="102"/>
    <col min="12546" max="12546" width="11.5703125" style="102" customWidth="1"/>
    <col min="12547" max="12547" width="13.140625" style="102" customWidth="1"/>
    <col min="12548" max="12548" width="48.42578125" style="102" customWidth="1"/>
    <col min="12549" max="12549" width="13.85546875" style="102" customWidth="1"/>
    <col min="12550" max="12550" width="11.42578125" style="102" customWidth="1"/>
    <col min="12551" max="12551" width="11.85546875" style="102" customWidth="1"/>
    <col min="12552" max="12801" width="9.140625" style="102"/>
    <col min="12802" max="12802" width="11.5703125" style="102" customWidth="1"/>
    <col min="12803" max="12803" width="13.140625" style="102" customWidth="1"/>
    <col min="12804" max="12804" width="48.42578125" style="102" customWidth="1"/>
    <col min="12805" max="12805" width="13.85546875" style="102" customWidth="1"/>
    <col min="12806" max="12806" width="11.42578125" style="102" customWidth="1"/>
    <col min="12807" max="12807" width="11.85546875" style="102" customWidth="1"/>
    <col min="12808" max="13057" width="9.140625" style="102"/>
    <col min="13058" max="13058" width="11.5703125" style="102" customWidth="1"/>
    <col min="13059" max="13059" width="13.140625" style="102" customWidth="1"/>
    <col min="13060" max="13060" width="48.42578125" style="102" customWidth="1"/>
    <col min="13061" max="13061" width="13.85546875" style="102" customWidth="1"/>
    <col min="13062" max="13062" width="11.42578125" style="102" customWidth="1"/>
    <col min="13063" max="13063" width="11.85546875" style="102" customWidth="1"/>
    <col min="13064" max="13313" width="9.140625" style="102"/>
    <col min="13314" max="13314" width="11.5703125" style="102" customWidth="1"/>
    <col min="13315" max="13315" width="13.140625" style="102" customWidth="1"/>
    <col min="13316" max="13316" width="48.42578125" style="102" customWidth="1"/>
    <col min="13317" max="13317" width="13.85546875" style="102" customWidth="1"/>
    <col min="13318" max="13318" width="11.42578125" style="102" customWidth="1"/>
    <col min="13319" max="13319" width="11.85546875" style="102" customWidth="1"/>
    <col min="13320" max="13569" width="9.140625" style="102"/>
    <col min="13570" max="13570" width="11.5703125" style="102" customWidth="1"/>
    <col min="13571" max="13571" width="13.140625" style="102" customWidth="1"/>
    <col min="13572" max="13572" width="48.42578125" style="102" customWidth="1"/>
    <col min="13573" max="13573" width="13.85546875" style="102" customWidth="1"/>
    <col min="13574" max="13574" width="11.42578125" style="102" customWidth="1"/>
    <col min="13575" max="13575" width="11.85546875" style="102" customWidth="1"/>
    <col min="13576" max="13825" width="9.140625" style="102"/>
    <col min="13826" max="13826" width="11.5703125" style="102" customWidth="1"/>
    <col min="13827" max="13827" width="13.140625" style="102" customWidth="1"/>
    <col min="13828" max="13828" width="48.42578125" style="102" customWidth="1"/>
    <col min="13829" max="13829" width="13.85546875" style="102" customWidth="1"/>
    <col min="13830" max="13830" width="11.42578125" style="102" customWidth="1"/>
    <col min="13831" max="13831" width="11.85546875" style="102" customWidth="1"/>
    <col min="13832" max="14081" width="9.140625" style="102"/>
    <col min="14082" max="14082" width="11.5703125" style="102" customWidth="1"/>
    <col min="14083" max="14083" width="13.140625" style="102" customWidth="1"/>
    <col min="14084" max="14084" width="48.42578125" style="102" customWidth="1"/>
    <col min="14085" max="14085" width="13.85546875" style="102" customWidth="1"/>
    <col min="14086" max="14086" width="11.42578125" style="102" customWidth="1"/>
    <col min="14087" max="14087" width="11.85546875" style="102" customWidth="1"/>
    <col min="14088" max="14337" width="9.140625" style="102"/>
    <col min="14338" max="14338" width="11.5703125" style="102" customWidth="1"/>
    <col min="14339" max="14339" width="13.140625" style="102" customWidth="1"/>
    <col min="14340" max="14340" width="48.42578125" style="102" customWidth="1"/>
    <col min="14341" max="14341" width="13.85546875" style="102" customWidth="1"/>
    <col min="14342" max="14342" width="11.42578125" style="102" customWidth="1"/>
    <col min="14343" max="14343" width="11.85546875" style="102" customWidth="1"/>
    <col min="14344" max="14593" width="9.140625" style="102"/>
    <col min="14594" max="14594" width="11.5703125" style="102" customWidth="1"/>
    <col min="14595" max="14595" width="13.140625" style="102" customWidth="1"/>
    <col min="14596" max="14596" width="48.42578125" style="102" customWidth="1"/>
    <col min="14597" max="14597" width="13.85546875" style="102" customWidth="1"/>
    <col min="14598" max="14598" width="11.42578125" style="102" customWidth="1"/>
    <col min="14599" max="14599" width="11.85546875" style="102" customWidth="1"/>
    <col min="14600" max="14849" width="9.140625" style="102"/>
    <col min="14850" max="14850" width="11.5703125" style="102" customWidth="1"/>
    <col min="14851" max="14851" width="13.140625" style="102" customWidth="1"/>
    <col min="14852" max="14852" width="48.42578125" style="102" customWidth="1"/>
    <col min="14853" max="14853" width="13.85546875" style="102" customWidth="1"/>
    <col min="14854" max="14854" width="11.42578125" style="102" customWidth="1"/>
    <col min="14855" max="14855" width="11.85546875" style="102" customWidth="1"/>
    <col min="14856" max="15105" width="9.140625" style="102"/>
    <col min="15106" max="15106" width="11.5703125" style="102" customWidth="1"/>
    <col min="15107" max="15107" width="13.140625" style="102" customWidth="1"/>
    <col min="15108" max="15108" width="48.42578125" style="102" customWidth="1"/>
    <col min="15109" max="15109" width="13.85546875" style="102" customWidth="1"/>
    <col min="15110" max="15110" width="11.42578125" style="102" customWidth="1"/>
    <col min="15111" max="15111" width="11.85546875" style="102" customWidth="1"/>
    <col min="15112" max="15361" width="9.140625" style="102"/>
    <col min="15362" max="15362" width="11.5703125" style="102" customWidth="1"/>
    <col min="15363" max="15363" width="13.140625" style="102" customWidth="1"/>
    <col min="15364" max="15364" width="48.42578125" style="102" customWidth="1"/>
    <col min="15365" max="15365" width="13.85546875" style="102" customWidth="1"/>
    <col min="15366" max="15366" width="11.42578125" style="102" customWidth="1"/>
    <col min="15367" max="15367" width="11.85546875" style="102" customWidth="1"/>
    <col min="15368" max="15617" width="9.140625" style="102"/>
    <col min="15618" max="15618" width="11.5703125" style="102" customWidth="1"/>
    <col min="15619" max="15619" width="13.140625" style="102" customWidth="1"/>
    <col min="15620" max="15620" width="48.42578125" style="102" customWidth="1"/>
    <col min="15621" max="15621" width="13.85546875" style="102" customWidth="1"/>
    <col min="15622" max="15622" width="11.42578125" style="102" customWidth="1"/>
    <col min="15623" max="15623" width="11.85546875" style="102" customWidth="1"/>
    <col min="15624" max="15873" width="9.140625" style="102"/>
    <col min="15874" max="15874" width="11.5703125" style="102" customWidth="1"/>
    <col min="15875" max="15875" width="13.140625" style="102" customWidth="1"/>
    <col min="15876" max="15876" width="48.42578125" style="102" customWidth="1"/>
    <col min="15877" max="15877" width="13.85546875" style="102" customWidth="1"/>
    <col min="15878" max="15878" width="11.42578125" style="102" customWidth="1"/>
    <col min="15879" max="15879" width="11.85546875" style="102" customWidth="1"/>
    <col min="15880" max="16129" width="9.140625" style="102"/>
    <col min="16130" max="16130" width="11.5703125" style="102" customWidth="1"/>
    <col min="16131" max="16131" width="13.140625" style="102" customWidth="1"/>
    <col min="16132" max="16132" width="48.42578125" style="102" customWidth="1"/>
    <col min="16133" max="16133" width="13.85546875" style="102" customWidth="1"/>
    <col min="16134" max="16134" width="11.42578125" style="102" customWidth="1"/>
    <col min="16135" max="16135" width="11.85546875" style="102" customWidth="1"/>
    <col min="16136" max="16384" width="9.140625" style="102"/>
  </cols>
  <sheetData>
    <row r="1" spans="1:25" ht="63.75" customHeight="1" x14ac:dyDescent="0.2">
      <c r="A1" s="285" t="s">
        <v>3246</v>
      </c>
      <c r="B1" s="285"/>
      <c r="C1" s="285"/>
      <c r="D1" s="285"/>
      <c r="E1" s="285"/>
      <c r="F1" s="285"/>
      <c r="G1" s="285"/>
      <c r="H1" s="285"/>
      <c r="I1" s="285"/>
      <c r="J1" s="285"/>
      <c r="K1" s="230"/>
    </row>
    <row r="2" spans="1:25" x14ac:dyDescent="0.2">
      <c r="A2" s="139"/>
      <c r="B2" s="139"/>
      <c r="C2" s="139"/>
      <c r="D2" s="139"/>
      <c r="E2" s="139"/>
      <c r="F2" s="139"/>
    </row>
    <row r="4" spans="1:25" ht="37.5" customHeight="1" x14ac:dyDescent="0.2">
      <c r="A4" s="317" t="s">
        <v>3248</v>
      </c>
      <c r="B4" s="317"/>
      <c r="C4" s="317"/>
      <c r="D4" s="317"/>
      <c r="E4" s="317"/>
      <c r="F4" s="317"/>
      <c r="G4" s="317"/>
      <c r="H4" s="317"/>
      <c r="I4" s="317"/>
      <c r="J4" s="317"/>
      <c r="K4" s="231"/>
    </row>
    <row r="5" spans="1:25" ht="13.5" thickBot="1" x14ac:dyDescent="0.25"/>
    <row r="6" spans="1:25" ht="21.75" customHeight="1" thickBot="1" x14ac:dyDescent="0.25">
      <c r="D6" s="249"/>
      <c r="E6" s="323" t="s">
        <v>2968</v>
      </c>
      <c r="F6" s="324"/>
      <c r="G6" s="325" t="s">
        <v>2969</v>
      </c>
      <c r="H6" s="324"/>
      <c r="I6" s="325" t="s">
        <v>2970</v>
      </c>
      <c r="J6" s="324"/>
      <c r="K6" s="233"/>
    </row>
    <row r="7" spans="1:25" ht="48" customHeight="1" thickBot="1" x14ac:dyDescent="0.25">
      <c r="A7" s="184" t="s">
        <v>2</v>
      </c>
      <c r="B7" s="185" t="s">
        <v>3</v>
      </c>
      <c r="C7" s="176" t="s">
        <v>4</v>
      </c>
      <c r="D7" s="238" t="s">
        <v>5</v>
      </c>
      <c r="E7" s="240" t="s">
        <v>3327</v>
      </c>
      <c r="F7" s="241" t="s">
        <v>3328</v>
      </c>
      <c r="G7" s="239" t="s">
        <v>3249</v>
      </c>
      <c r="H7" s="241" t="s">
        <v>3328</v>
      </c>
      <c r="I7" s="241" t="s">
        <v>3249</v>
      </c>
      <c r="J7" s="241" t="s">
        <v>3328</v>
      </c>
      <c r="K7" s="234"/>
    </row>
    <row r="8" spans="1:25" ht="25.5" x14ac:dyDescent="0.2">
      <c r="A8" s="170" t="s">
        <v>9</v>
      </c>
      <c r="B8" s="170" t="s">
        <v>3258</v>
      </c>
      <c r="C8" s="171" t="s">
        <v>2212</v>
      </c>
      <c r="D8" s="170" t="s">
        <v>3029</v>
      </c>
      <c r="E8" s="173">
        <f>'10,1'!E9</f>
        <v>342.61666666666673</v>
      </c>
      <c r="F8" s="173">
        <f>'10,1'!J9</f>
        <v>280.83333333333337</v>
      </c>
      <c r="G8" s="173">
        <f>'10,1'!F9</f>
        <v>649.65</v>
      </c>
      <c r="H8" s="173">
        <f>'10,1'!M9</f>
        <v>532.5</v>
      </c>
      <c r="I8" s="173">
        <v>766.56666666666672</v>
      </c>
      <c r="J8" s="173">
        <f>'10,1'!P9</f>
        <v>628.33333333333337</v>
      </c>
      <c r="K8" s="235"/>
      <c r="L8" s="224"/>
      <c r="M8" s="224"/>
      <c r="N8" s="224"/>
      <c r="O8" s="224"/>
      <c r="P8" s="224"/>
      <c r="Q8" s="224"/>
      <c r="R8" s="145"/>
      <c r="S8" s="145"/>
      <c r="T8" s="145"/>
      <c r="U8" s="229"/>
      <c r="W8" s="144"/>
      <c r="Y8" s="144"/>
    </row>
    <row r="9" spans="1:25" ht="25.5" x14ac:dyDescent="0.2">
      <c r="A9" s="16">
        <f>A8+1</f>
        <v>2</v>
      </c>
      <c r="B9" s="16" t="s">
        <v>3259</v>
      </c>
      <c r="C9" s="17" t="s">
        <v>3300</v>
      </c>
      <c r="D9" s="16" t="s">
        <v>3029</v>
      </c>
      <c r="E9" s="173">
        <f>'10,1'!E10</f>
        <v>814.35</v>
      </c>
      <c r="F9" s="173">
        <f>'10,1'!J10</f>
        <v>667.5</v>
      </c>
      <c r="G9" s="173">
        <f>'10,1'!F10</f>
        <v>1542.2833333333333</v>
      </c>
      <c r="H9" s="173">
        <f>'10,1'!M10</f>
        <v>1264.1666666666667</v>
      </c>
      <c r="I9" s="173">
        <v>1819.8333333333335</v>
      </c>
      <c r="J9" s="173">
        <f>'10,1'!P10</f>
        <v>1491.6666666666667</v>
      </c>
      <c r="K9" s="235"/>
      <c r="L9" s="224"/>
      <c r="M9" s="224"/>
      <c r="N9" s="224"/>
      <c r="O9" s="224"/>
      <c r="P9" s="224"/>
      <c r="Q9" s="224"/>
      <c r="R9" s="145"/>
      <c r="S9" s="145"/>
      <c r="T9" s="145"/>
      <c r="U9" s="144"/>
      <c r="W9" s="144"/>
      <c r="Y9" s="144"/>
    </row>
    <row r="10" spans="1:25" ht="25.5" x14ac:dyDescent="0.2">
      <c r="A10" s="16">
        <f t="shared" ref="A10:A35" si="0">A9+1</f>
        <v>3</v>
      </c>
      <c r="B10" s="16" t="s">
        <v>3260</v>
      </c>
      <c r="C10" s="17" t="s">
        <v>3301</v>
      </c>
      <c r="D10" s="16" t="s">
        <v>3029</v>
      </c>
      <c r="E10" s="173">
        <f>'10,1'!E11</f>
        <v>1049.2</v>
      </c>
      <c r="F10" s="173">
        <f>'10,1'!J11</f>
        <v>860</v>
      </c>
      <c r="G10" s="173">
        <f>'10,1'!F11</f>
        <v>1989.6166666666668</v>
      </c>
      <c r="H10" s="173">
        <f>'10,1'!M11</f>
        <v>1630.8333333333335</v>
      </c>
      <c r="I10" s="173">
        <v>2347.4833333333336</v>
      </c>
      <c r="J10" s="173">
        <f>'10,1'!P11</f>
        <v>1924.1666666666667</v>
      </c>
      <c r="K10" s="235"/>
      <c r="L10" s="224"/>
      <c r="M10" s="224"/>
      <c r="N10" s="224"/>
      <c r="O10" s="224"/>
      <c r="P10" s="224"/>
      <c r="Q10" s="224"/>
      <c r="R10" s="145"/>
      <c r="S10" s="145"/>
      <c r="T10" s="145"/>
      <c r="U10" s="144"/>
      <c r="W10" s="144"/>
      <c r="Y10" s="144"/>
    </row>
    <row r="11" spans="1:25" ht="25.5" x14ac:dyDescent="0.2">
      <c r="A11" s="16">
        <f t="shared" si="0"/>
        <v>4</v>
      </c>
      <c r="B11" s="16" t="s">
        <v>3261</v>
      </c>
      <c r="C11" s="17" t="s">
        <v>2199</v>
      </c>
      <c r="D11" s="16" t="s">
        <v>3029</v>
      </c>
      <c r="E11" s="173">
        <f>'10,1'!E12</f>
        <v>214.51666666666668</v>
      </c>
      <c r="F11" s="173">
        <f>'10,1'!J12</f>
        <v>175.83333333333334</v>
      </c>
      <c r="G11" s="173">
        <f>'10,1'!F12</f>
        <v>405.65</v>
      </c>
      <c r="H11" s="173">
        <f>'10,1'!M12</f>
        <v>332.5</v>
      </c>
      <c r="I11" s="173">
        <v>478.84999999999997</v>
      </c>
      <c r="J11" s="173">
        <f>'10,1'!P12</f>
        <v>392.5</v>
      </c>
      <c r="K11" s="235"/>
      <c r="L11" s="224"/>
      <c r="M11" s="224"/>
      <c r="N11" s="224"/>
      <c r="O11" s="224"/>
      <c r="P11" s="224"/>
      <c r="Q11" s="224"/>
      <c r="R11" s="145"/>
      <c r="S11" s="145"/>
      <c r="T11" s="145"/>
      <c r="U11" s="144"/>
      <c r="W11" s="144"/>
      <c r="Y11" s="144"/>
    </row>
    <row r="12" spans="1:25" ht="25.5" x14ac:dyDescent="0.2">
      <c r="A12" s="16">
        <f t="shared" si="0"/>
        <v>5</v>
      </c>
      <c r="B12" s="16" t="s">
        <v>3262</v>
      </c>
      <c r="C12" s="17" t="s">
        <v>2213</v>
      </c>
      <c r="D12" s="16" t="s">
        <v>3029</v>
      </c>
      <c r="E12" s="173">
        <f>'10,1'!E13</f>
        <v>1499.5833333333335</v>
      </c>
      <c r="F12" s="173">
        <f>'10,1'!J13</f>
        <v>1229.1666666666667</v>
      </c>
      <c r="G12" s="173">
        <f>'10,1'!F13</f>
        <v>2841.5833333333335</v>
      </c>
      <c r="H12" s="173">
        <f>'10,1'!M13</f>
        <v>2329.166666666667</v>
      </c>
      <c r="I12" s="173">
        <v>3352.9666666666667</v>
      </c>
      <c r="J12" s="173">
        <f>'10,1'!P13</f>
        <v>2748.3333333333335</v>
      </c>
      <c r="K12" s="235"/>
      <c r="L12" s="224"/>
      <c r="M12" s="224"/>
      <c r="N12" s="224"/>
      <c r="O12" s="224"/>
      <c r="P12" s="224"/>
      <c r="Q12" s="224"/>
      <c r="R12" s="145"/>
      <c r="S12" s="145"/>
      <c r="T12" s="145"/>
      <c r="U12" s="144"/>
      <c r="W12" s="144"/>
      <c r="Y12" s="144"/>
    </row>
    <row r="13" spans="1:25" ht="25.5" x14ac:dyDescent="0.2">
      <c r="A13" s="16">
        <f t="shared" si="0"/>
        <v>6</v>
      </c>
      <c r="B13" s="16" t="s">
        <v>3263</v>
      </c>
      <c r="C13" s="17" t="s">
        <v>2214</v>
      </c>
      <c r="D13" s="16" t="s">
        <v>3029</v>
      </c>
      <c r="E13" s="173">
        <f>'10,1'!E14</f>
        <v>1927.6</v>
      </c>
      <c r="F13" s="173">
        <f>'10,1'!J14</f>
        <v>1580</v>
      </c>
      <c r="G13" s="173">
        <f>'10,1'!F14</f>
        <v>3653.9</v>
      </c>
      <c r="H13" s="173">
        <f>'10,1'!M14</f>
        <v>2995</v>
      </c>
      <c r="I13" s="173">
        <v>4311.6833333333334</v>
      </c>
      <c r="J13" s="173">
        <f>'10,1'!P14</f>
        <v>3534.166666666667</v>
      </c>
      <c r="K13" s="235"/>
      <c r="L13" s="224"/>
      <c r="M13" s="224"/>
      <c r="N13" s="224"/>
      <c r="O13" s="224"/>
      <c r="P13" s="224"/>
      <c r="Q13" s="224"/>
      <c r="R13" s="145"/>
      <c r="S13" s="145"/>
      <c r="T13" s="145"/>
      <c r="U13" s="144"/>
      <c r="W13" s="144"/>
      <c r="Y13" s="144"/>
    </row>
    <row r="14" spans="1:25" ht="25.5" x14ac:dyDescent="0.2">
      <c r="A14" s="16">
        <f t="shared" si="0"/>
        <v>7</v>
      </c>
      <c r="B14" s="16" t="s">
        <v>3264</v>
      </c>
      <c r="C14" s="17" t="s">
        <v>3250</v>
      </c>
      <c r="D14" s="16" t="s">
        <v>3029</v>
      </c>
      <c r="E14" s="173">
        <f>'10,1'!E15</f>
        <v>2355.6166666666668</v>
      </c>
      <c r="F14" s="173">
        <f>'10,1'!J15</f>
        <v>1930.8333333333335</v>
      </c>
      <c r="G14" s="173">
        <f>'10,1'!F15</f>
        <v>4465.2</v>
      </c>
      <c r="H14" s="173">
        <f>'10,1'!M15</f>
        <v>3660</v>
      </c>
      <c r="I14" s="173">
        <v>5269.3833333333332</v>
      </c>
      <c r="J14" s="173">
        <f>'10,1'!P15</f>
        <v>4319.166666666667</v>
      </c>
      <c r="K14" s="235"/>
      <c r="L14" s="224"/>
      <c r="M14" s="224"/>
      <c r="N14" s="224"/>
      <c r="O14" s="224"/>
      <c r="P14" s="224"/>
      <c r="Q14" s="224"/>
      <c r="R14" s="145"/>
      <c r="S14" s="145"/>
      <c r="T14" s="145"/>
      <c r="U14" s="144"/>
      <c r="W14" s="144"/>
      <c r="Y14" s="144"/>
    </row>
    <row r="15" spans="1:25" x14ac:dyDescent="0.2">
      <c r="A15" s="16">
        <f t="shared" si="0"/>
        <v>8</v>
      </c>
      <c r="B15" s="16" t="s">
        <v>3265</v>
      </c>
      <c r="C15" s="17" t="s">
        <v>3302</v>
      </c>
      <c r="D15" s="16" t="s">
        <v>3029</v>
      </c>
      <c r="E15" s="173">
        <f>'10,1'!E16</f>
        <v>2676.8833333333337</v>
      </c>
      <c r="F15" s="173">
        <f>'10,1'!J16</f>
        <v>2194.166666666667</v>
      </c>
      <c r="G15" s="173">
        <f>'10,1'!F16</f>
        <v>5074.1833333333334</v>
      </c>
      <c r="H15" s="173">
        <f>'10,1'!M16</f>
        <v>4159.166666666667</v>
      </c>
      <c r="I15" s="173">
        <v>5988.166666666667</v>
      </c>
      <c r="J15" s="173">
        <f>'10,1'!P16</f>
        <v>4908.3333333333339</v>
      </c>
      <c r="K15" s="235"/>
      <c r="L15" s="224"/>
      <c r="M15" s="224"/>
      <c r="N15" s="224"/>
      <c r="O15" s="224"/>
      <c r="P15" s="224"/>
      <c r="Q15" s="224"/>
      <c r="R15" s="145"/>
      <c r="S15" s="145"/>
      <c r="T15" s="145"/>
      <c r="U15" s="144"/>
      <c r="W15" s="144"/>
      <c r="Y15" s="144"/>
    </row>
    <row r="16" spans="1:25" ht="25.5" x14ac:dyDescent="0.2">
      <c r="A16" s="16">
        <f t="shared" si="0"/>
        <v>9</v>
      </c>
      <c r="B16" s="16" t="s">
        <v>3266</v>
      </c>
      <c r="C16" s="17" t="s">
        <v>2215</v>
      </c>
      <c r="D16" s="16" t="s">
        <v>3029</v>
      </c>
      <c r="E16" s="173">
        <f>'10,1'!E17</f>
        <v>1606.3333333333335</v>
      </c>
      <c r="F16" s="173">
        <f>'10,1'!J17</f>
        <v>1316.6666666666667</v>
      </c>
      <c r="G16" s="173">
        <f>'10,1'!F17</f>
        <v>3044.916666666667</v>
      </c>
      <c r="H16" s="173">
        <f>'10,1'!M17</f>
        <v>2495.8333333333335</v>
      </c>
      <c r="I16" s="173">
        <v>3592.9</v>
      </c>
      <c r="J16" s="173">
        <f>'10,1'!P17</f>
        <v>2945</v>
      </c>
      <c r="K16" s="235"/>
      <c r="L16" s="224"/>
      <c r="M16" s="224"/>
      <c r="N16" s="224"/>
      <c r="O16" s="224"/>
      <c r="P16" s="224"/>
      <c r="Q16" s="224"/>
      <c r="R16" s="145"/>
      <c r="S16" s="145"/>
      <c r="T16" s="145"/>
      <c r="U16" s="144"/>
      <c r="W16" s="144"/>
      <c r="Y16" s="144"/>
    </row>
    <row r="17" spans="1:25" ht="25.5" x14ac:dyDescent="0.2">
      <c r="A17" s="16">
        <f t="shared" si="0"/>
        <v>10</v>
      </c>
      <c r="B17" s="16" t="s">
        <v>3267</v>
      </c>
      <c r="C17" s="17" t="s">
        <v>2216</v>
      </c>
      <c r="D17" s="16" t="s">
        <v>3029</v>
      </c>
      <c r="E17" s="173">
        <f>'10,1'!E18</f>
        <v>2034.35</v>
      </c>
      <c r="F17" s="173">
        <f>'10,1'!J18</f>
        <v>1667.5</v>
      </c>
      <c r="G17" s="173">
        <f>'10,1'!F18</f>
        <v>3856.2166666666667</v>
      </c>
      <c r="H17" s="173">
        <f>'10,1'!M18</f>
        <v>3160.8333333333335</v>
      </c>
      <c r="I17" s="173">
        <v>4550.5999999999995</v>
      </c>
      <c r="J17" s="173">
        <f>'10,1'!P18</f>
        <v>3730</v>
      </c>
      <c r="K17" s="235"/>
      <c r="L17" s="224"/>
      <c r="M17" s="224"/>
      <c r="N17" s="224"/>
      <c r="O17" s="224"/>
      <c r="P17" s="224"/>
      <c r="Q17" s="224"/>
      <c r="R17" s="145"/>
      <c r="S17" s="145"/>
      <c r="T17" s="145"/>
      <c r="U17" s="144"/>
      <c r="W17" s="144"/>
      <c r="Y17" s="144"/>
    </row>
    <row r="18" spans="1:25" ht="25.5" x14ac:dyDescent="0.2">
      <c r="A18" s="16">
        <f t="shared" si="0"/>
        <v>11</v>
      </c>
      <c r="B18" s="16" t="s">
        <v>3268</v>
      </c>
      <c r="C18" s="17" t="s">
        <v>2217</v>
      </c>
      <c r="D18" s="16" t="s">
        <v>3029</v>
      </c>
      <c r="E18" s="173">
        <f>'10,1'!E19</f>
        <v>2463.3833333333332</v>
      </c>
      <c r="F18" s="173">
        <f>'10,1'!J19</f>
        <v>2019.1666666666667</v>
      </c>
      <c r="G18" s="173">
        <f>'10,1'!F19</f>
        <v>4668.5333333333338</v>
      </c>
      <c r="H18" s="173">
        <f>'10,1'!M19</f>
        <v>3826.666666666667</v>
      </c>
      <c r="I18" s="173">
        <v>5508.3</v>
      </c>
      <c r="J18" s="173">
        <f>'10,1'!P19</f>
        <v>4515</v>
      </c>
      <c r="K18" s="235"/>
      <c r="L18" s="224"/>
      <c r="M18" s="224"/>
      <c r="N18" s="224"/>
      <c r="O18" s="224"/>
      <c r="P18" s="224"/>
      <c r="Q18" s="224"/>
      <c r="R18" s="145"/>
      <c r="S18" s="145"/>
      <c r="T18" s="145"/>
      <c r="U18" s="144"/>
      <c r="W18" s="144"/>
      <c r="Y18" s="144"/>
    </row>
    <row r="19" spans="1:25" ht="25.5" x14ac:dyDescent="0.2">
      <c r="A19" s="16">
        <f t="shared" si="0"/>
        <v>12</v>
      </c>
      <c r="B19" s="16" t="s">
        <v>3269</v>
      </c>
      <c r="C19" s="17" t="s">
        <v>3303</v>
      </c>
      <c r="D19" s="16" t="s">
        <v>3029</v>
      </c>
      <c r="E19" s="173">
        <f>'10,1'!E20</f>
        <v>2784.65</v>
      </c>
      <c r="F19" s="173">
        <f>'10,1'!J20</f>
        <v>2282.5</v>
      </c>
      <c r="G19" s="173">
        <f>'10,1'!F20</f>
        <v>5277.5166666666673</v>
      </c>
      <c r="H19" s="173">
        <f>'10,1'!M20</f>
        <v>4325.8333333333339</v>
      </c>
      <c r="I19" s="173">
        <v>6227.0833333333339</v>
      </c>
      <c r="J19" s="173">
        <f>'10,1'!P20</f>
        <v>5104.166666666667</v>
      </c>
      <c r="K19" s="235"/>
      <c r="L19" s="224"/>
      <c r="M19" s="224"/>
      <c r="N19" s="224"/>
      <c r="O19" s="224"/>
      <c r="P19" s="224"/>
      <c r="Q19" s="224"/>
      <c r="R19" s="145"/>
      <c r="S19" s="145"/>
      <c r="T19" s="145"/>
      <c r="U19" s="144"/>
      <c r="W19" s="144"/>
      <c r="Y19" s="144"/>
    </row>
    <row r="20" spans="1:25" x14ac:dyDescent="0.2">
      <c r="A20" s="16">
        <f t="shared" si="0"/>
        <v>13</v>
      </c>
      <c r="B20" s="16" t="s">
        <v>3270</v>
      </c>
      <c r="C20" s="17" t="s">
        <v>3251</v>
      </c>
      <c r="D20" s="16" t="s">
        <v>3029</v>
      </c>
      <c r="E20" s="173">
        <f>'10,1'!E21</f>
        <v>1606.3333333333335</v>
      </c>
      <c r="F20" s="173">
        <f>'10,1'!J21</f>
        <v>1316.6666666666667</v>
      </c>
      <c r="G20" s="173">
        <f>'10,1'!F21</f>
        <v>3044.916666666667</v>
      </c>
      <c r="H20" s="173">
        <f>'10,1'!M21</f>
        <v>2495.8333333333335</v>
      </c>
      <c r="I20" s="173">
        <v>3592.9</v>
      </c>
      <c r="J20" s="173">
        <f>'10,1'!P21</f>
        <v>2945</v>
      </c>
      <c r="K20" s="235"/>
      <c r="L20" s="224"/>
      <c r="M20" s="224"/>
      <c r="N20" s="224"/>
      <c r="O20" s="224"/>
      <c r="P20" s="224"/>
      <c r="Q20" s="224"/>
      <c r="R20" s="145"/>
      <c r="S20" s="145"/>
      <c r="T20" s="145"/>
      <c r="U20" s="144"/>
      <c r="W20" s="144"/>
      <c r="Y20" s="144"/>
    </row>
    <row r="21" spans="1:25" x14ac:dyDescent="0.2">
      <c r="A21" s="16">
        <f t="shared" si="0"/>
        <v>14</v>
      </c>
      <c r="B21" s="16" t="s">
        <v>3271</v>
      </c>
      <c r="C21" s="17" t="s">
        <v>3252</v>
      </c>
      <c r="D21" s="16" t="s">
        <v>3029</v>
      </c>
      <c r="E21" s="173">
        <f>'10,1'!E22</f>
        <v>1606.3333333333335</v>
      </c>
      <c r="F21" s="173">
        <f>'10,1'!J22</f>
        <v>1316.6666666666667</v>
      </c>
      <c r="G21" s="173">
        <f>'10,1'!F22</f>
        <v>3044.916666666667</v>
      </c>
      <c r="H21" s="173">
        <f>'10,1'!M22</f>
        <v>2495.8333333333335</v>
      </c>
      <c r="I21" s="173">
        <v>3592.9</v>
      </c>
      <c r="J21" s="173">
        <f>'10,1'!P22</f>
        <v>2945</v>
      </c>
      <c r="K21" s="235"/>
      <c r="L21" s="224"/>
      <c r="M21" s="224"/>
      <c r="N21" s="224"/>
      <c r="O21" s="224"/>
      <c r="P21" s="224"/>
      <c r="Q21" s="224"/>
      <c r="R21" s="145"/>
      <c r="S21" s="145"/>
      <c r="T21" s="145"/>
      <c r="U21" s="144"/>
      <c r="W21" s="144"/>
      <c r="Y21" s="144"/>
    </row>
    <row r="22" spans="1:25" x14ac:dyDescent="0.2">
      <c r="A22" s="16">
        <f t="shared" si="0"/>
        <v>15</v>
      </c>
      <c r="B22" s="16" t="s">
        <v>3272</v>
      </c>
      <c r="C22" s="17" t="s">
        <v>3253</v>
      </c>
      <c r="D22" s="16" t="s">
        <v>3029</v>
      </c>
      <c r="E22" s="173">
        <f>'10,1'!E23</f>
        <v>793</v>
      </c>
      <c r="F22" s="173">
        <f>'10,1'!J23</f>
        <v>650</v>
      </c>
      <c r="G22" s="173">
        <f>'10,1'!F23</f>
        <v>1501.6166666666668</v>
      </c>
      <c r="H22" s="173">
        <f>'10,1'!M23</f>
        <v>1230.8333333333335</v>
      </c>
      <c r="I22" s="173">
        <v>1772.05</v>
      </c>
      <c r="J22" s="173">
        <f>'10,1'!P23</f>
        <v>1452.5</v>
      </c>
      <c r="K22" s="235"/>
      <c r="L22" s="224"/>
      <c r="M22" s="224"/>
      <c r="N22" s="224"/>
      <c r="O22" s="224"/>
      <c r="P22" s="224"/>
      <c r="Q22" s="224"/>
      <c r="R22" s="145"/>
      <c r="S22" s="145"/>
      <c r="T22" s="145"/>
      <c r="U22" s="144"/>
      <c r="W22" s="144"/>
      <c r="Y22" s="144"/>
    </row>
    <row r="23" spans="1:25" x14ac:dyDescent="0.2">
      <c r="A23" s="16">
        <f t="shared" si="0"/>
        <v>16</v>
      </c>
      <c r="B23" s="16" t="s">
        <v>3273</v>
      </c>
      <c r="C23" s="17" t="s">
        <v>3254</v>
      </c>
      <c r="D23" s="16" t="s">
        <v>3029</v>
      </c>
      <c r="E23" s="173">
        <f>'10,1'!E24</f>
        <v>921.1</v>
      </c>
      <c r="F23" s="173">
        <f>'10,1'!J24</f>
        <v>755</v>
      </c>
      <c r="G23" s="173">
        <f>'10,1'!F24</f>
        <v>1745.6166666666668</v>
      </c>
      <c r="H23" s="173">
        <f>'10,1'!M24</f>
        <v>1430.8333333333335</v>
      </c>
      <c r="I23" s="173">
        <v>2059.7666666666669</v>
      </c>
      <c r="J23" s="173">
        <f>'10,1'!P24</f>
        <v>1688.3333333333335</v>
      </c>
      <c r="K23" s="235"/>
      <c r="L23" s="224"/>
      <c r="M23" s="224"/>
      <c r="N23" s="224"/>
      <c r="O23" s="224"/>
      <c r="P23" s="224"/>
      <c r="Q23" s="224"/>
      <c r="R23" s="145"/>
      <c r="S23" s="145"/>
      <c r="T23" s="145"/>
      <c r="U23" s="144"/>
      <c r="W23" s="144"/>
      <c r="Y23" s="144"/>
    </row>
    <row r="24" spans="1:25" x14ac:dyDescent="0.2">
      <c r="A24" s="16">
        <f t="shared" si="0"/>
        <v>17</v>
      </c>
      <c r="B24" s="16" t="s">
        <v>3274</v>
      </c>
      <c r="C24" s="17" t="s">
        <v>3255</v>
      </c>
      <c r="D24" s="16" t="s">
        <v>3029</v>
      </c>
      <c r="E24" s="173">
        <f>'10,1'!E25</f>
        <v>1049.2</v>
      </c>
      <c r="F24" s="173">
        <f>'10,1'!J25</f>
        <v>860</v>
      </c>
      <c r="G24" s="173">
        <f>'10,1'!F25</f>
        <v>1989.6166666666668</v>
      </c>
      <c r="H24" s="173">
        <f>'10,1'!M25</f>
        <v>1630.8333333333335</v>
      </c>
      <c r="I24" s="173">
        <v>2347.4833333333336</v>
      </c>
      <c r="J24" s="173">
        <f>'10,1'!P25</f>
        <v>1924.1666666666667</v>
      </c>
      <c r="K24" s="235"/>
      <c r="L24" s="224"/>
      <c r="M24" s="224"/>
      <c r="N24" s="224"/>
      <c r="O24" s="224"/>
      <c r="P24" s="224"/>
      <c r="Q24" s="224"/>
      <c r="R24" s="145"/>
      <c r="S24" s="145"/>
      <c r="T24" s="145"/>
      <c r="U24" s="144"/>
      <c r="W24" s="144"/>
      <c r="Y24" s="144"/>
    </row>
    <row r="25" spans="1:25" x14ac:dyDescent="0.2">
      <c r="A25" s="16">
        <f t="shared" si="0"/>
        <v>18</v>
      </c>
      <c r="B25" s="16" t="s">
        <v>3275</v>
      </c>
      <c r="C25" s="17" t="s">
        <v>2218</v>
      </c>
      <c r="D25" s="16" t="s">
        <v>3029</v>
      </c>
      <c r="E25" s="173">
        <f>'10,1'!E26</f>
        <v>793</v>
      </c>
      <c r="F25" s="173">
        <f>'10,1'!J26</f>
        <v>650</v>
      </c>
      <c r="G25" s="173">
        <f>'10,1'!F26</f>
        <v>1501.6166666666668</v>
      </c>
      <c r="H25" s="173">
        <f>'10,1'!M26</f>
        <v>1230.8333333333335</v>
      </c>
      <c r="I25" s="173">
        <v>1772.05</v>
      </c>
      <c r="J25" s="173">
        <f>'10,1'!P26</f>
        <v>1452.5</v>
      </c>
      <c r="K25" s="235"/>
      <c r="L25" s="224"/>
      <c r="M25" s="224"/>
      <c r="N25" s="224"/>
      <c r="O25" s="224"/>
      <c r="P25" s="224"/>
      <c r="Q25" s="224"/>
      <c r="R25" s="145"/>
      <c r="S25" s="145"/>
      <c r="T25" s="145"/>
      <c r="U25" s="144"/>
      <c r="W25" s="144"/>
      <c r="Y25" s="144"/>
    </row>
    <row r="26" spans="1:25" x14ac:dyDescent="0.2">
      <c r="A26" s="16">
        <f t="shared" si="0"/>
        <v>19</v>
      </c>
      <c r="B26" s="16" t="s">
        <v>3276</v>
      </c>
      <c r="C26" s="17" t="s">
        <v>2219</v>
      </c>
      <c r="D26" s="16" t="s">
        <v>3029</v>
      </c>
      <c r="E26" s="173">
        <f>'10,1'!E27</f>
        <v>481.9</v>
      </c>
      <c r="F26" s="173">
        <f>'10,1'!J27</f>
        <v>395</v>
      </c>
      <c r="G26" s="173">
        <f>'10,1'!F27</f>
        <v>912.9666666666667</v>
      </c>
      <c r="H26" s="173">
        <f>'10,1'!M27</f>
        <v>748.33333333333337</v>
      </c>
      <c r="I26" s="173">
        <v>1077.6666666666667</v>
      </c>
      <c r="J26" s="173">
        <f>'10,1'!P27</f>
        <v>883.33333333333337</v>
      </c>
      <c r="K26" s="235"/>
      <c r="L26" s="224"/>
      <c r="M26" s="224"/>
      <c r="N26" s="224"/>
      <c r="O26" s="224"/>
      <c r="P26" s="224"/>
      <c r="Q26" s="224"/>
      <c r="R26" s="145"/>
      <c r="S26" s="145"/>
      <c r="T26" s="145"/>
      <c r="U26" s="144"/>
      <c r="W26" s="144"/>
      <c r="Y26" s="144"/>
    </row>
    <row r="27" spans="1:25" x14ac:dyDescent="0.2">
      <c r="A27" s="16">
        <f t="shared" si="0"/>
        <v>20</v>
      </c>
      <c r="B27" s="16" t="s">
        <v>3277</v>
      </c>
      <c r="C27" s="17" t="s">
        <v>2220</v>
      </c>
      <c r="D27" s="16" t="s">
        <v>3029</v>
      </c>
      <c r="E27" s="173">
        <f>'10,1'!E28</f>
        <v>1606.3333333333335</v>
      </c>
      <c r="F27" s="173">
        <f>'10,1'!J28</f>
        <v>1316.6666666666667</v>
      </c>
      <c r="G27" s="173">
        <f>'10,1'!F28</f>
        <v>3044.916666666667</v>
      </c>
      <c r="H27" s="173">
        <f>'10,1'!M28</f>
        <v>2495.8333333333335</v>
      </c>
      <c r="I27" s="173">
        <v>3592.9</v>
      </c>
      <c r="J27" s="173">
        <f>'10,1'!P28</f>
        <v>2945</v>
      </c>
      <c r="K27" s="235"/>
      <c r="L27" s="224"/>
      <c r="M27" s="224"/>
      <c r="N27" s="224"/>
      <c r="O27" s="224"/>
      <c r="P27" s="224"/>
      <c r="Q27" s="224"/>
      <c r="R27" s="145"/>
      <c r="S27" s="145"/>
      <c r="T27" s="145"/>
      <c r="U27" s="144"/>
      <c r="W27" s="144"/>
      <c r="Y27" s="144"/>
    </row>
    <row r="28" spans="1:25" x14ac:dyDescent="0.2">
      <c r="A28" s="16">
        <f t="shared" si="0"/>
        <v>21</v>
      </c>
      <c r="B28" s="16" t="s">
        <v>3278</v>
      </c>
      <c r="C28" s="17" t="s">
        <v>2198</v>
      </c>
      <c r="D28" s="16" t="s">
        <v>3029</v>
      </c>
      <c r="E28" s="173">
        <f>'10,1'!E29</f>
        <v>599.83333333333337</v>
      </c>
      <c r="F28" s="173">
        <f>'10,1'!J29</f>
        <v>491.66666666666669</v>
      </c>
      <c r="G28" s="173">
        <f>'10,1'!F29</f>
        <v>1136.6333333333334</v>
      </c>
      <c r="H28" s="173">
        <f>'10,1'!M29</f>
        <v>931.66666666666674</v>
      </c>
      <c r="I28" s="173">
        <v>1340.9833333333333</v>
      </c>
      <c r="J28" s="173">
        <f>'10,1'!P29</f>
        <v>1099.1666666666667</v>
      </c>
      <c r="K28" s="235"/>
      <c r="L28" s="224"/>
      <c r="M28" s="224"/>
      <c r="N28" s="224"/>
      <c r="O28" s="224"/>
      <c r="P28" s="224"/>
      <c r="Q28" s="224"/>
      <c r="R28" s="145"/>
      <c r="S28" s="145"/>
      <c r="T28" s="145"/>
      <c r="U28" s="144"/>
      <c r="W28" s="144"/>
      <c r="Y28" s="144"/>
    </row>
    <row r="29" spans="1:25" x14ac:dyDescent="0.2">
      <c r="A29" s="16">
        <f t="shared" si="0"/>
        <v>22</v>
      </c>
      <c r="B29" s="178" t="s">
        <v>3306</v>
      </c>
      <c r="C29" s="17" t="s">
        <v>3304</v>
      </c>
      <c r="D29" s="16" t="s">
        <v>3029</v>
      </c>
      <c r="E29" s="173">
        <f>'10,1'!E30</f>
        <v>1070.55</v>
      </c>
      <c r="F29" s="173">
        <f>'10,1'!J30</f>
        <v>877.5</v>
      </c>
      <c r="G29" s="173">
        <f>'10,1'!F30</f>
        <v>2030.2833333333333</v>
      </c>
      <c r="H29" s="173">
        <f>'10,1'!M30</f>
        <v>1664.1666666666667</v>
      </c>
      <c r="I29" s="173">
        <v>2395.2666666666669</v>
      </c>
      <c r="J29" s="173">
        <f>'10,1'!P30</f>
        <v>1963.3333333333335</v>
      </c>
      <c r="K29" s="235"/>
      <c r="L29" s="224"/>
      <c r="M29" s="224"/>
      <c r="N29" s="224"/>
      <c r="O29" s="224"/>
      <c r="P29" s="224"/>
      <c r="Q29" s="224"/>
      <c r="R29" s="145"/>
      <c r="S29" s="145"/>
      <c r="T29" s="145"/>
      <c r="U29" s="144"/>
      <c r="W29" s="144"/>
      <c r="Y29" s="144"/>
    </row>
    <row r="30" spans="1:25" x14ac:dyDescent="0.2">
      <c r="A30" s="16">
        <f t="shared" si="0"/>
        <v>23</v>
      </c>
      <c r="B30" s="16" t="s">
        <v>3279</v>
      </c>
      <c r="C30" s="17" t="s">
        <v>3257</v>
      </c>
      <c r="D30" s="16" t="s">
        <v>3029</v>
      </c>
      <c r="E30" s="173">
        <f>'10,1'!E31</f>
        <v>224.68333333333337</v>
      </c>
      <c r="F30" s="173">
        <f>'10,1'!J31</f>
        <v>184.16666666666669</v>
      </c>
      <c r="G30" s="173">
        <f>'10,1'!F31</f>
        <v>425.98333333333335</v>
      </c>
      <c r="H30" s="173">
        <f>'10,1'!M31</f>
        <v>349.16666666666669</v>
      </c>
      <c r="I30" s="173">
        <v>503.25</v>
      </c>
      <c r="J30" s="173">
        <f>'10,1'!P31</f>
        <v>412.5</v>
      </c>
      <c r="K30" s="235"/>
      <c r="L30" s="224"/>
      <c r="M30" s="224"/>
      <c r="N30" s="224"/>
      <c r="O30" s="224"/>
      <c r="P30" s="224"/>
      <c r="Q30" s="224"/>
      <c r="R30" s="145"/>
      <c r="S30" s="145"/>
      <c r="T30" s="145"/>
      <c r="U30" s="144"/>
      <c r="W30" s="144"/>
      <c r="Y30" s="144"/>
    </row>
    <row r="31" spans="1:25" x14ac:dyDescent="0.2">
      <c r="A31" s="16">
        <f t="shared" si="0"/>
        <v>24</v>
      </c>
      <c r="B31" s="16" t="s">
        <v>3280</v>
      </c>
      <c r="C31" s="17" t="s">
        <v>3305</v>
      </c>
      <c r="D31" s="16" t="s">
        <v>3029</v>
      </c>
      <c r="E31" s="173">
        <f>'10,1'!E32</f>
        <v>224.68333333333337</v>
      </c>
      <c r="F31" s="173">
        <f>'10,1'!J32</f>
        <v>184.16666666666669</v>
      </c>
      <c r="G31" s="173">
        <f>'10,1'!F32</f>
        <v>425.98333333333335</v>
      </c>
      <c r="H31" s="173">
        <f>'10,1'!M32</f>
        <v>349.16666666666669</v>
      </c>
      <c r="I31" s="173">
        <v>503.25</v>
      </c>
      <c r="J31" s="173">
        <f>'10,1'!P32</f>
        <v>412.5</v>
      </c>
      <c r="K31" s="235"/>
      <c r="L31" s="224"/>
      <c r="M31" s="224"/>
      <c r="N31" s="224"/>
      <c r="O31" s="224"/>
      <c r="P31" s="224"/>
      <c r="Q31" s="224"/>
      <c r="R31" s="145"/>
      <c r="S31" s="145"/>
      <c r="T31" s="145"/>
      <c r="U31" s="144"/>
      <c r="W31" s="144"/>
      <c r="Y31" s="144"/>
    </row>
    <row r="32" spans="1:25" x14ac:dyDescent="0.2">
      <c r="A32" s="16">
        <f t="shared" si="0"/>
        <v>25</v>
      </c>
      <c r="B32" s="16" t="s">
        <v>3281</v>
      </c>
      <c r="C32" s="17" t="s">
        <v>2207</v>
      </c>
      <c r="D32" s="16" t="s">
        <v>740</v>
      </c>
      <c r="E32" s="173">
        <f>'10,1'!E33</f>
        <v>300.93333333333334</v>
      </c>
      <c r="F32" s="173">
        <f>'10,1'!J33</f>
        <v>246.66666666666669</v>
      </c>
      <c r="G32" s="173">
        <f>'10,1'!F33</f>
        <v>597.79999999999995</v>
      </c>
      <c r="H32" s="173">
        <f>'10,1'!M33</f>
        <v>490</v>
      </c>
      <c r="I32" s="173">
        <v>629.31666666666672</v>
      </c>
      <c r="J32" s="173">
        <f>'10,1'!P33</f>
        <v>515.83333333333337</v>
      </c>
      <c r="K32" s="235"/>
      <c r="L32" s="224"/>
      <c r="M32" s="224"/>
      <c r="N32" s="224"/>
      <c r="O32" s="224"/>
      <c r="P32" s="224"/>
      <c r="Q32" s="224"/>
      <c r="R32" s="145"/>
      <c r="S32" s="145"/>
      <c r="T32" s="145"/>
      <c r="U32" s="144"/>
      <c r="W32" s="144"/>
      <c r="Y32" s="144"/>
    </row>
    <row r="33" spans="1:25" ht="25.5" x14ac:dyDescent="0.2">
      <c r="A33" s="16">
        <f t="shared" si="0"/>
        <v>26</v>
      </c>
      <c r="B33" s="16" t="s">
        <v>3282</v>
      </c>
      <c r="C33" s="17" t="s">
        <v>2208</v>
      </c>
      <c r="D33" s="16" t="s">
        <v>740</v>
      </c>
      <c r="E33" s="173">
        <f>'10,1'!E34</f>
        <v>2564.0333333333338</v>
      </c>
      <c r="F33" s="173">
        <f>'10,1'!J34</f>
        <v>2101.666666666667</v>
      </c>
      <c r="G33" s="173">
        <f>'10,1'!F34</f>
        <v>4577.0333333333338</v>
      </c>
      <c r="H33" s="173">
        <f>'10,1'!M34</f>
        <v>3751.666666666667</v>
      </c>
      <c r="I33" s="173">
        <v>5388.3333333333339</v>
      </c>
      <c r="J33" s="173">
        <f>'10,1'!P34</f>
        <v>4416.666666666667</v>
      </c>
      <c r="K33" s="235"/>
      <c r="L33" s="224"/>
      <c r="M33" s="224"/>
      <c r="N33" s="224"/>
      <c r="O33" s="224"/>
      <c r="P33" s="224"/>
      <c r="Q33" s="224"/>
      <c r="R33" s="145"/>
      <c r="S33" s="145"/>
      <c r="T33" s="145"/>
      <c r="U33" s="144"/>
      <c r="W33" s="144"/>
      <c r="Y33" s="144"/>
    </row>
    <row r="34" spans="1:25" ht="25.5" x14ac:dyDescent="0.2">
      <c r="A34" s="16">
        <f t="shared" si="0"/>
        <v>27</v>
      </c>
      <c r="B34" s="16" t="s">
        <v>3283</v>
      </c>
      <c r="C34" s="17" t="s">
        <v>2209</v>
      </c>
      <c r="D34" s="16" t="s">
        <v>740</v>
      </c>
      <c r="E34" s="173">
        <f>'10,1'!E35</f>
        <v>552.04999999999995</v>
      </c>
      <c r="F34" s="173">
        <f>'10,1'!J35</f>
        <v>452.5</v>
      </c>
      <c r="G34" s="173">
        <f>'10,1'!F35</f>
        <v>985.15</v>
      </c>
      <c r="H34" s="173">
        <f>'10,1'!M35</f>
        <v>807.5</v>
      </c>
      <c r="I34" s="173">
        <v>1160.0166666666667</v>
      </c>
      <c r="J34" s="173">
        <f>'10,1'!P35</f>
        <v>950.83333333333337</v>
      </c>
      <c r="K34" s="235"/>
      <c r="L34" s="224"/>
      <c r="M34" s="224"/>
      <c r="N34" s="224"/>
      <c r="O34" s="224"/>
      <c r="P34" s="224"/>
      <c r="Q34" s="224"/>
      <c r="R34" s="145"/>
      <c r="S34" s="145"/>
      <c r="T34" s="145"/>
      <c r="U34" s="144"/>
      <c r="W34" s="144"/>
      <c r="Y34" s="144"/>
    </row>
    <row r="35" spans="1:25" x14ac:dyDescent="0.2">
      <c r="A35" s="16">
        <f t="shared" si="0"/>
        <v>28</v>
      </c>
      <c r="B35" s="16" t="s">
        <v>3284</v>
      </c>
      <c r="C35" s="17" t="s">
        <v>2210</v>
      </c>
      <c r="D35" s="16" t="s">
        <v>740</v>
      </c>
      <c r="E35" s="173">
        <f>'10,1'!E36</f>
        <v>751.31666666666672</v>
      </c>
      <c r="F35" s="173">
        <f>'10,1'!J36</f>
        <v>615.83333333333337</v>
      </c>
      <c r="G35" s="173">
        <f>'10,1'!F36</f>
        <v>1324.7166666666669</v>
      </c>
      <c r="H35" s="173">
        <f>'10,1'!M36</f>
        <v>1085.8333333333335</v>
      </c>
      <c r="I35" s="173">
        <v>1624.6333333333334</v>
      </c>
      <c r="J35" s="173">
        <f>'10,1'!P36</f>
        <v>1331.6666666666667</v>
      </c>
      <c r="K35" s="235"/>
      <c r="L35" s="224"/>
      <c r="M35" s="224"/>
      <c r="N35" s="224"/>
      <c r="O35" s="224"/>
      <c r="P35" s="224"/>
      <c r="Q35" s="224"/>
      <c r="R35" s="145"/>
      <c r="S35" s="145"/>
      <c r="T35" s="145"/>
      <c r="U35" s="144"/>
      <c r="W35" s="144"/>
      <c r="Y35" s="144"/>
    </row>
    <row r="36" spans="1:25" x14ac:dyDescent="0.2">
      <c r="A36" s="16">
        <f>A35+1</f>
        <v>29</v>
      </c>
      <c r="B36" s="178" t="s">
        <v>3307</v>
      </c>
      <c r="C36" s="17" t="s">
        <v>3313</v>
      </c>
      <c r="D36" s="16" t="s">
        <v>3029</v>
      </c>
      <c r="E36" s="173">
        <f>'10,1'!E37</f>
        <v>214.51666666666668</v>
      </c>
      <c r="F36" s="173">
        <f>'10,1'!J37</f>
        <v>175.83333333333334</v>
      </c>
      <c r="G36" s="173">
        <f>'10,1'!F37</f>
        <v>405.65</v>
      </c>
      <c r="H36" s="173">
        <f>'10,1'!M37</f>
        <v>332.5</v>
      </c>
      <c r="I36" s="173">
        <v>478.84999999999997</v>
      </c>
      <c r="J36" s="173">
        <f>'10,1'!P37</f>
        <v>392.5</v>
      </c>
      <c r="K36" s="235"/>
      <c r="L36" s="224"/>
      <c r="M36" s="224"/>
      <c r="N36" s="224"/>
      <c r="O36" s="224"/>
      <c r="P36" s="224"/>
      <c r="Q36" s="224"/>
      <c r="R36" s="145"/>
      <c r="S36" s="145"/>
      <c r="T36" s="145"/>
    </row>
    <row r="37" spans="1:25" x14ac:dyDescent="0.2">
      <c r="C37" s="122"/>
      <c r="D37" s="122"/>
      <c r="E37" s="144"/>
      <c r="F37" s="144"/>
      <c r="G37" s="144"/>
      <c r="H37" s="144"/>
      <c r="I37" s="144"/>
      <c r="J37" s="144"/>
      <c r="K37" s="144"/>
    </row>
    <row r="38" spans="1:25" x14ac:dyDescent="0.2">
      <c r="C38" s="122" t="s">
        <v>3312</v>
      </c>
      <c r="D38" s="122"/>
    </row>
    <row r="39" spans="1:25" ht="92.25" customHeight="1" x14ac:dyDescent="0.2">
      <c r="C39" s="322" t="s">
        <v>3311</v>
      </c>
      <c r="D39" s="322"/>
      <c r="E39" s="322"/>
      <c r="F39" s="322"/>
      <c r="G39" s="322"/>
      <c r="H39" s="322"/>
      <c r="I39" s="322"/>
      <c r="J39" s="322"/>
      <c r="K39" s="232"/>
    </row>
    <row r="40" spans="1:25" x14ac:dyDescent="0.2">
      <c r="C40" s="122"/>
    </row>
    <row r="41" spans="1:25" x14ac:dyDescent="0.2">
      <c r="C41" s="102" t="s">
        <v>3314</v>
      </c>
    </row>
    <row r="46" spans="1:25" x14ac:dyDescent="0.2">
      <c r="G46" s="144"/>
      <c r="H46" s="144"/>
      <c r="I46" s="144"/>
    </row>
    <row r="47" spans="1:25" x14ac:dyDescent="0.2">
      <c r="G47" s="144"/>
      <c r="H47" s="144"/>
      <c r="I47" s="144"/>
    </row>
  </sheetData>
  <sheetProtection sheet="1" objects="1" scenarios="1"/>
  <mergeCells count="6">
    <mergeCell ref="A1:J1"/>
    <mergeCell ref="A4:J4"/>
    <mergeCell ref="C39:J39"/>
    <mergeCell ref="E6:F6"/>
    <mergeCell ref="G6:H6"/>
    <mergeCell ref="I6:J6"/>
  </mergeCells>
  <pageMargins left="0.98425196850393704" right="0.59055118110236227" top="0.78740157480314965" bottom="0.78740157480314965" header="0.39370078740157483" footer="0.39370078740157483"/>
  <pageSetup paperSize="9" scale="45" fitToHeight="2"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A347"/>
  <sheetViews>
    <sheetView topLeftCell="B1" zoomScale="77" zoomScaleNormal="77" workbookViewId="0">
      <pane ySplit="9" topLeftCell="A10" activePane="bottomLeft" state="frozen"/>
      <selection activeCell="I203" sqref="I203"/>
      <selection pane="bottomLeft" activeCell="F11" sqref="F11"/>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247" width="9.140625" style="1"/>
    <col min="248" max="248" width="11.5703125" style="1" customWidth="1"/>
    <col min="249" max="249" width="13.140625" style="1" customWidth="1"/>
    <col min="250" max="250" width="48.42578125" style="1" customWidth="1"/>
    <col min="251" max="251" width="13.85546875" style="1" customWidth="1"/>
    <col min="252" max="252" width="11.42578125" style="1" customWidth="1"/>
    <col min="253" max="253" width="11.85546875" style="1" customWidth="1"/>
    <col min="254" max="503" width="9.140625" style="1"/>
    <col min="504" max="504" width="11.5703125" style="1" customWidth="1"/>
    <col min="505" max="505" width="13.140625" style="1" customWidth="1"/>
    <col min="506" max="506" width="48.42578125" style="1" customWidth="1"/>
    <col min="507" max="507" width="13.85546875" style="1" customWidth="1"/>
    <col min="508" max="508" width="11.42578125" style="1" customWidth="1"/>
    <col min="509" max="509" width="11.85546875" style="1" customWidth="1"/>
    <col min="510" max="759" width="9.140625" style="1"/>
    <col min="760" max="760" width="11.5703125" style="1" customWidth="1"/>
    <col min="761" max="761" width="13.140625" style="1" customWidth="1"/>
    <col min="762" max="762" width="48.42578125" style="1" customWidth="1"/>
    <col min="763" max="763" width="13.85546875" style="1" customWidth="1"/>
    <col min="764" max="764" width="11.42578125" style="1" customWidth="1"/>
    <col min="765" max="765" width="11.85546875" style="1" customWidth="1"/>
    <col min="766" max="1015" width="9.140625" style="1"/>
    <col min="1016" max="1016" width="11.5703125" style="1" customWidth="1"/>
    <col min="1017" max="1017" width="13.140625" style="1" customWidth="1"/>
    <col min="1018" max="1018" width="48.42578125" style="1" customWidth="1"/>
    <col min="1019" max="1019" width="13.85546875" style="1" customWidth="1"/>
    <col min="1020" max="1020" width="11.42578125" style="1" customWidth="1"/>
    <col min="1021" max="1021" width="11.85546875" style="1" customWidth="1"/>
    <col min="1022" max="1271" width="9.140625" style="1"/>
    <col min="1272" max="1272" width="11.5703125" style="1" customWidth="1"/>
    <col min="1273" max="1273" width="13.140625" style="1" customWidth="1"/>
    <col min="1274" max="1274" width="48.42578125" style="1" customWidth="1"/>
    <col min="1275" max="1275" width="13.85546875" style="1" customWidth="1"/>
    <col min="1276" max="1276" width="11.42578125" style="1" customWidth="1"/>
    <col min="1277" max="1277" width="11.85546875" style="1" customWidth="1"/>
    <col min="1278" max="1527" width="9.140625" style="1"/>
    <col min="1528" max="1528" width="11.5703125" style="1" customWidth="1"/>
    <col min="1529" max="1529" width="13.140625" style="1" customWidth="1"/>
    <col min="1530" max="1530" width="48.42578125" style="1" customWidth="1"/>
    <col min="1531" max="1531" width="13.85546875" style="1" customWidth="1"/>
    <col min="1532" max="1532" width="11.42578125" style="1" customWidth="1"/>
    <col min="1533" max="1533" width="11.85546875" style="1" customWidth="1"/>
    <col min="1534" max="1783" width="9.140625" style="1"/>
    <col min="1784" max="1784" width="11.5703125" style="1" customWidth="1"/>
    <col min="1785" max="1785" width="13.140625" style="1" customWidth="1"/>
    <col min="1786" max="1786" width="48.42578125" style="1" customWidth="1"/>
    <col min="1787" max="1787" width="13.85546875" style="1" customWidth="1"/>
    <col min="1788" max="1788" width="11.42578125" style="1" customWidth="1"/>
    <col min="1789" max="1789" width="11.85546875" style="1" customWidth="1"/>
    <col min="1790" max="2039" width="9.140625" style="1"/>
    <col min="2040" max="2040" width="11.5703125" style="1" customWidth="1"/>
    <col min="2041" max="2041" width="13.140625" style="1" customWidth="1"/>
    <col min="2042" max="2042" width="48.42578125" style="1" customWidth="1"/>
    <col min="2043" max="2043" width="13.85546875" style="1" customWidth="1"/>
    <col min="2044" max="2044" width="11.42578125" style="1" customWidth="1"/>
    <col min="2045" max="2045" width="11.85546875" style="1" customWidth="1"/>
    <col min="2046" max="2295" width="9.140625" style="1"/>
    <col min="2296" max="2296" width="11.5703125" style="1" customWidth="1"/>
    <col min="2297" max="2297" width="13.140625" style="1" customWidth="1"/>
    <col min="2298" max="2298" width="48.42578125" style="1" customWidth="1"/>
    <col min="2299" max="2299" width="13.85546875" style="1" customWidth="1"/>
    <col min="2300" max="2300" width="11.42578125" style="1" customWidth="1"/>
    <col min="2301" max="2301" width="11.85546875" style="1" customWidth="1"/>
    <col min="2302" max="2551" width="9.140625" style="1"/>
    <col min="2552" max="2552" width="11.5703125" style="1" customWidth="1"/>
    <col min="2553" max="2553" width="13.140625" style="1" customWidth="1"/>
    <col min="2554" max="2554" width="48.42578125" style="1" customWidth="1"/>
    <col min="2555" max="2555" width="13.85546875" style="1" customWidth="1"/>
    <col min="2556" max="2556" width="11.42578125" style="1" customWidth="1"/>
    <col min="2557" max="2557" width="11.85546875" style="1" customWidth="1"/>
    <col min="2558" max="2807" width="9.140625" style="1"/>
    <col min="2808" max="2808" width="11.5703125" style="1" customWidth="1"/>
    <col min="2809" max="2809" width="13.140625" style="1" customWidth="1"/>
    <col min="2810" max="2810" width="48.42578125" style="1" customWidth="1"/>
    <col min="2811" max="2811" width="13.85546875" style="1" customWidth="1"/>
    <col min="2812" max="2812" width="11.42578125" style="1" customWidth="1"/>
    <col min="2813" max="2813" width="11.85546875" style="1" customWidth="1"/>
    <col min="2814" max="3063" width="9.140625" style="1"/>
    <col min="3064" max="3064" width="11.5703125" style="1" customWidth="1"/>
    <col min="3065" max="3065" width="13.140625" style="1" customWidth="1"/>
    <col min="3066" max="3066" width="48.42578125" style="1" customWidth="1"/>
    <col min="3067" max="3067" width="13.85546875" style="1" customWidth="1"/>
    <col min="3068" max="3068" width="11.42578125" style="1" customWidth="1"/>
    <col min="3069" max="3069" width="11.85546875" style="1" customWidth="1"/>
    <col min="3070" max="3319" width="9.140625" style="1"/>
    <col min="3320" max="3320" width="11.5703125" style="1" customWidth="1"/>
    <col min="3321" max="3321" width="13.140625" style="1" customWidth="1"/>
    <col min="3322" max="3322" width="48.42578125" style="1" customWidth="1"/>
    <col min="3323" max="3323" width="13.85546875" style="1" customWidth="1"/>
    <col min="3324" max="3324" width="11.42578125" style="1" customWidth="1"/>
    <col min="3325" max="3325" width="11.85546875" style="1" customWidth="1"/>
    <col min="3326" max="3575" width="9.140625" style="1"/>
    <col min="3576" max="3576" width="11.5703125" style="1" customWidth="1"/>
    <col min="3577" max="3577" width="13.140625" style="1" customWidth="1"/>
    <col min="3578" max="3578" width="48.42578125" style="1" customWidth="1"/>
    <col min="3579" max="3579" width="13.85546875" style="1" customWidth="1"/>
    <col min="3580" max="3580" width="11.42578125" style="1" customWidth="1"/>
    <col min="3581" max="3581" width="11.85546875" style="1" customWidth="1"/>
    <col min="3582" max="3831" width="9.140625" style="1"/>
    <col min="3832" max="3832" width="11.5703125" style="1" customWidth="1"/>
    <col min="3833" max="3833" width="13.140625" style="1" customWidth="1"/>
    <col min="3834" max="3834" width="48.42578125" style="1" customWidth="1"/>
    <col min="3835" max="3835" width="13.85546875" style="1" customWidth="1"/>
    <col min="3836" max="3836" width="11.42578125" style="1" customWidth="1"/>
    <col min="3837" max="3837" width="11.85546875" style="1" customWidth="1"/>
    <col min="3838" max="4087" width="9.140625" style="1"/>
    <col min="4088" max="4088" width="11.5703125" style="1" customWidth="1"/>
    <col min="4089" max="4089" width="13.140625" style="1" customWidth="1"/>
    <col min="4090" max="4090" width="48.42578125" style="1" customWidth="1"/>
    <col min="4091" max="4091" width="13.85546875" style="1" customWidth="1"/>
    <col min="4092" max="4092" width="11.42578125" style="1" customWidth="1"/>
    <col min="4093" max="4093" width="11.85546875" style="1" customWidth="1"/>
    <col min="4094" max="4343" width="9.140625" style="1"/>
    <col min="4344" max="4344" width="11.5703125" style="1" customWidth="1"/>
    <col min="4345" max="4345" width="13.140625" style="1" customWidth="1"/>
    <col min="4346" max="4346" width="48.42578125" style="1" customWidth="1"/>
    <col min="4347" max="4347" width="13.85546875" style="1" customWidth="1"/>
    <col min="4348" max="4348" width="11.42578125" style="1" customWidth="1"/>
    <col min="4349" max="4349" width="11.85546875" style="1" customWidth="1"/>
    <col min="4350" max="4599" width="9.140625" style="1"/>
    <col min="4600" max="4600" width="11.5703125" style="1" customWidth="1"/>
    <col min="4601" max="4601" width="13.140625" style="1" customWidth="1"/>
    <col min="4602" max="4602" width="48.42578125" style="1" customWidth="1"/>
    <col min="4603" max="4603" width="13.85546875" style="1" customWidth="1"/>
    <col min="4604" max="4604" width="11.42578125" style="1" customWidth="1"/>
    <col min="4605" max="4605" width="11.85546875" style="1" customWidth="1"/>
    <col min="4606" max="4855" width="9.140625" style="1"/>
    <col min="4856" max="4856" width="11.5703125" style="1" customWidth="1"/>
    <col min="4857" max="4857" width="13.140625" style="1" customWidth="1"/>
    <col min="4858" max="4858" width="48.42578125" style="1" customWidth="1"/>
    <col min="4859" max="4859" width="13.85546875" style="1" customWidth="1"/>
    <col min="4860" max="4860" width="11.42578125" style="1" customWidth="1"/>
    <col min="4861" max="4861" width="11.85546875" style="1" customWidth="1"/>
    <col min="4862" max="5111" width="9.140625" style="1"/>
    <col min="5112" max="5112" width="11.5703125" style="1" customWidth="1"/>
    <col min="5113" max="5113" width="13.140625" style="1" customWidth="1"/>
    <col min="5114" max="5114" width="48.42578125" style="1" customWidth="1"/>
    <col min="5115" max="5115" width="13.85546875" style="1" customWidth="1"/>
    <col min="5116" max="5116" width="11.42578125" style="1" customWidth="1"/>
    <col min="5117" max="5117" width="11.85546875" style="1" customWidth="1"/>
    <col min="5118" max="5367" width="9.140625" style="1"/>
    <col min="5368" max="5368" width="11.5703125" style="1" customWidth="1"/>
    <col min="5369" max="5369" width="13.140625" style="1" customWidth="1"/>
    <col min="5370" max="5370" width="48.42578125" style="1" customWidth="1"/>
    <col min="5371" max="5371" width="13.85546875" style="1" customWidth="1"/>
    <col min="5372" max="5372" width="11.42578125" style="1" customWidth="1"/>
    <col min="5373" max="5373" width="11.85546875" style="1" customWidth="1"/>
    <col min="5374" max="5623" width="9.140625" style="1"/>
    <col min="5624" max="5624" width="11.5703125" style="1" customWidth="1"/>
    <col min="5625" max="5625" width="13.140625" style="1" customWidth="1"/>
    <col min="5626" max="5626" width="48.42578125" style="1" customWidth="1"/>
    <col min="5627" max="5627" width="13.85546875" style="1" customWidth="1"/>
    <col min="5628" max="5628" width="11.42578125" style="1" customWidth="1"/>
    <col min="5629" max="5629" width="11.85546875" style="1" customWidth="1"/>
    <col min="5630" max="5879" width="9.140625" style="1"/>
    <col min="5880" max="5880" width="11.5703125" style="1" customWidth="1"/>
    <col min="5881" max="5881" width="13.140625" style="1" customWidth="1"/>
    <col min="5882" max="5882" width="48.42578125" style="1" customWidth="1"/>
    <col min="5883" max="5883" width="13.85546875" style="1" customWidth="1"/>
    <col min="5884" max="5884" width="11.42578125" style="1" customWidth="1"/>
    <col min="5885" max="5885" width="11.85546875" style="1" customWidth="1"/>
    <col min="5886" max="6135" width="9.140625" style="1"/>
    <col min="6136" max="6136" width="11.5703125" style="1" customWidth="1"/>
    <col min="6137" max="6137" width="13.140625" style="1" customWidth="1"/>
    <col min="6138" max="6138" width="48.42578125" style="1" customWidth="1"/>
    <col min="6139" max="6139" width="13.85546875" style="1" customWidth="1"/>
    <col min="6140" max="6140" width="11.42578125" style="1" customWidth="1"/>
    <col min="6141" max="6141" width="11.85546875" style="1" customWidth="1"/>
    <col min="6142" max="6391" width="9.140625" style="1"/>
    <col min="6392" max="6392" width="11.5703125" style="1" customWidth="1"/>
    <col min="6393" max="6393" width="13.140625" style="1" customWidth="1"/>
    <col min="6394" max="6394" width="48.42578125" style="1" customWidth="1"/>
    <col min="6395" max="6395" width="13.85546875" style="1" customWidth="1"/>
    <col min="6396" max="6396" width="11.42578125" style="1" customWidth="1"/>
    <col min="6397" max="6397" width="11.85546875" style="1" customWidth="1"/>
    <col min="6398" max="6647" width="9.140625" style="1"/>
    <col min="6648" max="6648" width="11.5703125" style="1" customWidth="1"/>
    <col min="6649" max="6649" width="13.140625" style="1" customWidth="1"/>
    <col min="6650" max="6650" width="48.42578125" style="1" customWidth="1"/>
    <col min="6651" max="6651" width="13.85546875" style="1" customWidth="1"/>
    <col min="6652" max="6652" width="11.42578125" style="1" customWidth="1"/>
    <col min="6653" max="6653" width="11.85546875" style="1" customWidth="1"/>
    <col min="6654" max="6903" width="9.140625" style="1"/>
    <col min="6904" max="6904" width="11.5703125" style="1" customWidth="1"/>
    <col min="6905" max="6905" width="13.140625" style="1" customWidth="1"/>
    <col min="6906" max="6906" width="48.42578125" style="1" customWidth="1"/>
    <col min="6907" max="6907" width="13.85546875" style="1" customWidth="1"/>
    <col min="6908" max="6908" width="11.42578125" style="1" customWidth="1"/>
    <col min="6909" max="6909" width="11.85546875" style="1" customWidth="1"/>
    <col min="6910" max="7159" width="9.140625" style="1"/>
    <col min="7160" max="7160" width="11.5703125" style="1" customWidth="1"/>
    <col min="7161" max="7161" width="13.140625" style="1" customWidth="1"/>
    <col min="7162" max="7162" width="48.42578125" style="1" customWidth="1"/>
    <col min="7163" max="7163" width="13.85546875" style="1" customWidth="1"/>
    <col min="7164" max="7164" width="11.42578125" style="1" customWidth="1"/>
    <col min="7165" max="7165" width="11.85546875" style="1" customWidth="1"/>
    <col min="7166" max="7415" width="9.140625" style="1"/>
    <col min="7416" max="7416" width="11.5703125" style="1" customWidth="1"/>
    <col min="7417" max="7417" width="13.140625" style="1" customWidth="1"/>
    <col min="7418" max="7418" width="48.42578125" style="1" customWidth="1"/>
    <col min="7419" max="7419" width="13.85546875" style="1" customWidth="1"/>
    <col min="7420" max="7420" width="11.42578125" style="1" customWidth="1"/>
    <col min="7421" max="7421" width="11.85546875" style="1" customWidth="1"/>
    <col min="7422" max="7671" width="9.140625" style="1"/>
    <col min="7672" max="7672" width="11.5703125" style="1" customWidth="1"/>
    <col min="7673" max="7673" width="13.140625" style="1" customWidth="1"/>
    <col min="7674" max="7674" width="48.42578125" style="1" customWidth="1"/>
    <col min="7675" max="7675" width="13.85546875" style="1" customWidth="1"/>
    <col min="7676" max="7676" width="11.42578125" style="1" customWidth="1"/>
    <col min="7677" max="7677" width="11.85546875" style="1" customWidth="1"/>
    <col min="7678" max="7927" width="9.140625" style="1"/>
    <col min="7928" max="7928" width="11.5703125" style="1" customWidth="1"/>
    <col min="7929" max="7929" width="13.140625" style="1" customWidth="1"/>
    <col min="7930" max="7930" width="48.42578125" style="1" customWidth="1"/>
    <col min="7931" max="7931" width="13.85546875" style="1" customWidth="1"/>
    <col min="7932" max="7932" width="11.42578125" style="1" customWidth="1"/>
    <col min="7933" max="7933" width="11.85546875" style="1" customWidth="1"/>
    <col min="7934" max="8183" width="9.140625" style="1"/>
    <col min="8184" max="8184" width="11.5703125" style="1" customWidth="1"/>
    <col min="8185" max="8185" width="13.140625" style="1" customWidth="1"/>
    <col min="8186" max="8186" width="48.42578125" style="1" customWidth="1"/>
    <col min="8187" max="8187" width="13.85546875" style="1" customWidth="1"/>
    <col min="8188" max="8188" width="11.42578125" style="1" customWidth="1"/>
    <col min="8189" max="8189" width="11.85546875" style="1" customWidth="1"/>
    <col min="8190" max="8439" width="9.140625" style="1"/>
    <col min="8440" max="8440" width="11.5703125" style="1" customWidth="1"/>
    <col min="8441" max="8441" width="13.140625" style="1" customWidth="1"/>
    <col min="8442" max="8442" width="48.42578125" style="1" customWidth="1"/>
    <col min="8443" max="8443" width="13.85546875" style="1" customWidth="1"/>
    <col min="8444" max="8444" width="11.42578125" style="1" customWidth="1"/>
    <col min="8445" max="8445" width="11.85546875" style="1" customWidth="1"/>
    <col min="8446" max="8695" width="9.140625" style="1"/>
    <col min="8696" max="8696" width="11.5703125" style="1" customWidth="1"/>
    <col min="8697" max="8697" width="13.140625" style="1" customWidth="1"/>
    <col min="8698" max="8698" width="48.42578125" style="1" customWidth="1"/>
    <col min="8699" max="8699" width="13.85546875" style="1" customWidth="1"/>
    <col min="8700" max="8700" width="11.42578125" style="1" customWidth="1"/>
    <col min="8701" max="8701" width="11.85546875" style="1" customWidth="1"/>
    <col min="8702" max="8951" width="9.140625" style="1"/>
    <col min="8952" max="8952" width="11.5703125" style="1" customWidth="1"/>
    <col min="8953" max="8953" width="13.140625" style="1" customWidth="1"/>
    <col min="8954" max="8954" width="48.42578125" style="1" customWidth="1"/>
    <col min="8955" max="8955" width="13.85546875" style="1" customWidth="1"/>
    <col min="8956" max="8956" width="11.42578125" style="1" customWidth="1"/>
    <col min="8957" max="8957" width="11.85546875" style="1" customWidth="1"/>
    <col min="8958" max="9207" width="9.140625" style="1"/>
    <col min="9208" max="9208" width="11.5703125" style="1" customWidth="1"/>
    <col min="9209" max="9209" width="13.140625" style="1" customWidth="1"/>
    <col min="9210" max="9210" width="48.42578125" style="1" customWidth="1"/>
    <col min="9211" max="9211" width="13.85546875" style="1" customWidth="1"/>
    <col min="9212" max="9212" width="11.42578125" style="1" customWidth="1"/>
    <col min="9213" max="9213" width="11.85546875" style="1" customWidth="1"/>
    <col min="9214" max="9463" width="9.140625" style="1"/>
    <col min="9464" max="9464" width="11.5703125" style="1" customWidth="1"/>
    <col min="9465" max="9465" width="13.140625" style="1" customWidth="1"/>
    <col min="9466" max="9466" width="48.42578125" style="1" customWidth="1"/>
    <col min="9467" max="9467" width="13.85546875" style="1" customWidth="1"/>
    <col min="9468" max="9468" width="11.42578125" style="1" customWidth="1"/>
    <col min="9469" max="9469" width="11.85546875" style="1" customWidth="1"/>
    <col min="9470" max="9719" width="9.140625" style="1"/>
    <col min="9720" max="9720" width="11.5703125" style="1" customWidth="1"/>
    <col min="9721" max="9721" width="13.140625" style="1" customWidth="1"/>
    <col min="9722" max="9722" width="48.42578125" style="1" customWidth="1"/>
    <col min="9723" max="9723" width="13.85546875" style="1" customWidth="1"/>
    <col min="9724" max="9724" width="11.42578125" style="1" customWidth="1"/>
    <col min="9725" max="9725" width="11.85546875" style="1" customWidth="1"/>
    <col min="9726" max="9975" width="9.140625" style="1"/>
    <col min="9976" max="9976" width="11.5703125" style="1" customWidth="1"/>
    <col min="9977" max="9977" width="13.140625" style="1" customWidth="1"/>
    <col min="9978" max="9978" width="48.42578125" style="1" customWidth="1"/>
    <col min="9979" max="9979" width="13.85546875" style="1" customWidth="1"/>
    <col min="9980" max="9980" width="11.42578125" style="1" customWidth="1"/>
    <col min="9981" max="9981" width="11.85546875" style="1" customWidth="1"/>
    <col min="9982" max="10231" width="9.140625" style="1"/>
    <col min="10232" max="10232" width="11.5703125" style="1" customWidth="1"/>
    <col min="10233" max="10233" width="13.140625" style="1" customWidth="1"/>
    <col min="10234" max="10234" width="48.42578125" style="1" customWidth="1"/>
    <col min="10235" max="10235" width="13.85546875" style="1" customWidth="1"/>
    <col min="10236" max="10236" width="11.42578125" style="1" customWidth="1"/>
    <col min="10237" max="10237" width="11.85546875" style="1" customWidth="1"/>
    <col min="10238" max="10487" width="9.140625" style="1"/>
    <col min="10488" max="10488" width="11.5703125" style="1" customWidth="1"/>
    <col min="10489" max="10489" width="13.140625" style="1" customWidth="1"/>
    <col min="10490" max="10490" width="48.42578125" style="1" customWidth="1"/>
    <col min="10491" max="10491" width="13.85546875" style="1" customWidth="1"/>
    <col min="10492" max="10492" width="11.42578125" style="1" customWidth="1"/>
    <col min="10493" max="10493" width="11.85546875" style="1" customWidth="1"/>
    <col min="10494" max="10743" width="9.140625" style="1"/>
    <col min="10744" max="10744" width="11.5703125" style="1" customWidth="1"/>
    <col min="10745" max="10745" width="13.140625" style="1" customWidth="1"/>
    <col min="10746" max="10746" width="48.42578125" style="1" customWidth="1"/>
    <col min="10747" max="10747" width="13.85546875" style="1" customWidth="1"/>
    <col min="10748" max="10748" width="11.42578125" style="1" customWidth="1"/>
    <col min="10749" max="10749" width="11.85546875" style="1" customWidth="1"/>
    <col min="10750" max="10999" width="9.140625" style="1"/>
    <col min="11000" max="11000" width="11.5703125" style="1" customWidth="1"/>
    <col min="11001" max="11001" width="13.140625" style="1" customWidth="1"/>
    <col min="11002" max="11002" width="48.42578125" style="1" customWidth="1"/>
    <col min="11003" max="11003" width="13.85546875" style="1" customWidth="1"/>
    <col min="11004" max="11004" width="11.42578125" style="1" customWidth="1"/>
    <col min="11005" max="11005" width="11.85546875" style="1" customWidth="1"/>
    <col min="11006" max="11255" width="9.140625" style="1"/>
    <col min="11256" max="11256" width="11.5703125" style="1" customWidth="1"/>
    <col min="11257" max="11257" width="13.140625" style="1" customWidth="1"/>
    <col min="11258" max="11258" width="48.42578125" style="1" customWidth="1"/>
    <col min="11259" max="11259" width="13.85546875" style="1" customWidth="1"/>
    <col min="11260" max="11260" width="11.42578125" style="1" customWidth="1"/>
    <col min="11261" max="11261" width="11.85546875" style="1" customWidth="1"/>
    <col min="11262" max="11511" width="9.140625" style="1"/>
    <col min="11512" max="11512" width="11.5703125" style="1" customWidth="1"/>
    <col min="11513" max="11513" width="13.140625" style="1" customWidth="1"/>
    <col min="11514" max="11514" width="48.42578125" style="1" customWidth="1"/>
    <col min="11515" max="11515" width="13.85546875" style="1" customWidth="1"/>
    <col min="11516" max="11516" width="11.42578125" style="1" customWidth="1"/>
    <col min="11517" max="11517" width="11.85546875" style="1" customWidth="1"/>
    <col min="11518" max="11767" width="9.140625" style="1"/>
    <col min="11768" max="11768" width="11.5703125" style="1" customWidth="1"/>
    <col min="11769" max="11769" width="13.140625" style="1" customWidth="1"/>
    <col min="11770" max="11770" width="48.42578125" style="1" customWidth="1"/>
    <col min="11771" max="11771" width="13.85546875" style="1" customWidth="1"/>
    <col min="11772" max="11772" width="11.42578125" style="1" customWidth="1"/>
    <col min="11773" max="11773" width="11.85546875" style="1" customWidth="1"/>
    <col min="11774" max="12023" width="9.140625" style="1"/>
    <col min="12024" max="12024" width="11.5703125" style="1" customWidth="1"/>
    <col min="12025" max="12025" width="13.140625" style="1" customWidth="1"/>
    <col min="12026" max="12026" width="48.42578125" style="1" customWidth="1"/>
    <col min="12027" max="12027" width="13.85546875" style="1" customWidth="1"/>
    <col min="12028" max="12028" width="11.42578125" style="1" customWidth="1"/>
    <col min="12029" max="12029" width="11.85546875" style="1" customWidth="1"/>
    <col min="12030" max="12279" width="9.140625" style="1"/>
    <col min="12280" max="12280" width="11.5703125" style="1" customWidth="1"/>
    <col min="12281" max="12281" width="13.140625" style="1" customWidth="1"/>
    <col min="12282" max="12282" width="48.42578125" style="1" customWidth="1"/>
    <col min="12283" max="12283" width="13.85546875" style="1" customWidth="1"/>
    <col min="12284" max="12284" width="11.42578125" style="1" customWidth="1"/>
    <col min="12285" max="12285" width="11.85546875" style="1" customWidth="1"/>
    <col min="12286" max="12535" width="9.140625" style="1"/>
    <col min="12536" max="12536" width="11.5703125" style="1" customWidth="1"/>
    <col min="12537" max="12537" width="13.140625" style="1" customWidth="1"/>
    <col min="12538" max="12538" width="48.42578125" style="1" customWidth="1"/>
    <col min="12539" max="12539" width="13.85546875" style="1" customWidth="1"/>
    <col min="12540" max="12540" width="11.42578125" style="1" customWidth="1"/>
    <col min="12541" max="12541" width="11.85546875" style="1" customWidth="1"/>
    <col min="12542" max="12791" width="9.140625" style="1"/>
    <col min="12792" max="12792" width="11.5703125" style="1" customWidth="1"/>
    <col min="12793" max="12793" width="13.140625" style="1" customWidth="1"/>
    <col min="12794" max="12794" width="48.42578125" style="1" customWidth="1"/>
    <col min="12795" max="12795" width="13.85546875" style="1" customWidth="1"/>
    <col min="12796" max="12796" width="11.42578125" style="1" customWidth="1"/>
    <col min="12797" max="12797" width="11.85546875" style="1" customWidth="1"/>
    <col min="12798" max="13047" width="9.140625" style="1"/>
    <col min="13048" max="13048" width="11.5703125" style="1" customWidth="1"/>
    <col min="13049" max="13049" width="13.140625" style="1" customWidth="1"/>
    <col min="13050" max="13050" width="48.42578125" style="1" customWidth="1"/>
    <col min="13051" max="13051" width="13.85546875" style="1" customWidth="1"/>
    <col min="13052" max="13052" width="11.42578125" style="1" customWidth="1"/>
    <col min="13053" max="13053" width="11.85546875" style="1" customWidth="1"/>
    <col min="13054" max="13303" width="9.140625" style="1"/>
    <col min="13304" max="13304" width="11.5703125" style="1" customWidth="1"/>
    <col min="13305" max="13305" width="13.140625" style="1" customWidth="1"/>
    <col min="13306" max="13306" width="48.42578125" style="1" customWidth="1"/>
    <col min="13307" max="13307" width="13.85546875" style="1" customWidth="1"/>
    <col min="13308" max="13308" width="11.42578125" style="1" customWidth="1"/>
    <col min="13309" max="13309" width="11.85546875" style="1" customWidth="1"/>
    <col min="13310" max="13559" width="9.140625" style="1"/>
    <col min="13560" max="13560" width="11.5703125" style="1" customWidth="1"/>
    <col min="13561" max="13561" width="13.140625" style="1" customWidth="1"/>
    <col min="13562" max="13562" width="48.42578125" style="1" customWidth="1"/>
    <col min="13563" max="13563" width="13.85546875" style="1" customWidth="1"/>
    <col min="13564" max="13564" width="11.42578125" style="1" customWidth="1"/>
    <col min="13565" max="13565" width="11.85546875" style="1" customWidth="1"/>
    <col min="13566" max="13815" width="9.140625" style="1"/>
    <col min="13816" max="13816" width="11.5703125" style="1" customWidth="1"/>
    <col min="13817" max="13817" width="13.140625" style="1" customWidth="1"/>
    <col min="13818" max="13818" width="48.42578125" style="1" customWidth="1"/>
    <col min="13819" max="13819" width="13.85546875" style="1" customWidth="1"/>
    <col min="13820" max="13820" width="11.42578125" style="1" customWidth="1"/>
    <col min="13821" max="13821" width="11.85546875" style="1" customWidth="1"/>
    <col min="13822" max="14071" width="9.140625" style="1"/>
    <col min="14072" max="14072" width="11.5703125" style="1" customWidth="1"/>
    <col min="14073" max="14073" width="13.140625" style="1" customWidth="1"/>
    <col min="14074" max="14074" width="48.42578125" style="1" customWidth="1"/>
    <col min="14075" max="14075" width="13.85546875" style="1" customWidth="1"/>
    <col min="14076" max="14076" width="11.42578125" style="1" customWidth="1"/>
    <col min="14077" max="14077" width="11.85546875" style="1" customWidth="1"/>
    <col min="14078" max="14327" width="9.140625" style="1"/>
    <col min="14328" max="14328" width="11.5703125" style="1" customWidth="1"/>
    <col min="14329" max="14329" width="13.140625" style="1" customWidth="1"/>
    <col min="14330" max="14330" width="48.42578125" style="1" customWidth="1"/>
    <col min="14331" max="14331" width="13.85546875" style="1" customWidth="1"/>
    <col min="14332" max="14332" width="11.42578125" style="1" customWidth="1"/>
    <col min="14333" max="14333" width="11.85546875" style="1" customWidth="1"/>
    <col min="14334" max="14583" width="9.140625" style="1"/>
    <col min="14584" max="14584" width="11.5703125" style="1" customWidth="1"/>
    <col min="14585" max="14585" width="13.140625" style="1" customWidth="1"/>
    <col min="14586" max="14586" width="48.42578125" style="1" customWidth="1"/>
    <col min="14587" max="14587" width="13.85546875" style="1" customWidth="1"/>
    <col min="14588" max="14588" width="11.42578125" style="1" customWidth="1"/>
    <col min="14589" max="14589" width="11.85546875" style="1" customWidth="1"/>
    <col min="14590" max="14839" width="9.140625" style="1"/>
    <col min="14840" max="14840" width="11.5703125" style="1" customWidth="1"/>
    <col min="14841" max="14841" width="13.140625" style="1" customWidth="1"/>
    <col min="14842" max="14842" width="48.42578125" style="1" customWidth="1"/>
    <col min="14843" max="14843" width="13.85546875" style="1" customWidth="1"/>
    <col min="14844" max="14844" width="11.42578125" style="1" customWidth="1"/>
    <col min="14845" max="14845" width="11.85546875" style="1" customWidth="1"/>
    <col min="14846" max="15095" width="9.140625" style="1"/>
    <col min="15096" max="15096" width="11.5703125" style="1" customWidth="1"/>
    <col min="15097" max="15097" width="13.140625" style="1" customWidth="1"/>
    <col min="15098" max="15098" width="48.42578125" style="1" customWidth="1"/>
    <col min="15099" max="15099" width="13.85546875" style="1" customWidth="1"/>
    <col min="15100" max="15100" width="11.42578125" style="1" customWidth="1"/>
    <col min="15101" max="15101" width="11.85546875" style="1" customWidth="1"/>
    <col min="15102" max="15351" width="9.140625" style="1"/>
    <col min="15352" max="15352" width="11.5703125" style="1" customWidth="1"/>
    <col min="15353" max="15353" width="13.140625" style="1" customWidth="1"/>
    <col min="15354" max="15354" width="48.42578125" style="1" customWidth="1"/>
    <col min="15355" max="15355" width="13.85546875" style="1" customWidth="1"/>
    <col min="15356" max="15356" width="11.42578125" style="1" customWidth="1"/>
    <col min="15357" max="15357" width="11.85546875" style="1" customWidth="1"/>
    <col min="15358" max="15607" width="9.140625" style="1"/>
    <col min="15608" max="15608" width="11.5703125" style="1" customWidth="1"/>
    <col min="15609" max="15609" width="13.140625" style="1" customWidth="1"/>
    <col min="15610" max="15610" width="48.42578125" style="1" customWidth="1"/>
    <col min="15611" max="15611" width="13.85546875" style="1" customWidth="1"/>
    <col min="15612" max="15612" width="11.42578125" style="1" customWidth="1"/>
    <col min="15613" max="15613" width="11.85546875" style="1" customWidth="1"/>
    <col min="15614" max="15863" width="9.140625" style="1"/>
    <col min="15864" max="15864" width="11.5703125" style="1" customWidth="1"/>
    <col min="15865" max="15865" width="13.140625" style="1" customWidth="1"/>
    <col min="15866" max="15866" width="48.42578125" style="1" customWidth="1"/>
    <col min="15867" max="15867" width="13.85546875" style="1" customWidth="1"/>
    <col min="15868" max="15868" width="11.42578125" style="1" customWidth="1"/>
    <col min="15869" max="15869" width="11.85546875" style="1" customWidth="1"/>
    <col min="15870" max="16119" width="9.140625" style="1"/>
    <col min="16120" max="16120" width="11.5703125" style="1" customWidth="1"/>
    <col min="16121" max="16121" width="13.140625" style="1" customWidth="1"/>
    <col min="16122" max="16122" width="48.42578125" style="1" customWidth="1"/>
    <col min="16123" max="16123" width="13.85546875" style="1" customWidth="1"/>
    <col min="16124" max="16124" width="11.42578125" style="1" customWidth="1"/>
    <col min="16125" max="16125" width="11.85546875" style="1" customWidth="1"/>
    <col min="16126" max="16384" width="9.140625" style="1"/>
  </cols>
  <sheetData>
    <row r="1" spans="1:27" ht="12.6" customHeight="1" x14ac:dyDescent="0.2">
      <c r="A1" s="276" t="s">
        <v>2197</v>
      </c>
      <c r="B1" s="276"/>
      <c r="C1" s="276"/>
      <c r="D1" s="276"/>
      <c r="E1" s="276"/>
      <c r="F1" s="276"/>
    </row>
    <row r="2" spans="1:27" ht="12.2" customHeight="1" x14ac:dyDescent="0.2">
      <c r="A2" s="276"/>
      <c r="B2" s="276"/>
      <c r="C2" s="276"/>
      <c r="D2" s="276"/>
      <c r="E2" s="276"/>
      <c r="F2" s="276"/>
    </row>
    <row r="3" spans="1:27" ht="11.25" customHeight="1" x14ac:dyDescent="0.2"/>
    <row r="4" spans="1:27" ht="12.75" customHeight="1" x14ac:dyDescent="0.2">
      <c r="A4" s="254" t="s">
        <v>2221</v>
      </c>
      <c r="B4" s="254"/>
      <c r="C4" s="254"/>
      <c r="D4" s="254"/>
      <c r="E4" s="254"/>
      <c r="F4" s="254"/>
    </row>
    <row r="5" spans="1:27" ht="12.75" customHeight="1" x14ac:dyDescent="0.2"/>
    <row r="6" spans="1:27" ht="12.75" customHeight="1" x14ac:dyDescent="0.2">
      <c r="A6" s="265"/>
      <c r="B6" s="265"/>
      <c r="C6" s="265"/>
      <c r="D6" s="265"/>
      <c r="E6" s="265"/>
      <c r="F6" s="265"/>
    </row>
    <row r="7" spans="1:27" ht="12.75" customHeight="1" thickBot="1" x14ac:dyDescent="0.25">
      <c r="E7" s="1" t="s">
        <v>2949</v>
      </c>
      <c r="G7" s="1" t="s">
        <v>2951</v>
      </c>
      <c r="I7" s="1" t="s">
        <v>2952</v>
      </c>
      <c r="K7" s="1">
        <v>1.22</v>
      </c>
    </row>
    <row r="8" spans="1:27" ht="12.75" customHeight="1" x14ac:dyDescent="0.2">
      <c r="A8" s="273" t="s">
        <v>2</v>
      </c>
      <c r="B8" s="273" t="s">
        <v>3</v>
      </c>
      <c r="C8" s="268" t="s">
        <v>4</v>
      </c>
      <c r="D8" s="268" t="s">
        <v>5</v>
      </c>
      <c r="E8" s="252" t="s">
        <v>6</v>
      </c>
      <c r="F8" s="252"/>
      <c r="G8" s="252" t="s">
        <v>6</v>
      </c>
      <c r="H8" s="252"/>
      <c r="I8" s="252" t="s">
        <v>6</v>
      </c>
      <c r="J8" s="252"/>
    </row>
    <row r="9" spans="1:27" ht="36.75" customHeight="1" thickBot="1" x14ac:dyDescent="0.25">
      <c r="A9" s="274"/>
      <c r="B9" s="274"/>
      <c r="C9" s="269"/>
      <c r="D9" s="269"/>
      <c r="E9" s="2" t="s">
        <v>7</v>
      </c>
      <c r="F9" s="3" t="s">
        <v>8</v>
      </c>
      <c r="G9" s="2" t="s">
        <v>7</v>
      </c>
      <c r="H9" s="3" t="s">
        <v>8</v>
      </c>
      <c r="I9" s="9" t="s">
        <v>7</v>
      </c>
      <c r="J9" s="10" t="s">
        <v>8</v>
      </c>
    </row>
    <row r="10" spans="1:27" ht="12.75" customHeight="1" x14ac:dyDescent="0.2">
      <c r="A10" s="4" t="s">
        <v>9</v>
      </c>
      <c r="B10" s="4" t="s">
        <v>2222</v>
      </c>
      <c r="C10" s="5" t="s">
        <v>2223</v>
      </c>
      <c r="D10" s="4" t="s">
        <v>15</v>
      </c>
      <c r="E10" s="20">
        <v>167</v>
      </c>
      <c r="F10" s="20">
        <v>178</v>
      </c>
      <c r="G10" s="20">
        <v>188</v>
      </c>
      <c r="H10" s="20">
        <v>216</v>
      </c>
      <c r="I10" s="20">
        <v>407</v>
      </c>
      <c r="J10" s="20">
        <v>424</v>
      </c>
      <c r="L10" s="14"/>
      <c r="M10" s="25">
        <f>р10гл2!E10/'10,2'!E10</f>
        <v>1.0718562874251496</v>
      </c>
      <c r="N10" s="25">
        <f>р10гл2!F10/'10,2'!F10</f>
        <v>1.0852059925093633</v>
      </c>
      <c r="O10" s="25">
        <f>р10гл2!H10/'10,2'!G10</f>
        <v>1.0691489361702127</v>
      </c>
      <c r="P10" s="25">
        <f>р10гл2!I10/'10,2'!H10</f>
        <v>1.0872685185185185</v>
      </c>
      <c r="Q10" s="25">
        <f>р10гл2!K10/'10,2'!I10</f>
        <v>1.0687960687960687</v>
      </c>
      <c r="R10" s="25">
        <f>р10гл2!M10/'10,2'!J10</f>
        <v>0.89229559748427678</v>
      </c>
      <c r="T10" s="275" t="s">
        <v>3322</v>
      </c>
      <c r="U10" s="275"/>
      <c r="W10" s="275" t="s">
        <v>2951</v>
      </c>
      <c r="X10" s="275"/>
      <c r="Z10" s="275" t="s">
        <v>2952</v>
      </c>
      <c r="AA10" s="275"/>
    </row>
    <row r="11" spans="1:27" ht="12.75" customHeight="1" x14ac:dyDescent="0.2">
      <c r="A11" s="4"/>
      <c r="B11" s="4"/>
      <c r="C11" s="5"/>
      <c r="D11" s="4"/>
      <c r="E11" s="20"/>
      <c r="F11" s="20"/>
      <c r="G11" s="20"/>
      <c r="H11" s="20"/>
      <c r="I11" s="20"/>
      <c r="J11" s="20"/>
      <c r="L11" s="14"/>
      <c r="M11" s="25"/>
      <c r="N11" s="25"/>
      <c r="O11" s="25"/>
      <c r="P11" s="25"/>
      <c r="Q11" s="25"/>
      <c r="R11" s="25"/>
    </row>
    <row r="12" spans="1:27" ht="24.75" customHeight="1" x14ac:dyDescent="0.2">
      <c r="A12" s="4" t="s">
        <v>194</v>
      </c>
      <c r="B12" s="4" t="s">
        <v>2224</v>
      </c>
      <c r="C12" s="17" t="s">
        <v>3039</v>
      </c>
      <c r="D12" s="4" t="s">
        <v>15</v>
      </c>
      <c r="E12" s="20">
        <v>545</v>
      </c>
      <c r="F12" s="20">
        <v>626</v>
      </c>
      <c r="G12" s="20">
        <v>1044</v>
      </c>
      <c r="H12" s="20">
        <v>1197</v>
      </c>
      <c r="I12" s="20">
        <v>1439</v>
      </c>
      <c r="J12" s="20">
        <v>1649</v>
      </c>
      <c r="L12" s="14"/>
      <c r="M12" s="25">
        <f>р10гл2!E12/'10,2'!E12</f>
        <v>1.0697247706422017</v>
      </c>
      <c r="N12" s="25">
        <f>р10гл2!F12/'10,2'!F12</f>
        <v>1.088125665601704</v>
      </c>
      <c r="O12" s="25">
        <f>р10гл2!H12/'10,2'!G12</f>
        <v>1.0699233716475096</v>
      </c>
      <c r="P12" s="25">
        <f>р10гл2!I12/'10,2'!H12</f>
        <v>1.0880116959064328</v>
      </c>
      <c r="Q12" s="25">
        <f>р10гл2!K12/'10,2'!I12</f>
        <v>1.0701876302988187</v>
      </c>
      <c r="R12" s="25">
        <f>р10гл2!M12/'10,2'!J12</f>
        <v>0.89144936325045487</v>
      </c>
      <c r="T12" s="209">
        <v>190</v>
      </c>
      <c r="U12" s="210">
        <f>T12/1.2</f>
        <v>158.33333333333334</v>
      </c>
      <c r="W12" s="1">
        <v>231</v>
      </c>
      <c r="X12" s="25">
        <f>W12/1.2</f>
        <v>192.5</v>
      </c>
      <c r="Z12" s="1">
        <v>454</v>
      </c>
      <c r="AA12" s="25">
        <f>Z12/1.2</f>
        <v>378.33333333333337</v>
      </c>
    </row>
    <row r="13" spans="1:27" ht="12.75" customHeight="1" x14ac:dyDescent="0.2">
      <c r="A13" s="4" t="s">
        <v>197</v>
      </c>
      <c r="B13" s="4" t="s">
        <v>2225</v>
      </c>
      <c r="C13" s="5" t="s">
        <v>2226</v>
      </c>
      <c r="D13" s="4" t="s">
        <v>15</v>
      </c>
      <c r="E13" s="20">
        <v>338</v>
      </c>
      <c r="F13" s="20">
        <v>376</v>
      </c>
      <c r="G13" s="20">
        <v>519</v>
      </c>
      <c r="H13" s="20">
        <v>581</v>
      </c>
      <c r="I13" s="20">
        <v>842</v>
      </c>
      <c r="J13" s="20">
        <v>931</v>
      </c>
      <c r="L13" s="14"/>
      <c r="M13" s="25">
        <f>р10гл2!E13/'10,2'!E13</f>
        <v>1.0710059171597632</v>
      </c>
      <c r="N13" s="25">
        <f>р10гл2!F13/'10,2'!F13</f>
        <v>1.086968085106383</v>
      </c>
      <c r="O13" s="25">
        <f>р10гл2!H13/'10,2'!G13</f>
        <v>1.0693641618497109</v>
      </c>
      <c r="P13" s="25">
        <f>р10гл2!I13/'10,2'!H13</f>
        <v>1.0884107860011474</v>
      </c>
      <c r="Q13" s="25">
        <f>р10гл2!K13/'10,2'!I13</f>
        <v>1.0700712589073633</v>
      </c>
      <c r="R13" s="25">
        <f>р10гл2!M13/'10,2'!J13</f>
        <v>0.89151450053705694</v>
      </c>
      <c r="T13" s="209"/>
      <c r="U13" s="210">
        <f t="shared" ref="U13:U78" si="0">T13/1.2</f>
        <v>0</v>
      </c>
      <c r="X13" s="25">
        <f t="shared" ref="X13:X76" si="1">W13/1.2</f>
        <v>0</v>
      </c>
      <c r="AA13" s="25">
        <f t="shared" ref="AA13:AA76" si="2">Z13/1.2</f>
        <v>0</v>
      </c>
    </row>
    <row r="14" spans="1:27" ht="12.75" customHeight="1" x14ac:dyDescent="0.2">
      <c r="A14" s="4" t="s">
        <v>200</v>
      </c>
      <c r="B14" s="4" t="s">
        <v>2227</v>
      </c>
      <c r="C14" s="5" t="s">
        <v>2228</v>
      </c>
      <c r="D14" s="4" t="s">
        <v>15</v>
      </c>
      <c r="E14" s="20">
        <v>138</v>
      </c>
      <c r="F14" s="20">
        <v>151</v>
      </c>
      <c r="G14" s="20">
        <v>210</v>
      </c>
      <c r="H14" s="20">
        <v>233</v>
      </c>
      <c r="I14" s="20">
        <v>339</v>
      </c>
      <c r="J14" s="20">
        <v>376</v>
      </c>
      <c r="L14" s="14"/>
      <c r="M14" s="25">
        <f>р10гл2!E14/'10,2'!E14</f>
        <v>1.0724637681159421</v>
      </c>
      <c r="N14" s="25">
        <f>р10гл2!F14/'10,2'!F14</f>
        <v>1.090728476821192</v>
      </c>
      <c r="O14" s="25">
        <f>р10гл2!H14/'10,2'!G14</f>
        <v>1.0714285714285714</v>
      </c>
      <c r="P14" s="25">
        <f>р10гл2!I14/'10,2'!H14</f>
        <v>1.086480686695279</v>
      </c>
      <c r="Q14" s="25">
        <f>р10гл2!K14/'10,2'!I14</f>
        <v>1.0707964601769913</v>
      </c>
      <c r="R14" s="25">
        <f>р10гл2!M14/'10,2'!J14</f>
        <v>0.89095744680851063</v>
      </c>
      <c r="T14" s="209">
        <v>670</v>
      </c>
      <c r="U14" s="210">
        <f t="shared" si="0"/>
        <v>558.33333333333337</v>
      </c>
      <c r="W14" s="1">
        <v>1281</v>
      </c>
      <c r="X14" s="25">
        <f t="shared" si="1"/>
        <v>1067.5</v>
      </c>
      <c r="Z14" s="1">
        <v>1764</v>
      </c>
      <c r="AA14" s="25">
        <f t="shared" si="2"/>
        <v>1470</v>
      </c>
    </row>
    <row r="15" spans="1:27" ht="12.75" customHeight="1" x14ac:dyDescent="0.2">
      <c r="A15" s="4" t="s">
        <v>203</v>
      </c>
      <c r="B15" s="4" t="s">
        <v>2229</v>
      </c>
      <c r="C15" s="5" t="s">
        <v>2230</v>
      </c>
      <c r="D15" s="4" t="s">
        <v>15</v>
      </c>
      <c r="E15" s="20">
        <v>706</v>
      </c>
      <c r="F15" s="20">
        <v>782</v>
      </c>
      <c r="G15" s="20">
        <v>1080</v>
      </c>
      <c r="H15" s="20">
        <v>1211</v>
      </c>
      <c r="I15" s="20">
        <v>1754</v>
      </c>
      <c r="J15" s="20">
        <v>1938</v>
      </c>
      <c r="L15" s="14"/>
      <c r="M15" s="25">
        <f>р10гл2!E15/'10,2'!E15</f>
        <v>1.0694050991501416</v>
      </c>
      <c r="N15" s="25">
        <f>р10гл2!F15/'10,2'!F15</f>
        <v>1.0881713554987211</v>
      </c>
      <c r="O15" s="25">
        <f>р10гл2!H15/'10,2'!G15</f>
        <v>1.0703703703703704</v>
      </c>
      <c r="P15" s="25">
        <f>р10гл2!I15/'10,2'!H15</f>
        <v>1.0880264244426094</v>
      </c>
      <c r="Q15" s="25">
        <f>р10гл2!K15/'10,2'!I15</f>
        <v>1.0701254275940706</v>
      </c>
      <c r="R15" s="25">
        <f>р10гл2!M15/'10,2'!J15</f>
        <v>0.89181286549707606</v>
      </c>
      <c r="T15" s="209">
        <v>402</v>
      </c>
      <c r="U15" s="210">
        <f t="shared" si="0"/>
        <v>335</v>
      </c>
      <c r="W15" s="1">
        <v>622</v>
      </c>
      <c r="X15" s="25">
        <f t="shared" si="1"/>
        <v>518.33333333333337</v>
      </c>
      <c r="Z15" s="1">
        <v>996</v>
      </c>
      <c r="AA15" s="25">
        <f t="shared" si="2"/>
        <v>830</v>
      </c>
    </row>
    <row r="16" spans="1:27" ht="12.75" customHeight="1" x14ac:dyDescent="0.2">
      <c r="A16" s="4" t="s">
        <v>206</v>
      </c>
      <c r="B16" s="4" t="s">
        <v>2231</v>
      </c>
      <c r="C16" s="5" t="s">
        <v>2232</v>
      </c>
      <c r="D16" s="4" t="s">
        <v>15</v>
      </c>
      <c r="E16" s="20">
        <v>299</v>
      </c>
      <c r="F16" s="20">
        <v>330</v>
      </c>
      <c r="G16" s="20">
        <v>446</v>
      </c>
      <c r="H16" s="20">
        <v>499</v>
      </c>
      <c r="I16" s="20">
        <v>736</v>
      </c>
      <c r="J16" s="20">
        <v>811</v>
      </c>
      <c r="L16" s="14"/>
      <c r="M16" s="25">
        <f>р10гл2!E16/'10,2'!E16</f>
        <v>1.0702341137123745</v>
      </c>
      <c r="N16" s="25">
        <f>р10гл2!F16/'10,2'!F16</f>
        <v>1.0875252525252526</v>
      </c>
      <c r="O16" s="25">
        <f>р10гл2!H16/'10,2'!G16</f>
        <v>1.0695067264573992</v>
      </c>
      <c r="P16" s="25">
        <f>р10гл2!I16/'10,2'!H16</f>
        <v>1.0879759519038075</v>
      </c>
      <c r="Q16" s="25">
        <f>р10гл2!K16/'10,2'!I16</f>
        <v>1.0706521739130435</v>
      </c>
      <c r="R16" s="25">
        <f>р10гл2!M16/'10,2'!J16</f>
        <v>0.89190300041101522</v>
      </c>
      <c r="T16" s="209">
        <v>162</v>
      </c>
      <c r="U16" s="210">
        <f t="shared" si="0"/>
        <v>135</v>
      </c>
      <c r="W16" s="1">
        <v>249</v>
      </c>
      <c r="X16" s="25">
        <f t="shared" si="1"/>
        <v>207.5</v>
      </c>
      <c r="Z16" s="1">
        <v>402</v>
      </c>
      <c r="AA16" s="25">
        <f t="shared" si="2"/>
        <v>335</v>
      </c>
    </row>
    <row r="17" spans="1:27" ht="12.75" customHeight="1" x14ac:dyDescent="0.2">
      <c r="A17" s="4" t="s">
        <v>209</v>
      </c>
      <c r="B17" s="4" t="s">
        <v>2233</v>
      </c>
      <c r="C17" s="5" t="s">
        <v>2234</v>
      </c>
      <c r="D17" s="4" t="s">
        <v>15</v>
      </c>
      <c r="E17" s="20">
        <v>138</v>
      </c>
      <c r="F17" s="20">
        <v>151</v>
      </c>
      <c r="G17" s="20">
        <v>210</v>
      </c>
      <c r="H17" s="20">
        <v>233</v>
      </c>
      <c r="I17" s="20">
        <v>339</v>
      </c>
      <c r="J17" s="20">
        <v>376</v>
      </c>
      <c r="L17" s="14"/>
      <c r="M17" s="25">
        <f>р10гл2!E17/'10,2'!E17</f>
        <v>1.0724637681159421</v>
      </c>
      <c r="N17" s="25">
        <f>р10гл2!F17/'10,2'!F17</f>
        <v>1.090728476821192</v>
      </c>
      <c r="O17" s="25">
        <f>р10гл2!H17/'10,2'!G17</f>
        <v>1.0714285714285714</v>
      </c>
      <c r="P17" s="25">
        <f>р10гл2!I17/'10,2'!H17</f>
        <v>1.086480686695279</v>
      </c>
      <c r="Q17" s="25">
        <f>р10гл2!K17/'10,2'!I17</f>
        <v>1.0707964601769913</v>
      </c>
      <c r="R17" s="25">
        <f>р10гл2!M17/'10,2'!J17</f>
        <v>0.89095744680851063</v>
      </c>
      <c r="T17" s="209">
        <v>837</v>
      </c>
      <c r="U17" s="210">
        <f t="shared" si="0"/>
        <v>697.5</v>
      </c>
      <c r="W17" s="1">
        <v>1296</v>
      </c>
      <c r="X17" s="25">
        <f t="shared" si="1"/>
        <v>1080</v>
      </c>
      <c r="Z17" s="1">
        <v>2074</v>
      </c>
      <c r="AA17" s="25">
        <f t="shared" si="2"/>
        <v>1728.3333333333335</v>
      </c>
    </row>
    <row r="18" spans="1:27" ht="12.75" customHeight="1" x14ac:dyDescent="0.2">
      <c r="A18" s="4" t="s">
        <v>212</v>
      </c>
      <c r="B18" s="4" t="s">
        <v>2235</v>
      </c>
      <c r="C18" s="5" t="s">
        <v>2236</v>
      </c>
      <c r="D18" s="4" t="s">
        <v>15</v>
      </c>
      <c r="E18" s="20">
        <v>169</v>
      </c>
      <c r="F18" s="20">
        <v>188</v>
      </c>
      <c r="G18" s="20">
        <v>259</v>
      </c>
      <c r="H18" s="20">
        <v>291</v>
      </c>
      <c r="I18" s="20">
        <v>421</v>
      </c>
      <c r="J18" s="20">
        <v>465</v>
      </c>
      <c r="L18" s="14"/>
      <c r="M18" s="25">
        <f>р10гл2!E18/'10,2'!E18</f>
        <v>1.0710059171597632</v>
      </c>
      <c r="N18" s="25">
        <f>р10гл2!F18/'10,2'!F18</f>
        <v>1.086968085106383</v>
      </c>
      <c r="O18" s="25">
        <f>р10гл2!H18/'10,2'!G18</f>
        <v>1.0694980694980696</v>
      </c>
      <c r="P18" s="25">
        <f>р10гл2!I18/'10,2'!H18</f>
        <v>1.0865406643757158</v>
      </c>
      <c r="Q18" s="25">
        <f>р10гл2!K18/'10,2'!I18</f>
        <v>1.0688836104513064</v>
      </c>
      <c r="R18" s="25">
        <f>р10гл2!M18/'10,2'!J18</f>
        <v>0.89247311827956988</v>
      </c>
      <c r="T18" s="209">
        <v>353</v>
      </c>
      <c r="U18" s="210">
        <f t="shared" si="0"/>
        <v>294.16666666666669</v>
      </c>
      <c r="W18" s="1">
        <v>534</v>
      </c>
      <c r="X18" s="25">
        <f t="shared" si="1"/>
        <v>445</v>
      </c>
      <c r="Z18" s="1">
        <v>868</v>
      </c>
      <c r="AA18" s="25">
        <f t="shared" si="2"/>
        <v>723.33333333333337</v>
      </c>
    </row>
    <row r="19" spans="1:27" ht="12.75" customHeight="1" x14ac:dyDescent="0.2">
      <c r="A19" s="4" t="s">
        <v>215</v>
      </c>
      <c r="B19" s="4" t="s">
        <v>2237</v>
      </c>
      <c r="C19" s="5" t="s">
        <v>2238</v>
      </c>
      <c r="D19" s="4" t="s">
        <v>15</v>
      </c>
      <c r="E19" s="20">
        <v>71</v>
      </c>
      <c r="F19" s="20">
        <v>78</v>
      </c>
      <c r="G19" s="20">
        <v>108</v>
      </c>
      <c r="H19" s="20">
        <v>121</v>
      </c>
      <c r="I19" s="20">
        <v>177</v>
      </c>
      <c r="J19" s="20">
        <v>194</v>
      </c>
      <c r="L19" s="14"/>
      <c r="M19" s="25">
        <f>р10гл2!E19/'10,2'!E19</f>
        <v>1.0704225352112675</v>
      </c>
      <c r="N19" s="25">
        <f>р10гл2!F19/'10,2'!F19</f>
        <v>1.081837606837607</v>
      </c>
      <c r="O19" s="25">
        <f>р10гл2!H19/'10,2'!G19</f>
        <v>1.0740740740740742</v>
      </c>
      <c r="P19" s="25">
        <f>р10гл2!I19/'10,2'!H19</f>
        <v>1.0838842975206613</v>
      </c>
      <c r="Q19" s="25">
        <f>р10гл2!K19/'10,2'!I19</f>
        <v>1.0677966101694916</v>
      </c>
      <c r="R19" s="25">
        <f>р10гл2!M19/'10,2'!J19</f>
        <v>0.89347079037800692</v>
      </c>
      <c r="T19" s="209">
        <v>162</v>
      </c>
      <c r="U19" s="210">
        <f t="shared" si="0"/>
        <v>135</v>
      </c>
      <c r="W19" s="1">
        <v>249</v>
      </c>
      <c r="X19" s="25">
        <f t="shared" si="1"/>
        <v>207.5</v>
      </c>
      <c r="Z19" s="1">
        <v>402</v>
      </c>
      <c r="AA19" s="25">
        <f t="shared" si="2"/>
        <v>335</v>
      </c>
    </row>
    <row r="20" spans="1:27" ht="12.75" customHeight="1" x14ac:dyDescent="0.2">
      <c r="A20" s="4" t="s">
        <v>218</v>
      </c>
      <c r="B20" s="4" t="s">
        <v>2239</v>
      </c>
      <c r="C20" s="5" t="s">
        <v>2240</v>
      </c>
      <c r="D20" s="4" t="s">
        <v>15</v>
      </c>
      <c r="E20" s="20">
        <v>94</v>
      </c>
      <c r="F20" s="20">
        <v>105</v>
      </c>
      <c r="G20" s="20">
        <v>144</v>
      </c>
      <c r="H20" s="20">
        <v>161</v>
      </c>
      <c r="I20" s="20">
        <v>233</v>
      </c>
      <c r="J20" s="20">
        <v>259</v>
      </c>
      <c r="L20" s="14"/>
      <c r="M20" s="25">
        <f>р10гл2!E20/'10,2'!E20</f>
        <v>1.074468085106383</v>
      </c>
      <c r="N20" s="25">
        <f>р10гл2!F20/'10,2'!F20</f>
        <v>1.0844444444444445</v>
      </c>
      <c r="O20" s="25">
        <f>р10гл2!H20/'10,2'!G20</f>
        <v>1.0694444444444444</v>
      </c>
      <c r="P20" s="25">
        <f>р10гл2!I20/'10,2'!H20</f>
        <v>1.0861283643892341</v>
      </c>
      <c r="Q20" s="25">
        <f>р10гл2!K20/'10,2'!I20</f>
        <v>1.0686695278969958</v>
      </c>
      <c r="R20" s="25">
        <f>р10гл2!M20/'10,2'!J20</f>
        <v>0.89124839124839128</v>
      </c>
      <c r="T20" s="209">
        <v>201</v>
      </c>
      <c r="U20" s="210">
        <f t="shared" si="0"/>
        <v>167.5</v>
      </c>
      <c r="W20" s="1">
        <v>311</v>
      </c>
      <c r="X20" s="25">
        <f t="shared" si="1"/>
        <v>259.16666666666669</v>
      </c>
      <c r="Z20" s="1">
        <v>498</v>
      </c>
      <c r="AA20" s="25">
        <f t="shared" si="2"/>
        <v>415</v>
      </c>
    </row>
    <row r="21" spans="1:27" ht="12.75" customHeight="1" x14ac:dyDescent="0.2">
      <c r="A21" s="4" t="s">
        <v>221</v>
      </c>
      <c r="B21" s="4" t="s">
        <v>2241</v>
      </c>
      <c r="C21" s="5" t="s">
        <v>2242</v>
      </c>
      <c r="D21" s="4" t="s">
        <v>15</v>
      </c>
      <c r="E21" s="20">
        <v>118</v>
      </c>
      <c r="F21" s="20">
        <v>131</v>
      </c>
      <c r="G21" s="20">
        <v>181</v>
      </c>
      <c r="H21" s="20">
        <v>201</v>
      </c>
      <c r="I21" s="20">
        <v>293</v>
      </c>
      <c r="J21" s="20">
        <v>324</v>
      </c>
      <c r="L21" s="14"/>
      <c r="M21" s="25">
        <f>р10гл2!E21/'10,2'!E21</f>
        <v>1.0677966101694916</v>
      </c>
      <c r="N21" s="25">
        <f>р10гл2!F21/'10,2'!F21</f>
        <v>1.0865139949109415</v>
      </c>
      <c r="O21" s="25">
        <f>р10гл2!H21/'10,2'!G21</f>
        <v>1.0718232044198894</v>
      </c>
      <c r="P21" s="25">
        <f>р10гл2!I21/'10,2'!H21</f>
        <v>1.0874792703150913</v>
      </c>
      <c r="Q21" s="25">
        <f>р10гл2!K21/'10,2'!I21</f>
        <v>1.0716723549488054</v>
      </c>
      <c r="R21" s="25">
        <f>р10гл2!M21/'10,2'!J21</f>
        <v>0.89248971193415638</v>
      </c>
      <c r="T21" s="209">
        <v>83</v>
      </c>
      <c r="U21" s="210">
        <f t="shared" si="0"/>
        <v>69.166666666666671</v>
      </c>
      <c r="W21" s="1">
        <v>129</v>
      </c>
      <c r="X21" s="25">
        <f t="shared" si="1"/>
        <v>107.5</v>
      </c>
      <c r="Z21" s="1">
        <v>208</v>
      </c>
      <c r="AA21" s="25">
        <f t="shared" si="2"/>
        <v>173.33333333333334</v>
      </c>
    </row>
    <row r="22" spans="1:27" ht="12.75" customHeight="1" x14ac:dyDescent="0.2">
      <c r="A22" s="4" t="s">
        <v>224</v>
      </c>
      <c r="B22" s="4" t="s">
        <v>2243</v>
      </c>
      <c r="C22" s="5" t="s">
        <v>2244</v>
      </c>
      <c r="D22" s="4" t="s">
        <v>15</v>
      </c>
      <c r="E22" s="20">
        <v>71</v>
      </c>
      <c r="F22" s="20">
        <v>78</v>
      </c>
      <c r="G22" s="20">
        <v>108</v>
      </c>
      <c r="H22" s="20">
        <v>121</v>
      </c>
      <c r="I22" s="20">
        <v>177</v>
      </c>
      <c r="J22" s="20">
        <v>194</v>
      </c>
      <c r="L22" s="14"/>
      <c r="M22" s="25">
        <f>р10гл2!E22/'10,2'!E22</f>
        <v>1.0704225352112675</v>
      </c>
      <c r="N22" s="25">
        <f>р10гл2!F22/'10,2'!F22</f>
        <v>1.081837606837607</v>
      </c>
      <c r="O22" s="25">
        <f>р10гл2!H22/'10,2'!G22</f>
        <v>1.0740740740740742</v>
      </c>
      <c r="P22" s="25">
        <f>р10гл2!I22/'10,2'!H22</f>
        <v>1.0838842975206613</v>
      </c>
      <c r="Q22" s="25">
        <f>р10гл2!K22/'10,2'!I22</f>
        <v>1.0677966101694916</v>
      </c>
      <c r="R22" s="25">
        <f>р10гл2!M22/'10,2'!J22</f>
        <v>0.89347079037800692</v>
      </c>
      <c r="T22" s="209">
        <v>112</v>
      </c>
      <c r="U22" s="210">
        <f t="shared" si="0"/>
        <v>93.333333333333343</v>
      </c>
      <c r="W22" s="1">
        <v>172</v>
      </c>
      <c r="X22" s="25">
        <f t="shared" si="1"/>
        <v>143.33333333333334</v>
      </c>
      <c r="Z22" s="1">
        <v>277</v>
      </c>
      <c r="AA22" s="25">
        <f t="shared" si="2"/>
        <v>230.83333333333334</v>
      </c>
    </row>
    <row r="23" spans="1:27" ht="12.75" customHeight="1" x14ac:dyDescent="0.2">
      <c r="A23" s="4" t="s">
        <v>227</v>
      </c>
      <c r="B23" s="4" t="s">
        <v>2245</v>
      </c>
      <c r="C23" s="5" t="s">
        <v>2246</v>
      </c>
      <c r="D23" s="4" t="s">
        <v>15</v>
      </c>
      <c r="E23" s="20">
        <v>94</v>
      </c>
      <c r="F23" s="20">
        <v>105</v>
      </c>
      <c r="G23" s="20">
        <v>144</v>
      </c>
      <c r="H23" s="20">
        <v>161</v>
      </c>
      <c r="I23" s="20">
        <v>233</v>
      </c>
      <c r="J23" s="20">
        <v>259</v>
      </c>
      <c r="L23" s="14"/>
      <c r="M23" s="25">
        <f>р10гл2!E23/'10,2'!E23</f>
        <v>1.074468085106383</v>
      </c>
      <c r="N23" s="25">
        <f>р10гл2!F23/'10,2'!F23</f>
        <v>1.0844444444444445</v>
      </c>
      <c r="O23" s="25">
        <f>р10гл2!H23/'10,2'!G23</f>
        <v>1.0694444444444444</v>
      </c>
      <c r="P23" s="25">
        <f>р10гл2!I23/'10,2'!H23</f>
        <v>1.0861283643892341</v>
      </c>
      <c r="Q23" s="25">
        <f>р10гл2!K23/'10,2'!I23</f>
        <v>1.0686695278969958</v>
      </c>
      <c r="R23" s="25">
        <f>р10гл2!M23/'10,2'!J23</f>
        <v>0.89124839124839128</v>
      </c>
      <c r="T23" s="209">
        <v>140</v>
      </c>
      <c r="U23" s="210">
        <f t="shared" si="0"/>
        <v>116.66666666666667</v>
      </c>
      <c r="W23" s="1">
        <v>215</v>
      </c>
      <c r="X23" s="25">
        <f t="shared" si="1"/>
        <v>179.16666666666669</v>
      </c>
      <c r="Z23" s="1">
        <v>347</v>
      </c>
      <c r="AA23" s="25">
        <f t="shared" si="2"/>
        <v>289.16666666666669</v>
      </c>
    </row>
    <row r="24" spans="1:27" ht="12.75" customHeight="1" x14ac:dyDescent="0.2">
      <c r="A24" s="4" t="s">
        <v>230</v>
      </c>
      <c r="B24" s="4" t="s">
        <v>2247</v>
      </c>
      <c r="C24" s="5" t="s">
        <v>2248</v>
      </c>
      <c r="D24" s="4" t="s">
        <v>15</v>
      </c>
      <c r="E24" s="20">
        <v>583</v>
      </c>
      <c r="F24" s="20">
        <v>646</v>
      </c>
      <c r="G24" s="20">
        <v>893</v>
      </c>
      <c r="H24" s="20">
        <v>1000</v>
      </c>
      <c r="I24" s="20">
        <v>1449</v>
      </c>
      <c r="J24" s="20">
        <v>1603</v>
      </c>
      <c r="L24" s="14"/>
      <c r="M24" s="25">
        <f>р10гл2!E24/'10,2'!E24</f>
        <v>1.0703259005145798</v>
      </c>
      <c r="N24" s="25">
        <f>р10гл2!F24/'10,2'!F24</f>
        <v>1.0874871001031992</v>
      </c>
      <c r="O24" s="25">
        <f>р10гл2!H24/'10,2'!G24</f>
        <v>1.0705487122060471</v>
      </c>
      <c r="P24" s="25">
        <f>р10гл2!I24/'10,2'!H24</f>
        <v>1.0878333333333334</v>
      </c>
      <c r="Q24" s="25">
        <f>р10гл2!K24/'10,2'!I24</f>
        <v>1.069703243616287</v>
      </c>
      <c r="R24" s="25">
        <f>р10гл2!M24/'10,2'!J24</f>
        <v>0.89155749636098991</v>
      </c>
      <c r="T24" s="209">
        <v>83</v>
      </c>
      <c r="U24" s="210">
        <f t="shared" si="0"/>
        <v>69.166666666666671</v>
      </c>
      <c r="W24" s="1">
        <v>129</v>
      </c>
      <c r="X24" s="25">
        <f t="shared" si="1"/>
        <v>107.5</v>
      </c>
      <c r="Z24" s="1">
        <v>208</v>
      </c>
      <c r="AA24" s="25">
        <f t="shared" si="2"/>
        <v>173.33333333333334</v>
      </c>
    </row>
    <row r="25" spans="1:27" ht="12.75" customHeight="1" x14ac:dyDescent="0.2">
      <c r="A25" s="4" t="s">
        <v>233</v>
      </c>
      <c r="B25" s="4" t="s">
        <v>2249</v>
      </c>
      <c r="C25" s="5" t="s">
        <v>2250</v>
      </c>
      <c r="D25" s="4" t="s">
        <v>15</v>
      </c>
      <c r="E25" s="20">
        <v>381</v>
      </c>
      <c r="F25" s="20">
        <v>422</v>
      </c>
      <c r="G25" s="20">
        <v>583</v>
      </c>
      <c r="H25" s="20">
        <v>654</v>
      </c>
      <c r="I25" s="20">
        <v>947</v>
      </c>
      <c r="J25" s="20">
        <v>1048</v>
      </c>
      <c r="L25" s="14"/>
      <c r="M25" s="25">
        <f>р10гл2!E25/'10,2'!E25</f>
        <v>1.0708661417322836</v>
      </c>
      <c r="N25" s="25">
        <f>р10гл2!F25/'10,2'!F25</f>
        <v>1.0889415481832545</v>
      </c>
      <c r="O25" s="25">
        <f>р10гл2!H25/'10,2'!G25</f>
        <v>1.0703259005145798</v>
      </c>
      <c r="P25" s="25">
        <f>р10гл2!I25/'10,2'!H25</f>
        <v>1.0881753312945974</v>
      </c>
      <c r="Q25" s="25">
        <f>р10гл2!K25/'10,2'!I25</f>
        <v>1.0696937697993665</v>
      </c>
      <c r="R25" s="25">
        <f>р10гл2!M25/'10,2'!J25</f>
        <v>0.89138040712468203</v>
      </c>
      <c r="T25" s="209">
        <v>112</v>
      </c>
      <c r="U25" s="210">
        <f t="shared" si="0"/>
        <v>93.333333333333343</v>
      </c>
      <c r="W25" s="1">
        <v>172</v>
      </c>
      <c r="X25" s="25">
        <f t="shared" si="1"/>
        <v>143.33333333333334</v>
      </c>
      <c r="Z25" s="1">
        <v>277</v>
      </c>
      <c r="AA25" s="25">
        <f t="shared" si="2"/>
        <v>230.83333333333334</v>
      </c>
    </row>
    <row r="26" spans="1:27" ht="12.75" customHeight="1" x14ac:dyDescent="0.2">
      <c r="A26" s="4" t="s">
        <v>236</v>
      </c>
      <c r="B26" s="4" t="s">
        <v>2251</v>
      </c>
      <c r="C26" s="5" t="s">
        <v>2252</v>
      </c>
      <c r="D26" s="4" t="s">
        <v>15</v>
      </c>
      <c r="E26" s="20">
        <v>325</v>
      </c>
      <c r="F26" s="20">
        <v>361</v>
      </c>
      <c r="G26" s="20">
        <v>498</v>
      </c>
      <c r="H26" s="20">
        <v>556</v>
      </c>
      <c r="I26" s="20">
        <v>807</v>
      </c>
      <c r="J26" s="20">
        <v>891</v>
      </c>
      <c r="L26" s="14"/>
      <c r="M26" s="25">
        <f>р10гл2!E26/'10,2'!E26</f>
        <v>1.0707692307692307</v>
      </c>
      <c r="N26" s="25">
        <f>р10гл2!F26/'10,2'!F26</f>
        <v>1.087072945521699</v>
      </c>
      <c r="O26" s="25">
        <f>р10гл2!H26/'10,2'!G26</f>
        <v>1.070281124497992</v>
      </c>
      <c r="P26" s="25">
        <f>р10гл2!I26/'10,2'!H26</f>
        <v>1.0879796163069546</v>
      </c>
      <c r="Q26" s="25">
        <f>р10гл2!K26/'10,2'!I26</f>
        <v>1.0693928128872368</v>
      </c>
      <c r="R26" s="25">
        <f>р10гл2!M26/'10,2'!J26</f>
        <v>0.89132061354283587</v>
      </c>
      <c r="T26" s="209">
        <v>691</v>
      </c>
      <c r="U26" s="210">
        <f t="shared" si="0"/>
        <v>575.83333333333337</v>
      </c>
      <c r="W26" s="1">
        <v>1070</v>
      </c>
      <c r="X26" s="25">
        <f t="shared" si="1"/>
        <v>891.66666666666674</v>
      </c>
      <c r="Z26" s="1">
        <v>1715</v>
      </c>
      <c r="AA26" s="25">
        <f t="shared" si="2"/>
        <v>1429.1666666666667</v>
      </c>
    </row>
    <row r="27" spans="1:27" ht="12.75" customHeight="1" x14ac:dyDescent="0.2">
      <c r="A27" s="4" t="s">
        <v>239</v>
      </c>
      <c r="B27" s="4" t="s">
        <v>2253</v>
      </c>
      <c r="C27" s="5" t="s">
        <v>2254</v>
      </c>
      <c r="D27" s="4" t="s">
        <v>15</v>
      </c>
      <c r="E27" s="20">
        <v>203</v>
      </c>
      <c r="F27" s="20">
        <v>224</v>
      </c>
      <c r="G27" s="20">
        <v>309</v>
      </c>
      <c r="H27" s="20">
        <v>347</v>
      </c>
      <c r="I27" s="20">
        <v>503</v>
      </c>
      <c r="J27" s="20">
        <v>556</v>
      </c>
      <c r="L27" s="14"/>
      <c r="M27" s="25">
        <f>р10гл2!E27/'10,2'!E27</f>
        <v>1.0689655172413792</v>
      </c>
      <c r="N27" s="25">
        <f>р10гл2!F27/'10,2'!F27</f>
        <v>1.0892857142857142</v>
      </c>
      <c r="O27" s="25">
        <f>р10гл2!H27/'10,2'!G27</f>
        <v>1.0711974110032363</v>
      </c>
      <c r="P27" s="25">
        <f>р10гл2!I27/'10,2'!H27</f>
        <v>1.0869836695485111</v>
      </c>
      <c r="Q27" s="25">
        <f>р10гл2!K27/'10,2'!I27</f>
        <v>1.0695825049701788</v>
      </c>
      <c r="R27" s="25">
        <f>р10гл2!M27/'10,2'!J27</f>
        <v>0.89178657074340539</v>
      </c>
      <c r="T27" s="209">
        <v>452</v>
      </c>
      <c r="U27" s="210">
        <f t="shared" si="0"/>
        <v>376.66666666666669</v>
      </c>
      <c r="W27" s="1">
        <v>700</v>
      </c>
      <c r="X27" s="25">
        <f t="shared" si="1"/>
        <v>583.33333333333337</v>
      </c>
      <c r="Z27" s="1">
        <v>1121</v>
      </c>
      <c r="AA27" s="25">
        <f t="shared" si="2"/>
        <v>934.16666666666674</v>
      </c>
    </row>
    <row r="28" spans="1:27" ht="12.75" customHeight="1" x14ac:dyDescent="0.2">
      <c r="A28" s="4" t="s">
        <v>242</v>
      </c>
      <c r="B28" s="4" t="s">
        <v>2255</v>
      </c>
      <c r="C28" s="5" t="s">
        <v>2256</v>
      </c>
      <c r="D28" s="4" t="s">
        <v>15</v>
      </c>
      <c r="E28" s="20">
        <v>235</v>
      </c>
      <c r="F28" s="20">
        <v>261</v>
      </c>
      <c r="G28" s="20">
        <v>361</v>
      </c>
      <c r="H28" s="20">
        <v>404</v>
      </c>
      <c r="I28" s="20">
        <v>584</v>
      </c>
      <c r="J28" s="20">
        <v>646</v>
      </c>
      <c r="L28" s="14"/>
      <c r="M28" s="25">
        <f>р10гл2!E28/'10,2'!E28</f>
        <v>1.0680851063829788</v>
      </c>
      <c r="N28" s="25">
        <f>р10гл2!F28/'10,2'!F28</f>
        <v>1.0867816091954021</v>
      </c>
      <c r="O28" s="25">
        <f>р10гл2!H28/'10,2'!G28</f>
        <v>1.0692520775623269</v>
      </c>
      <c r="P28" s="25">
        <f>р10гл2!I28/'10,2'!H28</f>
        <v>1.0871287128712872</v>
      </c>
      <c r="Q28" s="25">
        <f>р10гл2!K28/'10,2'!I28</f>
        <v>1.0702054794520548</v>
      </c>
      <c r="R28" s="25">
        <f>р10гл2!M28/'10,2'!J28</f>
        <v>0.89138286893704854</v>
      </c>
      <c r="T28" s="209">
        <v>386</v>
      </c>
      <c r="U28" s="210">
        <f t="shared" si="0"/>
        <v>321.66666666666669</v>
      </c>
      <c r="W28" s="1">
        <v>595</v>
      </c>
      <c r="X28" s="25">
        <f t="shared" si="1"/>
        <v>495.83333333333337</v>
      </c>
      <c r="Z28" s="1">
        <v>953</v>
      </c>
      <c r="AA28" s="25">
        <f t="shared" si="2"/>
        <v>794.16666666666674</v>
      </c>
    </row>
    <row r="29" spans="1:27" ht="12.75" customHeight="1" x14ac:dyDescent="0.2">
      <c r="A29" s="4" t="s">
        <v>245</v>
      </c>
      <c r="B29" s="4" t="s">
        <v>2257</v>
      </c>
      <c r="C29" s="5" t="s">
        <v>2258</v>
      </c>
      <c r="D29" s="4" t="s">
        <v>15</v>
      </c>
      <c r="E29" s="20">
        <v>141</v>
      </c>
      <c r="F29" s="20">
        <v>156</v>
      </c>
      <c r="G29" s="20">
        <v>216</v>
      </c>
      <c r="H29" s="20">
        <v>243</v>
      </c>
      <c r="I29" s="20">
        <v>351</v>
      </c>
      <c r="J29" s="20">
        <v>388</v>
      </c>
      <c r="L29" s="14"/>
      <c r="M29" s="25">
        <f>р10гл2!E29/'10,2'!E29</f>
        <v>1.0709219858156029</v>
      </c>
      <c r="N29" s="25">
        <f>р10гл2!F29/'10,2'!F29</f>
        <v>1.088354700854701</v>
      </c>
      <c r="O29" s="25">
        <f>р10гл2!H29/'10,2'!G29</f>
        <v>1.0694444444444444</v>
      </c>
      <c r="P29" s="25">
        <f>р10гл2!I29/'10,2'!H29</f>
        <v>1.0877914951989027</v>
      </c>
      <c r="Q29" s="25">
        <f>р10гл2!K29/'10,2'!I29</f>
        <v>1.0712250712250713</v>
      </c>
      <c r="R29" s="25">
        <f>р10гл2!M29/'10,2'!J29</f>
        <v>0.89132302405498287</v>
      </c>
      <c r="T29" s="209">
        <v>240</v>
      </c>
      <c r="U29" s="210">
        <f t="shared" si="0"/>
        <v>200</v>
      </c>
      <c r="W29" s="1">
        <v>371</v>
      </c>
      <c r="X29" s="25">
        <f t="shared" si="1"/>
        <v>309.16666666666669</v>
      </c>
      <c r="Z29" s="1">
        <v>595</v>
      </c>
      <c r="AA29" s="25">
        <f t="shared" si="2"/>
        <v>495.83333333333337</v>
      </c>
    </row>
    <row r="30" spans="1:27" ht="12.75" customHeight="1" x14ac:dyDescent="0.2">
      <c r="A30" s="4" t="s">
        <v>248</v>
      </c>
      <c r="B30" s="4" t="s">
        <v>2259</v>
      </c>
      <c r="C30" s="5" t="s">
        <v>2260</v>
      </c>
      <c r="D30" s="4" t="s">
        <v>15</v>
      </c>
      <c r="E30" s="20">
        <v>188</v>
      </c>
      <c r="F30" s="20">
        <v>210</v>
      </c>
      <c r="G30" s="20">
        <v>289</v>
      </c>
      <c r="H30" s="20">
        <v>324</v>
      </c>
      <c r="I30" s="20">
        <v>468</v>
      </c>
      <c r="J30" s="20">
        <v>518</v>
      </c>
      <c r="L30" s="14"/>
      <c r="M30" s="25">
        <f>р10гл2!E30/'10,2'!E30</f>
        <v>1.0691489361702127</v>
      </c>
      <c r="N30" s="25">
        <f>р10гл2!F30/'10,2'!F30</f>
        <v>1.0892857142857142</v>
      </c>
      <c r="O30" s="25">
        <f>р10гл2!H30/'10,2'!G30</f>
        <v>1.0692041522491349</v>
      </c>
      <c r="P30" s="25">
        <f>р10гл2!I30/'10,2'!H30</f>
        <v>1.0888374485596708</v>
      </c>
      <c r="Q30" s="25">
        <f>р10гл2!K30/'10,2'!I30</f>
        <v>1.0705128205128205</v>
      </c>
      <c r="R30" s="25">
        <f>р10гл2!M30/'10,2'!J30</f>
        <v>0.89124839124839128</v>
      </c>
      <c r="T30" s="209">
        <v>279</v>
      </c>
      <c r="U30" s="210">
        <f t="shared" si="0"/>
        <v>232.5</v>
      </c>
      <c r="W30" s="1">
        <v>432</v>
      </c>
      <c r="X30" s="25">
        <f t="shared" si="1"/>
        <v>360</v>
      </c>
      <c r="Z30" s="1">
        <v>691</v>
      </c>
      <c r="AA30" s="25">
        <f t="shared" si="2"/>
        <v>575.83333333333337</v>
      </c>
    </row>
    <row r="31" spans="1:27" ht="12.75" customHeight="1" x14ac:dyDescent="0.2">
      <c r="A31" s="4" t="s">
        <v>251</v>
      </c>
      <c r="B31" s="4" t="s">
        <v>2261</v>
      </c>
      <c r="C31" s="5" t="s">
        <v>2262</v>
      </c>
      <c r="D31" s="4" t="s">
        <v>15</v>
      </c>
      <c r="E31" s="20">
        <v>282</v>
      </c>
      <c r="F31" s="20">
        <v>314</v>
      </c>
      <c r="G31" s="20">
        <v>432</v>
      </c>
      <c r="H31" s="20">
        <v>485</v>
      </c>
      <c r="I31" s="20">
        <v>702</v>
      </c>
      <c r="J31" s="20">
        <v>775</v>
      </c>
      <c r="L31" s="14"/>
      <c r="M31" s="25">
        <f>р10гл2!E31/'10,2'!E31</f>
        <v>1.0709219858156029</v>
      </c>
      <c r="N31" s="25">
        <f>р10гл2!F31/'10,2'!F31</f>
        <v>1.0878980891719745</v>
      </c>
      <c r="O31" s="25">
        <f>р10гл2!H31/'10,2'!G31</f>
        <v>1.0694444444444444</v>
      </c>
      <c r="P31" s="25">
        <f>р10гл2!I31/'10,2'!H31</f>
        <v>1.0879381443298968</v>
      </c>
      <c r="Q31" s="25">
        <f>р10гл2!K31/'10,2'!I31</f>
        <v>1.0698005698005697</v>
      </c>
      <c r="R31" s="25">
        <f>р10гл2!M31/'10,2'!J31</f>
        <v>0.89139784946236567</v>
      </c>
      <c r="T31" s="209">
        <v>167</v>
      </c>
      <c r="U31" s="210">
        <f t="shared" si="0"/>
        <v>139.16666666666669</v>
      </c>
      <c r="W31" s="1">
        <v>260</v>
      </c>
      <c r="X31" s="25">
        <f t="shared" si="1"/>
        <v>216.66666666666669</v>
      </c>
      <c r="Z31" s="1">
        <v>415</v>
      </c>
      <c r="AA31" s="25">
        <f t="shared" si="2"/>
        <v>345.83333333333337</v>
      </c>
    </row>
    <row r="32" spans="1:27" ht="12.75" customHeight="1" x14ac:dyDescent="0.2">
      <c r="A32" s="4" t="s">
        <v>254</v>
      </c>
      <c r="B32" s="4" t="s">
        <v>2263</v>
      </c>
      <c r="C32" s="5" t="s">
        <v>2264</v>
      </c>
      <c r="D32" s="4" t="s">
        <v>15</v>
      </c>
      <c r="E32" s="20">
        <v>424</v>
      </c>
      <c r="F32" s="20">
        <v>470</v>
      </c>
      <c r="G32" s="20">
        <v>648</v>
      </c>
      <c r="H32" s="20">
        <v>727</v>
      </c>
      <c r="I32" s="20">
        <v>1053</v>
      </c>
      <c r="J32" s="20">
        <v>1164</v>
      </c>
      <c r="L32" s="14"/>
      <c r="M32" s="25">
        <f>р10гл2!E32/'10,2'!E32</f>
        <v>1.070754716981132</v>
      </c>
      <c r="N32" s="25">
        <f>р10гл2!F32/'10,2'!F32</f>
        <v>1.088049645390071</v>
      </c>
      <c r="O32" s="25">
        <f>р10гл2!H32/'10,2'!G32</f>
        <v>1.0694444444444444</v>
      </c>
      <c r="P32" s="25">
        <f>р10гл2!I32/'10,2'!H32</f>
        <v>1.0879871618523613</v>
      </c>
      <c r="Q32" s="25">
        <f>р10гл2!K32/'10,2'!I32</f>
        <v>1.070275403608737</v>
      </c>
      <c r="R32" s="25">
        <f>р10гл2!M32/'10,2'!J32</f>
        <v>0.89132302405498287</v>
      </c>
      <c r="T32" s="209">
        <v>225</v>
      </c>
      <c r="U32" s="210">
        <f t="shared" si="0"/>
        <v>187.5</v>
      </c>
      <c r="W32" s="1">
        <v>347</v>
      </c>
      <c r="X32" s="25">
        <f t="shared" si="1"/>
        <v>289.16666666666669</v>
      </c>
      <c r="Z32" s="1">
        <v>554</v>
      </c>
      <c r="AA32" s="25">
        <f t="shared" si="2"/>
        <v>461.66666666666669</v>
      </c>
    </row>
    <row r="33" spans="1:27" ht="12.75" customHeight="1" x14ac:dyDescent="0.2">
      <c r="A33" s="4" t="s">
        <v>257</v>
      </c>
      <c r="B33" s="4" t="s">
        <v>2265</v>
      </c>
      <c r="C33" s="5" t="s">
        <v>2266</v>
      </c>
      <c r="D33" s="4" t="s">
        <v>15</v>
      </c>
      <c r="E33" s="20">
        <v>386</v>
      </c>
      <c r="F33" s="20">
        <v>427</v>
      </c>
      <c r="G33" s="20">
        <v>591</v>
      </c>
      <c r="H33" s="20">
        <v>661</v>
      </c>
      <c r="I33" s="20">
        <v>959</v>
      </c>
      <c r="J33" s="20">
        <v>1060</v>
      </c>
      <c r="L33" s="14"/>
      <c r="M33" s="25">
        <f>р10гл2!E33/'10,2'!E33</f>
        <v>1.0699481865284974</v>
      </c>
      <c r="N33" s="25">
        <f>р10гл2!F33/'10,2'!F33</f>
        <v>1.0880952380952382</v>
      </c>
      <c r="O33" s="25">
        <f>р10гл2!H33/'10,2'!G33</f>
        <v>1.0693739424703892</v>
      </c>
      <c r="P33" s="25">
        <f>р10гл2!I33/'10,2'!H33</f>
        <v>1.0874180534543623</v>
      </c>
      <c r="Q33" s="25">
        <f>р10гл2!K33/'10,2'!I33</f>
        <v>1.0698644421272159</v>
      </c>
      <c r="R33" s="25">
        <f>р10гл2!M33/'10,2'!J33</f>
        <v>0.89150943396226412</v>
      </c>
      <c r="T33" s="209">
        <v>336</v>
      </c>
      <c r="U33" s="210">
        <f t="shared" si="0"/>
        <v>280</v>
      </c>
      <c r="W33" s="1">
        <v>519</v>
      </c>
      <c r="X33" s="25">
        <f t="shared" si="1"/>
        <v>432.5</v>
      </c>
      <c r="Z33" s="1">
        <v>829</v>
      </c>
      <c r="AA33" s="25">
        <f t="shared" si="2"/>
        <v>690.83333333333337</v>
      </c>
    </row>
    <row r="34" spans="1:27" ht="12.75" customHeight="1" x14ac:dyDescent="0.2">
      <c r="A34" s="4" t="s">
        <v>260</v>
      </c>
      <c r="B34" s="4" t="s">
        <v>2267</v>
      </c>
      <c r="C34" s="5" t="s">
        <v>2268</v>
      </c>
      <c r="D34" s="4" t="s">
        <v>15</v>
      </c>
      <c r="E34" s="20">
        <v>118</v>
      </c>
      <c r="F34" s="20">
        <v>131</v>
      </c>
      <c r="G34" s="20">
        <v>181</v>
      </c>
      <c r="H34" s="20">
        <v>201</v>
      </c>
      <c r="I34" s="20">
        <v>293</v>
      </c>
      <c r="J34" s="20">
        <v>324</v>
      </c>
      <c r="L34" s="14"/>
      <c r="M34" s="25">
        <f>р10гл2!E34/'10,2'!E34</f>
        <v>1.0677966101694916</v>
      </c>
      <c r="N34" s="25">
        <f>р10гл2!F34/'10,2'!F34</f>
        <v>1.0865139949109415</v>
      </c>
      <c r="O34" s="25">
        <f>р10гл2!H34/'10,2'!G34</f>
        <v>1.0718232044198894</v>
      </c>
      <c r="P34" s="25">
        <f>р10гл2!I34/'10,2'!H34</f>
        <v>1.0874792703150913</v>
      </c>
      <c r="Q34" s="25">
        <f>р10гл2!K34/'10,2'!I34</f>
        <v>1.0716723549488054</v>
      </c>
      <c r="R34" s="25">
        <f>р10гл2!M34/'10,2'!J34</f>
        <v>0.89248971193415638</v>
      </c>
      <c r="T34" s="209">
        <v>503</v>
      </c>
      <c r="U34" s="210">
        <f t="shared" si="0"/>
        <v>419.16666666666669</v>
      </c>
      <c r="W34" s="1">
        <v>778</v>
      </c>
      <c r="X34" s="25">
        <f t="shared" si="1"/>
        <v>648.33333333333337</v>
      </c>
      <c r="Z34" s="1">
        <v>1245</v>
      </c>
      <c r="AA34" s="25">
        <f t="shared" si="2"/>
        <v>1037.5</v>
      </c>
    </row>
    <row r="35" spans="1:27" ht="12.75" customHeight="1" x14ac:dyDescent="0.2">
      <c r="A35" s="4" t="s">
        <v>263</v>
      </c>
      <c r="B35" s="4" t="s">
        <v>2269</v>
      </c>
      <c r="C35" s="5" t="s">
        <v>2270</v>
      </c>
      <c r="D35" s="4" t="s">
        <v>15</v>
      </c>
      <c r="E35" s="20">
        <v>80</v>
      </c>
      <c r="F35" s="20">
        <v>88</v>
      </c>
      <c r="G35" s="20">
        <v>122</v>
      </c>
      <c r="H35" s="20">
        <v>138</v>
      </c>
      <c r="I35" s="20">
        <v>199</v>
      </c>
      <c r="J35" s="20">
        <v>220</v>
      </c>
      <c r="L35" s="14"/>
      <c r="M35" s="25">
        <f>р10гл2!E35/'10,2'!E35</f>
        <v>1.075</v>
      </c>
      <c r="N35" s="25">
        <f>р10гл2!F35/'10,2'!F35</f>
        <v>1.0859848484848487</v>
      </c>
      <c r="O35" s="25">
        <f>р10гл2!H35/'10,2'!G35</f>
        <v>1.0737704918032787</v>
      </c>
      <c r="P35" s="25">
        <f>р10гл2!I35/'10,2'!H35</f>
        <v>1.0903381642512078</v>
      </c>
      <c r="Q35" s="25">
        <f>р10гл2!K35/'10,2'!I35</f>
        <v>1.0703517587939699</v>
      </c>
      <c r="R35" s="25">
        <f>р10гл2!M35/'10,2'!J35</f>
        <v>0.89015151515151525</v>
      </c>
      <c r="T35" s="209">
        <v>457</v>
      </c>
      <c r="U35" s="210">
        <f t="shared" si="0"/>
        <v>380.83333333333337</v>
      </c>
      <c r="W35" s="1">
        <v>707</v>
      </c>
      <c r="X35" s="25">
        <f t="shared" si="1"/>
        <v>589.16666666666674</v>
      </c>
      <c r="Z35" s="1">
        <v>1134</v>
      </c>
      <c r="AA35" s="25">
        <f t="shared" si="2"/>
        <v>945</v>
      </c>
    </row>
    <row r="36" spans="1:27" ht="12.75" customHeight="1" x14ac:dyDescent="0.2">
      <c r="A36" s="4" t="s">
        <v>266</v>
      </c>
      <c r="B36" s="4" t="s">
        <v>2271</v>
      </c>
      <c r="C36" s="5" t="s">
        <v>2272</v>
      </c>
      <c r="D36" s="4" t="s">
        <v>15</v>
      </c>
      <c r="E36" s="20">
        <v>235</v>
      </c>
      <c r="F36" s="20">
        <v>261</v>
      </c>
      <c r="G36" s="20">
        <v>361</v>
      </c>
      <c r="H36" s="20">
        <v>404</v>
      </c>
      <c r="I36" s="20">
        <v>584</v>
      </c>
      <c r="J36" s="20">
        <v>646</v>
      </c>
      <c r="L36" s="14"/>
      <c r="M36" s="25">
        <f>р10гл2!E36/'10,2'!E36</f>
        <v>1.0680851063829788</v>
      </c>
      <c r="N36" s="25">
        <f>р10гл2!F36/'10,2'!F36</f>
        <v>1.0867816091954021</v>
      </c>
      <c r="O36" s="25">
        <f>р10гл2!H36/'10,2'!G36</f>
        <v>1.0692520775623269</v>
      </c>
      <c r="P36" s="25">
        <f>р10гл2!I36/'10,2'!H36</f>
        <v>1.0871287128712872</v>
      </c>
      <c r="Q36" s="25">
        <f>р10гл2!K36/'10,2'!I36</f>
        <v>1.0702054794520548</v>
      </c>
      <c r="R36" s="25">
        <f>р10гл2!M36/'10,2'!J36</f>
        <v>0.89138286893704854</v>
      </c>
      <c r="T36" s="209">
        <v>140</v>
      </c>
      <c r="U36" s="210">
        <f t="shared" si="0"/>
        <v>116.66666666666667</v>
      </c>
      <c r="W36" s="1">
        <v>215</v>
      </c>
      <c r="X36" s="25">
        <f t="shared" si="1"/>
        <v>179.16666666666669</v>
      </c>
      <c r="Z36" s="1">
        <v>347</v>
      </c>
      <c r="AA36" s="25">
        <f t="shared" si="2"/>
        <v>289.16666666666669</v>
      </c>
    </row>
    <row r="37" spans="1:27" ht="12.75" customHeight="1" x14ac:dyDescent="0.2">
      <c r="A37" s="4" t="s">
        <v>269</v>
      </c>
      <c r="B37" s="4" t="s">
        <v>2273</v>
      </c>
      <c r="C37" s="5" t="s">
        <v>2274</v>
      </c>
      <c r="D37" s="4" t="s">
        <v>15</v>
      </c>
      <c r="E37" s="20">
        <v>118</v>
      </c>
      <c r="F37" s="20">
        <v>131</v>
      </c>
      <c r="G37" s="20">
        <v>181</v>
      </c>
      <c r="H37" s="20">
        <v>201</v>
      </c>
      <c r="I37" s="20">
        <v>293</v>
      </c>
      <c r="J37" s="20">
        <v>324</v>
      </c>
      <c r="L37" s="14"/>
      <c r="M37" s="25">
        <f>р10гл2!E37/'10,2'!E37</f>
        <v>1.0677966101694916</v>
      </c>
      <c r="N37" s="25">
        <f>р10гл2!F37/'10,2'!F37</f>
        <v>1.0865139949109415</v>
      </c>
      <c r="O37" s="25">
        <f>р10гл2!H37/'10,2'!G37</f>
        <v>1.0718232044198894</v>
      </c>
      <c r="P37" s="25">
        <f>р10гл2!I37/'10,2'!H37</f>
        <v>1.0874792703150913</v>
      </c>
      <c r="Q37" s="25">
        <f>р10гл2!K37/'10,2'!I37</f>
        <v>1.0716723549488054</v>
      </c>
      <c r="R37" s="25">
        <f>р10гл2!M37/'10,2'!J37</f>
        <v>0.89248971193415638</v>
      </c>
      <c r="T37" s="209">
        <v>94</v>
      </c>
      <c r="U37" s="210">
        <f t="shared" si="0"/>
        <v>78.333333333333343</v>
      </c>
      <c r="W37" s="1">
        <v>148</v>
      </c>
      <c r="X37" s="25">
        <f t="shared" si="1"/>
        <v>123.33333333333334</v>
      </c>
      <c r="Z37" s="1">
        <v>235</v>
      </c>
      <c r="AA37" s="25">
        <f t="shared" si="2"/>
        <v>195.83333333333334</v>
      </c>
    </row>
    <row r="38" spans="1:27" ht="12.75" customHeight="1" x14ac:dyDescent="0.2">
      <c r="A38" s="4" t="s">
        <v>272</v>
      </c>
      <c r="B38" s="4" t="s">
        <v>2275</v>
      </c>
      <c r="C38" s="5" t="s">
        <v>2276</v>
      </c>
      <c r="D38" s="4" t="s">
        <v>15</v>
      </c>
      <c r="E38" s="20">
        <v>118</v>
      </c>
      <c r="F38" s="20">
        <v>131</v>
      </c>
      <c r="G38" s="20">
        <v>181</v>
      </c>
      <c r="H38" s="20">
        <v>201</v>
      </c>
      <c r="I38" s="20">
        <v>293</v>
      </c>
      <c r="J38" s="20">
        <v>324</v>
      </c>
      <c r="L38" s="14"/>
      <c r="M38" s="25">
        <f>р10гл2!E38/'10,2'!E38</f>
        <v>1.0677966101694916</v>
      </c>
      <c r="N38" s="25">
        <f>р10гл2!F38/'10,2'!F38</f>
        <v>1.0865139949109415</v>
      </c>
      <c r="O38" s="25">
        <f>р10гл2!H38/'10,2'!G38</f>
        <v>1.0718232044198894</v>
      </c>
      <c r="P38" s="25">
        <f>р10гл2!I38/'10,2'!H38</f>
        <v>1.0874792703150913</v>
      </c>
      <c r="Q38" s="25">
        <f>р10гл2!K38/'10,2'!I38</f>
        <v>1.0716723549488054</v>
      </c>
      <c r="R38" s="25">
        <f>р10гл2!M38/'10,2'!J38</f>
        <v>0.89248971193415638</v>
      </c>
      <c r="T38" s="209">
        <v>279</v>
      </c>
      <c r="U38" s="210">
        <f t="shared" si="0"/>
        <v>232.5</v>
      </c>
      <c r="W38" s="1">
        <v>432</v>
      </c>
      <c r="X38" s="25">
        <f t="shared" si="1"/>
        <v>360</v>
      </c>
      <c r="Z38" s="1">
        <v>691</v>
      </c>
      <c r="AA38" s="25">
        <f t="shared" si="2"/>
        <v>575.83333333333337</v>
      </c>
    </row>
    <row r="39" spans="1:27" ht="12.75" customHeight="1" x14ac:dyDescent="0.2">
      <c r="A39" s="4" t="s">
        <v>275</v>
      </c>
      <c r="B39" s="4" t="s">
        <v>2277</v>
      </c>
      <c r="C39" s="5" t="s">
        <v>2278</v>
      </c>
      <c r="D39" s="4" t="s">
        <v>15</v>
      </c>
      <c r="E39" s="20">
        <v>471</v>
      </c>
      <c r="F39" s="20">
        <v>522</v>
      </c>
      <c r="G39" s="20">
        <v>720</v>
      </c>
      <c r="H39" s="20">
        <v>807</v>
      </c>
      <c r="I39" s="20">
        <v>1170</v>
      </c>
      <c r="J39" s="20">
        <v>1293</v>
      </c>
      <c r="L39" s="14"/>
      <c r="M39" s="25">
        <f>р10гл2!E39/'10,2'!E39</f>
        <v>1.0700636942675159</v>
      </c>
      <c r="N39" s="25">
        <f>р10гл2!F39/'10,2'!F39</f>
        <v>1.0887292464878673</v>
      </c>
      <c r="O39" s="25">
        <f>р10гл2!H39/'10,2'!G39</f>
        <v>1.0694444444444444</v>
      </c>
      <c r="P39" s="25">
        <f>р10гл2!I39/'10,2'!H39</f>
        <v>1.0872160264353574</v>
      </c>
      <c r="Q39" s="25">
        <f>р10гл2!K39/'10,2'!I39</f>
        <v>1.0700854700854701</v>
      </c>
      <c r="R39" s="25">
        <f>р10гл2!M39/'10,2'!J39</f>
        <v>0.89198246970868789</v>
      </c>
      <c r="T39" s="209">
        <v>140</v>
      </c>
      <c r="U39" s="210">
        <f t="shared" si="0"/>
        <v>116.66666666666667</v>
      </c>
      <c r="W39" s="1">
        <v>215</v>
      </c>
      <c r="X39" s="25">
        <f t="shared" si="1"/>
        <v>179.16666666666669</v>
      </c>
      <c r="Z39" s="1">
        <v>347</v>
      </c>
      <c r="AA39" s="25">
        <f t="shared" si="2"/>
        <v>289.16666666666669</v>
      </c>
    </row>
    <row r="40" spans="1:27" ht="12.75" customHeight="1" x14ac:dyDescent="0.2">
      <c r="A40" s="4" t="s">
        <v>278</v>
      </c>
      <c r="B40" s="4" t="s">
        <v>2279</v>
      </c>
      <c r="C40" s="5" t="s">
        <v>2280</v>
      </c>
      <c r="D40" s="4" t="s">
        <v>15</v>
      </c>
      <c r="E40" s="20">
        <v>235</v>
      </c>
      <c r="F40" s="20">
        <v>261</v>
      </c>
      <c r="G40" s="20">
        <v>361</v>
      </c>
      <c r="H40" s="20">
        <v>404</v>
      </c>
      <c r="I40" s="20">
        <v>584</v>
      </c>
      <c r="J40" s="20">
        <v>646</v>
      </c>
      <c r="L40" s="14"/>
      <c r="M40" s="25">
        <f>р10гл2!E40/'10,2'!E40</f>
        <v>1.0680851063829788</v>
      </c>
      <c r="N40" s="25">
        <f>р10гл2!F40/'10,2'!F40</f>
        <v>1.0867816091954021</v>
      </c>
      <c r="O40" s="25">
        <f>р10гл2!H40/'10,2'!G40</f>
        <v>1.0692520775623269</v>
      </c>
      <c r="P40" s="25">
        <f>р10гл2!I40/'10,2'!H40</f>
        <v>1.0871287128712872</v>
      </c>
      <c r="Q40" s="25">
        <f>р10гл2!K40/'10,2'!I40</f>
        <v>1.0702054794520548</v>
      </c>
      <c r="R40" s="25">
        <f>р10гл2!M40/'10,2'!J40</f>
        <v>0.89138286893704854</v>
      </c>
      <c r="T40" s="209">
        <v>140</v>
      </c>
      <c r="U40" s="210">
        <f t="shared" si="0"/>
        <v>116.66666666666667</v>
      </c>
      <c r="W40" s="1">
        <v>215</v>
      </c>
      <c r="X40" s="25">
        <f t="shared" si="1"/>
        <v>179.16666666666669</v>
      </c>
      <c r="Z40" s="1">
        <v>347</v>
      </c>
      <c r="AA40" s="25">
        <f t="shared" si="2"/>
        <v>289.16666666666669</v>
      </c>
    </row>
    <row r="41" spans="1:27" ht="12.75" customHeight="1" x14ac:dyDescent="0.2">
      <c r="A41" s="4" t="s">
        <v>281</v>
      </c>
      <c r="B41" s="4" t="s">
        <v>2281</v>
      </c>
      <c r="C41" s="5" t="s">
        <v>2282</v>
      </c>
      <c r="D41" s="4" t="s">
        <v>15</v>
      </c>
      <c r="E41" s="20">
        <v>235</v>
      </c>
      <c r="F41" s="20">
        <v>261</v>
      </c>
      <c r="G41" s="20">
        <v>361</v>
      </c>
      <c r="H41" s="20">
        <v>404</v>
      </c>
      <c r="I41" s="20">
        <v>584</v>
      </c>
      <c r="J41" s="20">
        <v>646</v>
      </c>
      <c r="L41" s="14"/>
      <c r="M41" s="25">
        <f>р10гл2!E41/'10,2'!E41</f>
        <v>1.0680851063829788</v>
      </c>
      <c r="N41" s="25">
        <f>р10гл2!F41/'10,2'!F41</f>
        <v>1.0867816091954021</v>
      </c>
      <c r="O41" s="25">
        <f>р10гл2!H41/'10,2'!G41</f>
        <v>1.0692520775623269</v>
      </c>
      <c r="P41" s="25">
        <f>р10гл2!I41/'10,2'!H41</f>
        <v>1.0871287128712872</v>
      </c>
      <c r="Q41" s="25">
        <f>р10гл2!K41/'10,2'!I41</f>
        <v>1.0702054794520548</v>
      </c>
      <c r="R41" s="25">
        <f>р10гл2!M41/'10,2'!J41</f>
        <v>0.89138286893704854</v>
      </c>
      <c r="T41" s="209">
        <v>559</v>
      </c>
      <c r="U41" s="210">
        <f t="shared" si="0"/>
        <v>465.83333333333337</v>
      </c>
      <c r="W41" s="1">
        <v>863</v>
      </c>
      <c r="X41" s="25">
        <f t="shared" si="1"/>
        <v>719.16666666666674</v>
      </c>
      <c r="Z41" s="1">
        <v>1384</v>
      </c>
      <c r="AA41" s="25">
        <f t="shared" si="2"/>
        <v>1153.3333333333335</v>
      </c>
    </row>
    <row r="42" spans="1:27" ht="12.75" customHeight="1" x14ac:dyDescent="0.2">
      <c r="A42" s="4" t="s">
        <v>284</v>
      </c>
      <c r="B42" s="4" t="s">
        <v>2283</v>
      </c>
      <c r="C42" s="5" t="s">
        <v>2284</v>
      </c>
      <c r="D42" s="4" t="s">
        <v>15</v>
      </c>
      <c r="E42" s="20">
        <v>47</v>
      </c>
      <c r="F42" s="20">
        <v>51</v>
      </c>
      <c r="G42" s="20">
        <v>73</v>
      </c>
      <c r="H42" s="20">
        <v>80</v>
      </c>
      <c r="I42" s="20">
        <v>117</v>
      </c>
      <c r="J42" s="20">
        <v>129</v>
      </c>
      <c r="L42" s="14"/>
      <c r="M42" s="25">
        <f>р10гл2!E42/'10,2'!E42</f>
        <v>1.0638297872340425</v>
      </c>
      <c r="N42" s="25">
        <f>р10гл2!F42/'10,2'!F42</f>
        <v>1.09640522875817</v>
      </c>
      <c r="O42" s="25">
        <f>р10гл2!H42/'10,2'!G42</f>
        <v>1.0684931506849316</v>
      </c>
      <c r="P42" s="25">
        <f>р10гл2!I42/'10,2'!H42</f>
        <v>1.0929166666666668</v>
      </c>
      <c r="Q42" s="25">
        <f>р10гл2!K42/'10,2'!I42</f>
        <v>1.0683760683760684</v>
      </c>
      <c r="R42" s="25">
        <f>р10гл2!M42/'10,2'!J42</f>
        <v>0.89147286821705429</v>
      </c>
      <c r="T42" s="209">
        <v>279</v>
      </c>
      <c r="U42" s="210">
        <f t="shared" si="0"/>
        <v>232.5</v>
      </c>
      <c r="W42" s="1">
        <v>432</v>
      </c>
      <c r="X42" s="25">
        <f t="shared" si="1"/>
        <v>360</v>
      </c>
      <c r="Z42" s="1">
        <v>691</v>
      </c>
      <c r="AA42" s="25">
        <f t="shared" si="2"/>
        <v>575.83333333333337</v>
      </c>
    </row>
    <row r="43" spans="1:27" ht="12.75" customHeight="1" x14ac:dyDescent="0.2">
      <c r="A43" s="4" t="s">
        <v>287</v>
      </c>
      <c r="B43" s="4" t="s">
        <v>2285</v>
      </c>
      <c r="C43" s="5" t="s">
        <v>2286</v>
      </c>
      <c r="D43" s="4" t="s">
        <v>15</v>
      </c>
      <c r="E43" s="20">
        <v>330</v>
      </c>
      <c r="F43" s="20">
        <v>365</v>
      </c>
      <c r="G43" s="20">
        <v>504</v>
      </c>
      <c r="H43" s="20">
        <v>564</v>
      </c>
      <c r="I43" s="20">
        <v>819</v>
      </c>
      <c r="J43" s="20">
        <v>905</v>
      </c>
      <c r="L43" s="14"/>
      <c r="M43" s="25">
        <f>р10гл2!E43/'10,2'!E43</f>
        <v>1.0696969696969696</v>
      </c>
      <c r="N43" s="25">
        <f>р10гл2!F43/'10,2'!F43</f>
        <v>1.0890867579908676</v>
      </c>
      <c r="O43" s="25">
        <f>р10гл2!H43/'10,2'!G43</f>
        <v>1.0694444444444444</v>
      </c>
      <c r="P43" s="25">
        <f>р10гл2!I43/'10,2'!H43</f>
        <v>1.086968085106383</v>
      </c>
      <c r="Q43" s="25">
        <f>р10гл2!K43/'10,2'!I43</f>
        <v>1.0695970695970696</v>
      </c>
      <c r="R43" s="25">
        <f>р10гл2!M43/'10,2'!J43</f>
        <v>0.89134438305709029</v>
      </c>
      <c r="T43" s="209">
        <v>279</v>
      </c>
      <c r="U43" s="210">
        <f t="shared" si="0"/>
        <v>232.5</v>
      </c>
      <c r="W43" s="1">
        <v>432</v>
      </c>
      <c r="X43" s="25">
        <f t="shared" si="1"/>
        <v>360</v>
      </c>
      <c r="Z43" s="1">
        <v>691</v>
      </c>
      <c r="AA43" s="25">
        <f t="shared" si="2"/>
        <v>575.83333333333337</v>
      </c>
    </row>
    <row r="44" spans="1:27" ht="12.75" customHeight="1" x14ac:dyDescent="0.2">
      <c r="A44" s="4" t="s">
        <v>291</v>
      </c>
      <c r="B44" s="4" t="s">
        <v>2287</v>
      </c>
      <c r="C44" s="5" t="s">
        <v>2288</v>
      </c>
      <c r="D44" s="4" t="s">
        <v>15</v>
      </c>
      <c r="E44" s="20">
        <v>216</v>
      </c>
      <c r="F44" s="20">
        <v>240</v>
      </c>
      <c r="G44" s="20">
        <v>324</v>
      </c>
      <c r="H44" s="20">
        <v>362</v>
      </c>
      <c r="I44" s="20">
        <v>534</v>
      </c>
      <c r="J44" s="20">
        <v>589</v>
      </c>
      <c r="L44" s="14"/>
      <c r="M44" s="25">
        <f>р10гл2!E44/'10,2'!E44</f>
        <v>1.0694444444444444</v>
      </c>
      <c r="N44" s="25">
        <f>р10гл2!F44/'10,2'!F44</f>
        <v>1.0886805555555557</v>
      </c>
      <c r="O44" s="25">
        <f>р10гл2!H44/'10,2'!G44</f>
        <v>1.0709876543209877</v>
      </c>
      <c r="P44" s="25">
        <f>р10гл2!I44/'10,2'!H44</f>
        <v>1.0868784530386739</v>
      </c>
      <c r="Q44" s="25">
        <f>р10гл2!K44/'10,2'!I44</f>
        <v>1.0692883895131087</v>
      </c>
      <c r="R44" s="25">
        <f>р10гл2!M44/'10,2'!J44</f>
        <v>0.89134125636672323</v>
      </c>
      <c r="T44" s="209">
        <v>55</v>
      </c>
      <c r="U44" s="210">
        <f t="shared" si="0"/>
        <v>45.833333333333336</v>
      </c>
      <c r="W44" s="1">
        <v>86</v>
      </c>
      <c r="X44" s="25">
        <f t="shared" si="1"/>
        <v>71.666666666666671</v>
      </c>
      <c r="Z44" s="1">
        <v>138</v>
      </c>
      <c r="AA44" s="25">
        <f t="shared" si="2"/>
        <v>115</v>
      </c>
    </row>
    <row r="45" spans="1:27" ht="12.75" customHeight="1" x14ac:dyDescent="0.2">
      <c r="A45" s="4" t="s">
        <v>294</v>
      </c>
      <c r="B45" s="4" t="s">
        <v>2289</v>
      </c>
      <c r="C45" s="5" t="s">
        <v>2290</v>
      </c>
      <c r="D45" s="4" t="s">
        <v>15</v>
      </c>
      <c r="E45" s="20">
        <v>235</v>
      </c>
      <c r="F45" s="20">
        <v>261</v>
      </c>
      <c r="G45" s="20">
        <v>361</v>
      </c>
      <c r="H45" s="20">
        <v>404</v>
      </c>
      <c r="I45" s="20">
        <v>584</v>
      </c>
      <c r="J45" s="20">
        <v>646</v>
      </c>
      <c r="L45" s="14"/>
      <c r="M45" s="25">
        <f>р10гл2!E45/'10,2'!E45</f>
        <v>1.0680851063829788</v>
      </c>
      <c r="N45" s="25">
        <f>р10гл2!F45/'10,2'!F45</f>
        <v>1.0867816091954021</v>
      </c>
      <c r="O45" s="25">
        <f>р10гл2!H45/'10,2'!G45</f>
        <v>1.0692520775623269</v>
      </c>
      <c r="P45" s="25">
        <f>р10гл2!I45/'10,2'!H45</f>
        <v>1.0871287128712872</v>
      </c>
      <c r="Q45" s="25">
        <f>р10гл2!K45/'10,2'!I45</f>
        <v>1.0702054794520548</v>
      </c>
      <c r="R45" s="25">
        <f>р10гл2!M45/'10,2'!J45</f>
        <v>0.89138286893704854</v>
      </c>
      <c r="T45" s="209">
        <v>391</v>
      </c>
      <c r="U45" s="210">
        <f t="shared" si="0"/>
        <v>325.83333333333337</v>
      </c>
      <c r="W45" s="1">
        <v>603</v>
      </c>
      <c r="X45" s="25">
        <f t="shared" si="1"/>
        <v>502.5</v>
      </c>
      <c r="Z45" s="1">
        <v>968</v>
      </c>
      <c r="AA45" s="25">
        <f t="shared" si="2"/>
        <v>806.66666666666674</v>
      </c>
    </row>
    <row r="46" spans="1:27" ht="24.75" customHeight="1" x14ac:dyDescent="0.2">
      <c r="A46" s="4" t="s">
        <v>297</v>
      </c>
      <c r="B46" s="4" t="s">
        <v>2291</v>
      </c>
      <c r="C46" s="5" t="s">
        <v>2292</v>
      </c>
      <c r="D46" s="4" t="s">
        <v>15</v>
      </c>
      <c r="E46" s="20">
        <v>118</v>
      </c>
      <c r="F46" s="20">
        <v>131</v>
      </c>
      <c r="G46" s="20">
        <v>181</v>
      </c>
      <c r="H46" s="20">
        <v>201</v>
      </c>
      <c r="I46" s="20">
        <v>293</v>
      </c>
      <c r="J46" s="20">
        <v>324</v>
      </c>
      <c r="L46" s="14"/>
      <c r="M46" s="25">
        <f>р10гл2!E46/'10,2'!E46</f>
        <v>1.0677966101694916</v>
      </c>
      <c r="N46" s="25">
        <f>р10гл2!F46/'10,2'!F46</f>
        <v>1.0865139949109415</v>
      </c>
      <c r="O46" s="25">
        <f>р10гл2!H46/'10,2'!G46</f>
        <v>1.0718232044198894</v>
      </c>
      <c r="P46" s="25">
        <f>р10гл2!I46/'10,2'!H46</f>
        <v>1.0874792703150913</v>
      </c>
      <c r="Q46" s="25">
        <f>р10гл2!K46/'10,2'!I46</f>
        <v>1.0716723549488054</v>
      </c>
      <c r="R46" s="25">
        <f>р10гл2!M46/'10,2'!J46</f>
        <v>0.89248971193415638</v>
      </c>
      <c r="T46" s="209">
        <v>257</v>
      </c>
      <c r="U46" s="210">
        <f t="shared" si="0"/>
        <v>214.16666666666669</v>
      </c>
      <c r="W46" s="1">
        <v>387</v>
      </c>
      <c r="X46" s="25">
        <f t="shared" si="1"/>
        <v>322.5</v>
      </c>
      <c r="Z46" s="1">
        <v>630</v>
      </c>
      <c r="AA46" s="25">
        <f t="shared" si="2"/>
        <v>525</v>
      </c>
    </row>
    <row r="47" spans="1:27" ht="12.75" customHeight="1" x14ac:dyDescent="0.2">
      <c r="A47" s="4" t="s">
        <v>300</v>
      </c>
      <c r="B47" s="4" t="s">
        <v>2293</v>
      </c>
      <c r="C47" s="5" t="s">
        <v>2294</v>
      </c>
      <c r="D47" s="4" t="s">
        <v>15</v>
      </c>
      <c r="E47" s="20">
        <v>235</v>
      </c>
      <c r="F47" s="20">
        <v>261</v>
      </c>
      <c r="G47" s="20">
        <v>361</v>
      </c>
      <c r="H47" s="20">
        <v>404</v>
      </c>
      <c r="I47" s="20">
        <v>584</v>
      </c>
      <c r="J47" s="20">
        <v>646</v>
      </c>
      <c r="L47" s="14"/>
      <c r="M47" s="25">
        <f>р10гл2!E47/'10,2'!E47</f>
        <v>1.0680851063829788</v>
      </c>
      <c r="N47" s="25">
        <f>р10гл2!F47/'10,2'!F47</f>
        <v>1.0867816091954021</v>
      </c>
      <c r="O47" s="25">
        <f>р10гл2!H47/'10,2'!G47</f>
        <v>1.0692520775623269</v>
      </c>
      <c r="P47" s="25">
        <f>р10гл2!I47/'10,2'!H47</f>
        <v>1.0871287128712872</v>
      </c>
      <c r="Q47" s="25">
        <f>р10гл2!K47/'10,2'!I47</f>
        <v>1.0702054794520548</v>
      </c>
      <c r="R47" s="25">
        <f>р10гл2!M47/'10,2'!J47</f>
        <v>0.89138286893704854</v>
      </c>
      <c r="T47" s="209">
        <v>279</v>
      </c>
      <c r="U47" s="210">
        <f>T47/1.2</f>
        <v>232.5</v>
      </c>
      <c r="W47" s="1">
        <v>432</v>
      </c>
      <c r="X47" s="25">
        <f t="shared" si="1"/>
        <v>360</v>
      </c>
      <c r="Z47" s="1">
        <v>691</v>
      </c>
      <c r="AA47" s="25">
        <f t="shared" si="2"/>
        <v>575.83333333333337</v>
      </c>
    </row>
    <row r="48" spans="1:27" ht="12.75" customHeight="1" x14ac:dyDescent="0.2">
      <c r="A48" s="4" t="s">
        <v>304</v>
      </c>
      <c r="B48" s="4" t="s">
        <v>2295</v>
      </c>
      <c r="C48" s="5" t="s">
        <v>2296</v>
      </c>
      <c r="D48" s="4" t="s">
        <v>15</v>
      </c>
      <c r="E48" s="20">
        <v>141</v>
      </c>
      <c r="F48" s="20">
        <v>156</v>
      </c>
      <c r="G48" s="20">
        <v>216</v>
      </c>
      <c r="H48" s="20">
        <v>243</v>
      </c>
      <c r="I48" s="20">
        <v>351</v>
      </c>
      <c r="J48" s="20">
        <v>388</v>
      </c>
      <c r="L48" s="14"/>
      <c r="M48" s="25">
        <f>р10гл2!E48/'10,2'!E48</f>
        <v>1.0709219858156029</v>
      </c>
      <c r="N48" s="25">
        <f>р10гл2!F48/'10,2'!F48</f>
        <v>1.088354700854701</v>
      </c>
      <c r="O48" s="25">
        <f>р10гл2!H48/'10,2'!G48</f>
        <v>1.0694444444444444</v>
      </c>
      <c r="P48" s="25">
        <f>р10гл2!I48/'10,2'!H48</f>
        <v>1.0877914951989027</v>
      </c>
      <c r="Q48" s="25">
        <f>р10гл2!K48/'10,2'!I48</f>
        <v>1.0712250712250713</v>
      </c>
      <c r="R48" s="25">
        <f>р10гл2!M48/'10,2'!J48</f>
        <v>0.89132302405498287</v>
      </c>
      <c r="T48" s="209">
        <v>140</v>
      </c>
      <c r="U48" s="210">
        <f t="shared" si="0"/>
        <v>116.66666666666667</v>
      </c>
      <c r="W48" s="1">
        <v>215</v>
      </c>
      <c r="X48" s="25">
        <f t="shared" si="1"/>
        <v>179.16666666666669</v>
      </c>
      <c r="Z48" s="1">
        <v>347</v>
      </c>
      <c r="AA48" s="25">
        <f t="shared" si="2"/>
        <v>289.16666666666669</v>
      </c>
    </row>
    <row r="49" spans="1:27" ht="12.75" customHeight="1" x14ac:dyDescent="0.2">
      <c r="A49" s="4" t="s">
        <v>307</v>
      </c>
      <c r="B49" s="4" t="s">
        <v>2297</v>
      </c>
      <c r="C49" s="5" t="s">
        <v>2298</v>
      </c>
      <c r="D49" s="4" t="s">
        <v>15</v>
      </c>
      <c r="E49" s="20">
        <v>155</v>
      </c>
      <c r="F49" s="20">
        <v>173</v>
      </c>
      <c r="G49" s="20">
        <v>238</v>
      </c>
      <c r="H49" s="20">
        <v>266</v>
      </c>
      <c r="I49" s="20">
        <v>386</v>
      </c>
      <c r="J49" s="20">
        <v>427</v>
      </c>
      <c r="L49" s="14"/>
      <c r="M49" s="25">
        <f>р10гл2!E49/'10,2'!E49</f>
        <v>1.0709677419354839</v>
      </c>
      <c r="N49" s="25">
        <f>р10гл2!F49/'10,2'!F49</f>
        <v>1.0871868978805395</v>
      </c>
      <c r="O49" s="25">
        <f>р10гл2!H49/'10,2'!G49</f>
        <v>1.0714285714285714</v>
      </c>
      <c r="P49" s="25">
        <f>р10гл2!I49/'10,2'!H49</f>
        <v>1.0892857142857142</v>
      </c>
      <c r="Q49" s="25">
        <f>р10гл2!K49/'10,2'!I49</f>
        <v>1.0699481865284974</v>
      </c>
      <c r="R49" s="25">
        <f>р10гл2!M49/'10,2'!J49</f>
        <v>0.89188134270101493</v>
      </c>
      <c r="T49" s="209">
        <v>279</v>
      </c>
      <c r="U49" s="210">
        <f t="shared" si="0"/>
        <v>232.5</v>
      </c>
      <c r="W49" s="1">
        <v>432</v>
      </c>
      <c r="X49" s="25">
        <f t="shared" si="1"/>
        <v>360</v>
      </c>
      <c r="Z49" s="1">
        <v>691</v>
      </c>
      <c r="AA49" s="25">
        <f t="shared" si="2"/>
        <v>575.83333333333337</v>
      </c>
    </row>
    <row r="50" spans="1:27" ht="12.75" customHeight="1" x14ac:dyDescent="0.2">
      <c r="A50" s="4" t="s">
        <v>310</v>
      </c>
      <c r="B50" s="4" t="s">
        <v>2299</v>
      </c>
      <c r="C50" s="5" t="s">
        <v>2300</v>
      </c>
      <c r="D50" s="4" t="s">
        <v>15</v>
      </c>
      <c r="E50" s="20">
        <v>316</v>
      </c>
      <c r="F50" s="20">
        <v>350</v>
      </c>
      <c r="G50" s="20">
        <v>483</v>
      </c>
      <c r="H50" s="20">
        <v>540</v>
      </c>
      <c r="I50" s="20">
        <v>783</v>
      </c>
      <c r="J50" s="20">
        <v>867</v>
      </c>
      <c r="L50" s="14"/>
      <c r="M50" s="25">
        <f>р10гл2!E50/'10,2'!E50</f>
        <v>1.0696202531645569</v>
      </c>
      <c r="N50" s="25">
        <f>р10гл2!F50/'10,2'!F50</f>
        <v>1.0892857142857142</v>
      </c>
      <c r="O50" s="25">
        <f>р10гл2!H50/'10,2'!G50</f>
        <v>1.0703933747412009</v>
      </c>
      <c r="P50" s="25">
        <f>р10гл2!I50/'10,2'!H50</f>
        <v>1.0882098765432098</v>
      </c>
      <c r="Q50" s="25">
        <f>р10гл2!K50/'10,2'!I50</f>
        <v>1.0702426564495531</v>
      </c>
      <c r="R50" s="25">
        <f>р10гл2!M50/'10,2'!J50</f>
        <v>0.89196462898885054</v>
      </c>
      <c r="T50" s="209">
        <v>167</v>
      </c>
      <c r="U50" s="210">
        <f t="shared" si="0"/>
        <v>139.16666666666669</v>
      </c>
      <c r="W50" s="1">
        <v>260</v>
      </c>
      <c r="X50" s="25">
        <f t="shared" si="1"/>
        <v>216.66666666666669</v>
      </c>
      <c r="Z50" s="1">
        <v>415</v>
      </c>
      <c r="AA50" s="25">
        <f>Z50/1.2</f>
        <v>345.83333333333337</v>
      </c>
    </row>
    <row r="51" spans="1:27" ht="12.75" customHeight="1" x14ac:dyDescent="0.2">
      <c r="A51" s="4" t="s">
        <v>313</v>
      </c>
      <c r="B51" s="4" t="s">
        <v>2301</v>
      </c>
      <c r="C51" s="5" t="s">
        <v>2302</v>
      </c>
      <c r="D51" s="4" t="s">
        <v>15</v>
      </c>
      <c r="E51" s="20">
        <v>80</v>
      </c>
      <c r="F51" s="20">
        <v>88</v>
      </c>
      <c r="G51" s="20">
        <v>122</v>
      </c>
      <c r="H51" s="20">
        <v>138</v>
      </c>
      <c r="I51" s="20">
        <v>199</v>
      </c>
      <c r="J51" s="20">
        <v>220</v>
      </c>
      <c r="L51" s="14"/>
      <c r="M51" s="25">
        <f>р10гл2!E51/'10,2'!E51</f>
        <v>1.075</v>
      </c>
      <c r="N51" s="25">
        <f>р10гл2!F51/'10,2'!F51</f>
        <v>1.0859848484848487</v>
      </c>
      <c r="O51" s="25">
        <f>р10гл2!H51/'10,2'!G51</f>
        <v>1.0737704918032787</v>
      </c>
      <c r="P51" s="25">
        <f>р10гл2!I51/'10,2'!H51</f>
        <v>1.0903381642512078</v>
      </c>
      <c r="Q51" s="25">
        <f>р10гл2!K51/'10,2'!I51</f>
        <v>1.0703517587939699</v>
      </c>
      <c r="R51" s="25">
        <f>р10гл2!M51/'10,2'!J51</f>
        <v>0.89015151515151525</v>
      </c>
      <c r="T51" s="209">
        <v>185</v>
      </c>
      <c r="U51" s="210">
        <f t="shared" si="0"/>
        <v>154.16666666666669</v>
      </c>
      <c r="W51" s="1">
        <v>285</v>
      </c>
      <c r="X51" s="25">
        <f t="shared" si="1"/>
        <v>237.5</v>
      </c>
      <c r="Z51" s="1">
        <v>457</v>
      </c>
      <c r="AA51" s="25">
        <f t="shared" si="2"/>
        <v>380.83333333333337</v>
      </c>
    </row>
    <row r="52" spans="1:27" ht="12.75" customHeight="1" x14ac:dyDescent="0.2">
      <c r="A52" s="4" t="s">
        <v>316</v>
      </c>
      <c r="B52" s="4" t="s">
        <v>2303</v>
      </c>
      <c r="C52" s="5" t="s">
        <v>2304</v>
      </c>
      <c r="D52" s="4" t="s">
        <v>15</v>
      </c>
      <c r="E52" s="20">
        <v>235</v>
      </c>
      <c r="F52" s="20">
        <v>261</v>
      </c>
      <c r="G52" s="20">
        <v>361</v>
      </c>
      <c r="H52" s="20">
        <v>404</v>
      </c>
      <c r="I52" s="20">
        <v>584</v>
      </c>
      <c r="J52" s="20">
        <v>646</v>
      </c>
      <c r="L52" s="14"/>
      <c r="M52" s="25">
        <f>р10гл2!E52/'10,2'!E52</f>
        <v>1.0680851063829788</v>
      </c>
      <c r="N52" s="25">
        <f>р10гл2!F52/'10,2'!F52</f>
        <v>1.0867816091954021</v>
      </c>
      <c r="O52" s="25">
        <f>р10гл2!H52/'10,2'!G52</f>
        <v>1.0692520775623269</v>
      </c>
      <c r="P52" s="25">
        <f>р10гл2!I52/'10,2'!H52</f>
        <v>1.0871287128712872</v>
      </c>
      <c r="Q52" s="25">
        <f>р10гл2!K52/'10,2'!I52</f>
        <v>1.0702054794520548</v>
      </c>
      <c r="R52" s="25">
        <f>р10гл2!M52/'10,2'!J52</f>
        <v>0.89138286893704854</v>
      </c>
      <c r="T52" s="209">
        <v>375</v>
      </c>
      <c r="U52" s="210">
        <f t="shared" si="0"/>
        <v>312.5</v>
      </c>
      <c r="W52" s="1">
        <v>578</v>
      </c>
      <c r="X52" s="25">
        <f t="shared" si="1"/>
        <v>481.66666666666669</v>
      </c>
      <c r="Z52" s="1">
        <v>928</v>
      </c>
      <c r="AA52" s="25">
        <f t="shared" si="2"/>
        <v>773.33333333333337</v>
      </c>
    </row>
    <row r="53" spans="1:27" ht="12.75" customHeight="1" x14ac:dyDescent="0.2">
      <c r="A53" s="4" t="s">
        <v>319</v>
      </c>
      <c r="B53" s="4" t="s">
        <v>2305</v>
      </c>
      <c r="C53" s="5" t="s">
        <v>2306</v>
      </c>
      <c r="D53" s="4" t="s">
        <v>15</v>
      </c>
      <c r="E53" s="20">
        <v>316</v>
      </c>
      <c r="F53" s="20">
        <v>350</v>
      </c>
      <c r="G53" s="20">
        <v>483</v>
      </c>
      <c r="H53" s="20">
        <v>540</v>
      </c>
      <c r="I53" s="20">
        <v>783</v>
      </c>
      <c r="J53" s="20">
        <v>867</v>
      </c>
      <c r="L53" s="14"/>
      <c r="M53" s="25">
        <f>р10гл2!E53/'10,2'!E53</f>
        <v>1.0696202531645569</v>
      </c>
      <c r="N53" s="25">
        <f>р10гл2!F53/'10,2'!F53</f>
        <v>1.0892857142857142</v>
      </c>
      <c r="O53" s="25">
        <f>р10гл2!H53/'10,2'!G53</f>
        <v>1.0703933747412009</v>
      </c>
      <c r="P53" s="25">
        <f>р10гл2!I53/'10,2'!H53</f>
        <v>1.0882098765432098</v>
      </c>
      <c r="Q53" s="25">
        <f>р10гл2!K53/'10,2'!I53</f>
        <v>1.0702426564495531</v>
      </c>
      <c r="R53" s="25">
        <f>р10гл2!M53/'10,2'!J53</f>
        <v>0.89196462898885054</v>
      </c>
      <c r="T53" s="209">
        <v>94</v>
      </c>
      <c r="U53" s="210">
        <f t="shared" si="0"/>
        <v>78.333333333333343</v>
      </c>
      <c r="W53" s="1">
        <v>148</v>
      </c>
      <c r="X53" s="25">
        <f t="shared" si="1"/>
        <v>123.33333333333334</v>
      </c>
      <c r="Z53" s="1">
        <v>235</v>
      </c>
      <c r="AA53" s="25">
        <f t="shared" si="2"/>
        <v>195.83333333333334</v>
      </c>
    </row>
    <row r="54" spans="1:27" ht="12.75" customHeight="1" x14ac:dyDescent="0.2">
      <c r="A54" s="4" t="s">
        <v>322</v>
      </c>
      <c r="B54" s="4" t="s">
        <v>2307</v>
      </c>
      <c r="C54" s="5" t="s">
        <v>2308</v>
      </c>
      <c r="D54" s="4" t="s">
        <v>15</v>
      </c>
      <c r="E54" s="20">
        <v>141</v>
      </c>
      <c r="F54" s="20">
        <v>156</v>
      </c>
      <c r="G54" s="20">
        <v>216</v>
      </c>
      <c r="H54" s="20">
        <v>243</v>
      </c>
      <c r="I54" s="20">
        <v>351</v>
      </c>
      <c r="J54" s="20">
        <v>388</v>
      </c>
      <c r="L54" s="14"/>
      <c r="M54" s="25">
        <f>р10гл2!E54/'10,2'!E54</f>
        <v>1.0709219858156029</v>
      </c>
      <c r="N54" s="25">
        <f>р10гл2!F54/'10,2'!F54</f>
        <v>1.088354700854701</v>
      </c>
      <c r="O54" s="25">
        <f>р10гл2!H54/'10,2'!G54</f>
        <v>1.0694444444444444</v>
      </c>
      <c r="P54" s="25">
        <f>р10гл2!I54/'10,2'!H54</f>
        <v>1.0877914951989027</v>
      </c>
      <c r="Q54" s="25">
        <f>р10гл2!K54/'10,2'!I54</f>
        <v>1.0712250712250713</v>
      </c>
      <c r="R54" s="25">
        <f>р10гл2!M54/'10,2'!J54</f>
        <v>0.89132302405498287</v>
      </c>
      <c r="T54" s="209">
        <v>279</v>
      </c>
      <c r="U54" s="210">
        <f t="shared" si="0"/>
        <v>232.5</v>
      </c>
      <c r="W54" s="1">
        <v>432</v>
      </c>
      <c r="X54" s="25">
        <f t="shared" si="1"/>
        <v>360</v>
      </c>
      <c r="Z54" s="1">
        <v>691</v>
      </c>
      <c r="AA54" s="25">
        <f t="shared" si="2"/>
        <v>575.83333333333337</v>
      </c>
    </row>
    <row r="55" spans="1:27" ht="12.75" customHeight="1" x14ac:dyDescent="0.2">
      <c r="A55" s="4" t="s">
        <v>325</v>
      </c>
      <c r="B55" s="4" t="s">
        <v>2309</v>
      </c>
      <c r="C55" s="5" t="s">
        <v>2310</v>
      </c>
      <c r="D55" s="4" t="s">
        <v>15</v>
      </c>
      <c r="E55" s="20">
        <v>235</v>
      </c>
      <c r="F55" s="20">
        <v>261</v>
      </c>
      <c r="G55" s="20">
        <v>361</v>
      </c>
      <c r="H55" s="20">
        <v>404</v>
      </c>
      <c r="I55" s="20">
        <v>584</v>
      </c>
      <c r="J55" s="20">
        <v>646</v>
      </c>
      <c r="L55" s="14"/>
      <c r="M55" s="25">
        <f>р10гл2!E55/'10,2'!E55</f>
        <v>1.0680851063829788</v>
      </c>
      <c r="N55" s="25">
        <f>р10гл2!F55/'10,2'!F55</f>
        <v>1.0867816091954021</v>
      </c>
      <c r="O55" s="25">
        <f>р10гл2!H55/'10,2'!G55</f>
        <v>1.0692520775623269</v>
      </c>
      <c r="P55" s="25">
        <f>р10гл2!I55/'10,2'!H55</f>
        <v>1.0871287128712872</v>
      </c>
      <c r="Q55" s="25">
        <f>р10гл2!K55/'10,2'!I55</f>
        <v>1.0702054794520548</v>
      </c>
      <c r="R55" s="25">
        <f>р10гл2!M55/'10,2'!J55</f>
        <v>0.89138286893704854</v>
      </c>
      <c r="T55" s="209">
        <v>375</v>
      </c>
      <c r="U55" s="210">
        <f t="shared" si="0"/>
        <v>312.5</v>
      </c>
      <c r="W55" s="1">
        <v>578</v>
      </c>
      <c r="X55" s="25">
        <f t="shared" si="1"/>
        <v>481.66666666666669</v>
      </c>
      <c r="Z55" s="1">
        <v>928</v>
      </c>
      <c r="AA55" s="25">
        <f t="shared" si="2"/>
        <v>773.33333333333337</v>
      </c>
    </row>
    <row r="56" spans="1:27" ht="12.75" customHeight="1" x14ac:dyDescent="0.2">
      <c r="A56" s="4" t="s">
        <v>328</v>
      </c>
      <c r="B56" s="4" t="s">
        <v>2311</v>
      </c>
      <c r="C56" s="5" t="s">
        <v>2312</v>
      </c>
      <c r="D56" s="4" t="s">
        <v>15</v>
      </c>
      <c r="E56" s="20">
        <v>155</v>
      </c>
      <c r="F56" s="20">
        <v>173</v>
      </c>
      <c r="G56" s="20">
        <v>238</v>
      </c>
      <c r="H56" s="20">
        <v>266</v>
      </c>
      <c r="I56" s="20">
        <v>386</v>
      </c>
      <c r="J56" s="20">
        <v>427</v>
      </c>
      <c r="L56" s="14"/>
      <c r="M56" s="25">
        <f>р10гл2!E56/'10,2'!E56</f>
        <v>1.0709677419354839</v>
      </c>
      <c r="N56" s="25">
        <f>р10гл2!F56/'10,2'!F56</f>
        <v>1.0871868978805395</v>
      </c>
      <c r="O56" s="25">
        <f>р10гл2!H56/'10,2'!G56</f>
        <v>1.0714285714285714</v>
      </c>
      <c r="P56" s="25">
        <f>р10гл2!I56/'10,2'!H56</f>
        <v>1.0892857142857142</v>
      </c>
      <c r="Q56" s="25">
        <f>р10гл2!K56/'10,2'!I56</f>
        <v>1.0699481865284974</v>
      </c>
      <c r="R56" s="25">
        <f>р10гл2!M56/'10,2'!J56</f>
        <v>0.89188134270101493</v>
      </c>
      <c r="T56" s="209">
        <v>167</v>
      </c>
      <c r="U56" s="210">
        <f t="shared" si="0"/>
        <v>139.16666666666669</v>
      </c>
      <c r="W56" s="1">
        <v>260</v>
      </c>
      <c r="X56" s="25">
        <f t="shared" si="1"/>
        <v>216.66666666666669</v>
      </c>
      <c r="Z56" s="1">
        <v>415</v>
      </c>
      <c r="AA56" s="25">
        <f t="shared" si="2"/>
        <v>345.83333333333337</v>
      </c>
    </row>
    <row r="57" spans="1:27" ht="24.75" customHeight="1" x14ac:dyDescent="0.2">
      <c r="A57" s="4" t="s">
        <v>331</v>
      </c>
      <c r="B57" s="4" t="s">
        <v>2313</v>
      </c>
      <c r="C57" s="5" t="s">
        <v>2314</v>
      </c>
      <c r="D57" s="4" t="s">
        <v>15</v>
      </c>
      <c r="E57" s="20">
        <v>316</v>
      </c>
      <c r="F57" s="20">
        <v>350</v>
      </c>
      <c r="G57" s="20">
        <v>483</v>
      </c>
      <c r="H57" s="20">
        <v>540</v>
      </c>
      <c r="I57" s="20">
        <v>783</v>
      </c>
      <c r="J57" s="20">
        <v>867</v>
      </c>
      <c r="L57" s="14"/>
      <c r="M57" s="25">
        <f>р10гл2!E57/'10,2'!E57</f>
        <v>1.0696202531645569</v>
      </c>
      <c r="N57" s="25">
        <f>р10гл2!F57/'10,2'!F57</f>
        <v>1.0892857142857142</v>
      </c>
      <c r="O57" s="25">
        <f>р10гл2!H57/'10,2'!G57</f>
        <v>1.0703933747412009</v>
      </c>
      <c r="P57" s="25">
        <f>р10гл2!I57/'10,2'!H57</f>
        <v>1.0882098765432098</v>
      </c>
      <c r="Q57" s="25">
        <f>р10гл2!K57/'10,2'!I57</f>
        <v>1.0702426564495531</v>
      </c>
      <c r="R57" s="25">
        <f>р10гл2!M57/'10,2'!J57</f>
        <v>0.89196462898885054</v>
      </c>
      <c r="T57" s="209">
        <v>279</v>
      </c>
      <c r="U57" s="210">
        <f t="shared" si="0"/>
        <v>232.5</v>
      </c>
      <c r="W57" s="1">
        <v>432</v>
      </c>
      <c r="X57" s="25">
        <f t="shared" si="1"/>
        <v>360</v>
      </c>
      <c r="Z57" s="1">
        <v>691</v>
      </c>
      <c r="AA57" s="25">
        <f t="shared" si="2"/>
        <v>575.83333333333337</v>
      </c>
    </row>
    <row r="58" spans="1:27" ht="12.75" customHeight="1" x14ac:dyDescent="0.2">
      <c r="A58" s="4" t="s">
        <v>334</v>
      </c>
      <c r="B58" s="4" t="s">
        <v>2315</v>
      </c>
      <c r="C58" s="5" t="s">
        <v>2316</v>
      </c>
      <c r="D58" s="4" t="s">
        <v>15</v>
      </c>
      <c r="E58" s="20">
        <v>118</v>
      </c>
      <c r="F58" s="20">
        <v>131</v>
      </c>
      <c r="G58" s="20">
        <v>181</v>
      </c>
      <c r="H58" s="20">
        <v>201</v>
      </c>
      <c r="I58" s="20">
        <v>293</v>
      </c>
      <c r="J58" s="20">
        <v>324</v>
      </c>
      <c r="L58" s="14"/>
      <c r="M58" s="25">
        <f>р10гл2!E58/'10,2'!E58</f>
        <v>1.0677966101694916</v>
      </c>
      <c r="N58" s="25">
        <f>р10гл2!F58/'10,2'!F58</f>
        <v>1.0865139949109415</v>
      </c>
      <c r="O58" s="25">
        <f>р10гл2!H58/'10,2'!G58</f>
        <v>1.0718232044198894</v>
      </c>
      <c r="P58" s="25">
        <f>р10гл2!I58/'10,2'!H58</f>
        <v>1.0874792703150913</v>
      </c>
      <c r="Q58" s="25">
        <f>р10гл2!K58/'10,2'!I58</f>
        <v>1.0716723549488054</v>
      </c>
      <c r="R58" s="25">
        <f>р10гл2!M58/'10,2'!J58</f>
        <v>0.89248971193415638</v>
      </c>
      <c r="T58" s="209">
        <v>185</v>
      </c>
      <c r="U58" s="210">
        <f t="shared" si="0"/>
        <v>154.16666666666669</v>
      </c>
      <c r="W58" s="1">
        <v>285</v>
      </c>
      <c r="X58" s="25">
        <f t="shared" si="1"/>
        <v>237.5</v>
      </c>
      <c r="Z58" s="1">
        <v>457</v>
      </c>
      <c r="AA58" s="25">
        <f t="shared" si="2"/>
        <v>380.83333333333337</v>
      </c>
    </row>
    <row r="59" spans="1:27" ht="12.75" customHeight="1" x14ac:dyDescent="0.2">
      <c r="A59" s="4" t="s">
        <v>337</v>
      </c>
      <c r="B59" s="4" t="s">
        <v>2317</v>
      </c>
      <c r="C59" s="5" t="s">
        <v>2318</v>
      </c>
      <c r="D59" s="4" t="s">
        <v>15</v>
      </c>
      <c r="E59" s="20">
        <v>235</v>
      </c>
      <c r="F59" s="20">
        <v>261</v>
      </c>
      <c r="G59" s="20">
        <v>361</v>
      </c>
      <c r="H59" s="20">
        <v>404</v>
      </c>
      <c r="I59" s="20">
        <v>584</v>
      </c>
      <c r="J59" s="20">
        <v>646</v>
      </c>
      <c r="L59" s="14"/>
      <c r="M59" s="25">
        <f>р10гл2!E59/'10,2'!E59</f>
        <v>1.0680851063829788</v>
      </c>
      <c r="N59" s="25">
        <f>р10гл2!F59/'10,2'!F59</f>
        <v>1.0867816091954021</v>
      </c>
      <c r="O59" s="25">
        <f>р10гл2!H59/'10,2'!G59</f>
        <v>1.0692520775623269</v>
      </c>
      <c r="P59" s="25">
        <f>р10гл2!I59/'10,2'!H59</f>
        <v>1.0871287128712872</v>
      </c>
      <c r="Q59" s="25">
        <f>р10гл2!K59/'10,2'!I59</f>
        <v>1.0702054794520548</v>
      </c>
      <c r="R59" s="25">
        <f>р10гл2!M59/'10,2'!J59</f>
        <v>0.89138286893704854</v>
      </c>
      <c r="T59" s="209">
        <v>375</v>
      </c>
      <c r="U59" s="210">
        <f t="shared" si="0"/>
        <v>312.5</v>
      </c>
      <c r="W59" s="1">
        <v>578</v>
      </c>
      <c r="X59" s="25">
        <f t="shared" si="1"/>
        <v>481.66666666666669</v>
      </c>
      <c r="Z59" s="1">
        <v>928</v>
      </c>
      <c r="AA59" s="25">
        <f t="shared" si="2"/>
        <v>773.33333333333337</v>
      </c>
    </row>
    <row r="60" spans="1:27" ht="12.75" customHeight="1" x14ac:dyDescent="0.2">
      <c r="A60" s="4" t="s">
        <v>340</v>
      </c>
      <c r="B60" s="4" t="s">
        <v>2319</v>
      </c>
      <c r="C60" s="5" t="s">
        <v>2320</v>
      </c>
      <c r="D60" s="4" t="s">
        <v>15</v>
      </c>
      <c r="E60" s="20">
        <v>282</v>
      </c>
      <c r="F60" s="20">
        <v>314</v>
      </c>
      <c r="G60" s="20">
        <v>432</v>
      </c>
      <c r="H60" s="20">
        <v>485</v>
      </c>
      <c r="I60" s="20">
        <v>702</v>
      </c>
      <c r="J60" s="20">
        <v>775</v>
      </c>
      <c r="L60" s="14"/>
      <c r="M60" s="25">
        <f>р10гл2!E60/'10,2'!E60</f>
        <v>1.0709219858156029</v>
      </c>
      <c r="N60" s="25">
        <f>р10гл2!F60/'10,2'!F60</f>
        <v>1.0878980891719745</v>
      </c>
      <c r="O60" s="25">
        <f>р10гл2!H60/'10,2'!G60</f>
        <v>1.0694444444444444</v>
      </c>
      <c r="P60" s="25">
        <f>р10гл2!I60/'10,2'!H60</f>
        <v>1.0879381443298968</v>
      </c>
      <c r="Q60" s="25">
        <f>р10гл2!K60/'10,2'!I60</f>
        <v>1.0698005698005697</v>
      </c>
      <c r="R60" s="25">
        <f>р10гл2!M60/'10,2'!J60</f>
        <v>0.89139784946236567</v>
      </c>
      <c r="T60" s="209">
        <v>140</v>
      </c>
      <c r="U60" s="210">
        <f t="shared" si="0"/>
        <v>116.66666666666667</v>
      </c>
      <c r="W60" s="1">
        <v>215</v>
      </c>
      <c r="X60" s="25">
        <f t="shared" si="1"/>
        <v>179.16666666666669</v>
      </c>
      <c r="Z60" s="1">
        <v>347</v>
      </c>
      <c r="AA60" s="25">
        <f t="shared" si="2"/>
        <v>289.16666666666669</v>
      </c>
    </row>
    <row r="61" spans="1:27" ht="12.75" customHeight="1" x14ac:dyDescent="0.2">
      <c r="A61" s="4" t="s">
        <v>343</v>
      </c>
      <c r="B61" s="4" t="s">
        <v>2321</v>
      </c>
      <c r="C61" s="5" t="s">
        <v>2322</v>
      </c>
      <c r="D61" s="4" t="s">
        <v>15</v>
      </c>
      <c r="E61" s="20">
        <v>141</v>
      </c>
      <c r="F61" s="20">
        <v>156</v>
      </c>
      <c r="G61" s="20">
        <v>216</v>
      </c>
      <c r="H61" s="20">
        <v>243</v>
      </c>
      <c r="I61" s="20">
        <v>351</v>
      </c>
      <c r="J61" s="20">
        <v>388</v>
      </c>
      <c r="L61" s="14"/>
      <c r="M61" s="25">
        <f>р10гл2!E61/'10,2'!E61</f>
        <v>1.0709219858156029</v>
      </c>
      <c r="N61" s="25">
        <f>р10гл2!F61/'10,2'!F61</f>
        <v>1.088354700854701</v>
      </c>
      <c r="O61" s="25">
        <f>р10гл2!H61/'10,2'!G61</f>
        <v>1.0694444444444444</v>
      </c>
      <c r="P61" s="25">
        <f>р10гл2!I61/'10,2'!H61</f>
        <v>1.0877914951989027</v>
      </c>
      <c r="Q61" s="25">
        <f>р10гл2!K61/'10,2'!I61</f>
        <v>1.0712250712250713</v>
      </c>
      <c r="R61" s="25">
        <f>р10гл2!M61/'10,2'!J61</f>
        <v>0.89132302405498287</v>
      </c>
      <c r="T61" s="209">
        <v>279</v>
      </c>
      <c r="U61" s="210">
        <f t="shared" si="0"/>
        <v>232.5</v>
      </c>
      <c r="W61" s="1">
        <v>432</v>
      </c>
      <c r="X61" s="25">
        <f t="shared" si="1"/>
        <v>360</v>
      </c>
      <c r="Z61" s="1">
        <v>691</v>
      </c>
      <c r="AA61" s="25">
        <f t="shared" si="2"/>
        <v>575.83333333333337</v>
      </c>
    </row>
    <row r="62" spans="1:27" ht="12.75" customHeight="1" x14ac:dyDescent="0.2">
      <c r="A62" s="4" t="s">
        <v>346</v>
      </c>
      <c r="B62" s="4" t="s">
        <v>2323</v>
      </c>
      <c r="C62" s="5" t="s">
        <v>2324</v>
      </c>
      <c r="D62" s="4" t="s">
        <v>15</v>
      </c>
      <c r="E62" s="20">
        <v>249</v>
      </c>
      <c r="F62" s="20">
        <v>262</v>
      </c>
      <c r="G62" s="20">
        <v>281</v>
      </c>
      <c r="H62" s="20">
        <v>311</v>
      </c>
      <c r="I62" s="20">
        <v>566</v>
      </c>
      <c r="J62" s="20">
        <v>591</v>
      </c>
      <c r="L62" s="14"/>
      <c r="M62" s="25">
        <f>р10гл2!E62/'10,2'!E62</f>
        <v>1.0682730923694779</v>
      </c>
      <c r="N62" s="25">
        <f>р10гл2!F62/'10,2'!F62</f>
        <v>1.0865139949109415</v>
      </c>
      <c r="O62" s="25">
        <f>р10гл2!H62/'10,2'!G62</f>
        <v>1.0711743772241993</v>
      </c>
      <c r="P62" s="25">
        <f>р10гл2!I62/'10,2'!H62</f>
        <v>1.0885852090032155</v>
      </c>
      <c r="Q62" s="25">
        <f>р10гл2!K62/'10,2'!I62</f>
        <v>1.0706713780918728</v>
      </c>
      <c r="R62" s="25">
        <f>р10гл2!M62/'10,2'!J62</f>
        <v>0.89114495205865774</v>
      </c>
      <c r="T62" s="209">
        <v>336</v>
      </c>
      <c r="U62" s="210">
        <f>T62/1.2</f>
        <v>280</v>
      </c>
      <c r="W62" s="1">
        <v>519</v>
      </c>
      <c r="X62" s="25">
        <f t="shared" si="1"/>
        <v>432.5</v>
      </c>
      <c r="Z62" s="1">
        <v>829</v>
      </c>
      <c r="AA62" s="25">
        <f t="shared" si="2"/>
        <v>690.83333333333337</v>
      </c>
    </row>
    <row r="63" spans="1:27" ht="12.75" customHeight="1" x14ac:dyDescent="0.2">
      <c r="A63" s="4"/>
      <c r="B63" s="4"/>
      <c r="C63" s="5"/>
      <c r="D63" s="4"/>
      <c r="E63" s="20"/>
      <c r="F63" s="20"/>
      <c r="G63" s="20"/>
      <c r="H63" s="20"/>
      <c r="I63" s="20"/>
      <c r="J63" s="20"/>
      <c r="L63" s="14"/>
      <c r="M63" s="25"/>
      <c r="N63" s="25"/>
      <c r="O63" s="25"/>
      <c r="P63" s="25"/>
      <c r="Q63" s="25"/>
      <c r="R63" s="25"/>
      <c r="T63" s="209">
        <v>167</v>
      </c>
      <c r="U63" s="210">
        <f t="shared" si="0"/>
        <v>139.16666666666669</v>
      </c>
      <c r="W63" s="1">
        <v>260</v>
      </c>
      <c r="X63" s="25">
        <f t="shared" si="1"/>
        <v>216.66666666666669</v>
      </c>
      <c r="Z63" s="1">
        <v>415</v>
      </c>
      <c r="AA63" s="25">
        <f t="shared" si="2"/>
        <v>345.83333333333337</v>
      </c>
    </row>
    <row r="64" spans="1:27" ht="24.75" customHeight="1" x14ac:dyDescent="0.2">
      <c r="A64" s="4" t="s">
        <v>350</v>
      </c>
      <c r="B64" s="4" t="s">
        <v>2325</v>
      </c>
      <c r="C64" s="5" t="s">
        <v>2326</v>
      </c>
      <c r="D64" s="4" t="s">
        <v>15</v>
      </c>
      <c r="E64" s="20">
        <v>1446</v>
      </c>
      <c r="F64" s="20">
        <v>1602</v>
      </c>
      <c r="G64" s="20">
        <v>2195</v>
      </c>
      <c r="H64" s="20">
        <v>2458</v>
      </c>
      <c r="I64" s="20">
        <v>3683</v>
      </c>
      <c r="J64" s="20">
        <v>4062</v>
      </c>
      <c r="L64" s="14"/>
      <c r="M64" s="25">
        <f>р10гл2!E64/'10,2'!E64</f>
        <v>1.0698478561549101</v>
      </c>
      <c r="N64" s="25">
        <f>р10гл2!F64/'10,2'!F64</f>
        <v>1.0877444860590928</v>
      </c>
      <c r="O64" s="25">
        <f>р10гл2!H64/'10,2'!G64</f>
        <v>1.0701594533029612</v>
      </c>
      <c r="P64" s="25">
        <f>р10гл2!I64/'10,2'!H64</f>
        <v>1.0878085164090048</v>
      </c>
      <c r="Q64" s="25">
        <f>р10гл2!K64/'10,2'!I64</f>
        <v>1.0700515883790389</v>
      </c>
      <c r="R64" s="25">
        <f>р10гл2!M64/'10,2'!J64</f>
        <v>0.89159691449204015</v>
      </c>
      <c r="T64" s="209">
        <v>280</v>
      </c>
      <c r="U64" s="210">
        <f t="shared" si="0"/>
        <v>233.33333333333334</v>
      </c>
      <c r="W64" s="1">
        <v>333</v>
      </c>
      <c r="X64" s="25">
        <f t="shared" si="1"/>
        <v>277.5</v>
      </c>
      <c r="Z64" s="1">
        <v>632</v>
      </c>
      <c r="AA64" s="25">
        <f t="shared" si="2"/>
        <v>526.66666666666674</v>
      </c>
    </row>
    <row r="65" spans="1:27" ht="24.75" customHeight="1" x14ac:dyDescent="0.2">
      <c r="A65" s="4" t="s">
        <v>460</v>
      </c>
      <c r="B65" s="4" t="s">
        <v>2327</v>
      </c>
      <c r="C65" s="5" t="s">
        <v>2328</v>
      </c>
      <c r="D65" s="4" t="s">
        <v>15</v>
      </c>
      <c r="E65" s="20">
        <v>579</v>
      </c>
      <c r="F65" s="20">
        <v>640</v>
      </c>
      <c r="G65" s="20">
        <v>877</v>
      </c>
      <c r="H65" s="20">
        <v>983</v>
      </c>
      <c r="I65" s="20">
        <v>1473</v>
      </c>
      <c r="J65" s="20">
        <v>1624</v>
      </c>
      <c r="L65" s="14"/>
      <c r="M65" s="25">
        <f>р10гл2!E65/'10,2'!E65</f>
        <v>1.0708117443868739</v>
      </c>
      <c r="N65" s="25">
        <f>р10гл2!F65/'10,2'!F65</f>
        <v>1.0881510416666669</v>
      </c>
      <c r="O65" s="25">
        <f>р10гл2!H65/'10,2'!G65</f>
        <v>1.0695553021664765</v>
      </c>
      <c r="P65" s="25">
        <f>р10гл2!I65/'10,2'!H65</f>
        <v>1.0880298406239404</v>
      </c>
      <c r="Q65" s="25">
        <f>р10гл2!K65/'10,2'!I65</f>
        <v>1.0699253224711474</v>
      </c>
      <c r="R65" s="25">
        <f>р10гл2!M65/'10,2'!J65</f>
        <v>0.8918308702791462</v>
      </c>
      <c r="T65" s="209"/>
      <c r="U65" s="210"/>
      <c r="X65" s="25"/>
      <c r="AA65" s="25"/>
    </row>
    <row r="66" spans="1:27" ht="12.75" customHeight="1" x14ac:dyDescent="0.2">
      <c r="A66" s="4" t="s">
        <v>463</v>
      </c>
      <c r="B66" s="4" t="s">
        <v>2329</v>
      </c>
      <c r="C66" s="5" t="s">
        <v>2330</v>
      </c>
      <c r="D66" s="4" t="s">
        <v>15</v>
      </c>
      <c r="E66" s="20">
        <v>242</v>
      </c>
      <c r="F66" s="20">
        <v>266</v>
      </c>
      <c r="G66" s="20">
        <v>366</v>
      </c>
      <c r="H66" s="20">
        <v>410</v>
      </c>
      <c r="I66" s="20">
        <v>614</v>
      </c>
      <c r="J66" s="20">
        <v>677</v>
      </c>
      <c r="L66" s="14"/>
      <c r="M66" s="25">
        <f>р10гл2!E66/'10,2'!E66</f>
        <v>1.0702479338842976</v>
      </c>
      <c r="N66" s="25">
        <f>р10гл2!F66/'10,2'!F66</f>
        <v>1.0892857142857142</v>
      </c>
      <c r="O66" s="25">
        <f>р10гл2!H66/'10,2'!G66</f>
        <v>1.0710382513661203</v>
      </c>
      <c r="P66" s="25">
        <f>р10гл2!I66/'10,2'!H66</f>
        <v>1.0885772357723578</v>
      </c>
      <c r="Q66" s="25">
        <f>р10гл2!K66/'10,2'!I66</f>
        <v>1.0700325732899023</v>
      </c>
      <c r="R66" s="25">
        <f>р10гл2!M66/'10,2'!J66</f>
        <v>0.8911866075824717</v>
      </c>
      <c r="T66" s="209">
        <v>1714</v>
      </c>
      <c r="U66" s="210">
        <f t="shared" si="0"/>
        <v>1428.3333333333335</v>
      </c>
      <c r="W66" s="1">
        <v>2630</v>
      </c>
      <c r="X66" s="25">
        <f t="shared" si="1"/>
        <v>2191.666666666667</v>
      </c>
      <c r="Z66" s="1">
        <v>4346</v>
      </c>
      <c r="AA66" s="25">
        <f t="shared" si="2"/>
        <v>3621.666666666667</v>
      </c>
    </row>
    <row r="67" spans="1:27" ht="12.75" customHeight="1" x14ac:dyDescent="0.2">
      <c r="A67" s="4" t="s">
        <v>466</v>
      </c>
      <c r="B67" s="4" t="s">
        <v>2331</v>
      </c>
      <c r="C67" s="5" t="s">
        <v>2332</v>
      </c>
      <c r="D67" s="4" t="s">
        <v>15</v>
      </c>
      <c r="E67" s="20">
        <v>886</v>
      </c>
      <c r="F67" s="20">
        <v>979</v>
      </c>
      <c r="G67" s="20">
        <v>1315</v>
      </c>
      <c r="H67" s="20">
        <v>1470</v>
      </c>
      <c r="I67" s="20">
        <v>2252</v>
      </c>
      <c r="J67" s="20">
        <v>2473</v>
      </c>
      <c r="L67" s="14"/>
      <c r="M67" s="25">
        <f>р10гл2!E67/'10,2'!E67</f>
        <v>1.0699774266365689</v>
      </c>
      <c r="N67" s="25">
        <f>р10гл2!F67/'10,2'!F67</f>
        <v>1.088321416411304</v>
      </c>
      <c r="O67" s="25">
        <f>р10гл2!H67/'10,2'!G67</f>
        <v>1.0699619771863118</v>
      </c>
      <c r="P67" s="25">
        <f>р10гл2!I67/'10,2'!H67</f>
        <v>1.087902494331066</v>
      </c>
      <c r="Q67" s="25">
        <f>р10гл2!K67/'10,2'!I67</f>
        <v>1.0701598579040852</v>
      </c>
      <c r="R67" s="25">
        <f>р10гл2!M67/'10,2'!J67</f>
        <v>0.89162959967650623</v>
      </c>
      <c r="T67" s="209">
        <v>685</v>
      </c>
      <c r="U67" s="210">
        <f t="shared" si="0"/>
        <v>570.83333333333337</v>
      </c>
      <c r="W67" s="1">
        <v>1052</v>
      </c>
      <c r="X67" s="25">
        <f t="shared" si="1"/>
        <v>876.66666666666674</v>
      </c>
      <c r="Z67" s="1">
        <v>1738</v>
      </c>
      <c r="AA67" s="25">
        <f t="shared" si="2"/>
        <v>1448.3333333333335</v>
      </c>
    </row>
    <row r="68" spans="1:27" ht="12.75" customHeight="1" x14ac:dyDescent="0.2">
      <c r="A68" s="4" t="s">
        <v>469</v>
      </c>
      <c r="B68" s="4" t="s">
        <v>2333</v>
      </c>
      <c r="C68" s="5" t="s">
        <v>2334</v>
      </c>
      <c r="D68" s="4" t="s">
        <v>15</v>
      </c>
      <c r="E68" s="20">
        <v>333</v>
      </c>
      <c r="F68" s="20">
        <v>367</v>
      </c>
      <c r="G68" s="20">
        <v>492</v>
      </c>
      <c r="H68" s="20">
        <v>551</v>
      </c>
      <c r="I68" s="20">
        <v>844</v>
      </c>
      <c r="J68" s="20">
        <v>929</v>
      </c>
      <c r="L68" s="14"/>
      <c r="M68" s="25">
        <f>р10гл2!E68/'10,2'!E68</f>
        <v>1.0690690690690692</v>
      </c>
      <c r="N68" s="25">
        <f>р10гл2!F68/'10,2'!F68</f>
        <v>1.0886920980926431</v>
      </c>
      <c r="O68" s="25">
        <f>р10гл2!H68/'10,2'!G68</f>
        <v>1.0691056910569106</v>
      </c>
      <c r="P68" s="25">
        <f>р10гл2!I68/'10,2'!H68</f>
        <v>1.088626739261948</v>
      </c>
      <c r="Q68" s="25">
        <f>р10гл2!K68/'10,2'!I68</f>
        <v>1.0699052132701421</v>
      </c>
      <c r="R68" s="25">
        <f>р10гл2!M68/'10,2'!J68</f>
        <v>0.89163975601004664</v>
      </c>
      <c r="T68" s="209">
        <v>285</v>
      </c>
      <c r="U68" s="210">
        <f t="shared" si="0"/>
        <v>237.5</v>
      </c>
      <c r="W68" s="1">
        <v>439</v>
      </c>
      <c r="X68" s="25">
        <f t="shared" si="1"/>
        <v>365.83333333333337</v>
      </c>
      <c r="Z68" s="1">
        <v>724</v>
      </c>
      <c r="AA68" s="25">
        <f t="shared" si="2"/>
        <v>603.33333333333337</v>
      </c>
    </row>
    <row r="69" spans="1:27" ht="12.75" customHeight="1" x14ac:dyDescent="0.2">
      <c r="A69" s="4" t="s">
        <v>472</v>
      </c>
      <c r="B69" s="4" t="s">
        <v>2335</v>
      </c>
      <c r="C69" s="5" t="s">
        <v>2336</v>
      </c>
      <c r="D69" s="4" t="s">
        <v>15</v>
      </c>
      <c r="E69" s="20">
        <v>554</v>
      </c>
      <c r="F69" s="20">
        <v>612</v>
      </c>
      <c r="G69" s="20">
        <v>822</v>
      </c>
      <c r="H69" s="20">
        <v>917</v>
      </c>
      <c r="I69" s="20">
        <v>1407</v>
      </c>
      <c r="J69" s="20">
        <v>1546</v>
      </c>
      <c r="L69" s="14"/>
      <c r="M69" s="25">
        <f>р10гл2!E69/'10,2'!E69</f>
        <v>1.0703971119133573</v>
      </c>
      <c r="N69" s="25">
        <f>р10гл2!F69/'10,2'!F69</f>
        <v>1.0880991285403052</v>
      </c>
      <c r="O69" s="25">
        <f>р10гл2!H69/'10,2'!G69</f>
        <v>1.0705596107055961</v>
      </c>
      <c r="P69" s="25">
        <f>р10гл2!I69/'10,2'!H69</f>
        <v>1.0876226826608506</v>
      </c>
      <c r="Q69" s="25">
        <f>р10гл2!K69/'10,2'!I69</f>
        <v>1.0696517412935322</v>
      </c>
      <c r="R69" s="25">
        <f>р10гл2!M69/'10,2'!J69</f>
        <v>0.89154808106942662</v>
      </c>
      <c r="T69" s="209">
        <v>1048</v>
      </c>
      <c r="U69" s="210">
        <f t="shared" si="0"/>
        <v>873.33333333333337</v>
      </c>
      <c r="W69" s="1">
        <v>1573</v>
      </c>
      <c r="X69" s="25">
        <f t="shared" si="1"/>
        <v>1310.8333333333335</v>
      </c>
      <c r="Z69" s="1">
        <v>2646</v>
      </c>
      <c r="AA69" s="25">
        <f t="shared" si="2"/>
        <v>2205</v>
      </c>
    </row>
    <row r="70" spans="1:27" ht="12.75" customHeight="1" x14ac:dyDescent="0.2">
      <c r="A70" s="4" t="s">
        <v>475</v>
      </c>
      <c r="B70" s="4" t="s">
        <v>2337</v>
      </c>
      <c r="C70" s="5" t="s">
        <v>2338</v>
      </c>
      <c r="D70" s="4" t="s">
        <v>15</v>
      </c>
      <c r="E70" s="20">
        <v>536</v>
      </c>
      <c r="F70" s="20">
        <v>593</v>
      </c>
      <c r="G70" s="20">
        <v>811</v>
      </c>
      <c r="H70" s="20">
        <v>910</v>
      </c>
      <c r="I70" s="20">
        <v>1363</v>
      </c>
      <c r="J70" s="20">
        <v>1503</v>
      </c>
      <c r="L70" s="14"/>
      <c r="M70" s="25">
        <f>р10гл2!E70/'10,2'!E70</f>
        <v>1.0708955223880596</v>
      </c>
      <c r="N70" s="25">
        <f>р10гл2!F70/'10,2'!F70</f>
        <v>1.0886734120292301</v>
      </c>
      <c r="O70" s="25">
        <f>р10гл2!H70/'10,2'!G70</f>
        <v>1.0702836004932184</v>
      </c>
      <c r="P70" s="25">
        <f>р10гл2!I70/'10,2'!H70</f>
        <v>1.0881684981684983</v>
      </c>
      <c r="Q70" s="25">
        <f>р10гл2!K70/'10,2'!I70</f>
        <v>1.0696991929567132</v>
      </c>
      <c r="R70" s="25">
        <f>р10гл2!M70/'10,2'!J70</f>
        <v>0.89155023286759816</v>
      </c>
      <c r="T70" s="209">
        <v>393</v>
      </c>
      <c r="U70" s="210">
        <f t="shared" si="0"/>
        <v>327.5</v>
      </c>
      <c r="W70" s="1">
        <v>590</v>
      </c>
      <c r="X70" s="25">
        <f t="shared" si="1"/>
        <v>491.66666666666669</v>
      </c>
      <c r="Z70" s="1">
        <v>994</v>
      </c>
      <c r="AA70" s="25">
        <f t="shared" si="2"/>
        <v>828.33333333333337</v>
      </c>
    </row>
    <row r="71" spans="1:27" ht="12.75" customHeight="1" x14ac:dyDescent="0.2">
      <c r="A71" s="4" t="s">
        <v>478</v>
      </c>
      <c r="B71" s="4" t="s">
        <v>2339</v>
      </c>
      <c r="C71" s="5" t="s">
        <v>2340</v>
      </c>
      <c r="D71" s="4" t="s">
        <v>15</v>
      </c>
      <c r="E71" s="20">
        <v>193</v>
      </c>
      <c r="F71" s="20">
        <v>214</v>
      </c>
      <c r="G71" s="20">
        <v>293</v>
      </c>
      <c r="H71" s="20">
        <v>328</v>
      </c>
      <c r="I71" s="20">
        <v>491</v>
      </c>
      <c r="J71" s="20">
        <v>541</v>
      </c>
      <c r="L71" s="14"/>
      <c r="M71" s="25">
        <f>р10гл2!E71/'10,2'!E71</f>
        <v>1.072538860103627</v>
      </c>
      <c r="N71" s="25">
        <f>р10гл2!F71/'10,2'!F71</f>
        <v>1.0879283489096574</v>
      </c>
      <c r="O71" s="25">
        <f>р10гл2!H71/'10,2'!G71</f>
        <v>1.0716723549488054</v>
      </c>
      <c r="P71" s="25">
        <f>р10гл2!I71/'10,2'!H71</f>
        <v>1.0879573170731707</v>
      </c>
      <c r="Q71" s="25">
        <f>р10гл2!K71/'10,2'!I71</f>
        <v>1.0692464358452138</v>
      </c>
      <c r="R71" s="25">
        <f>р10гл2!M71/'10,2'!J71</f>
        <v>0.8918669131238447</v>
      </c>
      <c r="T71" s="209">
        <v>655</v>
      </c>
      <c r="U71" s="210">
        <f t="shared" si="0"/>
        <v>545.83333333333337</v>
      </c>
      <c r="W71" s="1">
        <v>981</v>
      </c>
      <c r="X71" s="25">
        <f t="shared" si="1"/>
        <v>817.5</v>
      </c>
      <c r="Z71" s="1">
        <v>1654</v>
      </c>
      <c r="AA71" s="25">
        <f t="shared" si="2"/>
        <v>1378.3333333333335</v>
      </c>
    </row>
    <row r="72" spans="1:27" ht="12.75" customHeight="1" x14ac:dyDescent="0.2">
      <c r="A72" s="4" t="s">
        <v>481</v>
      </c>
      <c r="B72" s="4" t="s">
        <v>2341</v>
      </c>
      <c r="C72" s="5" t="s">
        <v>2342</v>
      </c>
      <c r="D72" s="4" t="s">
        <v>15</v>
      </c>
      <c r="E72" s="20">
        <v>342</v>
      </c>
      <c r="F72" s="20">
        <v>379</v>
      </c>
      <c r="G72" s="20">
        <v>520</v>
      </c>
      <c r="H72" s="20">
        <v>582</v>
      </c>
      <c r="I72" s="20">
        <v>872</v>
      </c>
      <c r="J72" s="20">
        <v>961</v>
      </c>
      <c r="L72" s="14"/>
      <c r="M72" s="25">
        <f>р10гл2!E72/'10,2'!E72</f>
        <v>1.0701754385964912</v>
      </c>
      <c r="N72" s="25">
        <f>р10гл2!F72/'10,2'!F72</f>
        <v>1.0890941072999121</v>
      </c>
      <c r="O72" s="25">
        <f>р10гл2!H72/'10,2'!G72</f>
        <v>1.0692307692307692</v>
      </c>
      <c r="P72" s="25">
        <f>р10гл2!I72/'10,2'!H72</f>
        <v>1.0882875143184423</v>
      </c>
      <c r="Q72" s="25">
        <f>р10гл2!K72/'10,2'!I72</f>
        <v>1.0699541284403671</v>
      </c>
      <c r="R72" s="25">
        <f>р10гл2!M72/'10,2'!J72</f>
        <v>0.8914325355532432</v>
      </c>
      <c r="T72" s="209">
        <v>635</v>
      </c>
      <c r="U72" s="210">
        <f t="shared" si="0"/>
        <v>529.16666666666674</v>
      </c>
      <c r="W72" s="1">
        <v>974</v>
      </c>
      <c r="X72" s="25">
        <f t="shared" si="1"/>
        <v>811.66666666666674</v>
      </c>
      <c r="Z72" s="1">
        <v>1608</v>
      </c>
      <c r="AA72" s="25">
        <f t="shared" si="2"/>
        <v>1340</v>
      </c>
    </row>
    <row r="73" spans="1:27" ht="12.75" customHeight="1" x14ac:dyDescent="0.2">
      <c r="A73" s="4" t="s">
        <v>484</v>
      </c>
      <c r="B73" s="4" t="s">
        <v>2343</v>
      </c>
      <c r="C73" s="5" t="s">
        <v>2344</v>
      </c>
      <c r="D73" s="4" t="s">
        <v>15</v>
      </c>
      <c r="E73" s="20">
        <v>142</v>
      </c>
      <c r="F73" s="20">
        <v>156</v>
      </c>
      <c r="G73" s="20">
        <v>212</v>
      </c>
      <c r="H73" s="20">
        <v>234</v>
      </c>
      <c r="I73" s="20">
        <v>362</v>
      </c>
      <c r="J73" s="20">
        <v>396</v>
      </c>
      <c r="L73" s="14"/>
      <c r="M73" s="25">
        <f>р10гл2!E73/'10,2'!E73</f>
        <v>1.0704225352112675</v>
      </c>
      <c r="N73" s="25">
        <f>р10гл2!F73/'10,2'!F73</f>
        <v>1.088354700854701</v>
      </c>
      <c r="O73" s="25">
        <f>р10гл2!H73/'10,2'!G73</f>
        <v>1.070754716981132</v>
      </c>
      <c r="P73" s="25">
        <f>р10гл2!I73/'10,2'!H73</f>
        <v>1.0861823361823362</v>
      </c>
      <c r="Q73" s="25">
        <f>р10гл2!K73/'10,2'!I73</f>
        <v>1.069060773480663</v>
      </c>
      <c r="R73" s="25">
        <f>р10гл2!M73/'10,2'!J73</f>
        <v>0.8922558922558923</v>
      </c>
      <c r="T73" s="209">
        <v>229</v>
      </c>
      <c r="U73" s="210">
        <f t="shared" si="0"/>
        <v>190.83333333333334</v>
      </c>
      <c r="W73" s="1">
        <v>351</v>
      </c>
      <c r="X73" s="25">
        <f t="shared" si="1"/>
        <v>292.5</v>
      </c>
      <c r="Z73" s="1">
        <v>579</v>
      </c>
      <c r="AA73" s="25">
        <f t="shared" si="2"/>
        <v>482.5</v>
      </c>
    </row>
    <row r="74" spans="1:27" ht="12.75" customHeight="1" x14ac:dyDescent="0.2">
      <c r="A74" s="4" t="s">
        <v>487</v>
      </c>
      <c r="B74" s="4" t="s">
        <v>2345</v>
      </c>
      <c r="C74" s="5" t="s">
        <v>2346</v>
      </c>
      <c r="D74" s="4" t="s">
        <v>15</v>
      </c>
      <c r="E74" s="20">
        <v>72</v>
      </c>
      <c r="F74" s="20">
        <v>78</v>
      </c>
      <c r="G74" s="20">
        <v>106</v>
      </c>
      <c r="H74" s="20">
        <v>118</v>
      </c>
      <c r="I74" s="20">
        <v>181</v>
      </c>
      <c r="J74" s="20">
        <v>198</v>
      </c>
      <c r="L74" s="14"/>
      <c r="M74" s="25">
        <f>р10гл2!E74/'10,2'!E74</f>
        <v>1.0694444444444444</v>
      </c>
      <c r="N74" s="25">
        <f>р10гл2!F74/'10,2'!F74</f>
        <v>1.081837606837607</v>
      </c>
      <c r="O74" s="25">
        <f>р10гл2!H74/'10,2'!G74</f>
        <v>1.0660377358490567</v>
      </c>
      <c r="P74" s="25">
        <f>р10гл2!I74/'10,2'!H74</f>
        <v>1.0855932203389831</v>
      </c>
      <c r="Q74" s="25">
        <f>р10гл2!K74/'10,2'!I74</f>
        <v>1.0718232044198894</v>
      </c>
      <c r="R74" s="25">
        <f>р10гл2!M74/'10,2'!J74</f>
        <v>0.8922558922558923</v>
      </c>
      <c r="T74" s="209">
        <v>406</v>
      </c>
      <c r="U74" s="210">
        <f t="shared" si="0"/>
        <v>338.33333333333337</v>
      </c>
      <c r="W74" s="1">
        <v>623</v>
      </c>
      <c r="X74" s="25">
        <f t="shared" si="1"/>
        <v>519.16666666666674</v>
      </c>
      <c r="Z74" s="1">
        <v>1028</v>
      </c>
      <c r="AA74" s="25">
        <f t="shared" si="2"/>
        <v>856.66666666666674</v>
      </c>
    </row>
    <row r="75" spans="1:27" ht="12.75" customHeight="1" x14ac:dyDescent="0.2">
      <c r="A75" s="4" t="s">
        <v>490</v>
      </c>
      <c r="B75" s="4" t="s">
        <v>2347</v>
      </c>
      <c r="C75" s="5" t="s">
        <v>2348</v>
      </c>
      <c r="D75" s="4" t="s">
        <v>15</v>
      </c>
      <c r="E75" s="20">
        <v>72</v>
      </c>
      <c r="F75" s="20">
        <v>78</v>
      </c>
      <c r="G75" s="20">
        <v>106</v>
      </c>
      <c r="H75" s="20">
        <v>118</v>
      </c>
      <c r="I75" s="20">
        <v>181</v>
      </c>
      <c r="J75" s="20">
        <v>198</v>
      </c>
      <c r="L75" s="14"/>
      <c r="M75" s="25">
        <f>р10гл2!E75/'10,2'!E75</f>
        <v>1.0694444444444444</v>
      </c>
      <c r="N75" s="25">
        <f>р10гл2!F75/'10,2'!F75</f>
        <v>1.081837606837607</v>
      </c>
      <c r="O75" s="25">
        <f>р10гл2!H75/'10,2'!G75</f>
        <v>1.0660377358490567</v>
      </c>
      <c r="P75" s="25">
        <f>р10гл2!I75/'10,2'!H75</f>
        <v>1.0855932203389831</v>
      </c>
      <c r="Q75" s="25">
        <f>р10гл2!K75/'10,2'!I75</f>
        <v>1.0718232044198894</v>
      </c>
      <c r="R75" s="25">
        <f>р10гл2!M75/'10,2'!J75</f>
        <v>0.8922558922558923</v>
      </c>
      <c r="T75" s="209">
        <v>167</v>
      </c>
      <c r="U75" s="210">
        <f t="shared" si="0"/>
        <v>139.16666666666669</v>
      </c>
      <c r="W75" s="1">
        <v>250</v>
      </c>
      <c r="X75" s="25">
        <f t="shared" si="1"/>
        <v>208.33333333333334</v>
      </c>
      <c r="Z75" s="1">
        <v>424</v>
      </c>
      <c r="AA75" s="25">
        <f t="shared" si="2"/>
        <v>353.33333333333337</v>
      </c>
    </row>
    <row r="76" spans="1:27" ht="12.75" customHeight="1" x14ac:dyDescent="0.2">
      <c r="A76" s="4" t="s">
        <v>492</v>
      </c>
      <c r="B76" s="4" t="s">
        <v>2349</v>
      </c>
      <c r="C76" s="5" t="s">
        <v>2350</v>
      </c>
      <c r="D76" s="4" t="s">
        <v>15</v>
      </c>
      <c r="E76" s="20">
        <v>290</v>
      </c>
      <c r="F76" s="20">
        <v>320</v>
      </c>
      <c r="G76" s="20">
        <v>440</v>
      </c>
      <c r="H76" s="20">
        <v>491</v>
      </c>
      <c r="I76" s="20">
        <v>736</v>
      </c>
      <c r="J76" s="20">
        <v>812</v>
      </c>
      <c r="L76" s="14"/>
      <c r="M76" s="25">
        <f>р10гл2!E76/'10,2'!E76</f>
        <v>1.0689655172413792</v>
      </c>
      <c r="N76" s="25">
        <f>р10гл2!F76/'10,2'!F76</f>
        <v>1.0865624999999999</v>
      </c>
      <c r="O76" s="25">
        <f>р10гл2!H76/'10,2'!G76</f>
        <v>1.0704545454545455</v>
      </c>
      <c r="P76" s="25">
        <f>р10гл2!I76/'10,2'!H76</f>
        <v>1.0870672097759675</v>
      </c>
      <c r="Q76" s="25">
        <f>р10гл2!K76/'10,2'!I76</f>
        <v>1.0706521739130435</v>
      </c>
      <c r="R76" s="25">
        <f>р10гл2!M76/'10,2'!J76</f>
        <v>0.8918308702791462</v>
      </c>
      <c r="T76" s="209">
        <v>83</v>
      </c>
      <c r="U76" s="210">
        <f t="shared" si="0"/>
        <v>69.166666666666671</v>
      </c>
      <c r="W76" s="1">
        <v>126</v>
      </c>
      <c r="X76" s="25">
        <f t="shared" si="1"/>
        <v>105</v>
      </c>
      <c r="Z76" s="1">
        <v>212</v>
      </c>
      <c r="AA76" s="25">
        <f t="shared" si="2"/>
        <v>176.66666666666669</v>
      </c>
    </row>
    <row r="77" spans="1:27" ht="12.75" customHeight="1" x14ac:dyDescent="0.2">
      <c r="A77" s="4" t="s">
        <v>494</v>
      </c>
      <c r="B77" s="4" t="s">
        <v>2351</v>
      </c>
      <c r="C77" s="5" t="s">
        <v>2352</v>
      </c>
      <c r="D77" s="4" t="s">
        <v>15</v>
      </c>
      <c r="E77" s="20">
        <v>144</v>
      </c>
      <c r="F77" s="20">
        <v>159</v>
      </c>
      <c r="G77" s="20">
        <v>220</v>
      </c>
      <c r="H77" s="20">
        <v>247</v>
      </c>
      <c r="I77" s="20">
        <v>369</v>
      </c>
      <c r="J77" s="20">
        <v>407</v>
      </c>
      <c r="L77" s="14"/>
      <c r="M77" s="25">
        <f>р10гл2!E77/'10,2'!E77</f>
        <v>1.0694444444444444</v>
      </c>
      <c r="N77" s="25">
        <f>р10гл2!F77/'10,2'!F77</f>
        <v>1.0870020964360587</v>
      </c>
      <c r="O77" s="25">
        <f>р10гл2!H77/'10,2'!G77</f>
        <v>1.0681818181818181</v>
      </c>
      <c r="P77" s="25">
        <f>р10гл2!I77/'10,2'!H77</f>
        <v>1.0866396761133603</v>
      </c>
      <c r="Q77" s="25">
        <f>р10гл2!K77/'10,2'!I77</f>
        <v>1.070460704607046</v>
      </c>
      <c r="R77" s="25">
        <f>р10гл2!M77/'10,2'!J77</f>
        <v>0.89066339066339062</v>
      </c>
      <c r="T77" s="209">
        <v>83</v>
      </c>
      <c r="U77" s="210">
        <f>T77/1.2</f>
        <v>69.166666666666671</v>
      </c>
      <c r="W77" s="1">
        <v>126</v>
      </c>
      <c r="X77" s="25">
        <f t="shared" ref="X77:X140" si="3">W77/1.2</f>
        <v>105</v>
      </c>
      <c r="Z77" s="1">
        <v>212</v>
      </c>
      <c r="AA77" s="25">
        <f t="shared" ref="AA77:AA140" si="4">Z77/1.2</f>
        <v>176.66666666666669</v>
      </c>
    </row>
    <row r="78" spans="1:27" ht="12.75" customHeight="1" x14ac:dyDescent="0.2">
      <c r="A78" s="4" t="s">
        <v>496</v>
      </c>
      <c r="B78" s="4" t="s">
        <v>2353</v>
      </c>
      <c r="C78" s="5" t="s">
        <v>2354</v>
      </c>
      <c r="D78" s="4" t="s">
        <v>15</v>
      </c>
      <c r="E78" s="20">
        <v>144</v>
      </c>
      <c r="F78" s="20">
        <v>159</v>
      </c>
      <c r="G78" s="20">
        <v>220</v>
      </c>
      <c r="H78" s="20">
        <v>247</v>
      </c>
      <c r="I78" s="20">
        <v>369</v>
      </c>
      <c r="J78" s="20">
        <v>407</v>
      </c>
      <c r="L78" s="14"/>
      <c r="M78" s="25">
        <f>р10гл2!E78/'10,2'!E78</f>
        <v>1.0694444444444444</v>
      </c>
      <c r="N78" s="25">
        <f>р10гл2!F78/'10,2'!F78</f>
        <v>1.0870020964360587</v>
      </c>
      <c r="O78" s="25">
        <f>р10гл2!H78/'10,2'!G78</f>
        <v>1.0681818181818181</v>
      </c>
      <c r="P78" s="25">
        <f>р10гл2!I78/'10,2'!H78</f>
        <v>1.0866396761133603</v>
      </c>
      <c r="Q78" s="25">
        <f>р10гл2!K78/'10,2'!I78</f>
        <v>1.070460704607046</v>
      </c>
      <c r="R78" s="25">
        <f>р10гл2!M78/'10,2'!J78</f>
        <v>0.89066339066339062</v>
      </c>
      <c r="T78" s="209">
        <v>342</v>
      </c>
      <c r="U78" s="210">
        <f t="shared" si="0"/>
        <v>285</v>
      </c>
      <c r="W78" s="1">
        <v>525</v>
      </c>
      <c r="X78" s="25">
        <f t="shared" si="3"/>
        <v>437.5</v>
      </c>
      <c r="Z78" s="1">
        <v>869</v>
      </c>
      <c r="AA78" s="25">
        <f t="shared" si="4"/>
        <v>724.16666666666674</v>
      </c>
    </row>
    <row r="79" spans="1:27" ht="12.75" customHeight="1" x14ac:dyDescent="0.2">
      <c r="A79" s="4" t="s">
        <v>498</v>
      </c>
      <c r="B79" s="4" t="s">
        <v>2355</v>
      </c>
      <c r="C79" s="5" t="s">
        <v>2356</v>
      </c>
      <c r="D79" s="4" t="s">
        <v>15</v>
      </c>
      <c r="E79" s="20">
        <v>147</v>
      </c>
      <c r="F79" s="20">
        <v>161</v>
      </c>
      <c r="G79" s="20">
        <v>218</v>
      </c>
      <c r="H79" s="20">
        <v>243</v>
      </c>
      <c r="I79" s="20">
        <v>372</v>
      </c>
      <c r="J79" s="20">
        <v>409</v>
      </c>
      <c r="L79" s="14"/>
      <c r="M79" s="25">
        <f>р10гл2!E79/'10,2'!E79</f>
        <v>1.0680272108843538</v>
      </c>
      <c r="N79" s="25">
        <f>р10гл2!F79/'10,2'!F79</f>
        <v>1.0861283643892341</v>
      </c>
      <c r="O79" s="25">
        <f>р10гл2!H79/'10,2'!G79</f>
        <v>1.0688073394495412</v>
      </c>
      <c r="P79" s="25">
        <f>р10гл2!I79/'10,2'!H79</f>
        <v>1.0877914951989027</v>
      </c>
      <c r="Q79" s="25">
        <f>р10гл2!K79/'10,2'!I79</f>
        <v>1.0698924731182795</v>
      </c>
      <c r="R79" s="25">
        <f>р10гл2!M79/'10,2'!J79</f>
        <v>0.89242053789731046</v>
      </c>
      <c r="T79" s="209">
        <v>170</v>
      </c>
      <c r="U79" s="210">
        <f t="shared" ref="U79:U142" si="5">T79/1.2</f>
        <v>141.66666666666669</v>
      </c>
      <c r="W79" s="1">
        <v>264</v>
      </c>
      <c r="X79" s="25">
        <f t="shared" si="3"/>
        <v>220</v>
      </c>
      <c r="Z79" s="1">
        <v>435</v>
      </c>
      <c r="AA79" s="25">
        <f t="shared" si="4"/>
        <v>362.5</v>
      </c>
    </row>
    <row r="80" spans="1:27" ht="12.75" customHeight="1" x14ac:dyDescent="0.2">
      <c r="A80" s="4" t="s">
        <v>500</v>
      </c>
      <c r="B80" s="4" t="s">
        <v>2357</v>
      </c>
      <c r="C80" s="5" t="s">
        <v>2358</v>
      </c>
      <c r="D80" s="4" t="s">
        <v>15</v>
      </c>
      <c r="E80" s="20">
        <v>444</v>
      </c>
      <c r="F80" s="20">
        <v>489</v>
      </c>
      <c r="G80" s="20">
        <v>658</v>
      </c>
      <c r="H80" s="20">
        <v>734</v>
      </c>
      <c r="I80" s="20">
        <v>1127</v>
      </c>
      <c r="J80" s="20">
        <v>1237</v>
      </c>
      <c r="L80" s="14"/>
      <c r="M80" s="25">
        <f>р10гл2!E80/'10,2'!E80</f>
        <v>1.0698198198198199</v>
      </c>
      <c r="N80" s="25">
        <f>р10гл2!F80/'10,2'!F80</f>
        <v>1.0873551465576006</v>
      </c>
      <c r="O80" s="25">
        <f>р10гл2!H80/'10,2'!G80</f>
        <v>1.0699088145896656</v>
      </c>
      <c r="P80" s="25">
        <f>р10гл2!I80/'10,2'!H80</f>
        <v>1.0873069936421436</v>
      </c>
      <c r="Q80" s="25">
        <f>р10гл2!K80/'10,2'!I80</f>
        <v>1.0700976042590948</v>
      </c>
      <c r="R80" s="25">
        <f>р10гл2!M80/'10,2'!J80</f>
        <v>0.89194287254109417</v>
      </c>
      <c r="T80" s="209">
        <v>170</v>
      </c>
      <c r="U80" s="210">
        <f t="shared" si="5"/>
        <v>141.66666666666669</v>
      </c>
      <c r="W80" s="1">
        <v>264</v>
      </c>
      <c r="X80" s="25">
        <f t="shared" si="3"/>
        <v>220</v>
      </c>
      <c r="Z80" s="1">
        <v>435</v>
      </c>
      <c r="AA80" s="25">
        <f t="shared" si="4"/>
        <v>362.5</v>
      </c>
    </row>
    <row r="81" spans="1:27" ht="12.75" customHeight="1" x14ac:dyDescent="0.2">
      <c r="A81" s="4" t="s">
        <v>502</v>
      </c>
      <c r="B81" s="4" t="s">
        <v>2359</v>
      </c>
      <c r="C81" s="5" t="s">
        <v>2360</v>
      </c>
      <c r="D81" s="4" t="s">
        <v>15</v>
      </c>
      <c r="E81" s="20">
        <v>444</v>
      </c>
      <c r="F81" s="20">
        <v>489</v>
      </c>
      <c r="G81" s="20">
        <v>658</v>
      </c>
      <c r="H81" s="20">
        <v>734</v>
      </c>
      <c r="I81" s="20">
        <v>1127</v>
      </c>
      <c r="J81" s="20">
        <v>1237</v>
      </c>
      <c r="L81" s="14"/>
      <c r="M81" s="25">
        <f>р10гл2!E81/'10,2'!E81</f>
        <v>1.0698198198198199</v>
      </c>
      <c r="N81" s="25">
        <f>р10гл2!F81/'10,2'!F81</f>
        <v>1.0873551465576006</v>
      </c>
      <c r="O81" s="25">
        <f>р10гл2!H81/'10,2'!G81</f>
        <v>1.0699088145896656</v>
      </c>
      <c r="P81" s="25">
        <f>р10гл2!I81/'10,2'!H81</f>
        <v>1.0873069936421436</v>
      </c>
      <c r="Q81" s="25">
        <f>р10гл2!K81/'10,2'!I81</f>
        <v>1.0700976042590948</v>
      </c>
      <c r="R81" s="25">
        <f>р10гл2!M81/'10,2'!J81</f>
        <v>0.89194287254109417</v>
      </c>
      <c r="T81" s="209">
        <v>172</v>
      </c>
      <c r="U81" s="210">
        <f t="shared" si="5"/>
        <v>143.33333333333334</v>
      </c>
      <c r="W81" s="1">
        <v>260</v>
      </c>
      <c r="X81" s="25">
        <f t="shared" si="3"/>
        <v>216.66666666666669</v>
      </c>
      <c r="Z81" s="1">
        <v>438</v>
      </c>
      <c r="AA81" s="25">
        <f t="shared" si="4"/>
        <v>365</v>
      </c>
    </row>
    <row r="82" spans="1:27" ht="12.75" customHeight="1" x14ac:dyDescent="0.2">
      <c r="A82" s="4" t="s">
        <v>504</v>
      </c>
      <c r="B82" s="4" t="s">
        <v>2361</v>
      </c>
      <c r="C82" s="5" t="s">
        <v>2362</v>
      </c>
      <c r="D82" s="4" t="s">
        <v>15</v>
      </c>
      <c r="E82" s="20">
        <v>483</v>
      </c>
      <c r="F82" s="20">
        <v>534</v>
      </c>
      <c r="G82" s="20">
        <v>732</v>
      </c>
      <c r="H82" s="20">
        <v>820</v>
      </c>
      <c r="I82" s="20">
        <v>1227</v>
      </c>
      <c r="J82" s="20">
        <v>1355</v>
      </c>
      <c r="L82" s="14"/>
      <c r="M82" s="25">
        <f>р10гл2!E82/'10,2'!E82</f>
        <v>1.0703933747412009</v>
      </c>
      <c r="N82" s="25">
        <f>р10гл2!F82/'10,2'!F82</f>
        <v>1.0871098626716604</v>
      </c>
      <c r="O82" s="25">
        <f>р10гл2!H82/'10,2'!G82</f>
        <v>1.069672131147541</v>
      </c>
      <c r="P82" s="25">
        <f>р10гл2!I82/'10,2'!H82</f>
        <v>1.0873373983739838</v>
      </c>
      <c r="Q82" s="25">
        <f>р10гл2!K82/'10,2'!I82</f>
        <v>1.0700896495517522</v>
      </c>
      <c r="R82" s="25">
        <f>р10гл2!M82/'10,2'!J82</f>
        <v>0.89175891758917603</v>
      </c>
      <c r="T82" s="209">
        <v>523</v>
      </c>
      <c r="U82" s="210">
        <f t="shared" si="5"/>
        <v>435.83333333333337</v>
      </c>
      <c r="W82" s="1">
        <v>785</v>
      </c>
      <c r="X82" s="25">
        <f t="shared" si="3"/>
        <v>654.16666666666674</v>
      </c>
      <c r="Z82" s="1">
        <v>1324</v>
      </c>
      <c r="AA82" s="25">
        <f t="shared" si="4"/>
        <v>1103.3333333333335</v>
      </c>
    </row>
    <row r="83" spans="1:27" ht="12.75" customHeight="1" x14ac:dyDescent="0.2">
      <c r="A83" s="4" t="s">
        <v>506</v>
      </c>
      <c r="B83" s="4" t="s">
        <v>2363</v>
      </c>
      <c r="C83" s="5" t="s">
        <v>2364</v>
      </c>
      <c r="D83" s="4" t="s">
        <v>15</v>
      </c>
      <c r="E83" s="20">
        <v>338</v>
      </c>
      <c r="F83" s="20">
        <v>373</v>
      </c>
      <c r="G83" s="20">
        <v>513</v>
      </c>
      <c r="H83" s="20">
        <v>574</v>
      </c>
      <c r="I83" s="20">
        <v>859</v>
      </c>
      <c r="J83" s="20">
        <v>948</v>
      </c>
      <c r="L83" s="14"/>
      <c r="M83" s="25">
        <f>р10гл2!E83/'10,2'!E83</f>
        <v>1.0710059171597632</v>
      </c>
      <c r="N83" s="25">
        <f>р10гл2!F83/'10,2'!F83</f>
        <v>1.087533512064343</v>
      </c>
      <c r="O83" s="25">
        <f>р10гл2!H83/'10,2'!G83</f>
        <v>1.0701754385964912</v>
      </c>
      <c r="P83" s="25">
        <f>р10гл2!I83/'10,2'!H83</f>
        <v>1.0875145180023229</v>
      </c>
      <c r="Q83" s="25">
        <f>р10гл2!K83/'10,2'!I83</f>
        <v>1.069848661233993</v>
      </c>
      <c r="R83" s="25">
        <f>р10гл2!M83/'10,2'!J83</f>
        <v>0.89135021097046419</v>
      </c>
      <c r="T83" s="209">
        <v>523</v>
      </c>
      <c r="U83" s="210">
        <f t="shared" si="5"/>
        <v>435.83333333333337</v>
      </c>
      <c r="W83" s="1">
        <v>785</v>
      </c>
      <c r="X83" s="25">
        <f t="shared" si="3"/>
        <v>654.16666666666674</v>
      </c>
      <c r="Z83" s="1">
        <v>1324</v>
      </c>
      <c r="AA83" s="25">
        <f t="shared" si="4"/>
        <v>1103.3333333333335</v>
      </c>
    </row>
    <row r="84" spans="1:27" ht="12.75" customHeight="1" x14ac:dyDescent="0.2">
      <c r="A84" s="4" t="s">
        <v>509</v>
      </c>
      <c r="B84" s="4" t="s">
        <v>2365</v>
      </c>
      <c r="C84" s="5" t="s">
        <v>2366</v>
      </c>
      <c r="D84" s="4" t="s">
        <v>15</v>
      </c>
      <c r="E84" s="20">
        <v>521</v>
      </c>
      <c r="F84" s="20">
        <v>576</v>
      </c>
      <c r="G84" s="20">
        <v>791</v>
      </c>
      <c r="H84" s="20">
        <v>884</v>
      </c>
      <c r="I84" s="20">
        <v>1326</v>
      </c>
      <c r="J84" s="20">
        <v>1462</v>
      </c>
      <c r="L84" s="14"/>
      <c r="M84" s="25">
        <f>р10гл2!E84/'10,2'!E84</f>
        <v>1.0690978886756237</v>
      </c>
      <c r="N84" s="25">
        <f>р10гл2!F84/'10,2'!F84</f>
        <v>1.0872685185185185</v>
      </c>
      <c r="O84" s="25">
        <f>р10гл2!H84/'10,2'!G84</f>
        <v>1.0695322376738305</v>
      </c>
      <c r="P84" s="25">
        <f>р10гл2!I84/'10,2'!H84</f>
        <v>1.087971342383107</v>
      </c>
      <c r="Q84" s="25">
        <f>р10гл2!K84/'10,2'!I84</f>
        <v>1.0701357466063348</v>
      </c>
      <c r="R84" s="25">
        <f>р10гл2!M84/'10,2'!J84</f>
        <v>0.8914728682170544</v>
      </c>
      <c r="T84" s="209">
        <v>571</v>
      </c>
      <c r="U84" s="210">
        <f t="shared" si="5"/>
        <v>475.83333333333337</v>
      </c>
      <c r="W84" s="1">
        <v>877</v>
      </c>
      <c r="X84" s="25">
        <f t="shared" si="3"/>
        <v>730.83333333333337</v>
      </c>
      <c r="Z84" s="1">
        <v>1450</v>
      </c>
      <c r="AA84" s="25">
        <f t="shared" si="4"/>
        <v>1208.3333333333335</v>
      </c>
    </row>
    <row r="85" spans="1:27" ht="12.75" customHeight="1" x14ac:dyDescent="0.2">
      <c r="A85" s="4" t="s">
        <v>512</v>
      </c>
      <c r="B85" s="4" t="s">
        <v>2367</v>
      </c>
      <c r="C85" s="5" t="s">
        <v>2368</v>
      </c>
      <c r="D85" s="4" t="s">
        <v>15</v>
      </c>
      <c r="E85" s="20">
        <v>290</v>
      </c>
      <c r="F85" s="20">
        <v>320</v>
      </c>
      <c r="G85" s="20">
        <v>440</v>
      </c>
      <c r="H85" s="20">
        <v>491</v>
      </c>
      <c r="I85" s="20">
        <v>736</v>
      </c>
      <c r="J85" s="20">
        <v>812</v>
      </c>
      <c r="L85" s="14"/>
      <c r="M85" s="25">
        <f>р10гл2!E85/'10,2'!E85</f>
        <v>1.0689655172413792</v>
      </c>
      <c r="N85" s="25">
        <f>р10гл2!F85/'10,2'!F85</f>
        <v>1.0865624999999999</v>
      </c>
      <c r="O85" s="25">
        <f>р10гл2!H85/'10,2'!G85</f>
        <v>1.0704545454545455</v>
      </c>
      <c r="P85" s="25">
        <f>р10гл2!I85/'10,2'!H85</f>
        <v>1.0870672097759675</v>
      </c>
      <c r="Q85" s="25">
        <f>р10гл2!K85/'10,2'!I85</f>
        <v>1.0706521739130435</v>
      </c>
      <c r="R85" s="25">
        <f>р10гл2!M85/'10,2'!J85</f>
        <v>0.8918308702791462</v>
      </c>
      <c r="T85" s="209">
        <v>399</v>
      </c>
      <c r="U85" s="210">
        <f t="shared" si="5"/>
        <v>332.5</v>
      </c>
      <c r="W85" s="1">
        <v>614</v>
      </c>
      <c r="X85" s="25">
        <f t="shared" si="3"/>
        <v>511.66666666666669</v>
      </c>
      <c r="Z85" s="1">
        <v>1014</v>
      </c>
      <c r="AA85" s="25">
        <f t="shared" si="4"/>
        <v>845</v>
      </c>
    </row>
    <row r="86" spans="1:27" ht="12.75" customHeight="1" x14ac:dyDescent="0.2">
      <c r="A86" s="4" t="s">
        <v>515</v>
      </c>
      <c r="B86" s="4" t="s">
        <v>2369</v>
      </c>
      <c r="C86" s="5" t="s">
        <v>2370</v>
      </c>
      <c r="D86" s="4" t="s">
        <v>15</v>
      </c>
      <c r="E86" s="20">
        <v>363</v>
      </c>
      <c r="F86" s="20">
        <v>401</v>
      </c>
      <c r="G86" s="20">
        <v>548</v>
      </c>
      <c r="H86" s="20">
        <v>614</v>
      </c>
      <c r="I86" s="20">
        <v>921</v>
      </c>
      <c r="J86" s="20">
        <v>1017</v>
      </c>
      <c r="L86" s="14"/>
      <c r="M86" s="25">
        <f>р10гл2!E86/'10,2'!E86</f>
        <v>1.0688705234159779</v>
      </c>
      <c r="N86" s="25">
        <f>р10гл2!F86/'10,2'!F86</f>
        <v>1.0876558603491271</v>
      </c>
      <c r="O86" s="25">
        <f>р10гл2!H86/'10,2'!G86</f>
        <v>1.0693430656934306</v>
      </c>
      <c r="P86" s="25">
        <f>р10гл2!I86/'10,2'!H86</f>
        <v>1.0878664495114005</v>
      </c>
      <c r="Q86" s="25">
        <f>р10гл2!K86/'10,2'!I86</f>
        <v>1.0694896851248643</v>
      </c>
      <c r="R86" s="25">
        <f>р10гл2!M86/'10,2'!J86</f>
        <v>0.89151098000655526</v>
      </c>
      <c r="T86" s="209">
        <v>616</v>
      </c>
      <c r="U86" s="210">
        <f t="shared" si="5"/>
        <v>513.33333333333337</v>
      </c>
      <c r="W86" s="1">
        <v>946</v>
      </c>
      <c r="X86" s="25">
        <f t="shared" si="3"/>
        <v>788.33333333333337</v>
      </c>
      <c r="Z86" s="1">
        <v>1564</v>
      </c>
      <c r="AA86" s="25">
        <f t="shared" si="4"/>
        <v>1303.3333333333335</v>
      </c>
    </row>
    <row r="87" spans="1:27" ht="12.75" customHeight="1" x14ac:dyDescent="0.2">
      <c r="A87" s="4" t="s">
        <v>518</v>
      </c>
      <c r="B87" s="4" t="s">
        <v>2371</v>
      </c>
      <c r="C87" s="5" t="s">
        <v>2372</v>
      </c>
      <c r="D87" s="4" t="s">
        <v>15</v>
      </c>
      <c r="E87" s="20">
        <v>116</v>
      </c>
      <c r="F87" s="20">
        <v>127</v>
      </c>
      <c r="G87" s="20">
        <v>177</v>
      </c>
      <c r="H87" s="20">
        <v>197</v>
      </c>
      <c r="I87" s="20">
        <v>295</v>
      </c>
      <c r="J87" s="20">
        <v>326</v>
      </c>
      <c r="L87" s="14"/>
      <c r="M87" s="25">
        <f>р10гл2!E87/'10,2'!E87</f>
        <v>1.0689655172413792</v>
      </c>
      <c r="N87" s="25">
        <f>р10гл2!F87/'10,2'!F87</f>
        <v>1.088713910761155</v>
      </c>
      <c r="O87" s="25">
        <f>р10гл2!H87/'10,2'!G87</f>
        <v>1.0677966101694916</v>
      </c>
      <c r="P87" s="25">
        <f>р10гл2!I87/'10,2'!H87</f>
        <v>1.088917089678511</v>
      </c>
      <c r="Q87" s="25">
        <f>р10гл2!K87/'10,2'!I87</f>
        <v>1.0711864406779661</v>
      </c>
      <c r="R87" s="25">
        <f>р10гл2!M87/'10,2'!J87</f>
        <v>0.89212678936605327</v>
      </c>
      <c r="T87" s="209">
        <v>342</v>
      </c>
      <c r="U87" s="210">
        <f t="shared" si="5"/>
        <v>285</v>
      </c>
      <c r="W87" s="1">
        <v>525</v>
      </c>
      <c r="X87" s="25">
        <f t="shared" si="3"/>
        <v>437.5</v>
      </c>
      <c r="Z87" s="1">
        <v>869</v>
      </c>
      <c r="AA87" s="25">
        <f t="shared" si="4"/>
        <v>724.16666666666674</v>
      </c>
    </row>
    <row r="88" spans="1:27" ht="12.75" customHeight="1" x14ac:dyDescent="0.2">
      <c r="A88" s="4" t="s">
        <v>521</v>
      </c>
      <c r="B88" s="4" t="s">
        <v>2373</v>
      </c>
      <c r="C88" s="5" t="s">
        <v>2374</v>
      </c>
      <c r="D88" s="4" t="s">
        <v>15</v>
      </c>
      <c r="E88" s="20">
        <v>97</v>
      </c>
      <c r="F88" s="20">
        <v>107</v>
      </c>
      <c r="G88" s="20">
        <v>147</v>
      </c>
      <c r="H88" s="20">
        <v>163</v>
      </c>
      <c r="I88" s="20">
        <v>247</v>
      </c>
      <c r="J88" s="20">
        <v>271</v>
      </c>
      <c r="L88" s="14"/>
      <c r="M88" s="25">
        <f>р10гл2!E88/'10,2'!E88</f>
        <v>1.0721649484536082</v>
      </c>
      <c r="N88" s="25">
        <f>р10гл2!F88/'10,2'!F88</f>
        <v>1.0831775700934578</v>
      </c>
      <c r="O88" s="25">
        <f>р10гл2!H88/'10,2'!G88</f>
        <v>1.0680272108843538</v>
      </c>
      <c r="P88" s="25">
        <f>р10гл2!I88/'10,2'!H88</f>
        <v>1.0852760736196319</v>
      </c>
      <c r="Q88" s="25">
        <f>р10гл2!K88/'10,2'!I88</f>
        <v>1.0688259109311742</v>
      </c>
      <c r="R88" s="25">
        <f>р10гл2!M88/'10,2'!J88</f>
        <v>0.89175891758917591</v>
      </c>
      <c r="T88" s="209">
        <v>429</v>
      </c>
      <c r="U88" s="210">
        <f t="shared" si="5"/>
        <v>357.5</v>
      </c>
      <c r="W88" s="1">
        <v>657</v>
      </c>
      <c r="X88" s="25">
        <f t="shared" si="3"/>
        <v>547.5</v>
      </c>
      <c r="Z88" s="1">
        <v>1088</v>
      </c>
      <c r="AA88" s="25">
        <f t="shared" si="4"/>
        <v>906.66666666666674</v>
      </c>
    </row>
    <row r="89" spans="1:27" ht="12.75" customHeight="1" x14ac:dyDescent="0.2">
      <c r="A89" s="4" t="s">
        <v>524</v>
      </c>
      <c r="B89" s="4" t="s">
        <v>2375</v>
      </c>
      <c r="C89" s="5" t="s">
        <v>2376</v>
      </c>
      <c r="D89" s="4" t="s">
        <v>15</v>
      </c>
      <c r="E89" s="20">
        <v>314</v>
      </c>
      <c r="F89" s="20">
        <v>347</v>
      </c>
      <c r="G89" s="20">
        <v>476</v>
      </c>
      <c r="H89" s="20">
        <v>534</v>
      </c>
      <c r="I89" s="20">
        <v>798</v>
      </c>
      <c r="J89" s="20">
        <v>880</v>
      </c>
      <c r="L89" s="14"/>
      <c r="M89" s="25">
        <f>р10гл2!E89/'10,2'!E89</f>
        <v>1.0700636942675159</v>
      </c>
      <c r="N89" s="25">
        <f>р10гл2!F89/'10,2'!F89</f>
        <v>1.0869836695485111</v>
      </c>
      <c r="O89" s="25">
        <f>р10гл2!H89/'10,2'!G89</f>
        <v>1.069327731092437</v>
      </c>
      <c r="P89" s="25">
        <f>р10гл2!I89/'10,2'!H89</f>
        <v>1.0871098626716604</v>
      </c>
      <c r="Q89" s="25">
        <f>р10гл2!K89/'10,2'!I89</f>
        <v>1.0701754385964912</v>
      </c>
      <c r="R89" s="25">
        <f>р10гл2!M89/'10,2'!J89</f>
        <v>0.89204545454545459</v>
      </c>
      <c r="T89" s="209">
        <v>136</v>
      </c>
      <c r="U89" s="210">
        <f t="shared" si="5"/>
        <v>113.33333333333334</v>
      </c>
      <c r="W89" s="1">
        <v>211</v>
      </c>
      <c r="X89" s="25">
        <f t="shared" si="3"/>
        <v>175.83333333333334</v>
      </c>
      <c r="Z89" s="1">
        <v>349</v>
      </c>
      <c r="AA89" s="25">
        <f t="shared" si="4"/>
        <v>290.83333333333337</v>
      </c>
    </row>
    <row r="90" spans="1:27" ht="12.75" customHeight="1" x14ac:dyDescent="0.2">
      <c r="A90" s="4" t="s">
        <v>527</v>
      </c>
      <c r="B90" s="4" t="s">
        <v>2377</v>
      </c>
      <c r="C90" s="5" t="s">
        <v>2378</v>
      </c>
      <c r="D90" s="4" t="s">
        <v>15</v>
      </c>
      <c r="E90" s="20">
        <v>293</v>
      </c>
      <c r="F90" s="20">
        <v>309</v>
      </c>
      <c r="G90" s="20">
        <v>293</v>
      </c>
      <c r="H90" s="20">
        <v>309</v>
      </c>
      <c r="I90" s="20">
        <v>712</v>
      </c>
      <c r="J90" s="20">
        <v>742</v>
      </c>
      <c r="L90" s="14"/>
      <c r="M90" s="25">
        <f>р10гл2!E90/'10,2'!E90</f>
        <v>1.0716723549488054</v>
      </c>
      <c r="N90" s="25">
        <f>р10гл2!F90/'10,2'!F90</f>
        <v>1.0890507011866237</v>
      </c>
      <c r="O90" s="25">
        <f>р10гл2!H90/'10,2'!G90</f>
        <v>1.0716723549488054</v>
      </c>
      <c r="P90" s="25">
        <f>р10гл2!I90/'10,2'!H90</f>
        <v>1.0890507011866237</v>
      </c>
      <c r="Q90" s="25">
        <f>р10гл2!K90/'10,2'!I90</f>
        <v>1.0702247191011236</v>
      </c>
      <c r="R90" s="25">
        <f>р10гл2!M90/'10,2'!J90</f>
        <v>0.89173405211141066</v>
      </c>
      <c r="T90" s="209">
        <v>114</v>
      </c>
      <c r="U90" s="210">
        <f t="shared" si="5"/>
        <v>95</v>
      </c>
      <c r="W90" s="1">
        <v>174</v>
      </c>
      <c r="X90" s="25">
        <f t="shared" si="3"/>
        <v>145</v>
      </c>
      <c r="Z90" s="1">
        <v>290</v>
      </c>
      <c r="AA90" s="25">
        <f t="shared" si="4"/>
        <v>241.66666666666669</v>
      </c>
    </row>
    <row r="91" spans="1:27" ht="12.75" customHeight="1" x14ac:dyDescent="0.2">
      <c r="A91" s="4" t="s">
        <v>530</v>
      </c>
      <c r="B91" s="4" t="s">
        <v>2379</v>
      </c>
      <c r="C91" s="5" t="s">
        <v>2380</v>
      </c>
      <c r="D91" s="4" t="s">
        <v>15</v>
      </c>
      <c r="E91" s="20">
        <v>147</v>
      </c>
      <c r="F91" s="20">
        <v>154</v>
      </c>
      <c r="G91" s="20">
        <v>147</v>
      </c>
      <c r="H91" s="20">
        <v>154</v>
      </c>
      <c r="I91" s="20">
        <v>355</v>
      </c>
      <c r="J91" s="20">
        <v>370</v>
      </c>
      <c r="L91" s="14"/>
      <c r="M91" s="25">
        <f>р10гл2!E91/'10,2'!E91</f>
        <v>1.0680272108843538</v>
      </c>
      <c r="N91" s="25">
        <f>р10гл2!F91/'10,2'!F91</f>
        <v>1.0892857142857142</v>
      </c>
      <c r="O91" s="25">
        <f>р10гл2!H91/'10,2'!G91</f>
        <v>1.0680272108843538</v>
      </c>
      <c r="P91" s="25">
        <f>р10гл2!I91/'10,2'!H91</f>
        <v>1.0892857142857142</v>
      </c>
      <c r="Q91" s="25">
        <f>р10гл2!K91/'10,2'!I91</f>
        <v>1.0704225352112675</v>
      </c>
      <c r="R91" s="25">
        <f>р10гл2!M91/'10,2'!J91</f>
        <v>0.89189189189189189</v>
      </c>
      <c r="T91" s="209">
        <v>371</v>
      </c>
      <c r="U91" s="210">
        <f t="shared" si="5"/>
        <v>309.16666666666669</v>
      </c>
      <c r="W91" s="1">
        <v>571</v>
      </c>
      <c r="X91" s="25">
        <f t="shared" si="3"/>
        <v>475.83333333333337</v>
      </c>
      <c r="Z91" s="1">
        <v>942</v>
      </c>
      <c r="AA91" s="25">
        <f t="shared" si="4"/>
        <v>785</v>
      </c>
    </row>
    <row r="92" spans="1:27" ht="12.75" customHeight="1" x14ac:dyDescent="0.2">
      <c r="A92" s="4" t="s">
        <v>533</v>
      </c>
      <c r="B92" s="4" t="s">
        <v>2381</v>
      </c>
      <c r="C92" s="5" t="s">
        <v>2382</v>
      </c>
      <c r="D92" s="4" t="s">
        <v>15</v>
      </c>
      <c r="E92" s="20">
        <v>147</v>
      </c>
      <c r="F92" s="20">
        <v>154</v>
      </c>
      <c r="G92" s="20">
        <v>147</v>
      </c>
      <c r="H92" s="20">
        <v>154</v>
      </c>
      <c r="I92" s="20">
        <v>355</v>
      </c>
      <c r="J92" s="20">
        <v>370</v>
      </c>
      <c r="L92" s="14"/>
      <c r="M92" s="25">
        <f>р10гл2!E92/'10,2'!E92</f>
        <v>1.0680272108843538</v>
      </c>
      <c r="N92" s="25">
        <f>р10гл2!F92/'10,2'!F92</f>
        <v>1.0892857142857142</v>
      </c>
      <c r="O92" s="25">
        <f>р10гл2!H92/'10,2'!G92</f>
        <v>1.0680272108843538</v>
      </c>
      <c r="P92" s="25">
        <f>р10гл2!I92/'10,2'!H92</f>
        <v>1.0892857142857142</v>
      </c>
      <c r="Q92" s="25">
        <f>р10гл2!K92/'10,2'!I92</f>
        <v>1.0704225352112675</v>
      </c>
      <c r="R92" s="25">
        <f>р10гл2!M92/'10,2'!J92</f>
        <v>0.89189189189189189</v>
      </c>
      <c r="T92" s="209">
        <v>331</v>
      </c>
      <c r="U92" s="210">
        <f t="shared" si="5"/>
        <v>275.83333333333337</v>
      </c>
      <c r="W92" s="1">
        <v>331</v>
      </c>
      <c r="X92" s="25">
        <f t="shared" si="3"/>
        <v>275.83333333333337</v>
      </c>
      <c r="Z92" s="1">
        <v>794</v>
      </c>
      <c r="AA92" s="25">
        <f t="shared" si="4"/>
        <v>661.66666666666674</v>
      </c>
    </row>
    <row r="93" spans="1:27" ht="12.75" customHeight="1" x14ac:dyDescent="0.2">
      <c r="A93" s="4" t="s">
        <v>536</v>
      </c>
      <c r="B93" s="4" t="s">
        <v>2383</v>
      </c>
      <c r="C93" s="5" t="s">
        <v>2384</v>
      </c>
      <c r="D93" s="4" t="s">
        <v>15</v>
      </c>
      <c r="E93" s="20">
        <v>886</v>
      </c>
      <c r="F93" s="20">
        <v>979</v>
      </c>
      <c r="G93" s="20">
        <v>1315</v>
      </c>
      <c r="H93" s="20">
        <v>1470</v>
      </c>
      <c r="I93" s="20">
        <v>2252</v>
      </c>
      <c r="J93" s="20">
        <v>2473</v>
      </c>
      <c r="L93" s="14"/>
      <c r="M93" s="25">
        <f>р10гл2!E93/'10,2'!E93</f>
        <v>1.0699774266365689</v>
      </c>
      <c r="N93" s="25">
        <f>р10гл2!F93/'10,2'!F93</f>
        <v>1.088321416411304</v>
      </c>
      <c r="O93" s="25">
        <f>р10гл2!H93/'10,2'!G93</f>
        <v>1.0699619771863118</v>
      </c>
      <c r="P93" s="25">
        <f>р10гл2!I93/'10,2'!H93</f>
        <v>1.087902494331066</v>
      </c>
      <c r="Q93" s="25">
        <f>р10гл2!K93/'10,2'!I93</f>
        <v>1.0701598579040852</v>
      </c>
      <c r="R93" s="25">
        <f>р10гл2!M93/'10,2'!J93</f>
        <v>0.89162959967650623</v>
      </c>
      <c r="T93" s="209">
        <v>165</v>
      </c>
      <c r="U93" s="210">
        <f t="shared" si="5"/>
        <v>137.5</v>
      </c>
      <c r="W93" s="1">
        <v>165</v>
      </c>
      <c r="X93" s="25">
        <f t="shared" si="3"/>
        <v>137.5</v>
      </c>
      <c r="Z93" s="1">
        <v>396</v>
      </c>
      <c r="AA93" s="25">
        <f t="shared" si="4"/>
        <v>330</v>
      </c>
    </row>
    <row r="94" spans="1:27" ht="12.75" customHeight="1" x14ac:dyDescent="0.2">
      <c r="A94" s="4" t="s">
        <v>539</v>
      </c>
      <c r="B94" s="4" t="s">
        <v>2385</v>
      </c>
      <c r="C94" s="5" t="s">
        <v>2386</v>
      </c>
      <c r="D94" s="4" t="s">
        <v>15</v>
      </c>
      <c r="E94" s="20">
        <v>444</v>
      </c>
      <c r="F94" s="20">
        <v>489</v>
      </c>
      <c r="G94" s="20">
        <v>658</v>
      </c>
      <c r="H94" s="20">
        <v>734</v>
      </c>
      <c r="I94" s="20">
        <v>1127</v>
      </c>
      <c r="J94" s="20">
        <v>1237</v>
      </c>
      <c r="L94" s="14"/>
      <c r="M94" s="25">
        <f>р10гл2!E94/'10,2'!E94</f>
        <v>1.0698198198198199</v>
      </c>
      <c r="N94" s="25">
        <f>р10гл2!F94/'10,2'!F94</f>
        <v>1.0873551465576006</v>
      </c>
      <c r="O94" s="25">
        <f>р10гл2!H94/'10,2'!G94</f>
        <v>1.0699088145896656</v>
      </c>
      <c r="P94" s="25">
        <f>р10гл2!I94/'10,2'!H94</f>
        <v>1.0873069936421436</v>
      </c>
      <c r="Q94" s="25">
        <f>р10гл2!K94/'10,2'!I94</f>
        <v>1.0700976042590948</v>
      </c>
      <c r="R94" s="25">
        <f>р10гл2!M94/'10,2'!J94</f>
        <v>0.89194287254109417</v>
      </c>
      <c r="T94" s="209">
        <v>165</v>
      </c>
      <c r="U94" s="210">
        <f t="shared" si="5"/>
        <v>137.5</v>
      </c>
      <c r="W94" s="1">
        <v>165</v>
      </c>
      <c r="X94" s="25">
        <f t="shared" si="3"/>
        <v>137.5</v>
      </c>
      <c r="Z94" s="1">
        <v>396</v>
      </c>
      <c r="AA94" s="25">
        <f t="shared" si="4"/>
        <v>330</v>
      </c>
    </row>
    <row r="95" spans="1:27" ht="12.75" customHeight="1" x14ac:dyDescent="0.2">
      <c r="A95" s="4" t="s">
        <v>542</v>
      </c>
      <c r="B95" s="4" t="s">
        <v>2387</v>
      </c>
      <c r="C95" s="5" t="s">
        <v>2388</v>
      </c>
      <c r="D95" s="4" t="s">
        <v>15</v>
      </c>
      <c r="E95" s="20">
        <v>444</v>
      </c>
      <c r="F95" s="20">
        <v>489</v>
      </c>
      <c r="G95" s="20">
        <v>658</v>
      </c>
      <c r="H95" s="20">
        <v>734</v>
      </c>
      <c r="I95" s="20">
        <v>1127</v>
      </c>
      <c r="J95" s="20">
        <v>1237</v>
      </c>
      <c r="L95" s="14"/>
      <c r="M95" s="25">
        <f>р10гл2!E95/'10,2'!E95</f>
        <v>1.0698198198198199</v>
      </c>
      <c r="N95" s="25">
        <f>р10гл2!F95/'10,2'!F95</f>
        <v>1.0873551465576006</v>
      </c>
      <c r="O95" s="25">
        <f>р10гл2!H95/'10,2'!G95</f>
        <v>1.0699088145896656</v>
      </c>
      <c r="P95" s="25">
        <f>р10гл2!I95/'10,2'!H95</f>
        <v>1.0873069936421436</v>
      </c>
      <c r="Q95" s="25">
        <f>р10гл2!K95/'10,2'!I95</f>
        <v>1.0700976042590948</v>
      </c>
      <c r="R95" s="25">
        <f>р10гл2!M95/'10,2'!J95</f>
        <v>0.89194287254109417</v>
      </c>
      <c r="T95" s="209">
        <v>1048</v>
      </c>
      <c r="U95" s="210">
        <f t="shared" si="5"/>
        <v>873.33333333333337</v>
      </c>
      <c r="W95" s="1">
        <v>1573</v>
      </c>
      <c r="X95" s="25">
        <f t="shared" si="3"/>
        <v>1310.8333333333335</v>
      </c>
      <c r="Z95" s="1">
        <v>2646</v>
      </c>
      <c r="AA95" s="25">
        <f t="shared" si="4"/>
        <v>2205</v>
      </c>
    </row>
    <row r="96" spans="1:27" ht="12.75" customHeight="1" x14ac:dyDescent="0.2">
      <c r="A96" s="4" t="s">
        <v>545</v>
      </c>
      <c r="B96" s="4" t="s">
        <v>2389</v>
      </c>
      <c r="C96" s="5" t="s">
        <v>2390</v>
      </c>
      <c r="D96" s="4" t="s">
        <v>15</v>
      </c>
      <c r="E96" s="20">
        <v>355</v>
      </c>
      <c r="F96" s="20">
        <v>403</v>
      </c>
      <c r="G96" s="20">
        <v>632</v>
      </c>
      <c r="H96" s="20">
        <v>720</v>
      </c>
      <c r="I96" s="20">
        <v>926</v>
      </c>
      <c r="J96" s="20">
        <v>1048</v>
      </c>
      <c r="L96" s="14"/>
      <c r="M96" s="25">
        <f>р10гл2!E96/'10,2'!E96</f>
        <v>1.0704225352112675</v>
      </c>
      <c r="N96" s="25">
        <f>р10гл2!F96/'10,2'!F96</f>
        <v>1.0873035566583953</v>
      </c>
      <c r="O96" s="25">
        <f>р10гл2!H96/'10,2'!G96</f>
        <v>1.0696202531645569</v>
      </c>
      <c r="P96" s="25">
        <f>р10гл2!I96/'10,2'!H96</f>
        <v>1.0872685185185185</v>
      </c>
      <c r="Q96" s="25">
        <f>р10гл2!K96/'10,2'!I96</f>
        <v>1.0701943844492441</v>
      </c>
      <c r="R96" s="25">
        <f>р10гл2!M96/'10,2'!J96</f>
        <v>0.89138040712468203</v>
      </c>
      <c r="T96" s="209">
        <v>523</v>
      </c>
      <c r="U96" s="210">
        <f t="shared" si="5"/>
        <v>435.83333333333337</v>
      </c>
      <c r="W96" s="1">
        <v>785</v>
      </c>
      <c r="X96" s="25">
        <f t="shared" si="3"/>
        <v>654.16666666666674</v>
      </c>
      <c r="Z96" s="1">
        <v>1324</v>
      </c>
      <c r="AA96" s="25">
        <f t="shared" si="4"/>
        <v>1103.3333333333335</v>
      </c>
    </row>
    <row r="97" spans="1:27" ht="12.75" customHeight="1" x14ac:dyDescent="0.2">
      <c r="A97" s="4" t="s">
        <v>548</v>
      </c>
      <c r="B97" s="4" t="s">
        <v>2391</v>
      </c>
      <c r="C97" s="5" t="s">
        <v>2392</v>
      </c>
      <c r="D97" s="4" t="s">
        <v>15</v>
      </c>
      <c r="E97" s="20">
        <v>137</v>
      </c>
      <c r="F97" s="20">
        <v>154</v>
      </c>
      <c r="G97" s="20">
        <v>235</v>
      </c>
      <c r="H97" s="20">
        <v>269</v>
      </c>
      <c r="I97" s="20">
        <v>354</v>
      </c>
      <c r="J97" s="20">
        <v>399</v>
      </c>
      <c r="L97" s="14"/>
      <c r="M97" s="25">
        <f>р10гл2!E97/'10,2'!E97</f>
        <v>1.0729927007299269</v>
      </c>
      <c r="N97" s="25">
        <f>р10гл2!F97/'10,2'!F97</f>
        <v>1.0892857142857142</v>
      </c>
      <c r="O97" s="25">
        <f>р10гл2!H97/'10,2'!G97</f>
        <v>1.0680851063829788</v>
      </c>
      <c r="P97" s="25">
        <f>р10гл2!I97/'10,2'!H97</f>
        <v>1.0884758364312268</v>
      </c>
      <c r="Q97" s="25">
        <f>р10гл2!K97/'10,2'!I97</f>
        <v>1.0706214689265536</v>
      </c>
      <c r="R97" s="25">
        <f>р10гл2!M97/'10,2'!J97</f>
        <v>0.89181286549707617</v>
      </c>
      <c r="T97" s="209">
        <v>523</v>
      </c>
      <c r="U97" s="210">
        <f t="shared" si="5"/>
        <v>435.83333333333337</v>
      </c>
      <c r="W97" s="1">
        <v>785</v>
      </c>
      <c r="X97" s="25">
        <f t="shared" si="3"/>
        <v>654.16666666666674</v>
      </c>
      <c r="Z97" s="1">
        <v>1324</v>
      </c>
      <c r="AA97" s="25">
        <f t="shared" si="4"/>
        <v>1103.3333333333335</v>
      </c>
    </row>
    <row r="98" spans="1:27" ht="12.75" customHeight="1" x14ac:dyDescent="0.2">
      <c r="A98" s="4" t="s">
        <v>551</v>
      </c>
      <c r="B98" s="4" t="s">
        <v>2393</v>
      </c>
      <c r="C98" s="5" t="s">
        <v>2394</v>
      </c>
      <c r="D98" s="4" t="s">
        <v>15</v>
      </c>
      <c r="E98" s="20">
        <v>221</v>
      </c>
      <c r="F98" s="20">
        <v>253</v>
      </c>
      <c r="G98" s="20">
        <v>399</v>
      </c>
      <c r="H98" s="20">
        <v>454</v>
      </c>
      <c r="I98" s="20">
        <v>577</v>
      </c>
      <c r="J98" s="20">
        <v>655</v>
      </c>
      <c r="L98" s="14"/>
      <c r="M98" s="25">
        <f>р10гл2!E98/'10,2'!E98</f>
        <v>1.0678733031674208</v>
      </c>
      <c r="N98" s="25">
        <f>р10гл2!F98/'10,2'!F98</f>
        <v>1.0889986824769433</v>
      </c>
      <c r="O98" s="25">
        <f>р10гл2!H98/'10,2'!G98</f>
        <v>1.0701754385964912</v>
      </c>
      <c r="P98" s="25">
        <f>р10гл2!I98/'10,2'!H98</f>
        <v>1.0883259911894272</v>
      </c>
      <c r="Q98" s="25">
        <f>р10гл2!K98/'10,2'!I98</f>
        <v>1.0693240901213172</v>
      </c>
      <c r="R98" s="25">
        <f>р10гл2!M98/'10,2'!J98</f>
        <v>0.89185750636132322</v>
      </c>
      <c r="T98" s="209">
        <v>431</v>
      </c>
      <c r="U98" s="210">
        <f t="shared" si="5"/>
        <v>359.16666666666669</v>
      </c>
      <c r="W98" s="1">
        <v>770</v>
      </c>
      <c r="X98" s="25">
        <f t="shared" si="3"/>
        <v>641.66666666666674</v>
      </c>
      <c r="Z98" s="1">
        <v>1121</v>
      </c>
      <c r="AA98" s="25">
        <f t="shared" si="4"/>
        <v>934.16666666666674</v>
      </c>
    </row>
    <row r="99" spans="1:27" ht="12.75" customHeight="1" x14ac:dyDescent="0.2">
      <c r="A99" s="4" t="s">
        <v>554</v>
      </c>
      <c r="B99" s="4" t="s">
        <v>2395</v>
      </c>
      <c r="C99" s="5" t="s">
        <v>2396</v>
      </c>
      <c r="D99" s="4" t="s">
        <v>15</v>
      </c>
      <c r="E99" s="20">
        <v>532</v>
      </c>
      <c r="F99" s="20">
        <v>589</v>
      </c>
      <c r="G99" s="20">
        <v>789</v>
      </c>
      <c r="H99" s="20">
        <v>881</v>
      </c>
      <c r="I99" s="20">
        <v>1352</v>
      </c>
      <c r="J99" s="20">
        <v>1484</v>
      </c>
      <c r="L99" s="14"/>
      <c r="M99" s="25">
        <f>р10гл2!E99/'10,2'!E99</f>
        <v>1.0695488721804511</v>
      </c>
      <c r="N99" s="25">
        <f>р10гл2!F99/'10,2'!F99</f>
        <v>1.0874363327674024</v>
      </c>
      <c r="O99" s="25">
        <f>р10гл2!H99/'10,2'!G99</f>
        <v>1.0697084917617237</v>
      </c>
      <c r="P99" s="25">
        <f>р10гл2!I99/'10,2'!H99</f>
        <v>1.0882141505864549</v>
      </c>
      <c r="Q99" s="25">
        <f>р10гл2!K99/'10,2'!I99</f>
        <v>1.0702662721893492</v>
      </c>
      <c r="R99" s="25">
        <f>р10гл2!M99/'10,2'!J99</f>
        <v>0.89173405211141066</v>
      </c>
      <c r="T99" s="209">
        <v>165</v>
      </c>
      <c r="U99" s="210">
        <f t="shared" si="5"/>
        <v>137.5</v>
      </c>
      <c r="W99" s="1">
        <v>288</v>
      </c>
      <c r="X99" s="25">
        <f t="shared" si="3"/>
        <v>240</v>
      </c>
      <c r="Z99" s="1">
        <v>427</v>
      </c>
      <c r="AA99" s="25">
        <f t="shared" si="4"/>
        <v>355.83333333333337</v>
      </c>
    </row>
    <row r="100" spans="1:27" ht="12.75" customHeight="1" x14ac:dyDescent="0.2">
      <c r="A100" s="4" t="s">
        <v>557</v>
      </c>
      <c r="B100" s="4" t="s">
        <v>2397</v>
      </c>
      <c r="C100" s="5" t="s">
        <v>2398</v>
      </c>
      <c r="D100" s="4" t="s">
        <v>15</v>
      </c>
      <c r="E100" s="20">
        <v>221</v>
      </c>
      <c r="F100" s="20">
        <v>245</v>
      </c>
      <c r="G100" s="20">
        <v>330</v>
      </c>
      <c r="H100" s="20">
        <v>367</v>
      </c>
      <c r="I100" s="20">
        <v>563</v>
      </c>
      <c r="J100" s="20">
        <v>618</v>
      </c>
      <c r="L100" s="14"/>
      <c r="M100" s="25">
        <f>р10гл2!E100/'10,2'!E100</f>
        <v>1.0678733031674208</v>
      </c>
      <c r="N100" s="25">
        <f>р10гл2!F100/'10,2'!F100</f>
        <v>1.0872108843537416</v>
      </c>
      <c r="O100" s="25">
        <f>р10гл2!H100/'10,2'!G100</f>
        <v>1.0696969696969696</v>
      </c>
      <c r="P100" s="25">
        <f>р10гл2!I100/'10,2'!H100</f>
        <v>1.0886920980926431</v>
      </c>
      <c r="Q100" s="25">
        <f>р10гл2!K100/'10,2'!I100</f>
        <v>1.0692717584369449</v>
      </c>
      <c r="R100" s="25">
        <f>р10гл2!M100/'10,2'!J100</f>
        <v>0.89131607335490837</v>
      </c>
      <c r="T100" s="209">
        <v>271</v>
      </c>
      <c r="U100" s="210">
        <f t="shared" si="5"/>
        <v>225.83333333333334</v>
      </c>
      <c r="W100" s="1">
        <v>486</v>
      </c>
      <c r="X100" s="25">
        <f t="shared" si="3"/>
        <v>405</v>
      </c>
      <c r="Z100" s="1">
        <v>701</v>
      </c>
      <c r="AA100" s="25">
        <f t="shared" si="4"/>
        <v>584.16666666666674</v>
      </c>
    </row>
    <row r="101" spans="1:27" ht="12.75" customHeight="1" x14ac:dyDescent="0.2">
      <c r="A101" s="4" t="s">
        <v>560</v>
      </c>
      <c r="B101" s="4" t="s">
        <v>2399</v>
      </c>
      <c r="C101" s="5" t="s">
        <v>2400</v>
      </c>
      <c r="D101" s="4" t="s">
        <v>15</v>
      </c>
      <c r="E101" s="20">
        <v>310</v>
      </c>
      <c r="F101" s="20">
        <v>342</v>
      </c>
      <c r="G101" s="20">
        <v>461</v>
      </c>
      <c r="H101" s="20">
        <v>516</v>
      </c>
      <c r="I101" s="20">
        <v>789</v>
      </c>
      <c r="J101" s="20">
        <v>867</v>
      </c>
      <c r="L101" s="14"/>
      <c r="M101" s="25">
        <f>р10гл2!E101/'10,2'!E101</f>
        <v>1.0709677419354839</v>
      </c>
      <c r="N101" s="25">
        <f>р10гл2!F101/'10,2'!F101</f>
        <v>1.0880116959064325</v>
      </c>
      <c r="O101" s="25">
        <f>р10гл2!H101/'10,2'!G101</f>
        <v>1.0694143167028201</v>
      </c>
      <c r="P101" s="25">
        <f>р10гл2!I101/'10,2'!H101</f>
        <v>1.0875968992248062</v>
      </c>
      <c r="Q101" s="25">
        <f>р10гл2!K101/'10,2'!I101</f>
        <v>1.0697084917617237</v>
      </c>
      <c r="R101" s="25">
        <f>р10гл2!M101/'10,2'!J101</f>
        <v>0.89196462898885054</v>
      </c>
      <c r="T101" s="209">
        <v>630</v>
      </c>
      <c r="U101" s="210">
        <f t="shared" si="5"/>
        <v>525</v>
      </c>
      <c r="W101" s="1">
        <v>943</v>
      </c>
      <c r="X101" s="25">
        <f t="shared" si="3"/>
        <v>785.83333333333337</v>
      </c>
      <c r="Z101" s="1">
        <v>1588</v>
      </c>
      <c r="AA101" s="25">
        <f t="shared" si="4"/>
        <v>1323.3333333333335</v>
      </c>
    </row>
    <row r="102" spans="1:27" ht="12.75" customHeight="1" x14ac:dyDescent="0.2">
      <c r="A102" s="4" t="s">
        <v>563</v>
      </c>
      <c r="B102" s="4" t="s">
        <v>2401</v>
      </c>
      <c r="C102" s="5" t="s">
        <v>2402</v>
      </c>
      <c r="D102" s="4" t="s">
        <v>15</v>
      </c>
      <c r="E102" s="20">
        <v>483</v>
      </c>
      <c r="F102" s="20">
        <v>534</v>
      </c>
      <c r="G102" s="20">
        <v>732</v>
      </c>
      <c r="H102" s="20">
        <v>820</v>
      </c>
      <c r="I102" s="20">
        <v>1227</v>
      </c>
      <c r="J102" s="20">
        <v>1355</v>
      </c>
      <c r="L102" s="14"/>
      <c r="M102" s="25">
        <f>р10гл2!E102/'10,2'!E102</f>
        <v>1.0703933747412009</v>
      </c>
      <c r="N102" s="25">
        <f>р10гл2!F102/'10,2'!F102</f>
        <v>1.0871098626716604</v>
      </c>
      <c r="O102" s="25">
        <f>р10гл2!H102/'10,2'!G102</f>
        <v>1.069672131147541</v>
      </c>
      <c r="P102" s="25">
        <f>р10гл2!I102/'10,2'!H102</f>
        <v>1.0873373983739838</v>
      </c>
      <c r="Q102" s="25">
        <f>р10гл2!K102/'10,2'!I102</f>
        <v>1.0700896495517522</v>
      </c>
      <c r="R102" s="25">
        <f>р10гл2!M102/'10,2'!J102</f>
        <v>0.89175891758917603</v>
      </c>
      <c r="T102" s="209">
        <v>262</v>
      </c>
      <c r="U102" s="210">
        <f t="shared" si="5"/>
        <v>218.33333333333334</v>
      </c>
      <c r="W102" s="1">
        <v>393</v>
      </c>
      <c r="X102" s="25">
        <f t="shared" si="3"/>
        <v>327.5</v>
      </c>
      <c r="Z102" s="1">
        <v>661</v>
      </c>
      <c r="AA102" s="25">
        <f t="shared" si="4"/>
        <v>550.83333333333337</v>
      </c>
    </row>
    <row r="103" spans="1:27" ht="12.75" customHeight="1" x14ac:dyDescent="0.2">
      <c r="A103" s="4" t="s">
        <v>566</v>
      </c>
      <c r="B103" s="4" t="s">
        <v>2403</v>
      </c>
      <c r="C103" s="5" t="s">
        <v>2404</v>
      </c>
      <c r="D103" s="4" t="s">
        <v>15</v>
      </c>
      <c r="E103" s="20">
        <v>193</v>
      </c>
      <c r="F103" s="20">
        <v>214</v>
      </c>
      <c r="G103" s="20">
        <v>293</v>
      </c>
      <c r="H103" s="20">
        <v>328</v>
      </c>
      <c r="I103" s="20">
        <v>491</v>
      </c>
      <c r="J103" s="20">
        <v>541</v>
      </c>
      <c r="L103" s="14"/>
      <c r="M103" s="25">
        <f>р10гл2!E103/'10,2'!E103</f>
        <v>1.072538860103627</v>
      </c>
      <c r="N103" s="25">
        <f>р10гл2!F103/'10,2'!F103</f>
        <v>1.0879283489096574</v>
      </c>
      <c r="O103" s="25">
        <f>р10гл2!H103/'10,2'!G103</f>
        <v>1.0716723549488054</v>
      </c>
      <c r="P103" s="25">
        <f>р10гл2!I103/'10,2'!H103</f>
        <v>1.0879573170731707</v>
      </c>
      <c r="Q103" s="25">
        <f>р10гл2!K103/'10,2'!I103</f>
        <v>1.0692464358452138</v>
      </c>
      <c r="R103" s="25">
        <f>р10гл2!M103/'10,2'!J103</f>
        <v>0.8918669131238447</v>
      </c>
      <c r="T103" s="209">
        <v>366</v>
      </c>
      <c r="U103" s="210">
        <f t="shared" si="5"/>
        <v>305</v>
      </c>
      <c r="W103" s="1">
        <v>552</v>
      </c>
      <c r="X103" s="25">
        <f t="shared" si="3"/>
        <v>460</v>
      </c>
      <c r="Z103" s="1">
        <v>928</v>
      </c>
      <c r="AA103" s="25">
        <f t="shared" si="4"/>
        <v>773.33333333333337</v>
      </c>
    </row>
    <row r="104" spans="1:27" ht="12.75" customHeight="1" x14ac:dyDescent="0.2">
      <c r="A104" s="4" t="s">
        <v>569</v>
      </c>
      <c r="B104" s="4" t="s">
        <v>2405</v>
      </c>
      <c r="C104" s="5" t="s">
        <v>2406</v>
      </c>
      <c r="D104" s="4" t="s">
        <v>15</v>
      </c>
      <c r="E104" s="20">
        <v>290</v>
      </c>
      <c r="F104" s="20">
        <v>320</v>
      </c>
      <c r="G104" s="20">
        <v>440</v>
      </c>
      <c r="H104" s="20">
        <v>491</v>
      </c>
      <c r="I104" s="20">
        <v>736</v>
      </c>
      <c r="J104" s="20">
        <v>812</v>
      </c>
      <c r="L104" s="14"/>
      <c r="M104" s="25">
        <f>р10гл2!E104/'10,2'!E104</f>
        <v>1.0689655172413792</v>
      </c>
      <c r="N104" s="25">
        <f>р10гл2!F104/'10,2'!F104</f>
        <v>1.0865624999999999</v>
      </c>
      <c r="O104" s="25">
        <f>р10гл2!H104/'10,2'!G104</f>
        <v>1.0704545454545455</v>
      </c>
      <c r="P104" s="25">
        <f>р10гл2!I104/'10,2'!H104</f>
        <v>1.0870672097759675</v>
      </c>
      <c r="Q104" s="25">
        <f>р10гл2!K104/'10,2'!I104</f>
        <v>1.0706521739130435</v>
      </c>
      <c r="R104" s="25">
        <f>р10гл2!M104/'10,2'!J104</f>
        <v>0.8918308702791462</v>
      </c>
      <c r="T104" s="209">
        <v>571</v>
      </c>
      <c r="U104" s="210">
        <f t="shared" si="5"/>
        <v>475.83333333333337</v>
      </c>
      <c r="W104" s="1">
        <v>877</v>
      </c>
      <c r="X104" s="25">
        <f t="shared" si="3"/>
        <v>730.83333333333337</v>
      </c>
      <c r="Z104" s="1">
        <v>1450</v>
      </c>
      <c r="AA104" s="25">
        <f t="shared" si="4"/>
        <v>1208.3333333333335</v>
      </c>
    </row>
    <row r="105" spans="1:27" ht="12.75" customHeight="1" x14ac:dyDescent="0.2">
      <c r="A105" s="4" t="s">
        <v>572</v>
      </c>
      <c r="B105" s="4" t="s">
        <v>2407</v>
      </c>
      <c r="C105" s="5" t="s">
        <v>2408</v>
      </c>
      <c r="D105" s="4" t="s">
        <v>15</v>
      </c>
      <c r="E105" s="20">
        <v>261</v>
      </c>
      <c r="F105" s="20">
        <v>289</v>
      </c>
      <c r="G105" s="20">
        <v>395</v>
      </c>
      <c r="H105" s="20">
        <v>444</v>
      </c>
      <c r="I105" s="20">
        <v>664</v>
      </c>
      <c r="J105" s="20">
        <v>731</v>
      </c>
      <c r="L105" s="14"/>
      <c r="M105" s="25">
        <f>р10гл2!E105/'10,2'!E105</f>
        <v>1.0689655172413792</v>
      </c>
      <c r="N105" s="25">
        <f>р10гл2!F105/'10,2'!F105</f>
        <v>1.087024221453287</v>
      </c>
      <c r="O105" s="25">
        <f>р10гл2!H105/'10,2'!G105</f>
        <v>1.070886075949367</v>
      </c>
      <c r="P105" s="25">
        <f>р10гл2!I105/'10,2'!H105</f>
        <v>1.0876501501501501</v>
      </c>
      <c r="Q105" s="25">
        <f>р10гл2!K105/'10,2'!I105</f>
        <v>1.0692771084337349</v>
      </c>
      <c r="R105" s="25">
        <f>р10гл2!M105/'10,2'!J105</f>
        <v>0.8914728682170544</v>
      </c>
      <c r="T105" s="209">
        <v>229</v>
      </c>
      <c r="U105" s="210">
        <f t="shared" si="5"/>
        <v>190.83333333333334</v>
      </c>
      <c r="W105" s="1">
        <v>351</v>
      </c>
      <c r="X105" s="25">
        <f t="shared" si="3"/>
        <v>292.5</v>
      </c>
      <c r="Z105" s="1">
        <v>579</v>
      </c>
      <c r="AA105" s="25">
        <f t="shared" si="4"/>
        <v>482.5</v>
      </c>
    </row>
    <row r="106" spans="1:27" ht="12.75" customHeight="1" x14ac:dyDescent="0.2">
      <c r="A106" s="4" t="s">
        <v>575</v>
      </c>
      <c r="B106" s="4" t="s">
        <v>2409</v>
      </c>
      <c r="C106" s="5" t="s">
        <v>2410</v>
      </c>
      <c r="D106" s="4" t="s">
        <v>15</v>
      </c>
      <c r="E106" s="20">
        <v>242</v>
      </c>
      <c r="F106" s="20">
        <v>266</v>
      </c>
      <c r="G106" s="20">
        <v>366</v>
      </c>
      <c r="H106" s="20">
        <v>410</v>
      </c>
      <c r="I106" s="20">
        <v>614</v>
      </c>
      <c r="J106" s="20">
        <v>677</v>
      </c>
      <c r="L106" s="14"/>
      <c r="M106" s="25">
        <f>р10гл2!E106/'10,2'!E106</f>
        <v>1.0702479338842976</v>
      </c>
      <c r="N106" s="25">
        <f>р10гл2!F106/'10,2'!F106</f>
        <v>1.0892857142857142</v>
      </c>
      <c r="O106" s="25">
        <f>р10гл2!H106/'10,2'!G106</f>
        <v>1.0710382513661203</v>
      </c>
      <c r="P106" s="25">
        <f>р10гл2!I106/'10,2'!H106</f>
        <v>1.0885772357723578</v>
      </c>
      <c r="Q106" s="25">
        <f>р10гл2!K106/'10,2'!I106</f>
        <v>1.0700325732899023</v>
      </c>
      <c r="R106" s="25">
        <f>р10гл2!M106/'10,2'!J106</f>
        <v>0.8911866075824717</v>
      </c>
      <c r="T106" s="209">
        <v>342</v>
      </c>
      <c r="U106" s="210">
        <f>T106/1.2</f>
        <v>285</v>
      </c>
      <c r="W106" s="1">
        <v>525</v>
      </c>
      <c r="X106" s="25">
        <f t="shared" si="3"/>
        <v>437.5</v>
      </c>
      <c r="Z106" s="1">
        <v>869</v>
      </c>
      <c r="AA106" s="25">
        <f t="shared" si="4"/>
        <v>724.16666666666674</v>
      </c>
    </row>
    <row r="107" spans="1:27" ht="12.75" customHeight="1" x14ac:dyDescent="0.2">
      <c r="A107" s="4" t="s">
        <v>578</v>
      </c>
      <c r="B107" s="4" t="s">
        <v>2411</v>
      </c>
      <c r="C107" s="5" t="s">
        <v>2412</v>
      </c>
      <c r="D107" s="4" t="s">
        <v>15</v>
      </c>
      <c r="E107" s="20">
        <v>324</v>
      </c>
      <c r="F107" s="20">
        <v>357</v>
      </c>
      <c r="G107" s="20">
        <v>490</v>
      </c>
      <c r="H107" s="20">
        <v>548</v>
      </c>
      <c r="I107" s="20">
        <v>823</v>
      </c>
      <c r="J107" s="20">
        <v>907</v>
      </c>
      <c r="L107" s="14"/>
      <c r="M107" s="25">
        <f>р10гл2!E107/'10,2'!E107</f>
        <v>1.0709876543209877</v>
      </c>
      <c r="N107" s="25">
        <f>р10гл2!F107/'10,2'!F107</f>
        <v>1.0878618113912233</v>
      </c>
      <c r="O107" s="25">
        <f>р10гл2!H107/'10,2'!G107</f>
        <v>1.0693877551020408</v>
      </c>
      <c r="P107" s="25">
        <f>р10гл2!I107/'10,2'!H107</f>
        <v>1.0871654501216546</v>
      </c>
      <c r="Q107" s="25">
        <f>р10гл2!K107/'10,2'!I107</f>
        <v>1.0704738760631836</v>
      </c>
      <c r="R107" s="25">
        <f>р10гл2!M107/'10,2'!J107</f>
        <v>0.8912164645350974</v>
      </c>
      <c r="T107" s="209">
        <v>309</v>
      </c>
      <c r="U107" s="210">
        <f t="shared" si="5"/>
        <v>257.5</v>
      </c>
      <c r="W107" s="1">
        <v>475</v>
      </c>
      <c r="X107" s="25">
        <f t="shared" si="3"/>
        <v>395.83333333333337</v>
      </c>
      <c r="Z107" s="1">
        <v>782</v>
      </c>
      <c r="AA107" s="25">
        <f t="shared" si="4"/>
        <v>651.66666666666674</v>
      </c>
    </row>
    <row r="108" spans="1:27" ht="12.75" customHeight="1" x14ac:dyDescent="0.2">
      <c r="A108" s="4" t="s">
        <v>581</v>
      </c>
      <c r="B108" s="4" t="s">
        <v>2413</v>
      </c>
      <c r="C108" s="5" t="s">
        <v>2414</v>
      </c>
      <c r="D108" s="4" t="s">
        <v>15</v>
      </c>
      <c r="E108" s="20">
        <v>221</v>
      </c>
      <c r="F108" s="20">
        <v>245</v>
      </c>
      <c r="G108" s="20">
        <v>330</v>
      </c>
      <c r="H108" s="20">
        <v>367</v>
      </c>
      <c r="I108" s="20">
        <v>563</v>
      </c>
      <c r="J108" s="20">
        <v>618</v>
      </c>
      <c r="L108" s="14"/>
      <c r="M108" s="25">
        <f>р10гл2!E108/'10,2'!E108</f>
        <v>1.0678733031674208</v>
      </c>
      <c r="N108" s="25">
        <f>р10гл2!F108/'10,2'!F108</f>
        <v>1.0872108843537416</v>
      </c>
      <c r="O108" s="25">
        <f>р10гл2!H108/'10,2'!G108</f>
        <v>1.0696969696969696</v>
      </c>
      <c r="P108" s="25">
        <f>р10гл2!I108/'10,2'!H108</f>
        <v>1.0886920980926431</v>
      </c>
      <c r="Q108" s="25">
        <f>р10гл2!K108/'10,2'!I108</f>
        <v>1.0692717584369449</v>
      </c>
      <c r="R108" s="25">
        <f>р10гл2!M108/'10,2'!J108</f>
        <v>0.89131607335490837</v>
      </c>
      <c r="T108" s="209">
        <v>285</v>
      </c>
      <c r="U108" s="210">
        <f t="shared" si="5"/>
        <v>237.5</v>
      </c>
      <c r="W108" s="1">
        <v>439</v>
      </c>
      <c r="X108" s="25">
        <f t="shared" si="3"/>
        <v>365.83333333333337</v>
      </c>
      <c r="Z108" s="1">
        <v>724</v>
      </c>
      <c r="AA108" s="25">
        <f t="shared" si="4"/>
        <v>603.33333333333337</v>
      </c>
    </row>
    <row r="109" spans="1:27" ht="12.75" customHeight="1" x14ac:dyDescent="0.2">
      <c r="A109" s="4" t="s">
        <v>584</v>
      </c>
      <c r="B109" s="4" t="s">
        <v>2415</v>
      </c>
      <c r="C109" s="5" t="s">
        <v>2416</v>
      </c>
      <c r="D109" s="4" t="s">
        <v>15</v>
      </c>
      <c r="E109" s="20">
        <v>116</v>
      </c>
      <c r="F109" s="20">
        <v>127</v>
      </c>
      <c r="G109" s="20">
        <v>177</v>
      </c>
      <c r="H109" s="20">
        <v>197</v>
      </c>
      <c r="I109" s="20">
        <v>295</v>
      </c>
      <c r="J109" s="20">
        <v>326</v>
      </c>
      <c r="L109" s="14"/>
      <c r="M109" s="25">
        <f>р10гл2!E109/'10,2'!E109</f>
        <v>1.0689655172413792</v>
      </c>
      <c r="N109" s="25">
        <f>р10гл2!F109/'10,2'!F109</f>
        <v>1.088713910761155</v>
      </c>
      <c r="O109" s="25">
        <f>р10гл2!H109/'10,2'!G109</f>
        <v>1.0677966101694916</v>
      </c>
      <c r="P109" s="25">
        <f>р10гл2!I109/'10,2'!H109</f>
        <v>1.088917089678511</v>
      </c>
      <c r="Q109" s="25">
        <f>р10гл2!K109/'10,2'!I109</f>
        <v>1.0711864406779661</v>
      </c>
      <c r="R109" s="25">
        <f>р10гл2!M109/'10,2'!J109</f>
        <v>0.89212678936605327</v>
      </c>
      <c r="T109" s="209">
        <v>382</v>
      </c>
      <c r="U109" s="210">
        <f t="shared" si="5"/>
        <v>318.33333333333337</v>
      </c>
      <c r="W109" s="1">
        <v>586</v>
      </c>
      <c r="X109" s="25">
        <f t="shared" si="3"/>
        <v>488.33333333333337</v>
      </c>
      <c r="Z109" s="1">
        <v>970</v>
      </c>
      <c r="AA109" s="25">
        <f t="shared" si="4"/>
        <v>808.33333333333337</v>
      </c>
    </row>
    <row r="110" spans="1:27" ht="12.75" customHeight="1" x14ac:dyDescent="0.2">
      <c r="A110" s="4" t="s">
        <v>587</v>
      </c>
      <c r="B110" s="4" t="s">
        <v>2417</v>
      </c>
      <c r="C110" s="5" t="s">
        <v>2418</v>
      </c>
      <c r="D110" s="4" t="s">
        <v>15</v>
      </c>
      <c r="E110" s="20">
        <v>247</v>
      </c>
      <c r="F110" s="20">
        <v>272</v>
      </c>
      <c r="G110" s="20">
        <v>373</v>
      </c>
      <c r="H110" s="20">
        <v>417</v>
      </c>
      <c r="I110" s="20">
        <v>627</v>
      </c>
      <c r="J110" s="20">
        <v>690</v>
      </c>
      <c r="L110" s="14"/>
      <c r="M110" s="25">
        <f>р10гл2!E110/'10,2'!E110</f>
        <v>1.0688259109311742</v>
      </c>
      <c r="N110" s="25">
        <f>р10гл2!F110/'10,2'!F110</f>
        <v>1.0876838235294117</v>
      </c>
      <c r="O110" s="25">
        <f>р10гл2!H110/'10,2'!G110</f>
        <v>1.0697050938337802</v>
      </c>
      <c r="P110" s="25">
        <f>р10гл2!I110/'10,2'!H110</f>
        <v>1.0873701039168666</v>
      </c>
      <c r="Q110" s="25">
        <f>р10гл2!K110/'10,2'!I110</f>
        <v>1.0701754385964912</v>
      </c>
      <c r="R110" s="25">
        <f>р10гл2!M110/'10,2'!J110</f>
        <v>0.89130434782608692</v>
      </c>
      <c r="T110" s="209">
        <v>262</v>
      </c>
      <c r="U110" s="210">
        <f t="shared" si="5"/>
        <v>218.33333333333334</v>
      </c>
      <c r="W110" s="1">
        <v>393</v>
      </c>
      <c r="X110" s="25">
        <f t="shared" si="3"/>
        <v>327.5</v>
      </c>
      <c r="Z110" s="1">
        <v>661</v>
      </c>
      <c r="AA110" s="25">
        <f t="shared" si="4"/>
        <v>550.83333333333337</v>
      </c>
    </row>
    <row r="111" spans="1:27" ht="12.75" customHeight="1" x14ac:dyDescent="0.2">
      <c r="A111" s="4" t="s">
        <v>590</v>
      </c>
      <c r="B111" s="4" t="s">
        <v>2419</v>
      </c>
      <c r="C111" s="5" t="s">
        <v>2420</v>
      </c>
      <c r="D111" s="4" t="s">
        <v>15</v>
      </c>
      <c r="E111" s="20">
        <v>158</v>
      </c>
      <c r="F111" s="20">
        <v>178</v>
      </c>
      <c r="G111" s="20">
        <v>242</v>
      </c>
      <c r="H111" s="20">
        <v>270</v>
      </c>
      <c r="I111" s="20">
        <v>406</v>
      </c>
      <c r="J111" s="20">
        <v>447</v>
      </c>
      <c r="L111" s="14"/>
      <c r="M111" s="25">
        <f>р10гл2!E111/'10,2'!E111</f>
        <v>1.0696202531645569</v>
      </c>
      <c r="N111" s="25">
        <f>р10гл2!F111/'10,2'!F111</f>
        <v>1.0852059925093633</v>
      </c>
      <c r="O111" s="25">
        <f>р10гл2!H111/'10,2'!G111</f>
        <v>1.0702479338842976</v>
      </c>
      <c r="P111" s="25">
        <f>р10гл2!I111/'10,2'!H111</f>
        <v>1.0882098765432098</v>
      </c>
      <c r="Q111" s="25">
        <f>р10гл2!K111/'10,2'!I111</f>
        <v>1.0689655172413792</v>
      </c>
      <c r="R111" s="25">
        <f>р10гл2!M111/'10,2'!J111</f>
        <v>0.89112602535421337</v>
      </c>
      <c r="T111" s="209">
        <v>136</v>
      </c>
      <c r="U111" s="210">
        <f t="shared" si="5"/>
        <v>113.33333333333334</v>
      </c>
      <c r="W111" s="1">
        <v>211</v>
      </c>
      <c r="X111" s="25">
        <f t="shared" si="3"/>
        <v>175.83333333333334</v>
      </c>
      <c r="Z111" s="1">
        <v>349</v>
      </c>
      <c r="AA111" s="25">
        <f t="shared" si="4"/>
        <v>290.83333333333337</v>
      </c>
    </row>
    <row r="112" spans="1:27" ht="12.75" customHeight="1" x14ac:dyDescent="0.2">
      <c r="A112" s="4" t="s">
        <v>593</v>
      </c>
      <c r="B112" s="4" t="s">
        <v>2421</v>
      </c>
      <c r="C112" s="5" t="s">
        <v>2422</v>
      </c>
      <c r="D112" s="4" t="s">
        <v>15</v>
      </c>
      <c r="E112" s="20">
        <v>242</v>
      </c>
      <c r="F112" s="20">
        <v>266</v>
      </c>
      <c r="G112" s="20">
        <v>366</v>
      </c>
      <c r="H112" s="20">
        <v>410</v>
      </c>
      <c r="I112" s="20">
        <v>614</v>
      </c>
      <c r="J112" s="20">
        <v>677</v>
      </c>
      <c r="L112" s="14"/>
      <c r="M112" s="25">
        <f>р10гл2!E112/'10,2'!E112</f>
        <v>1.0702479338842976</v>
      </c>
      <c r="N112" s="25">
        <f>р10гл2!F112/'10,2'!F112</f>
        <v>1.0892857142857142</v>
      </c>
      <c r="O112" s="25">
        <f>р10гл2!H112/'10,2'!G112</f>
        <v>1.0710382513661203</v>
      </c>
      <c r="P112" s="25">
        <f>р10гл2!I112/'10,2'!H112</f>
        <v>1.0885772357723578</v>
      </c>
      <c r="Q112" s="25">
        <f>р10гл2!K112/'10,2'!I112</f>
        <v>1.0700325732899023</v>
      </c>
      <c r="R112" s="25">
        <f>р10гл2!M112/'10,2'!J112</f>
        <v>0.8911866075824717</v>
      </c>
      <c r="T112" s="209">
        <v>291</v>
      </c>
      <c r="U112" s="210">
        <f t="shared" si="5"/>
        <v>242.5</v>
      </c>
      <c r="W112" s="1">
        <v>446</v>
      </c>
      <c r="X112" s="25">
        <f t="shared" si="3"/>
        <v>371.66666666666669</v>
      </c>
      <c r="Z112" s="1">
        <v>738</v>
      </c>
      <c r="AA112" s="25">
        <f t="shared" si="4"/>
        <v>615</v>
      </c>
    </row>
    <row r="113" spans="1:27" ht="12.75" customHeight="1" x14ac:dyDescent="0.2">
      <c r="A113" s="4" t="s">
        <v>596</v>
      </c>
      <c r="B113" s="4" t="s">
        <v>2423</v>
      </c>
      <c r="C113" s="5" t="s">
        <v>2424</v>
      </c>
      <c r="D113" s="4" t="s">
        <v>15</v>
      </c>
      <c r="E113" s="20">
        <v>158</v>
      </c>
      <c r="F113" s="20">
        <v>178</v>
      </c>
      <c r="G113" s="20">
        <v>242</v>
      </c>
      <c r="H113" s="20">
        <v>270</v>
      </c>
      <c r="I113" s="20">
        <v>406</v>
      </c>
      <c r="J113" s="20">
        <v>447</v>
      </c>
      <c r="L113" s="14"/>
      <c r="M113" s="25">
        <f>р10гл2!E113/'10,2'!E113</f>
        <v>1.0696202531645569</v>
      </c>
      <c r="N113" s="25">
        <f>р10гл2!F113/'10,2'!F113</f>
        <v>1.0852059925093633</v>
      </c>
      <c r="O113" s="25">
        <f>р10гл2!H113/'10,2'!G113</f>
        <v>1.0702479338842976</v>
      </c>
      <c r="P113" s="25">
        <f>р10гл2!I113/'10,2'!H113</f>
        <v>1.0882098765432098</v>
      </c>
      <c r="Q113" s="25">
        <f>р10гл2!K113/'10,2'!I113</f>
        <v>1.0689655172413792</v>
      </c>
      <c r="R113" s="25">
        <f>р10гл2!M113/'10,2'!J113</f>
        <v>0.89112602535421337</v>
      </c>
      <c r="T113" s="209">
        <v>190</v>
      </c>
      <c r="U113" s="210">
        <f t="shared" si="5"/>
        <v>158.33333333333334</v>
      </c>
      <c r="W113" s="1">
        <v>289</v>
      </c>
      <c r="X113" s="25">
        <f t="shared" si="3"/>
        <v>240.83333333333334</v>
      </c>
      <c r="Z113" s="1">
        <v>478</v>
      </c>
      <c r="AA113" s="25">
        <f t="shared" si="4"/>
        <v>398.33333333333337</v>
      </c>
    </row>
    <row r="114" spans="1:27" ht="12.75" customHeight="1" x14ac:dyDescent="0.2">
      <c r="A114" s="4" t="s">
        <v>599</v>
      </c>
      <c r="B114" s="4" t="s">
        <v>2425</v>
      </c>
      <c r="C114" s="5" t="s">
        <v>2426</v>
      </c>
      <c r="D114" s="4" t="s">
        <v>15</v>
      </c>
      <c r="E114" s="20">
        <v>483</v>
      </c>
      <c r="F114" s="20">
        <v>534</v>
      </c>
      <c r="G114" s="20">
        <v>732</v>
      </c>
      <c r="H114" s="20">
        <v>820</v>
      </c>
      <c r="I114" s="20">
        <v>1227</v>
      </c>
      <c r="J114" s="20">
        <v>1355</v>
      </c>
      <c r="L114" s="14"/>
      <c r="M114" s="25">
        <f>р10гл2!E114/'10,2'!E114</f>
        <v>1.0703933747412009</v>
      </c>
      <c r="N114" s="25">
        <f>р10гл2!F114/'10,2'!F114</f>
        <v>1.0871098626716604</v>
      </c>
      <c r="O114" s="25">
        <f>р10гл2!H114/'10,2'!G114</f>
        <v>1.069672131147541</v>
      </c>
      <c r="P114" s="25">
        <f>р10гл2!I114/'10,2'!H114</f>
        <v>1.0873373983739838</v>
      </c>
      <c r="Q114" s="25">
        <f>р10гл2!K114/'10,2'!I114</f>
        <v>1.0700896495517522</v>
      </c>
      <c r="R114" s="25">
        <f>р10гл2!M114/'10,2'!J114</f>
        <v>0.89175891758917603</v>
      </c>
      <c r="T114" s="209">
        <v>285</v>
      </c>
      <c r="U114" s="210">
        <f t="shared" si="5"/>
        <v>237.5</v>
      </c>
      <c r="W114" s="1">
        <v>439</v>
      </c>
      <c r="X114" s="25">
        <f t="shared" si="3"/>
        <v>365.83333333333337</v>
      </c>
      <c r="Z114" s="1">
        <v>724</v>
      </c>
      <c r="AA114" s="25">
        <f t="shared" si="4"/>
        <v>603.33333333333337</v>
      </c>
    </row>
    <row r="115" spans="1:27" ht="12.75" customHeight="1" x14ac:dyDescent="0.2">
      <c r="A115" s="4" t="s">
        <v>602</v>
      </c>
      <c r="B115" s="4" t="s">
        <v>2427</v>
      </c>
      <c r="C115" s="5" t="s">
        <v>2428</v>
      </c>
      <c r="D115" s="4" t="s">
        <v>15</v>
      </c>
      <c r="E115" s="20">
        <v>120</v>
      </c>
      <c r="F115" s="20">
        <v>135</v>
      </c>
      <c r="G115" s="20">
        <v>183</v>
      </c>
      <c r="H115" s="20">
        <v>205</v>
      </c>
      <c r="I115" s="20">
        <v>307</v>
      </c>
      <c r="J115" s="20">
        <v>338</v>
      </c>
      <c r="L115" s="14"/>
      <c r="M115" s="25">
        <f>р10гл2!E115/'10,2'!E115</f>
        <v>1.0666666666666667</v>
      </c>
      <c r="N115" s="25">
        <f>р10гл2!F115/'10,2'!F115</f>
        <v>1.0844444444444445</v>
      </c>
      <c r="O115" s="25">
        <f>р10гл2!H115/'10,2'!G115</f>
        <v>1.0710382513661203</v>
      </c>
      <c r="P115" s="25">
        <f>р10гл2!I115/'10,2'!H115</f>
        <v>1.0860975609756098</v>
      </c>
      <c r="Q115" s="25">
        <f>р10гл2!K115/'10,2'!I115</f>
        <v>1.0684039087947883</v>
      </c>
      <c r="R115" s="25">
        <f>р10гл2!M115/'10,2'!J115</f>
        <v>0.89250493096646943</v>
      </c>
      <c r="T115" s="209">
        <v>190</v>
      </c>
      <c r="U115" s="210">
        <f t="shared" si="5"/>
        <v>158.33333333333334</v>
      </c>
      <c r="W115" s="1">
        <v>289</v>
      </c>
      <c r="X115" s="25">
        <f t="shared" si="3"/>
        <v>240.83333333333334</v>
      </c>
      <c r="Z115" s="1">
        <v>478</v>
      </c>
      <c r="AA115" s="25">
        <f t="shared" si="4"/>
        <v>398.33333333333337</v>
      </c>
    </row>
    <row r="116" spans="1:27" ht="12.75" customHeight="1" x14ac:dyDescent="0.2">
      <c r="A116" s="4" t="s">
        <v>605</v>
      </c>
      <c r="B116" s="4" t="s">
        <v>2429</v>
      </c>
      <c r="C116" s="5" t="s">
        <v>2430</v>
      </c>
      <c r="D116" s="4" t="s">
        <v>15</v>
      </c>
      <c r="E116" s="20">
        <v>48</v>
      </c>
      <c r="F116" s="20">
        <v>52</v>
      </c>
      <c r="G116" s="20">
        <v>74</v>
      </c>
      <c r="H116" s="20">
        <v>81</v>
      </c>
      <c r="I116" s="20">
        <v>123</v>
      </c>
      <c r="J116" s="20">
        <v>137</v>
      </c>
      <c r="L116" s="14"/>
      <c r="M116" s="25">
        <f>р10гл2!E116/'10,2'!E116</f>
        <v>1.0625</v>
      </c>
      <c r="N116" s="25">
        <f>р10гл2!F116/'10,2'!F116</f>
        <v>1.094871794871795</v>
      </c>
      <c r="O116" s="25">
        <f>р10гл2!H116/'10,2'!G116</f>
        <v>1.0675675675675675</v>
      </c>
      <c r="P116" s="25">
        <f>р10гл2!I116/'10,2'!H116</f>
        <v>1.0919753086419755</v>
      </c>
      <c r="Q116" s="25">
        <f>р10гл2!K116/'10,2'!I116</f>
        <v>1.0731707317073171</v>
      </c>
      <c r="R116" s="25">
        <f>р10гл2!M116/'10,2'!J116</f>
        <v>0.8941605839416058</v>
      </c>
      <c r="T116" s="209">
        <v>571</v>
      </c>
      <c r="U116" s="210">
        <f t="shared" si="5"/>
        <v>475.83333333333337</v>
      </c>
      <c r="W116" s="1">
        <v>877</v>
      </c>
      <c r="X116" s="25">
        <f t="shared" si="3"/>
        <v>730.83333333333337</v>
      </c>
      <c r="Z116" s="1">
        <v>1450</v>
      </c>
      <c r="AA116" s="25">
        <f t="shared" si="4"/>
        <v>1208.3333333333335</v>
      </c>
    </row>
    <row r="117" spans="1:27" ht="12.75" customHeight="1" x14ac:dyDescent="0.2">
      <c r="A117" s="4" t="s">
        <v>608</v>
      </c>
      <c r="B117" s="4" t="s">
        <v>2431</v>
      </c>
      <c r="C117" s="5" t="s">
        <v>2432</v>
      </c>
      <c r="D117" s="4" t="s">
        <v>15</v>
      </c>
      <c r="E117" s="20">
        <v>279</v>
      </c>
      <c r="F117" s="20">
        <v>308</v>
      </c>
      <c r="G117" s="20">
        <v>414</v>
      </c>
      <c r="H117" s="20">
        <v>463</v>
      </c>
      <c r="I117" s="20">
        <v>709</v>
      </c>
      <c r="J117" s="20">
        <v>779</v>
      </c>
      <c r="L117" s="14"/>
      <c r="M117" s="25">
        <f>р10гл2!E117/'10,2'!E117</f>
        <v>1.0716845878136201</v>
      </c>
      <c r="N117" s="25">
        <f>р10гл2!F117/'10,2'!F117</f>
        <v>1.0892857142857142</v>
      </c>
      <c r="O117" s="25">
        <f>р10гл2!H117/'10,2'!G117</f>
        <v>1.0700483091787441</v>
      </c>
      <c r="P117" s="25">
        <f>р10гл2!I117/'10,2'!H117</f>
        <v>1.0869330453563715</v>
      </c>
      <c r="Q117" s="25">
        <f>р10гл2!K117/'10,2'!I117</f>
        <v>1.0705218617771508</v>
      </c>
      <c r="R117" s="25">
        <f>р10гл2!M117/'10,2'!J117</f>
        <v>0.89216944801026954</v>
      </c>
      <c r="T117" s="209">
        <v>144</v>
      </c>
      <c r="U117" s="210">
        <f t="shared" si="5"/>
        <v>120</v>
      </c>
      <c r="W117" s="1">
        <v>219</v>
      </c>
      <c r="X117" s="25">
        <f t="shared" si="3"/>
        <v>182.5</v>
      </c>
      <c r="Z117" s="1">
        <v>362</v>
      </c>
      <c r="AA117" s="25">
        <f t="shared" si="4"/>
        <v>301.66666666666669</v>
      </c>
    </row>
    <row r="118" spans="1:27" ht="12.75" customHeight="1" x14ac:dyDescent="0.2">
      <c r="A118" s="4" t="s">
        <v>611</v>
      </c>
      <c r="B118" s="4" t="s">
        <v>2433</v>
      </c>
      <c r="C118" s="5" t="s">
        <v>2434</v>
      </c>
      <c r="D118" s="4" t="s">
        <v>15</v>
      </c>
      <c r="E118" s="20">
        <v>483</v>
      </c>
      <c r="F118" s="20">
        <v>534</v>
      </c>
      <c r="G118" s="20">
        <v>732</v>
      </c>
      <c r="H118" s="20">
        <v>820</v>
      </c>
      <c r="I118" s="20">
        <v>1227</v>
      </c>
      <c r="J118" s="20">
        <v>1355</v>
      </c>
      <c r="L118" s="14"/>
      <c r="M118" s="25">
        <f>р10гл2!E118/'10,2'!E118</f>
        <v>1.0703933747412009</v>
      </c>
      <c r="N118" s="25">
        <f>р10гл2!F118/'10,2'!F118</f>
        <v>1.0871098626716604</v>
      </c>
      <c r="O118" s="25">
        <f>р10гл2!H118/'10,2'!G118</f>
        <v>1.069672131147541</v>
      </c>
      <c r="P118" s="25">
        <f>р10гл2!I118/'10,2'!H118</f>
        <v>1.0873373983739838</v>
      </c>
      <c r="Q118" s="25">
        <f>р10гл2!K118/'10,2'!I118</f>
        <v>1.0700896495517522</v>
      </c>
      <c r="R118" s="25">
        <f>р10гл2!M118/'10,2'!J118</f>
        <v>0.89175891758917603</v>
      </c>
      <c r="T118" s="209">
        <v>56</v>
      </c>
      <c r="U118" s="210">
        <f t="shared" si="5"/>
        <v>46.666666666666671</v>
      </c>
      <c r="W118" s="1">
        <v>87</v>
      </c>
      <c r="X118" s="25">
        <f t="shared" si="3"/>
        <v>72.5</v>
      </c>
      <c r="Z118" s="1">
        <v>147</v>
      </c>
      <c r="AA118" s="25">
        <f t="shared" si="4"/>
        <v>122.5</v>
      </c>
    </row>
    <row r="119" spans="1:27" ht="12.75" customHeight="1" x14ac:dyDescent="0.2">
      <c r="A119" s="4" t="s">
        <v>614</v>
      </c>
      <c r="B119" s="4" t="s">
        <v>2435</v>
      </c>
      <c r="C119" s="5" t="s">
        <v>2436</v>
      </c>
      <c r="D119" s="4" t="s">
        <v>15</v>
      </c>
      <c r="E119" s="20">
        <v>251</v>
      </c>
      <c r="F119" s="20">
        <v>278</v>
      </c>
      <c r="G119" s="20">
        <v>380</v>
      </c>
      <c r="H119" s="20">
        <v>426</v>
      </c>
      <c r="I119" s="20">
        <v>639</v>
      </c>
      <c r="J119" s="20">
        <v>704</v>
      </c>
      <c r="L119" s="14"/>
      <c r="M119" s="25">
        <f>р10гл2!E119/'10,2'!E119</f>
        <v>1.0717131474103585</v>
      </c>
      <c r="N119" s="25">
        <f>р10гл2!F119/'10,2'!F119</f>
        <v>1.0861510791366906</v>
      </c>
      <c r="O119" s="25">
        <f>р10гл2!H119/'10,2'!G119</f>
        <v>1.0710526315789475</v>
      </c>
      <c r="P119" s="25">
        <f>р10гл2!I119/'10,2'!H119</f>
        <v>1.0882629107981221</v>
      </c>
      <c r="Q119" s="25">
        <f>р10гл2!K119/'10,2'!I119</f>
        <v>1.0704225352112675</v>
      </c>
      <c r="R119" s="25">
        <f>р10гл2!M119/'10,2'!J119</f>
        <v>0.89133522727272729</v>
      </c>
      <c r="T119" s="209">
        <v>330</v>
      </c>
      <c r="U119" s="210">
        <f t="shared" si="5"/>
        <v>275</v>
      </c>
      <c r="W119" s="1">
        <v>495</v>
      </c>
      <c r="X119" s="25">
        <f t="shared" si="3"/>
        <v>412.5</v>
      </c>
      <c r="Z119" s="1">
        <v>834</v>
      </c>
      <c r="AA119" s="25">
        <f t="shared" si="4"/>
        <v>695</v>
      </c>
    </row>
    <row r="120" spans="1:27" ht="12.75" customHeight="1" x14ac:dyDescent="0.2">
      <c r="A120" s="4" t="s">
        <v>617</v>
      </c>
      <c r="B120" s="4" t="s">
        <v>2437</v>
      </c>
      <c r="C120" s="5" t="s">
        <v>2438</v>
      </c>
      <c r="D120" s="4" t="s">
        <v>15</v>
      </c>
      <c r="E120" s="20">
        <v>154</v>
      </c>
      <c r="F120" s="20">
        <v>172</v>
      </c>
      <c r="G120" s="20">
        <v>233</v>
      </c>
      <c r="H120" s="20">
        <v>262</v>
      </c>
      <c r="I120" s="20">
        <v>394</v>
      </c>
      <c r="J120" s="20">
        <v>432</v>
      </c>
      <c r="L120" s="14"/>
      <c r="M120" s="25">
        <f>р10гл2!E120/'10,2'!E120</f>
        <v>1.0714285714285714</v>
      </c>
      <c r="N120" s="25">
        <f>р10гл2!F120/'10,2'!F120</f>
        <v>1.0875968992248062</v>
      </c>
      <c r="O120" s="25">
        <f>р10гл2!H120/'10,2'!G120</f>
        <v>1.0686695278969958</v>
      </c>
      <c r="P120" s="25">
        <f>р10гл2!I120/'10,2'!H120</f>
        <v>1.0865139949109415</v>
      </c>
      <c r="Q120" s="25">
        <f>р10гл2!K120/'10,2'!I120</f>
        <v>1.0710659898477157</v>
      </c>
      <c r="R120" s="25">
        <f>р10гл2!M120/'10,2'!J120</f>
        <v>0.89120370370370372</v>
      </c>
      <c r="T120" s="209">
        <v>571</v>
      </c>
      <c r="U120" s="210">
        <f t="shared" si="5"/>
        <v>475.83333333333337</v>
      </c>
      <c r="W120" s="1">
        <v>877</v>
      </c>
      <c r="X120" s="25">
        <f t="shared" si="3"/>
        <v>730.83333333333337</v>
      </c>
      <c r="Z120" s="1">
        <v>1450</v>
      </c>
      <c r="AA120" s="25">
        <f t="shared" si="4"/>
        <v>1208.3333333333335</v>
      </c>
    </row>
    <row r="121" spans="1:27" ht="12.75" customHeight="1" x14ac:dyDescent="0.2">
      <c r="A121" s="4" t="s">
        <v>620</v>
      </c>
      <c r="B121" s="4" t="s">
        <v>2439</v>
      </c>
      <c r="C121" s="5" t="s">
        <v>2440</v>
      </c>
      <c r="D121" s="4" t="s">
        <v>15</v>
      </c>
      <c r="E121" s="20">
        <v>193</v>
      </c>
      <c r="F121" s="20">
        <v>214</v>
      </c>
      <c r="G121" s="20">
        <v>293</v>
      </c>
      <c r="H121" s="20">
        <v>328</v>
      </c>
      <c r="I121" s="20">
        <v>491</v>
      </c>
      <c r="J121" s="20">
        <v>541</v>
      </c>
      <c r="L121" s="14"/>
      <c r="M121" s="25">
        <f>р10гл2!E121/'10,2'!E121</f>
        <v>1.072538860103627</v>
      </c>
      <c r="N121" s="25">
        <f>р10гл2!F121/'10,2'!F121</f>
        <v>1.0879283489096574</v>
      </c>
      <c r="O121" s="25">
        <f>р10гл2!H121/'10,2'!G121</f>
        <v>1.0716723549488054</v>
      </c>
      <c r="P121" s="25">
        <f>р10гл2!I121/'10,2'!H121</f>
        <v>1.0879573170731707</v>
      </c>
      <c r="Q121" s="25">
        <f>р10гл2!K121/'10,2'!I121</f>
        <v>1.0692464358452138</v>
      </c>
      <c r="R121" s="25">
        <f>р10гл2!M121/'10,2'!J121</f>
        <v>0.8918669131238447</v>
      </c>
      <c r="T121" s="209">
        <v>297</v>
      </c>
      <c r="U121" s="210">
        <f t="shared" si="5"/>
        <v>247.5</v>
      </c>
      <c r="W121" s="1">
        <v>456</v>
      </c>
      <c r="X121" s="25">
        <f t="shared" si="3"/>
        <v>380</v>
      </c>
      <c r="Z121" s="1">
        <v>753</v>
      </c>
      <c r="AA121" s="25">
        <f t="shared" si="4"/>
        <v>627.5</v>
      </c>
    </row>
    <row r="122" spans="1:27" ht="12.75" customHeight="1" x14ac:dyDescent="0.2">
      <c r="A122" s="4" t="s">
        <v>623</v>
      </c>
      <c r="B122" s="4" t="s">
        <v>2441</v>
      </c>
      <c r="C122" s="5" t="s">
        <v>2442</v>
      </c>
      <c r="D122" s="4" t="s">
        <v>15</v>
      </c>
      <c r="E122" s="20">
        <v>265</v>
      </c>
      <c r="F122" s="20">
        <v>293</v>
      </c>
      <c r="G122" s="20">
        <v>403</v>
      </c>
      <c r="H122" s="20">
        <v>452</v>
      </c>
      <c r="I122" s="20">
        <v>675</v>
      </c>
      <c r="J122" s="20">
        <v>745</v>
      </c>
      <c r="L122" s="14"/>
      <c r="M122" s="25">
        <f>р10гл2!E122/'10,2'!E122</f>
        <v>1.0716981132075472</v>
      </c>
      <c r="N122" s="25">
        <f>р10гл2!F122/'10,2'!F122</f>
        <v>1.0895335608646188</v>
      </c>
      <c r="O122" s="25">
        <f>р10гл2!H122/'10,2'!G122</f>
        <v>1.0694789081885856</v>
      </c>
      <c r="P122" s="25">
        <f>р10гл2!I122/'10,2'!H122</f>
        <v>1.0886430678466077</v>
      </c>
      <c r="Q122" s="25">
        <f>р10гл2!K122/'10,2'!I122</f>
        <v>1.0696296296296297</v>
      </c>
      <c r="R122" s="25">
        <f>р10гл2!M122/'10,2'!J122</f>
        <v>0.89149888143176748</v>
      </c>
      <c r="T122" s="209">
        <v>184</v>
      </c>
      <c r="U122" s="210">
        <f t="shared" si="5"/>
        <v>153.33333333333334</v>
      </c>
      <c r="W122" s="1">
        <v>280</v>
      </c>
      <c r="X122" s="25">
        <f t="shared" si="3"/>
        <v>233.33333333333334</v>
      </c>
      <c r="Z122" s="1">
        <v>462</v>
      </c>
      <c r="AA122" s="25">
        <f t="shared" si="4"/>
        <v>385</v>
      </c>
    </row>
    <row r="123" spans="1:27" ht="12.75" customHeight="1" x14ac:dyDescent="0.2">
      <c r="A123" s="4" t="s">
        <v>626</v>
      </c>
      <c r="B123" s="4" t="s">
        <v>2443</v>
      </c>
      <c r="C123" s="5" t="s">
        <v>2444</v>
      </c>
      <c r="D123" s="4" t="s">
        <v>15</v>
      </c>
      <c r="E123" s="20">
        <v>363</v>
      </c>
      <c r="F123" s="20">
        <v>401</v>
      </c>
      <c r="G123" s="20">
        <v>548</v>
      </c>
      <c r="H123" s="20">
        <v>614</v>
      </c>
      <c r="I123" s="20">
        <v>921</v>
      </c>
      <c r="J123" s="20">
        <v>1017</v>
      </c>
      <c r="L123" s="14"/>
      <c r="M123" s="25">
        <f>р10гл2!E123/'10,2'!E123</f>
        <v>1.0688705234159779</v>
      </c>
      <c r="N123" s="25">
        <f>р10гл2!F123/'10,2'!F123</f>
        <v>1.0876558603491271</v>
      </c>
      <c r="O123" s="25">
        <f>р10гл2!H123/'10,2'!G123</f>
        <v>1.0693430656934306</v>
      </c>
      <c r="P123" s="25">
        <f>р10гл2!I123/'10,2'!H123</f>
        <v>1.0878664495114005</v>
      </c>
      <c r="Q123" s="25">
        <f>р10гл2!K123/'10,2'!I123</f>
        <v>1.0694896851248643</v>
      </c>
      <c r="R123" s="25">
        <f>р10гл2!M123/'10,2'!J123</f>
        <v>0.89151098000655526</v>
      </c>
      <c r="T123" s="209">
        <v>229</v>
      </c>
      <c r="U123" s="210">
        <f t="shared" si="5"/>
        <v>190.83333333333334</v>
      </c>
      <c r="W123" s="1">
        <v>351</v>
      </c>
      <c r="X123" s="25">
        <f t="shared" si="3"/>
        <v>292.5</v>
      </c>
      <c r="Z123" s="1">
        <v>579</v>
      </c>
      <c r="AA123" s="25">
        <f t="shared" si="4"/>
        <v>482.5</v>
      </c>
    </row>
    <row r="124" spans="1:27" ht="12.75" customHeight="1" x14ac:dyDescent="0.2">
      <c r="A124" s="4" t="s">
        <v>629</v>
      </c>
      <c r="B124" s="4" t="s">
        <v>2445</v>
      </c>
      <c r="C124" s="5" t="s">
        <v>2446</v>
      </c>
      <c r="D124" s="4" t="s">
        <v>15</v>
      </c>
      <c r="E124" s="20">
        <v>120</v>
      </c>
      <c r="F124" s="20">
        <v>135</v>
      </c>
      <c r="G124" s="20">
        <v>183</v>
      </c>
      <c r="H124" s="20">
        <v>205</v>
      </c>
      <c r="I124" s="20">
        <v>307</v>
      </c>
      <c r="J124" s="20">
        <v>338</v>
      </c>
      <c r="L124" s="14"/>
      <c r="M124" s="25">
        <f>р10гл2!E124/'10,2'!E124</f>
        <v>1.0666666666666667</v>
      </c>
      <c r="N124" s="25">
        <f>р10гл2!F124/'10,2'!F124</f>
        <v>1.0844444444444445</v>
      </c>
      <c r="O124" s="25">
        <f>р10гл2!H124/'10,2'!G124</f>
        <v>1.0710382513661203</v>
      </c>
      <c r="P124" s="25">
        <f>р10гл2!I124/'10,2'!H124</f>
        <v>1.0860975609756098</v>
      </c>
      <c r="Q124" s="25">
        <f>р10гл2!K124/'10,2'!I124</f>
        <v>1.0684039087947883</v>
      </c>
      <c r="R124" s="25">
        <f>р10гл2!M124/'10,2'!J124</f>
        <v>0.89250493096646943</v>
      </c>
      <c r="T124" s="209">
        <v>314</v>
      </c>
      <c r="U124" s="210">
        <f t="shared" si="5"/>
        <v>261.66666666666669</v>
      </c>
      <c r="W124" s="1">
        <v>484</v>
      </c>
      <c r="X124" s="25">
        <f t="shared" si="3"/>
        <v>403.33333333333337</v>
      </c>
      <c r="Z124" s="1">
        <v>797</v>
      </c>
      <c r="AA124" s="25">
        <f t="shared" si="4"/>
        <v>664.16666666666674</v>
      </c>
    </row>
    <row r="125" spans="1:27" ht="12.75" customHeight="1" x14ac:dyDescent="0.2">
      <c r="A125" s="4" t="s">
        <v>632</v>
      </c>
      <c r="B125" s="4" t="s">
        <v>2447</v>
      </c>
      <c r="C125" s="5" t="s">
        <v>2448</v>
      </c>
      <c r="D125" s="4" t="s">
        <v>15</v>
      </c>
      <c r="E125" s="20">
        <v>602</v>
      </c>
      <c r="F125" s="20">
        <v>668</v>
      </c>
      <c r="G125" s="20">
        <v>915</v>
      </c>
      <c r="H125" s="20">
        <v>1024</v>
      </c>
      <c r="I125" s="20">
        <v>1535</v>
      </c>
      <c r="J125" s="20">
        <v>1693</v>
      </c>
      <c r="L125" s="14"/>
      <c r="M125" s="25">
        <f>р10гл2!E125/'10,2'!E125</f>
        <v>1.069767441860465</v>
      </c>
      <c r="N125" s="25">
        <f>р10гл2!F125/'10,2'!F125</f>
        <v>1.0881986027944113</v>
      </c>
      <c r="O125" s="25">
        <f>р10гл2!H125/'10,2'!G125</f>
        <v>1.0699453551912568</v>
      </c>
      <c r="P125" s="25">
        <f>р10гл2!I125/'10,2'!H125</f>
        <v>1.0881510416666667</v>
      </c>
      <c r="Q125" s="25">
        <f>р10гл2!K125/'10,2'!I125</f>
        <v>1.0697068403908794</v>
      </c>
      <c r="R125" s="25">
        <f>р10гл2!M125/'10,2'!J125</f>
        <v>0.89190785587714116</v>
      </c>
      <c r="T125" s="209">
        <v>429</v>
      </c>
      <c r="U125" s="210">
        <f t="shared" si="5"/>
        <v>357.5</v>
      </c>
      <c r="W125" s="1">
        <v>657</v>
      </c>
      <c r="X125" s="25">
        <f t="shared" si="3"/>
        <v>547.5</v>
      </c>
      <c r="Z125" s="1">
        <v>1088</v>
      </c>
      <c r="AA125" s="25">
        <f t="shared" si="4"/>
        <v>906.66666666666674</v>
      </c>
    </row>
    <row r="126" spans="1:27" ht="12.75" customHeight="1" x14ac:dyDescent="0.2">
      <c r="A126" s="4" t="s">
        <v>635</v>
      </c>
      <c r="B126" s="4" t="s">
        <v>2449</v>
      </c>
      <c r="C126" s="5" t="s">
        <v>2450</v>
      </c>
      <c r="D126" s="4" t="s">
        <v>15</v>
      </c>
      <c r="E126" s="20">
        <v>386</v>
      </c>
      <c r="F126" s="20">
        <v>427</v>
      </c>
      <c r="G126" s="20">
        <v>585</v>
      </c>
      <c r="H126" s="20">
        <v>656</v>
      </c>
      <c r="I126" s="20">
        <v>982</v>
      </c>
      <c r="J126" s="20">
        <v>1083</v>
      </c>
      <c r="L126" s="14"/>
      <c r="M126" s="25">
        <f>р10гл2!E126/'10,2'!E126</f>
        <v>1.0699481865284974</v>
      </c>
      <c r="N126" s="25">
        <f>р10гл2!F126/'10,2'!F126</f>
        <v>1.0880952380952382</v>
      </c>
      <c r="O126" s="25">
        <f>р10гл2!H126/'10,2'!G126</f>
        <v>1.0700854700854701</v>
      </c>
      <c r="P126" s="25">
        <f>р10гл2!I126/'10,2'!H126</f>
        <v>1.0879573170731707</v>
      </c>
      <c r="Q126" s="25">
        <f>р10гл2!K126/'10,2'!I126</f>
        <v>1.070264765784114</v>
      </c>
      <c r="R126" s="25">
        <f>р10гл2!M126/'10,2'!J126</f>
        <v>0.89181286549707606</v>
      </c>
      <c r="T126" s="209">
        <v>144</v>
      </c>
      <c r="U126" s="210">
        <f>T126/1.2</f>
        <v>120</v>
      </c>
      <c r="W126" s="1">
        <v>219</v>
      </c>
      <c r="X126" s="25">
        <f t="shared" si="3"/>
        <v>182.5</v>
      </c>
      <c r="Z126" s="1">
        <v>362</v>
      </c>
      <c r="AA126" s="25">
        <f t="shared" si="4"/>
        <v>301.66666666666669</v>
      </c>
    </row>
    <row r="127" spans="1:27" ht="12.75" customHeight="1" x14ac:dyDescent="0.2">
      <c r="A127" s="4" t="s">
        <v>638</v>
      </c>
      <c r="B127" s="4" t="s">
        <v>2451</v>
      </c>
      <c r="C127" s="5" t="s">
        <v>2452</v>
      </c>
      <c r="D127" s="4" t="s">
        <v>15</v>
      </c>
      <c r="E127" s="20">
        <v>483</v>
      </c>
      <c r="F127" s="20">
        <v>534</v>
      </c>
      <c r="G127" s="20">
        <v>732</v>
      </c>
      <c r="H127" s="20">
        <v>820</v>
      </c>
      <c r="I127" s="20">
        <v>1227</v>
      </c>
      <c r="J127" s="20">
        <v>1355</v>
      </c>
      <c r="L127" s="14"/>
      <c r="M127" s="25">
        <f>р10гл2!E127/'10,2'!E127</f>
        <v>1.0703933747412009</v>
      </c>
      <c r="N127" s="25">
        <f>р10гл2!F127/'10,2'!F127</f>
        <v>1.0871098626716604</v>
      </c>
      <c r="O127" s="25">
        <f>р10гл2!H127/'10,2'!G127</f>
        <v>1.069672131147541</v>
      </c>
      <c r="P127" s="25">
        <f>р10гл2!I127/'10,2'!H127</f>
        <v>1.0873373983739838</v>
      </c>
      <c r="Q127" s="25">
        <f>р10гл2!K127/'10,2'!I127</f>
        <v>1.0700896495517522</v>
      </c>
      <c r="R127" s="25">
        <f>р10гл2!M127/'10,2'!J127</f>
        <v>0.89175891758917603</v>
      </c>
      <c r="T127" s="209">
        <v>715</v>
      </c>
      <c r="U127" s="210">
        <f t="shared" si="5"/>
        <v>595.83333333333337</v>
      </c>
      <c r="W127" s="1">
        <v>1096</v>
      </c>
      <c r="X127" s="25">
        <f t="shared" si="3"/>
        <v>913.33333333333337</v>
      </c>
      <c r="Z127" s="1">
        <v>1812</v>
      </c>
      <c r="AA127" s="25">
        <f t="shared" si="4"/>
        <v>1510</v>
      </c>
    </row>
    <row r="128" spans="1:27" ht="24.75" customHeight="1" x14ac:dyDescent="0.2">
      <c r="A128" s="4" t="s">
        <v>641</v>
      </c>
      <c r="B128" s="4" t="s">
        <v>2453</v>
      </c>
      <c r="C128" s="5" t="s">
        <v>2454</v>
      </c>
      <c r="D128" s="4" t="s">
        <v>15</v>
      </c>
      <c r="E128" s="20">
        <v>242</v>
      </c>
      <c r="F128" s="20">
        <v>266</v>
      </c>
      <c r="G128" s="20">
        <v>366</v>
      </c>
      <c r="H128" s="20">
        <v>410</v>
      </c>
      <c r="I128" s="20">
        <v>614</v>
      </c>
      <c r="J128" s="20">
        <v>677</v>
      </c>
      <c r="L128" s="14"/>
      <c r="M128" s="25">
        <f>р10гл2!E128/'10,2'!E128</f>
        <v>1.0702479338842976</v>
      </c>
      <c r="N128" s="25">
        <f>р10гл2!F128/'10,2'!F128</f>
        <v>1.0892857142857142</v>
      </c>
      <c r="O128" s="25">
        <f>р10гл2!H128/'10,2'!G128</f>
        <v>1.0710382513661203</v>
      </c>
      <c r="P128" s="25">
        <f>р10гл2!I128/'10,2'!H128</f>
        <v>1.0885772357723578</v>
      </c>
      <c r="Q128" s="25">
        <f>р10гл2!K128/'10,2'!I128</f>
        <v>1.0700325732899023</v>
      </c>
      <c r="R128" s="25">
        <f>р10гл2!M128/'10,2'!J128</f>
        <v>0.8911866075824717</v>
      </c>
      <c r="T128" s="209">
        <v>457</v>
      </c>
      <c r="U128" s="210">
        <f t="shared" si="5"/>
        <v>380.83333333333337</v>
      </c>
      <c r="W128" s="1">
        <v>702</v>
      </c>
      <c r="X128" s="25">
        <f t="shared" si="3"/>
        <v>585</v>
      </c>
      <c r="Z128" s="1">
        <v>1159</v>
      </c>
      <c r="AA128" s="25">
        <f t="shared" si="4"/>
        <v>965.83333333333337</v>
      </c>
    </row>
    <row r="129" spans="1:27" ht="12.75" customHeight="1" x14ac:dyDescent="0.2">
      <c r="A129" s="4" t="s">
        <v>644</v>
      </c>
      <c r="B129" s="4" t="s">
        <v>2455</v>
      </c>
      <c r="C129" s="5" t="s">
        <v>2456</v>
      </c>
      <c r="D129" s="4" t="s">
        <v>15</v>
      </c>
      <c r="E129" s="20">
        <v>120</v>
      </c>
      <c r="F129" s="20">
        <v>135</v>
      </c>
      <c r="G129" s="20">
        <v>183</v>
      </c>
      <c r="H129" s="20">
        <v>205</v>
      </c>
      <c r="I129" s="20">
        <v>307</v>
      </c>
      <c r="J129" s="20">
        <v>338</v>
      </c>
      <c r="L129" s="14"/>
      <c r="M129" s="25">
        <f>р10гл2!E129/'10,2'!E129</f>
        <v>1.0666666666666667</v>
      </c>
      <c r="N129" s="25">
        <f>р10гл2!F129/'10,2'!F129</f>
        <v>1.0844444444444445</v>
      </c>
      <c r="O129" s="25">
        <f>р10гл2!H129/'10,2'!G129</f>
        <v>1.0710382513661203</v>
      </c>
      <c r="P129" s="25">
        <f>р10гл2!I129/'10,2'!H129</f>
        <v>1.0860975609756098</v>
      </c>
      <c r="Q129" s="25">
        <f>р10гл2!K129/'10,2'!I129</f>
        <v>1.0684039087947883</v>
      </c>
      <c r="R129" s="25">
        <f>р10гл2!M129/'10,2'!J129</f>
        <v>0.89250493096646943</v>
      </c>
      <c r="T129" s="209">
        <v>571</v>
      </c>
      <c r="U129" s="210">
        <f t="shared" si="5"/>
        <v>475.83333333333337</v>
      </c>
      <c r="W129" s="1">
        <v>877</v>
      </c>
      <c r="X129" s="25">
        <f t="shared" si="3"/>
        <v>730.83333333333337</v>
      </c>
      <c r="Z129" s="1">
        <v>1450</v>
      </c>
      <c r="AA129" s="25">
        <f t="shared" si="4"/>
        <v>1208.3333333333335</v>
      </c>
    </row>
    <row r="130" spans="1:27" ht="24.75" customHeight="1" x14ac:dyDescent="0.2">
      <c r="A130" s="4" t="s">
        <v>647</v>
      </c>
      <c r="B130" s="4" t="s">
        <v>2457</v>
      </c>
      <c r="C130" s="5" t="s">
        <v>2458</v>
      </c>
      <c r="D130" s="4" t="s">
        <v>15</v>
      </c>
      <c r="E130" s="20">
        <v>203</v>
      </c>
      <c r="F130" s="20">
        <v>225</v>
      </c>
      <c r="G130" s="20">
        <v>307</v>
      </c>
      <c r="H130" s="20">
        <v>343</v>
      </c>
      <c r="I130" s="20">
        <v>516</v>
      </c>
      <c r="J130" s="20">
        <v>568</v>
      </c>
      <c r="L130" s="14"/>
      <c r="M130" s="25">
        <f>р10гл2!E130/'10,2'!E130</f>
        <v>1.0689655172413792</v>
      </c>
      <c r="N130" s="25">
        <f>р10гл2!F130/'10,2'!F130</f>
        <v>1.0889629629629631</v>
      </c>
      <c r="O130" s="25">
        <f>р10гл2!H130/'10,2'!G130</f>
        <v>1.0684039087947883</v>
      </c>
      <c r="P130" s="25">
        <f>р10гл2!I130/'10,2'!H130</f>
        <v>1.087803692905734</v>
      </c>
      <c r="Q130" s="25">
        <f>р10гл2!K130/'10,2'!I130</f>
        <v>1.069767441860465</v>
      </c>
      <c r="R130" s="25">
        <f>р10гл2!M130/'10,2'!J130</f>
        <v>0.892018779342723</v>
      </c>
      <c r="T130" s="209">
        <v>285</v>
      </c>
      <c r="U130" s="210">
        <f t="shared" si="5"/>
        <v>237.5</v>
      </c>
      <c r="W130" s="1">
        <v>439</v>
      </c>
      <c r="X130" s="25">
        <f t="shared" si="3"/>
        <v>365.83333333333337</v>
      </c>
      <c r="Z130" s="1">
        <v>724</v>
      </c>
      <c r="AA130" s="25">
        <f t="shared" si="4"/>
        <v>603.33333333333337</v>
      </c>
    </row>
    <row r="131" spans="1:27" ht="12.75" customHeight="1" x14ac:dyDescent="0.2">
      <c r="A131" s="4" t="s">
        <v>650</v>
      </c>
      <c r="B131" s="4" t="s">
        <v>2459</v>
      </c>
      <c r="C131" s="5" t="s">
        <v>2460</v>
      </c>
      <c r="D131" s="4" t="s">
        <v>15</v>
      </c>
      <c r="E131" s="20">
        <v>120</v>
      </c>
      <c r="F131" s="20">
        <v>135</v>
      </c>
      <c r="G131" s="20">
        <v>183</v>
      </c>
      <c r="H131" s="20">
        <v>205</v>
      </c>
      <c r="I131" s="20">
        <v>307</v>
      </c>
      <c r="J131" s="20">
        <v>338</v>
      </c>
      <c r="L131" s="14"/>
      <c r="M131" s="25">
        <f>р10гл2!E131/'10,2'!E131</f>
        <v>1.0666666666666667</v>
      </c>
      <c r="N131" s="25">
        <f>р10гл2!F131/'10,2'!F131</f>
        <v>1.0844444444444445</v>
      </c>
      <c r="O131" s="25">
        <f>р10гл2!H131/'10,2'!G131</f>
        <v>1.0710382513661203</v>
      </c>
      <c r="P131" s="25">
        <f>р10гл2!I131/'10,2'!H131</f>
        <v>1.0860975609756098</v>
      </c>
      <c r="Q131" s="25">
        <f>р10гл2!K131/'10,2'!I131</f>
        <v>1.0684039087947883</v>
      </c>
      <c r="R131" s="25">
        <f>р10гл2!M131/'10,2'!J131</f>
        <v>0.89250493096646943</v>
      </c>
      <c r="T131" s="209">
        <v>144</v>
      </c>
      <c r="U131" s="210">
        <f t="shared" si="5"/>
        <v>120</v>
      </c>
      <c r="W131" s="1">
        <v>219</v>
      </c>
      <c r="X131" s="25">
        <f t="shared" si="3"/>
        <v>182.5</v>
      </c>
      <c r="Z131" s="1">
        <v>362</v>
      </c>
      <c r="AA131" s="25">
        <f t="shared" si="4"/>
        <v>301.66666666666669</v>
      </c>
    </row>
    <row r="132" spans="1:27" ht="24.75" customHeight="1" x14ac:dyDescent="0.2">
      <c r="A132" s="4" t="s">
        <v>653</v>
      </c>
      <c r="B132" s="4" t="s">
        <v>2461</v>
      </c>
      <c r="C132" s="5" t="s">
        <v>2462</v>
      </c>
      <c r="D132" s="4" t="s">
        <v>15</v>
      </c>
      <c r="E132" s="20">
        <v>221</v>
      </c>
      <c r="F132" s="20">
        <v>245</v>
      </c>
      <c r="G132" s="20">
        <v>330</v>
      </c>
      <c r="H132" s="20">
        <v>367</v>
      </c>
      <c r="I132" s="20">
        <v>563</v>
      </c>
      <c r="J132" s="20">
        <v>618</v>
      </c>
      <c r="L132" s="14"/>
      <c r="M132" s="25">
        <f>р10гл2!E132/'10,2'!E132</f>
        <v>1.0678733031674208</v>
      </c>
      <c r="N132" s="25">
        <f>р10гл2!F132/'10,2'!F132</f>
        <v>1.0872108843537416</v>
      </c>
      <c r="O132" s="25">
        <f>р10гл2!H132/'10,2'!G132</f>
        <v>1.0696969696969696</v>
      </c>
      <c r="P132" s="25">
        <f>р10гл2!I132/'10,2'!H132</f>
        <v>1.0886920980926431</v>
      </c>
      <c r="Q132" s="25">
        <f>р10гл2!K132/'10,2'!I132</f>
        <v>1.0692717584369449</v>
      </c>
      <c r="R132" s="25">
        <f>р10гл2!M132/'10,2'!J132</f>
        <v>0.89131607335490837</v>
      </c>
      <c r="T132" s="209">
        <v>241</v>
      </c>
      <c r="U132" s="210">
        <f t="shared" si="5"/>
        <v>200.83333333333334</v>
      </c>
      <c r="W132" s="1">
        <v>367</v>
      </c>
      <c r="X132" s="25">
        <f t="shared" si="3"/>
        <v>305.83333333333337</v>
      </c>
      <c r="Z132" s="1">
        <v>608</v>
      </c>
      <c r="AA132" s="25">
        <f t="shared" si="4"/>
        <v>506.66666666666669</v>
      </c>
    </row>
    <row r="133" spans="1:27" ht="12.75" customHeight="1" x14ac:dyDescent="0.2">
      <c r="A133" s="4" t="s">
        <v>656</v>
      </c>
      <c r="B133" s="4" t="s">
        <v>2463</v>
      </c>
      <c r="C133" s="5" t="s">
        <v>2464</v>
      </c>
      <c r="D133" s="4" t="s">
        <v>15</v>
      </c>
      <c r="E133" s="20">
        <v>134</v>
      </c>
      <c r="F133" s="20">
        <v>148</v>
      </c>
      <c r="G133" s="20">
        <v>197</v>
      </c>
      <c r="H133" s="20">
        <v>220</v>
      </c>
      <c r="I133" s="20">
        <v>338</v>
      </c>
      <c r="J133" s="20">
        <v>371</v>
      </c>
      <c r="L133" s="14"/>
      <c r="M133" s="25">
        <f>р10гл2!E133/'10,2'!E133</f>
        <v>1.0671641791044777</v>
      </c>
      <c r="N133" s="25">
        <f>р10гл2!F133/'10,2'!F133</f>
        <v>1.0853603603603605</v>
      </c>
      <c r="O133" s="25">
        <f>р10гл2!H133/'10,2'!G133</f>
        <v>1.0710659898477157</v>
      </c>
      <c r="P133" s="25">
        <f>р10гл2!I133/'10,2'!H133</f>
        <v>1.0859848484848487</v>
      </c>
      <c r="Q133" s="25">
        <f>р10гл2!K133/'10,2'!I133</f>
        <v>1.0710059171597632</v>
      </c>
      <c r="R133" s="25">
        <f>р10гл2!M133/'10,2'!J133</f>
        <v>0.89173405211141066</v>
      </c>
      <c r="T133" s="209">
        <v>144</v>
      </c>
      <c r="U133" s="210">
        <f t="shared" si="5"/>
        <v>120</v>
      </c>
      <c r="W133" s="1">
        <v>219</v>
      </c>
      <c r="X133" s="25">
        <f t="shared" si="3"/>
        <v>182.5</v>
      </c>
      <c r="Z133" s="1">
        <v>362</v>
      </c>
      <c r="AA133" s="25">
        <f t="shared" si="4"/>
        <v>301.66666666666669</v>
      </c>
    </row>
    <row r="134" spans="1:27" ht="24.75" customHeight="1" x14ac:dyDescent="0.2">
      <c r="A134" s="4" t="s">
        <v>659</v>
      </c>
      <c r="B134" s="4" t="s">
        <v>2465</v>
      </c>
      <c r="C134" s="5" t="s">
        <v>2466</v>
      </c>
      <c r="D134" s="4" t="s">
        <v>15</v>
      </c>
      <c r="E134" s="20">
        <v>120</v>
      </c>
      <c r="F134" s="20">
        <v>135</v>
      </c>
      <c r="G134" s="20">
        <v>183</v>
      </c>
      <c r="H134" s="20">
        <v>205</v>
      </c>
      <c r="I134" s="20">
        <v>307</v>
      </c>
      <c r="J134" s="20">
        <v>338</v>
      </c>
      <c r="L134" s="14"/>
      <c r="M134" s="25">
        <f>р10гл2!E134/'10,2'!E134</f>
        <v>1.0666666666666667</v>
      </c>
      <c r="N134" s="25">
        <f>р10гл2!F134/'10,2'!F134</f>
        <v>1.0844444444444445</v>
      </c>
      <c r="O134" s="25">
        <f>р10гл2!H134/'10,2'!G134</f>
        <v>1.0710382513661203</v>
      </c>
      <c r="P134" s="25">
        <f>р10гл2!I134/'10,2'!H134</f>
        <v>1.0860975609756098</v>
      </c>
      <c r="Q134" s="25">
        <f>р10гл2!K134/'10,2'!I134</f>
        <v>1.0684039087947883</v>
      </c>
      <c r="R134" s="25">
        <f>р10гл2!M134/'10,2'!J134</f>
        <v>0.89250493096646943</v>
      </c>
      <c r="T134" s="209">
        <v>262</v>
      </c>
      <c r="U134" s="210">
        <f t="shared" si="5"/>
        <v>218.33333333333334</v>
      </c>
      <c r="W134" s="1">
        <v>393</v>
      </c>
      <c r="X134" s="25">
        <f t="shared" si="3"/>
        <v>327.5</v>
      </c>
      <c r="Z134" s="1">
        <v>661</v>
      </c>
      <c r="AA134" s="25">
        <f t="shared" si="4"/>
        <v>550.83333333333337</v>
      </c>
    </row>
    <row r="135" spans="1:27" ht="24.75" customHeight="1" x14ac:dyDescent="0.2">
      <c r="A135" s="4" t="s">
        <v>662</v>
      </c>
      <c r="B135" s="4" t="s">
        <v>2467</v>
      </c>
      <c r="C135" s="5" t="s">
        <v>2468</v>
      </c>
      <c r="D135" s="4" t="s">
        <v>15</v>
      </c>
      <c r="E135" s="20">
        <v>221</v>
      </c>
      <c r="F135" s="20">
        <v>245</v>
      </c>
      <c r="G135" s="20">
        <v>330</v>
      </c>
      <c r="H135" s="20">
        <v>367</v>
      </c>
      <c r="I135" s="20">
        <v>563</v>
      </c>
      <c r="J135" s="20">
        <v>618</v>
      </c>
      <c r="L135" s="14"/>
      <c r="M135" s="25">
        <f>р10гл2!E135/'10,2'!E135</f>
        <v>1.0678733031674208</v>
      </c>
      <c r="N135" s="25">
        <f>р10гл2!F135/'10,2'!F135</f>
        <v>1.0872108843537416</v>
      </c>
      <c r="O135" s="25">
        <f>р10гл2!H135/'10,2'!G135</f>
        <v>1.0696969696969696</v>
      </c>
      <c r="P135" s="25">
        <f>р10гл2!I135/'10,2'!H135</f>
        <v>1.0886920980926431</v>
      </c>
      <c r="Q135" s="25">
        <f>р10гл2!K135/'10,2'!I135</f>
        <v>1.0692717584369449</v>
      </c>
      <c r="R135" s="25">
        <f>р10гл2!M135/'10,2'!J135</f>
        <v>0.89131607335490837</v>
      </c>
      <c r="T135" s="209">
        <v>158</v>
      </c>
      <c r="U135" s="210">
        <f t="shared" si="5"/>
        <v>131.66666666666669</v>
      </c>
      <c r="W135" s="1">
        <v>235</v>
      </c>
      <c r="X135" s="25">
        <f t="shared" si="3"/>
        <v>195.83333333333334</v>
      </c>
      <c r="Z135" s="1">
        <v>397</v>
      </c>
      <c r="AA135" s="25">
        <f t="shared" si="4"/>
        <v>330.83333333333337</v>
      </c>
    </row>
    <row r="136" spans="1:27" ht="12.75" customHeight="1" x14ac:dyDescent="0.2">
      <c r="A136" s="4" t="s">
        <v>665</v>
      </c>
      <c r="B136" s="4" t="s">
        <v>2469</v>
      </c>
      <c r="C136" s="5" t="s">
        <v>2470</v>
      </c>
      <c r="D136" s="4" t="s">
        <v>15</v>
      </c>
      <c r="E136" s="20">
        <v>242</v>
      </c>
      <c r="F136" s="20">
        <v>266</v>
      </c>
      <c r="G136" s="20">
        <v>366</v>
      </c>
      <c r="H136" s="20">
        <v>410</v>
      </c>
      <c r="I136" s="20">
        <v>614</v>
      </c>
      <c r="J136" s="20">
        <v>677</v>
      </c>
      <c r="L136" s="14"/>
      <c r="M136" s="25">
        <f>р10гл2!E136/'10,2'!E136</f>
        <v>1.0702479338842976</v>
      </c>
      <c r="N136" s="25">
        <f>р10гл2!F136/'10,2'!F136</f>
        <v>1.0892857142857142</v>
      </c>
      <c r="O136" s="25">
        <f>р10гл2!H136/'10,2'!G136</f>
        <v>1.0710382513661203</v>
      </c>
      <c r="P136" s="25">
        <f>р10гл2!I136/'10,2'!H136</f>
        <v>1.0885772357723578</v>
      </c>
      <c r="Q136" s="25">
        <f>р10гл2!K136/'10,2'!I136</f>
        <v>1.0700325732899023</v>
      </c>
      <c r="R136" s="25">
        <f>р10гл2!M136/'10,2'!J136</f>
        <v>0.8911866075824717</v>
      </c>
      <c r="T136" s="209">
        <v>144</v>
      </c>
      <c r="U136" s="210">
        <f t="shared" si="5"/>
        <v>120</v>
      </c>
      <c r="W136" s="1">
        <v>219</v>
      </c>
      <c r="X136" s="25">
        <f t="shared" si="3"/>
        <v>182.5</v>
      </c>
      <c r="Z136" s="1">
        <v>362</v>
      </c>
      <c r="AA136" s="25">
        <f t="shared" si="4"/>
        <v>301.66666666666669</v>
      </c>
    </row>
    <row r="137" spans="1:27" ht="12.75" customHeight="1" x14ac:dyDescent="0.2">
      <c r="A137" s="4" t="s">
        <v>668</v>
      </c>
      <c r="B137" s="4" t="s">
        <v>2471</v>
      </c>
      <c r="C137" s="5" t="s">
        <v>2472</v>
      </c>
      <c r="D137" s="4" t="s">
        <v>15</v>
      </c>
      <c r="E137" s="20">
        <v>440</v>
      </c>
      <c r="F137" s="20">
        <v>486</v>
      </c>
      <c r="G137" s="20">
        <v>666</v>
      </c>
      <c r="H137" s="20">
        <v>746</v>
      </c>
      <c r="I137" s="20">
        <v>1118</v>
      </c>
      <c r="J137" s="20">
        <v>1233</v>
      </c>
      <c r="L137" s="14"/>
      <c r="M137" s="25">
        <f>р10гл2!E137/'10,2'!E137</f>
        <v>1.0704545454545455</v>
      </c>
      <c r="N137" s="25">
        <f>р10гл2!F137/'10,2'!F137</f>
        <v>1.0877914951989027</v>
      </c>
      <c r="O137" s="25">
        <f>р10гл2!H137/'10,2'!G137</f>
        <v>1.0705705705705706</v>
      </c>
      <c r="P137" s="25">
        <f>р10гл2!I137/'10,2'!H137</f>
        <v>1.087533512064343</v>
      </c>
      <c r="Q137" s="25">
        <f>р10гл2!K137/'10,2'!I137</f>
        <v>1.069767441860465</v>
      </c>
      <c r="R137" s="25">
        <f>р10гл2!M137/'10,2'!J137</f>
        <v>0.8914571505812382</v>
      </c>
      <c r="T137" s="209">
        <v>262</v>
      </c>
      <c r="U137" s="210">
        <f t="shared" si="5"/>
        <v>218.33333333333334</v>
      </c>
      <c r="W137" s="1">
        <v>393</v>
      </c>
      <c r="X137" s="25">
        <f t="shared" si="3"/>
        <v>327.5</v>
      </c>
      <c r="Z137" s="1">
        <v>661</v>
      </c>
      <c r="AA137" s="25">
        <f t="shared" si="4"/>
        <v>550.83333333333337</v>
      </c>
    </row>
    <row r="138" spans="1:27" ht="12.75" customHeight="1" x14ac:dyDescent="0.2">
      <c r="A138" s="4" t="s">
        <v>671</v>
      </c>
      <c r="B138" s="4" t="s">
        <v>2473</v>
      </c>
      <c r="C138" s="5" t="s">
        <v>2474</v>
      </c>
      <c r="D138" s="4" t="s">
        <v>15</v>
      </c>
      <c r="E138" s="20">
        <v>347</v>
      </c>
      <c r="F138" s="20">
        <v>384</v>
      </c>
      <c r="G138" s="20">
        <v>526</v>
      </c>
      <c r="H138" s="20">
        <v>591</v>
      </c>
      <c r="I138" s="20">
        <v>884</v>
      </c>
      <c r="J138" s="20">
        <v>975</v>
      </c>
      <c r="L138" s="14"/>
      <c r="M138" s="25">
        <f>р10гл2!E138/'10,2'!E138</f>
        <v>1.0691642651296831</v>
      </c>
      <c r="N138" s="25">
        <f>р10гл2!F138/'10,2'!F138</f>
        <v>1.0881510416666667</v>
      </c>
      <c r="O138" s="25">
        <f>р10гл2!H138/'10,2'!G138</f>
        <v>1.0703422053231939</v>
      </c>
      <c r="P138" s="25">
        <f>р10гл2!I138/'10,2'!H138</f>
        <v>1.0871968415115625</v>
      </c>
      <c r="Q138" s="25">
        <f>р10гл2!K138/'10,2'!I138</f>
        <v>1.0701357466063348</v>
      </c>
      <c r="R138" s="25">
        <f>р10гл2!M138/'10,2'!J138</f>
        <v>0.89145299145299151</v>
      </c>
      <c r="T138" s="209">
        <v>285</v>
      </c>
      <c r="U138" s="210">
        <f t="shared" si="5"/>
        <v>237.5</v>
      </c>
      <c r="W138" s="1">
        <v>439</v>
      </c>
      <c r="X138" s="25">
        <f t="shared" si="3"/>
        <v>365.83333333333337</v>
      </c>
      <c r="Z138" s="1">
        <v>724</v>
      </c>
      <c r="AA138" s="25">
        <f t="shared" si="4"/>
        <v>603.33333333333337</v>
      </c>
    </row>
    <row r="139" spans="1:27" ht="12.75" customHeight="1" x14ac:dyDescent="0.2">
      <c r="A139" s="4" t="s">
        <v>674</v>
      </c>
      <c r="B139" s="4" t="s">
        <v>2475</v>
      </c>
      <c r="C139" s="5" t="s">
        <v>2476</v>
      </c>
      <c r="D139" s="4" t="s">
        <v>15</v>
      </c>
      <c r="E139" s="20">
        <v>203</v>
      </c>
      <c r="F139" s="20">
        <v>225</v>
      </c>
      <c r="G139" s="20">
        <v>307</v>
      </c>
      <c r="H139" s="20">
        <v>343</v>
      </c>
      <c r="I139" s="20">
        <v>516</v>
      </c>
      <c r="J139" s="20">
        <v>568</v>
      </c>
      <c r="L139" s="14"/>
      <c r="M139" s="25">
        <f>р10гл2!E139/'10,2'!E139</f>
        <v>1.0689655172413792</v>
      </c>
      <c r="N139" s="25">
        <f>р10гл2!F139/'10,2'!F139</f>
        <v>1.0889629629629631</v>
      </c>
      <c r="O139" s="25">
        <f>р10гл2!H139/'10,2'!G139</f>
        <v>1.0684039087947883</v>
      </c>
      <c r="P139" s="25">
        <f>р10гл2!I139/'10,2'!H139</f>
        <v>1.087803692905734</v>
      </c>
      <c r="Q139" s="25">
        <f>р10гл2!K139/'10,2'!I139</f>
        <v>1.069767441860465</v>
      </c>
      <c r="R139" s="25">
        <f>р10гл2!M139/'10,2'!J139</f>
        <v>0.892018779342723</v>
      </c>
      <c r="T139" s="209">
        <v>520</v>
      </c>
      <c r="U139" s="210">
        <f>T139/1.2</f>
        <v>433.33333333333337</v>
      </c>
      <c r="W139" s="1">
        <v>798</v>
      </c>
      <c r="X139" s="25">
        <f t="shared" si="3"/>
        <v>665</v>
      </c>
      <c r="Z139" s="1">
        <v>1319</v>
      </c>
      <c r="AA139" s="25">
        <f t="shared" si="4"/>
        <v>1099.1666666666667</v>
      </c>
    </row>
    <row r="140" spans="1:27" ht="12.75" customHeight="1" x14ac:dyDescent="0.2">
      <c r="A140" s="4" t="s">
        <v>677</v>
      </c>
      <c r="B140" s="4" t="s">
        <v>2477</v>
      </c>
      <c r="C140" s="5" t="s">
        <v>2478</v>
      </c>
      <c r="D140" s="4" t="s">
        <v>15</v>
      </c>
      <c r="E140" s="20">
        <v>242</v>
      </c>
      <c r="F140" s="20">
        <v>266</v>
      </c>
      <c r="G140" s="20">
        <v>366</v>
      </c>
      <c r="H140" s="20">
        <v>410</v>
      </c>
      <c r="I140" s="20">
        <v>614</v>
      </c>
      <c r="J140" s="20">
        <v>677</v>
      </c>
      <c r="L140" s="14"/>
      <c r="M140" s="25">
        <f>р10гл2!E140/'10,2'!E140</f>
        <v>1.0702479338842976</v>
      </c>
      <c r="N140" s="25">
        <f>р10гл2!F140/'10,2'!F140</f>
        <v>1.0892857142857142</v>
      </c>
      <c r="O140" s="25">
        <f>р10гл2!H140/'10,2'!G140</f>
        <v>1.0710382513661203</v>
      </c>
      <c r="P140" s="25">
        <f>р10гл2!I140/'10,2'!H140</f>
        <v>1.0885772357723578</v>
      </c>
      <c r="Q140" s="25">
        <f>р10гл2!K140/'10,2'!I140</f>
        <v>1.0700325732899023</v>
      </c>
      <c r="R140" s="25">
        <f>р10гл2!M140/'10,2'!J140</f>
        <v>0.8911866075824717</v>
      </c>
      <c r="T140" s="209">
        <v>411</v>
      </c>
      <c r="U140" s="210">
        <f t="shared" si="5"/>
        <v>342.5</v>
      </c>
      <c r="W140" s="1">
        <v>632</v>
      </c>
      <c r="X140" s="25">
        <f t="shared" si="3"/>
        <v>526.66666666666674</v>
      </c>
      <c r="Z140" s="1">
        <v>1043</v>
      </c>
      <c r="AA140" s="25">
        <f t="shared" si="4"/>
        <v>869.16666666666674</v>
      </c>
    </row>
    <row r="141" spans="1:27" ht="12.75" customHeight="1" x14ac:dyDescent="0.2">
      <c r="A141" s="4" t="s">
        <v>680</v>
      </c>
      <c r="B141" s="4" t="s">
        <v>2479</v>
      </c>
      <c r="C141" s="5" t="s">
        <v>2480</v>
      </c>
      <c r="D141" s="4" t="s">
        <v>15</v>
      </c>
      <c r="E141" s="20">
        <v>963</v>
      </c>
      <c r="F141" s="20">
        <v>1068</v>
      </c>
      <c r="G141" s="20">
        <v>1464</v>
      </c>
      <c r="H141" s="20">
        <v>1639</v>
      </c>
      <c r="I141" s="20">
        <v>2457</v>
      </c>
      <c r="J141" s="20">
        <v>2708</v>
      </c>
      <c r="L141" s="14"/>
      <c r="M141" s="25">
        <f>р10гл2!E141/'10,2'!E141</f>
        <v>1.0695742471443406</v>
      </c>
      <c r="N141" s="25">
        <f>р10гл2!F141/'10,2'!F141</f>
        <v>1.0880617977528089</v>
      </c>
      <c r="O141" s="25">
        <f>р10гл2!H141/'10,2'!G141</f>
        <v>1.069672131147541</v>
      </c>
      <c r="P141" s="25">
        <f>р10гл2!I141/'10,2'!H141</f>
        <v>1.0880008135041692</v>
      </c>
      <c r="Q141" s="25">
        <f>р10гл2!K141/'10,2'!I141</f>
        <v>1.0700040700040701</v>
      </c>
      <c r="R141" s="25">
        <f>р10гл2!M141/'10,2'!J141</f>
        <v>0.89180206794682426</v>
      </c>
      <c r="T141" s="209">
        <v>241</v>
      </c>
      <c r="U141" s="210">
        <f t="shared" si="5"/>
        <v>200.83333333333334</v>
      </c>
      <c r="W141" s="1">
        <v>367</v>
      </c>
      <c r="X141" s="25">
        <f t="shared" ref="X141:X204" si="6">W141/1.2</f>
        <v>305.83333333333337</v>
      </c>
      <c r="Z141" s="1">
        <v>608</v>
      </c>
      <c r="AA141" s="25">
        <f t="shared" ref="AA141:AA204" si="7">Z141/1.2</f>
        <v>506.66666666666669</v>
      </c>
    </row>
    <row r="142" spans="1:27" ht="12.75" customHeight="1" x14ac:dyDescent="0.2">
      <c r="A142" s="4" t="s">
        <v>683</v>
      </c>
      <c r="B142" s="4" t="s">
        <v>2481</v>
      </c>
      <c r="C142" s="5" t="s">
        <v>2482</v>
      </c>
      <c r="D142" s="4" t="s">
        <v>15</v>
      </c>
      <c r="E142" s="20">
        <v>963</v>
      </c>
      <c r="F142" s="20">
        <v>1068</v>
      </c>
      <c r="G142" s="20">
        <v>1464</v>
      </c>
      <c r="H142" s="20">
        <v>1639</v>
      </c>
      <c r="I142" s="20">
        <v>2457</v>
      </c>
      <c r="J142" s="20">
        <v>2708</v>
      </c>
      <c r="L142" s="14"/>
      <c r="M142" s="25">
        <f>р10гл2!E142/'10,2'!E142</f>
        <v>1.0695742471443406</v>
      </c>
      <c r="N142" s="25">
        <f>р10гл2!F142/'10,2'!F142</f>
        <v>1.0880617977528089</v>
      </c>
      <c r="O142" s="25">
        <f>р10гл2!H142/'10,2'!G142</f>
        <v>1.069672131147541</v>
      </c>
      <c r="P142" s="25">
        <f>р10гл2!I142/'10,2'!H142</f>
        <v>1.0880008135041692</v>
      </c>
      <c r="Q142" s="25">
        <f>р10гл2!K142/'10,2'!I142</f>
        <v>1.0700040700040701</v>
      </c>
      <c r="R142" s="25">
        <f>р10гл2!M142/'10,2'!J142</f>
        <v>0.89180206794682426</v>
      </c>
      <c r="T142" s="209">
        <v>285</v>
      </c>
      <c r="U142" s="210">
        <f t="shared" si="5"/>
        <v>237.5</v>
      </c>
      <c r="W142" s="1">
        <v>439</v>
      </c>
      <c r="X142" s="25">
        <f t="shared" si="6"/>
        <v>365.83333333333337</v>
      </c>
      <c r="Z142" s="1">
        <v>724</v>
      </c>
      <c r="AA142" s="25">
        <f t="shared" si="7"/>
        <v>603.33333333333337</v>
      </c>
    </row>
    <row r="143" spans="1:27" ht="12.75" customHeight="1" x14ac:dyDescent="0.2">
      <c r="A143" s="4" t="s">
        <v>686</v>
      </c>
      <c r="B143" s="4" t="s">
        <v>2483</v>
      </c>
      <c r="C143" s="5" t="s">
        <v>2484</v>
      </c>
      <c r="D143" s="4" t="s">
        <v>15</v>
      </c>
      <c r="E143" s="20">
        <v>169</v>
      </c>
      <c r="F143" s="20">
        <v>187</v>
      </c>
      <c r="G143" s="20">
        <v>257</v>
      </c>
      <c r="H143" s="20">
        <v>288</v>
      </c>
      <c r="I143" s="20">
        <v>430</v>
      </c>
      <c r="J143" s="20">
        <v>475</v>
      </c>
      <c r="L143" s="14"/>
      <c r="M143" s="25">
        <f>р10гл2!E143/'10,2'!E143</f>
        <v>1.0710059171597632</v>
      </c>
      <c r="N143" s="25">
        <f>р10гл2!F143/'10,2'!F143</f>
        <v>1.0873440285204992</v>
      </c>
      <c r="O143" s="25">
        <f>р10гл2!H143/'10,2'!G143</f>
        <v>1.0700389105058365</v>
      </c>
      <c r="P143" s="25">
        <f>р10гл2!I143/'10,2'!H143</f>
        <v>1.0872685185185185</v>
      </c>
      <c r="Q143" s="25">
        <f>р10гл2!K143/'10,2'!I143</f>
        <v>1.069767441860465</v>
      </c>
      <c r="R143" s="25">
        <f>р10гл2!M143/'10,2'!J143</f>
        <v>0.8912280701754387</v>
      </c>
      <c r="T143" s="209">
        <v>1143</v>
      </c>
      <c r="U143" s="210">
        <f t="shared" ref="U143:U206" si="8">T143/1.2</f>
        <v>952.5</v>
      </c>
      <c r="W143" s="1">
        <v>1754</v>
      </c>
      <c r="X143" s="25">
        <f t="shared" si="6"/>
        <v>1461.6666666666667</v>
      </c>
      <c r="Z143" s="1">
        <v>2898</v>
      </c>
      <c r="AA143" s="25">
        <f t="shared" si="7"/>
        <v>2415</v>
      </c>
    </row>
    <row r="144" spans="1:27" ht="12.75" customHeight="1" x14ac:dyDescent="0.2">
      <c r="A144" s="4" t="s">
        <v>689</v>
      </c>
      <c r="B144" s="4" t="s">
        <v>2485</v>
      </c>
      <c r="C144" s="5" t="s">
        <v>2486</v>
      </c>
      <c r="D144" s="4" t="s">
        <v>15</v>
      </c>
      <c r="E144" s="20">
        <v>314</v>
      </c>
      <c r="F144" s="20">
        <v>347</v>
      </c>
      <c r="G144" s="20">
        <v>476</v>
      </c>
      <c r="H144" s="20">
        <v>534</v>
      </c>
      <c r="I144" s="20">
        <v>798</v>
      </c>
      <c r="J144" s="20">
        <v>880</v>
      </c>
      <c r="L144" s="14"/>
      <c r="M144" s="25">
        <f>р10гл2!E144/'10,2'!E144</f>
        <v>1.0700636942675159</v>
      </c>
      <c r="N144" s="25">
        <f>р10гл2!F144/'10,2'!F144</f>
        <v>1.0869836695485111</v>
      </c>
      <c r="O144" s="25">
        <f>р10гл2!H144/'10,2'!G144</f>
        <v>1.069327731092437</v>
      </c>
      <c r="P144" s="25">
        <f>р10гл2!I144/'10,2'!H144</f>
        <v>1.0871098626716604</v>
      </c>
      <c r="Q144" s="25">
        <f>р10гл2!K144/'10,2'!I144</f>
        <v>1.0701754385964912</v>
      </c>
      <c r="R144" s="25">
        <f>р10гл2!M144/'10,2'!J144</f>
        <v>0.89204545454545459</v>
      </c>
      <c r="T144" s="209">
        <v>1143</v>
      </c>
      <c r="U144" s="210">
        <f t="shared" si="8"/>
        <v>952.5</v>
      </c>
      <c r="W144" s="1">
        <v>1754</v>
      </c>
      <c r="X144" s="25">
        <f t="shared" si="6"/>
        <v>1461.6666666666667</v>
      </c>
      <c r="Z144" s="1">
        <v>2898</v>
      </c>
      <c r="AA144" s="25">
        <f t="shared" si="7"/>
        <v>2415</v>
      </c>
    </row>
    <row r="145" spans="1:27" ht="12.75" customHeight="1" x14ac:dyDescent="0.2">
      <c r="A145" s="4" t="s">
        <v>692</v>
      </c>
      <c r="B145" s="4" t="s">
        <v>2487</v>
      </c>
      <c r="C145" s="5" t="s">
        <v>2488</v>
      </c>
      <c r="D145" s="4" t="s">
        <v>15</v>
      </c>
      <c r="E145" s="20">
        <v>483</v>
      </c>
      <c r="F145" s="20">
        <v>534</v>
      </c>
      <c r="G145" s="20">
        <v>732</v>
      </c>
      <c r="H145" s="20">
        <v>820</v>
      </c>
      <c r="I145" s="20">
        <v>1227</v>
      </c>
      <c r="J145" s="20">
        <v>1355</v>
      </c>
      <c r="L145" s="14"/>
      <c r="M145" s="25">
        <f>р10гл2!E145/'10,2'!E145</f>
        <v>1.0703933747412009</v>
      </c>
      <c r="N145" s="25">
        <f>р10гл2!F145/'10,2'!F145</f>
        <v>1.0871098626716604</v>
      </c>
      <c r="O145" s="25">
        <f>р10гл2!H145/'10,2'!G145</f>
        <v>1.069672131147541</v>
      </c>
      <c r="P145" s="25">
        <f>р10гл2!I145/'10,2'!H145</f>
        <v>1.0873373983739838</v>
      </c>
      <c r="Q145" s="25">
        <f>р10гл2!K145/'10,2'!I145</f>
        <v>1.0700896495517522</v>
      </c>
      <c r="R145" s="25">
        <f>р10гл2!M145/'10,2'!J145</f>
        <v>0.89175891758917603</v>
      </c>
      <c r="T145" s="209">
        <v>200</v>
      </c>
      <c r="U145" s="210">
        <f t="shared" si="8"/>
        <v>166.66666666666669</v>
      </c>
      <c r="W145" s="1">
        <v>308</v>
      </c>
      <c r="X145" s="25">
        <f t="shared" si="6"/>
        <v>256.66666666666669</v>
      </c>
      <c r="Z145" s="1">
        <v>508</v>
      </c>
      <c r="AA145" s="25">
        <f t="shared" si="7"/>
        <v>423.33333333333337</v>
      </c>
    </row>
    <row r="146" spans="1:27" ht="12.75" customHeight="1" x14ac:dyDescent="0.2">
      <c r="A146" s="4" t="s">
        <v>695</v>
      </c>
      <c r="B146" s="4" t="s">
        <v>2489</v>
      </c>
      <c r="C146" s="5" t="s">
        <v>2490</v>
      </c>
      <c r="D146" s="4" t="s">
        <v>15</v>
      </c>
      <c r="E146" s="20">
        <v>44</v>
      </c>
      <c r="F146" s="20">
        <v>49</v>
      </c>
      <c r="G146" s="20">
        <v>66</v>
      </c>
      <c r="H146" s="20">
        <v>74</v>
      </c>
      <c r="I146" s="20">
        <v>113</v>
      </c>
      <c r="J146" s="20">
        <v>124</v>
      </c>
      <c r="L146" s="14"/>
      <c r="M146" s="25">
        <f>р10гл2!E146/'10,2'!E146</f>
        <v>1.0681818181818181</v>
      </c>
      <c r="N146" s="25">
        <f>р10гл2!F146/'10,2'!F146</f>
        <v>1.0789115646258503</v>
      </c>
      <c r="O146" s="25">
        <f>р10гл2!H146/'10,2'!G146</f>
        <v>1.0757575757575757</v>
      </c>
      <c r="P146" s="25">
        <f>р10гл2!I146/'10,2'!H146</f>
        <v>1.0853603603603605</v>
      </c>
      <c r="Q146" s="25">
        <f>р10гл2!K146/'10,2'!I146</f>
        <v>1.0707964601769913</v>
      </c>
      <c r="R146" s="25">
        <f>р10гл2!M146/'10,2'!J146</f>
        <v>0.89381720430107536</v>
      </c>
      <c r="T146" s="209">
        <v>371</v>
      </c>
      <c r="U146" s="210">
        <f t="shared" si="8"/>
        <v>309.16666666666669</v>
      </c>
      <c r="W146" s="1">
        <v>571</v>
      </c>
      <c r="X146" s="25">
        <f t="shared" si="6"/>
        <v>475.83333333333337</v>
      </c>
      <c r="Z146" s="1">
        <v>942</v>
      </c>
      <c r="AA146" s="25">
        <f t="shared" si="7"/>
        <v>785</v>
      </c>
    </row>
    <row r="147" spans="1:27" ht="12.75" customHeight="1" x14ac:dyDescent="0.2">
      <c r="A147" s="4" t="s">
        <v>698</v>
      </c>
      <c r="B147" s="4" t="s">
        <v>2491</v>
      </c>
      <c r="C147" s="5" t="s">
        <v>2492</v>
      </c>
      <c r="D147" s="4" t="s">
        <v>15</v>
      </c>
      <c r="E147" s="20">
        <v>319</v>
      </c>
      <c r="F147" s="20">
        <v>352</v>
      </c>
      <c r="G147" s="20">
        <v>483</v>
      </c>
      <c r="H147" s="20">
        <v>541</v>
      </c>
      <c r="I147" s="20">
        <v>810</v>
      </c>
      <c r="J147" s="20">
        <v>893</v>
      </c>
      <c r="L147" s="14"/>
      <c r="M147" s="25">
        <f>р10гл2!E147/'10,2'!E147</f>
        <v>1.0689655172413792</v>
      </c>
      <c r="N147" s="25">
        <f>р10гл2!F147/'10,2'!F147</f>
        <v>1.0888731060606061</v>
      </c>
      <c r="O147" s="25">
        <f>р10гл2!H147/'10,2'!G147</f>
        <v>1.0703933747412009</v>
      </c>
      <c r="P147" s="25">
        <f>р10гл2!I147/'10,2'!H147</f>
        <v>1.0880776340110905</v>
      </c>
      <c r="Q147" s="25">
        <f>р10гл2!K147/'10,2'!I147</f>
        <v>1.0703703703703704</v>
      </c>
      <c r="R147" s="25">
        <f>р10гл2!M147/'10,2'!J147</f>
        <v>0.89212392683837261</v>
      </c>
      <c r="T147" s="209">
        <v>571</v>
      </c>
      <c r="U147" s="210">
        <f t="shared" si="8"/>
        <v>475.83333333333337</v>
      </c>
      <c r="W147" s="1">
        <v>877</v>
      </c>
      <c r="X147" s="25">
        <f t="shared" si="6"/>
        <v>730.83333333333337</v>
      </c>
      <c r="Z147" s="1">
        <v>1450</v>
      </c>
      <c r="AA147" s="25">
        <f t="shared" si="7"/>
        <v>1208.3333333333335</v>
      </c>
    </row>
    <row r="148" spans="1:27" ht="12.75" customHeight="1" x14ac:dyDescent="0.2">
      <c r="A148" s="4"/>
      <c r="B148" s="4"/>
      <c r="C148" s="5"/>
      <c r="D148" s="4"/>
      <c r="E148" s="20"/>
      <c r="F148" s="20"/>
      <c r="G148" s="20"/>
      <c r="H148" s="20"/>
      <c r="I148" s="20"/>
      <c r="J148" s="20"/>
      <c r="L148" s="14"/>
      <c r="M148" s="25"/>
      <c r="N148" s="25"/>
      <c r="O148" s="25"/>
      <c r="P148" s="25"/>
      <c r="Q148" s="25"/>
      <c r="R148" s="25"/>
      <c r="T148" s="209">
        <v>52</v>
      </c>
      <c r="U148" s="210">
        <f t="shared" si="8"/>
        <v>43.333333333333336</v>
      </c>
      <c r="W148" s="1">
        <v>79</v>
      </c>
      <c r="X148" s="25">
        <f t="shared" si="6"/>
        <v>65.833333333333343</v>
      </c>
      <c r="Z148" s="1">
        <v>133</v>
      </c>
      <c r="AA148" s="25">
        <f t="shared" si="7"/>
        <v>110.83333333333334</v>
      </c>
    </row>
    <row r="149" spans="1:27" ht="36.75" customHeight="1" x14ac:dyDescent="0.2">
      <c r="A149" s="4" t="s">
        <v>701</v>
      </c>
      <c r="B149" s="4" t="s">
        <v>2493</v>
      </c>
      <c r="C149" s="5" t="s">
        <v>2494</v>
      </c>
      <c r="D149" s="4" t="s">
        <v>15</v>
      </c>
      <c r="E149" s="20">
        <v>1862</v>
      </c>
      <c r="F149" s="20">
        <v>2054</v>
      </c>
      <c r="G149" s="20">
        <v>2761</v>
      </c>
      <c r="H149" s="20">
        <v>3085</v>
      </c>
      <c r="I149" s="20">
        <v>4729</v>
      </c>
      <c r="J149" s="20">
        <v>5194</v>
      </c>
      <c r="L149" s="14"/>
      <c r="M149" s="25">
        <f>р10гл2!E149/'10,2'!E149</f>
        <v>1.0698174006444683</v>
      </c>
      <c r="N149" s="25">
        <f>р10гл2!F149/'10,2'!F149</f>
        <v>1.0879422265498215</v>
      </c>
      <c r="O149" s="25">
        <f>р10гл2!H149/'10,2'!G149</f>
        <v>1.0699022093444404</v>
      </c>
      <c r="P149" s="25">
        <f>р10гл2!I149/'10,2'!H149</f>
        <v>1.0878498109130201</v>
      </c>
      <c r="Q149" s="25">
        <f>р10гл2!K149/'10,2'!I149</f>
        <v>1.0699936561640939</v>
      </c>
      <c r="R149" s="25">
        <f>р10гл2!M149/'10,2'!J149</f>
        <v>0.89173405211141066</v>
      </c>
      <c r="T149" s="209">
        <v>377</v>
      </c>
      <c r="U149" s="210">
        <f t="shared" si="8"/>
        <v>314.16666666666669</v>
      </c>
      <c r="W149" s="1">
        <v>579</v>
      </c>
      <c r="X149" s="25">
        <f t="shared" si="6"/>
        <v>482.5</v>
      </c>
      <c r="Z149" s="1">
        <v>956</v>
      </c>
      <c r="AA149" s="25">
        <f t="shared" si="7"/>
        <v>796.66666666666674</v>
      </c>
    </row>
    <row r="150" spans="1:27" ht="12.75" customHeight="1" x14ac:dyDescent="0.2">
      <c r="A150" s="4" t="s">
        <v>704</v>
      </c>
      <c r="B150" s="4" t="s">
        <v>2495</v>
      </c>
      <c r="C150" s="5" t="s">
        <v>2496</v>
      </c>
      <c r="D150" s="4" t="s">
        <v>15</v>
      </c>
      <c r="E150" s="20">
        <v>521</v>
      </c>
      <c r="F150" s="20">
        <v>576</v>
      </c>
      <c r="G150" s="20">
        <v>791</v>
      </c>
      <c r="H150" s="20">
        <v>884</v>
      </c>
      <c r="I150" s="20">
        <v>1326</v>
      </c>
      <c r="J150" s="20">
        <v>1462</v>
      </c>
      <c r="L150" s="14"/>
      <c r="M150" s="25">
        <f>р10гл2!E150/'10,2'!E150</f>
        <v>1.0690978886756237</v>
      </c>
      <c r="N150" s="25">
        <f>р10гл2!F150/'10,2'!F150</f>
        <v>1.0872685185185185</v>
      </c>
      <c r="O150" s="25">
        <f>р10гл2!H150/'10,2'!G150</f>
        <v>1.0695322376738305</v>
      </c>
      <c r="P150" s="25">
        <f>р10гл2!I150/'10,2'!H150</f>
        <v>1.087971342383107</v>
      </c>
      <c r="Q150" s="25">
        <f>р10гл2!K150/'10,2'!I150</f>
        <v>1.0701357466063348</v>
      </c>
      <c r="R150" s="25">
        <f>р10гл2!M150/'10,2'!J150</f>
        <v>0.8914728682170544</v>
      </c>
      <c r="T150" s="209"/>
      <c r="U150" s="210">
        <f t="shared" si="8"/>
        <v>0</v>
      </c>
      <c r="X150" s="25"/>
      <c r="AA150" s="25"/>
    </row>
    <row r="151" spans="1:27" ht="24.75" customHeight="1" x14ac:dyDescent="0.2">
      <c r="A151" s="4" t="s">
        <v>707</v>
      </c>
      <c r="B151" s="4" t="s">
        <v>2497</v>
      </c>
      <c r="C151" s="5" t="s">
        <v>2498</v>
      </c>
      <c r="D151" s="4" t="s">
        <v>15</v>
      </c>
      <c r="E151" s="20">
        <v>463</v>
      </c>
      <c r="F151" s="20">
        <v>515</v>
      </c>
      <c r="G151" s="20">
        <v>712</v>
      </c>
      <c r="H151" s="20">
        <v>799</v>
      </c>
      <c r="I151" s="20">
        <v>1150</v>
      </c>
      <c r="J151" s="20">
        <v>1274</v>
      </c>
      <c r="L151" s="14"/>
      <c r="M151" s="25">
        <f>р10гл2!E151/'10,2'!E151</f>
        <v>1.0691144708423326</v>
      </c>
      <c r="N151" s="25">
        <f>р10гл2!F151/'10,2'!F151</f>
        <v>1.0877346278317153</v>
      </c>
      <c r="O151" s="25">
        <f>р10гл2!H151/'10,2'!G151</f>
        <v>1.0702247191011236</v>
      </c>
      <c r="P151" s="25">
        <f>р10гл2!I151/'10,2'!H151</f>
        <v>1.0879224030037546</v>
      </c>
      <c r="Q151" s="25">
        <f>р10гл2!K151/'10,2'!I151</f>
        <v>1.0704347826086957</v>
      </c>
      <c r="R151" s="25">
        <f>р10гл2!M151/'10,2'!J151</f>
        <v>0.89154892726321311</v>
      </c>
      <c r="T151" s="209">
        <v>2198</v>
      </c>
      <c r="U151" s="210">
        <f t="shared" si="8"/>
        <v>1831.6666666666667</v>
      </c>
      <c r="W151" s="1">
        <v>3301</v>
      </c>
      <c r="X151" s="25">
        <f t="shared" si="6"/>
        <v>2750.8333333333335</v>
      </c>
      <c r="Z151" s="1">
        <v>5558</v>
      </c>
      <c r="AA151" s="25">
        <f t="shared" si="7"/>
        <v>4631.666666666667</v>
      </c>
    </row>
    <row r="152" spans="1:27" ht="12.75" customHeight="1" x14ac:dyDescent="0.2">
      <c r="A152" s="4" t="s">
        <v>710</v>
      </c>
      <c r="B152" s="4" t="s">
        <v>2499</v>
      </c>
      <c r="C152" s="5" t="s">
        <v>2500</v>
      </c>
      <c r="D152" s="4" t="s">
        <v>15</v>
      </c>
      <c r="E152" s="20">
        <v>1171</v>
      </c>
      <c r="F152" s="20">
        <v>1236</v>
      </c>
      <c r="G152" s="20">
        <v>1630</v>
      </c>
      <c r="H152" s="20">
        <v>1816</v>
      </c>
      <c r="I152" s="20">
        <v>2863</v>
      </c>
      <c r="J152" s="20">
        <v>3131</v>
      </c>
      <c r="L152" s="14"/>
      <c r="M152" s="25">
        <f>р10гл2!E152/'10,2'!E152</f>
        <v>1.0700256191289497</v>
      </c>
      <c r="N152" s="25">
        <f>р10гл2!F152/'10,2'!F152</f>
        <v>1.0882281553398059</v>
      </c>
      <c r="O152" s="25">
        <f>р10гл2!H152/'10,2'!G152</f>
        <v>1.0699386503067485</v>
      </c>
      <c r="P152" s="25">
        <f>р10гл2!I152/'10,2'!H152</f>
        <v>1.0877661527165934</v>
      </c>
      <c r="Q152" s="25">
        <f>р10гл2!K152/'10,2'!I152</f>
        <v>1.0698567935731751</v>
      </c>
      <c r="R152" s="25">
        <f>р10гл2!M152/'10,2'!J152</f>
        <v>0.8916214202065369</v>
      </c>
      <c r="T152" s="209">
        <v>616</v>
      </c>
      <c r="U152" s="210">
        <f t="shared" si="8"/>
        <v>513.33333333333337</v>
      </c>
      <c r="W152" s="1">
        <v>946</v>
      </c>
      <c r="X152" s="25">
        <f t="shared" si="6"/>
        <v>788.33333333333337</v>
      </c>
      <c r="Z152" s="1">
        <v>1564</v>
      </c>
      <c r="AA152" s="25">
        <f t="shared" si="7"/>
        <v>1303.3333333333335</v>
      </c>
    </row>
    <row r="153" spans="1:27" ht="12.75" customHeight="1" x14ac:dyDescent="0.2">
      <c r="A153" s="4" t="s">
        <v>713</v>
      </c>
      <c r="B153" s="4" t="s">
        <v>2501</v>
      </c>
      <c r="C153" s="5" t="s">
        <v>2502</v>
      </c>
      <c r="D153" s="4" t="s">
        <v>15</v>
      </c>
      <c r="E153" s="20">
        <v>1019</v>
      </c>
      <c r="F153" s="20">
        <v>1126</v>
      </c>
      <c r="G153" s="20">
        <v>1517</v>
      </c>
      <c r="H153" s="20">
        <v>1696</v>
      </c>
      <c r="I153" s="20">
        <v>2587</v>
      </c>
      <c r="J153" s="20">
        <v>2845</v>
      </c>
      <c r="L153" s="14"/>
      <c r="M153" s="25">
        <f>р10гл2!E153/'10,2'!E153</f>
        <v>1.069676153091266</v>
      </c>
      <c r="N153" s="25">
        <f>р10гл2!F153/'10,2'!F153</f>
        <v>1.0879958555358202</v>
      </c>
      <c r="O153" s="25">
        <f>р10гл2!H153/'10,2'!G153</f>
        <v>1.0698747528015822</v>
      </c>
      <c r="P153" s="25">
        <f>р10гл2!I153/'10,2'!H153</f>
        <v>1.0880011792452831</v>
      </c>
      <c r="Q153" s="25">
        <f>р10гл2!K153/'10,2'!I153</f>
        <v>1.0699652106687283</v>
      </c>
      <c r="R153" s="25">
        <f>р10гл2!M153/'10,2'!J153</f>
        <v>0.89162272993555958</v>
      </c>
      <c r="T153" s="209">
        <v>551</v>
      </c>
      <c r="U153" s="210">
        <f t="shared" si="8"/>
        <v>459.16666666666669</v>
      </c>
      <c r="W153" s="1">
        <v>855</v>
      </c>
      <c r="X153" s="25">
        <f t="shared" si="6"/>
        <v>712.5</v>
      </c>
      <c r="Z153" s="1">
        <v>1363</v>
      </c>
      <c r="AA153" s="25">
        <f t="shared" si="7"/>
        <v>1135.8333333333335</v>
      </c>
    </row>
    <row r="154" spans="1:27" ht="12.75" customHeight="1" x14ac:dyDescent="0.2">
      <c r="A154" s="4" t="s">
        <v>716</v>
      </c>
      <c r="B154" s="4" t="s">
        <v>2503</v>
      </c>
      <c r="C154" s="5" t="s">
        <v>2504</v>
      </c>
      <c r="D154" s="4" t="s">
        <v>15</v>
      </c>
      <c r="E154" s="20">
        <v>835</v>
      </c>
      <c r="F154" s="20">
        <v>931</v>
      </c>
      <c r="G154" s="20">
        <v>1333</v>
      </c>
      <c r="H154" s="20">
        <v>1502</v>
      </c>
      <c r="I154" s="20">
        <v>2141</v>
      </c>
      <c r="J154" s="20">
        <v>2380</v>
      </c>
      <c r="L154" s="14"/>
      <c r="M154" s="25">
        <f>р10гл2!E154/'10,2'!E154</f>
        <v>1.0694610778443114</v>
      </c>
      <c r="N154" s="25">
        <f>р10гл2!F154/'10,2'!F154</f>
        <v>1.0876476906552095</v>
      </c>
      <c r="O154" s="25">
        <f>р10гл2!H154/'10,2'!G154</f>
        <v>1.069767441860465</v>
      </c>
      <c r="P154" s="25">
        <f>р10гл2!I154/'10,2'!H154</f>
        <v>1.0877385707944962</v>
      </c>
      <c r="Q154" s="25">
        <f>р10гл2!K154/'10,2'!I154</f>
        <v>1.0700607192900513</v>
      </c>
      <c r="R154" s="25">
        <f>р10гл2!M154/'10,2'!J154</f>
        <v>0.89180672268907568</v>
      </c>
      <c r="T154" s="209">
        <v>1323</v>
      </c>
      <c r="U154" s="210">
        <f t="shared" si="8"/>
        <v>1102.5</v>
      </c>
      <c r="W154" s="1">
        <v>1943</v>
      </c>
      <c r="X154" s="25">
        <f t="shared" si="6"/>
        <v>1619.1666666666667</v>
      </c>
      <c r="Z154" s="1">
        <v>3350</v>
      </c>
      <c r="AA154" s="25">
        <f t="shared" si="7"/>
        <v>2791.666666666667</v>
      </c>
    </row>
    <row r="155" spans="1:27" ht="12.75" customHeight="1" x14ac:dyDescent="0.2">
      <c r="A155" s="4" t="s">
        <v>719</v>
      </c>
      <c r="B155" s="4" t="s">
        <v>2505</v>
      </c>
      <c r="C155" s="5" t="s">
        <v>2506</v>
      </c>
      <c r="D155" s="4" t="s">
        <v>15</v>
      </c>
      <c r="E155" s="20">
        <v>341</v>
      </c>
      <c r="F155" s="20">
        <v>377</v>
      </c>
      <c r="G155" s="20">
        <v>506</v>
      </c>
      <c r="H155" s="20">
        <v>565</v>
      </c>
      <c r="I155" s="20">
        <v>868</v>
      </c>
      <c r="J155" s="20">
        <v>952</v>
      </c>
      <c r="L155" s="14"/>
      <c r="M155" s="25">
        <f>р10гл2!E155/'10,2'!E155</f>
        <v>1.0703812316715542</v>
      </c>
      <c r="N155" s="25">
        <f>р10гл2!F155/'10,2'!F155</f>
        <v>1.0867816091954023</v>
      </c>
      <c r="O155" s="25">
        <f>р10гл2!H155/'10,2'!G155</f>
        <v>1.0691699604743083</v>
      </c>
      <c r="P155" s="25">
        <f>р10гл2!I155/'10,2'!H155</f>
        <v>1.0886430678466077</v>
      </c>
      <c r="Q155" s="25">
        <f>р10гл2!K155/'10,2'!I155</f>
        <v>1.0702764976958525</v>
      </c>
      <c r="R155" s="25">
        <f>р10гл2!M155/'10,2'!J155</f>
        <v>0.89198179271708689</v>
      </c>
      <c r="T155" s="209">
        <v>1205</v>
      </c>
      <c r="U155" s="210">
        <f t="shared" si="8"/>
        <v>1004.1666666666667</v>
      </c>
      <c r="W155" s="1">
        <v>1815</v>
      </c>
      <c r="X155" s="25">
        <f t="shared" si="6"/>
        <v>1512.5</v>
      </c>
      <c r="Z155" s="1">
        <v>3044</v>
      </c>
      <c r="AA155" s="25">
        <f t="shared" si="7"/>
        <v>2536.666666666667</v>
      </c>
    </row>
    <row r="156" spans="1:27" ht="12.75" customHeight="1" x14ac:dyDescent="0.2">
      <c r="A156" s="4" t="s">
        <v>722</v>
      </c>
      <c r="B156" s="4" t="s">
        <v>2507</v>
      </c>
      <c r="C156" s="5" t="s">
        <v>2508</v>
      </c>
      <c r="D156" s="4" t="s">
        <v>15</v>
      </c>
      <c r="E156" s="20">
        <v>461</v>
      </c>
      <c r="F156" s="20">
        <v>508</v>
      </c>
      <c r="G156" s="20">
        <v>684</v>
      </c>
      <c r="H156" s="20">
        <v>764</v>
      </c>
      <c r="I156" s="20">
        <v>1172</v>
      </c>
      <c r="J156" s="20">
        <v>1287</v>
      </c>
      <c r="L156" s="14"/>
      <c r="M156" s="25">
        <f>р10гл2!E156/'10,2'!E156</f>
        <v>1.0694143167028201</v>
      </c>
      <c r="N156" s="25">
        <f>р10гл2!F156/'10,2'!F156</f>
        <v>1.088713910761155</v>
      </c>
      <c r="O156" s="25">
        <f>р10гл2!H156/'10,2'!G156</f>
        <v>1.0701754385964912</v>
      </c>
      <c r="P156" s="25">
        <f>р10гл2!I156/'10,2'!H156</f>
        <v>1.0871945898778359</v>
      </c>
      <c r="Q156" s="25">
        <f>р10гл2!K156/'10,2'!I156</f>
        <v>1.0699658703071673</v>
      </c>
      <c r="R156" s="25">
        <f>р10гл2!M156/'10,2'!J156</f>
        <v>0.89160839160839156</v>
      </c>
      <c r="T156" s="209">
        <v>996</v>
      </c>
      <c r="U156" s="210">
        <f>T156/1.2</f>
        <v>830</v>
      </c>
      <c r="W156" s="1">
        <v>1607</v>
      </c>
      <c r="X156" s="25">
        <f t="shared" si="6"/>
        <v>1339.1666666666667</v>
      </c>
      <c r="Z156" s="1">
        <v>2547</v>
      </c>
      <c r="AA156" s="25">
        <f t="shared" si="7"/>
        <v>2122.5</v>
      </c>
    </row>
    <row r="157" spans="1:27" ht="24.75" customHeight="1" x14ac:dyDescent="0.2">
      <c r="A157" s="4" t="s">
        <v>725</v>
      </c>
      <c r="B157" s="4" t="s">
        <v>2509</v>
      </c>
      <c r="C157" s="5" t="s">
        <v>2510</v>
      </c>
      <c r="D157" s="4" t="s">
        <v>15</v>
      </c>
      <c r="E157" s="20">
        <v>426</v>
      </c>
      <c r="F157" s="20">
        <v>470</v>
      </c>
      <c r="G157" s="20">
        <v>631</v>
      </c>
      <c r="H157" s="20">
        <v>705</v>
      </c>
      <c r="I157" s="20">
        <v>1081</v>
      </c>
      <c r="J157" s="20">
        <v>1186</v>
      </c>
      <c r="L157" s="14"/>
      <c r="M157" s="25">
        <f>р10гл2!E157/'10,2'!E157</f>
        <v>1.0704225352112675</v>
      </c>
      <c r="N157" s="25">
        <f>р10гл2!F157/'10,2'!F157</f>
        <v>1.088049645390071</v>
      </c>
      <c r="O157" s="25">
        <f>р10гл2!H157/'10,2'!G157</f>
        <v>1.06973058637084</v>
      </c>
      <c r="P157" s="25">
        <f>р10гл2!I157/'10,2'!H157</f>
        <v>1.0873286052009457</v>
      </c>
      <c r="Q157" s="25">
        <f>р10гл2!K157/'10,2'!I157</f>
        <v>1.0703052728954672</v>
      </c>
      <c r="R157" s="25">
        <f>р10гл2!M157/'10,2'!J157</f>
        <v>0.89165261382799321</v>
      </c>
      <c r="T157" s="209">
        <v>403</v>
      </c>
      <c r="U157" s="210">
        <f t="shared" si="8"/>
        <v>335.83333333333337</v>
      </c>
      <c r="W157" s="1">
        <v>605</v>
      </c>
      <c r="X157" s="25">
        <f t="shared" si="6"/>
        <v>504.16666666666669</v>
      </c>
      <c r="Z157" s="1">
        <v>1019</v>
      </c>
      <c r="AA157" s="25">
        <f t="shared" si="7"/>
        <v>849.16666666666674</v>
      </c>
    </row>
    <row r="158" spans="1:27" ht="12.75" customHeight="1" x14ac:dyDescent="0.2">
      <c r="A158" s="4" t="s">
        <v>728</v>
      </c>
      <c r="B158" s="4" t="s">
        <v>2511</v>
      </c>
      <c r="C158" s="5" t="s">
        <v>2512</v>
      </c>
      <c r="D158" s="4" t="s">
        <v>15</v>
      </c>
      <c r="E158" s="20">
        <v>746</v>
      </c>
      <c r="F158" s="20">
        <v>822</v>
      </c>
      <c r="G158" s="20">
        <v>1104</v>
      </c>
      <c r="H158" s="20">
        <v>1235</v>
      </c>
      <c r="I158" s="20">
        <v>1893</v>
      </c>
      <c r="J158" s="20">
        <v>2079</v>
      </c>
      <c r="L158" s="14"/>
      <c r="M158" s="25">
        <f>р10гл2!E158/'10,2'!E158</f>
        <v>1.0697050938337802</v>
      </c>
      <c r="N158" s="25">
        <f>р10гл2!F158/'10,2'!F158</f>
        <v>1.0884022708840229</v>
      </c>
      <c r="O158" s="25">
        <f>р10гл2!H158/'10,2'!G158</f>
        <v>1.0697463768115942</v>
      </c>
      <c r="P158" s="25">
        <f>р10гл2!I158/'10,2'!H158</f>
        <v>1.0874628879892039</v>
      </c>
      <c r="Q158" s="25">
        <f>р10гл2!K158/'10,2'!I158</f>
        <v>1.0702588483888009</v>
      </c>
      <c r="R158" s="25">
        <f>р10гл2!M158/'10,2'!J158</f>
        <v>0.8918550585217252</v>
      </c>
      <c r="T158" s="209">
        <v>544</v>
      </c>
      <c r="U158" s="210">
        <f t="shared" si="8"/>
        <v>453.33333333333337</v>
      </c>
      <c r="W158" s="1">
        <v>817</v>
      </c>
      <c r="X158" s="25">
        <f t="shared" si="6"/>
        <v>680.83333333333337</v>
      </c>
      <c r="Z158" s="1">
        <v>1377</v>
      </c>
      <c r="AA158" s="25">
        <f t="shared" si="7"/>
        <v>1147.5</v>
      </c>
    </row>
    <row r="159" spans="1:27" ht="12.75" customHeight="1" x14ac:dyDescent="0.2">
      <c r="A159" s="4" t="s">
        <v>731</v>
      </c>
      <c r="B159" s="4" t="s">
        <v>2513</v>
      </c>
      <c r="C159" s="5" t="s">
        <v>2514</v>
      </c>
      <c r="D159" s="4" t="s">
        <v>15</v>
      </c>
      <c r="E159" s="20">
        <v>151</v>
      </c>
      <c r="F159" s="20">
        <v>166</v>
      </c>
      <c r="G159" s="20">
        <v>224</v>
      </c>
      <c r="H159" s="20">
        <v>250</v>
      </c>
      <c r="I159" s="20">
        <v>382</v>
      </c>
      <c r="J159" s="20">
        <v>421</v>
      </c>
      <c r="L159" s="14"/>
      <c r="M159" s="25">
        <f>р10гл2!E159/'10,2'!E159</f>
        <v>1.0728476821192052</v>
      </c>
      <c r="N159" s="25">
        <f>р10гл2!F159/'10,2'!F159</f>
        <v>1.0901606425702812</v>
      </c>
      <c r="O159" s="25">
        <f>р10гл2!H159/'10,2'!G159</f>
        <v>1.0714285714285714</v>
      </c>
      <c r="P159" s="25">
        <f>р10гл2!I159/'10,2'!H159</f>
        <v>1.0898666666666668</v>
      </c>
      <c r="Q159" s="25">
        <f>р10гл2!K159/'10,2'!I159</f>
        <v>1.0706806282722514</v>
      </c>
      <c r="R159" s="25">
        <f>р10гл2!M159/'10,2'!J159</f>
        <v>0.89073634204275531</v>
      </c>
      <c r="T159" s="209">
        <v>503</v>
      </c>
      <c r="U159" s="210">
        <f t="shared" si="8"/>
        <v>419.16666666666669</v>
      </c>
      <c r="W159" s="1">
        <v>754</v>
      </c>
      <c r="X159" s="25">
        <f t="shared" si="6"/>
        <v>628.33333333333337</v>
      </c>
      <c r="Z159" s="1">
        <v>1269</v>
      </c>
      <c r="AA159" s="25">
        <f t="shared" si="7"/>
        <v>1057.5</v>
      </c>
    </row>
    <row r="160" spans="1:27" ht="12.75" customHeight="1" x14ac:dyDescent="0.2">
      <c r="A160" s="4" t="s">
        <v>1173</v>
      </c>
      <c r="B160" s="4" t="s">
        <v>2515</v>
      </c>
      <c r="C160" s="5" t="s">
        <v>2516</v>
      </c>
      <c r="D160" s="4" t="s">
        <v>15</v>
      </c>
      <c r="E160" s="20">
        <v>285</v>
      </c>
      <c r="F160" s="20">
        <v>315</v>
      </c>
      <c r="G160" s="20">
        <v>421</v>
      </c>
      <c r="H160" s="20">
        <v>470</v>
      </c>
      <c r="I160" s="20">
        <v>721</v>
      </c>
      <c r="J160" s="20">
        <v>793</v>
      </c>
      <c r="L160" s="14"/>
      <c r="M160" s="25">
        <f>р10гл2!E160/'10,2'!E160</f>
        <v>1.0701754385964912</v>
      </c>
      <c r="N160" s="25">
        <f>р10гл2!F160/'10,2'!F160</f>
        <v>1.0876719576719578</v>
      </c>
      <c r="O160" s="25">
        <f>р10гл2!H160/'10,2'!G160</f>
        <v>1.0688836104513064</v>
      </c>
      <c r="P160" s="25">
        <f>р10гл2!I160/'10,2'!H160</f>
        <v>1.088049645390071</v>
      </c>
      <c r="Q160" s="25">
        <f>р10гл2!K160/'10,2'!I160</f>
        <v>1.0693481276005548</v>
      </c>
      <c r="R160" s="25">
        <f>р10гл2!M160/'10,2'!J160</f>
        <v>0.89218158890290034</v>
      </c>
      <c r="T160" s="209">
        <v>880</v>
      </c>
      <c r="U160" s="210">
        <f t="shared" si="8"/>
        <v>733.33333333333337</v>
      </c>
      <c r="W160" s="1">
        <v>1321</v>
      </c>
      <c r="X160" s="25">
        <f t="shared" si="6"/>
        <v>1100.8333333333335</v>
      </c>
      <c r="Z160" s="1">
        <v>2225</v>
      </c>
      <c r="AA160" s="25">
        <f t="shared" si="7"/>
        <v>1854.1666666666667</v>
      </c>
    </row>
    <row r="161" spans="1:27" ht="24.75" customHeight="1" x14ac:dyDescent="0.2">
      <c r="A161" s="4" t="s">
        <v>1176</v>
      </c>
      <c r="B161" s="4" t="s">
        <v>2517</v>
      </c>
      <c r="C161" s="5" t="s">
        <v>2518</v>
      </c>
      <c r="D161" s="4" t="s">
        <v>15</v>
      </c>
      <c r="E161" s="20">
        <v>346</v>
      </c>
      <c r="F161" s="20">
        <v>382</v>
      </c>
      <c r="G161" s="20">
        <v>514</v>
      </c>
      <c r="H161" s="20">
        <v>574</v>
      </c>
      <c r="I161" s="20">
        <v>878</v>
      </c>
      <c r="J161" s="20">
        <v>965</v>
      </c>
      <c r="L161" s="14"/>
      <c r="M161" s="25">
        <f>р10гл2!E161/'10,2'!E161</f>
        <v>1.0693641618497109</v>
      </c>
      <c r="N161" s="25">
        <f>р10гл2!F161/'10,2'!F161</f>
        <v>1.0885253054101223</v>
      </c>
      <c r="O161" s="25">
        <f>р10гл2!H161/'10,2'!G161</f>
        <v>1.0700389105058365</v>
      </c>
      <c r="P161" s="25">
        <f>р10гл2!I161/'10,2'!H161</f>
        <v>1.0875145180023229</v>
      </c>
      <c r="Q161" s="25">
        <f>р10гл2!K161/'10,2'!I161</f>
        <v>1.0694760820045559</v>
      </c>
      <c r="R161" s="25">
        <f>р10гл2!M161/'10,2'!J161</f>
        <v>0.89205526770293608</v>
      </c>
      <c r="T161" s="209">
        <v>178</v>
      </c>
      <c r="U161" s="210">
        <f t="shared" si="8"/>
        <v>148.33333333333334</v>
      </c>
      <c r="W161" s="1">
        <v>268</v>
      </c>
      <c r="X161" s="25">
        <f t="shared" si="6"/>
        <v>223.33333333333334</v>
      </c>
      <c r="Z161" s="1">
        <v>450</v>
      </c>
      <c r="AA161" s="25">
        <f t="shared" si="7"/>
        <v>375</v>
      </c>
    </row>
    <row r="162" spans="1:27" ht="12.75" customHeight="1" x14ac:dyDescent="0.2">
      <c r="A162" s="4" t="s">
        <v>1179</v>
      </c>
      <c r="B162" s="4" t="s">
        <v>2519</v>
      </c>
      <c r="C162" s="5" t="s">
        <v>2520</v>
      </c>
      <c r="D162" s="4" t="s">
        <v>15</v>
      </c>
      <c r="E162" s="20">
        <v>266</v>
      </c>
      <c r="F162" s="20">
        <v>293</v>
      </c>
      <c r="G162" s="20">
        <v>395</v>
      </c>
      <c r="H162" s="20">
        <v>441</v>
      </c>
      <c r="I162" s="20">
        <v>675</v>
      </c>
      <c r="J162" s="20">
        <v>743</v>
      </c>
      <c r="L162" s="14"/>
      <c r="M162" s="25">
        <f>р10гл2!E162/'10,2'!E162</f>
        <v>1.0714285714285714</v>
      </c>
      <c r="N162" s="25">
        <f>р10гл2!F162/'10,2'!F162</f>
        <v>1.0895335608646188</v>
      </c>
      <c r="O162" s="25">
        <f>р10гл2!H162/'10,2'!G162</f>
        <v>1.070886075949367</v>
      </c>
      <c r="P162" s="25">
        <f>р10гл2!I162/'10,2'!H162</f>
        <v>1.0881330309901738</v>
      </c>
      <c r="Q162" s="25">
        <f>р10гл2!K162/'10,2'!I162</f>
        <v>1.0696296296296297</v>
      </c>
      <c r="R162" s="25">
        <f>р10гл2!M162/'10,2'!J162</f>
        <v>0.89165545087483178</v>
      </c>
      <c r="T162" s="209">
        <v>337</v>
      </c>
      <c r="U162" s="210">
        <f t="shared" si="8"/>
        <v>280.83333333333337</v>
      </c>
      <c r="W162" s="1">
        <v>503</v>
      </c>
      <c r="X162" s="25">
        <f t="shared" si="6"/>
        <v>419.16666666666669</v>
      </c>
      <c r="Z162" s="1">
        <v>849</v>
      </c>
      <c r="AA162" s="25">
        <f t="shared" si="7"/>
        <v>707.5</v>
      </c>
    </row>
    <row r="163" spans="1:27" ht="12.75" customHeight="1" x14ac:dyDescent="0.2">
      <c r="A163" s="4" t="s">
        <v>1182</v>
      </c>
      <c r="B163" s="4" t="s">
        <v>2521</v>
      </c>
      <c r="C163" s="5" t="s">
        <v>2522</v>
      </c>
      <c r="D163" s="4" t="s">
        <v>15</v>
      </c>
      <c r="E163" s="20">
        <v>242</v>
      </c>
      <c r="F163" s="20">
        <v>266</v>
      </c>
      <c r="G163" s="20">
        <v>366</v>
      </c>
      <c r="H163" s="20">
        <v>410</v>
      </c>
      <c r="I163" s="20">
        <v>614</v>
      </c>
      <c r="J163" s="20">
        <v>677</v>
      </c>
      <c r="L163" s="14"/>
      <c r="M163" s="25">
        <f>р10гл2!E163/'10,2'!E163</f>
        <v>1.0702479338842976</v>
      </c>
      <c r="N163" s="25">
        <f>р10гл2!F163/'10,2'!F163</f>
        <v>1.0892857142857142</v>
      </c>
      <c r="O163" s="25">
        <f>р10гл2!H163/'10,2'!G163</f>
        <v>1.0710382513661203</v>
      </c>
      <c r="P163" s="25">
        <f>р10гл2!I163/'10,2'!H163</f>
        <v>1.0885772357723578</v>
      </c>
      <c r="Q163" s="25">
        <f>р10гл2!K163/'10,2'!I163</f>
        <v>1.0700325732899023</v>
      </c>
      <c r="R163" s="25">
        <f>р10гл2!M163/'10,2'!J163</f>
        <v>0.8911866075824717</v>
      </c>
      <c r="T163" s="209">
        <v>409</v>
      </c>
      <c r="U163" s="210">
        <f t="shared" si="8"/>
        <v>340.83333333333337</v>
      </c>
      <c r="W163" s="1">
        <v>614</v>
      </c>
      <c r="X163" s="25">
        <f t="shared" si="6"/>
        <v>511.66666666666669</v>
      </c>
      <c r="Z163" s="1">
        <v>1033</v>
      </c>
      <c r="AA163" s="25">
        <f t="shared" si="7"/>
        <v>860.83333333333337</v>
      </c>
    </row>
    <row r="164" spans="1:27" ht="12.75" customHeight="1" x14ac:dyDescent="0.2">
      <c r="A164" s="4" t="s">
        <v>1185</v>
      </c>
      <c r="B164" s="4" t="s">
        <v>2523</v>
      </c>
      <c r="C164" s="5" t="s">
        <v>2524</v>
      </c>
      <c r="D164" s="4" t="s">
        <v>15</v>
      </c>
      <c r="E164" s="20">
        <v>262</v>
      </c>
      <c r="F164" s="20">
        <v>294</v>
      </c>
      <c r="G164" s="20">
        <v>438</v>
      </c>
      <c r="H164" s="20">
        <v>493</v>
      </c>
      <c r="I164" s="20">
        <v>676</v>
      </c>
      <c r="J164" s="20">
        <v>758</v>
      </c>
      <c r="L164" s="14"/>
      <c r="M164" s="25">
        <f>р10гл2!E164/'10,2'!E164</f>
        <v>1.0687022900763359</v>
      </c>
      <c r="N164" s="25">
        <f>р10гл2!F164/'10,2'!F164</f>
        <v>1.0892857142857142</v>
      </c>
      <c r="O164" s="25">
        <f>р10гл2!H164/'10,2'!G164</f>
        <v>1.0707762557077625</v>
      </c>
      <c r="P164" s="25">
        <f>р10гл2!I164/'10,2'!H164</f>
        <v>1.0888438133874239</v>
      </c>
      <c r="Q164" s="25">
        <f>р10гл2!K164/'10,2'!I164</f>
        <v>1.069526627218935</v>
      </c>
      <c r="R164" s="25">
        <f>р10гл2!M164/'10,2'!J164</f>
        <v>0.89160070360598065</v>
      </c>
      <c r="T164" s="209">
        <v>314</v>
      </c>
      <c r="U164" s="210">
        <f t="shared" si="8"/>
        <v>261.66666666666669</v>
      </c>
      <c r="W164" s="1">
        <v>472</v>
      </c>
      <c r="X164" s="25">
        <f t="shared" si="6"/>
        <v>393.33333333333337</v>
      </c>
      <c r="Z164" s="1">
        <v>795</v>
      </c>
      <c r="AA164" s="25">
        <f t="shared" si="7"/>
        <v>662.5</v>
      </c>
    </row>
    <row r="165" spans="1:27" ht="12.75" customHeight="1" x14ac:dyDescent="0.2">
      <c r="A165" s="4" t="s">
        <v>1188</v>
      </c>
      <c r="B165" s="4" t="s">
        <v>2525</v>
      </c>
      <c r="C165" s="5" t="s">
        <v>2526</v>
      </c>
      <c r="D165" s="4" t="s">
        <v>15</v>
      </c>
      <c r="E165" s="20">
        <v>1107</v>
      </c>
      <c r="F165" s="20">
        <v>1223</v>
      </c>
      <c r="G165" s="20">
        <v>1644</v>
      </c>
      <c r="H165" s="20">
        <v>1837</v>
      </c>
      <c r="I165" s="20">
        <v>2815</v>
      </c>
      <c r="J165" s="20">
        <v>3092</v>
      </c>
      <c r="L165" s="14"/>
      <c r="M165" s="25">
        <f>р10гл2!E165/'10,2'!E165</f>
        <v>1.069557362240289</v>
      </c>
      <c r="N165" s="25">
        <f>р10гл2!F165/'10,2'!F165</f>
        <v>1.0881575361133826</v>
      </c>
      <c r="O165" s="25">
        <f>р10гл2!H165/'10,2'!G165</f>
        <v>1.0699513381995134</v>
      </c>
      <c r="P165" s="25">
        <f>р10гл2!I165/'10,2'!H165</f>
        <v>1.0880602431500637</v>
      </c>
      <c r="Q165" s="25">
        <f>р10гл2!K165/'10,2'!I165</f>
        <v>1.0699822380106572</v>
      </c>
      <c r="R165" s="25">
        <f>р10гл2!M165/'10,2'!J165</f>
        <v>0.89154808106942662</v>
      </c>
      <c r="T165" s="209">
        <v>285</v>
      </c>
      <c r="U165" s="210">
        <f t="shared" si="8"/>
        <v>237.5</v>
      </c>
      <c r="W165" s="1">
        <v>439</v>
      </c>
      <c r="X165" s="25">
        <f t="shared" si="6"/>
        <v>365.83333333333337</v>
      </c>
      <c r="Z165" s="1">
        <v>724</v>
      </c>
      <c r="AA165" s="25">
        <f t="shared" si="7"/>
        <v>603.33333333333337</v>
      </c>
    </row>
    <row r="166" spans="1:27" ht="12.75" customHeight="1" x14ac:dyDescent="0.2">
      <c r="A166" s="4" t="s">
        <v>1191</v>
      </c>
      <c r="B166" s="4" t="s">
        <v>2527</v>
      </c>
      <c r="C166" s="5" t="s">
        <v>2528</v>
      </c>
      <c r="D166" s="4" t="s">
        <v>15</v>
      </c>
      <c r="E166" s="20">
        <v>461</v>
      </c>
      <c r="F166" s="20">
        <v>508</v>
      </c>
      <c r="G166" s="20">
        <v>684</v>
      </c>
      <c r="H166" s="20">
        <v>764</v>
      </c>
      <c r="I166" s="20">
        <v>1172</v>
      </c>
      <c r="J166" s="20">
        <v>1287</v>
      </c>
      <c r="L166" s="14"/>
      <c r="M166" s="25">
        <f>р10гл2!E166/'10,2'!E166</f>
        <v>1.0694143167028201</v>
      </c>
      <c r="N166" s="25">
        <f>р10гл2!F166/'10,2'!F166</f>
        <v>1.088713910761155</v>
      </c>
      <c r="O166" s="25">
        <f>р10гл2!H166/'10,2'!G166</f>
        <v>1.0701754385964912</v>
      </c>
      <c r="P166" s="25">
        <f>р10гл2!I166/'10,2'!H166</f>
        <v>1.0871945898778359</v>
      </c>
      <c r="Q166" s="25">
        <f>р10гл2!K166/'10,2'!I166</f>
        <v>1.0699658703071673</v>
      </c>
      <c r="R166" s="25">
        <f>р10гл2!M166/'10,2'!J166</f>
        <v>0.89160839160839156</v>
      </c>
      <c r="T166" s="209">
        <v>315</v>
      </c>
      <c r="U166" s="210">
        <f t="shared" si="8"/>
        <v>262.5</v>
      </c>
      <c r="W166" s="1">
        <v>528</v>
      </c>
      <c r="X166" s="25">
        <f t="shared" si="6"/>
        <v>440</v>
      </c>
      <c r="Z166" s="1">
        <v>811</v>
      </c>
      <c r="AA166" s="25">
        <f t="shared" si="7"/>
        <v>675.83333333333337</v>
      </c>
    </row>
    <row r="167" spans="1:27" ht="12.75" customHeight="1" x14ac:dyDescent="0.2">
      <c r="A167" s="4" t="s">
        <v>1194</v>
      </c>
      <c r="B167" s="4" t="s">
        <v>2529</v>
      </c>
      <c r="C167" s="5" t="s">
        <v>2530</v>
      </c>
      <c r="D167" s="4" t="s">
        <v>15</v>
      </c>
      <c r="E167" s="20">
        <v>523</v>
      </c>
      <c r="F167" s="20">
        <v>577</v>
      </c>
      <c r="G167" s="20">
        <v>777</v>
      </c>
      <c r="H167" s="20">
        <v>868</v>
      </c>
      <c r="I167" s="20">
        <v>1329</v>
      </c>
      <c r="J167" s="20">
        <v>1459</v>
      </c>
      <c r="L167" s="14"/>
      <c r="M167" s="25">
        <f>р10гл2!E167/'10,2'!E167</f>
        <v>1.0707456978967496</v>
      </c>
      <c r="N167" s="25">
        <f>р10гл2!F167/'10,2'!F167</f>
        <v>1.0871461582900059</v>
      </c>
      <c r="O167" s="25">
        <f>р10гл2!H167/'10,2'!G167</f>
        <v>1.0694980694980696</v>
      </c>
      <c r="P167" s="25">
        <f>р10гл2!I167/'10,2'!H167</f>
        <v>1.0881144393241167</v>
      </c>
      <c r="Q167" s="25">
        <f>р10гл2!K167/'10,2'!I167</f>
        <v>1.0699774266365689</v>
      </c>
      <c r="R167" s="25">
        <f>р10гл2!M167/'10,2'!J167</f>
        <v>0.89159241489604768</v>
      </c>
      <c r="T167" s="209">
        <v>1309</v>
      </c>
      <c r="U167" s="210">
        <f t="shared" si="8"/>
        <v>1090.8333333333335</v>
      </c>
      <c r="W167" s="1">
        <v>1966</v>
      </c>
      <c r="X167" s="25">
        <f t="shared" si="6"/>
        <v>1638.3333333333335</v>
      </c>
      <c r="Z167" s="1">
        <v>3308</v>
      </c>
      <c r="AA167" s="25">
        <f t="shared" si="7"/>
        <v>2756.666666666667</v>
      </c>
    </row>
    <row r="168" spans="1:27" ht="12.75" customHeight="1" x14ac:dyDescent="0.2">
      <c r="A168" s="4" t="s">
        <v>1197</v>
      </c>
      <c r="B168" s="4" t="s">
        <v>2531</v>
      </c>
      <c r="C168" s="5" t="s">
        <v>2532</v>
      </c>
      <c r="D168" s="4" t="s">
        <v>15</v>
      </c>
      <c r="E168" s="20">
        <v>492</v>
      </c>
      <c r="F168" s="20">
        <v>545</v>
      </c>
      <c r="G168" s="20">
        <v>747</v>
      </c>
      <c r="H168" s="20">
        <v>836</v>
      </c>
      <c r="I168" s="20">
        <v>1252</v>
      </c>
      <c r="J168" s="20">
        <v>1380</v>
      </c>
      <c r="L168" s="14"/>
      <c r="M168" s="25">
        <f>р10гл2!E168/'10,2'!E168</f>
        <v>1.0691056910569106</v>
      </c>
      <c r="N168" s="25">
        <f>р10гл2!F168/'10,2'!F168</f>
        <v>1.087553516819572</v>
      </c>
      <c r="O168" s="25">
        <f>р10гл2!H168/'10,2'!G168</f>
        <v>1.0696117804551539</v>
      </c>
      <c r="P168" s="25">
        <f>р10гл2!I168/'10,2'!H168</f>
        <v>1.0884170653907497</v>
      </c>
      <c r="Q168" s="25">
        <f>р10гл2!K168/'10,2'!I168</f>
        <v>1.0702875399361023</v>
      </c>
      <c r="R168" s="25">
        <f>р10гл2!M168/'10,2'!J168</f>
        <v>0.89190821256038655</v>
      </c>
      <c r="T168" s="209">
        <v>544</v>
      </c>
      <c r="U168" s="210">
        <f t="shared" si="8"/>
        <v>453.33333333333337</v>
      </c>
      <c r="W168" s="1">
        <v>817</v>
      </c>
      <c r="X168" s="25">
        <f t="shared" si="6"/>
        <v>680.83333333333337</v>
      </c>
      <c r="Z168" s="1">
        <v>1377</v>
      </c>
      <c r="AA168" s="25">
        <f t="shared" si="7"/>
        <v>1147.5</v>
      </c>
    </row>
    <row r="169" spans="1:27" ht="24.75" customHeight="1" x14ac:dyDescent="0.2">
      <c r="A169" s="4" t="s">
        <v>1200</v>
      </c>
      <c r="B169" s="4" t="s">
        <v>2533</v>
      </c>
      <c r="C169" s="5" t="s">
        <v>2534</v>
      </c>
      <c r="D169" s="4" t="s">
        <v>15</v>
      </c>
      <c r="E169" s="20">
        <v>302</v>
      </c>
      <c r="F169" s="20">
        <v>333</v>
      </c>
      <c r="G169" s="20">
        <v>447</v>
      </c>
      <c r="H169" s="20">
        <v>500</v>
      </c>
      <c r="I169" s="20">
        <v>766</v>
      </c>
      <c r="J169" s="20">
        <v>841</v>
      </c>
      <c r="L169" s="14"/>
      <c r="M169" s="25">
        <f>р10гл2!E169/'10,2'!E169</f>
        <v>1.0695364238410596</v>
      </c>
      <c r="N169" s="25">
        <f>р10гл2!F169/'10,2'!F169</f>
        <v>1.0868868868868868</v>
      </c>
      <c r="O169" s="25">
        <f>р10гл2!H169/'10,2'!G169</f>
        <v>1.0693512304250559</v>
      </c>
      <c r="P169" s="25">
        <f>р10гл2!I169/'10,2'!H169</f>
        <v>1.0878333333333334</v>
      </c>
      <c r="Q169" s="25">
        <f>р10гл2!K169/'10,2'!I169</f>
        <v>1.0704960835509139</v>
      </c>
      <c r="R169" s="25">
        <f>р10гл2!M169/'10,2'!J169</f>
        <v>0.89179548156956001</v>
      </c>
      <c r="T169" s="209">
        <v>617</v>
      </c>
      <c r="U169" s="210">
        <f t="shared" si="8"/>
        <v>514.16666666666674</v>
      </c>
      <c r="W169" s="1">
        <v>929</v>
      </c>
      <c r="X169" s="25">
        <f t="shared" si="6"/>
        <v>774.16666666666674</v>
      </c>
      <c r="Z169" s="1">
        <v>1561</v>
      </c>
      <c r="AA169" s="25">
        <f t="shared" si="7"/>
        <v>1300.8333333333335</v>
      </c>
    </row>
    <row r="170" spans="1:27" ht="12.75" customHeight="1" x14ac:dyDescent="0.2">
      <c r="A170" s="4" t="s">
        <v>1203</v>
      </c>
      <c r="B170" s="4" t="s">
        <v>2535</v>
      </c>
      <c r="C170" s="5" t="s">
        <v>2536</v>
      </c>
      <c r="D170" s="4" t="s">
        <v>15</v>
      </c>
      <c r="E170" s="20">
        <v>261</v>
      </c>
      <c r="F170" s="20">
        <v>289</v>
      </c>
      <c r="G170" s="20">
        <v>395</v>
      </c>
      <c r="H170" s="20">
        <v>444</v>
      </c>
      <c r="I170" s="20">
        <v>664</v>
      </c>
      <c r="J170" s="20">
        <v>731</v>
      </c>
      <c r="L170" s="14"/>
      <c r="M170" s="25">
        <f>р10гл2!E170/'10,2'!E170</f>
        <v>1.0689655172413792</v>
      </c>
      <c r="N170" s="25">
        <f>р10гл2!F170/'10,2'!F170</f>
        <v>1.087024221453287</v>
      </c>
      <c r="O170" s="25">
        <f>р10гл2!H170/'10,2'!G170</f>
        <v>1.070886075949367</v>
      </c>
      <c r="P170" s="25">
        <f>р10гл2!I170/'10,2'!H170</f>
        <v>1.0876501501501501</v>
      </c>
      <c r="Q170" s="25">
        <f>р10гл2!K170/'10,2'!I170</f>
        <v>1.0692771084337349</v>
      </c>
      <c r="R170" s="25">
        <f>р10гл2!M170/'10,2'!J170</f>
        <v>0.8914728682170544</v>
      </c>
      <c r="T170" s="209">
        <v>583</v>
      </c>
      <c r="U170" s="210">
        <f t="shared" si="8"/>
        <v>485.83333333333337</v>
      </c>
      <c r="W170" s="1">
        <v>895</v>
      </c>
      <c r="X170" s="25">
        <f t="shared" si="6"/>
        <v>745.83333333333337</v>
      </c>
      <c r="Z170" s="1">
        <v>1477</v>
      </c>
      <c r="AA170" s="25">
        <f t="shared" si="7"/>
        <v>1230.8333333333335</v>
      </c>
    </row>
    <row r="171" spans="1:27" ht="24.75" customHeight="1" x14ac:dyDescent="0.2">
      <c r="A171" s="4" t="s">
        <v>1206</v>
      </c>
      <c r="B171" s="4" t="s">
        <v>2537</v>
      </c>
      <c r="C171" s="5" t="s">
        <v>2538</v>
      </c>
      <c r="D171" s="4" t="s">
        <v>15</v>
      </c>
      <c r="E171" s="20">
        <v>639</v>
      </c>
      <c r="F171" s="20">
        <v>705</v>
      </c>
      <c r="G171" s="20">
        <v>947</v>
      </c>
      <c r="H171" s="20">
        <v>1058</v>
      </c>
      <c r="I171" s="20">
        <v>1622</v>
      </c>
      <c r="J171" s="20">
        <v>1780</v>
      </c>
      <c r="L171" s="14"/>
      <c r="M171" s="25">
        <f>р10гл2!E171/'10,2'!E171</f>
        <v>1.0704225352112675</v>
      </c>
      <c r="N171" s="25">
        <f>р10гл2!F171/'10,2'!F171</f>
        <v>1.0873286052009457</v>
      </c>
      <c r="O171" s="25">
        <f>р10гл2!H171/'10,2'!G171</f>
        <v>1.0696937697993665</v>
      </c>
      <c r="P171" s="25">
        <f>р10гл2!I171/'10,2'!H171</f>
        <v>1.0877756773787022</v>
      </c>
      <c r="Q171" s="25">
        <f>р10гл2!K171/'10,2'!I171</f>
        <v>1.0702836004932184</v>
      </c>
      <c r="R171" s="25">
        <f>р10гл2!M171/'10,2'!J171</f>
        <v>0.8918539325842697</v>
      </c>
      <c r="T171" s="209">
        <v>356</v>
      </c>
      <c r="U171" s="210">
        <f t="shared" si="8"/>
        <v>296.66666666666669</v>
      </c>
      <c r="W171" s="1">
        <v>535</v>
      </c>
      <c r="X171" s="25">
        <f t="shared" si="6"/>
        <v>445.83333333333337</v>
      </c>
      <c r="Z171" s="1">
        <v>900</v>
      </c>
      <c r="AA171" s="25">
        <f t="shared" si="7"/>
        <v>750</v>
      </c>
    </row>
    <row r="172" spans="1:27" ht="12.75" customHeight="1" x14ac:dyDescent="0.2">
      <c r="A172" s="4" t="s">
        <v>1209</v>
      </c>
      <c r="B172" s="4" t="s">
        <v>2539</v>
      </c>
      <c r="C172" s="5" t="s">
        <v>2540</v>
      </c>
      <c r="D172" s="4" t="s">
        <v>15</v>
      </c>
      <c r="E172" s="20">
        <v>319</v>
      </c>
      <c r="F172" s="20">
        <v>352</v>
      </c>
      <c r="G172" s="20">
        <v>483</v>
      </c>
      <c r="H172" s="20">
        <v>541</v>
      </c>
      <c r="I172" s="20">
        <v>810</v>
      </c>
      <c r="J172" s="20">
        <v>893</v>
      </c>
      <c r="L172" s="14"/>
      <c r="M172" s="25">
        <f>р10гл2!E172/'10,2'!E172</f>
        <v>1.0689655172413792</v>
      </c>
      <c r="N172" s="25">
        <f>р10гл2!F172/'10,2'!F172</f>
        <v>1.0888731060606061</v>
      </c>
      <c r="O172" s="25">
        <f>р10гл2!H172/'10,2'!G172</f>
        <v>1.0703933747412009</v>
      </c>
      <c r="P172" s="25">
        <f>р10гл2!I172/'10,2'!H172</f>
        <v>1.0880776340110905</v>
      </c>
      <c r="Q172" s="25">
        <f>р10гл2!K172/'10,2'!I172</f>
        <v>1.0703703703703704</v>
      </c>
      <c r="R172" s="25">
        <f>р10гл2!M172/'10,2'!J172</f>
        <v>0.89212392683837261</v>
      </c>
      <c r="T172" s="209">
        <v>309</v>
      </c>
      <c r="U172" s="210">
        <f t="shared" si="8"/>
        <v>257.5</v>
      </c>
      <c r="W172" s="1">
        <v>475</v>
      </c>
      <c r="X172" s="25">
        <f t="shared" si="6"/>
        <v>395.83333333333337</v>
      </c>
      <c r="Z172" s="1">
        <v>782</v>
      </c>
      <c r="AA172" s="25">
        <f t="shared" si="7"/>
        <v>651.66666666666674</v>
      </c>
    </row>
    <row r="173" spans="1:27" ht="12.75" customHeight="1" x14ac:dyDescent="0.2">
      <c r="A173" s="4" t="s">
        <v>1212</v>
      </c>
      <c r="B173" s="4" t="s">
        <v>2541</v>
      </c>
      <c r="C173" s="5" t="s">
        <v>2542</v>
      </c>
      <c r="D173" s="4" t="s">
        <v>15</v>
      </c>
      <c r="E173" s="20">
        <v>142</v>
      </c>
      <c r="F173" s="20">
        <v>156</v>
      </c>
      <c r="G173" s="20">
        <v>212</v>
      </c>
      <c r="H173" s="20">
        <v>234</v>
      </c>
      <c r="I173" s="20">
        <v>362</v>
      </c>
      <c r="J173" s="20">
        <v>396</v>
      </c>
      <c r="L173" s="14"/>
      <c r="M173" s="25">
        <f>р10гл2!E173/'10,2'!E173</f>
        <v>1.0704225352112675</v>
      </c>
      <c r="N173" s="25">
        <f>р10гл2!F173/'10,2'!F173</f>
        <v>1.088354700854701</v>
      </c>
      <c r="O173" s="25">
        <f>р10гл2!H173/'10,2'!G173</f>
        <v>1.070754716981132</v>
      </c>
      <c r="P173" s="25">
        <f>р10гл2!I173/'10,2'!H173</f>
        <v>1.0861823361823362</v>
      </c>
      <c r="Q173" s="25">
        <f>р10гл2!K173/'10,2'!I173</f>
        <v>1.069060773480663</v>
      </c>
      <c r="R173" s="25">
        <f>р10гл2!M173/'10,2'!J173</f>
        <v>0.8922558922558923</v>
      </c>
      <c r="T173" s="209">
        <v>754</v>
      </c>
      <c r="U173" s="210">
        <f t="shared" si="8"/>
        <v>628.33333333333337</v>
      </c>
      <c r="W173" s="1">
        <v>1132</v>
      </c>
      <c r="X173" s="25">
        <f t="shared" si="6"/>
        <v>943.33333333333337</v>
      </c>
      <c r="Z173" s="1">
        <v>1905</v>
      </c>
      <c r="AA173" s="25">
        <f t="shared" si="7"/>
        <v>1587.5</v>
      </c>
    </row>
    <row r="174" spans="1:27" ht="12.75" customHeight="1" x14ac:dyDescent="0.2">
      <c r="A174" s="4" t="s">
        <v>1215</v>
      </c>
      <c r="B174" s="4" t="s">
        <v>2543</v>
      </c>
      <c r="C174" s="5" t="s">
        <v>2544</v>
      </c>
      <c r="D174" s="4" t="s">
        <v>15</v>
      </c>
      <c r="E174" s="20">
        <v>221</v>
      </c>
      <c r="F174" s="20">
        <v>245</v>
      </c>
      <c r="G174" s="20">
        <v>330</v>
      </c>
      <c r="H174" s="20">
        <v>367</v>
      </c>
      <c r="I174" s="20">
        <v>563</v>
      </c>
      <c r="J174" s="20">
        <v>618</v>
      </c>
      <c r="L174" s="14"/>
      <c r="M174" s="25">
        <f>р10гл2!E174/'10,2'!E174</f>
        <v>1.0678733031674208</v>
      </c>
      <c r="N174" s="25">
        <f>р10гл2!F174/'10,2'!F174</f>
        <v>1.0872108843537416</v>
      </c>
      <c r="O174" s="25">
        <f>р10гл2!H174/'10,2'!G174</f>
        <v>1.0696969696969696</v>
      </c>
      <c r="P174" s="25">
        <f>р10гл2!I174/'10,2'!H174</f>
        <v>1.0886920980926431</v>
      </c>
      <c r="Q174" s="25">
        <f>р10гл2!K174/'10,2'!I174</f>
        <v>1.0692717584369449</v>
      </c>
      <c r="R174" s="25">
        <f>р10гл2!M174/'10,2'!J174</f>
        <v>0.89131607335490837</v>
      </c>
      <c r="T174" s="209">
        <v>377</v>
      </c>
      <c r="U174" s="210">
        <f t="shared" si="8"/>
        <v>314.16666666666669</v>
      </c>
      <c r="W174" s="1">
        <v>579</v>
      </c>
      <c r="X174" s="25">
        <f t="shared" si="6"/>
        <v>482.5</v>
      </c>
      <c r="Z174" s="1">
        <v>956</v>
      </c>
      <c r="AA174" s="25">
        <f t="shared" si="7"/>
        <v>796.66666666666674</v>
      </c>
    </row>
    <row r="175" spans="1:27" ht="12.75" customHeight="1" x14ac:dyDescent="0.2">
      <c r="A175" s="4" t="s">
        <v>1218</v>
      </c>
      <c r="B175" s="4" t="s">
        <v>2545</v>
      </c>
      <c r="C175" s="5" t="s">
        <v>2420</v>
      </c>
      <c r="D175" s="4" t="s">
        <v>15</v>
      </c>
      <c r="E175" s="20">
        <v>158</v>
      </c>
      <c r="F175" s="20">
        <v>178</v>
      </c>
      <c r="G175" s="20">
        <v>242</v>
      </c>
      <c r="H175" s="20">
        <v>270</v>
      </c>
      <c r="I175" s="20">
        <v>406</v>
      </c>
      <c r="J175" s="20">
        <v>447</v>
      </c>
      <c r="L175" s="14"/>
      <c r="M175" s="25">
        <f>р10гл2!E175/'10,2'!E175</f>
        <v>1.0696202531645569</v>
      </c>
      <c r="N175" s="25">
        <f>р10гл2!F175/'10,2'!F175</f>
        <v>1.0852059925093633</v>
      </c>
      <c r="O175" s="25">
        <f>р10гл2!H175/'10,2'!G175</f>
        <v>1.0702479338842976</v>
      </c>
      <c r="P175" s="25">
        <f>р10гл2!I175/'10,2'!H175</f>
        <v>1.0882098765432098</v>
      </c>
      <c r="Q175" s="25">
        <f>р10гл2!K175/'10,2'!I175</f>
        <v>1.0689655172413792</v>
      </c>
      <c r="R175" s="25">
        <f>р10гл2!M175/'10,2'!J175</f>
        <v>0.89112602535421337</v>
      </c>
      <c r="T175" s="209">
        <v>167</v>
      </c>
      <c r="U175" s="210">
        <f t="shared" si="8"/>
        <v>139.16666666666669</v>
      </c>
      <c r="W175" s="1">
        <v>250</v>
      </c>
      <c r="X175" s="25">
        <f t="shared" si="6"/>
        <v>208.33333333333334</v>
      </c>
      <c r="Z175" s="1">
        <v>424</v>
      </c>
      <c r="AA175" s="25">
        <f t="shared" si="7"/>
        <v>353.33333333333337</v>
      </c>
    </row>
    <row r="176" spans="1:27" ht="12.75" customHeight="1" x14ac:dyDescent="0.2">
      <c r="A176" s="4" t="s">
        <v>1221</v>
      </c>
      <c r="B176" s="4" t="s">
        <v>2546</v>
      </c>
      <c r="C176" s="5" t="s">
        <v>2408</v>
      </c>
      <c r="D176" s="4" t="s">
        <v>15</v>
      </c>
      <c r="E176" s="20">
        <v>285</v>
      </c>
      <c r="F176" s="20">
        <v>314</v>
      </c>
      <c r="G176" s="20">
        <v>418</v>
      </c>
      <c r="H176" s="20">
        <v>468</v>
      </c>
      <c r="I176" s="20">
        <v>720</v>
      </c>
      <c r="J176" s="20">
        <v>791</v>
      </c>
      <c r="L176" s="14"/>
      <c r="M176" s="25">
        <f>р10гл2!E176/'10,2'!E176</f>
        <v>1.0701754385964912</v>
      </c>
      <c r="N176" s="25">
        <f>р10гл2!F176/'10,2'!F176</f>
        <v>1.0878980891719745</v>
      </c>
      <c r="O176" s="25">
        <f>р10гл2!H176/'10,2'!G176</f>
        <v>1.069377990430622</v>
      </c>
      <c r="P176" s="25">
        <f>р10гл2!I176/'10,2'!H176</f>
        <v>1.0883547008547008</v>
      </c>
      <c r="Q176" s="25">
        <f>р10гл2!K176/'10,2'!I176</f>
        <v>1.0694444444444444</v>
      </c>
      <c r="R176" s="25">
        <f>р10гл2!M176/'10,2'!J176</f>
        <v>0.89127686472819212</v>
      </c>
      <c r="T176" s="209">
        <v>262</v>
      </c>
      <c r="U176" s="210">
        <f>T176/1.2</f>
        <v>218.33333333333334</v>
      </c>
      <c r="W176" s="1">
        <v>393</v>
      </c>
      <c r="X176" s="25">
        <f t="shared" si="6"/>
        <v>327.5</v>
      </c>
      <c r="Z176" s="1">
        <v>661</v>
      </c>
      <c r="AA176" s="25">
        <f t="shared" si="7"/>
        <v>550.83333333333337</v>
      </c>
    </row>
    <row r="177" spans="1:27" ht="12.75" customHeight="1" x14ac:dyDescent="0.2">
      <c r="A177" s="4" t="s">
        <v>1224</v>
      </c>
      <c r="B177" s="4" t="s">
        <v>2547</v>
      </c>
      <c r="C177" s="5" t="s">
        <v>2548</v>
      </c>
      <c r="D177" s="4" t="s">
        <v>15</v>
      </c>
      <c r="E177" s="20">
        <v>147</v>
      </c>
      <c r="F177" s="20">
        <v>161</v>
      </c>
      <c r="G177" s="20">
        <v>218</v>
      </c>
      <c r="H177" s="20">
        <v>243</v>
      </c>
      <c r="I177" s="20">
        <v>372</v>
      </c>
      <c r="J177" s="20">
        <v>409</v>
      </c>
      <c r="L177" s="14"/>
      <c r="M177" s="25">
        <f>р10гл2!E177/'10,2'!E177</f>
        <v>1.0680272108843538</v>
      </c>
      <c r="N177" s="25">
        <f>р10гл2!F177/'10,2'!F177</f>
        <v>1.0861283643892341</v>
      </c>
      <c r="O177" s="25">
        <f>р10гл2!H177/'10,2'!G177</f>
        <v>1.0688073394495412</v>
      </c>
      <c r="P177" s="25">
        <f>р10гл2!I177/'10,2'!H177</f>
        <v>1.0877914951989027</v>
      </c>
      <c r="Q177" s="25">
        <f>р10гл2!K177/'10,2'!I177</f>
        <v>1.0698924731182795</v>
      </c>
      <c r="R177" s="25">
        <f>р10гл2!M177/'10,2'!J177</f>
        <v>0.89242053789731046</v>
      </c>
      <c r="T177" s="209">
        <v>190</v>
      </c>
      <c r="U177" s="210">
        <f t="shared" si="8"/>
        <v>158.33333333333334</v>
      </c>
      <c r="W177" s="1">
        <v>289</v>
      </c>
      <c r="X177" s="25">
        <f t="shared" si="6"/>
        <v>240.83333333333334</v>
      </c>
      <c r="Z177" s="1">
        <v>478</v>
      </c>
      <c r="AA177" s="25">
        <f t="shared" si="7"/>
        <v>398.33333333333337</v>
      </c>
    </row>
    <row r="178" spans="1:27" ht="12.75" customHeight="1" x14ac:dyDescent="0.2">
      <c r="A178" s="4" t="s">
        <v>1227</v>
      </c>
      <c r="B178" s="4" t="s">
        <v>2549</v>
      </c>
      <c r="C178" s="5" t="s">
        <v>2550</v>
      </c>
      <c r="D178" s="4" t="s">
        <v>15</v>
      </c>
      <c r="E178" s="20">
        <v>591</v>
      </c>
      <c r="F178" s="20">
        <v>652</v>
      </c>
      <c r="G178" s="20">
        <v>874</v>
      </c>
      <c r="H178" s="20">
        <v>977</v>
      </c>
      <c r="I178" s="20">
        <v>1498</v>
      </c>
      <c r="J178" s="20">
        <v>1645</v>
      </c>
      <c r="L178" s="14"/>
      <c r="M178" s="25">
        <f>р10гл2!E178/'10,2'!E178</f>
        <v>1.0693739424703892</v>
      </c>
      <c r="N178" s="25">
        <f>р10гл2!F178/'10,2'!F178</f>
        <v>1.0883946830265849</v>
      </c>
      <c r="O178" s="25">
        <f>р10гл2!H178/'10,2'!G178</f>
        <v>1.0697940503432495</v>
      </c>
      <c r="P178" s="25">
        <f>р10гл2!I178/'10,2'!H178</f>
        <v>1.0874274991470489</v>
      </c>
      <c r="Q178" s="25">
        <f>р10гл2!K178/'10,2'!I178</f>
        <v>1.0700934579439252</v>
      </c>
      <c r="R178" s="25">
        <f>р10гл2!M178/'10,2'!J178</f>
        <v>0.89159067882472143</v>
      </c>
      <c r="T178" s="209">
        <v>336</v>
      </c>
      <c r="U178" s="210">
        <f t="shared" si="8"/>
        <v>280</v>
      </c>
      <c r="W178" s="1">
        <v>501</v>
      </c>
      <c r="X178" s="25">
        <f t="shared" si="6"/>
        <v>417.5</v>
      </c>
      <c r="Z178" s="1">
        <v>846</v>
      </c>
      <c r="AA178" s="25">
        <f t="shared" si="7"/>
        <v>705</v>
      </c>
    </row>
    <row r="179" spans="1:27" ht="12.75" customHeight="1" x14ac:dyDescent="0.2">
      <c r="A179" s="4" t="s">
        <v>1230</v>
      </c>
      <c r="B179" s="4" t="s">
        <v>2551</v>
      </c>
      <c r="C179" s="5" t="s">
        <v>2552</v>
      </c>
      <c r="D179" s="4" t="s">
        <v>15</v>
      </c>
      <c r="E179" s="20">
        <v>630</v>
      </c>
      <c r="F179" s="20">
        <v>694</v>
      </c>
      <c r="G179" s="20">
        <v>933</v>
      </c>
      <c r="H179" s="20">
        <v>1043</v>
      </c>
      <c r="I179" s="20">
        <v>1600</v>
      </c>
      <c r="J179" s="20">
        <v>1756</v>
      </c>
      <c r="L179" s="14"/>
      <c r="M179" s="25">
        <f>р10гл2!E179/'10,2'!E179</f>
        <v>1.0698412698412698</v>
      </c>
      <c r="N179" s="25">
        <f>р10гл2!F179/'10,2'!F179</f>
        <v>1.0884486071085495</v>
      </c>
      <c r="O179" s="25">
        <f>р10гл2!H179/'10,2'!G179</f>
        <v>1.0696677384780278</v>
      </c>
      <c r="P179" s="25">
        <f>р10гл2!I179/'10,2'!H179</f>
        <v>1.0878235858101628</v>
      </c>
      <c r="Q179" s="25">
        <f>р10гл2!K179/'10,2'!I179</f>
        <v>1.07</v>
      </c>
      <c r="R179" s="25">
        <f>р10гл2!M179/'10,2'!J179</f>
        <v>0.89170463173880044</v>
      </c>
      <c r="T179" s="209">
        <v>172</v>
      </c>
      <c r="U179" s="210">
        <f t="shared" si="8"/>
        <v>143.33333333333334</v>
      </c>
      <c r="W179" s="1">
        <v>260</v>
      </c>
      <c r="X179" s="25">
        <f t="shared" si="6"/>
        <v>216.66666666666669</v>
      </c>
      <c r="Z179" s="1">
        <v>438</v>
      </c>
      <c r="AA179" s="25">
        <f t="shared" si="7"/>
        <v>365</v>
      </c>
    </row>
    <row r="180" spans="1:27" ht="12.75" customHeight="1" x14ac:dyDescent="0.2">
      <c r="A180" s="4" t="s">
        <v>1233</v>
      </c>
      <c r="B180" s="4" t="s">
        <v>2553</v>
      </c>
      <c r="C180" s="5" t="s">
        <v>2554</v>
      </c>
      <c r="D180" s="4" t="s">
        <v>15</v>
      </c>
      <c r="E180" s="20">
        <v>266</v>
      </c>
      <c r="F180" s="20">
        <v>293</v>
      </c>
      <c r="G180" s="20">
        <v>395</v>
      </c>
      <c r="H180" s="20">
        <v>441</v>
      </c>
      <c r="I180" s="20">
        <v>675</v>
      </c>
      <c r="J180" s="20">
        <v>743</v>
      </c>
      <c r="L180" s="14"/>
      <c r="M180" s="25">
        <f>р10гл2!E180/'10,2'!E180</f>
        <v>1.0714285714285714</v>
      </c>
      <c r="N180" s="25">
        <f>р10гл2!F180/'10,2'!F180</f>
        <v>1.0895335608646188</v>
      </c>
      <c r="O180" s="25">
        <f>р10гл2!H180/'10,2'!G180</f>
        <v>1.070886075949367</v>
      </c>
      <c r="P180" s="25">
        <f>р10гл2!I180/'10,2'!H180</f>
        <v>1.0881330309901738</v>
      </c>
      <c r="Q180" s="25">
        <f>р10гл2!K180/'10,2'!I180</f>
        <v>1.0696296296296297</v>
      </c>
      <c r="R180" s="25">
        <f>р10гл2!M180/'10,2'!J180</f>
        <v>0.89165545087483178</v>
      </c>
      <c r="T180" s="209">
        <v>698</v>
      </c>
      <c r="U180" s="210">
        <f t="shared" si="8"/>
        <v>581.66666666666674</v>
      </c>
      <c r="W180" s="1">
        <v>1045</v>
      </c>
      <c r="X180" s="25">
        <f t="shared" si="6"/>
        <v>870.83333333333337</v>
      </c>
      <c r="Z180" s="1">
        <v>1760</v>
      </c>
      <c r="AA180" s="25">
        <f t="shared" si="7"/>
        <v>1466.6666666666667</v>
      </c>
    </row>
    <row r="181" spans="1:27" ht="12.75" customHeight="1" x14ac:dyDescent="0.2">
      <c r="A181" s="4" t="s">
        <v>1236</v>
      </c>
      <c r="B181" s="4" t="s">
        <v>2555</v>
      </c>
      <c r="C181" s="5" t="s">
        <v>2556</v>
      </c>
      <c r="D181" s="4" t="s">
        <v>15</v>
      </c>
      <c r="E181" s="20">
        <v>381</v>
      </c>
      <c r="F181" s="20">
        <v>421</v>
      </c>
      <c r="G181" s="20">
        <v>565</v>
      </c>
      <c r="H181" s="20">
        <v>631</v>
      </c>
      <c r="I181" s="20">
        <v>968</v>
      </c>
      <c r="J181" s="20">
        <v>1065</v>
      </c>
      <c r="L181" s="14"/>
      <c r="M181" s="25">
        <f>р10гл2!E181/'10,2'!E181</f>
        <v>1.0708661417322836</v>
      </c>
      <c r="N181" s="25">
        <f>р10гл2!F181/'10,2'!F181</f>
        <v>1.0866983372921615</v>
      </c>
      <c r="O181" s="25">
        <f>р10гл2!H181/'10,2'!G181</f>
        <v>1.0707964601769913</v>
      </c>
      <c r="P181" s="25">
        <f>р10гл2!I181/'10,2'!H181</f>
        <v>1.0875594294770206</v>
      </c>
      <c r="Q181" s="25">
        <f>р10гл2!K181/'10,2'!I181</f>
        <v>1.0702479338842976</v>
      </c>
      <c r="R181" s="25">
        <f>р10гл2!M181/'10,2'!J181</f>
        <v>0.892018779342723</v>
      </c>
      <c r="T181" s="209">
        <v>743</v>
      </c>
      <c r="U181" s="210">
        <f t="shared" si="8"/>
        <v>619.16666666666674</v>
      </c>
      <c r="W181" s="1">
        <v>1116</v>
      </c>
      <c r="X181" s="25">
        <f t="shared" si="6"/>
        <v>930</v>
      </c>
      <c r="Z181" s="1">
        <v>1879</v>
      </c>
      <c r="AA181" s="25">
        <f t="shared" si="7"/>
        <v>1565.8333333333335</v>
      </c>
    </row>
    <row r="182" spans="1:27" ht="24.75" customHeight="1" x14ac:dyDescent="0.2">
      <c r="A182" s="4" t="s">
        <v>1239</v>
      </c>
      <c r="B182" s="4" t="s">
        <v>2557</v>
      </c>
      <c r="C182" s="5" t="s">
        <v>2558</v>
      </c>
      <c r="D182" s="4" t="s">
        <v>15</v>
      </c>
      <c r="E182" s="20">
        <v>444</v>
      </c>
      <c r="F182" s="20">
        <v>489</v>
      </c>
      <c r="G182" s="20">
        <v>658</v>
      </c>
      <c r="H182" s="20">
        <v>734</v>
      </c>
      <c r="I182" s="20">
        <v>1127</v>
      </c>
      <c r="J182" s="20">
        <v>1237</v>
      </c>
      <c r="L182" s="14"/>
      <c r="M182" s="25">
        <f>р10гл2!E182/'10,2'!E182</f>
        <v>1.0698198198198199</v>
      </c>
      <c r="N182" s="25">
        <f>р10гл2!F182/'10,2'!F182</f>
        <v>1.0873551465576006</v>
      </c>
      <c r="O182" s="25">
        <f>р10гл2!H182/'10,2'!G182</f>
        <v>1.0699088145896656</v>
      </c>
      <c r="P182" s="25">
        <f>р10гл2!I182/'10,2'!H182</f>
        <v>1.0873069936421436</v>
      </c>
      <c r="Q182" s="25">
        <f>р10гл2!K182/'10,2'!I182</f>
        <v>1.0700976042590948</v>
      </c>
      <c r="R182" s="25">
        <f>р10гл2!M182/'10,2'!J182</f>
        <v>0.89194287254109417</v>
      </c>
      <c r="T182" s="209">
        <v>314</v>
      </c>
      <c r="U182" s="210">
        <f t="shared" si="8"/>
        <v>261.66666666666669</v>
      </c>
      <c r="W182" s="1">
        <v>472</v>
      </c>
      <c r="X182" s="25">
        <f t="shared" si="6"/>
        <v>393.33333333333337</v>
      </c>
      <c r="Z182" s="1">
        <v>795</v>
      </c>
      <c r="AA182" s="25">
        <f t="shared" si="7"/>
        <v>662.5</v>
      </c>
    </row>
    <row r="183" spans="1:27" ht="12.75" customHeight="1" x14ac:dyDescent="0.2">
      <c r="A183" s="4" t="s">
        <v>1242</v>
      </c>
      <c r="B183" s="4" t="s">
        <v>2559</v>
      </c>
      <c r="C183" s="5" t="s">
        <v>2376</v>
      </c>
      <c r="D183" s="4" t="s">
        <v>15</v>
      </c>
      <c r="E183" s="20">
        <v>627</v>
      </c>
      <c r="F183" s="20">
        <v>661</v>
      </c>
      <c r="G183" s="20">
        <v>654</v>
      </c>
      <c r="H183" s="20">
        <v>721</v>
      </c>
      <c r="I183" s="20">
        <v>1524</v>
      </c>
      <c r="J183" s="20">
        <v>1588</v>
      </c>
      <c r="L183" s="14"/>
      <c r="M183" s="25">
        <f>р10гл2!E183/'10,2'!E183</f>
        <v>1.0701754385964912</v>
      </c>
      <c r="N183" s="25">
        <f>р10гл2!F183/'10,2'!F183</f>
        <v>1.0874180534543623</v>
      </c>
      <c r="O183" s="25">
        <f>р10гл2!H183/'10,2'!G183</f>
        <v>1.070336391437309</v>
      </c>
      <c r="P183" s="25">
        <f>р10гл2!I183/'10,2'!H183</f>
        <v>1.0871705963938973</v>
      </c>
      <c r="Q183" s="25">
        <f>р10гл2!K183/'10,2'!I183</f>
        <v>1.0702099737532809</v>
      </c>
      <c r="R183" s="25">
        <f>р10гл2!M183/'10,2'!J183</f>
        <v>0.89158270361041148</v>
      </c>
      <c r="T183" s="209">
        <v>450</v>
      </c>
      <c r="U183" s="210">
        <f t="shared" si="8"/>
        <v>375</v>
      </c>
      <c r="W183" s="1">
        <v>675</v>
      </c>
      <c r="X183" s="25">
        <f t="shared" si="6"/>
        <v>562.5</v>
      </c>
      <c r="Z183" s="1">
        <v>1140</v>
      </c>
      <c r="AA183" s="25">
        <f t="shared" si="7"/>
        <v>950</v>
      </c>
    </row>
    <row r="184" spans="1:27" ht="12.75" customHeight="1" x14ac:dyDescent="0.2">
      <c r="A184" s="4" t="s">
        <v>1245</v>
      </c>
      <c r="B184" s="4" t="s">
        <v>2560</v>
      </c>
      <c r="C184" s="5" t="s">
        <v>2561</v>
      </c>
      <c r="D184" s="4" t="s">
        <v>15</v>
      </c>
      <c r="E184" s="20">
        <v>754</v>
      </c>
      <c r="F184" s="20">
        <v>832</v>
      </c>
      <c r="G184" s="20">
        <v>1118</v>
      </c>
      <c r="H184" s="20">
        <v>1249</v>
      </c>
      <c r="I184" s="20">
        <v>1914</v>
      </c>
      <c r="J184" s="20">
        <v>2103</v>
      </c>
      <c r="L184" s="14"/>
      <c r="M184" s="25">
        <f>р10гл2!E184/'10,2'!E184</f>
        <v>1.0702917771883289</v>
      </c>
      <c r="N184" s="25">
        <f>р10гл2!F184/'10,2'!F184</f>
        <v>1.0875400641025641</v>
      </c>
      <c r="O184" s="25">
        <f>р10гл2!H184/'10,2'!G184</f>
        <v>1.069767441860465</v>
      </c>
      <c r="P184" s="25">
        <f>р10гл2!I184/'10,2'!H184</f>
        <v>1.087483319989325</v>
      </c>
      <c r="Q184" s="25">
        <f>р10гл2!K184/'10,2'!I184</f>
        <v>1.0700104493207943</v>
      </c>
      <c r="R184" s="25">
        <f>р10гл2!M184/'10,2'!J184</f>
        <v>0.891583452211127</v>
      </c>
      <c r="T184" s="209">
        <v>523</v>
      </c>
      <c r="U184" s="210">
        <f t="shared" si="8"/>
        <v>435.83333333333337</v>
      </c>
      <c r="W184" s="1">
        <v>785</v>
      </c>
      <c r="X184" s="25">
        <f t="shared" si="6"/>
        <v>654.16666666666674</v>
      </c>
      <c r="Z184" s="1">
        <v>1324</v>
      </c>
      <c r="AA184" s="25">
        <f t="shared" si="7"/>
        <v>1103.3333333333335</v>
      </c>
    </row>
    <row r="185" spans="1:27" ht="12.75" customHeight="1" x14ac:dyDescent="0.2">
      <c r="A185" s="4" t="s">
        <v>1248</v>
      </c>
      <c r="B185" s="4" t="s">
        <v>2562</v>
      </c>
      <c r="C185" s="5" t="s">
        <v>2563</v>
      </c>
      <c r="D185" s="4" t="s">
        <v>15</v>
      </c>
      <c r="E185" s="20">
        <v>577</v>
      </c>
      <c r="F185" s="20">
        <v>636</v>
      </c>
      <c r="G185" s="20">
        <v>855</v>
      </c>
      <c r="H185" s="20">
        <v>954</v>
      </c>
      <c r="I185" s="20">
        <v>1464</v>
      </c>
      <c r="J185" s="20">
        <v>1609</v>
      </c>
      <c r="L185" s="14"/>
      <c r="M185" s="25">
        <f>р10гл2!E185/'10,2'!E185</f>
        <v>1.0693240901213172</v>
      </c>
      <c r="N185" s="25">
        <f>р10гл2!F185/'10,2'!F185</f>
        <v>1.0886006289308177</v>
      </c>
      <c r="O185" s="25">
        <f>р10гл2!H185/'10,2'!G185</f>
        <v>1.0701754385964912</v>
      </c>
      <c r="P185" s="25">
        <f>р10гл2!I185/'10,2'!H185</f>
        <v>1.0880677847658979</v>
      </c>
      <c r="Q185" s="25">
        <f>р10гл2!K185/'10,2'!I185</f>
        <v>1.069672131147541</v>
      </c>
      <c r="R185" s="25">
        <f>р10гл2!M185/'10,2'!J185</f>
        <v>0.89185829707893105</v>
      </c>
      <c r="T185" s="209">
        <v>707</v>
      </c>
      <c r="U185" s="210">
        <f t="shared" si="8"/>
        <v>589.16666666666674</v>
      </c>
      <c r="W185" s="1">
        <v>771</v>
      </c>
      <c r="X185" s="25">
        <f t="shared" si="6"/>
        <v>642.5</v>
      </c>
      <c r="Z185" s="1">
        <v>1699</v>
      </c>
      <c r="AA185" s="25">
        <f t="shared" si="7"/>
        <v>1415.8333333333335</v>
      </c>
    </row>
    <row r="186" spans="1:27" ht="12.75" customHeight="1" x14ac:dyDescent="0.2">
      <c r="A186" s="4" t="s">
        <v>1251</v>
      </c>
      <c r="B186" s="4" t="s">
        <v>2564</v>
      </c>
      <c r="C186" s="5" t="s">
        <v>2565</v>
      </c>
      <c r="D186" s="4" t="s">
        <v>15</v>
      </c>
      <c r="E186" s="20">
        <v>147</v>
      </c>
      <c r="F186" s="20">
        <v>161</v>
      </c>
      <c r="G186" s="20">
        <v>218</v>
      </c>
      <c r="H186" s="20">
        <v>243</v>
      </c>
      <c r="I186" s="20">
        <v>372</v>
      </c>
      <c r="J186" s="20">
        <v>409</v>
      </c>
      <c r="L186" s="14"/>
      <c r="M186" s="25">
        <f>р10гл2!E186/'10,2'!E186</f>
        <v>1.0680272108843538</v>
      </c>
      <c r="N186" s="25">
        <f>р10гл2!F186/'10,2'!F186</f>
        <v>1.0861283643892341</v>
      </c>
      <c r="O186" s="25">
        <f>р10гл2!H186/'10,2'!G186</f>
        <v>1.0688073394495412</v>
      </c>
      <c r="P186" s="25">
        <f>р10гл2!I186/'10,2'!H186</f>
        <v>1.0877914951989027</v>
      </c>
      <c r="Q186" s="25">
        <f>р10гл2!K186/'10,2'!I186</f>
        <v>1.0698924731182795</v>
      </c>
      <c r="R186" s="25">
        <f>р10гл2!M186/'10,2'!J186</f>
        <v>0.89242053789731046</v>
      </c>
      <c r="T186" s="209">
        <v>890</v>
      </c>
      <c r="U186" s="210">
        <f t="shared" si="8"/>
        <v>741.66666666666674</v>
      </c>
      <c r="W186" s="1">
        <v>1336</v>
      </c>
      <c r="X186" s="25">
        <f t="shared" si="6"/>
        <v>1113.3333333333335</v>
      </c>
      <c r="Z186" s="1">
        <v>2250</v>
      </c>
      <c r="AA186" s="25">
        <f t="shared" si="7"/>
        <v>1875</v>
      </c>
    </row>
    <row r="187" spans="1:27" ht="24.75" customHeight="1" x14ac:dyDescent="0.2">
      <c r="A187" s="4" t="s">
        <v>1254</v>
      </c>
      <c r="B187" s="4" t="s">
        <v>2566</v>
      </c>
      <c r="C187" s="5" t="s">
        <v>2567</v>
      </c>
      <c r="D187" s="4" t="s">
        <v>15</v>
      </c>
      <c r="E187" s="20">
        <v>666</v>
      </c>
      <c r="F187" s="20">
        <v>734</v>
      </c>
      <c r="G187" s="20">
        <v>987</v>
      </c>
      <c r="H187" s="20">
        <v>1101</v>
      </c>
      <c r="I187" s="20">
        <v>1690</v>
      </c>
      <c r="J187" s="20">
        <v>1854</v>
      </c>
      <c r="L187" s="14"/>
      <c r="M187" s="25">
        <f>р10гл2!E187/'10,2'!E187</f>
        <v>1.0705705705705706</v>
      </c>
      <c r="N187" s="25">
        <f>р10гл2!F187/'10,2'!F187</f>
        <v>1.0873069936421436</v>
      </c>
      <c r="O187" s="25">
        <f>р10гл2!H187/'10,2'!G187</f>
        <v>1.0699088145896656</v>
      </c>
      <c r="P187" s="25">
        <f>р10гл2!I187/'10,2'!H187</f>
        <v>1.0877686951256436</v>
      </c>
      <c r="Q187" s="25">
        <f>р10гл2!K187/'10,2'!I187</f>
        <v>1.0698224852071005</v>
      </c>
      <c r="R187" s="25">
        <f>р10гл2!M187/'10,2'!J187</f>
        <v>0.89176555195972684</v>
      </c>
      <c r="T187" s="209">
        <v>681</v>
      </c>
      <c r="U187" s="210">
        <f t="shared" si="8"/>
        <v>567.5</v>
      </c>
      <c r="W187" s="1">
        <v>1021</v>
      </c>
      <c r="X187" s="25">
        <f t="shared" si="6"/>
        <v>850.83333333333337</v>
      </c>
      <c r="Z187" s="1">
        <v>1722</v>
      </c>
      <c r="AA187" s="25">
        <f t="shared" si="7"/>
        <v>1435</v>
      </c>
    </row>
    <row r="188" spans="1:27" ht="24.75" customHeight="1" x14ac:dyDescent="0.2">
      <c r="A188" s="4" t="s">
        <v>1257</v>
      </c>
      <c r="B188" s="4" t="s">
        <v>2568</v>
      </c>
      <c r="C188" s="5" t="s">
        <v>2569</v>
      </c>
      <c r="D188" s="4" t="s">
        <v>15</v>
      </c>
      <c r="E188" s="20">
        <v>221</v>
      </c>
      <c r="F188" s="20">
        <v>245</v>
      </c>
      <c r="G188" s="20">
        <v>330</v>
      </c>
      <c r="H188" s="20">
        <v>367</v>
      </c>
      <c r="I188" s="20">
        <v>563</v>
      </c>
      <c r="J188" s="20">
        <v>618</v>
      </c>
      <c r="L188" s="14"/>
      <c r="M188" s="25">
        <f>р10гл2!E188/'10,2'!E188</f>
        <v>1.0678733031674208</v>
      </c>
      <c r="N188" s="25">
        <f>р10гл2!F188/'10,2'!F188</f>
        <v>1.0872108843537416</v>
      </c>
      <c r="O188" s="25">
        <f>р10гл2!H188/'10,2'!G188</f>
        <v>1.0696969696969696</v>
      </c>
      <c r="P188" s="25">
        <f>р10гл2!I188/'10,2'!H188</f>
        <v>1.0886920980926431</v>
      </c>
      <c r="Q188" s="25">
        <f>р10гл2!K188/'10,2'!I188</f>
        <v>1.0692717584369449</v>
      </c>
      <c r="R188" s="25">
        <f>р10гл2!M188/'10,2'!J188</f>
        <v>0.89131607335490837</v>
      </c>
      <c r="T188" s="209">
        <v>172</v>
      </c>
      <c r="U188" s="210">
        <f t="shared" si="8"/>
        <v>143.33333333333334</v>
      </c>
      <c r="W188" s="1">
        <v>260</v>
      </c>
      <c r="X188" s="25">
        <f t="shared" si="6"/>
        <v>216.66666666666669</v>
      </c>
      <c r="Z188" s="1">
        <v>438</v>
      </c>
      <c r="AA188" s="25">
        <f t="shared" si="7"/>
        <v>365</v>
      </c>
    </row>
    <row r="189" spans="1:27" ht="12.75" customHeight="1" x14ac:dyDescent="0.2">
      <c r="A189" s="4" t="s">
        <v>1260</v>
      </c>
      <c r="B189" s="4" t="s">
        <v>2570</v>
      </c>
      <c r="C189" s="5" t="s">
        <v>2571</v>
      </c>
      <c r="D189" s="4" t="s">
        <v>15</v>
      </c>
      <c r="E189" s="20">
        <v>147</v>
      </c>
      <c r="F189" s="20">
        <v>161</v>
      </c>
      <c r="G189" s="20">
        <v>218</v>
      </c>
      <c r="H189" s="20">
        <v>243</v>
      </c>
      <c r="I189" s="20">
        <v>372</v>
      </c>
      <c r="J189" s="20">
        <v>409</v>
      </c>
      <c r="L189" s="14"/>
      <c r="M189" s="25">
        <f>р10гл2!E189/'10,2'!E189</f>
        <v>1.0680272108843538</v>
      </c>
      <c r="N189" s="25">
        <f>р10гл2!F189/'10,2'!F189</f>
        <v>1.0861283643892341</v>
      </c>
      <c r="O189" s="25">
        <f>р10гл2!H189/'10,2'!G189</f>
        <v>1.0688073394495412</v>
      </c>
      <c r="P189" s="25">
        <f>р10гл2!I189/'10,2'!H189</f>
        <v>1.0877914951989027</v>
      </c>
      <c r="Q189" s="25">
        <f>р10гл2!K189/'10,2'!I189</f>
        <v>1.0698924731182795</v>
      </c>
      <c r="R189" s="25">
        <f>р10гл2!M189/'10,2'!J189</f>
        <v>0.89242053789731046</v>
      </c>
      <c r="T189" s="209">
        <v>785</v>
      </c>
      <c r="U189" s="210">
        <f t="shared" si="8"/>
        <v>654.16666666666674</v>
      </c>
      <c r="W189" s="1">
        <v>1178</v>
      </c>
      <c r="X189" s="25">
        <f t="shared" si="6"/>
        <v>981.66666666666674</v>
      </c>
      <c r="Z189" s="1">
        <v>1984</v>
      </c>
      <c r="AA189" s="25">
        <f t="shared" si="7"/>
        <v>1653.3333333333335</v>
      </c>
    </row>
    <row r="190" spans="1:27" ht="12.75" customHeight="1" x14ac:dyDescent="0.2">
      <c r="A190" s="4" t="s">
        <v>1263</v>
      </c>
      <c r="B190" s="4" t="s">
        <v>2572</v>
      </c>
      <c r="C190" s="5" t="s">
        <v>2573</v>
      </c>
      <c r="D190" s="4" t="s">
        <v>15</v>
      </c>
      <c r="E190" s="20">
        <v>666</v>
      </c>
      <c r="F190" s="20">
        <v>734</v>
      </c>
      <c r="G190" s="20">
        <v>987</v>
      </c>
      <c r="H190" s="20">
        <v>1101</v>
      </c>
      <c r="I190" s="20">
        <v>1690</v>
      </c>
      <c r="J190" s="20">
        <v>1854</v>
      </c>
      <c r="L190" s="14"/>
      <c r="M190" s="25">
        <f>р10гл2!E190/'10,2'!E190</f>
        <v>1.0705705705705706</v>
      </c>
      <c r="N190" s="25">
        <f>р10гл2!F190/'10,2'!F190</f>
        <v>1.0873069936421436</v>
      </c>
      <c r="O190" s="25">
        <f>р10гл2!H190/'10,2'!G190</f>
        <v>1.0699088145896656</v>
      </c>
      <c r="P190" s="25">
        <f>р10гл2!I190/'10,2'!H190</f>
        <v>1.0877686951256436</v>
      </c>
      <c r="Q190" s="25">
        <f>р10гл2!K190/'10,2'!I190</f>
        <v>1.0698224852071005</v>
      </c>
      <c r="R190" s="25">
        <f>р10гл2!M190/'10,2'!J190</f>
        <v>0.89176555195972684</v>
      </c>
      <c r="T190" s="209">
        <v>262</v>
      </c>
      <c r="U190" s="210">
        <f t="shared" si="8"/>
        <v>218.33333333333334</v>
      </c>
      <c r="W190" s="1">
        <v>393</v>
      </c>
      <c r="X190" s="25">
        <f t="shared" si="6"/>
        <v>327.5</v>
      </c>
      <c r="Z190" s="1">
        <v>661</v>
      </c>
      <c r="AA190" s="25">
        <f t="shared" si="7"/>
        <v>550.83333333333337</v>
      </c>
    </row>
    <row r="191" spans="1:27" ht="12.75" customHeight="1" x14ac:dyDescent="0.2">
      <c r="A191" s="4" t="s">
        <v>1266</v>
      </c>
      <c r="B191" s="4" t="s">
        <v>2574</v>
      </c>
      <c r="C191" s="5" t="s">
        <v>2575</v>
      </c>
      <c r="D191" s="4" t="s">
        <v>15</v>
      </c>
      <c r="E191" s="20">
        <v>456</v>
      </c>
      <c r="F191" s="20">
        <v>504</v>
      </c>
      <c r="G191" s="20">
        <v>677</v>
      </c>
      <c r="H191" s="20">
        <v>756</v>
      </c>
      <c r="I191" s="20">
        <v>1161</v>
      </c>
      <c r="J191" s="20">
        <v>1275</v>
      </c>
      <c r="L191" s="14"/>
      <c r="M191" s="25">
        <f>р10гл2!E191/'10,2'!E191</f>
        <v>1.0701754385964912</v>
      </c>
      <c r="N191" s="25">
        <f>р10гл2!F191/'10,2'!F191</f>
        <v>1.0872685185185185</v>
      </c>
      <c r="O191" s="25">
        <f>р10гл2!H191/'10,2'!G191</f>
        <v>1.069423929098966</v>
      </c>
      <c r="P191" s="25">
        <f>р10гл2!I191/'10,2'!H191</f>
        <v>1.087940917107584</v>
      </c>
      <c r="Q191" s="25">
        <f>р10гл2!K191/'10,2'!I191</f>
        <v>1.069767441860465</v>
      </c>
      <c r="R191" s="25">
        <f>р10гл2!M191/'10,2'!J191</f>
        <v>0.89150326797385626</v>
      </c>
      <c r="T191" s="209">
        <v>172</v>
      </c>
      <c r="U191" s="210">
        <f t="shared" si="8"/>
        <v>143.33333333333334</v>
      </c>
      <c r="W191" s="1">
        <v>260</v>
      </c>
      <c r="X191" s="25">
        <f t="shared" si="6"/>
        <v>216.66666666666669</v>
      </c>
      <c r="Z191" s="1">
        <v>438</v>
      </c>
      <c r="AA191" s="25">
        <f t="shared" si="7"/>
        <v>365</v>
      </c>
    </row>
    <row r="192" spans="1:27" ht="12.75" customHeight="1" x14ac:dyDescent="0.2">
      <c r="A192" s="4" t="s">
        <v>1270</v>
      </c>
      <c r="B192" s="4" t="s">
        <v>2576</v>
      </c>
      <c r="C192" s="5" t="s">
        <v>2440</v>
      </c>
      <c r="D192" s="4" t="s">
        <v>15</v>
      </c>
      <c r="E192" s="20">
        <v>172</v>
      </c>
      <c r="F192" s="20">
        <v>192</v>
      </c>
      <c r="G192" s="20">
        <v>272</v>
      </c>
      <c r="H192" s="20">
        <v>305</v>
      </c>
      <c r="I192" s="20">
        <v>441</v>
      </c>
      <c r="J192" s="20">
        <v>488</v>
      </c>
      <c r="L192" s="14"/>
      <c r="M192" s="25">
        <f>р10гл2!E192/'10,2'!E192</f>
        <v>1.069767441860465</v>
      </c>
      <c r="N192" s="25">
        <f>р10гл2!F192/'10,2'!F192</f>
        <v>1.0855034722222223</v>
      </c>
      <c r="O192" s="25">
        <f>р10гл2!H192/'10,2'!G192</f>
        <v>1.0698529411764706</v>
      </c>
      <c r="P192" s="25">
        <f>р10гл2!I192/'10,2'!H192</f>
        <v>1.0866666666666667</v>
      </c>
      <c r="Q192" s="25">
        <f>р10гл2!K192/'10,2'!I192</f>
        <v>1.0702947845804989</v>
      </c>
      <c r="R192" s="25">
        <f>р10гл2!M192/'10,2'!J192</f>
        <v>0.89139344262295084</v>
      </c>
      <c r="T192" s="209">
        <v>785</v>
      </c>
      <c r="U192" s="210">
        <f t="shared" si="8"/>
        <v>654.16666666666674</v>
      </c>
      <c r="W192" s="1">
        <v>1178</v>
      </c>
      <c r="X192" s="25">
        <f t="shared" si="6"/>
        <v>981.66666666666674</v>
      </c>
      <c r="Z192" s="1">
        <v>1984</v>
      </c>
      <c r="AA192" s="25">
        <f t="shared" si="7"/>
        <v>1653.3333333333335</v>
      </c>
    </row>
    <row r="193" spans="1:27" ht="12.75" customHeight="1" x14ac:dyDescent="0.2">
      <c r="A193" s="4" t="s">
        <v>1273</v>
      </c>
      <c r="B193" s="4" t="s">
        <v>2577</v>
      </c>
      <c r="C193" s="5" t="s">
        <v>2578</v>
      </c>
      <c r="D193" s="4" t="s">
        <v>15</v>
      </c>
      <c r="E193" s="20">
        <v>308</v>
      </c>
      <c r="F193" s="20">
        <v>341</v>
      </c>
      <c r="G193" s="20">
        <v>469</v>
      </c>
      <c r="H193" s="20">
        <v>524</v>
      </c>
      <c r="I193" s="20">
        <v>785</v>
      </c>
      <c r="J193" s="20">
        <v>868</v>
      </c>
      <c r="L193" s="14"/>
      <c r="M193" s="25">
        <f>р10гл2!E193/'10,2'!E193</f>
        <v>1.0714285714285714</v>
      </c>
      <c r="N193" s="25">
        <f>р10гл2!F193/'10,2'!F193</f>
        <v>1.0882209188660803</v>
      </c>
      <c r="O193" s="25">
        <f>р10гл2!H193/'10,2'!G193</f>
        <v>1.0703624733475481</v>
      </c>
      <c r="P193" s="25">
        <f>р10гл2!I193/'10,2'!H193</f>
        <v>1.0884541984732825</v>
      </c>
      <c r="Q193" s="25">
        <f>р10гл2!K193/'10,2'!I193</f>
        <v>1.0700636942675159</v>
      </c>
      <c r="R193" s="25">
        <f>р10гл2!M193/'10,2'!J193</f>
        <v>0.89189708141321056</v>
      </c>
      <c r="T193" s="209">
        <v>539</v>
      </c>
      <c r="U193" s="210">
        <f>T193/1.2</f>
        <v>449.16666666666669</v>
      </c>
      <c r="W193" s="1">
        <v>809</v>
      </c>
      <c r="X193" s="25">
        <f t="shared" si="6"/>
        <v>674.16666666666674</v>
      </c>
      <c r="Z193" s="1">
        <v>1364</v>
      </c>
      <c r="AA193" s="25">
        <f t="shared" si="7"/>
        <v>1136.6666666666667</v>
      </c>
    </row>
    <row r="194" spans="1:27" ht="12.75" customHeight="1" x14ac:dyDescent="0.2">
      <c r="A194" s="4" t="s">
        <v>1276</v>
      </c>
      <c r="B194" s="4" t="s">
        <v>2579</v>
      </c>
      <c r="C194" s="5" t="s">
        <v>2580</v>
      </c>
      <c r="D194" s="4" t="s">
        <v>15</v>
      </c>
      <c r="E194" s="20">
        <v>93</v>
      </c>
      <c r="F194" s="20">
        <v>104</v>
      </c>
      <c r="G194" s="20">
        <v>139</v>
      </c>
      <c r="H194" s="20">
        <v>154</v>
      </c>
      <c r="I194" s="20">
        <v>235</v>
      </c>
      <c r="J194" s="20">
        <v>260</v>
      </c>
      <c r="L194" s="14"/>
      <c r="M194" s="25">
        <f>р10гл2!E194/'10,2'!E194</f>
        <v>1.075268817204301</v>
      </c>
      <c r="N194" s="25">
        <f>р10гл2!F194/'10,2'!F194</f>
        <v>1.0850961538461539</v>
      </c>
      <c r="O194" s="25">
        <f>р10гл2!H194/'10,2'!G194</f>
        <v>1.0719424460431655</v>
      </c>
      <c r="P194" s="25">
        <f>р10гл2!I194/'10,2'!H194</f>
        <v>1.0892857142857142</v>
      </c>
      <c r="Q194" s="25">
        <f>р10гл2!K194/'10,2'!I194</f>
        <v>1.0680851063829788</v>
      </c>
      <c r="R194" s="25">
        <f>р10гл2!M194/'10,2'!J194</f>
        <v>0.89102564102564108</v>
      </c>
      <c r="T194" s="209">
        <v>205</v>
      </c>
      <c r="U194" s="210">
        <f t="shared" si="8"/>
        <v>170.83333333333334</v>
      </c>
      <c r="W194" s="1">
        <v>326</v>
      </c>
      <c r="X194" s="25">
        <f t="shared" si="6"/>
        <v>271.66666666666669</v>
      </c>
      <c r="Z194" s="1">
        <v>522</v>
      </c>
      <c r="AA194" s="25">
        <f t="shared" si="7"/>
        <v>435</v>
      </c>
    </row>
    <row r="195" spans="1:27" ht="12.75" customHeight="1" x14ac:dyDescent="0.2">
      <c r="A195" s="4" t="s">
        <v>1279</v>
      </c>
      <c r="B195" s="4" t="s">
        <v>2581</v>
      </c>
      <c r="C195" s="5" t="s">
        <v>2582</v>
      </c>
      <c r="D195" s="4" t="s">
        <v>15</v>
      </c>
      <c r="E195" s="20">
        <v>266</v>
      </c>
      <c r="F195" s="20">
        <v>293</v>
      </c>
      <c r="G195" s="20">
        <v>395</v>
      </c>
      <c r="H195" s="20">
        <v>441</v>
      </c>
      <c r="I195" s="20">
        <v>675</v>
      </c>
      <c r="J195" s="20">
        <v>743</v>
      </c>
      <c r="L195" s="14"/>
      <c r="M195" s="25">
        <f>р10гл2!E195/'10,2'!E195</f>
        <v>1.0714285714285714</v>
      </c>
      <c r="N195" s="25">
        <f>р10гл2!F195/'10,2'!F195</f>
        <v>1.0895335608646188</v>
      </c>
      <c r="O195" s="25">
        <f>р10гл2!H195/'10,2'!G195</f>
        <v>1.070886075949367</v>
      </c>
      <c r="P195" s="25">
        <f>р10гл2!I195/'10,2'!H195</f>
        <v>1.0881330309901738</v>
      </c>
      <c r="Q195" s="25">
        <f>р10гл2!K195/'10,2'!I195</f>
        <v>1.0696296296296297</v>
      </c>
      <c r="R195" s="25">
        <f>р10гл2!M195/'10,2'!J195</f>
        <v>0.89165545087483178</v>
      </c>
      <c r="T195" s="209">
        <v>365</v>
      </c>
      <c r="U195" s="210">
        <f t="shared" si="8"/>
        <v>304.16666666666669</v>
      </c>
      <c r="W195" s="1">
        <v>561</v>
      </c>
      <c r="X195" s="25">
        <f t="shared" si="6"/>
        <v>467.5</v>
      </c>
      <c r="Z195" s="1">
        <v>929</v>
      </c>
      <c r="AA195" s="25">
        <f t="shared" si="7"/>
        <v>774.16666666666674</v>
      </c>
    </row>
    <row r="196" spans="1:27" ht="12.75" customHeight="1" x14ac:dyDescent="0.2">
      <c r="A196" s="4" t="s">
        <v>1282</v>
      </c>
      <c r="B196" s="4" t="s">
        <v>2583</v>
      </c>
      <c r="C196" s="5" t="s">
        <v>2584</v>
      </c>
      <c r="D196" s="4" t="s">
        <v>15</v>
      </c>
      <c r="E196" s="20">
        <v>310</v>
      </c>
      <c r="F196" s="20">
        <v>342</v>
      </c>
      <c r="G196" s="20">
        <v>461</v>
      </c>
      <c r="H196" s="20">
        <v>516</v>
      </c>
      <c r="I196" s="20">
        <v>789</v>
      </c>
      <c r="J196" s="20">
        <v>867</v>
      </c>
      <c r="L196" s="14"/>
      <c r="M196" s="25">
        <f>р10гл2!E196/'10,2'!E196</f>
        <v>1.0709677419354839</v>
      </c>
      <c r="N196" s="25">
        <f>р10гл2!F196/'10,2'!F196</f>
        <v>1.0880116959064325</v>
      </c>
      <c r="O196" s="25">
        <f>р10гл2!H196/'10,2'!G196</f>
        <v>1.0694143167028201</v>
      </c>
      <c r="P196" s="25">
        <f>р10гл2!I196/'10,2'!H196</f>
        <v>1.0875968992248062</v>
      </c>
      <c r="Q196" s="25">
        <f>р10гл2!K196/'10,2'!I196</f>
        <v>1.0697084917617237</v>
      </c>
      <c r="R196" s="25">
        <f>р10гл2!M196/'10,2'!J196</f>
        <v>0.89196462898885054</v>
      </c>
      <c r="T196" s="209">
        <v>111</v>
      </c>
      <c r="U196" s="210">
        <f t="shared" si="8"/>
        <v>92.5</v>
      </c>
      <c r="W196" s="1">
        <v>165</v>
      </c>
      <c r="X196" s="25">
        <f t="shared" si="6"/>
        <v>137.5</v>
      </c>
      <c r="Z196" s="1">
        <v>278</v>
      </c>
      <c r="AA196" s="25">
        <f t="shared" si="7"/>
        <v>231.66666666666669</v>
      </c>
    </row>
    <row r="197" spans="1:27" ht="12.75" customHeight="1" x14ac:dyDescent="0.2">
      <c r="A197" s="4" t="s">
        <v>1285</v>
      </c>
      <c r="B197" s="4" t="s">
        <v>2585</v>
      </c>
      <c r="C197" s="5" t="s">
        <v>2586</v>
      </c>
      <c r="D197" s="4" t="s">
        <v>15</v>
      </c>
      <c r="E197" s="20">
        <v>274</v>
      </c>
      <c r="F197" s="20">
        <v>303</v>
      </c>
      <c r="G197" s="20">
        <v>409</v>
      </c>
      <c r="H197" s="20">
        <v>455</v>
      </c>
      <c r="I197" s="20">
        <v>698</v>
      </c>
      <c r="J197" s="20">
        <v>767</v>
      </c>
      <c r="L197" s="14"/>
      <c r="M197" s="25">
        <f>р10гл2!E197/'10,2'!E197</f>
        <v>1.0693430656934306</v>
      </c>
      <c r="N197" s="25">
        <f>р10гл2!F197/'10,2'!F197</f>
        <v>1.087128712871287</v>
      </c>
      <c r="O197" s="25">
        <f>р10гл2!H197/'10,2'!G197</f>
        <v>1.0709046454767726</v>
      </c>
      <c r="P197" s="25">
        <f>р10гл2!I197/'10,2'!H197</f>
        <v>1.0881684981684983</v>
      </c>
      <c r="Q197" s="25">
        <f>р10гл2!K197/'10,2'!I197</f>
        <v>1.0702005730659025</v>
      </c>
      <c r="R197" s="25">
        <f>р10гл2!M197/'10,2'!J197</f>
        <v>0.89200347674923952</v>
      </c>
      <c r="T197" s="209">
        <v>314</v>
      </c>
      <c r="U197" s="210">
        <f t="shared" si="8"/>
        <v>261.66666666666669</v>
      </c>
      <c r="W197" s="1">
        <v>472</v>
      </c>
      <c r="X197" s="25">
        <f t="shared" si="6"/>
        <v>393.33333333333337</v>
      </c>
      <c r="Z197" s="1">
        <v>795</v>
      </c>
      <c r="AA197" s="25">
        <f t="shared" si="7"/>
        <v>662.5</v>
      </c>
    </row>
    <row r="198" spans="1:27" ht="12.75" customHeight="1" x14ac:dyDescent="0.2">
      <c r="A198" s="4" t="s">
        <v>1288</v>
      </c>
      <c r="B198" s="4" t="s">
        <v>2587</v>
      </c>
      <c r="C198" s="5" t="s">
        <v>2588</v>
      </c>
      <c r="D198" s="4" t="s">
        <v>15</v>
      </c>
      <c r="E198" s="20">
        <v>155</v>
      </c>
      <c r="F198" s="20">
        <v>173</v>
      </c>
      <c r="G198" s="20">
        <v>230</v>
      </c>
      <c r="H198" s="20">
        <v>258</v>
      </c>
      <c r="I198" s="20">
        <v>394</v>
      </c>
      <c r="J198" s="20">
        <v>432</v>
      </c>
      <c r="L198" s="14"/>
      <c r="M198" s="25">
        <f>р10гл2!E198/'10,2'!E198</f>
        <v>1.0709677419354839</v>
      </c>
      <c r="N198" s="25">
        <f>р10гл2!F198/'10,2'!F198</f>
        <v>1.0871868978805395</v>
      </c>
      <c r="O198" s="25">
        <f>р10гл2!H198/'10,2'!G198</f>
        <v>1.0695652173913044</v>
      </c>
      <c r="P198" s="25">
        <f>р10гл2!I198/'10,2'!H198</f>
        <v>1.0875968992248062</v>
      </c>
      <c r="Q198" s="25">
        <f>р10гл2!K198/'10,2'!I198</f>
        <v>1.0710659898477157</v>
      </c>
      <c r="R198" s="25">
        <f>р10гл2!M198/'10,2'!J198</f>
        <v>0.89120370370370372</v>
      </c>
      <c r="T198" s="209">
        <v>366</v>
      </c>
      <c r="U198" s="210">
        <f t="shared" si="8"/>
        <v>305</v>
      </c>
      <c r="W198" s="1">
        <v>552</v>
      </c>
      <c r="X198" s="25">
        <f t="shared" si="6"/>
        <v>460</v>
      </c>
      <c r="Z198" s="1">
        <v>928</v>
      </c>
      <c r="AA198" s="25">
        <f t="shared" si="7"/>
        <v>773.33333333333337</v>
      </c>
    </row>
    <row r="199" spans="1:27" ht="12.75" customHeight="1" x14ac:dyDescent="0.2">
      <c r="A199" s="4" t="s">
        <v>1291</v>
      </c>
      <c r="B199" s="4" t="s">
        <v>2589</v>
      </c>
      <c r="C199" s="5" t="s">
        <v>2590</v>
      </c>
      <c r="D199" s="4" t="s">
        <v>15</v>
      </c>
      <c r="E199" s="20">
        <v>111</v>
      </c>
      <c r="F199" s="20">
        <v>122</v>
      </c>
      <c r="G199" s="20">
        <v>164</v>
      </c>
      <c r="H199" s="20">
        <v>184</v>
      </c>
      <c r="I199" s="20">
        <v>281</v>
      </c>
      <c r="J199" s="20">
        <v>309</v>
      </c>
      <c r="L199" s="14"/>
      <c r="M199" s="25">
        <f>р10гл2!E199/'10,2'!E199</f>
        <v>1.072072072072072</v>
      </c>
      <c r="N199" s="25">
        <f>р10гл2!F199/'10,2'!F199</f>
        <v>1.0916666666666668</v>
      </c>
      <c r="O199" s="25">
        <f>р10гл2!H199/'10,2'!G199</f>
        <v>1.0670731707317074</v>
      </c>
      <c r="P199" s="25">
        <f>р10гл2!I199/'10,2'!H199</f>
        <v>1.0884963768115943</v>
      </c>
      <c r="Q199" s="25">
        <f>р10гл2!K199/'10,2'!I199</f>
        <v>1.0711743772241993</v>
      </c>
      <c r="R199" s="25">
        <f>р10гл2!M199/'10,2'!J199</f>
        <v>0.89266450916936368</v>
      </c>
      <c r="T199" s="209">
        <v>324</v>
      </c>
      <c r="U199" s="210">
        <f t="shared" si="8"/>
        <v>270</v>
      </c>
      <c r="W199" s="1">
        <v>487</v>
      </c>
      <c r="X199" s="25">
        <f t="shared" si="6"/>
        <v>405.83333333333337</v>
      </c>
      <c r="Z199" s="1">
        <v>821</v>
      </c>
      <c r="AA199" s="25">
        <f t="shared" si="7"/>
        <v>684.16666666666674</v>
      </c>
    </row>
    <row r="200" spans="1:27" ht="12.75" customHeight="1" x14ac:dyDescent="0.2">
      <c r="A200" s="4" t="s">
        <v>1294</v>
      </c>
      <c r="B200" s="4" t="s">
        <v>2591</v>
      </c>
      <c r="C200" s="5" t="s">
        <v>2592</v>
      </c>
      <c r="D200" s="4" t="s">
        <v>15</v>
      </c>
      <c r="E200" s="20">
        <v>116</v>
      </c>
      <c r="F200" s="20">
        <v>126</v>
      </c>
      <c r="G200" s="20">
        <v>172</v>
      </c>
      <c r="H200" s="20">
        <v>192</v>
      </c>
      <c r="I200" s="20">
        <v>293</v>
      </c>
      <c r="J200" s="20">
        <v>323</v>
      </c>
      <c r="L200" s="14"/>
      <c r="M200" s="25">
        <f>р10гл2!E200/'10,2'!E200</f>
        <v>1.0689655172413792</v>
      </c>
      <c r="N200" s="25">
        <f>р10гл2!F200/'10,2'!F200</f>
        <v>1.0892857142857142</v>
      </c>
      <c r="O200" s="25">
        <f>р10гл2!H200/'10,2'!G200</f>
        <v>1.069767441860465</v>
      </c>
      <c r="P200" s="25">
        <f>р10гл2!I200/'10,2'!H200</f>
        <v>1.0855034722222223</v>
      </c>
      <c r="Q200" s="25">
        <f>р10гл2!K200/'10,2'!I200</f>
        <v>1.0716723549488054</v>
      </c>
      <c r="R200" s="25">
        <f>р10гл2!M200/'10,2'!J200</f>
        <v>0.89267285861713119</v>
      </c>
      <c r="T200" s="209">
        <v>185</v>
      </c>
      <c r="U200" s="210">
        <f t="shared" si="8"/>
        <v>154.16666666666669</v>
      </c>
      <c r="W200" s="1">
        <v>276</v>
      </c>
      <c r="X200" s="25">
        <f t="shared" si="6"/>
        <v>230</v>
      </c>
      <c r="Z200" s="1">
        <v>462</v>
      </c>
      <c r="AA200" s="25">
        <f t="shared" si="7"/>
        <v>385</v>
      </c>
    </row>
    <row r="201" spans="1:27" ht="12.75" customHeight="1" x14ac:dyDescent="0.2">
      <c r="A201" s="4" t="s">
        <v>1297</v>
      </c>
      <c r="B201" s="4" t="s">
        <v>2593</v>
      </c>
      <c r="C201" s="5" t="s">
        <v>2594</v>
      </c>
      <c r="D201" s="4" t="s">
        <v>15</v>
      </c>
      <c r="E201" s="20">
        <v>355</v>
      </c>
      <c r="F201" s="20">
        <v>392</v>
      </c>
      <c r="G201" s="20">
        <v>526</v>
      </c>
      <c r="H201" s="20">
        <v>589</v>
      </c>
      <c r="I201" s="20">
        <v>901</v>
      </c>
      <c r="J201" s="20">
        <v>990</v>
      </c>
      <c r="L201" s="14"/>
      <c r="M201" s="25">
        <f>р10гл2!E201/'10,2'!E201</f>
        <v>1.0704225352112675</v>
      </c>
      <c r="N201" s="25">
        <f>р10гл2!F201/'10,2'!F201</f>
        <v>1.0866921768707483</v>
      </c>
      <c r="O201" s="25">
        <f>р10гл2!H201/'10,2'!G201</f>
        <v>1.0703422053231939</v>
      </c>
      <c r="P201" s="25">
        <f>р10гл2!I201/'10,2'!H201</f>
        <v>1.0874363327674024</v>
      </c>
      <c r="Q201" s="25">
        <f>р10гл2!K201/'10,2'!I201</f>
        <v>1.0699223085460599</v>
      </c>
      <c r="R201" s="25">
        <f>р10гл2!M201/'10,2'!J201</f>
        <v>0.89141414141414144</v>
      </c>
      <c r="T201" s="209">
        <v>131</v>
      </c>
      <c r="U201" s="210">
        <f t="shared" si="8"/>
        <v>109.16666666666667</v>
      </c>
      <c r="W201" s="1">
        <v>197</v>
      </c>
      <c r="X201" s="25">
        <f t="shared" si="6"/>
        <v>164.16666666666669</v>
      </c>
      <c r="Z201" s="1">
        <v>331</v>
      </c>
      <c r="AA201" s="25">
        <f t="shared" si="7"/>
        <v>275.83333333333337</v>
      </c>
    </row>
    <row r="202" spans="1:27" ht="12.75" customHeight="1" x14ac:dyDescent="0.2">
      <c r="A202" s="4" t="s">
        <v>1300</v>
      </c>
      <c r="B202" s="4" t="s">
        <v>2595</v>
      </c>
      <c r="C202" s="5" t="s">
        <v>2596</v>
      </c>
      <c r="D202" s="4" t="s">
        <v>15</v>
      </c>
      <c r="E202" s="20">
        <v>666</v>
      </c>
      <c r="F202" s="20">
        <v>734</v>
      </c>
      <c r="G202" s="20">
        <v>987</v>
      </c>
      <c r="H202" s="20">
        <v>1101</v>
      </c>
      <c r="I202" s="20">
        <v>1690</v>
      </c>
      <c r="J202" s="20">
        <v>1854</v>
      </c>
      <c r="L202" s="14"/>
      <c r="M202" s="25">
        <f>р10гл2!E202/'10,2'!E202</f>
        <v>1.0705705705705706</v>
      </c>
      <c r="N202" s="25">
        <f>р10гл2!F202/'10,2'!F202</f>
        <v>1.0873069936421436</v>
      </c>
      <c r="O202" s="25">
        <f>р10гл2!H202/'10,2'!G202</f>
        <v>1.0699088145896656</v>
      </c>
      <c r="P202" s="25">
        <f>р10гл2!I202/'10,2'!H202</f>
        <v>1.0877686951256436</v>
      </c>
      <c r="Q202" s="25">
        <f>р10гл2!K202/'10,2'!I202</f>
        <v>1.0698224852071005</v>
      </c>
      <c r="R202" s="25">
        <f>р10гл2!M202/'10,2'!J202</f>
        <v>0.89176555195972684</v>
      </c>
      <c r="T202" s="209">
        <v>135</v>
      </c>
      <c r="U202" s="210">
        <f t="shared" si="8"/>
        <v>112.5</v>
      </c>
      <c r="W202" s="1">
        <v>205</v>
      </c>
      <c r="X202" s="25">
        <f t="shared" si="6"/>
        <v>170.83333333333334</v>
      </c>
      <c r="Z202" s="1">
        <v>346</v>
      </c>
      <c r="AA202" s="25">
        <f t="shared" si="7"/>
        <v>288.33333333333337</v>
      </c>
    </row>
    <row r="203" spans="1:27" ht="12.75" customHeight="1" x14ac:dyDescent="0.2">
      <c r="A203" s="4" t="s">
        <v>1303</v>
      </c>
      <c r="B203" s="4" t="s">
        <v>2597</v>
      </c>
      <c r="C203" s="5" t="s">
        <v>2598</v>
      </c>
      <c r="D203" s="4" t="s">
        <v>15</v>
      </c>
      <c r="E203" s="20">
        <v>1107</v>
      </c>
      <c r="F203" s="20">
        <v>1223</v>
      </c>
      <c r="G203" s="20">
        <v>1644</v>
      </c>
      <c r="H203" s="20">
        <v>1837</v>
      </c>
      <c r="I203" s="20">
        <v>2815</v>
      </c>
      <c r="J203" s="20">
        <v>3092</v>
      </c>
      <c r="L203" s="14"/>
      <c r="M203" s="25">
        <f>р10гл2!E203/'10,2'!E203</f>
        <v>1.069557362240289</v>
      </c>
      <c r="N203" s="25">
        <f>р10гл2!F203/'10,2'!F203</f>
        <v>1.0881575361133826</v>
      </c>
      <c r="O203" s="25">
        <f>р10гл2!H203/'10,2'!G203</f>
        <v>1.0699513381995134</v>
      </c>
      <c r="P203" s="25">
        <f>р10гл2!I203/'10,2'!H203</f>
        <v>1.0880602431500637</v>
      </c>
      <c r="Q203" s="25">
        <f>р10гл2!K203/'10,2'!I203</f>
        <v>1.0699822380106572</v>
      </c>
      <c r="R203" s="25">
        <f>р10гл2!M203/'10,2'!J203</f>
        <v>0.89154808106942662</v>
      </c>
      <c r="T203" s="209">
        <v>419</v>
      </c>
      <c r="U203" s="210">
        <f t="shared" si="8"/>
        <v>349.16666666666669</v>
      </c>
      <c r="W203" s="1">
        <v>630</v>
      </c>
      <c r="X203" s="25">
        <f t="shared" si="6"/>
        <v>525</v>
      </c>
      <c r="Z203" s="1">
        <v>1059</v>
      </c>
      <c r="AA203" s="25">
        <f t="shared" si="7"/>
        <v>882.5</v>
      </c>
    </row>
    <row r="204" spans="1:27" ht="12.75" customHeight="1" x14ac:dyDescent="0.2">
      <c r="A204" s="4" t="s">
        <v>1306</v>
      </c>
      <c r="B204" s="4" t="s">
        <v>2599</v>
      </c>
      <c r="C204" s="5" t="s">
        <v>2600</v>
      </c>
      <c r="D204" s="4" t="s">
        <v>15</v>
      </c>
      <c r="E204" s="20">
        <v>886</v>
      </c>
      <c r="F204" s="20">
        <v>979</v>
      </c>
      <c r="G204" s="20">
        <v>1315</v>
      </c>
      <c r="H204" s="20">
        <v>1470</v>
      </c>
      <c r="I204" s="20">
        <v>2252</v>
      </c>
      <c r="J204" s="20">
        <v>2473</v>
      </c>
      <c r="L204" s="14"/>
      <c r="M204" s="25">
        <f>р10гл2!E204/'10,2'!E204</f>
        <v>1.0699774266365689</v>
      </c>
      <c r="N204" s="25">
        <f>р10гл2!F204/'10,2'!F204</f>
        <v>1.088321416411304</v>
      </c>
      <c r="O204" s="25">
        <f>р10гл2!H204/'10,2'!G204</f>
        <v>1.0699619771863118</v>
      </c>
      <c r="P204" s="25">
        <f>р10гл2!I204/'10,2'!H204</f>
        <v>1.087902494331066</v>
      </c>
      <c r="Q204" s="25">
        <f>р10гл2!K204/'10,2'!I204</f>
        <v>1.0701598579040852</v>
      </c>
      <c r="R204" s="25">
        <f>р10гл2!M204/'10,2'!J204</f>
        <v>0.89162959967650623</v>
      </c>
      <c r="T204" s="209">
        <v>785</v>
      </c>
      <c r="U204" s="210">
        <f t="shared" si="8"/>
        <v>654.16666666666674</v>
      </c>
      <c r="W204" s="1">
        <v>1178</v>
      </c>
      <c r="X204" s="25">
        <f t="shared" si="6"/>
        <v>981.66666666666674</v>
      </c>
      <c r="Z204" s="1">
        <v>1984</v>
      </c>
      <c r="AA204" s="25">
        <f t="shared" si="7"/>
        <v>1653.3333333333335</v>
      </c>
    </row>
    <row r="205" spans="1:27" ht="12.75" customHeight="1" x14ac:dyDescent="0.2">
      <c r="A205" s="4" t="s">
        <v>1309</v>
      </c>
      <c r="B205" s="4" t="s">
        <v>2601</v>
      </c>
      <c r="C205" s="5" t="s">
        <v>2602</v>
      </c>
      <c r="D205" s="4" t="s">
        <v>15</v>
      </c>
      <c r="E205" s="20">
        <v>221</v>
      </c>
      <c r="F205" s="20">
        <v>245</v>
      </c>
      <c r="G205" s="20">
        <v>330</v>
      </c>
      <c r="H205" s="20">
        <v>367</v>
      </c>
      <c r="I205" s="20">
        <v>563</v>
      </c>
      <c r="J205" s="20">
        <v>618</v>
      </c>
      <c r="L205" s="14"/>
      <c r="M205" s="25">
        <f>р10гл2!E205/'10,2'!E205</f>
        <v>1.0678733031674208</v>
      </c>
      <c r="N205" s="25">
        <f>р10гл2!F205/'10,2'!F205</f>
        <v>1.0872108843537416</v>
      </c>
      <c r="O205" s="25">
        <f>р10гл2!H205/'10,2'!G205</f>
        <v>1.0696969696969696</v>
      </c>
      <c r="P205" s="25">
        <f>р10гл2!I205/'10,2'!H205</f>
        <v>1.0886920980926431</v>
      </c>
      <c r="Q205" s="25">
        <f>р10гл2!K205/'10,2'!I205</f>
        <v>1.0692717584369449</v>
      </c>
      <c r="R205" s="25">
        <f>р10гл2!M205/'10,2'!J205</f>
        <v>0.89131607335490837</v>
      </c>
      <c r="T205" s="209">
        <v>1309</v>
      </c>
      <c r="U205" s="210">
        <f t="shared" si="8"/>
        <v>1090.8333333333335</v>
      </c>
      <c r="W205" s="1">
        <v>1966</v>
      </c>
      <c r="X205" s="25">
        <f t="shared" ref="X205:X268" si="9">W205/1.2</f>
        <v>1638.3333333333335</v>
      </c>
      <c r="Z205" s="1">
        <v>3308</v>
      </c>
      <c r="AA205" s="25">
        <f t="shared" ref="AA205:AA268" si="10">Z205/1.2</f>
        <v>2756.666666666667</v>
      </c>
    </row>
    <row r="206" spans="1:27" ht="12.75" customHeight="1" x14ac:dyDescent="0.2">
      <c r="A206" s="4" t="s">
        <v>1312</v>
      </c>
      <c r="B206" s="4" t="s">
        <v>2603</v>
      </c>
      <c r="C206" s="5" t="s">
        <v>2604</v>
      </c>
      <c r="D206" s="4" t="s">
        <v>15</v>
      </c>
      <c r="E206" s="20">
        <v>1565</v>
      </c>
      <c r="F206" s="20">
        <v>1736</v>
      </c>
      <c r="G206" s="20">
        <v>2421</v>
      </c>
      <c r="H206" s="20">
        <v>2717</v>
      </c>
      <c r="I206" s="20">
        <v>3996</v>
      </c>
      <c r="J206" s="20">
        <v>4418</v>
      </c>
      <c r="L206" s="14"/>
      <c r="M206" s="25">
        <f>р10гл2!E206/'10,2'!E206</f>
        <v>1.0702875399361023</v>
      </c>
      <c r="N206" s="25">
        <f>р10гл2!F206/'10,2'!F206</f>
        <v>1.0881144393241167</v>
      </c>
      <c r="O206" s="25">
        <f>р10гл2!H206/'10,2'!G206</f>
        <v>1.0698058653448987</v>
      </c>
      <c r="P206" s="25">
        <f>р10гл2!I206/'10,2'!H206</f>
        <v>1.0877622377622378</v>
      </c>
      <c r="Q206" s="25">
        <f>р10гл2!K206/'10,2'!I206</f>
        <v>1.07007007007007</v>
      </c>
      <c r="R206" s="25">
        <f>р10гл2!M206/'10,2'!J206</f>
        <v>0.89161762486796448</v>
      </c>
      <c r="T206" s="209">
        <v>1048</v>
      </c>
      <c r="U206" s="210">
        <f t="shared" si="8"/>
        <v>873.33333333333337</v>
      </c>
      <c r="W206" s="1">
        <v>1573</v>
      </c>
      <c r="X206" s="25">
        <f t="shared" si="9"/>
        <v>1310.8333333333335</v>
      </c>
      <c r="Z206" s="1">
        <v>2646</v>
      </c>
      <c r="AA206" s="25">
        <f t="shared" si="10"/>
        <v>2205</v>
      </c>
    </row>
    <row r="207" spans="1:27" ht="12.75" customHeight="1" x14ac:dyDescent="0.2">
      <c r="A207" s="4" t="s">
        <v>1315</v>
      </c>
      <c r="B207" s="4" t="s">
        <v>2605</v>
      </c>
      <c r="C207" s="5" t="s">
        <v>2606</v>
      </c>
      <c r="D207" s="4" t="s">
        <v>15</v>
      </c>
      <c r="E207" s="20">
        <v>666</v>
      </c>
      <c r="F207" s="20">
        <v>734</v>
      </c>
      <c r="G207" s="20">
        <v>987</v>
      </c>
      <c r="H207" s="20">
        <v>1101</v>
      </c>
      <c r="I207" s="20">
        <v>1690</v>
      </c>
      <c r="J207" s="20">
        <v>1854</v>
      </c>
      <c r="L207" s="14"/>
      <c r="M207" s="25">
        <f>р10гл2!E207/'10,2'!E207</f>
        <v>1.0705705705705706</v>
      </c>
      <c r="N207" s="25">
        <f>р10гл2!F207/'10,2'!F207</f>
        <v>1.0873069936421436</v>
      </c>
      <c r="O207" s="25">
        <f>р10гл2!H207/'10,2'!G207</f>
        <v>1.0699088145896656</v>
      </c>
      <c r="P207" s="25">
        <f>р10гл2!I207/'10,2'!H207</f>
        <v>1.0877686951256436</v>
      </c>
      <c r="Q207" s="25">
        <f>р10гл2!K207/'10,2'!I207</f>
        <v>1.0698224852071005</v>
      </c>
      <c r="R207" s="25">
        <f>р10гл2!M207/'10,2'!J207</f>
        <v>0.89176555195972684</v>
      </c>
      <c r="T207" s="209">
        <v>262</v>
      </c>
      <c r="U207" s="210">
        <f t="shared" ref="U207:U270" si="11">T207/1.2</f>
        <v>218.33333333333334</v>
      </c>
      <c r="W207" s="1">
        <v>393</v>
      </c>
      <c r="X207" s="25">
        <f t="shared" si="9"/>
        <v>327.5</v>
      </c>
      <c r="Z207" s="1">
        <v>661</v>
      </c>
      <c r="AA207" s="25">
        <f t="shared" si="10"/>
        <v>550.83333333333337</v>
      </c>
    </row>
    <row r="208" spans="1:27" ht="12.75" customHeight="1" x14ac:dyDescent="0.2">
      <c r="A208" s="4" t="s">
        <v>1318</v>
      </c>
      <c r="B208" s="4" t="s">
        <v>2607</v>
      </c>
      <c r="C208" s="5" t="s">
        <v>2588</v>
      </c>
      <c r="D208" s="4" t="s">
        <v>15</v>
      </c>
      <c r="E208" s="20">
        <v>155</v>
      </c>
      <c r="F208" s="20">
        <v>173</v>
      </c>
      <c r="G208" s="20">
        <v>230</v>
      </c>
      <c r="H208" s="20">
        <v>258</v>
      </c>
      <c r="I208" s="20">
        <v>394</v>
      </c>
      <c r="J208" s="20">
        <v>432</v>
      </c>
      <c r="L208" s="14"/>
      <c r="M208" s="25">
        <f>р10гл2!E208/'10,2'!E208</f>
        <v>1.0709677419354839</v>
      </c>
      <c r="N208" s="25">
        <f>р10гл2!F208/'10,2'!F208</f>
        <v>1.0871868978805395</v>
      </c>
      <c r="O208" s="25">
        <f>р10гл2!H208/'10,2'!G208</f>
        <v>1.0695652173913044</v>
      </c>
      <c r="P208" s="25">
        <f>р10гл2!I208/'10,2'!H208</f>
        <v>1.0875968992248062</v>
      </c>
      <c r="Q208" s="25">
        <f>р10гл2!K208/'10,2'!I208</f>
        <v>1.0710659898477157</v>
      </c>
      <c r="R208" s="25">
        <f>р10гл2!M208/'10,2'!J208</f>
        <v>0.89120370370370372</v>
      </c>
      <c r="T208" s="209">
        <v>1858</v>
      </c>
      <c r="U208" s="210">
        <f t="shared" si="11"/>
        <v>1548.3333333333335</v>
      </c>
      <c r="W208" s="1">
        <v>2907</v>
      </c>
      <c r="X208" s="25">
        <f t="shared" si="9"/>
        <v>2422.5</v>
      </c>
      <c r="Z208" s="1">
        <v>4727</v>
      </c>
      <c r="AA208" s="25">
        <f t="shared" si="10"/>
        <v>3939.166666666667</v>
      </c>
    </row>
    <row r="209" spans="1:27" ht="12.75" customHeight="1" x14ac:dyDescent="0.2">
      <c r="A209" s="4" t="s">
        <v>1321</v>
      </c>
      <c r="B209" s="4" t="s">
        <v>2608</v>
      </c>
      <c r="C209" s="5" t="s">
        <v>2609</v>
      </c>
      <c r="D209" s="4" t="s">
        <v>15</v>
      </c>
      <c r="E209" s="20">
        <v>158</v>
      </c>
      <c r="F209" s="20">
        <v>178</v>
      </c>
      <c r="G209" s="20">
        <v>242</v>
      </c>
      <c r="H209" s="20">
        <v>270</v>
      </c>
      <c r="I209" s="20">
        <v>406</v>
      </c>
      <c r="J209" s="20">
        <v>447</v>
      </c>
      <c r="L209" s="14"/>
      <c r="M209" s="25">
        <f>р10гл2!E209/'10,2'!E209</f>
        <v>1.0696202531645569</v>
      </c>
      <c r="N209" s="25">
        <f>р10гл2!F209/'10,2'!F209</f>
        <v>1.0852059925093633</v>
      </c>
      <c r="O209" s="25">
        <f>р10гл2!H209/'10,2'!G209</f>
        <v>1.0702479338842976</v>
      </c>
      <c r="P209" s="25">
        <f>р10гл2!I209/'10,2'!H209</f>
        <v>1.0882098765432098</v>
      </c>
      <c r="Q209" s="25">
        <f>р10гл2!K209/'10,2'!I209</f>
        <v>1.0689655172413792</v>
      </c>
      <c r="R209" s="25">
        <f>р10гл2!M209/'10,2'!J209</f>
        <v>0.89112602535421337</v>
      </c>
      <c r="T209" s="209">
        <v>785</v>
      </c>
      <c r="U209" s="210">
        <f t="shared" si="11"/>
        <v>654.16666666666674</v>
      </c>
      <c r="W209" s="1">
        <v>1178</v>
      </c>
      <c r="X209" s="25">
        <f t="shared" si="9"/>
        <v>981.66666666666674</v>
      </c>
      <c r="Z209" s="1">
        <v>1984</v>
      </c>
      <c r="AA209" s="25">
        <f t="shared" si="10"/>
        <v>1653.3333333333335</v>
      </c>
    </row>
    <row r="210" spans="1:27" ht="12.75" customHeight="1" x14ac:dyDescent="0.2">
      <c r="A210" s="4" t="s">
        <v>1324</v>
      </c>
      <c r="B210" s="4" t="s">
        <v>2610</v>
      </c>
      <c r="C210" s="5" t="s">
        <v>2611</v>
      </c>
      <c r="D210" s="4" t="s">
        <v>15</v>
      </c>
      <c r="E210" s="20">
        <v>1206</v>
      </c>
      <c r="F210" s="20">
        <v>1334</v>
      </c>
      <c r="G210" s="20">
        <v>1829</v>
      </c>
      <c r="H210" s="20">
        <v>2048</v>
      </c>
      <c r="I210" s="20">
        <v>3070</v>
      </c>
      <c r="J210" s="20">
        <v>3384</v>
      </c>
      <c r="L210" s="14"/>
      <c r="M210" s="25">
        <f>р10гл2!E210/'10,2'!E210</f>
        <v>1.0696517412935322</v>
      </c>
      <c r="N210" s="25">
        <f>р10гл2!F210/'10,2'!F210</f>
        <v>1.0875437281359319</v>
      </c>
      <c r="O210" s="25">
        <f>р10гл2!H210/'10,2'!G210</f>
        <v>1.0699835975943139</v>
      </c>
      <c r="P210" s="25">
        <f>р10гл2!I210/'10,2'!H210</f>
        <v>1.0876546223958334</v>
      </c>
      <c r="Q210" s="25">
        <f>р10гл2!K210/'10,2'!I210</f>
        <v>1.0700325732899023</v>
      </c>
      <c r="R210" s="25">
        <f>р10гл2!M210/'10,2'!J210</f>
        <v>0.89169621749408978</v>
      </c>
      <c r="T210" s="209">
        <v>185</v>
      </c>
      <c r="U210" s="210">
        <f t="shared" si="11"/>
        <v>154.16666666666669</v>
      </c>
      <c r="W210" s="1">
        <v>276</v>
      </c>
      <c r="X210" s="25">
        <f t="shared" si="9"/>
        <v>230</v>
      </c>
      <c r="Z210" s="1">
        <v>462</v>
      </c>
      <c r="AA210" s="25">
        <f t="shared" si="10"/>
        <v>385</v>
      </c>
    </row>
    <row r="211" spans="1:27" ht="12.75" customHeight="1" x14ac:dyDescent="0.2">
      <c r="A211" s="4"/>
      <c r="B211" s="4"/>
      <c r="C211" s="5"/>
      <c r="D211" s="4"/>
      <c r="E211" s="20"/>
      <c r="F211" s="20"/>
      <c r="G211" s="20"/>
      <c r="H211" s="20"/>
      <c r="I211" s="20"/>
      <c r="J211" s="20"/>
      <c r="L211" s="14"/>
      <c r="M211" s="25"/>
      <c r="N211" s="25"/>
      <c r="O211" s="25"/>
      <c r="P211" s="25"/>
      <c r="Q211" s="25"/>
      <c r="R211" s="25"/>
      <c r="T211" s="209">
        <v>190</v>
      </c>
      <c r="U211" s="210">
        <f>T211/1.2</f>
        <v>158.33333333333334</v>
      </c>
      <c r="W211" s="1">
        <v>289</v>
      </c>
      <c r="X211" s="25">
        <f t="shared" si="9"/>
        <v>240.83333333333334</v>
      </c>
      <c r="Z211" s="1">
        <v>478</v>
      </c>
      <c r="AA211" s="25">
        <f t="shared" si="10"/>
        <v>398.33333333333337</v>
      </c>
    </row>
    <row r="212" spans="1:27" ht="12.75" customHeight="1" x14ac:dyDescent="0.2">
      <c r="A212" s="4" t="s">
        <v>1327</v>
      </c>
      <c r="B212" s="4" t="s">
        <v>2612</v>
      </c>
      <c r="C212" s="5" t="s">
        <v>2613</v>
      </c>
      <c r="D212" s="4" t="s">
        <v>15</v>
      </c>
      <c r="E212" s="20">
        <v>596</v>
      </c>
      <c r="F212" s="20">
        <v>658</v>
      </c>
      <c r="G212" s="20">
        <v>884</v>
      </c>
      <c r="H212" s="20">
        <v>989</v>
      </c>
      <c r="I212" s="20">
        <v>1661</v>
      </c>
      <c r="J212" s="20">
        <v>1816</v>
      </c>
      <c r="L212" s="14"/>
      <c r="M212" s="25">
        <f>р10гл2!E213/'10,2'!E212</f>
        <v>1.0704697986577181</v>
      </c>
      <c r="N212" s="25">
        <f>р10гл2!F213/'10,2'!F212</f>
        <v>1.0877406281661604</v>
      </c>
      <c r="O212" s="25">
        <f>р10гл2!H213/'10,2'!G212</f>
        <v>1.0701357466063348</v>
      </c>
      <c r="P212" s="25">
        <f>р10гл2!I213/'10,2'!H212</f>
        <v>1.0875968992248064</v>
      </c>
      <c r="Q212" s="25">
        <f>р10гл2!K213/'10,2'!I212</f>
        <v>1.0698374473208909</v>
      </c>
      <c r="R212" s="25">
        <f>р10гл2!M213/'10,2'!J212</f>
        <v>0.89161160058737154</v>
      </c>
      <c r="T212" s="209">
        <v>1427</v>
      </c>
      <c r="U212" s="210">
        <f t="shared" si="11"/>
        <v>1189.1666666666667</v>
      </c>
      <c r="W212" s="1">
        <v>2191</v>
      </c>
      <c r="X212" s="25">
        <f t="shared" si="9"/>
        <v>1825.8333333333335</v>
      </c>
      <c r="Z212" s="1">
        <v>3621</v>
      </c>
      <c r="AA212" s="25">
        <f t="shared" si="10"/>
        <v>3017.5</v>
      </c>
    </row>
    <row r="213" spans="1:27" ht="12.75" customHeight="1" x14ac:dyDescent="0.2">
      <c r="A213" s="4" t="s">
        <v>1330</v>
      </c>
      <c r="B213" s="4" t="s">
        <v>2614</v>
      </c>
      <c r="C213" s="5" t="s">
        <v>2615</v>
      </c>
      <c r="D213" s="4" t="s">
        <v>15</v>
      </c>
      <c r="E213" s="20">
        <v>566</v>
      </c>
      <c r="F213" s="20">
        <v>625</v>
      </c>
      <c r="G213" s="20">
        <v>840</v>
      </c>
      <c r="H213" s="20">
        <v>939</v>
      </c>
      <c r="I213" s="20">
        <v>1578</v>
      </c>
      <c r="J213" s="20">
        <v>1726</v>
      </c>
      <c r="L213" s="14"/>
      <c r="M213" s="25">
        <f>р10гл2!E214/'10,2'!E213</f>
        <v>1.0706713780918728</v>
      </c>
      <c r="N213" s="25">
        <f>р10гл2!F214/'10,2'!F213</f>
        <v>1.0882399999999999</v>
      </c>
      <c r="O213" s="25">
        <f>р10гл2!H214/'10,2'!G213</f>
        <v>1.0702380952380952</v>
      </c>
      <c r="P213" s="25">
        <f>р10гл2!I214/'10,2'!H213</f>
        <v>1.088125665601704</v>
      </c>
      <c r="Q213" s="25">
        <f>р10гл2!K214/'10,2'!I213</f>
        <v>1.0697084917617237</v>
      </c>
      <c r="R213" s="25">
        <f>р10гл2!M214/'10,2'!J213</f>
        <v>0.89175357280803402</v>
      </c>
      <c r="T213" s="210">
        <v>670</v>
      </c>
      <c r="U213" s="210">
        <f t="shared" si="11"/>
        <v>558.33333333333337</v>
      </c>
      <c r="W213" s="1">
        <v>1281</v>
      </c>
      <c r="X213" s="25">
        <f t="shared" si="9"/>
        <v>1067.5</v>
      </c>
      <c r="Z213" s="1">
        <v>1764</v>
      </c>
      <c r="AA213" s="25">
        <f t="shared" si="10"/>
        <v>1470</v>
      </c>
    </row>
    <row r="214" spans="1:27" ht="24.75" customHeight="1" x14ac:dyDescent="0.2">
      <c r="A214" s="4" t="s">
        <v>1333</v>
      </c>
      <c r="B214" s="4" t="s">
        <v>2616</v>
      </c>
      <c r="C214" s="5" t="s">
        <v>2617</v>
      </c>
      <c r="D214" s="4" t="s">
        <v>15</v>
      </c>
      <c r="E214" s="20">
        <v>1491</v>
      </c>
      <c r="F214" s="20">
        <v>1644</v>
      </c>
      <c r="G214" s="20">
        <v>2210</v>
      </c>
      <c r="H214" s="20">
        <v>2468</v>
      </c>
      <c r="I214" s="20">
        <v>4154</v>
      </c>
      <c r="J214" s="20">
        <v>4542</v>
      </c>
      <c r="L214" s="14"/>
      <c r="M214" s="25">
        <f>р10гл2!E215/'10,2'!E214</f>
        <v>1.0697518443997318</v>
      </c>
      <c r="N214" s="25">
        <f>р10гл2!F215/'10,2'!F214</f>
        <v>1.0877838605028387</v>
      </c>
      <c r="O214" s="25">
        <f>р10гл2!H215/'10,2'!G214</f>
        <v>1.0701357466063348</v>
      </c>
      <c r="P214" s="25">
        <f>р10гл2!I215/'10,2'!H214</f>
        <v>1.0879321988114534</v>
      </c>
      <c r="Q214" s="25">
        <f>р10гл2!K215/'10,2'!I214</f>
        <v>1.0700529610014444</v>
      </c>
      <c r="R214" s="25">
        <f>р10гл2!M215/'10,2'!J214</f>
        <v>0.89167767503302509</v>
      </c>
      <c r="T214" s="209"/>
      <c r="U214" s="210"/>
      <c r="X214" s="25"/>
      <c r="AA214" s="25"/>
    </row>
    <row r="215" spans="1:27" ht="24.75" customHeight="1" x14ac:dyDescent="0.2">
      <c r="A215" s="4" t="s">
        <v>1336</v>
      </c>
      <c r="B215" s="4" t="s">
        <v>2618</v>
      </c>
      <c r="C215" s="5" t="s">
        <v>2619</v>
      </c>
      <c r="D215" s="4" t="s">
        <v>15</v>
      </c>
      <c r="E215" s="20">
        <v>1312</v>
      </c>
      <c r="F215" s="20">
        <v>1447</v>
      </c>
      <c r="G215" s="20">
        <v>1944</v>
      </c>
      <c r="H215" s="20">
        <v>2172</v>
      </c>
      <c r="I215" s="20">
        <v>3656</v>
      </c>
      <c r="J215" s="20">
        <v>3998</v>
      </c>
      <c r="L215" s="14"/>
      <c r="M215" s="25">
        <f>р10гл2!E216/'10,2'!E215</f>
        <v>1.0701219512195121</v>
      </c>
      <c r="N215" s="25">
        <f>р10гл2!F216/'10,2'!F215</f>
        <v>1.0876295784381478</v>
      </c>
      <c r="O215" s="25">
        <f>р10гл2!H216/'10,2'!G215</f>
        <v>1.0699588477366255</v>
      </c>
      <c r="P215" s="25">
        <f>р10гл2!I216/'10,2'!H215</f>
        <v>1.087814610190301</v>
      </c>
      <c r="Q215" s="25">
        <f>р10гл2!K216/'10,2'!I215</f>
        <v>1.0700218818380745</v>
      </c>
      <c r="R215" s="25">
        <f>р10гл2!M216/'10,2'!J215</f>
        <v>0.89169584792396195</v>
      </c>
      <c r="T215" s="209">
        <v>704</v>
      </c>
      <c r="U215" s="210">
        <f t="shared" si="11"/>
        <v>586.66666666666674</v>
      </c>
      <c r="W215" s="1">
        <v>1058</v>
      </c>
      <c r="X215" s="25">
        <f t="shared" si="9"/>
        <v>881.66666666666674</v>
      </c>
      <c r="Z215" s="1">
        <v>1943</v>
      </c>
      <c r="AA215" s="25">
        <f t="shared" si="10"/>
        <v>1619.1666666666667</v>
      </c>
    </row>
    <row r="216" spans="1:27" ht="12.75" customHeight="1" x14ac:dyDescent="0.2">
      <c r="A216" s="4" t="s">
        <v>1339</v>
      </c>
      <c r="B216" s="4" t="s">
        <v>2620</v>
      </c>
      <c r="C216" s="5" t="s">
        <v>2621</v>
      </c>
      <c r="D216" s="4" t="s">
        <v>15</v>
      </c>
      <c r="E216" s="20">
        <v>507</v>
      </c>
      <c r="F216" s="20">
        <v>560</v>
      </c>
      <c r="G216" s="20">
        <v>751</v>
      </c>
      <c r="H216" s="20">
        <v>839</v>
      </c>
      <c r="I216" s="20">
        <v>1411</v>
      </c>
      <c r="J216" s="20">
        <v>1545</v>
      </c>
      <c r="L216" s="14"/>
      <c r="M216" s="25">
        <f>р10гл2!E217/'10,2'!E216</f>
        <v>1.069033530571992</v>
      </c>
      <c r="N216" s="25">
        <f>р10гл2!F217/'10,2'!F216</f>
        <v>1.0874702380952381</v>
      </c>
      <c r="O216" s="25">
        <f>р10гл2!H217/'10,2'!G216</f>
        <v>1.0705725699067909</v>
      </c>
      <c r="P216" s="25">
        <f>р10гл2!I217/'10,2'!H216</f>
        <v>1.088160508541915</v>
      </c>
      <c r="Q216" s="25">
        <f>р10гл2!K217/'10,2'!I216</f>
        <v>1.0701630049610205</v>
      </c>
      <c r="R216" s="25">
        <f>р10гл2!M217/'10,2'!J216</f>
        <v>0.89158576051779936</v>
      </c>
      <c r="T216" s="209">
        <v>669</v>
      </c>
      <c r="U216" s="210">
        <f t="shared" si="11"/>
        <v>557.5</v>
      </c>
      <c r="W216" s="1">
        <v>1005</v>
      </c>
      <c r="X216" s="25">
        <f t="shared" si="9"/>
        <v>837.5</v>
      </c>
      <c r="Z216" s="1">
        <v>1847</v>
      </c>
      <c r="AA216" s="25">
        <f t="shared" si="10"/>
        <v>1539.1666666666667</v>
      </c>
    </row>
    <row r="217" spans="1:27" ht="12.75" customHeight="1" x14ac:dyDescent="0.2">
      <c r="A217" s="4" t="s">
        <v>1342</v>
      </c>
      <c r="B217" s="4" t="s">
        <v>2622</v>
      </c>
      <c r="C217" s="5" t="s">
        <v>2623</v>
      </c>
      <c r="D217" s="4" t="s">
        <v>15</v>
      </c>
      <c r="E217" s="20">
        <v>1758</v>
      </c>
      <c r="F217" s="20">
        <v>1940</v>
      </c>
      <c r="G217" s="20">
        <v>2608</v>
      </c>
      <c r="H217" s="20">
        <v>2913</v>
      </c>
      <c r="I217" s="20">
        <v>4901</v>
      </c>
      <c r="J217" s="20">
        <v>5360</v>
      </c>
      <c r="L217" s="14"/>
      <c r="M217" s="25">
        <f>р10гл2!E218/'10,2'!E217</f>
        <v>1.0699658703071673</v>
      </c>
      <c r="N217" s="25">
        <f>р10гл2!F218/'10,2'!F217</f>
        <v>1.0879381443298968</v>
      </c>
      <c r="O217" s="25">
        <f>р10гл2!H218/'10,2'!G217</f>
        <v>1.0701687116564418</v>
      </c>
      <c r="P217" s="25">
        <f>р10гл2!I218/'10,2'!H217</f>
        <v>1.0878647442499141</v>
      </c>
      <c r="Q217" s="25">
        <f>р10гл2!K218/'10,2'!I217</f>
        <v>1.0699857172005713</v>
      </c>
      <c r="R217" s="25">
        <f>р10гл2!M218/'10,2'!J217</f>
        <v>0.89163557213930356</v>
      </c>
      <c r="T217" s="209">
        <v>1759</v>
      </c>
      <c r="U217" s="210">
        <f t="shared" si="11"/>
        <v>1465.8333333333335</v>
      </c>
      <c r="W217" s="1">
        <v>2641</v>
      </c>
      <c r="X217" s="25">
        <f t="shared" si="9"/>
        <v>2200.8333333333335</v>
      </c>
      <c r="Z217" s="1">
        <v>4860</v>
      </c>
      <c r="AA217" s="25">
        <f t="shared" si="10"/>
        <v>4050</v>
      </c>
    </row>
    <row r="218" spans="1:27" ht="12.75" customHeight="1" x14ac:dyDescent="0.2">
      <c r="A218" s="4" t="s">
        <v>1345</v>
      </c>
      <c r="B218" s="4" t="s">
        <v>2624</v>
      </c>
      <c r="C218" s="5" t="s">
        <v>2625</v>
      </c>
      <c r="D218" s="4" t="s">
        <v>15</v>
      </c>
      <c r="E218" s="20">
        <v>1610</v>
      </c>
      <c r="F218" s="20">
        <v>1775</v>
      </c>
      <c r="G218" s="20">
        <v>2387</v>
      </c>
      <c r="H218" s="20">
        <v>2666</v>
      </c>
      <c r="I218" s="20">
        <v>4485</v>
      </c>
      <c r="J218" s="20">
        <v>4906</v>
      </c>
      <c r="L218" s="14"/>
      <c r="M218" s="25">
        <f>р10гл2!E219/'10,2'!E218</f>
        <v>1.0701863354037267</v>
      </c>
      <c r="N218" s="25">
        <f>р10гл2!F219/'10,2'!F218</f>
        <v>1.0876901408450703</v>
      </c>
      <c r="O218" s="25">
        <f>р10гл2!H219/'10,2'!G218</f>
        <v>1.0699622957687474</v>
      </c>
      <c r="P218" s="25">
        <f>р10гл2!I219/'10,2'!H218</f>
        <v>1.0879782445611401</v>
      </c>
      <c r="Q218" s="25">
        <f>р10гл2!K219/'10,2'!I218</f>
        <v>1.0700111482720178</v>
      </c>
      <c r="R218" s="25">
        <f>р10гл2!M219/'10,2'!J218</f>
        <v>0.89159532545182774</v>
      </c>
      <c r="T218" s="209">
        <v>1548</v>
      </c>
      <c r="U218" s="210">
        <f t="shared" si="11"/>
        <v>1290</v>
      </c>
      <c r="W218" s="1">
        <v>2324</v>
      </c>
      <c r="X218" s="25">
        <f t="shared" si="9"/>
        <v>1936.6666666666667</v>
      </c>
      <c r="Z218" s="1">
        <v>4278</v>
      </c>
      <c r="AA218" s="25">
        <f t="shared" si="10"/>
        <v>3565</v>
      </c>
    </row>
    <row r="219" spans="1:27" ht="24.75" customHeight="1" x14ac:dyDescent="0.2">
      <c r="A219" s="4" t="s">
        <v>1348</v>
      </c>
      <c r="B219" s="4" t="s">
        <v>2626</v>
      </c>
      <c r="C219" s="5" t="s">
        <v>2627</v>
      </c>
      <c r="D219" s="4" t="s">
        <v>15</v>
      </c>
      <c r="E219" s="20">
        <v>1610</v>
      </c>
      <c r="F219" s="20">
        <v>1775</v>
      </c>
      <c r="G219" s="20">
        <v>2387</v>
      </c>
      <c r="H219" s="20">
        <v>2666</v>
      </c>
      <c r="I219" s="20">
        <v>4485</v>
      </c>
      <c r="J219" s="20">
        <v>4906</v>
      </c>
      <c r="L219" s="14"/>
      <c r="M219" s="25">
        <f>р10гл2!E220/'10,2'!E219</f>
        <v>1.0701863354037267</v>
      </c>
      <c r="N219" s="25">
        <f>р10гл2!F220/'10,2'!F219</f>
        <v>1.0876901408450703</v>
      </c>
      <c r="O219" s="25">
        <f>р10гл2!H220/'10,2'!G219</f>
        <v>1.0699622957687474</v>
      </c>
      <c r="P219" s="25">
        <f>р10гл2!I220/'10,2'!H219</f>
        <v>1.0879782445611401</v>
      </c>
      <c r="Q219" s="25">
        <f>р10гл2!K220/'10,2'!I219</f>
        <v>1.0700111482720178</v>
      </c>
      <c r="R219" s="25">
        <f>р10гл2!M220/'10,2'!J219</f>
        <v>0.89159532545182774</v>
      </c>
      <c r="T219" s="209">
        <v>599</v>
      </c>
      <c r="U219" s="210">
        <f t="shared" si="11"/>
        <v>499.16666666666669</v>
      </c>
      <c r="W219" s="1">
        <v>898</v>
      </c>
      <c r="X219" s="25">
        <f t="shared" si="9"/>
        <v>748.33333333333337</v>
      </c>
      <c r="Z219" s="1">
        <v>1653</v>
      </c>
      <c r="AA219" s="25">
        <f t="shared" si="10"/>
        <v>1377.5</v>
      </c>
    </row>
    <row r="220" spans="1:27" ht="24.75" customHeight="1" x14ac:dyDescent="0.2">
      <c r="A220" s="4" t="s">
        <v>1351</v>
      </c>
      <c r="B220" s="4" t="s">
        <v>2628</v>
      </c>
      <c r="C220" s="5" t="s">
        <v>2629</v>
      </c>
      <c r="D220" s="4" t="s">
        <v>15</v>
      </c>
      <c r="E220" s="20">
        <v>1312</v>
      </c>
      <c r="F220" s="20">
        <v>1447</v>
      </c>
      <c r="G220" s="20">
        <v>1944</v>
      </c>
      <c r="H220" s="20">
        <v>2172</v>
      </c>
      <c r="I220" s="20">
        <v>3656</v>
      </c>
      <c r="J220" s="20">
        <v>3998</v>
      </c>
      <c r="L220" s="14"/>
      <c r="M220" s="25">
        <f>р10гл2!E221/'10,2'!E220</f>
        <v>1.0701219512195121</v>
      </c>
      <c r="N220" s="25">
        <f>р10гл2!F221/'10,2'!F220</f>
        <v>1.0876295784381478</v>
      </c>
      <c r="O220" s="25">
        <f>р10гл2!H221/'10,2'!G220</f>
        <v>1.0699588477366255</v>
      </c>
      <c r="P220" s="25">
        <f>р10гл2!I221/'10,2'!H220</f>
        <v>1.087814610190301</v>
      </c>
      <c r="Q220" s="25">
        <f>р10гл2!K221/'10,2'!I220</f>
        <v>1.0700218818380745</v>
      </c>
      <c r="R220" s="25">
        <f>р10гл2!M221/'10,2'!J220</f>
        <v>0.89169584792396195</v>
      </c>
      <c r="T220" s="209">
        <v>2076</v>
      </c>
      <c r="U220" s="210">
        <f t="shared" si="11"/>
        <v>1730</v>
      </c>
      <c r="W220" s="1">
        <v>3117</v>
      </c>
      <c r="X220" s="25">
        <f t="shared" si="9"/>
        <v>2597.5</v>
      </c>
      <c r="Z220" s="1">
        <v>5735</v>
      </c>
      <c r="AA220" s="25">
        <f t="shared" si="10"/>
        <v>4779.166666666667</v>
      </c>
    </row>
    <row r="221" spans="1:27" ht="24.75" customHeight="1" x14ac:dyDescent="0.2">
      <c r="A221" s="4"/>
      <c r="B221" s="4"/>
      <c r="C221" s="5"/>
      <c r="D221" s="4"/>
      <c r="E221" s="20"/>
      <c r="F221" s="20"/>
      <c r="G221" s="20"/>
      <c r="H221" s="20"/>
      <c r="I221" s="20"/>
      <c r="J221" s="20"/>
      <c r="L221" s="14"/>
      <c r="M221" s="25"/>
      <c r="N221" s="25"/>
      <c r="O221" s="25"/>
      <c r="P221" s="25"/>
      <c r="Q221" s="25"/>
      <c r="R221" s="25"/>
      <c r="T221" s="209">
        <v>1899</v>
      </c>
      <c r="U221" s="210">
        <f t="shared" si="11"/>
        <v>1582.5</v>
      </c>
      <c r="W221" s="1">
        <v>2853</v>
      </c>
      <c r="X221" s="25">
        <f t="shared" si="9"/>
        <v>2377.5</v>
      </c>
      <c r="Z221" s="1">
        <v>5249</v>
      </c>
      <c r="AA221" s="25">
        <f t="shared" si="10"/>
        <v>4374.166666666667</v>
      </c>
    </row>
    <row r="222" spans="1:27" ht="12.75" customHeight="1" x14ac:dyDescent="0.2">
      <c r="A222" s="4" t="s">
        <v>1355</v>
      </c>
      <c r="B222" s="4" t="s">
        <v>2630</v>
      </c>
      <c r="C222" s="5" t="s">
        <v>2631</v>
      </c>
      <c r="D222" s="4" t="s">
        <v>15</v>
      </c>
      <c r="E222" s="20">
        <v>424</v>
      </c>
      <c r="F222" s="20">
        <v>470</v>
      </c>
      <c r="G222" s="20">
        <v>648</v>
      </c>
      <c r="H222" s="20">
        <v>727</v>
      </c>
      <c r="I222" s="20">
        <v>1053</v>
      </c>
      <c r="J222" s="20">
        <v>1164</v>
      </c>
      <c r="L222" s="14"/>
      <c r="M222" s="25">
        <f>р10гл2!E223/'10,2'!E222</f>
        <v>1.070754716981132</v>
      </c>
      <c r="N222" s="25">
        <f>р10гл2!F223/'10,2'!F222</f>
        <v>1.088049645390071</v>
      </c>
      <c r="O222" s="25">
        <f>р10гл2!H223/'10,2'!G222</f>
        <v>1.0694444444444444</v>
      </c>
      <c r="P222" s="25">
        <f>р10гл2!I223/'10,2'!H222</f>
        <v>1.0879871618523613</v>
      </c>
      <c r="Q222" s="25">
        <f>р10гл2!K223/'10,2'!I222</f>
        <v>1.070275403608737</v>
      </c>
      <c r="R222" s="25">
        <f>р10гл2!M223/'10,2'!J222</f>
        <v>0.89132302405498287</v>
      </c>
      <c r="T222" s="209">
        <v>1899</v>
      </c>
      <c r="U222" s="210">
        <f t="shared" si="11"/>
        <v>1582.5</v>
      </c>
      <c r="W222" s="1">
        <v>2853</v>
      </c>
      <c r="X222" s="25">
        <f t="shared" si="9"/>
        <v>2377.5</v>
      </c>
      <c r="Z222" s="1">
        <v>5249</v>
      </c>
      <c r="AA222" s="25">
        <f t="shared" si="10"/>
        <v>4374.166666666667</v>
      </c>
    </row>
    <row r="223" spans="1:27" ht="12.75" customHeight="1" x14ac:dyDescent="0.2">
      <c r="A223" s="4" t="s">
        <v>1359</v>
      </c>
      <c r="B223" s="4" t="s">
        <v>2632</v>
      </c>
      <c r="C223" s="5" t="s">
        <v>2633</v>
      </c>
      <c r="D223" s="4" t="s">
        <v>15</v>
      </c>
      <c r="E223" s="20">
        <v>669</v>
      </c>
      <c r="F223" s="20">
        <v>742</v>
      </c>
      <c r="G223" s="20">
        <v>1023</v>
      </c>
      <c r="H223" s="20">
        <v>1146</v>
      </c>
      <c r="I223" s="20">
        <v>1660</v>
      </c>
      <c r="J223" s="20">
        <v>1836</v>
      </c>
      <c r="L223" s="14"/>
      <c r="M223" s="25">
        <f>р10гл2!E224/'10,2'!E223</f>
        <v>1.0702541106128549</v>
      </c>
      <c r="N223" s="25">
        <f>р10гл2!F224/'10,2'!F223</f>
        <v>1.0879155435759211</v>
      </c>
      <c r="O223" s="25">
        <f>р10гл2!H224/'10,2'!G223</f>
        <v>1.0703812316715542</v>
      </c>
      <c r="P223" s="25">
        <f>р10гл2!I224/'10,2'!H223</f>
        <v>1.0876381617219315</v>
      </c>
      <c r="Q223" s="25">
        <f>р10гл2!K224/'10,2'!I223</f>
        <v>1.0698795180722891</v>
      </c>
      <c r="R223" s="25">
        <f>р10гл2!M224/'10,2'!J223</f>
        <v>0.89188453159041392</v>
      </c>
      <c r="T223" s="209">
        <v>1548</v>
      </c>
      <c r="U223" s="210">
        <f t="shared" si="11"/>
        <v>1290</v>
      </c>
      <c r="W223" s="1">
        <v>2324</v>
      </c>
      <c r="X223" s="25">
        <f t="shared" si="9"/>
        <v>1936.6666666666667</v>
      </c>
      <c r="Z223" s="1">
        <v>4278</v>
      </c>
      <c r="AA223" s="25">
        <f t="shared" si="10"/>
        <v>3565</v>
      </c>
    </row>
    <row r="224" spans="1:27" ht="24.75" customHeight="1" x14ac:dyDescent="0.2">
      <c r="A224" s="4" t="s">
        <v>1362</v>
      </c>
      <c r="B224" s="4" t="s">
        <v>2634</v>
      </c>
      <c r="C224" s="21" t="s">
        <v>2635</v>
      </c>
      <c r="D224" s="22" t="s">
        <v>15</v>
      </c>
      <c r="E224" s="20">
        <v>1226</v>
      </c>
      <c r="F224" s="20">
        <v>1355</v>
      </c>
      <c r="G224" s="20">
        <v>1834</v>
      </c>
      <c r="H224" s="20">
        <v>2051</v>
      </c>
      <c r="I224" s="20">
        <v>3029</v>
      </c>
      <c r="J224" s="20">
        <v>3337</v>
      </c>
      <c r="L224" s="14"/>
      <c r="M224" s="25">
        <f>р10гл2!E225/'10,2'!E224</f>
        <v>1.0701468189233279</v>
      </c>
      <c r="N224" s="25">
        <f>р10гл2!F225/'10,2'!F224</f>
        <v>1.0879458794587946</v>
      </c>
      <c r="O224" s="25">
        <f>р10гл2!H225/'10,2'!G224</f>
        <v>1.0697928026172301</v>
      </c>
      <c r="P224" s="25">
        <f>р10гл2!I225/'10,2'!H224</f>
        <v>1.0880464813911914</v>
      </c>
      <c r="Q224" s="25">
        <f>р10гл2!K225/'10,2'!I224</f>
        <v>1.0699900957411688</v>
      </c>
      <c r="R224" s="25">
        <f>р10гл2!M225/'10,2'!J224</f>
        <v>0.8917690540405554</v>
      </c>
      <c r="T224" s="209"/>
      <c r="U224" s="210">
        <f t="shared" si="11"/>
        <v>0</v>
      </c>
      <c r="X224" s="25">
        <f t="shared" si="9"/>
        <v>0</v>
      </c>
      <c r="AA224" s="25">
        <f t="shared" si="10"/>
        <v>0</v>
      </c>
    </row>
    <row r="225" spans="1:27" ht="24.75" customHeight="1" x14ac:dyDescent="0.2">
      <c r="A225" s="4" t="s">
        <v>1365</v>
      </c>
      <c r="B225" s="4" t="s">
        <v>2953</v>
      </c>
      <c r="C225" s="21" t="s">
        <v>2959</v>
      </c>
      <c r="D225" s="22" t="s">
        <v>15</v>
      </c>
      <c r="E225" s="20">
        <v>1461</v>
      </c>
      <c r="F225" s="20">
        <v>1612</v>
      </c>
      <c r="G225" s="20">
        <v>2183</v>
      </c>
      <c r="H225" s="20">
        <v>2441</v>
      </c>
      <c r="I225" s="20">
        <v>3606</v>
      </c>
      <c r="J225" s="20">
        <v>3972</v>
      </c>
      <c r="L225" s="14"/>
      <c r="M225" s="25">
        <f>р10гл2!E226/'10,2'!E225</f>
        <v>1.0698151950718686</v>
      </c>
      <c r="N225" s="25">
        <f>р10гл2!F226/'10,2'!F225</f>
        <v>1.0879342431761787</v>
      </c>
      <c r="O225" s="25">
        <f>р10гл2!H226/'10,2'!G225</f>
        <v>1.0700870361887311</v>
      </c>
      <c r="P225" s="25">
        <f>р10гл2!I226/'10,2'!H225</f>
        <v>1.087887477809641</v>
      </c>
      <c r="Q225" s="25">
        <f>р10гл2!K226/'10,2'!I225</f>
        <v>1.0698835274542429</v>
      </c>
      <c r="R225" s="25">
        <f>р10гл2!M226/'10,2'!J225</f>
        <v>0.89165827458878821</v>
      </c>
      <c r="T225" s="209">
        <v>503</v>
      </c>
      <c r="U225" s="210">
        <f t="shared" si="11"/>
        <v>419.16666666666669</v>
      </c>
      <c r="W225" s="1">
        <v>778</v>
      </c>
      <c r="X225" s="25">
        <f t="shared" si="9"/>
        <v>648.33333333333337</v>
      </c>
      <c r="Z225" s="1">
        <v>1245</v>
      </c>
      <c r="AA225" s="25">
        <f t="shared" si="10"/>
        <v>1037.5</v>
      </c>
    </row>
    <row r="226" spans="1:27" ht="24.75" customHeight="1" x14ac:dyDescent="0.2">
      <c r="A226" s="4" t="s">
        <v>2638</v>
      </c>
      <c r="B226" s="4" t="s">
        <v>2954</v>
      </c>
      <c r="C226" s="21" t="s">
        <v>2960</v>
      </c>
      <c r="D226" s="22" t="s">
        <v>15</v>
      </c>
      <c r="E226" s="20">
        <v>1728</v>
      </c>
      <c r="F226" s="20">
        <v>1907</v>
      </c>
      <c r="G226" s="20">
        <v>2583</v>
      </c>
      <c r="H226" s="20">
        <v>2888</v>
      </c>
      <c r="I226" s="20">
        <v>4267</v>
      </c>
      <c r="J226" s="20">
        <v>4701</v>
      </c>
      <c r="L226" s="14"/>
      <c r="M226" s="25">
        <f>р10гл2!E227/'10,2'!E226</f>
        <v>1.0700231481481481</v>
      </c>
      <c r="N226" s="25">
        <f>р10гл2!F227/'10,2'!F226</f>
        <v>1.0875721027792344</v>
      </c>
      <c r="O226" s="25">
        <f>р10гл2!H227/'10,2'!G226</f>
        <v>1.0700735578784359</v>
      </c>
      <c r="P226" s="25">
        <f>р10гл2!I227/'10,2'!H226</f>
        <v>1.0877770083102494</v>
      </c>
      <c r="Q226" s="25">
        <f>р10гл2!K227/'10,2'!I226</f>
        <v>1.070072650574174</v>
      </c>
      <c r="R226" s="25">
        <f>р10гл2!M227/'10,2'!J226</f>
        <v>0.89165425795929953</v>
      </c>
      <c r="T226" s="209">
        <v>794</v>
      </c>
      <c r="U226" s="210">
        <f>T226/1.2</f>
        <v>661.66666666666674</v>
      </c>
      <c r="W226" s="1">
        <v>1226</v>
      </c>
      <c r="X226" s="25">
        <f t="shared" si="9"/>
        <v>1021.6666666666667</v>
      </c>
      <c r="Z226" s="1">
        <v>1965</v>
      </c>
      <c r="AA226" s="25">
        <f t="shared" si="10"/>
        <v>1637.5</v>
      </c>
    </row>
    <row r="227" spans="1:27" ht="24.75" customHeight="1" x14ac:dyDescent="0.2">
      <c r="A227" s="4" t="s">
        <v>2641</v>
      </c>
      <c r="B227" s="4" t="s">
        <v>2955</v>
      </c>
      <c r="C227" s="21" t="s">
        <v>2961</v>
      </c>
      <c r="D227" s="22" t="s">
        <v>15</v>
      </c>
      <c r="E227" s="20">
        <v>2064</v>
      </c>
      <c r="F227" s="20">
        <v>2279</v>
      </c>
      <c r="G227" s="20">
        <v>3087</v>
      </c>
      <c r="H227" s="20">
        <v>3452</v>
      </c>
      <c r="I227" s="20">
        <v>5101</v>
      </c>
      <c r="J227" s="20">
        <v>5618</v>
      </c>
      <c r="L227" s="14"/>
      <c r="M227" s="25">
        <f>р10гл2!E228/'10,2'!E227</f>
        <v>1.069767441860465</v>
      </c>
      <c r="N227" s="25">
        <f>р10гл2!F228/'10,2'!F227</f>
        <v>1.0880430013163669</v>
      </c>
      <c r="O227" s="25">
        <f>р10гл2!H228/'10,2'!G227</f>
        <v>1.0699708454810495</v>
      </c>
      <c r="P227" s="25">
        <f>р10гл2!I228/'10,2'!H227</f>
        <v>1.0879393588258015</v>
      </c>
      <c r="Q227" s="25">
        <f>р10гл2!K228/'10,2'!I227</f>
        <v>1.0699862772005488</v>
      </c>
      <c r="R227" s="25">
        <f>р10гл2!M228/'10,2'!J227</f>
        <v>0.89162810015426608</v>
      </c>
      <c r="T227" s="209">
        <v>1450</v>
      </c>
      <c r="U227" s="210">
        <f t="shared" si="11"/>
        <v>1208.3333333333335</v>
      </c>
      <c r="W227" s="1">
        <v>2195</v>
      </c>
      <c r="X227" s="25">
        <f t="shared" si="9"/>
        <v>1829.1666666666667</v>
      </c>
      <c r="Z227" s="1">
        <v>3571</v>
      </c>
      <c r="AA227" s="25">
        <f t="shared" si="10"/>
        <v>2975.8333333333335</v>
      </c>
    </row>
    <row r="228" spans="1:27" ht="36.75" customHeight="1" x14ac:dyDescent="0.2">
      <c r="A228" s="4" t="s">
        <v>2644</v>
      </c>
      <c r="B228" s="4" t="s">
        <v>2636</v>
      </c>
      <c r="C228" s="5" t="s">
        <v>2637</v>
      </c>
      <c r="D228" s="4" t="s">
        <v>15</v>
      </c>
      <c r="E228" s="20">
        <v>371</v>
      </c>
      <c r="F228" s="20">
        <v>411</v>
      </c>
      <c r="G228" s="20">
        <v>555</v>
      </c>
      <c r="H228" s="20">
        <v>621</v>
      </c>
      <c r="I228" s="20">
        <v>918</v>
      </c>
      <c r="J228" s="20">
        <v>1012</v>
      </c>
      <c r="L228" s="14"/>
      <c r="M228" s="25">
        <f>р10гл2!E229/'10,2'!E228</f>
        <v>1.0700808625336926</v>
      </c>
      <c r="N228" s="25">
        <f>р10гл2!F229/'10,2'!F228</f>
        <v>1.0884022708840229</v>
      </c>
      <c r="O228" s="25">
        <f>р10гл2!H229/'10,2'!G228</f>
        <v>1.0702702702702702</v>
      </c>
      <c r="P228" s="25">
        <f>р10гл2!I229/'10,2'!H228</f>
        <v>1.0870638754696726</v>
      </c>
      <c r="Q228" s="25">
        <f>р10гл2!K229/'10,2'!I228</f>
        <v>1.0697167755991286</v>
      </c>
      <c r="R228" s="25">
        <f>р10гл2!M229/'10,2'!J228</f>
        <v>0.89179841897233203</v>
      </c>
      <c r="T228" s="209">
        <v>1725</v>
      </c>
      <c r="U228" s="210">
        <f t="shared" si="11"/>
        <v>1437.5</v>
      </c>
      <c r="W228" s="1">
        <v>2612</v>
      </c>
      <c r="X228" s="25">
        <f t="shared" si="9"/>
        <v>2176.666666666667</v>
      </c>
      <c r="Z228" s="1">
        <v>4250</v>
      </c>
      <c r="AA228" s="25">
        <f t="shared" si="10"/>
        <v>3541.666666666667</v>
      </c>
    </row>
    <row r="229" spans="1:27" ht="36.75" customHeight="1" x14ac:dyDescent="0.2">
      <c r="A229" s="4" t="s">
        <v>2647</v>
      </c>
      <c r="B229" s="4" t="s">
        <v>2639</v>
      </c>
      <c r="C229" s="5" t="s">
        <v>2640</v>
      </c>
      <c r="D229" s="4" t="s">
        <v>15</v>
      </c>
      <c r="E229" s="20">
        <v>441</v>
      </c>
      <c r="F229" s="20">
        <v>486</v>
      </c>
      <c r="G229" s="20">
        <v>658</v>
      </c>
      <c r="H229" s="20">
        <v>736</v>
      </c>
      <c r="I229" s="20">
        <v>1089</v>
      </c>
      <c r="J229" s="20">
        <v>1201</v>
      </c>
      <c r="L229" s="14"/>
      <c r="M229" s="25">
        <f>р10гл2!E230/'10,2'!E229</f>
        <v>1.0702947845804989</v>
      </c>
      <c r="N229" s="25">
        <f>р10гл2!F230/'10,2'!F229</f>
        <v>1.0877914951989027</v>
      </c>
      <c r="O229" s="25">
        <f>р10гл2!H230/'10,2'!G229</f>
        <v>1.0699088145896656</v>
      </c>
      <c r="P229" s="25">
        <f>р10гл2!I230/'10,2'!H229</f>
        <v>1.0884963768115943</v>
      </c>
      <c r="Q229" s="25">
        <f>р10гл2!K230/'10,2'!I229</f>
        <v>1.0697887970615243</v>
      </c>
      <c r="R229" s="25">
        <f>р10гл2!M230/'10,2'!J229</f>
        <v>0.89161809603108533</v>
      </c>
      <c r="T229" s="209">
        <v>2040</v>
      </c>
      <c r="U229" s="210">
        <f t="shared" si="11"/>
        <v>1700</v>
      </c>
      <c r="W229" s="1">
        <v>3090</v>
      </c>
      <c r="X229" s="25">
        <f t="shared" si="9"/>
        <v>2575</v>
      </c>
      <c r="Z229" s="1">
        <v>5030</v>
      </c>
      <c r="AA229" s="25">
        <f t="shared" si="10"/>
        <v>4191.666666666667</v>
      </c>
    </row>
    <row r="230" spans="1:27" ht="36.75" customHeight="1" x14ac:dyDescent="0.2">
      <c r="A230" s="4" t="s">
        <v>2650</v>
      </c>
      <c r="B230" s="4" t="s">
        <v>2642</v>
      </c>
      <c r="C230" s="5" t="s">
        <v>2643</v>
      </c>
      <c r="D230" s="4" t="s">
        <v>15</v>
      </c>
      <c r="E230" s="20">
        <v>518</v>
      </c>
      <c r="F230" s="20">
        <v>572</v>
      </c>
      <c r="G230" s="20">
        <v>775</v>
      </c>
      <c r="H230" s="20">
        <v>868</v>
      </c>
      <c r="I230" s="20">
        <v>1281</v>
      </c>
      <c r="J230" s="20">
        <v>1410</v>
      </c>
      <c r="L230" s="14"/>
      <c r="M230" s="25">
        <f>р10гл2!E231/'10,2'!E230</f>
        <v>1.0694980694980696</v>
      </c>
      <c r="N230" s="25">
        <f>р10гл2!F231/'10,2'!F230</f>
        <v>1.0877622377622376</v>
      </c>
      <c r="O230" s="25">
        <f>р10гл2!H231/'10,2'!G230</f>
        <v>1.0696774193548386</v>
      </c>
      <c r="P230" s="25">
        <f>р10гл2!I231/'10,2'!H230</f>
        <v>1.0881144393241167</v>
      </c>
      <c r="Q230" s="25">
        <f>р10гл2!K231/'10,2'!I230</f>
        <v>1.0702576112412179</v>
      </c>
      <c r="R230" s="25">
        <f>р10гл2!M231/'10,2'!J230</f>
        <v>0.89184397163120566</v>
      </c>
      <c r="T230" s="209">
        <v>2439</v>
      </c>
      <c r="U230" s="210">
        <f t="shared" si="11"/>
        <v>2032.5</v>
      </c>
      <c r="W230" s="1">
        <v>3694</v>
      </c>
      <c r="X230" s="25">
        <f t="shared" si="9"/>
        <v>3078.3333333333335</v>
      </c>
      <c r="Z230" s="1">
        <v>6011</v>
      </c>
      <c r="AA230" s="25">
        <f t="shared" si="10"/>
        <v>5009.166666666667</v>
      </c>
    </row>
    <row r="231" spans="1:27" ht="36.75" customHeight="1" x14ac:dyDescent="0.2">
      <c r="A231" s="4" t="s">
        <v>2653</v>
      </c>
      <c r="B231" s="4" t="s">
        <v>2645</v>
      </c>
      <c r="C231" s="5" t="s">
        <v>2646</v>
      </c>
      <c r="D231" s="4" t="s">
        <v>15</v>
      </c>
      <c r="E231" s="20">
        <v>622</v>
      </c>
      <c r="F231" s="20">
        <v>687</v>
      </c>
      <c r="G231" s="20">
        <v>930</v>
      </c>
      <c r="H231" s="20">
        <v>1039</v>
      </c>
      <c r="I231" s="20">
        <v>1538</v>
      </c>
      <c r="J231" s="20">
        <v>1693</v>
      </c>
      <c r="L231" s="14"/>
      <c r="M231" s="25">
        <f>р10гл2!E232/'10,2'!E231</f>
        <v>1.0707395498392283</v>
      </c>
      <c r="N231" s="25">
        <f>р10гл2!F232/'10,2'!F231</f>
        <v>1.0877001455604076</v>
      </c>
      <c r="O231" s="25">
        <f>р10гл2!H232/'10,2'!G231</f>
        <v>1.0698924731182795</v>
      </c>
      <c r="P231" s="25">
        <f>р10гл2!I232/'10,2'!H231</f>
        <v>1.0880975296759705</v>
      </c>
      <c r="Q231" s="25">
        <f>р10гл2!K232/'10,2'!I231</f>
        <v>1.0702210663198959</v>
      </c>
      <c r="R231" s="25">
        <f>р10гл2!M232/'10,2'!J231</f>
        <v>0.89190785587714116</v>
      </c>
      <c r="T231" s="209">
        <v>440</v>
      </c>
      <c r="U231" s="210">
        <f t="shared" si="11"/>
        <v>366.66666666666669</v>
      </c>
      <c r="W231" s="1">
        <v>664</v>
      </c>
      <c r="X231" s="25">
        <f t="shared" si="9"/>
        <v>553.33333333333337</v>
      </c>
      <c r="Z231" s="1">
        <v>1083</v>
      </c>
      <c r="AA231" s="25">
        <f t="shared" si="10"/>
        <v>902.5</v>
      </c>
    </row>
    <row r="232" spans="1:27" ht="24.75" customHeight="1" x14ac:dyDescent="0.2">
      <c r="A232" s="4" t="s">
        <v>2656</v>
      </c>
      <c r="B232" s="4" t="s">
        <v>2648</v>
      </c>
      <c r="C232" s="5" t="s">
        <v>2649</v>
      </c>
      <c r="D232" s="4" t="s">
        <v>15</v>
      </c>
      <c r="E232" s="20">
        <v>443</v>
      </c>
      <c r="F232" s="20">
        <v>489</v>
      </c>
      <c r="G232" s="20">
        <v>676</v>
      </c>
      <c r="H232" s="20">
        <v>759</v>
      </c>
      <c r="I232" s="20">
        <v>1099</v>
      </c>
      <c r="J232" s="20">
        <v>1214</v>
      </c>
      <c r="L232" s="14"/>
      <c r="M232" s="25">
        <f>р10гл2!E233/'10,2'!E232</f>
        <v>1.0699774266365689</v>
      </c>
      <c r="N232" s="25">
        <f>р10гл2!F233/'10,2'!F232</f>
        <v>1.0873551465576006</v>
      </c>
      <c r="O232" s="25">
        <f>р10гл2!H233/'10,2'!G232</f>
        <v>1.069526627218935</v>
      </c>
      <c r="P232" s="25">
        <f>р10гл2!I233/'10,2'!H232</f>
        <v>1.0876592007026791</v>
      </c>
      <c r="Q232" s="25">
        <f>р10гл2!K233/'10,2'!I232</f>
        <v>1.0700636942675159</v>
      </c>
      <c r="R232" s="25">
        <f>р10гл2!M233/'10,2'!J232</f>
        <v>0.89168039538714994</v>
      </c>
      <c r="T232" s="209">
        <v>520</v>
      </c>
      <c r="U232" s="210">
        <f t="shared" si="11"/>
        <v>433.33333333333337</v>
      </c>
      <c r="W232" s="1">
        <v>788</v>
      </c>
      <c r="X232" s="25">
        <f t="shared" si="9"/>
        <v>656.66666666666674</v>
      </c>
      <c r="Z232" s="1">
        <v>1285</v>
      </c>
      <c r="AA232" s="25">
        <f t="shared" si="10"/>
        <v>1070.8333333333335</v>
      </c>
    </row>
    <row r="233" spans="1:27" ht="24.75" customHeight="1" x14ac:dyDescent="0.2">
      <c r="A233" s="4" t="s">
        <v>2659</v>
      </c>
      <c r="B233" s="4" t="s">
        <v>2651</v>
      </c>
      <c r="C233" s="5" t="s">
        <v>2652</v>
      </c>
      <c r="D233" s="4" t="s">
        <v>15</v>
      </c>
      <c r="E233" s="20">
        <v>532</v>
      </c>
      <c r="F233" s="20">
        <v>587</v>
      </c>
      <c r="G233" s="20">
        <v>811</v>
      </c>
      <c r="H233" s="20">
        <v>910</v>
      </c>
      <c r="I233" s="20">
        <v>1319</v>
      </c>
      <c r="J233" s="20">
        <v>1457</v>
      </c>
      <c r="L233" s="14"/>
      <c r="M233" s="25">
        <f>р10гл2!E234/'10,2'!E233</f>
        <v>1.0695488721804511</v>
      </c>
      <c r="N233" s="25">
        <f>р10гл2!F234/'10,2'!F233</f>
        <v>1.0876774559909144</v>
      </c>
      <c r="O233" s="25">
        <f>р10гл2!H234/'10,2'!G233</f>
        <v>1.0702836004932184</v>
      </c>
      <c r="P233" s="25">
        <f>р10гл2!I234/'10,2'!H233</f>
        <v>1.0881684981684983</v>
      </c>
      <c r="Q233" s="25">
        <f>р10гл2!K234/'10,2'!I233</f>
        <v>1.0697498104624716</v>
      </c>
      <c r="R233" s="25">
        <f>р10гл2!M234/'10,2'!J233</f>
        <v>0.8916723861816519</v>
      </c>
      <c r="T233" s="209">
        <v>612</v>
      </c>
      <c r="U233" s="210">
        <f t="shared" si="11"/>
        <v>510</v>
      </c>
      <c r="W233" s="1">
        <v>929</v>
      </c>
      <c r="X233" s="25">
        <f t="shared" si="9"/>
        <v>774.16666666666674</v>
      </c>
      <c r="Z233" s="1">
        <v>1509</v>
      </c>
      <c r="AA233" s="25">
        <f t="shared" si="10"/>
        <v>1257.5</v>
      </c>
    </row>
    <row r="234" spans="1:27" ht="24.75" customHeight="1" x14ac:dyDescent="0.2">
      <c r="A234" s="4" t="s">
        <v>2662</v>
      </c>
      <c r="B234" s="4" t="s">
        <v>2654</v>
      </c>
      <c r="C234" s="5" t="s">
        <v>2655</v>
      </c>
      <c r="D234" s="4" t="s">
        <v>15</v>
      </c>
      <c r="E234" s="20">
        <v>612</v>
      </c>
      <c r="F234" s="20">
        <v>677</v>
      </c>
      <c r="G234" s="20">
        <v>937</v>
      </c>
      <c r="H234" s="20">
        <v>1050</v>
      </c>
      <c r="I234" s="20">
        <v>1519</v>
      </c>
      <c r="J234" s="20">
        <v>1680</v>
      </c>
      <c r="L234" s="14"/>
      <c r="M234" s="25">
        <f>р10гл2!E235/'10,2'!E234</f>
        <v>1.0702614379084967</v>
      </c>
      <c r="N234" s="25">
        <f>р10гл2!F235/'10,2'!F234</f>
        <v>1.0872476612506154</v>
      </c>
      <c r="O234" s="25">
        <f>р10гл2!H235/'10,2'!G234</f>
        <v>1.0704375667022412</v>
      </c>
      <c r="P234" s="25">
        <f>р10гл2!I235/'10,2'!H234</f>
        <v>1.0883174603174604</v>
      </c>
      <c r="Q234" s="25">
        <f>р10гл2!K235/'10,2'!I234</f>
        <v>1.0697827518104015</v>
      </c>
      <c r="R234" s="25">
        <f>р10гл2!M235/'10,2'!J234</f>
        <v>0.89186507936507942</v>
      </c>
      <c r="T234" s="209">
        <v>735</v>
      </c>
      <c r="U234" s="210">
        <f t="shared" si="11"/>
        <v>612.5</v>
      </c>
      <c r="W234" s="1">
        <v>1112</v>
      </c>
      <c r="X234" s="25">
        <f t="shared" si="9"/>
        <v>926.66666666666674</v>
      </c>
      <c r="Z234" s="1">
        <v>1812</v>
      </c>
      <c r="AA234" s="25">
        <f t="shared" si="10"/>
        <v>1510</v>
      </c>
    </row>
    <row r="235" spans="1:27" ht="24.75" customHeight="1" x14ac:dyDescent="0.2">
      <c r="A235" s="4" t="s">
        <v>2665</v>
      </c>
      <c r="B235" s="4" t="s">
        <v>2657</v>
      </c>
      <c r="C235" s="5" t="s">
        <v>2658</v>
      </c>
      <c r="D235" s="4" t="s">
        <v>15</v>
      </c>
      <c r="E235" s="20">
        <v>734</v>
      </c>
      <c r="F235" s="20">
        <v>813</v>
      </c>
      <c r="G235" s="20">
        <v>1125</v>
      </c>
      <c r="H235" s="20">
        <v>1260</v>
      </c>
      <c r="I235" s="20">
        <v>1823</v>
      </c>
      <c r="J235" s="20">
        <v>2016</v>
      </c>
      <c r="L235" s="14"/>
      <c r="M235" s="25">
        <f>р10гл2!E236/'10,2'!E235</f>
        <v>1.069482288828338</v>
      </c>
      <c r="N235" s="25">
        <f>р10гл2!F236/'10,2'!F235</f>
        <v>1.0879458794587946</v>
      </c>
      <c r="O235" s="25">
        <f>р10гл2!H236/'10,2'!G235</f>
        <v>1.0702222222222222</v>
      </c>
      <c r="P235" s="25">
        <f>р10гл2!I236/'10,2'!H235</f>
        <v>1.0876719576719578</v>
      </c>
      <c r="Q235" s="25">
        <f>р10гл2!K236/'10,2'!I235</f>
        <v>1.070213933077345</v>
      </c>
      <c r="R235" s="25">
        <f>р10гл2!M236/'10,2'!J235</f>
        <v>0.89161706349206349</v>
      </c>
      <c r="T235" s="209">
        <v>523</v>
      </c>
      <c r="U235" s="210">
        <f>T235/1.2</f>
        <v>435.83333333333337</v>
      </c>
      <c r="W235" s="1">
        <v>812</v>
      </c>
      <c r="X235" s="25">
        <f t="shared" si="9"/>
        <v>676.66666666666674</v>
      </c>
      <c r="Z235" s="1">
        <v>1299</v>
      </c>
      <c r="AA235" s="25">
        <f t="shared" si="10"/>
        <v>1082.5</v>
      </c>
    </row>
    <row r="236" spans="1:27" ht="24.75" customHeight="1" x14ac:dyDescent="0.2">
      <c r="A236" s="4" t="s">
        <v>2668</v>
      </c>
      <c r="B236" s="4" t="s">
        <v>2660</v>
      </c>
      <c r="C236" s="5" t="s">
        <v>2661</v>
      </c>
      <c r="D236" s="4" t="s">
        <v>15</v>
      </c>
      <c r="E236" s="20">
        <v>280</v>
      </c>
      <c r="F236" s="20">
        <v>310</v>
      </c>
      <c r="G236" s="20">
        <v>419</v>
      </c>
      <c r="H236" s="20">
        <v>470</v>
      </c>
      <c r="I236" s="20">
        <v>693</v>
      </c>
      <c r="J236" s="20">
        <v>764</v>
      </c>
      <c r="L236" s="14"/>
      <c r="M236" s="25">
        <f>р10гл2!E237/'10,2'!E236</f>
        <v>1.0714285714285714</v>
      </c>
      <c r="N236" s="25">
        <f>р10гл2!F237/'10,2'!F236</f>
        <v>1.0888172043010753</v>
      </c>
      <c r="O236" s="25">
        <f>р10гл2!H237/'10,2'!G236</f>
        <v>1.0692124105011933</v>
      </c>
      <c r="P236" s="25">
        <f>р10гл2!I237/'10,2'!H236</f>
        <v>1.088049645390071</v>
      </c>
      <c r="Q236" s="25">
        <f>р10гл2!K237/'10,2'!I236</f>
        <v>1.0707070707070707</v>
      </c>
      <c r="R236" s="25">
        <f>р10гл2!M237/'10,2'!J236</f>
        <v>0.8911431064572426</v>
      </c>
      <c r="T236" s="209">
        <v>628</v>
      </c>
      <c r="U236" s="210">
        <f t="shared" si="11"/>
        <v>523.33333333333337</v>
      </c>
      <c r="W236" s="1">
        <v>974</v>
      </c>
      <c r="X236" s="25">
        <f t="shared" si="9"/>
        <v>811.66666666666674</v>
      </c>
      <c r="Z236" s="1">
        <v>1559</v>
      </c>
      <c r="AA236" s="25">
        <f t="shared" si="10"/>
        <v>1299.1666666666667</v>
      </c>
    </row>
    <row r="237" spans="1:27" ht="36.75" customHeight="1" x14ac:dyDescent="0.2">
      <c r="A237" s="4" t="s">
        <v>2671</v>
      </c>
      <c r="B237" s="4" t="s">
        <v>2663</v>
      </c>
      <c r="C237" s="5" t="s">
        <v>2664</v>
      </c>
      <c r="D237" s="4" t="s">
        <v>15</v>
      </c>
      <c r="E237" s="20">
        <v>336</v>
      </c>
      <c r="F237" s="20">
        <v>372</v>
      </c>
      <c r="G237" s="20">
        <v>503</v>
      </c>
      <c r="H237" s="20">
        <v>564</v>
      </c>
      <c r="I237" s="20">
        <v>832</v>
      </c>
      <c r="J237" s="20">
        <v>917</v>
      </c>
      <c r="K237" s="226"/>
      <c r="L237" s="14"/>
      <c r="M237" s="25">
        <f>р10гл2!E238/'10,2'!E237</f>
        <v>1.0714285714285714</v>
      </c>
      <c r="N237" s="25">
        <f>р10гл2!F238/'10,2'!F237</f>
        <v>1.0877240143369176</v>
      </c>
      <c r="O237" s="25">
        <f>р10гл2!H238/'10,2'!G237</f>
        <v>1.0695825049701788</v>
      </c>
      <c r="P237" s="25">
        <f>р10гл2!I238/'10,2'!H237</f>
        <v>1.086968085106383</v>
      </c>
      <c r="Q237" s="25">
        <f>р10гл2!K238/'10,2'!I237</f>
        <v>1.0697115384615385</v>
      </c>
      <c r="R237" s="25">
        <f>р10гл2!M238/'10,2'!J237</f>
        <v>0.89149400218102504</v>
      </c>
      <c r="T237" s="209">
        <v>724</v>
      </c>
      <c r="U237" s="210">
        <f t="shared" si="11"/>
        <v>603.33333333333337</v>
      </c>
      <c r="W237" s="1">
        <v>1124</v>
      </c>
      <c r="X237" s="25">
        <f t="shared" si="9"/>
        <v>936.66666666666674</v>
      </c>
      <c r="Z237" s="1">
        <v>1798</v>
      </c>
      <c r="AA237" s="25">
        <f t="shared" si="10"/>
        <v>1498.3333333333335</v>
      </c>
    </row>
    <row r="238" spans="1:27" ht="48.75" customHeight="1" x14ac:dyDescent="0.2">
      <c r="A238" s="4" t="s">
        <v>2674</v>
      </c>
      <c r="B238" s="4" t="s">
        <v>2666</v>
      </c>
      <c r="C238" s="5" t="s">
        <v>2667</v>
      </c>
      <c r="D238" s="4" t="s">
        <v>15</v>
      </c>
      <c r="E238" s="20">
        <v>235</v>
      </c>
      <c r="F238" s="20">
        <v>257</v>
      </c>
      <c r="G238" s="20">
        <v>361</v>
      </c>
      <c r="H238" s="20">
        <v>398</v>
      </c>
      <c r="I238" s="20">
        <v>584</v>
      </c>
      <c r="J238" s="227">
        <v>636</v>
      </c>
      <c r="K238" s="228"/>
      <c r="L238" s="14"/>
      <c r="M238" s="25">
        <f>р10гл2!E239/'10,2'!E238</f>
        <v>1.0680851063829788</v>
      </c>
      <c r="N238" s="25">
        <f>р10гл2!F239/'10,2'!F238</f>
        <v>1.0878728923476007</v>
      </c>
      <c r="O238" s="25">
        <f>р10гл2!H239/'10,2'!G238</f>
        <v>1.0692520775623269</v>
      </c>
      <c r="P238" s="25">
        <f>р10гл2!I239/'10,2'!H238</f>
        <v>1.0881909547738693</v>
      </c>
      <c r="Q238" s="25">
        <f>р10гл2!K239/'10,2'!I238</f>
        <v>1.0702054794520548</v>
      </c>
      <c r="R238" s="25">
        <f>р10гл2!M239/'10,2'!J238</f>
        <v>0.89229559748427678</v>
      </c>
      <c r="T238" s="209">
        <v>870</v>
      </c>
      <c r="U238" s="210">
        <f t="shared" si="11"/>
        <v>725</v>
      </c>
      <c r="W238" s="1">
        <v>1348</v>
      </c>
      <c r="X238" s="25">
        <f t="shared" si="9"/>
        <v>1123.3333333333335</v>
      </c>
      <c r="Z238" s="1">
        <v>2157</v>
      </c>
      <c r="AA238" s="25">
        <f t="shared" si="10"/>
        <v>1797.5</v>
      </c>
    </row>
    <row r="239" spans="1:27" ht="36.75" customHeight="1" x14ac:dyDescent="0.2">
      <c r="A239" s="4" t="s">
        <v>2677</v>
      </c>
      <c r="B239" s="4" t="s">
        <v>2669</v>
      </c>
      <c r="C239" s="5" t="s">
        <v>2670</v>
      </c>
      <c r="D239" s="4" t="s">
        <v>15</v>
      </c>
      <c r="E239" s="20">
        <v>282</v>
      </c>
      <c r="F239" s="20">
        <v>308</v>
      </c>
      <c r="G239" s="20">
        <v>433</v>
      </c>
      <c r="H239" s="20">
        <v>478</v>
      </c>
      <c r="I239" s="20">
        <v>701</v>
      </c>
      <c r="J239" s="20">
        <v>763</v>
      </c>
      <c r="K239" s="226"/>
      <c r="L239" s="14"/>
      <c r="M239" s="25">
        <f>р10гл2!E240/'10,2'!E239</f>
        <v>1.0709219858156029</v>
      </c>
      <c r="N239" s="25">
        <f>р10гл2!F240/'10,2'!F239</f>
        <v>1.0892857142857142</v>
      </c>
      <c r="O239" s="25">
        <f>р10гл2!H240/'10,2'!G239</f>
        <v>1.0692840646651269</v>
      </c>
      <c r="P239" s="25">
        <f>р10гл2!I240/'10,2'!H239</f>
        <v>1.086854951185495</v>
      </c>
      <c r="Q239" s="25">
        <f>р10гл2!K240/'10,2'!I239</f>
        <v>1.0699001426533523</v>
      </c>
      <c r="R239" s="25">
        <f>р10гл2!M240/'10,2'!J239</f>
        <v>0.89121887287024903</v>
      </c>
      <c r="T239" s="209">
        <v>332</v>
      </c>
      <c r="U239" s="210">
        <f t="shared" si="11"/>
        <v>276.66666666666669</v>
      </c>
      <c r="W239" s="1">
        <v>503</v>
      </c>
      <c r="X239" s="25">
        <f t="shared" si="9"/>
        <v>419.16666666666669</v>
      </c>
      <c r="Z239" s="1">
        <v>817</v>
      </c>
      <c r="AA239" s="25">
        <f t="shared" si="10"/>
        <v>680.83333333333337</v>
      </c>
    </row>
    <row r="240" spans="1:27" ht="36.75" customHeight="1" x14ac:dyDescent="0.2">
      <c r="A240" s="4" t="s">
        <v>2680</v>
      </c>
      <c r="B240" s="4" t="s">
        <v>2672</v>
      </c>
      <c r="C240" s="5" t="s">
        <v>2673</v>
      </c>
      <c r="D240" s="4" t="s">
        <v>15</v>
      </c>
      <c r="E240" s="20">
        <v>155</v>
      </c>
      <c r="F240" s="20">
        <v>173</v>
      </c>
      <c r="G240" s="20">
        <v>238</v>
      </c>
      <c r="H240" s="20">
        <v>266</v>
      </c>
      <c r="I240" s="20">
        <v>386</v>
      </c>
      <c r="J240" s="20">
        <v>427</v>
      </c>
      <c r="L240" s="14"/>
      <c r="M240" s="25">
        <f>р10гл2!E241/'10,2'!E240</f>
        <v>1.0709677419354839</v>
      </c>
      <c r="N240" s="25">
        <f>р10гл2!F241/'10,2'!F240</f>
        <v>1.0871868978805395</v>
      </c>
      <c r="O240" s="25">
        <f>р10гл2!H241/'10,2'!G240</f>
        <v>1.0714285714285714</v>
      </c>
      <c r="P240" s="25">
        <f>р10гл2!I241/'10,2'!H240</f>
        <v>1.0892857142857142</v>
      </c>
      <c r="Q240" s="25">
        <f>р10гл2!K241/'10,2'!I240</f>
        <v>1.0699481865284974</v>
      </c>
      <c r="R240" s="25">
        <f>р10гл2!M241/'10,2'!J240</f>
        <v>0.89188134270101493</v>
      </c>
      <c r="T240" s="209">
        <v>398</v>
      </c>
      <c r="U240" s="210">
        <f t="shared" si="11"/>
        <v>331.66666666666669</v>
      </c>
      <c r="W240" s="1">
        <v>603</v>
      </c>
      <c r="X240" s="25">
        <f t="shared" si="9"/>
        <v>502.5</v>
      </c>
      <c r="Z240" s="1">
        <v>981</v>
      </c>
      <c r="AA240" s="25">
        <f t="shared" si="10"/>
        <v>817.5</v>
      </c>
    </row>
    <row r="241" spans="1:27" ht="36.75" customHeight="1" x14ac:dyDescent="0.2">
      <c r="A241" s="4" t="s">
        <v>2683</v>
      </c>
      <c r="B241" s="4" t="s">
        <v>2675</v>
      </c>
      <c r="C241" s="5" t="s">
        <v>2676</v>
      </c>
      <c r="D241" s="4" t="s">
        <v>15</v>
      </c>
      <c r="E241" s="20">
        <v>186</v>
      </c>
      <c r="F241" s="20">
        <v>208</v>
      </c>
      <c r="G241" s="20">
        <v>285</v>
      </c>
      <c r="H241" s="20">
        <v>320</v>
      </c>
      <c r="I241" s="20">
        <v>464</v>
      </c>
      <c r="J241" s="20">
        <v>512</v>
      </c>
      <c r="L241" s="14"/>
      <c r="M241" s="25">
        <f>р10гл2!E242/'10,2'!E241</f>
        <v>1.0698924731182795</v>
      </c>
      <c r="N241" s="25">
        <f>р10гл2!F242/'10,2'!F241</f>
        <v>1.0899839743589743</v>
      </c>
      <c r="O241" s="25">
        <f>р10гл2!H242/'10,2'!G241</f>
        <v>1.0701754385964912</v>
      </c>
      <c r="P241" s="25">
        <f>р10гл2!I242/'10,2'!H241</f>
        <v>1.0865624999999999</v>
      </c>
      <c r="Q241" s="25">
        <f>р10гл2!K242/'10,2'!I241</f>
        <v>1.0689655172413792</v>
      </c>
      <c r="R241" s="25">
        <f>р10гл2!M242/'10,2'!J241</f>
        <v>0.89192708333333337</v>
      </c>
      <c r="T241" s="209">
        <v>275</v>
      </c>
      <c r="U241" s="210">
        <f t="shared" si="11"/>
        <v>229.16666666666669</v>
      </c>
      <c r="W241" s="1">
        <v>426</v>
      </c>
      <c r="X241" s="25">
        <f t="shared" si="9"/>
        <v>355</v>
      </c>
      <c r="Z241" s="1">
        <v>681</v>
      </c>
      <c r="AA241" s="25">
        <f t="shared" si="10"/>
        <v>567.5</v>
      </c>
    </row>
    <row r="242" spans="1:27" ht="24.75" customHeight="1" x14ac:dyDescent="0.2">
      <c r="A242" s="4" t="s">
        <v>2686</v>
      </c>
      <c r="B242" s="4" t="s">
        <v>2678</v>
      </c>
      <c r="C242" s="5" t="s">
        <v>2679</v>
      </c>
      <c r="D242" s="4" t="s">
        <v>15</v>
      </c>
      <c r="E242" s="20">
        <v>108</v>
      </c>
      <c r="F242" s="20">
        <v>119</v>
      </c>
      <c r="G242" s="20">
        <v>161</v>
      </c>
      <c r="H242" s="20">
        <v>181</v>
      </c>
      <c r="I242" s="20">
        <v>266</v>
      </c>
      <c r="J242" s="20">
        <v>294</v>
      </c>
      <c r="L242" s="14"/>
      <c r="M242" s="25">
        <f>р10гл2!E243/'10,2'!E242</f>
        <v>1.0740740740740742</v>
      </c>
      <c r="N242" s="25">
        <f>р10гл2!F243/'10,2'!F242</f>
        <v>1.085014005602241</v>
      </c>
      <c r="O242" s="25">
        <f>р10гл2!H243/'10,2'!G242</f>
        <v>1.0683229813664596</v>
      </c>
      <c r="P242" s="25">
        <f>р10гл2!I243/'10,2'!H242</f>
        <v>1.0896869244935543</v>
      </c>
      <c r="Q242" s="25">
        <f>р10гл2!K243/'10,2'!I242</f>
        <v>1.0714285714285714</v>
      </c>
      <c r="R242" s="25">
        <f>р10гл2!M243/'10,2'!J242</f>
        <v>0.8928571428571429</v>
      </c>
      <c r="T242" s="209">
        <v>330</v>
      </c>
      <c r="U242" s="210">
        <f t="shared" si="11"/>
        <v>275</v>
      </c>
      <c r="W242" s="1">
        <v>511</v>
      </c>
      <c r="X242" s="25">
        <f t="shared" si="9"/>
        <v>425.83333333333337</v>
      </c>
      <c r="Z242" s="1">
        <v>816</v>
      </c>
      <c r="AA242" s="25">
        <f t="shared" si="10"/>
        <v>680</v>
      </c>
    </row>
    <row r="243" spans="1:27" ht="36.75" customHeight="1" x14ac:dyDescent="0.2">
      <c r="A243" s="4" t="s">
        <v>2689</v>
      </c>
      <c r="B243" s="4" t="s">
        <v>2681</v>
      </c>
      <c r="C243" s="5" t="s">
        <v>2682</v>
      </c>
      <c r="D243" s="4" t="s">
        <v>15</v>
      </c>
      <c r="E243" s="20">
        <v>130</v>
      </c>
      <c r="F243" s="20">
        <v>143</v>
      </c>
      <c r="G243" s="20">
        <v>193</v>
      </c>
      <c r="H243" s="20">
        <v>217</v>
      </c>
      <c r="I243" s="20">
        <v>320</v>
      </c>
      <c r="J243" s="20">
        <v>353</v>
      </c>
      <c r="L243" s="14"/>
      <c r="M243" s="25">
        <f>р10гл2!E244/'10,2'!E243</f>
        <v>1.0692307692307692</v>
      </c>
      <c r="N243" s="25">
        <f>р10гл2!F244/'10,2'!F243</f>
        <v>1.0877622377622376</v>
      </c>
      <c r="O243" s="25">
        <f>р10гл2!H244/'10,2'!G243</f>
        <v>1.072538860103627</v>
      </c>
      <c r="P243" s="25">
        <f>р10гл2!I244/'10,2'!H243</f>
        <v>1.0869431643625191</v>
      </c>
      <c r="Q243" s="25">
        <f>р10гл2!K244/'10,2'!I243</f>
        <v>1.0687500000000001</v>
      </c>
      <c r="R243" s="25">
        <f>р10гл2!M244/'10,2'!J243</f>
        <v>0.8923512747875354</v>
      </c>
      <c r="T243" s="209">
        <v>185</v>
      </c>
      <c r="U243" s="210">
        <f t="shared" si="11"/>
        <v>154.16666666666669</v>
      </c>
      <c r="W243" s="1">
        <v>285</v>
      </c>
      <c r="X243" s="25">
        <f t="shared" si="9"/>
        <v>237.5</v>
      </c>
      <c r="Z243" s="1">
        <v>457</v>
      </c>
      <c r="AA243" s="25">
        <f t="shared" si="10"/>
        <v>380.83333333333337</v>
      </c>
    </row>
    <row r="244" spans="1:27" ht="48.75" customHeight="1" x14ac:dyDescent="0.2">
      <c r="A244" s="4" t="s">
        <v>2692</v>
      </c>
      <c r="B244" s="4" t="s">
        <v>2684</v>
      </c>
      <c r="C244" s="5" t="s">
        <v>2685</v>
      </c>
      <c r="D244" s="4" t="s">
        <v>15</v>
      </c>
      <c r="E244" s="20">
        <v>280</v>
      </c>
      <c r="F244" s="20">
        <v>310</v>
      </c>
      <c r="G244" s="20">
        <v>419</v>
      </c>
      <c r="H244" s="20">
        <v>470</v>
      </c>
      <c r="I244" s="20">
        <v>693</v>
      </c>
      <c r="J244" s="20">
        <v>764</v>
      </c>
      <c r="L244" s="14"/>
      <c r="M244" s="25">
        <f>р10гл2!E245/'10,2'!E244</f>
        <v>1.0714285714285714</v>
      </c>
      <c r="N244" s="25">
        <f>р10гл2!F245/'10,2'!F244</f>
        <v>1.0888172043010753</v>
      </c>
      <c r="O244" s="25">
        <f>р10гл2!H245/'10,2'!G244</f>
        <v>1.0692124105011933</v>
      </c>
      <c r="P244" s="25">
        <f>р10гл2!I245/'10,2'!H244</f>
        <v>1.088049645390071</v>
      </c>
      <c r="Q244" s="25">
        <f>р10гл2!K245/'10,2'!I244</f>
        <v>1.0707070707070707</v>
      </c>
      <c r="R244" s="25">
        <f>р10гл2!M245/'10,2'!J244</f>
        <v>0.8911431064572426</v>
      </c>
      <c r="T244" s="209">
        <v>223</v>
      </c>
      <c r="U244" s="210">
        <f t="shared" si="11"/>
        <v>185.83333333333334</v>
      </c>
      <c r="W244" s="1">
        <v>342</v>
      </c>
      <c r="X244" s="25">
        <f t="shared" si="9"/>
        <v>285</v>
      </c>
      <c r="Z244" s="1">
        <v>548</v>
      </c>
      <c r="AA244" s="25">
        <f t="shared" si="10"/>
        <v>456.66666666666669</v>
      </c>
    </row>
    <row r="245" spans="1:27" ht="48.75" customHeight="1" x14ac:dyDescent="0.2">
      <c r="A245" s="4" t="s">
        <v>2695</v>
      </c>
      <c r="B245" s="4" t="s">
        <v>2687</v>
      </c>
      <c r="C245" s="5" t="s">
        <v>2688</v>
      </c>
      <c r="D245" s="4" t="s">
        <v>15</v>
      </c>
      <c r="E245" s="20">
        <v>449</v>
      </c>
      <c r="F245" s="20">
        <v>496</v>
      </c>
      <c r="G245" s="20">
        <v>672</v>
      </c>
      <c r="H245" s="20">
        <v>751</v>
      </c>
      <c r="I245" s="20">
        <v>1110</v>
      </c>
      <c r="J245" s="20">
        <v>1222</v>
      </c>
      <c r="L245" s="14"/>
      <c r="M245" s="25">
        <f>р10гл2!E246/'10,2'!E245</f>
        <v>1.069042316258352</v>
      </c>
      <c r="N245" s="25">
        <f>р10гл2!F246/'10,2'!F245</f>
        <v>1.0884072580645161</v>
      </c>
      <c r="O245" s="25">
        <f>р10гл2!H246/'10,2'!G245</f>
        <v>1.0699404761904763</v>
      </c>
      <c r="P245" s="25">
        <f>р10гл2!I246/'10,2'!H245</f>
        <v>1.088415446071904</v>
      </c>
      <c r="Q245" s="25">
        <f>р10гл2!K246/'10,2'!I245</f>
        <v>1.0702702702702702</v>
      </c>
      <c r="R245" s="25">
        <f>р10гл2!M246/'10,2'!J245</f>
        <v>0.89198036006546644</v>
      </c>
      <c r="T245" s="209">
        <v>127</v>
      </c>
      <c r="U245" s="210">
        <f t="shared" si="11"/>
        <v>105.83333333333334</v>
      </c>
      <c r="W245" s="1">
        <v>194</v>
      </c>
      <c r="X245" s="25">
        <f t="shared" si="9"/>
        <v>161.66666666666669</v>
      </c>
      <c r="Z245" s="1">
        <v>315</v>
      </c>
      <c r="AA245" s="25">
        <f t="shared" si="10"/>
        <v>262.5</v>
      </c>
    </row>
    <row r="246" spans="1:27" ht="12.75" customHeight="1" x14ac:dyDescent="0.2">
      <c r="A246" s="4" t="s">
        <v>2698</v>
      </c>
      <c r="B246" s="4" t="s">
        <v>2690</v>
      </c>
      <c r="C246" s="5" t="s">
        <v>2691</v>
      </c>
      <c r="D246" s="4" t="s">
        <v>15</v>
      </c>
      <c r="E246" s="20">
        <v>169</v>
      </c>
      <c r="F246" s="20">
        <v>186</v>
      </c>
      <c r="G246" s="20">
        <v>253</v>
      </c>
      <c r="H246" s="20">
        <v>281</v>
      </c>
      <c r="I246" s="20">
        <v>416</v>
      </c>
      <c r="J246" s="20">
        <v>458</v>
      </c>
      <c r="L246" s="14"/>
      <c r="M246" s="25">
        <f>р10гл2!E247/'10,2'!E246</f>
        <v>1.0710059171597632</v>
      </c>
      <c r="N246" s="25">
        <f>р10гл2!F247/'10,2'!F246</f>
        <v>1.0877240143369176</v>
      </c>
      <c r="O246" s="25">
        <f>р10гл2!H247/'10,2'!G246</f>
        <v>1.0711462450592886</v>
      </c>
      <c r="P246" s="25">
        <f>р10гл2!I247/'10,2'!H246</f>
        <v>1.0890272835112693</v>
      </c>
      <c r="Q246" s="25">
        <f>р10гл2!K247/'10,2'!I246</f>
        <v>1.0697115384615385</v>
      </c>
      <c r="R246" s="25">
        <f>р10гл2!M247/'10,2'!J246</f>
        <v>0.89155749636098991</v>
      </c>
      <c r="T246" s="209">
        <v>153</v>
      </c>
      <c r="U246" s="210">
        <f>T246/1.2</f>
        <v>127.5</v>
      </c>
      <c r="W246" s="1">
        <v>232</v>
      </c>
      <c r="X246" s="25">
        <f t="shared" si="9"/>
        <v>193.33333333333334</v>
      </c>
      <c r="Z246" s="1">
        <v>378</v>
      </c>
      <c r="AA246" s="25">
        <f t="shared" si="10"/>
        <v>315</v>
      </c>
    </row>
    <row r="247" spans="1:27" ht="12.75" customHeight="1" x14ac:dyDescent="0.2">
      <c r="A247" s="4" t="s">
        <v>2701</v>
      </c>
      <c r="B247" s="4" t="s">
        <v>2693</v>
      </c>
      <c r="C247" s="5" t="s">
        <v>2694</v>
      </c>
      <c r="D247" s="4" t="s">
        <v>15</v>
      </c>
      <c r="E247" s="20">
        <v>245</v>
      </c>
      <c r="F247" s="20">
        <v>271</v>
      </c>
      <c r="G247" s="20">
        <v>375</v>
      </c>
      <c r="H247" s="20">
        <v>419</v>
      </c>
      <c r="I247" s="20">
        <v>609</v>
      </c>
      <c r="J247" s="20">
        <v>673</v>
      </c>
      <c r="L247" s="14"/>
      <c r="M247" s="25">
        <f>р10гл2!E248/'10,2'!E247</f>
        <v>1.0693877551020408</v>
      </c>
      <c r="N247" s="25">
        <f>р10гл2!F248/'10,2'!F247</f>
        <v>1.0879458794587946</v>
      </c>
      <c r="O247" s="25">
        <f>р10гл2!H248/'10,2'!G247</f>
        <v>1.0693333333333332</v>
      </c>
      <c r="P247" s="25">
        <f>р10гл2!I248/'10,2'!H247</f>
        <v>1.0870326173428799</v>
      </c>
      <c r="Q247" s="25">
        <f>р10гл2!K248/'10,2'!I247</f>
        <v>1.0706075533661741</v>
      </c>
      <c r="R247" s="25">
        <f>р10гл2!M248/'10,2'!J247</f>
        <v>0.89153046062407137</v>
      </c>
      <c r="T247" s="209">
        <v>332</v>
      </c>
      <c r="U247" s="210">
        <f t="shared" si="11"/>
        <v>276.66666666666669</v>
      </c>
      <c r="W247" s="1">
        <v>503</v>
      </c>
      <c r="X247" s="25">
        <f t="shared" si="9"/>
        <v>419.16666666666669</v>
      </c>
      <c r="Z247" s="1">
        <v>817</v>
      </c>
      <c r="AA247" s="25">
        <f t="shared" si="10"/>
        <v>680.83333333333337</v>
      </c>
    </row>
    <row r="248" spans="1:27" ht="24.75" customHeight="1" x14ac:dyDescent="0.2">
      <c r="A248" s="4" t="s">
        <v>2704</v>
      </c>
      <c r="B248" s="4" t="s">
        <v>2696</v>
      </c>
      <c r="C248" s="5" t="s">
        <v>2697</v>
      </c>
      <c r="D248" s="4" t="s">
        <v>15</v>
      </c>
      <c r="E248" s="20">
        <v>94</v>
      </c>
      <c r="F248" s="20">
        <v>105</v>
      </c>
      <c r="G248" s="20">
        <v>144</v>
      </c>
      <c r="H248" s="20">
        <v>161</v>
      </c>
      <c r="I248" s="20">
        <v>233</v>
      </c>
      <c r="J248" s="20">
        <v>259</v>
      </c>
      <c r="L248" s="14"/>
      <c r="M248" s="25">
        <f>р10гл2!E249/'10,2'!E248</f>
        <v>1.074468085106383</v>
      </c>
      <c r="N248" s="25">
        <f>р10гл2!F249/'10,2'!F248</f>
        <v>1.0844444444444445</v>
      </c>
      <c r="O248" s="25">
        <f>р10гл2!H249/'10,2'!G248</f>
        <v>1.0694444444444444</v>
      </c>
      <c r="P248" s="25">
        <f>р10гл2!I249/'10,2'!H248</f>
        <v>1.0861283643892341</v>
      </c>
      <c r="Q248" s="25">
        <f>р10гл2!K249/'10,2'!I248</f>
        <v>1.0686695278969958</v>
      </c>
      <c r="R248" s="25">
        <f>р10гл2!M249/'10,2'!J248</f>
        <v>0.89124839124839128</v>
      </c>
      <c r="T248" s="209">
        <v>531</v>
      </c>
      <c r="U248" s="210">
        <f t="shared" si="11"/>
        <v>442.5</v>
      </c>
      <c r="W248" s="1">
        <v>804</v>
      </c>
      <c r="X248" s="25">
        <f t="shared" si="9"/>
        <v>670</v>
      </c>
      <c r="Z248" s="1">
        <v>1308</v>
      </c>
      <c r="AA248" s="25">
        <f t="shared" si="10"/>
        <v>1090</v>
      </c>
    </row>
    <row r="249" spans="1:27" ht="12.75" customHeight="1" x14ac:dyDescent="0.2">
      <c r="A249" s="4" t="s">
        <v>2707</v>
      </c>
      <c r="B249" s="4" t="s">
        <v>2699</v>
      </c>
      <c r="C249" s="5" t="s">
        <v>2700</v>
      </c>
      <c r="D249" s="4" t="s">
        <v>15</v>
      </c>
      <c r="E249" s="20">
        <v>687</v>
      </c>
      <c r="F249" s="20">
        <v>761</v>
      </c>
      <c r="G249" s="20">
        <v>1052</v>
      </c>
      <c r="H249" s="20">
        <v>1178</v>
      </c>
      <c r="I249" s="20">
        <v>1707</v>
      </c>
      <c r="J249" s="20">
        <v>1887</v>
      </c>
      <c r="L249" s="14"/>
      <c r="M249" s="25">
        <f>р10гл2!E250/'10,2'!E249</f>
        <v>1.0698689956331877</v>
      </c>
      <c r="N249" s="25">
        <f>р10гл2!F250/'10,2'!F249</f>
        <v>1.0874726237406922</v>
      </c>
      <c r="O249" s="25">
        <f>р10гл2!H250/'10,2'!G249</f>
        <v>1.0703422053231939</v>
      </c>
      <c r="P249" s="25">
        <f>р10гл2!I250/'10,2'!H249</f>
        <v>1.0874363327674024</v>
      </c>
      <c r="Q249" s="25">
        <f>р10гл2!K250/'10,2'!I249</f>
        <v>1.0697129466900996</v>
      </c>
      <c r="R249" s="25">
        <f>р10гл2!M250/'10,2'!J249</f>
        <v>0.89162692103868579</v>
      </c>
      <c r="T249" s="209">
        <v>199</v>
      </c>
      <c r="U249" s="210">
        <f t="shared" si="11"/>
        <v>165.83333333333334</v>
      </c>
      <c r="W249" s="1">
        <v>301</v>
      </c>
      <c r="X249" s="25">
        <f t="shared" si="9"/>
        <v>250.83333333333334</v>
      </c>
      <c r="Z249" s="1">
        <v>490</v>
      </c>
      <c r="AA249" s="25">
        <f t="shared" si="10"/>
        <v>408.33333333333337</v>
      </c>
    </row>
    <row r="250" spans="1:27" ht="12.75" customHeight="1" x14ac:dyDescent="0.2">
      <c r="A250" s="4" t="s">
        <v>2710</v>
      </c>
      <c r="B250" s="4" t="s">
        <v>2702</v>
      </c>
      <c r="C250" s="5" t="s">
        <v>2703</v>
      </c>
      <c r="D250" s="4" t="s">
        <v>15</v>
      </c>
      <c r="E250" s="20">
        <v>796</v>
      </c>
      <c r="F250" s="20">
        <v>881</v>
      </c>
      <c r="G250" s="20">
        <v>1217</v>
      </c>
      <c r="H250" s="20">
        <v>1363</v>
      </c>
      <c r="I250" s="20">
        <v>1976</v>
      </c>
      <c r="J250" s="20">
        <v>2184</v>
      </c>
      <c r="L250" s="14"/>
      <c r="M250" s="25">
        <f>р10гл2!E251/'10,2'!E250</f>
        <v>1.0703517587939699</v>
      </c>
      <c r="N250" s="25">
        <f>р10гл2!F251/'10,2'!F250</f>
        <v>1.0882141505864549</v>
      </c>
      <c r="O250" s="25">
        <f>р10гл2!H251/'10,2'!G250</f>
        <v>1.0698438783894824</v>
      </c>
      <c r="P250" s="25">
        <f>р10гл2!I251/'10,2'!H250</f>
        <v>1.0875275128393249</v>
      </c>
      <c r="Q250" s="25">
        <f>р10гл2!K251/'10,2'!I250</f>
        <v>1.069838056680162</v>
      </c>
      <c r="R250" s="25">
        <f>р10гл2!M251/'10,2'!J250</f>
        <v>0.89171245421245426</v>
      </c>
      <c r="T250" s="209">
        <v>290</v>
      </c>
      <c r="U250" s="210">
        <f t="shared" si="11"/>
        <v>241.66666666666669</v>
      </c>
      <c r="W250" s="1">
        <v>448</v>
      </c>
      <c r="X250" s="25">
        <f t="shared" si="9"/>
        <v>373.33333333333337</v>
      </c>
      <c r="Z250" s="1">
        <v>720</v>
      </c>
      <c r="AA250" s="25">
        <f t="shared" si="10"/>
        <v>600</v>
      </c>
    </row>
    <row r="251" spans="1:27" ht="12.75" customHeight="1" x14ac:dyDescent="0.2">
      <c r="A251" s="4" t="s">
        <v>2713</v>
      </c>
      <c r="B251" s="4" t="s">
        <v>2705</v>
      </c>
      <c r="C251" s="5" t="s">
        <v>2706</v>
      </c>
      <c r="D251" s="4" t="s">
        <v>15</v>
      </c>
      <c r="E251" s="20">
        <v>871</v>
      </c>
      <c r="F251" s="20">
        <v>965</v>
      </c>
      <c r="G251" s="20">
        <v>1331</v>
      </c>
      <c r="H251" s="20">
        <v>1493</v>
      </c>
      <c r="I251" s="20">
        <v>2162</v>
      </c>
      <c r="J251" s="20">
        <v>2390</v>
      </c>
      <c r="L251" s="14"/>
      <c r="M251" s="25">
        <f>р10гл2!E252/'10,2'!E251</f>
        <v>1.0700344431687716</v>
      </c>
      <c r="N251" s="25">
        <f>р10гл2!F252/'10,2'!F251</f>
        <v>1.0883074265975821</v>
      </c>
      <c r="O251" s="25">
        <f>р10гл2!H252/'10,2'!G251</f>
        <v>1.0698722764838466</v>
      </c>
      <c r="P251" s="25">
        <f>р10гл2!I252/'10,2'!H251</f>
        <v>1.0881670015628488</v>
      </c>
      <c r="Q251" s="25">
        <f>р10гл2!K252/'10,2'!I251</f>
        <v>1.0698427382053655</v>
      </c>
      <c r="R251" s="25">
        <f>р10гл2!M252/'10,2'!J251</f>
        <v>0.89156206415620642</v>
      </c>
      <c r="T251" s="209">
        <v>112</v>
      </c>
      <c r="U251" s="210">
        <f t="shared" si="11"/>
        <v>93.333333333333343</v>
      </c>
      <c r="W251" s="1">
        <v>172</v>
      </c>
      <c r="X251" s="25">
        <f t="shared" si="9"/>
        <v>143.33333333333334</v>
      </c>
      <c r="Z251" s="1">
        <v>277</v>
      </c>
      <c r="AA251" s="25">
        <f t="shared" si="10"/>
        <v>230.83333333333334</v>
      </c>
    </row>
    <row r="252" spans="1:27" ht="12.75" customHeight="1" x14ac:dyDescent="0.2">
      <c r="A252" s="4" t="s">
        <v>2716</v>
      </c>
      <c r="B252" s="4" t="s">
        <v>2708</v>
      </c>
      <c r="C252" s="5" t="s">
        <v>2709</v>
      </c>
      <c r="D252" s="4" t="s">
        <v>15</v>
      </c>
      <c r="E252" s="20">
        <v>80</v>
      </c>
      <c r="F252" s="20">
        <v>88</v>
      </c>
      <c r="G252" s="20">
        <v>122</v>
      </c>
      <c r="H252" s="20">
        <v>138</v>
      </c>
      <c r="I252" s="20">
        <v>199</v>
      </c>
      <c r="J252" s="20">
        <v>220</v>
      </c>
      <c r="L252" s="14"/>
      <c r="M252" s="25">
        <f>р10гл2!E253/'10,2'!E252</f>
        <v>1.075</v>
      </c>
      <c r="N252" s="25">
        <f>р10гл2!F253/'10,2'!F252</f>
        <v>1.0859848484848487</v>
      </c>
      <c r="O252" s="25">
        <f>р10гл2!H253/'10,2'!G252</f>
        <v>1.0737704918032787</v>
      </c>
      <c r="P252" s="25">
        <f>р10гл2!I253/'10,2'!H252</f>
        <v>1.0903381642512078</v>
      </c>
      <c r="Q252" s="25">
        <f>р10гл2!K253/'10,2'!I252</f>
        <v>1.0703517587939699</v>
      </c>
      <c r="R252" s="25">
        <f>р10гл2!M253/'10,2'!J252</f>
        <v>0.89015151515151525</v>
      </c>
      <c r="T252" s="209">
        <v>814</v>
      </c>
      <c r="U252" s="210">
        <f t="shared" si="11"/>
        <v>678.33333333333337</v>
      </c>
      <c r="W252" s="1">
        <v>1260</v>
      </c>
      <c r="X252" s="25">
        <f t="shared" si="9"/>
        <v>1050</v>
      </c>
      <c r="Z252" s="1">
        <v>2019</v>
      </c>
      <c r="AA252" s="25">
        <f t="shared" si="10"/>
        <v>1682.5</v>
      </c>
    </row>
    <row r="253" spans="1:27" ht="12.75" customHeight="1" x14ac:dyDescent="0.2">
      <c r="A253" s="4" t="s">
        <v>2719</v>
      </c>
      <c r="B253" s="4" t="s">
        <v>2711</v>
      </c>
      <c r="C253" s="5" t="s">
        <v>2712</v>
      </c>
      <c r="D253" s="4" t="s">
        <v>15</v>
      </c>
      <c r="E253" s="20">
        <v>104</v>
      </c>
      <c r="F253" s="20">
        <v>114</v>
      </c>
      <c r="G253" s="20">
        <v>158</v>
      </c>
      <c r="H253" s="20">
        <v>179</v>
      </c>
      <c r="I253" s="20">
        <v>258</v>
      </c>
      <c r="J253" s="20">
        <v>285</v>
      </c>
      <c r="L253" s="14"/>
      <c r="M253" s="25">
        <f>р10гл2!E254/'10,2'!E253</f>
        <v>1.0673076923076923</v>
      </c>
      <c r="N253" s="25">
        <f>р10гл2!F254/'10,2'!F253</f>
        <v>1.0880116959064328</v>
      </c>
      <c r="O253" s="25">
        <f>р10гл2!H254/'10,2'!G253</f>
        <v>1.0696202531645569</v>
      </c>
      <c r="P253" s="25">
        <f>р10гл2!I254/'10,2'!H253</f>
        <v>1.0905027932960893</v>
      </c>
      <c r="Q253" s="25">
        <f>р10гл2!K254/'10,2'!I253</f>
        <v>1.069767441860465</v>
      </c>
      <c r="R253" s="25">
        <f>р10гл2!M254/'10,2'!J253</f>
        <v>0.89181286549707606</v>
      </c>
      <c r="T253" s="209">
        <v>943</v>
      </c>
      <c r="U253" s="210">
        <f t="shared" si="11"/>
        <v>785.83333333333337</v>
      </c>
      <c r="W253" s="1">
        <v>1458</v>
      </c>
      <c r="X253" s="25">
        <f t="shared" si="9"/>
        <v>1215</v>
      </c>
      <c r="Z253" s="1">
        <v>2337</v>
      </c>
      <c r="AA253" s="25">
        <f t="shared" si="10"/>
        <v>1947.5</v>
      </c>
    </row>
    <row r="254" spans="1:27" ht="12.75" customHeight="1" x14ac:dyDescent="0.2">
      <c r="A254" s="4" t="s">
        <v>2722</v>
      </c>
      <c r="B254" s="4" t="s">
        <v>2714</v>
      </c>
      <c r="C254" s="5" t="s">
        <v>2715</v>
      </c>
      <c r="D254" s="4" t="s">
        <v>15</v>
      </c>
      <c r="E254" s="20">
        <v>141</v>
      </c>
      <c r="F254" s="20">
        <v>156</v>
      </c>
      <c r="G254" s="20">
        <v>216</v>
      </c>
      <c r="H254" s="20">
        <v>243</v>
      </c>
      <c r="I254" s="20">
        <v>351</v>
      </c>
      <c r="J254" s="20">
        <v>388</v>
      </c>
      <c r="L254" s="14"/>
      <c r="M254" s="25">
        <f>р10гл2!E255/'10,2'!E254</f>
        <v>1.0709219858156029</v>
      </c>
      <c r="N254" s="25">
        <f>р10гл2!F255/'10,2'!F254</f>
        <v>1.088354700854701</v>
      </c>
      <c r="O254" s="25">
        <f>р10гл2!H255/'10,2'!G254</f>
        <v>1.0694444444444444</v>
      </c>
      <c r="P254" s="25">
        <f>р10гл2!I255/'10,2'!H254</f>
        <v>1.0877914951989027</v>
      </c>
      <c r="Q254" s="25">
        <f>р10гл2!K255/'10,2'!I254</f>
        <v>1.0712250712250713</v>
      </c>
      <c r="R254" s="25">
        <f>р10гл2!M255/'10,2'!J254</f>
        <v>0.89132302405498287</v>
      </c>
      <c r="T254" s="209">
        <v>1033</v>
      </c>
      <c r="U254" s="210">
        <f t="shared" si="11"/>
        <v>860.83333333333337</v>
      </c>
      <c r="W254" s="1">
        <v>1598</v>
      </c>
      <c r="X254" s="25">
        <f t="shared" si="9"/>
        <v>1331.6666666666667</v>
      </c>
      <c r="Z254" s="1">
        <v>2557</v>
      </c>
      <c r="AA254" s="25">
        <f t="shared" si="10"/>
        <v>2130.8333333333335</v>
      </c>
    </row>
    <row r="255" spans="1:27" ht="24.75" customHeight="1" x14ac:dyDescent="0.2">
      <c r="A255" s="4" t="s">
        <v>2725</v>
      </c>
      <c r="B255" s="4" t="s">
        <v>2717</v>
      </c>
      <c r="C255" s="5" t="s">
        <v>2718</v>
      </c>
      <c r="D255" s="4" t="s">
        <v>15</v>
      </c>
      <c r="E255" s="20">
        <v>235</v>
      </c>
      <c r="F255" s="20">
        <v>261</v>
      </c>
      <c r="G255" s="20">
        <v>361</v>
      </c>
      <c r="H255" s="20">
        <v>404</v>
      </c>
      <c r="I255" s="20">
        <v>584</v>
      </c>
      <c r="J255" s="20">
        <v>646</v>
      </c>
      <c r="L255" s="14"/>
      <c r="M255" s="25">
        <f>р10гл2!E256/'10,2'!E255</f>
        <v>1.0680851063829788</v>
      </c>
      <c r="N255" s="25">
        <f>р10гл2!F256/'10,2'!F255</f>
        <v>1.0867816091954021</v>
      </c>
      <c r="O255" s="25">
        <f>р10гл2!H256/'10,2'!G255</f>
        <v>1.0692520775623269</v>
      </c>
      <c r="P255" s="25">
        <f>р10гл2!I256/'10,2'!H255</f>
        <v>1.0871287128712872</v>
      </c>
      <c r="Q255" s="25">
        <f>р10гл2!K256/'10,2'!I255</f>
        <v>1.0702054794520548</v>
      </c>
      <c r="R255" s="25">
        <f>р10гл2!M256/'10,2'!J255</f>
        <v>0.89138286893704854</v>
      </c>
      <c r="T255" s="209">
        <v>94</v>
      </c>
      <c r="U255" s="210">
        <f t="shared" si="11"/>
        <v>78.333333333333343</v>
      </c>
      <c r="W255" s="1">
        <v>148</v>
      </c>
      <c r="X255" s="25">
        <f t="shared" si="9"/>
        <v>123.33333333333334</v>
      </c>
      <c r="Z255" s="1">
        <v>235</v>
      </c>
      <c r="AA255" s="25">
        <f t="shared" si="10"/>
        <v>195.83333333333334</v>
      </c>
    </row>
    <row r="256" spans="1:27" ht="24.75" customHeight="1" x14ac:dyDescent="0.2">
      <c r="A256" s="4" t="s">
        <v>2728</v>
      </c>
      <c r="B256" s="4" t="s">
        <v>2720</v>
      </c>
      <c r="C256" s="5" t="s">
        <v>2721</v>
      </c>
      <c r="D256" s="4" t="s">
        <v>15</v>
      </c>
      <c r="E256" s="20">
        <v>151</v>
      </c>
      <c r="F256" s="20">
        <v>167</v>
      </c>
      <c r="G256" s="20">
        <v>230</v>
      </c>
      <c r="H256" s="20">
        <v>259</v>
      </c>
      <c r="I256" s="20">
        <v>375</v>
      </c>
      <c r="J256" s="20">
        <v>413</v>
      </c>
      <c r="L256" s="14"/>
      <c r="M256" s="25">
        <f>р10гл2!E257/'10,2'!E256</f>
        <v>1.0728476821192052</v>
      </c>
      <c r="N256" s="25">
        <f>р10гл2!F257/'10,2'!F256</f>
        <v>1.0897205588822356</v>
      </c>
      <c r="O256" s="25">
        <f>р10гл2!H257/'10,2'!G256</f>
        <v>1.0695652173913044</v>
      </c>
      <c r="P256" s="25">
        <f>р10гл2!I257/'10,2'!H256</f>
        <v>1.0873230373230374</v>
      </c>
      <c r="Q256" s="25">
        <f>р10гл2!K257/'10,2'!I256</f>
        <v>1.0693333333333332</v>
      </c>
      <c r="R256" s="25">
        <f>р10гл2!M257/'10,2'!J256</f>
        <v>0.89184826472962075</v>
      </c>
      <c r="T256" s="209">
        <v>122</v>
      </c>
      <c r="U256" s="210">
        <f t="shared" si="11"/>
        <v>101.66666666666667</v>
      </c>
      <c r="W256" s="1">
        <v>192</v>
      </c>
      <c r="X256" s="25">
        <f t="shared" si="9"/>
        <v>160</v>
      </c>
      <c r="Z256" s="1">
        <v>305</v>
      </c>
      <c r="AA256" s="25">
        <f t="shared" si="10"/>
        <v>254.16666666666669</v>
      </c>
    </row>
    <row r="257" spans="1:27" ht="12.75" customHeight="1" x14ac:dyDescent="0.2">
      <c r="A257" s="4" t="s">
        <v>2731</v>
      </c>
      <c r="B257" s="4" t="s">
        <v>2723</v>
      </c>
      <c r="C257" s="5" t="s">
        <v>2724</v>
      </c>
      <c r="D257" s="4" t="s">
        <v>15</v>
      </c>
      <c r="E257" s="20">
        <v>820</v>
      </c>
      <c r="F257" s="20">
        <v>939</v>
      </c>
      <c r="G257" s="20">
        <v>1566</v>
      </c>
      <c r="H257" s="20">
        <v>1794</v>
      </c>
      <c r="I257" s="20">
        <v>2159</v>
      </c>
      <c r="J257" s="20">
        <v>2472</v>
      </c>
      <c r="L257" s="14"/>
      <c r="M257" s="25">
        <f>р10гл2!E258/'10,2'!E257</f>
        <v>1.0695121951219513</v>
      </c>
      <c r="N257" s="25">
        <f>р10гл2!F258/'10,2'!F257</f>
        <v>1.088125665601704</v>
      </c>
      <c r="O257" s="25">
        <f>р10гл2!H258/'10,2'!G257</f>
        <v>1.0702426564495531</v>
      </c>
      <c r="P257" s="25">
        <f>р10гл2!I258/'10,2'!H257</f>
        <v>1.0880713489409142</v>
      </c>
      <c r="Q257" s="25">
        <f>р10гл2!K258/'10,2'!I257</f>
        <v>1.0699397869383973</v>
      </c>
      <c r="R257" s="25">
        <f>р10гл2!M258/'10,2'!J257</f>
        <v>0.8916531823085222</v>
      </c>
      <c r="T257" s="209">
        <v>167</v>
      </c>
      <c r="U257" s="210">
        <f t="shared" si="11"/>
        <v>139.16666666666669</v>
      </c>
      <c r="W257" s="1">
        <v>260</v>
      </c>
      <c r="X257" s="25">
        <f t="shared" si="9"/>
        <v>216.66666666666669</v>
      </c>
      <c r="Z257" s="1">
        <v>415</v>
      </c>
      <c r="AA257" s="25">
        <f t="shared" si="10"/>
        <v>345.83333333333337</v>
      </c>
    </row>
    <row r="258" spans="1:27" ht="12.75" customHeight="1" x14ac:dyDescent="0.2">
      <c r="A258" s="4" t="s">
        <v>2734</v>
      </c>
      <c r="B258" s="4" t="s">
        <v>2726</v>
      </c>
      <c r="C258" s="5" t="s">
        <v>2727</v>
      </c>
      <c r="D258" s="4" t="s">
        <v>15</v>
      </c>
      <c r="E258" s="20">
        <v>1312</v>
      </c>
      <c r="F258" s="20">
        <v>1502</v>
      </c>
      <c r="G258" s="20">
        <v>2506</v>
      </c>
      <c r="H258" s="20">
        <v>2871</v>
      </c>
      <c r="I258" s="20">
        <v>3454</v>
      </c>
      <c r="J258" s="20">
        <v>3957</v>
      </c>
      <c r="L258" s="14"/>
      <c r="M258" s="25">
        <f>р10гл2!E259/'10,2'!E258</f>
        <v>1.0701219512195121</v>
      </c>
      <c r="N258" s="25">
        <f>р10гл2!F259/'10,2'!F258</f>
        <v>1.0877385707944962</v>
      </c>
      <c r="O258" s="25">
        <f>р10гл2!H259/'10,2'!G258</f>
        <v>1.0698324022346368</v>
      </c>
      <c r="P258" s="25">
        <f>р10гл2!I259/'10,2'!H258</f>
        <v>1.087843956809474</v>
      </c>
      <c r="Q258" s="25">
        <f>р10гл2!K259/'10,2'!I258</f>
        <v>1.0700636942675159</v>
      </c>
      <c r="R258" s="25">
        <f>р10гл2!M259/'10,2'!J258</f>
        <v>0.89166877263920485</v>
      </c>
      <c r="T258" s="209">
        <v>279</v>
      </c>
      <c r="U258" s="210">
        <f>T258/1.2</f>
        <v>232.5</v>
      </c>
      <c r="W258" s="1">
        <v>432</v>
      </c>
      <c r="X258" s="25">
        <f t="shared" si="9"/>
        <v>360</v>
      </c>
      <c r="Z258" s="1">
        <v>691</v>
      </c>
      <c r="AA258" s="25">
        <f t="shared" si="10"/>
        <v>575.83333333333337</v>
      </c>
    </row>
    <row r="259" spans="1:27" ht="24.75" customHeight="1" x14ac:dyDescent="0.2">
      <c r="A259" s="4" t="s">
        <v>2737</v>
      </c>
      <c r="B259" s="4" t="s">
        <v>2729</v>
      </c>
      <c r="C259" s="5" t="s">
        <v>2730</v>
      </c>
      <c r="D259" s="4" t="s">
        <v>15</v>
      </c>
      <c r="E259" s="20">
        <v>655</v>
      </c>
      <c r="F259" s="20">
        <v>750</v>
      </c>
      <c r="G259" s="20">
        <v>1253</v>
      </c>
      <c r="H259" s="20">
        <v>1436</v>
      </c>
      <c r="I259" s="20">
        <v>1727</v>
      </c>
      <c r="J259" s="20">
        <v>1978</v>
      </c>
      <c r="L259" s="14"/>
      <c r="M259" s="25">
        <f>р10гл2!E260/'10,2'!E259</f>
        <v>1.0702290076335879</v>
      </c>
      <c r="N259" s="25">
        <f>р10гл2!F260/'10,2'!F259</f>
        <v>1.0885111111111112</v>
      </c>
      <c r="O259" s="25">
        <f>р10гл2!H260/'10,2'!G259</f>
        <v>1.0702314445331205</v>
      </c>
      <c r="P259" s="25">
        <f>р10гл2!I260/'10,2'!H259</f>
        <v>1.0881731662024141</v>
      </c>
      <c r="Q259" s="25">
        <f>р10гл2!K260/'10,2'!I259</f>
        <v>1.0700636942675159</v>
      </c>
      <c r="R259" s="25">
        <f>р10гл2!M260/'10,2'!J259</f>
        <v>0.89147286821705429</v>
      </c>
      <c r="T259" s="209">
        <v>179</v>
      </c>
      <c r="U259" s="210">
        <f t="shared" si="11"/>
        <v>149.16666666666669</v>
      </c>
      <c r="W259" s="1">
        <v>277</v>
      </c>
      <c r="X259" s="25">
        <f t="shared" si="9"/>
        <v>230.83333333333334</v>
      </c>
      <c r="Z259" s="1">
        <v>442</v>
      </c>
      <c r="AA259" s="25">
        <f t="shared" si="10"/>
        <v>368.33333333333337</v>
      </c>
    </row>
    <row r="260" spans="1:27" ht="12.75" customHeight="1" x14ac:dyDescent="0.2">
      <c r="A260" s="4" t="s">
        <v>2740</v>
      </c>
      <c r="B260" s="4" t="s">
        <v>2732</v>
      </c>
      <c r="C260" s="5" t="s">
        <v>2733</v>
      </c>
      <c r="D260" s="4" t="s">
        <v>15</v>
      </c>
      <c r="E260" s="20">
        <v>655</v>
      </c>
      <c r="F260" s="20">
        <v>750</v>
      </c>
      <c r="G260" s="20">
        <v>1253</v>
      </c>
      <c r="H260" s="20">
        <v>1436</v>
      </c>
      <c r="I260" s="20">
        <v>1727</v>
      </c>
      <c r="J260" s="20">
        <v>1978</v>
      </c>
      <c r="L260" s="14"/>
      <c r="M260" s="25">
        <f>р10гл2!E261/'10,2'!E260</f>
        <v>1.0702290076335879</v>
      </c>
      <c r="N260" s="25">
        <f>р10гл2!F261/'10,2'!F260</f>
        <v>1.0885111111111112</v>
      </c>
      <c r="O260" s="25">
        <f>р10гл2!H261/'10,2'!G260</f>
        <v>1.0702314445331205</v>
      </c>
      <c r="P260" s="25">
        <f>р10гл2!I261/'10,2'!H260</f>
        <v>1.0881731662024141</v>
      </c>
      <c r="Q260" s="25">
        <f>р10гл2!K261/'10,2'!I260</f>
        <v>1.0700636942675159</v>
      </c>
      <c r="R260" s="25">
        <f>р10гл2!M261/'10,2'!J260</f>
        <v>0.89147286821705429</v>
      </c>
      <c r="T260" s="209">
        <v>1005</v>
      </c>
      <c r="U260" s="210">
        <f t="shared" si="11"/>
        <v>837.5</v>
      </c>
      <c r="W260" s="1">
        <v>1920</v>
      </c>
      <c r="X260" s="25">
        <f t="shared" si="9"/>
        <v>1600</v>
      </c>
      <c r="Z260" s="1">
        <v>2645</v>
      </c>
      <c r="AA260" s="25">
        <f t="shared" si="10"/>
        <v>2204.166666666667</v>
      </c>
    </row>
    <row r="261" spans="1:27" ht="12.75" customHeight="1" x14ac:dyDescent="0.2">
      <c r="A261" s="4" t="s">
        <v>2743</v>
      </c>
      <c r="B261" s="4" t="s">
        <v>2735</v>
      </c>
      <c r="C261" s="5" t="s">
        <v>2736</v>
      </c>
      <c r="D261" s="4" t="s">
        <v>15</v>
      </c>
      <c r="E261" s="20">
        <v>546</v>
      </c>
      <c r="F261" s="20">
        <v>626</v>
      </c>
      <c r="G261" s="20">
        <v>1044</v>
      </c>
      <c r="H261" s="20">
        <v>1197</v>
      </c>
      <c r="I261" s="20">
        <v>1439</v>
      </c>
      <c r="J261" s="20">
        <v>1649</v>
      </c>
      <c r="L261" s="14"/>
      <c r="M261" s="25">
        <f>р10гл2!E262/'10,2'!E261</f>
        <v>1.0695970695970696</v>
      </c>
      <c r="N261" s="25">
        <f>р10гл2!F262/'10,2'!F261</f>
        <v>1.088125665601704</v>
      </c>
      <c r="O261" s="25">
        <f>р10гл2!H262/'10,2'!G261</f>
        <v>1.0699233716475096</v>
      </c>
      <c r="P261" s="25">
        <f>р10гл2!I262/'10,2'!H261</f>
        <v>1.0880116959064328</v>
      </c>
      <c r="Q261" s="25">
        <f>р10гл2!K262/'10,2'!I261</f>
        <v>1.0701876302988187</v>
      </c>
      <c r="R261" s="25">
        <f>р10гл2!M262/'10,2'!J261</f>
        <v>0.89144936325045487</v>
      </c>
      <c r="T261" s="209">
        <v>1607</v>
      </c>
      <c r="U261" s="210">
        <f t="shared" si="11"/>
        <v>1339.1666666666667</v>
      </c>
      <c r="W261" s="1">
        <v>3072</v>
      </c>
      <c r="X261" s="25">
        <f t="shared" si="9"/>
        <v>2560</v>
      </c>
      <c r="Z261" s="1">
        <v>4234</v>
      </c>
      <c r="AA261" s="25">
        <f t="shared" si="10"/>
        <v>3528.3333333333335</v>
      </c>
    </row>
    <row r="262" spans="1:27" ht="24.75" customHeight="1" x14ac:dyDescent="0.2">
      <c r="A262" s="4" t="s">
        <v>2746</v>
      </c>
      <c r="B262" s="4" t="s">
        <v>2738</v>
      </c>
      <c r="C262" s="5" t="s">
        <v>2739</v>
      </c>
      <c r="D262" s="4" t="s">
        <v>15</v>
      </c>
      <c r="E262" s="20">
        <v>328</v>
      </c>
      <c r="F262" s="20">
        <v>376</v>
      </c>
      <c r="G262" s="20">
        <v>627</v>
      </c>
      <c r="H262" s="20">
        <v>719</v>
      </c>
      <c r="I262" s="20">
        <v>865</v>
      </c>
      <c r="J262" s="20">
        <v>990</v>
      </c>
      <c r="L262" s="14"/>
      <c r="M262" s="25">
        <f>р10гл2!E263/'10,2'!E262</f>
        <v>1.0701219512195121</v>
      </c>
      <c r="N262" s="25">
        <f>р10гл2!F263/'10,2'!F262</f>
        <v>1.086968085106383</v>
      </c>
      <c r="O262" s="25">
        <f>р10гл2!H263/'10,2'!G262</f>
        <v>1.0701754385964912</v>
      </c>
      <c r="P262" s="25">
        <f>р10гл2!I263/'10,2'!H262</f>
        <v>1.0873667130273528</v>
      </c>
      <c r="Q262" s="25">
        <f>р10гл2!K263/'10,2'!I262</f>
        <v>1.0705202312138729</v>
      </c>
      <c r="R262" s="25">
        <f>р10гл2!M263/'10,2'!J262</f>
        <v>0.89141414141414144</v>
      </c>
      <c r="T262" s="209">
        <v>803</v>
      </c>
      <c r="U262" s="210">
        <f t="shared" si="11"/>
        <v>669.16666666666674</v>
      </c>
      <c r="W262" s="1">
        <v>1537</v>
      </c>
      <c r="X262" s="25">
        <f t="shared" si="9"/>
        <v>1280.8333333333335</v>
      </c>
      <c r="Z262" s="1">
        <v>2116</v>
      </c>
      <c r="AA262" s="25">
        <f t="shared" si="10"/>
        <v>1763.3333333333335</v>
      </c>
    </row>
    <row r="263" spans="1:27" ht="24.75" customHeight="1" x14ac:dyDescent="0.2">
      <c r="A263" s="4" t="s">
        <v>2749</v>
      </c>
      <c r="B263" s="4" t="s">
        <v>2741</v>
      </c>
      <c r="C263" s="5" t="s">
        <v>2742</v>
      </c>
      <c r="D263" s="4" t="s">
        <v>15</v>
      </c>
      <c r="E263" s="20">
        <v>399</v>
      </c>
      <c r="F263" s="20">
        <v>457</v>
      </c>
      <c r="G263" s="20">
        <v>763</v>
      </c>
      <c r="H263" s="20">
        <v>874</v>
      </c>
      <c r="I263" s="20">
        <v>1051</v>
      </c>
      <c r="J263" s="20">
        <v>1204</v>
      </c>
      <c r="L263" s="14"/>
      <c r="M263" s="25">
        <f>р10гл2!E264/'10,2'!E263</f>
        <v>1.0701754385964912</v>
      </c>
      <c r="N263" s="25">
        <f>р10гл2!F264/'10,2'!F263</f>
        <v>1.0878555798687088</v>
      </c>
      <c r="O263" s="25">
        <f>р10гл2!H264/'10,2'!G263</f>
        <v>1.0694626474442988</v>
      </c>
      <c r="P263" s="25">
        <f>р10гл2!I264/'10,2'!H263</f>
        <v>1.0876239511823036</v>
      </c>
      <c r="Q263" s="25">
        <f>р10гл2!K264/'10,2'!I263</f>
        <v>1.0704091341579449</v>
      </c>
      <c r="R263" s="25">
        <f>р10гл2!M264/'10,2'!J263</f>
        <v>0.8914728682170544</v>
      </c>
      <c r="T263" s="209">
        <v>803</v>
      </c>
      <c r="U263" s="210">
        <f t="shared" si="11"/>
        <v>669.16666666666674</v>
      </c>
      <c r="W263" s="1">
        <v>1537</v>
      </c>
      <c r="X263" s="25">
        <f t="shared" si="9"/>
        <v>1280.8333333333335</v>
      </c>
      <c r="Z263" s="1">
        <v>2116</v>
      </c>
      <c r="AA263" s="25">
        <f t="shared" si="10"/>
        <v>1763.3333333333335</v>
      </c>
    </row>
    <row r="264" spans="1:27" ht="24.75" customHeight="1" x14ac:dyDescent="0.2">
      <c r="A264" s="4" t="s">
        <v>2752</v>
      </c>
      <c r="B264" s="4" t="s">
        <v>2744</v>
      </c>
      <c r="C264" s="5" t="s">
        <v>2745</v>
      </c>
      <c r="D264" s="4" t="s">
        <v>15</v>
      </c>
      <c r="E264" s="20">
        <v>328</v>
      </c>
      <c r="F264" s="20">
        <v>376</v>
      </c>
      <c r="G264" s="20">
        <v>627</v>
      </c>
      <c r="H264" s="20">
        <v>719</v>
      </c>
      <c r="I264" s="20">
        <v>865</v>
      </c>
      <c r="J264" s="20">
        <v>990</v>
      </c>
      <c r="L264" s="14"/>
      <c r="M264" s="25">
        <f>р10гл2!E265/'10,2'!E264</f>
        <v>1.0701219512195121</v>
      </c>
      <c r="N264" s="25">
        <f>р10гл2!F265/'10,2'!F264</f>
        <v>1.086968085106383</v>
      </c>
      <c r="O264" s="25">
        <f>р10гл2!H265/'10,2'!G264</f>
        <v>1.0701754385964912</v>
      </c>
      <c r="P264" s="25">
        <f>р10гл2!I265/'10,2'!H264</f>
        <v>1.0873667130273528</v>
      </c>
      <c r="Q264" s="25">
        <f>р10гл2!K265/'10,2'!I264</f>
        <v>1.0705202312138729</v>
      </c>
      <c r="R264" s="25">
        <f>р10гл2!M265/'10,2'!J264</f>
        <v>0.89141414141414144</v>
      </c>
      <c r="T264" s="209">
        <v>670</v>
      </c>
      <c r="U264" s="210">
        <f t="shared" si="11"/>
        <v>558.33333333333337</v>
      </c>
      <c r="W264" s="1">
        <v>1281</v>
      </c>
      <c r="X264" s="25">
        <f t="shared" si="9"/>
        <v>1067.5</v>
      </c>
      <c r="Z264" s="1">
        <v>1764</v>
      </c>
      <c r="AA264" s="25">
        <f t="shared" si="10"/>
        <v>1470</v>
      </c>
    </row>
    <row r="265" spans="1:27" ht="12.75" customHeight="1" x14ac:dyDescent="0.2">
      <c r="A265" s="4" t="s">
        <v>2755</v>
      </c>
      <c r="B265" s="4" t="s">
        <v>2747</v>
      </c>
      <c r="C265" s="5" t="s">
        <v>2748</v>
      </c>
      <c r="D265" s="4" t="s">
        <v>15</v>
      </c>
      <c r="E265" s="20">
        <v>28</v>
      </c>
      <c r="F265" s="20">
        <v>31</v>
      </c>
      <c r="G265" s="20">
        <v>51</v>
      </c>
      <c r="H265" s="20">
        <v>61</v>
      </c>
      <c r="I265" s="20">
        <v>72</v>
      </c>
      <c r="J265" s="20">
        <v>81</v>
      </c>
      <c r="L265" s="14"/>
      <c r="M265" s="25">
        <f>р10гл2!E266/'10,2'!E265</f>
        <v>1.0714285714285714</v>
      </c>
      <c r="N265" s="25">
        <f>р10гл2!F266/'10,2'!F265</f>
        <v>1.082258064516129</v>
      </c>
      <c r="O265" s="25">
        <f>р10гл2!H266/'10,2'!G265</f>
        <v>1.0784313725490196</v>
      </c>
      <c r="P265" s="25">
        <f>р10гл2!I266/'10,2'!H265</f>
        <v>1.0833333333333335</v>
      </c>
      <c r="Q265" s="25">
        <f>р10гл2!K266/'10,2'!I265</f>
        <v>1.0694444444444444</v>
      </c>
      <c r="R265" s="25">
        <f>р10гл2!M266/'10,2'!J265</f>
        <v>0.89506172839506171</v>
      </c>
      <c r="T265" s="209">
        <v>402</v>
      </c>
      <c r="U265" s="210">
        <f t="shared" si="11"/>
        <v>335</v>
      </c>
      <c r="W265" s="1">
        <v>769</v>
      </c>
      <c r="X265" s="25">
        <f t="shared" si="9"/>
        <v>640.83333333333337</v>
      </c>
      <c r="Z265" s="1">
        <v>1059</v>
      </c>
      <c r="AA265" s="25">
        <f t="shared" si="10"/>
        <v>882.5</v>
      </c>
    </row>
    <row r="266" spans="1:27" ht="12.75" customHeight="1" x14ac:dyDescent="0.2">
      <c r="A266" s="4" t="s">
        <v>2758</v>
      </c>
      <c r="B266" s="4" t="s">
        <v>2750</v>
      </c>
      <c r="C266" s="5" t="s">
        <v>2751</v>
      </c>
      <c r="D266" s="4" t="s">
        <v>15</v>
      </c>
      <c r="E266" s="20">
        <v>1474</v>
      </c>
      <c r="F266" s="20">
        <v>1690</v>
      </c>
      <c r="G266" s="20">
        <v>2821</v>
      </c>
      <c r="H266" s="20">
        <v>3229</v>
      </c>
      <c r="I266" s="20">
        <v>3886</v>
      </c>
      <c r="J266" s="20">
        <v>4451</v>
      </c>
      <c r="L266" s="14"/>
      <c r="M266" s="25">
        <f>р10гл2!E267/'10,2'!E266</f>
        <v>1.0698778833107192</v>
      </c>
      <c r="N266" s="25">
        <f>р10гл2!F267/'10,2'!F266</f>
        <v>1.0876528599605524</v>
      </c>
      <c r="O266" s="25">
        <f>р10гл2!H267/'10,2'!G266</f>
        <v>1.0698333924140375</v>
      </c>
      <c r="P266" s="25">
        <f>р10гл2!I267/'10,2'!H266</f>
        <v>1.0878238876845256</v>
      </c>
      <c r="Q266" s="25">
        <f>р10гл2!K267/'10,2'!I266</f>
        <v>1.0699948533196089</v>
      </c>
      <c r="R266" s="25">
        <f>р10гл2!M267/'10,2'!J266</f>
        <v>0.8917471729199431</v>
      </c>
      <c r="T266" s="209">
        <v>489</v>
      </c>
      <c r="U266" s="210">
        <f t="shared" si="11"/>
        <v>407.5</v>
      </c>
      <c r="W266" s="1">
        <v>935</v>
      </c>
      <c r="X266" s="25">
        <f t="shared" si="9"/>
        <v>779.16666666666674</v>
      </c>
      <c r="Z266" s="1">
        <v>1288</v>
      </c>
      <c r="AA266" s="25">
        <f t="shared" si="10"/>
        <v>1073.3333333333335</v>
      </c>
    </row>
    <row r="267" spans="1:27" ht="12.75" customHeight="1" x14ac:dyDescent="0.2">
      <c r="A267" s="4" t="s">
        <v>2761</v>
      </c>
      <c r="B267" s="4" t="s">
        <v>2753</v>
      </c>
      <c r="C267" s="5" t="s">
        <v>2754</v>
      </c>
      <c r="D267" s="4" t="s">
        <v>15</v>
      </c>
      <c r="E267" s="20">
        <v>546</v>
      </c>
      <c r="F267" s="20">
        <v>626</v>
      </c>
      <c r="G267" s="20">
        <v>1044</v>
      </c>
      <c r="H267" s="20">
        <v>1197</v>
      </c>
      <c r="I267" s="20">
        <v>1439</v>
      </c>
      <c r="J267" s="20">
        <v>1649</v>
      </c>
      <c r="L267" s="14"/>
      <c r="M267" s="25">
        <f>р10гл2!E268/'10,2'!E267</f>
        <v>1.0695970695970696</v>
      </c>
      <c r="N267" s="25">
        <f>р10гл2!F268/'10,2'!F267</f>
        <v>1.088125665601704</v>
      </c>
      <c r="O267" s="25">
        <f>р10гл2!H268/'10,2'!G267</f>
        <v>1.0699233716475096</v>
      </c>
      <c r="P267" s="25">
        <f>р10гл2!I268/'10,2'!H267</f>
        <v>1.0880116959064328</v>
      </c>
      <c r="Q267" s="25">
        <f>р10гл2!K268/'10,2'!I267</f>
        <v>1.0701876302988187</v>
      </c>
      <c r="R267" s="25">
        <f>р10гл2!M268/'10,2'!J267</f>
        <v>0.89144936325045487</v>
      </c>
      <c r="T267" s="209">
        <v>402</v>
      </c>
      <c r="U267" s="210">
        <f t="shared" si="11"/>
        <v>335</v>
      </c>
      <c r="W267" s="1">
        <v>769</v>
      </c>
      <c r="X267" s="25">
        <f t="shared" si="9"/>
        <v>640.83333333333337</v>
      </c>
      <c r="Z267" s="1">
        <v>1059</v>
      </c>
      <c r="AA267" s="25">
        <f t="shared" si="10"/>
        <v>882.5</v>
      </c>
    </row>
    <row r="268" spans="1:27" ht="12.75" customHeight="1" x14ac:dyDescent="0.2">
      <c r="A268" s="4" t="s">
        <v>2764</v>
      </c>
      <c r="B268" s="4" t="s">
        <v>2756</v>
      </c>
      <c r="C268" s="5" t="s">
        <v>2757</v>
      </c>
      <c r="D268" s="4" t="s">
        <v>15</v>
      </c>
      <c r="E268" s="20">
        <v>81</v>
      </c>
      <c r="F268" s="20">
        <v>93</v>
      </c>
      <c r="G268" s="20">
        <v>156</v>
      </c>
      <c r="H268" s="20">
        <v>180</v>
      </c>
      <c r="I268" s="20">
        <v>216</v>
      </c>
      <c r="J268" s="20">
        <v>248</v>
      </c>
      <c r="L268" s="14"/>
      <c r="M268" s="25">
        <f>р10гл2!E269/'10,2'!E268</f>
        <v>1.0740740740740742</v>
      </c>
      <c r="N268" s="25">
        <f>р10гл2!F269/'10,2'!F268</f>
        <v>1.0931899641577061</v>
      </c>
      <c r="O268" s="25">
        <f>р10гл2!H269/'10,2'!G268</f>
        <v>1.0705128205128205</v>
      </c>
      <c r="P268" s="25">
        <f>р10гл2!I269/'10,2'!H268</f>
        <v>1.0900925925925926</v>
      </c>
      <c r="Q268" s="25">
        <f>р10гл2!K269/'10,2'!I268</f>
        <v>1.0694444444444444</v>
      </c>
      <c r="R268" s="25">
        <f>р10гл2!M269/'10,2'!J268</f>
        <v>0.89045698924731187</v>
      </c>
      <c r="T268" s="209">
        <v>33</v>
      </c>
      <c r="U268" s="210">
        <f t="shared" si="11"/>
        <v>27.5</v>
      </c>
      <c r="W268" s="1">
        <v>65</v>
      </c>
      <c r="X268" s="25">
        <f t="shared" si="9"/>
        <v>54.166666666666671</v>
      </c>
      <c r="Z268" s="1">
        <v>87</v>
      </c>
      <c r="AA268" s="25">
        <f t="shared" si="10"/>
        <v>72.5</v>
      </c>
    </row>
    <row r="269" spans="1:27" ht="12.75" customHeight="1" x14ac:dyDescent="0.2">
      <c r="A269" s="4" t="s">
        <v>2767</v>
      </c>
      <c r="B269" s="4" t="s">
        <v>2759</v>
      </c>
      <c r="C269" s="5" t="s">
        <v>2760</v>
      </c>
      <c r="D269" s="4" t="s">
        <v>15</v>
      </c>
      <c r="E269" s="20">
        <v>273</v>
      </c>
      <c r="F269" s="20">
        <v>314</v>
      </c>
      <c r="G269" s="20">
        <v>522</v>
      </c>
      <c r="H269" s="20">
        <v>598</v>
      </c>
      <c r="I269" s="20">
        <v>720</v>
      </c>
      <c r="J269" s="20">
        <v>824</v>
      </c>
      <c r="L269" s="14"/>
      <c r="M269" s="25">
        <f>р10гл2!E270/'10,2'!E269</f>
        <v>1.0695970695970696</v>
      </c>
      <c r="N269" s="25">
        <f>р10гл2!F270/'10,2'!F269</f>
        <v>1.0878980891719745</v>
      </c>
      <c r="O269" s="25">
        <f>р10гл2!H270/'10,2'!G269</f>
        <v>1.0708812260536398</v>
      </c>
      <c r="P269" s="25">
        <f>р10гл2!I270/'10,2'!H269</f>
        <v>1.0880713489409144</v>
      </c>
      <c r="Q269" s="25">
        <f>р10гл2!K270/'10,2'!I269</f>
        <v>1.0694444444444444</v>
      </c>
      <c r="R269" s="25">
        <f>р10гл2!M270/'10,2'!J269</f>
        <v>0.89199029126213591</v>
      </c>
      <c r="T269" s="209">
        <v>1808</v>
      </c>
      <c r="U269" s="210">
        <f t="shared" si="11"/>
        <v>1506.6666666666667</v>
      </c>
      <c r="W269" s="1">
        <v>3455</v>
      </c>
      <c r="X269" s="25">
        <f t="shared" ref="X269:X332" si="12">W269/1.2</f>
        <v>2879.166666666667</v>
      </c>
      <c r="Z269" s="1">
        <v>4763</v>
      </c>
      <c r="AA269" s="25">
        <f t="shared" ref="AA269:AA332" si="13">Z269/1.2</f>
        <v>3969.166666666667</v>
      </c>
    </row>
    <row r="270" spans="1:27" ht="12.75" customHeight="1" x14ac:dyDescent="0.2">
      <c r="A270" s="4" t="s">
        <v>2770</v>
      </c>
      <c r="B270" s="4" t="s">
        <v>2762</v>
      </c>
      <c r="C270" s="5" t="s">
        <v>2763</v>
      </c>
      <c r="D270" s="4" t="s">
        <v>15</v>
      </c>
      <c r="E270" s="20">
        <v>546</v>
      </c>
      <c r="F270" s="20">
        <v>626</v>
      </c>
      <c r="G270" s="20">
        <v>1044</v>
      </c>
      <c r="H270" s="20">
        <v>1197</v>
      </c>
      <c r="I270" s="20">
        <v>1439</v>
      </c>
      <c r="J270" s="20">
        <v>1649</v>
      </c>
      <c r="L270" s="14"/>
      <c r="M270" s="25">
        <f>р10гл2!E271/'10,2'!E270</f>
        <v>1.0695970695970696</v>
      </c>
      <c r="N270" s="25">
        <f>р10гл2!F271/'10,2'!F270</f>
        <v>1.088125665601704</v>
      </c>
      <c r="O270" s="25">
        <f>р10гл2!H271/'10,2'!G270</f>
        <v>1.0699233716475096</v>
      </c>
      <c r="P270" s="25">
        <f>р10гл2!I271/'10,2'!H270</f>
        <v>1.0880116959064328</v>
      </c>
      <c r="Q270" s="25">
        <f>р10гл2!K271/'10,2'!I270</f>
        <v>1.0701876302988187</v>
      </c>
      <c r="R270" s="25">
        <f>р10гл2!M271/'10,2'!J270</f>
        <v>0.89144936325045487</v>
      </c>
      <c r="T270" s="209">
        <v>670</v>
      </c>
      <c r="U270" s="210">
        <f t="shared" si="11"/>
        <v>558.33333333333337</v>
      </c>
      <c r="W270" s="1">
        <v>1281</v>
      </c>
      <c r="X270" s="25">
        <f t="shared" si="12"/>
        <v>1067.5</v>
      </c>
      <c r="Z270" s="1">
        <v>1764</v>
      </c>
      <c r="AA270" s="25">
        <f t="shared" si="13"/>
        <v>1470</v>
      </c>
    </row>
    <row r="271" spans="1:27" ht="24.75" customHeight="1" x14ac:dyDescent="0.2">
      <c r="A271" s="4" t="s">
        <v>2773</v>
      </c>
      <c r="B271" s="4" t="s">
        <v>2765</v>
      </c>
      <c r="C271" s="5" t="s">
        <v>2766</v>
      </c>
      <c r="D271" s="4" t="s">
        <v>15</v>
      </c>
      <c r="E271" s="20">
        <v>1037</v>
      </c>
      <c r="F271" s="20">
        <v>1188</v>
      </c>
      <c r="G271" s="20">
        <v>1984</v>
      </c>
      <c r="H271" s="20">
        <v>2273</v>
      </c>
      <c r="I271" s="20">
        <v>2734</v>
      </c>
      <c r="J271" s="20">
        <v>3132</v>
      </c>
      <c r="L271" s="14"/>
      <c r="M271" s="25">
        <f>р10гл2!E272/'10,2'!E271</f>
        <v>1.0703953712632595</v>
      </c>
      <c r="N271" s="25">
        <f>р10гл2!F272/'10,2'!F271</f>
        <v>1.0876964085297418</v>
      </c>
      <c r="O271" s="25">
        <f>р10гл2!H272/'10,2'!G271</f>
        <v>1.0700604838709677</v>
      </c>
      <c r="P271" s="25">
        <f>р10гл2!I272/'10,2'!H271</f>
        <v>1.0877841325707582</v>
      </c>
      <c r="Q271" s="25">
        <f>р10гл2!K272/'10,2'!I271</f>
        <v>1.0698610095098757</v>
      </c>
      <c r="R271" s="25">
        <f>р10гл2!M272/'10,2'!J271</f>
        <v>0.89160280970625794</v>
      </c>
      <c r="T271" s="209">
        <v>100</v>
      </c>
      <c r="U271" s="210">
        <f t="shared" ref="U271:U334" si="14">T271/1.2</f>
        <v>83.333333333333343</v>
      </c>
      <c r="W271" s="1">
        <v>193</v>
      </c>
      <c r="X271" s="25">
        <f t="shared" si="12"/>
        <v>160.83333333333334</v>
      </c>
      <c r="Z271" s="1">
        <v>265</v>
      </c>
      <c r="AA271" s="25">
        <f t="shared" si="13"/>
        <v>220.83333333333334</v>
      </c>
    </row>
    <row r="272" spans="1:27" ht="12.75" customHeight="1" x14ac:dyDescent="0.2">
      <c r="A272" s="4" t="s">
        <v>2776</v>
      </c>
      <c r="B272" s="4" t="s">
        <v>2768</v>
      </c>
      <c r="C272" s="5" t="s">
        <v>2769</v>
      </c>
      <c r="D272" s="4" t="s">
        <v>15</v>
      </c>
      <c r="E272" s="20">
        <v>273</v>
      </c>
      <c r="F272" s="20">
        <v>314</v>
      </c>
      <c r="G272" s="20">
        <v>522</v>
      </c>
      <c r="H272" s="20">
        <v>598</v>
      </c>
      <c r="I272" s="20">
        <v>720</v>
      </c>
      <c r="J272" s="20">
        <v>824</v>
      </c>
      <c r="L272" s="14"/>
      <c r="M272" s="25">
        <f>р10гл2!E273/'10,2'!E272</f>
        <v>1.0695970695970696</v>
      </c>
      <c r="N272" s="25">
        <f>р10гл2!F273/'10,2'!F272</f>
        <v>1.0878980891719745</v>
      </c>
      <c r="O272" s="25">
        <f>р10гл2!H273/'10,2'!G272</f>
        <v>1.0708812260536398</v>
      </c>
      <c r="P272" s="25">
        <f>р10гл2!I273/'10,2'!H272</f>
        <v>1.0880713489409144</v>
      </c>
      <c r="Q272" s="25">
        <f>р10гл2!K273/'10,2'!I272</f>
        <v>1.0694444444444444</v>
      </c>
      <c r="R272" s="25">
        <f>р10гл2!M273/'10,2'!J272</f>
        <v>0.89199029126213591</v>
      </c>
      <c r="T272" s="209">
        <v>336</v>
      </c>
      <c r="U272" s="210">
        <f t="shared" si="14"/>
        <v>280</v>
      </c>
      <c r="W272" s="1">
        <v>640</v>
      </c>
      <c r="X272" s="25">
        <f t="shared" si="12"/>
        <v>533.33333333333337</v>
      </c>
      <c r="Z272" s="1">
        <v>882</v>
      </c>
      <c r="AA272" s="25">
        <f t="shared" si="13"/>
        <v>735</v>
      </c>
    </row>
    <row r="273" spans="1:27" ht="12.75" customHeight="1" x14ac:dyDescent="0.2">
      <c r="A273" s="4" t="s">
        <v>2779</v>
      </c>
      <c r="B273" s="4" t="s">
        <v>2771</v>
      </c>
      <c r="C273" s="5" t="s">
        <v>2772</v>
      </c>
      <c r="D273" s="4" t="s">
        <v>15</v>
      </c>
      <c r="E273" s="20">
        <v>328</v>
      </c>
      <c r="F273" s="20">
        <v>376</v>
      </c>
      <c r="G273" s="20">
        <v>627</v>
      </c>
      <c r="H273" s="20">
        <v>719</v>
      </c>
      <c r="I273" s="20">
        <v>865</v>
      </c>
      <c r="J273" s="20">
        <v>990</v>
      </c>
      <c r="L273" s="14"/>
      <c r="M273" s="25">
        <f>р10гл2!E274/'10,2'!E273</f>
        <v>1.0701219512195121</v>
      </c>
      <c r="N273" s="25">
        <f>р10гл2!F274/'10,2'!F273</f>
        <v>1.086968085106383</v>
      </c>
      <c r="O273" s="25">
        <f>р10гл2!H274/'10,2'!G273</f>
        <v>1.0701754385964912</v>
      </c>
      <c r="P273" s="25">
        <f>р10гл2!I274/'10,2'!H273</f>
        <v>1.0873667130273528</v>
      </c>
      <c r="Q273" s="25">
        <f>р10гл2!K274/'10,2'!I273</f>
        <v>1.0705202312138729</v>
      </c>
      <c r="R273" s="25">
        <f>р10гл2!M274/'10,2'!J273</f>
        <v>0.89141414141414144</v>
      </c>
      <c r="T273" s="209">
        <v>670</v>
      </c>
      <c r="U273" s="210">
        <f t="shared" si="14"/>
        <v>558.33333333333337</v>
      </c>
      <c r="W273" s="1">
        <v>1281</v>
      </c>
      <c r="X273" s="25">
        <f t="shared" si="12"/>
        <v>1067.5</v>
      </c>
      <c r="Z273" s="1">
        <v>1764</v>
      </c>
      <c r="AA273" s="25">
        <f t="shared" si="13"/>
        <v>1470</v>
      </c>
    </row>
    <row r="274" spans="1:27" ht="12.75" customHeight="1" x14ac:dyDescent="0.2">
      <c r="A274" s="4" t="s">
        <v>2782</v>
      </c>
      <c r="B274" s="4" t="s">
        <v>2774</v>
      </c>
      <c r="C274" s="5" t="s">
        <v>2775</v>
      </c>
      <c r="D274" s="4" t="s">
        <v>15</v>
      </c>
      <c r="E274" s="20">
        <v>81</v>
      </c>
      <c r="F274" s="20">
        <v>93</v>
      </c>
      <c r="G274" s="20">
        <v>156</v>
      </c>
      <c r="H274" s="20">
        <v>180</v>
      </c>
      <c r="I274" s="20">
        <v>216</v>
      </c>
      <c r="J274" s="20">
        <v>248</v>
      </c>
      <c r="L274" s="14"/>
      <c r="M274" s="25">
        <f>р10гл2!E275/'10,2'!E274</f>
        <v>1.0740740740740742</v>
      </c>
      <c r="N274" s="25">
        <f>р10гл2!F275/'10,2'!F274</f>
        <v>1.0931899641577061</v>
      </c>
      <c r="O274" s="25">
        <f>р10гл2!H275/'10,2'!G274</f>
        <v>1.0705128205128205</v>
      </c>
      <c r="P274" s="25">
        <f>р10гл2!I275/'10,2'!H274</f>
        <v>1.0900925925925926</v>
      </c>
      <c r="Q274" s="25">
        <f>р10гл2!K275/'10,2'!I274</f>
        <v>1.0694444444444444</v>
      </c>
      <c r="R274" s="25">
        <f>р10гл2!M275/'10,2'!J274</f>
        <v>0.89045698924731187</v>
      </c>
      <c r="T274" s="209">
        <v>1271</v>
      </c>
      <c r="U274" s="210">
        <f t="shared" si="14"/>
        <v>1059.1666666666667</v>
      </c>
      <c r="W274" s="1">
        <v>2432</v>
      </c>
      <c r="X274" s="25">
        <f t="shared" si="12"/>
        <v>2026.6666666666667</v>
      </c>
      <c r="Z274" s="1">
        <v>3351</v>
      </c>
      <c r="AA274" s="25">
        <f t="shared" si="13"/>
        <v>2792.5</v>
      </c>
    </row>
    <row r="275" spans="1:27" ht="12.75" customHeight="1" x14ac:dyDescent="0.2">
      <c r="A275" s="4" t="s">
        <v>2785</v>
      </c>
      <c r="B275" s="4" t="s">
        <v>2777</v>
      </c>
      <c r="C275" s="5" t="s">
        <v>2778</v>
      </c>
      <c r="D275" s="4" t="s">
        <v>15</v>
      </c>
      <c r="E275" s="20">
        <v>709</v>
      </c>
      <c r="F275" s="20">
        <v>814</v>
      </c>
      <c r="G275" s="20">
        <v>1358</v>
      </c>
      <c r="H275" s="20">
        <v>1555</v>
      </c>
      <c r="I275" s="20">
        <v>1870</v>
      </c>
      <c r="J275" s="20">
        <v>2142</v>
      </c>
      <c r="L275" s="14"/>
      <c r="M275" s="25">
        <f>р10гл2!E276/'10,2'!E275</f>
        <v>1.0705218617771508</v>
      </c>
      <c r="N275" s="25">
        <f>р10гл2!F276/'10,2'!F275</f>
        <v>1.0878583128583128</v>
      </c>
      <c r="O275" s="25">
        <f>р10гл2!H276/'10,2'!G275</f>
        <v>1.0699558173784978</v>
      </c>
      <c r="P275" s="25">
        <f>р10гл2!I276/'10,2'!H275</f>
        <v>1.0879314040728831</v>
      </c>
      <c r="Q275" s="25">
        <f>р10гл2!K276/'10,2'!I275</f>
        <v>1.0700534759358289</v>
      </c>
      <c r="R275" s="25">
        <f>р10гл2!M276/'10,2'!J275</f>
        <v>0.89169000933706821</v>
      </c>
      <c r="T275" s="209">
        <v>336</v>
      </c>
      <c r="U275" s="210">
        <f t="shared" si="14"/>
        <v>280</v>
      </c>
      <c r="W275" s="1">
        <v>640</v>
      </c>
      <c r="X275" s="25">
        <f t="shared" si="12"/>
        <v>533.33333333333337</v>
      </c>
      <c r="Z275" s="1">
        <v>882</v>
      </c>
      <c r="AA275" s="25">
        <f t="shared" si="13"/>
        <v>735</v>
      </c>
    </row>
    <row r="276" spans="1:27" ht="12.75" customHeight="1" x14ac:dyDescent="0.2">
      <c r="A276" s="4" t="s">
        <v>2788</v>
      </c>
      <c r="B276" s="4" t="s">
        <v>2780</v>
      </c>
      <c r="C276" s="5" t="s">
        <v>2781</v>
      </c>
      <c r="D276" s="4" t="s">
        <v>15</v>
      </c>
      <c r="E276" s="20">
        <v>820</v>
      </c>
      <c r="F276" s="20">
        <v>939</v>
      </c>
      <c r="G276" s="20">
        <v>1566</v>
      </c>
      <c r="H276" s="20">
        <v>1794</v>
      </c>
      <c r="I276" s="20">
        <v>2159</v>
      </c>
      <c r="J276" s="20">
        <v>2472</v>
      </c>
      <c r="L276" s="14"/>
      <c r="M276" s="25">
        <f>р10гл2!E277/'10,2'!E276</f>
        <v>1.0695121951219513</v>
      </c>
      <c r="N276" s="25">
        <f>р10гл2!F277/'10,2'!F276</f>
        <v>1.088125665601704</v>
      </c>
      <c r="O276" s="25">
        <f>р10гл2!H277/'10,2'!G276</f>
        <v>1.0702426564495531</v>
      </c>
      <c r="P276" s="25">
        <f>р10гл2!I277/'10,2'!H276</f>
        <v>1.0880713489409142</v>
      </c>
      <c r="Q276" s="25">
        <f>р10гл2!K277/'10,2'!I276</f>
        <v>1.0699397869383973</v>
      </c>
      <c r="R276" s="25">
        <f>р10гл2!M277/'10,2'!J276</f>
        <v>0.8916531823085222</v>
      </c>
      <c r="T276" s="209">
        <v>402</v>
      </c>
      <c r="U276" s="210">
        <f t="shared" si="14"/>
        <v>335</v>
      </c>
      <c r="W276" s="1">
        <v>769</v>
      </c>
      <c r="X276" s="25">
        <f t="shared" si="12"/>
        <v>640.83333333333337</v>
      </c>
      <c r="Z276" s="1">
        <v>1059</v>
      </c>
      <c r="AA276" s="25">
        <f t="shared" si="13"/>
        <v>882.5</v>
      </c>
    </row>
    <row r="277" spans="1:27" ht="12.75" customHeight="1" x14ac:dyDescent="0.2">
      <c r="A277" s="4" t="s">
        <v>2791</v>
      </c>
      <c r="B277" s="4" t="s">
        <v>2783</v>
      </c>
      <c r="C277" s="5" t="s">
        <v>2784</v>
      </c>
      <c r="D277" s="4" t="s">
        <v>15</v>
      </c>
      <c r="E277" s="20">
        <v>546</v>
      </c>
      <c r="F277" s="20">
        <v>626</v>
      </c>
      <c r="G277" s="20">
        <v>1044</v>
      </c>
      <c r="H277" s="20">
        <v>1197</v>
      </c>
      <c r="I277" s="20">
        <v>1439</v>
      </c>
      <c r="J277" s="20">
        <v>1649</v>
      </c>
      <c r="L277" s="14"/>
      <c r="M277" s="25">
        <f>р10гл2!E278/'10,2'!E277</f>
        <v>1.0695970695970696</v>
      </c>
      <c r="N277" s="25">
        <f>р10гл2!F278/'10,2'!F277</f>
        <v>1.088125665601704</v>
      </c>
      <c r="O277" s="25">
        <f>р10гл2!H278/'10,2'!G277</f>
        <v>1.0699233716475096</v>
      </c>
      <c r="P277" s="25">
        <f>р10гл2!I278/'10,2'!H277</f>
        <v>1.0880116959064328</v>
      </c>
      <c r="Q277" s="25">
        <f>р10гл2!K278/'10,2'!I277</f>
        <v>1.0701876302988187</v>
      </c>
      <c r="R277" s="25">
        <f>р10гл2!M278/'10,2'!J277</f>
        <v>0.89144936325045487</v>
      </c>
      <c r="T277" s="209">
        <v>100</v>
      </c>
      <c r="U277" s="210">
        <f t="shared" si="14"/>
        <v>83.333333333333343</v>
      </c>
      <c r="W277" s="1">
        <v>193</v>
      </c>
      <c r="X277" s="25">
        <f t="shared" si="12"/>
        <v>160.83333333333334</v>
      </c>
      <c r="Z277" s="1">
        <v>265</v>
      </c>
      <c r="AA277" s="25">
        <f t="shared" si="13"/>
        <v>220.83333333333334</v>
      </c>
    </row>
    <row r="278" spans="1:27" ht="12.75" customHeight="1" x14ac:dyDescent="0.2">
      <c r="A278" s="4" t="s">
        <v>2794</v>
      </c>
      <c r="B278" s="4" t="s">
        <v>2786</v>
      </c>
      <c r="C278" s="5" t="s">
        <v>2787</v>
      </c>
      <c r="D278" s="4" t="s">
        <v>15</v>
      </c>
      <c r="E278" s="20">
        <v>820</v>
      </c>
      <c r="F278" s="20">
        <v>939</v>
      </c>
      <c r="G278" s="20">
        <v>1566</v>
      </c>
      <c r="H278" s="20">
        <v>1794</v>
      </c>
      <c r="I278" s="20">
        <v>2159</v>
      </c>
      <c r="J278" s="20">
        <v>2472</v>
      </c>
      <c r="L278" s="14"/>
      <c r="M278" s="25">
        <f>р10гл2!E279/'10,2'!E278</f>
        <v>1.0695121951219513</v>
      </c>
      <c r="N278" s="25">
        <f>р10гл2!F279/'10,2'!F278</f>
        <v>1.088125665601704</v>
      </c>
      <c r="O278" s="25">
        <f>р10гл2!H279/'10,2'!G278</f>
        <v>1.0702426564495531</v>
      </c>
      <c r="P278" s="25">
        <f>р10гл2!I279/'10,2'!H278</f>
        <v>1.0880713489409142</v>
      </c>
      <c r="Q278" s="25">
        <f>р10гл2!K279/'10,2'!I278</f>
        <v>1.0699397869383973</v>
      </c>
      <c r="R278" s="25">
        <f>р10гл2!M279/'10,2'!J278</f>
        <v>0.8916531823085222</v>
      </c>
      <c r="T278" s="209">
        <v>871</v>
      </c>
      <c r="U278" s="210">
        <f t="shared" si="14"/>
        <v>725.83333333333337</v>
      </c>
      <c r="W278" s="1">
        <v>1664</v>
      </c>
      <c r="X278" s="25">
        <f t="shared" si="12"/>
        <v>1386.6666666666667</v>
      </c>
      <c r="Z278" s="1">
        <v>2292</v>
      </c>
      <c r="AA278" s="25">
        <f t="shared" si="13"/>
        <v>1910</v>
      </c>
    </row>
    <row r="279" spans="1:27" ht="24.75" customHeight="1" x14ac:dyDescent="0.2">
      <c r="A279" s="4" t="s">
        <v>2797</v>
      </c>
      <c r="B279" s="4" t="s">
        <v>2789</v>
      </c>
      <c r="C279" s="5" t="s">
        <v>2790</v>
      </c>
      <c r="D279" s="4" t="s">
        <v>15</v>
      </c>
      <c r="E279" s="20">
        <v>273</v>
      </c>
      <c r="F279" s="20">
        <v>314</v>
      </c>
      <c r="G279" s="20">
        <v>522</v>
      </c>
      <c r="H279" s="20">
        <v>598</v>
      </c>
      <c r="I279" s="20">
        <v>720</v>
      </c>
      <c r="J279" s="20">
        <v>824</v>
      </c>
      <c r="L279" s="14"/>
      <c r="M279" s="25">
        <f>р10гл2!E280/'10,2'!E279</f>
        <v>1.0695970695970696</v>
      </c>
      <c r="N279" s="25">
        <f>р10гл2!F280/'10,2'!F279</f>
        <v>1.0878980891719745</v>
      </c>
      <c r="O279" s="25">
        <f>р10гл2!H280/'10,2'!G279</f>
        <v>1.0708812260536398</v>
      </c>
      <c r="P279" s="25">
        <f>р10гл2!I280/'10,2'!H279</f>
        <v>1.0880713489409144</v>
      </c>
      <c r="Q279" s="25">
        <f>р10гл2!K280/'10,2'!I279</f>
        <v>1.0694444444444444</v>
      </c>
      <c r="R279" s="25">
        <f>р10гл2!M280/'10,2'!J279</f>
        <v>0.89199029126213591</v>
      </c>
      <c r="T279" s="209">
        <v>1005</v>
      </c>
      <c r="U279" s="210">
        <f t="shared" si="14"/>
        <v>837.5</v>
      </c>
      <c r="W279" s="1">
        <v>1920</v>
      </c>
      <c r="X279" s="25">
        <f t="shared" si="12"/>
        <v>1600</v>
      </c>
      <c r="Z279" s="1">
        <v>2645</v>
      </c>
      <c r="AA279" s="25">
        <f t="shared" si="13"/>
        <v>2204.166666666667</v>
      </c>
    </row>
    <row r="280" spans="1:27" ht="12.75" customHeight="1" x14ac:dyDescent="0.2">
      <c r="A280" s="4" t="s">
        <v>2800</v>
      </c>
      <c r="B280" s="4" t="s">
        <v>2792</v>
      </c>
      <c r="C280" s="5" t="s">
        <v>2793</v>
      </c>
      <c r="D280" s="4" t="s">
        <v>15</v>
      </c>
      <c r="E280" s="20">
        <v>273</v>
      </c>
      <c r="F280" s="20">
        <v>314</v>
      </c>
      <c r="G280" s="20">
        <v>522</v>
      </c>
      <c r="H280" s="20">
        <v>598</v>
      </c>
      <c r="I280" s="20">
        <v>720</v>
      </c>
      <c r="J280" s="20">
        <v>824</v>
      </c>
      <c r="L280" s="14"/>
      <c r="M280" s="25">
        <f>р10гл2!E281/'10,2'!E280</f>
        <v>1.0695970695970696</v>
      </c>
      <c r="N280" s="25">
        <f>р10гл2!F281/'10,2'!F280</f>
        <v>1.0878980891719745</v>
      </c>
      <c r="O280" s="25">
        <f>р10гл2!H281/'10,2'!G280</f>
        <v>1.0708812260536398</v>
      </c>
      <c r="P280" s="25">
        <f>р10гл2!I281/'10,2'!H280</f>
        <v>1.0880713489409144</v>
      </c>
      <c r="Q280" s="25">
        <f>р10гл2!K281/'10,2'!I280</f>
        <v>1.0694444444444444</v>
      </c>
      <c r="R280" s="25">
        <f>р10гл2!M281/'10,2'!J280</f>
        <v>0.89199029126213591</v>
      </c>
      <c r="T280" s="209">
        <v>670</v>
      </c>
      <c r="U280" s="210">
        <f t="shared" si="14"/>
        <v>558.33333333333337</v>
      </c>
      <c r="W280" s="1">
        <v>1281</v>
      </c>
      <c r="X280" s="25">
        <f t="shared" si="12"/>
        <v>1067.5</v>
      </c>
      <c r="Z280" s="1">
        <v>1764</v>
      </c>
      <c r="AA280" s="25">
        <f t="shared" si="13"/>
        <v>1470</v>
      </c>
    </row>
    <row r="281" spans="1:27" ht="24.75" customHeight="1" x14ac:dyDescent="0.2">
      <c r="A281" s="4" t="s">
        <v>2803</v>
      </c>
      <c r="B281" s="4" t="s">
        <v>2795</v>
      </c>
      <c r="C281" s="5" t="s">
        <v>2796</v>
      </c>
      <c r="D281" s="4" t="s">
        <v>15</v>
      </c>
      <c r="E281" s="20">
        <v>382</v>
      </c>
      <c r="F281" s="20">
        <v>438</v>
      </c>
      <c r="G281" s="20">
        <v>731</v>
      </c>
      <c r="H281" s="20">
        <v>837</v>
      </c>
      <c r="I281" s="20">
        <v>1007</v>
      </c>
      <c r="J281" s="20">
        <v>1155</v>
      </c>
      <c r="L281" s="14"/>
      <c r="M281" s="25">
        <f>р10гл2!E282/'10,2'!E281</f>
        <v>1.0706806282722514</v>
      </c>
      <c r="N281" s="25">
        <f>р10гл2!F282/'10,2'!F281</f>
        <v>1.0886225266362255</v>
      </c>
      <c r="O281" s="25">
        <f>р10гл2!H282/'10,2'!G281</f>
        <v>1.069767441860465</v>
      </c>
      <c r="P281" s="25">
        <f>р10гл2!I282/'10,2'!H281</f>
        <v>1.0883313420947831</v>
      </c>
      <c r="Q281" s="25">
        <f>р10гл2!K282/'10,2'!I281</f>
        <v>1.0695134061569016</v>
      </c>
      <c r="R281" s="25">
        <f>р10гл2!M282/'10,2'!J281</f>
        <v>0.89177489177489178</v>
      </c>
      <c r="T281" s="209">
        <v>1005</v>
      </c>
      <c r="U281" s="210">
        <f t="shared" si="14"/>
        <v>837.5</v>
      </c>
      <c r="W281" s="1">
        <v>1920</v>
      </c>
      <c r="X281" s="25">
        <f t="shared" si="12"/>
        <v>1600</v>
      </c>
      <c r="Z281" s="1">
        <v>2645</v>
      </c>
      <c r="AA281" s="25">
        <f t="shared" si="13"/>
        <v>2204.166666666667</v>
      </c>
    </row>
    <row r="282" spans="1:27" ht="12.75" customHeight="1" x14ac:dyDescent="0.2">
      <c r="A282" s="4" t="s">
        <v>2806</v>
      </c>
      <c r="B282" s="4" t="s">
        <v>2798</v>
      </c>
      <c r="C282" s="5" t="s">
        <v>2799</v>
      </c>
      <c r="D282" s="4" t="s">
        <v>15</v>
      </c>
      <c r="E282" s="20">
        <v>546</v>
      </c>
      <c r="F282" s="20">
        <v>626</v>
      </c>
      <c r="G282" s="20">
        <v>1044</v>
      </c>
      <c r="H282" s="20">
        <v>1197</v>
      </c>
      <c r="I282" s="20">
        <v>1439</v>
      </c>
      <c r="J282" s="20">
        <v>1649</v>
      </c>
      <c r="L282" s="14"/>
      <c r="M282" s="25">
        <f>р10гл2!E283/'10,2'!E282</f>
        <v>1.0695970695970696</v>
      </c>
      <c r="N282" s="25">
        <f>р10гл2!F283/'10,2'!F282</f>
        <v>1.088125665601704</v>
      </c>
      <c r="O282" s="25">
        <f>р10гл2!H283/'10,2'!G282</f>
        <v>1.0699233716475096</v>
      </c>
      <c r="P282" s="25">
        <f>р10гл2!I283/'10,2'!H282</f>
        <v>1.0880116959064328</v>
      </c>
      <c r="Q282" s="25">
        <f>р10гл2!K283/'10,2'!I282</f>
        <v>1.0701876302988187</v>
      </c>
      <c r="R282" s="25">
        <f>р10гл2!M283/'10,2'!J282</f>
        <v>0.89144936325045487</v>
      </c>
      <c r="T282" s="209">
        <v>336</v>
      </c>
      <c r="U282" s="210">
        <f t="shared" si="14"/>
        <v>280</v>
      </c>
      <c r="W282" s="1">
        <v>640</v>
      </c>
      <c r="X282" s="25">
        <f t="shared" si="12"/>
        <v>533.33333333333337</v>
      </c>
      <c r="Z282" s="1">
        <v>882</v>
      </c>
      <c r="AA282" s="25">
        <f t="shared" si="13"/>
        <v>735</v>
      </c>
    </row>
    <row r="283" spans="1:27" ht="12.75" customHeight="1" x14ac:dyDescent="0.2">
      <c r="A283" s="4" t="s">
        <v>2809</v>
      </c>
      <c r="B283" s="4" t="s">
        <v>2801</v>
      </c>
      <c r="C283" s="5" t="s">
        <v>2802</v>
      </c>
      <c r="D283" s="4" t="s">
        <v>15</v>
      </c>
      <c r="E283" s="20">
        <v>546</v>
      </c>
      <c r="F283" s="20">
        <v>626</v>
      </c>
      <c r="G283" s="20">
        <v>1044</v>
      </c>
      <c r="H283" s="20">
        <v>1197</v>
      </c>
      <c r="I283" s="20">
        <v>1439</v>
      </c>
      <c r="J283" s="20">
        <v>1649</v>
      </c>
      <c r="L283" s="14"/>
      <c r="M283" s="25">
        <f>р10гл2!E284/'10,2'!E283</f>
        <v>1.0695970695970696</v>
      </c>
      <c r="N283" s="25">
        <f>р10гл2!F284/'10,2'!F283</f>
        <v>1.088125665601704</v>
      </c>
      <c r="O283" s="25">
        <f>р10гл2!H284/'10,2'!G283</f>
        <v>1.0699233716475096</v>
      </c>
      <c r="P283" s="25">
        <f>р10гл2!I284/'10,2'!H283</f>
        <v>1.0880116959064328</v>
      </c>
      <c r="Q283" s="25">
        <f>р10гл2!K284/'10,2'!I283</f>
        <v>1.0701876302988187</v>
      </c>
      <c r="R283" s="25">
        <f>р10гл2!M284/'10,2'!J283</f>
        <v>0.89144936325045487</v>
      </c>
      <c r="T283" s="209">
        <v>336</v>
      </c>
      <c r="U283" s="210">
        <f>T283/1.2</f>
        <v>280</v>
      </c>
      <c r="W283" s="1">
        <v>640</v>
      </c>
      <c r="X283" s="25">
        <f t="shared" si="12"/>
        <v>533.33333333333337</v>
      </c>
      <c r="Z283" s="1">
        <v>882</v>
      </c>
      <c r="AA283" s="25">
        <f t="shared" si="13"/>
        <v>735</v>
      </c>
    </row>
    <row r="284" spans="1:27" ht="12.75" customHeight="1" x14ac:dyDescent="0.2">
      <c r="A284" s="4" t="s">
        <v>2812</v>
      </c>
      <c r="B284" s="4" t="s">
        <v>2804</v>
      </c>
      <c r="C284" s="5" t="s">
        <v>2805</v>
      </c>
      <c r="D284" s="4" t="s">
        <v>15</v>
      </c>
      <c r="E284" s="20">
        <v>655</v>
      </c>
      <c r="F284" s="20">
        <v>750</v>
      </c>
      <c r="G284" s="20">
        <v>1253</v>
      </c>
      <c r="H284" s="20">
        <v>1436</v>
      </c>
      <c r="I284" s="20">
        <v>1727</v>
      </c>
      <c r="J284" s="20">
        <v>1978</v>
      </c>
      <c r="L284" s="14"/>
      <c r="M284" s="25">
        <f>р10гл2!E285/'10,2'!E284</f>
        <v>1.0702290076335879</v>
      </c>
      <c r="N284" s="25">
        <f>р10гл2!F285/'10,2'!F284</f>
        <v>1.0885111111111112</v>
      </c>
      <c r="O284" s="25">
        <f>р10гл2!H285/'10,2'!G284</f>
        <v>1.0702314445331205</v>
      </c>
      <c r="P284" s="25">
        <f>р10гл2!I285/'10,2'!H284</f>
        <v>1.0881731662024141</v>
      </c>
      <c r="Q284" s="25">
        <f>р10гл2!K285/'10,2'!I284</f>
        <v>1.0700636942675159</v>
      </c>
      <c r="R284" s="25">
        <f>р10гл2!M285/'10,2'!J284</f>
        <v>0.89147286821705429</v>
      </c>
      <c r="T284" s="209">
        <v>469</v>
      </c>
      <c r="U284" s="210">
        <f t="shared" si="14"/>
        <v>390.83333333333337</v>
      </c>
      <c r="W284" s="1">
        <v>896</v>
      </c>
      <c r="X284" s="25">
        <f t="shared" si="12"/>
        <v>746.66666666666674</v>
      </c>
      <c r="Z284" s="1">
        <v>1236</v>
      </c>
      <c r="AA284" s="25">
        <f t="shared" si="13"/>
        <v>1030</v>
      </c>
    </row>
    <row r="285" spans="1:27" ht="12.75" customHeight="1" x14ac:dyDescent="0.2">
      <c r="A285" s="4" t="s">
        <v>2815</v>
      </c>
      <c r="B285" s="4" t="s">
        <v>2807</v>
      </c>
      <c r="C285" s="5" t="s">
        <v>2808</v>
      </c>
      <c r="D285" s="4" t="s">
        <v>15</v>
      </c>
      <c r="E285" s="20">
        <v>1967</v>
      </c>
      <c r="F285" s="20">
        <v>2252</v>
      </c>
      <c r="G285" s="20">
        <v>3759</v>
      </c>
      <c r="H285" s="20">
        <v>4307</v>
      </c>
      <c r="I285" s="20">
        <v>5181</v>
      </c>
      <c r="J285" s="20">
        <v>5935</v>
      </c>
      <c r="L285" s="14"/>
      <c r="M285" s="25">
        <f>р10гл2!E286/'10,2'!E285</f>
        <v>1.0701576004067108</v>
      </c>
      <c r="N285" s="25">
        <f>р10гл2!F286/'10,2'!F285</f>
        <v>1.0879958555358202</v>
      </c>
      <c r="O285" s="25">
        <f>р10гл2!H286/'10,2'!G285</f>
        <v>1.0699654163341314</v>
      </c>
      <c r="P285" s="25">
        <f>р10гл2!I286/'10,2'!H285</f>
        <v>1.087717668911075</v>
      </c>
      <c r="Q285" s="25">
        <f>р10гл2!K286/'10,2'!I285</f>
        <v>1.0700636942675159</v>
      </c>
      <c r="R285" s="25">
        <f>р10гл2!M286/'10,2'!J285</f>
        <v>0.89160348216793039</v>
      </c>
      <c r="T285" s="209">
        <v>670</v>
      </c>
      <c r="U285" s="210">
        <f t="shared" si="14"/>
        <v>558.33333333333337</v>
      </c>
      <c r="W285" s="1">
        <v>1281</v>
      </c>
      <c r="X285" s="25">
        <f t="shared" si="12"/>
        <v>1067.5</v>
      </c>
      <c r="Z285" s="1">
        <v>1764</v>
      </c>
      <c r="AA285" s="25">
        <f t="shared" si="13"/>
        <v>1470</v>
      </c>
    </row>
    <row r="286" spans="1:27" ht="12.75" customHeight="1" x14ac:dyDescent="0.2">
      <c r="A286" s="4" t="s">
        <v>2818</v>
      </c>
      <c r="B286" s="4" t="s">
        <v>2810</v>
      </c>
      <c r="C286" s="5" t="s">
        <v>2811</v>
      </c>
      <c r="D286" s="4" t="s">
        <v>15</v>
      </c>
      <c r="E286" s="20">
        <v>1421</v>
      </c>
      <c r="F286" s="20">
        <v>1626</v>
      </c>
      <c r="G286" s="20">
        <v>2716</v>
      </c>
      <c r="H286" s="20">
        <v>3112</v>
      </c>
      <c r="I286" s="20">
        <v>3742</v>
      </c>
      <c r="J286" s="20">
        <v>4286</v>
      </c>
      <c r="L286" s="14"/>
      <c r="M286" s="25">
        <f>р10гл2!E287/'10,2'!E286</f>
        <v>1.0696692470091484</v>
      </c>
      <c r="N286" s="25">
        <f>р10гл2!F287/'10,2'!F286</f>
        <v>1.0879458794587946</v>
      </c>
      <c r="O286" s="25">
        <f>р10гл2!H287/'10,2'!G286</f>
        <v>1.0699558173784978</v>
      </c>
      <c r="P286" s="25">
        <f>р10гл2!I287/'10,2'!H286</f>
        <v>1.0878856041131106</v>
      </c>
      <c r="Q286" s="25">
        <f>р10гл2!K287/'10,2'!I286</f>
        <v>1.0700160342063068</v>
      </c>
      <c r="R286" s="25">
        <f>р10гл2!M287/'10,2'!J286</f>
        <v>0.89166277803701988</v>
      </c>
      <c r="T286" s="209">
        <v>670</v>
      </c>
      <c r="U286" s="210">
        <f t="shared" si="14"/>
        <v>558.33333333333337</v>
      </c>
      <c r="W286" s="1">
        <v>1281</v>
      </c>
      <c r="X286" s="25">
        <f t="shared" si="12"/>
        <v>1067.5</v>
      </c>
      <c r="Z286" s="1">
        <v>1764</v>
      </c>
      <c r="AA286" s="25">
        <f t="shared" si="13"/>
        <v>1470</v>
      </c>
    </row>
    <row r="287" spans="1:27" ht="12.75" customHeight="1" x14ac:dyDescent="0.2">
      <c r="A287" s="4" t="s">
        <v>2821</v>
      </c>
      <c r="B287" s="4" t="s">
        <v>2813</v>
      </c>
      <c r="C287" s="5" t="s">
        <v>2814</v>
      </c>
      <c r="D287" s="4" t="s">
        <v>15</v>
      </c>
      <c r="E287" s="20">
        <v>1967</v>
      </c>
      <c r="F287" s="20">
        <v>2252</v>
      </c>
      <c r="G287" s="20">
        <v>3759</v>
      </c>
      <c r="H287" s="20">
        <v>4307</v>
      </c>
      <c r="I287" s="20">
        <v>5181</v>
      </c>
      <c r="J287" s="20">
        <v>5935</v>
      </c>
      <c r="L287" s="14"/>
      <c r="M287" s="25">
        <f>р10гл2!E288/'10,2'!E287</f>
        <v>1.0701576004067108</v>
      </c>
      <c r="N287" s="25">
        <f>р10гл2!F288/'10,2'!F287</f>
        <v>1.0879958555358202</v>
      </c>
      <c r="O287" s="25">
        <f>р10гл2!H288/'10,2'!G287</f>
        <v>1.0699654163341314</v>
      </c>
      <c r="P287" s="25">
        <f>р10гл2!I288/'10,2'!H287</f>
        <v>1.087717668911075</v>
      </c>
      <c r="Q287" s="25">
        <f>р10гл2!K288/'10,2'!I287</f>
        <v>1.0700636942675159</v>
      </c>
      <c r="R287" s="25">
        <f>р10гл2!M288/'10,2'!J287</f>
        <v>0.89160348216793039</v>
      </c>
      <c r="T287" s="209">
        <v>803</v>
      </c>
      <c r="U287" s="210">
        <f t="shared" si="14"/>
        <v>669.16666666666674</v>
      </c>
      <c r="W287" s="1">
        <v>1537</v>
      </c>
      <c r="X287" s="25">
        <f t="shared" si="12"/>
        <v>1280.8333333333335</v>
      </c>
      <c r="Z287" s="1">
        <v>2116</v>
      </c>
      <c r="AA287" s="25">
        <f t="shared" si="13"/>
        <v>1763.3333333333335</v>
      </c>
    </row>
    <row r="288" spans="1:27" ht="12.75" customHeight="1" x14ac:dyDescent="0.2">
      <c r="A288" s="4" t="s">
        <v>2824</v>
      </c>
      <c r="B288" s="4" t="s">
        <v>2816</v>
      </c>
      <c r="C288" s="5" t="s">
        <v>2817</v>
      </c>
      <c r="D288" s="4" t="s">
        <v>15</v>
      </c>
      <c r="E288" s="20">
        <v>1421</v>
      </c>
      <c r="F288" s="20">
        <v>1626</v>
      </c>
      <c r="G288" s="20">
        <v>2716</v>
      </c>
      <c r="H288" s="20">
        <v>3112</v>
      </c>
      <c r="I288" s="20">
        <v>3742</v>
      </c>
      <c r="J288" s="20">
        <v>4286</v>
      </c>
      <c r="L288" s="14"/>
      <c r="M288" s="25">
        <f>р10гл2!E289/'10,2'!E288</f>
        <v>1.0696692470091484</v>
      </c>
      <c r="N288" s="25">
        <f>р10гл2!F289/'10,2'!F288</f>
        <v>1.0879458794587946</v>
      </c>
      <c r="O288" s="25">
        <f>р10гл2!H289/'10,2'!G288</f>
        <v>1.0699558173784978</v>
      </c>
      <c r="P288" s="25">
        <f>р10гл2!I289/'10,2'!H288</f>
        <v>1.0878856041131106</v>
      </c>
      <c r="Q288" s="25">
        <f>р10гл2!K289/'10,2'!I288</f>
        <v>1.0700160342063068</v>
      </c>
      <c r="R288" s="25">
        <f>р10гл2!M289/'10,2'!J288</f>
        <v>0.89166277803701988</v>
      </c>
      <c r="T288" s="209">
        <v>2410</v>
      </c>
      <c r="U288" s="210">
        <f t="shared" si="14"/>
        <v>2008.3333333333335</v>
      </c>
      <c r="W288" s="1">
        <v>4608</v>
      </c>
      <c r="X288" s="25">
        <f t="shared" si="12"/>
        <v>3840</v>
      </c>
      <c r="Z288" s="1">
        <v>6350</v>
      </c>
      <c r="AA288" s="25">
        <f t="shared" si="13"/>
        <v>5291.666666666667</v>
      </c>
    </row>
    <row r="289" spans="1:27" ht="12.75" customHeight="1" x14ac:dyDescent="0.2">
      <c r="A289" s="4" t="s">
        <v>2827</v>
      </c>
      <c r="B289" s="4" t="s">
        <v>2819</v>
      </c>
      <c r="C289" s="5" t="s">
        <v>2820</v>
      </c>
      <c r="D289" s="4" t="s">
        <v>15</v>
      </c>
      <c r="E289" s="20">
        <v>655</v>
      </c>
      <c r="F289" s="20">
        <v>750</v>
      </c>
      <c r="G289" s="20">
        <v>1253</v>
      </c>
      <c r="H289" s="20">
        <v>1436</v>
      </c>
      <c r="I289" s="20">
        <v>1727</v>
      </c>
      <c r="J289" s="20">
        <v>1978</v>
      </c>
      <c r="L289" s="14"/>
      <c r="M289" s="25">
        <f>р10гл2!E290/'10,2'!E289</f>
        <v>1.0702290076335879</v>
      </c>
      <c r="N289" s="25">
        <f>р10гл2!F290/'10,2'!F289</f>
        <v>1.0885111111111112</v>
      </c>
      <c r="O289" s="25">
        <f>р10гл2!H290/'10,2'!G289</f>
        <v>1.0702314445331205</v>
      </c>
      <c r="P289" s="25">
        <f>р10гл2!I290/'10,2'!H289</f>
        <v>1.0881731662024141</v>
      </c>
      <c r="Q289" s="25">
        <f>р10гл2!K290/'10,2'!I289</f>
        <v>1.0700636942675159</v>
      </c>
      <c r="R289" s="25">
        <f>р10гл2!M290/'10,2'!J289</f>
        <v>0.89147286821705429</v>
      </c>
      <c r="T289" s="209">
        <v>1740</v>
      </c>
      <c r="U289" s="210">
        <f t="shared" si="14"/>
        <v>1450</v>
      </c>
      <c r="W289" s="1">
        <v>3330</v>
      </c>
      <c r="X289" s="25">
        <f t="shared" si="12"/>
        <v>2775</v>
      </c>
      <c r="Z289" s="1">
        <v>4586</v>
      </c>
      <c r="AA289" s="25">
        <f t="shared" si="13"/>
        <v>3821.666666666667</v>
      </c>
    </row>
    <row r="290" spans="1:27" ht="24.75" customHeight="1" x14ac:dyDescent="0.2">
      <c r="A290" s="4" t="s">
        <v>2830</v>
      </c>
      <c r="B290" s="4" t="s">
        <v>2822</v>
      </c>
      <c r="C290" s="5" t="s">
        <v>2823</v>
      </c>
      <c r="D290" s="4" t="s">
        <v>15</v>
      </c>
      <c r="E290" s="20">
        <v>1365</v>
      </c>
      <c r="F290" s="20">
        <v>1564</v>
      </c>
      <c r="G290" s="20">
        <v>2611</v>
      </c>
      <c r="H290" s="20">
        <v>2991</v>
      </c>
      <c r="I290" s="20">
        <v>3597</v>
      </c>
      <c r="J290" s="20">
        <v>4122</v>
      </c>
      <c r="L290" s="14"/>
      <c r="M290" s="25">
        <f>р10гл2!E291/'10,2'!E290</f>
        <v>1.0703296703296703</v>
      </c>
      <c r="N290" s="25">
        <f>р10гл2!F291/'10,2'!F290</f>
        <v>1.0875213128729753</v>
      </c>
      <c r="O290" s="25">
        <f>р10гл2!H291/'10,2'!G290</f>
        <v>1.070088088854845</v>
      </c>
      <c r="P290" s="25">
        <f>р10гл2!I291/'10,2'!H290</f>
        <v>1.0877075671458822</v>
      </c>
      <c r="Q290" s="25">
        <f>р10гл2!K291/'10,2'!I290</f>
        <v>1.0700583819849876</v>
      </c>
      <c r="R290" s="25">
        <f>р10гл2!M291/'10,2'!J290</f>
        <v>0.89175966359372472</v>
      </c>
      <c r="T290" s="209">
        <v>2410</v>
      </c>
      <c r="U290" s="210">
        <f t="shared" si="14"/>
        <v>2008.3333333333335</v>
      </c>
      <c r="W290" s="1">
        <v>4608</v>
      </c>
      <c r="X290" s="25">
        <f t="shared" si="12"/>
        <v>3840</v>
      </c>
      <c r="Z290" s="1">
        <v>6350</v>
      </c>
      <c r="AA290" s="25">
        <f t="shared" si="13"/>
        <v>5291.666666666667</v>
      </c>
    </row>
    <row r="291" spans="1:27" ht="12.75" customHeight="1" x14ac:dyDescent="0.2">
      <c r="A291" s="4" t="s">
        <v>2833</v>
      </c>
      <c r="B291" s="4" t="s">
        <v>2825</v>
      </c>
      <c r="C291" s="5" t="s">
        <v>2826</v>
      </c>
      <c r="D291" s="4" t="s">
        <v>15</v>
      </c>
      <c r="E291" s="20">
        <v>820</v>
      </c>
      <c r="F291" s="20">
        <v>939</v>
      </c>
      <c r="G291" s="20">
        <v>1566</v>
      </c>
      <c r="H291" s="20">
        <v>1794</v>
      </c>
      <c r="I291" s="20">
        <v>2159</v>
      </c>
      <c r="J291" s="20">
        <v>2472</v>
      </c>
      <c r="L291" s="14"/>
      <c r="M291" s="25">
        <f>р10гл2!E292/'10,2'!E291</f>
        <v>1.0695121951219513</v>
      </c>
      <c r="N291" s="25">
        <f>р10гл2!F292/'10,2'!F291</f>
        <v>1.088125665601704</v>
      </c>
      <c r="O291" s="25">
        <f>р10гл2!H292/'10,2'!G291</f>
        <v>1.0702426564495531</v>
      </c>
      <c r="P291" s="25">
        <f>р10гл2!I292/'10,2'!H291</f>
        <v>1.0880713489409142</v>
      </c>
      <c r="Q291" s="25">
        <f>р10гл2!K292/'10,2'!I291</f>
        <v>1.0699397869383973</v>
      </c>
      <c r="R291" s="25">
        <f>р10гл2!M292/'10,2'!J291</f>
        <v>0.8916531823085222</v>
      </c>
      <c r="T291" s="209">
        <v>1740</v>
      </c>
      <c r="U291" s="210">
        <f t="shared" si="14"/>
        <v>1450</v>
      </c>
      <c r="W291" s="1">
        <v>3330</v>
      </c>
      <c r="X291" s="25">
        <f t="shared" si="12"/>
        <v>2775</v>
      </c>
      <c r="Z291" s="1">
        <v>4586</v>
      </c>
      <c r="AA291" s="25">
        <f t="shared" si="13"/>
        <v>3821.666666666667</v>
      </c>
    </row>
    <row r="292" spans="1:27" ht="24.75" customHeight="1" x14ac:dyDescent="0.2">
      <c r="A292" s="4" t="s">
        <v>2836</v>
      </c>
      <c r="B292" s="4" t="s">
        <v>2828</v>
      </c>
      <c r="C292" s="5" t="s">
        <v>2829</v>
      </c>
      <c r="D292" s="4" t="s">
        <v>15</v>
      </c>
      <c r="E292" s="20">
        <v>546</v>
      </c>
      <c r="F292" s="20">
        <v>626</v>
      </c>
      <c r="G292" s="20">
        <v>1044</v>
      </c>
      <c r="H292" s="20">
        <v>1197</v>
      </c>
      <c r="I292" s="20">
        <v>1439</v>
      </c>
      <c r="J292" s="20">
        <v>1649</v>
      </c>
      <c r="L292" s="14"/>
      <c r="M292" s="25">
        <f>р10гл2!E293/'10,2'!E292</f>
        <v>1.0695970695970696</v>
      </c>
      <c r="N292" s="25">
        <f>р10гл2!F293/'10,2'!F292</f>
        <v>1.088125665601704</v>
      </c>
      <c r="O292" s="25">
        <f>р10гл2!H293/'10,2'!G292</f>
        <v>1.0699233716475096</v>
      </c>
      <c r="P292" s="25">
        <f>р10гл2!I293/'10,2'!H292</f>
        <v>1.0880116959064328</v>
      </c>
      <c r="Q292" s="25">
        <f>р10гл2!K293/'10,2'!I292</f>
        <v>1.0701876302988187</v>
      </c>
      <c r="R292" s="25">
        <f>р10гл2!M293/'10,2'!J292</f>
        <v>0.89144936325045487</v>
      </c>
      <c r="T292" s="209">
        <v>803</v>
      </c>
      <c r="U292" s="210">
        <f t="shared" si="14"/>
        <v>669.16666666666674</v>
      </c>
      <c r="W292" s="1">
        <v>1537</v>
      </c>
      <c r="X292" s="25">
        <f t="shared" si="12"/>
        <v>1280.8333333333335</v>
      </c>
      <c r="Z292" s="1">
        <v>2116</v>
      </c>
      <c r="AA292" s="25">
        <f t="shared" si="13"/>
        <v>1763.3333333333335</v>
      </c>
    </row>
    <row r="293" spans="1:27" ht="24.75" customHeight="1" x14ac:dyDescent="0.2">
      <c r="A293" s="4" t="s">
        <v>2839</v>
      </c>
      <c r="B293" s="4" t="s">
        <v>2831</v>
      </c>
      <c r="C293" s="5" t="s">
        <v>2832</v>
      </c>
      <c r="D293" s="4" t="s">
        <v>15</v>
      </c>
      <c r="E293" s="20">
        <v>1967</v>
      </c>
      <c r="F293" s="20">
        <v>2252</v>
      </c>
      <c r="G293" s="20">
        <v>3759</v>
      </c>
      <c r="H293" s="20">
        <v>4307</v>
      </c>
      <c r="I293" s="20">
        <v>5181</v>
      </c>
      <c r="J293" s="20">
        <v>5935</v>
      </c>
      <c r="L293" s="14"/>
      <c r="M293" s="25">
        <f>р10гл2!E294/'10,2'!E293</f>
        <v>1.0701576004067108</v>
      </c>
      <c r="N293" s="25">
        <f>р10гл2!F294/'10,2'!F293</f>
        <v>1.0879958555358202</v>
      </c>
      <c r="O293" s="25">
        <f>р10гл2!H294/'10,2'!G293</f>
        <v>1.0699654163341314</v>
      </c>
      <c r="P293" s="25">
        <f>р10гл2!I294/'10,2'!H293</f>
        <v>1.087717668911075</v>
      </c>
      <c r="Q293" s="25">
        <f>р10гл2!K294/'10,2'!I293</f>
        <v>1.0700636942675159</v>
      </c>
      <c r="R293" s="25">
        <f>р10гл2!M294/'10,2'!J293</f>
        <v>0.89160348216793039</v>
      </c>
      <c r="T293" s="209">
        <v>1673</v>
      </c>
      <c r="U293" s="210">
        <f t="shared" si="14"/>
        <v>1394.1666666666667</v>
      </c>
      <c r="W293" s="1">
        <v>3200</v>
      </c>
      <c r="X293" s="25">
        <f t="shared" si="12"/>
        <v>2666.666666666667</v>
      </c>
      <c r="Z293" s="1">
        <v>4411</v>
      </c>
      <c r="AA293" s="25">
        <f t="shared" si="13"/>
        <v>3675.8333333333335</v>
      </c>
    </row>
    <row r="294" spans="1:27" ht="24.75" customHeight="1" x14ac:dyDescent="0.2">
      <c r="A294" s="4" t="s">
        <v>2842</v>
      </c>
      <c r="B294" s="4" t="s">
        <v>2834</v>
      </c>
      <c r="C294" s="5" t="s">
        <v>2835</v>
      </c>
      <c r="D294" s="4" t="s">
        <v>15</v>
      </c>
      <c r="E294" s="20">
        <v>1421</v>
      </c>
      <c r="F294" s="20">
        <v>1626</v>
      </c>
      <c r="G294" s="20">
        <v>2716</v>
      </c>
      <c r="H294" s="20">
        <v>3112</v>
      </c>
      <c r="I294" s="20">
        <v>3742</v>
      </c>
      <c r="J294" s="20">
        <v>4286</v>
      </c>
      <c r="L294" s="14"/>
      <c r="M294" s="25">
        <f>р10гл2!E295/'10,2'!E294</f>
        <v>1.0696692470091484</v>
      </c>
      <c r="N294" s="25">
        <f>р10гл2!F295/'10,2'!F294</f>
        <v>1.0879458794587946</v>
      </c>
      <c r="O294" s="25">
        <f>р10гл2!H295/'10,2'!G294</f>
        <v>1.0699558173784978</v>
      </c>
      <c r="P294" s="25">
        <f>р10гл2!I295/'10,2'!H294</f>
        <v>1.0878856041131106</v>
      </c>
      <c r="Q294" s="25">
        <f>р10гл2!K295/'10,2'!I294</f>
        <v>1.0700160342063068</v>
      </c>
      <c r="R294" s="25">
        <f>р10гл2!M295/'10,2'!J294</f>
        <v>0.89166277803701988</v>
      </c>
      <c r="T294" s="209">
        <v>1005</v>
      </c>
      <c r="U294" s="210">
        <f t="shared" si="14"/>
        <v>837.5</v>
      </c>
      <c r="W294" s="1">
        <v>1920</v>
      </c>
      <c r="X294" s="25">
        <f t="shared" si="12"/>
        <v>1600</v>
      </c>
      <c r="Z294" s="1">
        <v>2645</v>
      </c>
      <c r="AA294" s="25">
        <f t="shared" si="13"/>
        <v>2204.166666666667</v>
      </c>
    </row>
    <row r="295" spans="1:27" ht="12.75" customHeight="1" x14ac:dyDescent="0.2">
      <c r="A295" s="4" t="s">
        <v>2845</v>
      </c>
      <c r="B295" s="4" t="s">
        <v>2837</v>
      </c>
      <c r="C295" s="5" t="s">
        <v>2838</v>
      </c>
      <c r="D295" s="4" t="s">
        <v>15</v>
      </c>
      <c r="E295" s="20">
        <v>1203</v>
      </c>
      <c r="F295" s="20">
        <v>1375</v>
      </c>
      <c r="G295" s="20">
        <v>2298</v>
      </c>
      <c r="H295" s="20">
        <v>2633</v>
      </c>
      <c r="I295" s="20">
        <v>3166</v>
      </c>
      <c r="J295" s="20">
        <v>3627</v>
      </c>
      <c r="L295" s="14"/>
      <c r="M295" s="25">
        <f>р10гл2!E296/'10,2'!E295</f>
        <v>1.0698254364089776</v>
      </c>
      <c r="N295" s="25">
        <f>р10гл2!F296/'10,2'!F295</f>
        <v>1.0876484848484851</v>
      </c>
      <c r="O295" s="25">
        <f>р10гл2!H296/'10,2'!G295</f>
        <v>1.0700609225413402</v>
      </c>
      <c r="P295" s="25">
        <f>р10гл2!I296/'10,2'!H295</f>
        <v>1.0877136346372958</v>
      </c>
      <c r="Q295" s="25">
        <f>р10гл2!K296/'10,2'!I295</f>
        <v>1.0701200252684775</v>
      </c>
      <c r="R295" s="25">
        <f>р10гл2!M296/'10,2'!J295</f>
        <v>0.89169194007903696</v>
      </c>
      <c r="T295" s="209">
        <v>670</v>
      </c>
      <c r="U295" s="210">
        <f t="shared" si="14"/>
        <v>558.33333333333337</v>
      </c>
      <c r="W295" s="1">
        <v>1281</v>
      </c>
      <c r="X295" s="25">
        <f t="shared" si="12"/>
        <v>1067.5</v>
      </c>
      <c r="Z295" s="1">
        <v>1764</v>
      </c>
      <c r="AA295" s="25">
        <f t="shared" si="13"/>
        <v>1470</v>
      </c>
    </row>
    <row r="296" spans="1:27" ht="12.75" customHeight="1" x14ac:dyDescent="0.2">
      <c r="A296" s="4" t="s">
        <v>2848</v>
      </c>
      <c r="B296" s="4" t="s">
        <v>2840</v>
      </c>
      <c r="C296" s="5" t="s">
        <v>2841</v>
      </c>
      <c r="D296" s="4" t="s">
        <v>15</v>
      </c>
      <c r="E296" s="20">
        <v>820</v>
      </c>
      <c r="F296" s="20">
        <v>939</v>
      </c>
      <c r="G296" s="20">
        <v>1566</v>
      </c>
      <c r="H296" s="20">
        <v>1794</v>
      </c>
      <c r="I296" s="20">
        <v>2159</v>
      </c>
      <c r="J296" s="20">
        <v>2472</v>
      </c>
      <c r="L296" s="14"/>
      <c r="M296" s="25">
        <f>р10гл2!E297/'10,2'!E296</f>
        <v>1.0695121951219513</v>
      </c>
      <c r="N296" s="25">
        <f>р10гл2!F297/'10,2'!F296</f>
        <v>1.088125665601704</v>
      </c>
      <c r="O296" s="25">
        <f>р10гл2!H297/'10,2'!G296</f>
        <v>1.0702426564495531</v>
      </c>
      <c r="P296" s="25">
        <f>р10гл2!I297/'10,2'!H296</f>
        <v>1.0880713489409142</v>
      </c>
      <c r="Q296" s="25">
        <f>р10гл2!K297/'10,2'!I296</f>
        <v>1.0699397869383973</v>
      </c>
      <c r="R296" s="25">
        <f>р10гл2!M297/'10,2'!J296</f>
        <v>0.8916531823085222</v>
      </c>
      <c r="T296" s="209">
        <v>2410</v>
      </c>
      <c r="U296" s="210">
        <f>T296/1.2</f>
        <v>2008.3333333333335</v>
      </c>
      <c r="W296" s="1">
        <v>4608</v>
      </c>
      <c r="X296" s="25">
        <f t="shared" si="12"/>
        <v>3840</v>
      </c>
      <c r="Z296" s="1">
        <v>6350</v>
      </c>
      <c r="AA296" s="25">
        <f t="shared" si="13"/>
        <v>5291.666666666667</v>
      </c>
    </row>
    <row r="297" spans="1:27" ht="12.75" customHeight="1" x14ac:dyDescent="0.2">
      <c r="A297" s="4" t="s">
        <v>2851</v>
      </c>
      <c r="B297" s="4" t="s">
        <v>2843</v>
      </c>
      <c r="C297" s="5" t="s">
        <v>2844</v>
      </c>
      <c r="D297" s="4" t="s">
        <v>15</v>
      </c>
      <c r="E297" s="20">
        <v>355</v>
      </c>
      <c r="F297" s="20">
        <v>407</v>
      </c>
      <c r="G297" s="20">
        <v>678</v>
      </c>
      <c r="H297" s="20">
        <v>778</v>
      </c>
      <c r="I297" s="20">
        <v>935</v>
      </c>
      <c r="J297" s="20">
        <v>1071</v>
      </c>
      <c r="L297" s="14"/>
      <c r="M297" s="25">
        <f>р10гл2!E298/'10,2'!E297</f>
        <v>1.0704225352112675</v>
      </c>
      <c r="N297" s="25">
        <f>р10гл2!F298/'10,2'!F297</f>
        <v>1.0866093366093366</v>
      </c>
      <c r="O297" s="25">
        <f>р10гл2!H298/'10,2'!G297</f>
        <v>1.0693215339233038</v>
      </c>
      <c r="P297" s="25">
        <f>р10гл2!I298/'10,2'!H297</f>
        <v>1.0872322193658954</v>
      </c>
      <c r="Q297" s="25">
        <f>р10гл2!K298/'10,2'!I297</f>
        <v>1.0695187165775402</v>
      </c>
      <c r="R297" s="25">
        <f>р10гл2!M298/'10,2'!J297</f>
        <v>0.89169000933706821</v>
      </c>
      <c r="T297" s="209">
        <v>1740</v>
      </c>
      <c r="U297" s="210">
        <f t="shared" si="14"/>
        <v>1450</v>
      </c>
      <c r="W297" s="1">
        <v>3330</v>
      </c>
      <c r="X297" s="25">
        <f t="shared" si="12"/>
        <v>2775</v>
      </c>
      <c r="Z297" s="1">
        <v>4586</v>
      </c>
      <c r="AA297" s="25">
        <f t="shared" si="13"/>
        <v>3821.666666666667</v>
      </c>
    </row>
    <row r="298" spans="1:27" ht="12.75" customHeight="1" x14ac:dyDescent="0.2">
      <c r="A298" s="4" t="s">
        <v>2854</v>
      </c>
      <c r="B298" s="4" t="s">
        <v>2846</v>
      </c>
      <c r="C298" s="5" t="s">
        <v>2847</v>
      </c>
      <c r="D298" s="4" t="s">
        <v>15</v>
      </c>
      <c r="E298" s="20">
        <v>1312</v>
      </c>
      <c r="F298" s="20">
        <v>1502</v>
      </c>
      <c r="G298" s="20">
        <v>2506</v>
      </c>
      <c r="H298" s="20">
        <v>2871</v>
      </c>
      <c r="I298" s="20">
        <v>3454</v>
      </c>
      <c r="J298" s="20">
        <v>3957</v>
      </c>
      <c r="L298" s="14"/>
      <c r="M298" s="25">
        <f>р10гл2!E299/'10,2'!E298</f>
        <v>1.0701219512195121</v>
      </c>
      <c r="N298" s="25">
        <f>р10гл2!F299/'10,2'!F298</f>
        <v>1.0877385707944962</v>
      </c>
      <c r="O298" s="25">
        <f>р10гл2!H299/'10,2'!G298</f>
        <v>1.0698324022346368</v>
      </c>
      <c r="P298" s="25">
        <f>р10гл2!I299/'10,2'!H298</f>
        <v>1.087843956809474</v>
      </c>
      <c r="Q298" s="25">
        <f>р10гл2!K299/'10,2'!I298</f>
        <v>1.0700636942675159</v>
      </c>
      <c r="R298" s="25">
        <f>р10гл2!M299/'10,2'!J298</f>
        <v>0.89166877263920485</v>
      </c>
      <c r="T298" s="209">
        <v>1471</v>
      </c>
      <c r="U298" s="210">
        <f t="shared" si="14"/>
        <v>1225.8333333333335</v>
      </c>
      <c r="W298" s="1">
        <v>2817</v>
      </c>
      <c r="X298" s="25">
        <f t="shared" si="12"/>
        <v>2347.5</v>
      </c>
      <c r="Z298" s="1">
        <v>3881</v>
      </c>
      <c r="AA298" s="25">
        <f t="shared" si="13"/>
        <v>3234.166666666667</v>
      </c>
    </row>
    <row r="299" spans="1:27" ht="12.75" customHeight="1" x14ac:dyDescent="0.2">
      <c r="A299" s="4" t="s">
        <v>2857</v>
      </c>
      <c r="B299" s="4" t="s">
        <v>2849</v>
      </c>
      <c r="C299" s="5" t="s">
        <v>2850</v>
      </c>
      <c r="D299" s="4" t="s">
        <v>15</v>
      </c>
      <c r="E299" s="20">
        <v>983</v>
      </c>
      <c r="F299" s="20">
        <v>1127</v>
      </c>
      <c r="G299" s="20">
        <v>1880</v>
      </c>
      <c r="H299" s="20">
        <v>2154</v>
      </c>
      <c r="I299" s="20">
        <v>2590</v>
      </c>
      <c r="J299" s="20">
        <v>2967</v>
      </c>
      <c r="L299" s="14"/>
      <c r="M299" s="25">
        <f>р10гл2!E300/'10,2'!E299</f>
        <v>1.0701932858596135</v>
      </c>
      <c r="N299" s="25">
        <f>р10гл2!F300/'10,2'!F299</f>
        <v>1.0879325643300797</v>
      </c>
      <c r="O299" s="25">
        <f>р10гл2!H300/'10,2'!G299</f>
        <v>1.0702127659574467</v>
      </c>
      <c r="P299" s="25">
        <f>р10гл2!I300/'10,2'!H299</f>
        <v>1.0879371711544414</v>
      </c>
      <c r="Q299" s="25">
        <f>р10гл2!K300/'10,2'!I299</f>
        <v>1.0698841698841699</v>
      </c>
      <c r="R299" s="25">
        <f>р10гл2!M300/'10,2'!J299</f>
        <v>0.89175373553533321</v>
      </c>
      <c r="T299" s="209">
        <v>1005</v>
      </c>
      <c r="U299" s="210">
        <f t="shared" si="14"/>
        <v>837.5</v>
      </c>
      <c r="W299" s="1">
        <v>1920</v>
      </c>
      <c r="X299" s="25">
        <f t="shared" si="12"/>
        <v>1600</v>
      </c>
      <c r="Z299" s="1">
        <v>2645</v>
      </c>
      <c r="AA299" s="25">
        <f t="shared" si="13"/>
        <v>2204.166666666667</v>
      </c>
    </row>
    <row r="300" spans="1:27" ht="12.75" customHeight="1" x14ac:dyDescent="0.2">
      <c r="A300" s="4" t="s">
        <v>2860</v>
      </c>
      <c r="B300" s="4" t="s">
        <v>2852</v>
      </c>
      <c r="C300" s="5" t="s">
        <v>2853</v>
      </c>
      <c r="D300" s="4" t="s">
        <v>15</v>
      </c>
      <c r="E300" s="20">
        <v>874</v>
      </c>
      <c r="F300" s="20">
        <v>1000</v>
      </c>
      <c r="G300" s="20">
        <v>1670</v>
      </c>
      <c r="H300" s="20">
        <v>1914</v>
      </c>
      <c r="I300" s="20">
        <v>2303</v>
      </c>
      <c r="J300" s="20">
        <v>2639</v>
      </c>
      <c r="L300" s="14"/>
      <c r="M300" s="25">
        <f>р10гл2!E301/'10,2'!E300</f>
        <v>1.0697940503432495</v>
      </c>
      <c r="N300" s="25">
        <f>р10гл2!F301/'10,2'!F300</f>
        <v>1.0878333333333334</v>
      </c>
      <c r="O300" s="25">
        <f>р10гл2!H301/'10,2'!G300</f>
        <v>1.0700598802395209</v>
      </c>
      <c r="P300" s="25">
        <f>р10гл2!I301/'10,2'!H300</f>
        <v>1.087843956809474</v>
      </c>
      <c r="Q300" s="25">
        <f>р10гл2!K301/'10,2'!I300</f>
        <v>1.0699088145896656</v>
      </c>
      <c r="R300" s="25">
        <f>р10гл2!M301/'10,2'!J300</f>
        <v>0.89175192623468491</v>
      </c>
      <c r="T300" s="209">
        <v>435</v>
      </c>
      <c r="U300" s="210">
        <f t="shared" si="14"/>
        <v>362.5</v>
      </c>
      <c r="W300" s="1">
        <v>832</v>
      </c>
      <c r="X300" s="25">
        <f t="shared" si="12"/>
        <v>693.33333333333337</v>
      </c>
      <c r="Z300" s="1">
        <v>1146</v>
      </c>
      <c r="AA300" s="25">
        <f t="shared" si="13"/>
        <v>955</v>
      </c>
    </row>
    <row r="301" spans="1:27" ht="24.75" customHeight="1" x14ac:dyDescent="0.2">
      <c r="A301" s="4" t="s">
        <v>2863</v>
      </c>
      <c r="B301" s="4" t="s">
        <v>2855</v>
      </c>
      <c r="C301" s="5" t="s">
        <v>2856</v>
      </c>
      <c r="D301" s="4" t="s">
        <v>15</v>
      </c>
      <c r="E301" s="20">
        <v>546</v>
      </c>
      <c r="F301" s="20">
        <v>626</v>
      </c>
      <c r="G301" s="20">
        <v>1044</v>
      </c>
      <c r="H301" s="20">
        <v>1197</v>
      </c>
      <c r="I301" s="20">
        <v>1439</v>
      </c>
      <c r="J301" s="20">
        <v>1649</v>
      </c>
      <c r="L301" s="14"/>
      <c r="M301" s="25">
        <f>р10гл2!E302/'10,2'!E301</f>
        <v>1.0695970695970696</v>
      </c>
      <c r="N301" s="25">
        <f>р10гл2!F302/'10,2'!F301</f>
        <v>1.088125665601704</v>
      </c>
      <c r="O301" s="25">
        <f>р10гл2!H302/'10,2'!G301</f>
        <v>1.0699233716475096</v>
      </c>
      <c r="P301" s="25">
        <f>р10гл2!I302/'10,2'!H301</f>
        <v>1.0880116959064328</v>
      </c>
      <c r="Q301" s="25">
        <f>р10гл2!K302/'10,2'!I301</f>
        <v>1.0701876302988187</v>
      </c>
      <c r="R301" s="25">
        <f>р10гл2!M302/'10,2'!J301</f>
        <v>0.89144936325045487</v>
      </c>
      <c r="T301" s="209">
        <v>1607</v>
      </c>
      <c r="U301" s="210">
        <f t="shared" si="14"/>
        <v>1339.1666666666667</v>
      </c>
      <c r="W301" s="1">
        <v>3072</v>
      </c>
      <c r="X301" s="25">
        <f t="shared" si="12"/>
        <v>2560</v>
      </c>
      <c r="Z301" s="1">
        <v>4234</v>
      </c>
      <c r="AA301" s="25">
        <f t="shared" si="13"/>
        <v>3528.3333333333335</v>
      </c>
    </row>
    <row r="302" spans="1:27" ht="12.75" customHeight="1" x14ac:dyDescent="0.2">
      <c r="A302" s="4" t="s">
        <v>2866</v>
      </c>
      <c r="B302" s="4" t="s">
        <v>2858</v>
      </c>
      <c r="C302" s="5" t="s">
        <v>2859</v>
      </c>
      <c r="D302" s="4" t="s">
        <v>15</v>
      </c>
      <c r="E302" s="20">
        <v>382</v>
      </c>
      <c r="F302" s="20">
        <v>438</v>
      </c>
      <c r="G302" s="20">
        <v>731</v>
      </c>
      <c r="H302" s="20">
        <v>837</v>
      </c>
      <c r="I302" s="20">
        <v>1007</v>
      </c>
      <c r="J302" s="20">
        <v>1155</v>
      </c>
      <c r="L302" s="14"/>
      <c r="M302" s="25">
        <f>р10гл2!E303/'10,2'!E302</f>
        <v>1.0706806282722514</v>
      </c>
      <c r="N302" s="25">
        <f>р10гл2!F303/'10,2'!F302</f>
        <v>1.0886225266362255</v>
      </c>
      <c r="O302" s="25">
        <f>р10гл2!H303/'10,2'!G302</f>
        <v>1.069767441860465</v>
      </c>
      <c r="P302" s="25">
        <f>р10гл2!I303/'10,2'!H302</f>
        <v>1.0883313420947831</v>
      </c>
      <c r="Q302" s="25">
        <f>р10гл2!K303/'10,2'!I302</f>
        <v>1.0695134061569016</v>
      </c>
      <c r="R302" s="25">
        <f>р10гл2!M303/'10,2'!J302</f>
        <v>0.89177489177489178</v>
      </c>
      <c r="T302" s="209">
        <v>1206</v>
      </c>
      <c r="U302" s="210">
        <f t="shared" si="14"/>
        <v>1005</v>
      </c>
      <c r="W302" s="1">
        <v>2305</v>
      </c>
      <c r="X302" s="25">
        <f t="shared" si="12"/>
        <v>1920.8333333333335</v>
      </c>
      <c r="Z302" s="1">
        <v>3175</v>
      </c>
      <c r="AA302" s="25">
        <f t="shared" si="13"/>
        <v>2645.8333333333335</v>
      </c>
    </row>
    <row r="303" spans="1:27" ht="12.75" customHeight="1" x14ac:dyDescent="0.2">
      <c r="A303" s="4" t="s">
        <v>2869</v>
      </c>
      <c r="B303" s="4" t="s">
        <v>2861</v>
      </c>
      <c r="C303" s="5" t="s">
        <v>2862</v>
      </c>
      <c r="D303" s="4" t="s">
        <v>15</v>
      </c>
      <c r="E303" s="20">
        <v>229</v>
      </c>
      <c r="F303" s="20">
        <v>263</v>
      </c>
      <c r="G303" s="20">
        <v>439</v>
      </c>
      <c r="H303" s="20">
        <v>502</v>
      </c>
      <c r="I303" s="20">
        <v>603</v>
      </c>
      <c r="J303" s="20">
        <v>692</v>
      </c>
      <c r="L303" s="14"/>
      <c r="M303" s="25">
        <f>р10гл2!E304/'10,2'!E303</f>
        <v>1.0698689956331877</v>
      </c>
      <c r="N303" s="25">
        <f>р10гл2!F304/'10,2'!F303</f>
        <v>1.0862484157160963</v>
      </c>
      <c r="O303" s="25">
        <f>р10гл2!H304/'10,2'!G303</f>
        <v>1.070615034168565</v>
      </c>
      <c r="P303" s="25">
        <f>р10гл2!I304/'10,2'!H303</f>
        <v>1.0875498007968125</v>
      </c>
      <c r="Q303" s="25">
        <f>р10гл2!K304/'10,2'!I303</f>
        <v>1.0696517412935322</v>
      </c>
      <c r="R303" s="25">
        <f>р10гл2!M304/'10,2'!J303</f>
        <v>0.89113680154142594</v>
      </c>
      <c r="T303" s="209">
        <v>1070</v>
      </c>
      <c r="U303" s="210">
        <f t="shared" si="14"/>
        <v>891.66666666666674</v>
      </c>
      <c r="W303" s="1">
        <v>2048</v>
      </c>
      <c r="X303" s="25">
        <f t="shared" si="12"/>
        <v>1706.6666666666667</v>
      </c>
      <c r="Z303" s="1">
        <v>2824</v>
      </c>
      <c r="AA303" s="25">
        <f t="shared" si="13"/>
        <v>2353.3333333333335</v>
      </c>
    </row>
    <row r="304" spans="1:27" ht="12.75" customHeight="1" x14ac:dyDescent="0.2">
      <c r="A304" s="4" t="s">
        <v>2872</v>
      </c>
      <c r="B304" s="4" t="s">
        <v>2864</v>
      </c>
      <c r="C304" s="5" t="s">
        <v>2865</v>
      </c>
      <c r="D304" s="4" t="s">
        <v>15</v>
      </c>
      <c r="E304" s="20">
        <v>546</v>
      </c>
      <c r="F304" s="20">
        <v>626</v>
      </c>
      <c r="G304" s="20">
        <v>1044</v>
      </c>
      <c r="H304" s="20">
        <v>1197</v>
      </c>
      <c r="I304" s="20">
        <v>1439</v>
      </c>
      <c r="J304" s="20">
        <v>1649</v>
      </c>
      <c r="L304" s="14"/>
      <c r="M304" s="25">
        <f>р10гл2!E305/'10,2'!E304</f>
        <v>1.0695970695970696</v>
      </c>
      <c r="N304" s="25">
        <f>р10гл2!F305/'10,2'!F304</f>
        <v>1.088125665601704</v>
      </c>
      <c r="O304" s="25">
        <f>р10гл2!H305/'10,2'!G304</f>
        <v>1.0699233716475096</v>
      </c>
      <c r="P304" s="25">
        <f>р10гл2!I305/'10,2'!H304</f>
        <v>1.0880116959064328</v>
      </c>
      <c r="Q304" s="25">
        <f>р10гл2!K305/'10,2'!I304</f>
        <v>1.0701876302988187</v>
      </c>
      <c r="R304" s="25">
        <f>р10гл2!M305/'10,2'!J304</f>
        <v>0.89144936325045487</v>
      </c>
      <c r="T304" s="209">
        <v>670</v>
      </c>
      <c r="U304" s="210">
        <f t="shared" si="14"/>
        <v>558.33333333333337</v>
      </c>
      <c r="W304" s="1">
        <v>1281</v>
      </c>
      <c r="X304" s="25">
        <f t="shared" si="12"/>
        <v>1067.5</v>
      </c>
      <c r="Z304" s="1">
        <v>1764</v>
      </c>
      <c r="AA304" s="25">
        <f t="shared" si="13"/>
        <v>1470</v>
      </c>
    </row>
    <row r="305" spans="1:27" ht="12.75" customHeight="1" x14ac:dyDescent="0.2">
      <c r="A305" s="4" t="s">
        <v>2875</v>
      </c>
      <c r="B305" s="4" t="s">
        <v>2867</v>
      </c>
      <c r="C305" s="5" t="s">
        <v>2868</v>
      </c>
      <c r="D305" s="4" t="s">
        <v>15</v>
      </c>
      <c r="E305" s="20">
        <v>181</v>
      </c>
      <c r="F305" s="20">
        <v>207</v>
      </c>
      <c r="G305" s="20">
        <v>345</v>
      </c>
      <c r="H305" s="20">
        <v>395</v>
      </c>
      <c r="I305" s="20">
        <v>475</v>
      </c>
      <c r="J305" s="20">
        <v>544</v>
      </c>
      <c r="L305" s="14"/>
      <c r="M305" s="25">
        <f>р10гл2!E306/'10,2'!E305</f>
        <v>1.0718232044198894</v>
      </c>
      <c r="N305" s="25">
        <f>р10гл2!F306/'10,2'!F305</f>
        <v>1.0854267310789052</v>
      </c>
      <c r="O305" s="25">
        <f>р10гл2!H306/'10,2'!G305</f>
        <v>1.0695652173913044</v>
      </c>
      <c r="P305" s="25">
        <f>р10гл2!I306/'10,2'!H305</f>
        <v>1.0887341772151899</v>
      </c>
      <c r="Q305" s="25">
        <f>р10гл2!K306/'10,2'!I305</f>
        <v>1.0694736842105264</v>
      </c>
      <c r="R305" s="25">
        <f>р10гл2!M306/'10,2'!J305</f>
        <v>0.89154411764705888</v>
      </c>
      <c r="T305" s="209">
        <v>469</v>
      </c>
      <c r="U305" s="210">
        <f t="shared" si="14"/>
        <v>390.83333333333337</v>
      </c>
      <c r="W305" s="1">
        <v>896</v>
      </c>
      <c r="X305" s="25">
        <f t="shared" si="12"/>
        <v>746.66666666666674</v>
      </c>
      <c r="Z305" s="1">
        <v>1236</v>
      </c>
      <c r="AA305" s="25">
        <f t="shared" si="13"/>
        <v>1030</v>
      </c>
    </row>
    <row r="306" spans="1:27" ht="12.75" customHeight="1" x14ac:dyDescent="0.2">
      <c r="A306" s="4" t="s">
        <v>2878</v>
      </c>
      <c r="B306" s="4" t="s">
        <v>2870</v>
      </c>
      <c r="C306" s="5" t="s">
        <v>2871</v>
      </c>
      <c r="D306" s="4" t="s">
        <v>15</v>
      </c>
      <c r="E306" s="20">
        <v>137</v>
      </c>
      <c r="F306" s="20">
        <v>155</v>
      </c>
      <c r="G306" s="20">
        <v>261</v>
      </c>
      <c r="H306" s="20">
        <v>299</v>
      </c>
      <c r="I306" s="20">
        <v>361</v>
      </c>
      <c r="J306" s="20">
        <v>412</v>
      </c>
      <c r="L306" s="14"/>
      <c r="M306" s="25">
        <f>р10гл2!E307/'10,2'!E306</f>
        <v>1.0729927007299269</v>
      </c>
      <c r="N306" s="25">
        <f>р10гл2!F307/'10,2'!F306</f>
        <v>1.0888172043010753</v>
      </c>
      <c r="O306" s="25">
        <f>р10гл2!H307/'10,2'!G306</f>
        <v>1.0689655172413792</v>
      </c>
      <c r="P306" s="25">
        <f>р10гл2!I307/'10,2'!H306</f>
        <v>1.0880713489409144</v>
      </c>
      <c r="Q306" s="25">
        <f>р10гл2!K307/'10,2'!I306</f>
        <v>1.0692520775623269</v>
      </c>
      <c r="R306" s="25">
        <f>р10гл2!M307/'10,2'!J306</f>
        <v>0.89199029126213591</v>
      </c>
      <c r="T306" s="209">
        <v>281</v>
      </c>
      <c r="U306" s="210">
        <f t="shared" si="14"/>
        <v>234.16666666666669</v>
      </c>
      <c r="W306" s="1">
        <v>537</v>
      </c>
      <c r="X306" s="25">
        <f t="shared" si="12"/>
        <v>447.5</v>
      </c>
      <c r="Z306" s="1">
        <v>740</v>
      </c>
      <c r="AA306" s="25">
        <f t="shared" si="13"/>
        <v>616.66666666666674</v>
      </c>
    </row>
    <row r="307" spans="1:27" ht="12.75" customHeight="1" x14ac:dyDescent="0.2">
      <c r="A307" s="4" t="s">
        <v>2881</v>
      </c>
      <c r="B307" s="4" t="s">
        <v>2873</v>
      </c>
      <c r="C307" s="5" t="s">
        <v>2874</v>
      </c>
      <c r="D307" s="4" t="s">
        <v>15</v>
      </c>
      <c r="E307" s="20">
        <v>1694</v>
      </c>
      <c r="F307" s="20">
        <v>1939</v>
      </c>
      <c r="G307" s="20">
        <v>3238</v>
      </c>
      <c r="H307" s="20">
        <v>3709</v>
      </c>
      <c r="I307" s="20">
        <v>4461</v>
      </c>
      <c r="J307" s="20">
        <v>5110</v>
      </c>
      <c r="L307" s="14"/>
      <c r="M307" s="25">
        <f>р10гл2!E308/'10,2'!E307</f>
        <v>1.0702479338842976</v>
      </c>
      <c r="N307" s="25">
        <f>р10гл2!F308/'10,2'!F307</f>
        <v>1.0879749011517965</v>
      </c>
      <c r="O307" s="25">
        <f>р10гл2!H308/'10,2'!G307</f>
        <v>1.0701050030883261</v>
      </c>
      <c r="P307" s="25">
        <f>р10гл2!I308/'10,2'!H307</f>
        <v>1.087934753302777</v>
      </c>
      <c r="Q307" s="25">
        <f>р10гл2!K308/'10,2'!I307</f>
        <v>1.0699394754539342</v>
      </c>
      <c r="R307" s="25">
        <f>р10гл2!M308/'10,2'!J307</f>
        <v>0.89171559034572734</v>
      </c>
      <c r="T307" s="209">
        <v>670</v>
      </c>
      <c r="U307" s="210">
        <f t="shared" si="14"/>
        <v>558.33333333333337</v>
      </c>
      <c r="W307" s="1">
        <v>1281</v>
      </c>
      <c r="X307" s="25">
        <f t="shared" si="12"/>
        <v>1067.5</v>
      </c>
      <c r="Z307" s="1">
        <v>1764</v>
      </c>
      <c r="AA307" s="25">
        <f t="shared" si="13"/>
        <v>1470</v>
      </c>
    </row>
    <row r="308" spans="1:27" ht="12.75" customHeight="1" x14ac:dyDescent="0.2">
      <c r="A308" s="4" t="s">
        <v>2884</v>
      </c>
      <c r="B308" s="4" t="s">
        <v>2876</v>
      </c>
      <c r="C308" s="5" t="s">
        <v>2877</v>
      </c>
      <c r="D308" s="4" t="s">
        <v>15</v>
      </c>
      <c r="E308" s="20">
        <v>438</v>
      </c>
      <c r="F308" s="20">
        <v>501</v>
      </c>
      <c r="G308" s="20">
        <v>836</v>
      </c>
      <c r="H308" s="20">
        <v>957</v>
      </c>
      <c r="I308" s="20">
        <v>1150</v>
      </c>
      <c r="J308" s="20">
        <v>1318</v>
      </c>
      <c r="L308" s="14"/>
      <c r="M308" s="25">
        <f>р10гл2!E309/'10,2'!E308</f>
        <v>1.0707762557077625</v>
      </c>
      <c r="N308" s="25">
        <f>р10гл2!F309/'10,2'!F308</f>
        <v>1.0876912840984698</v>
      </c>
      <c r="O308" s="25">
        <f>р10гл2!H309/'10,2'!G308</f>
        <v>1.0705741626794258</v>
      </c>
      <c r="P308" s="25">
        <f>р10гл2!I309/'10,2'!H308</f>
        <v>1.087843956809474</v>
      </c>
      <c r="Q308" s="25">
        <f>р10гл2!K309/'10,2'!I308</f>
        <v>1.0704347826086957</v>
      </c>
      <c r="R308" s="25">
        <f>р10гл2!M309/'10,2'!J308</f>
        <v>0.89150227617602429</v>
      </c>
      <c r="T308" s="209">
        <v>221</v>
      </c>
      <c r="U308" s="210">
        <f t="shared" si="14"/>
        <v>184.16666666666669</v>
      </c>
      <c r="W308" s="1">
        <v>423</v>
      </c>
      <c r="X308" s="25">
        <f t="shared" si="12"/>
        <v>352.5</v>
      </c>
      <c r="Z308" s="1">
        <v>582</v>
      </c>
      <c r="AA308" s="25">
        <f t="shared" si="13"/>
        <v>485</v>
      </c>
    </row>
    <row r="309" spans="1:27" ht="12.75" customHeight="1" x14ac:dyDescent="0.2">
      <c r="A309" s="4" t="s">
        <v>2887</v>
      </c>
      <c r="B309" s="4" t="s">
        <v>2879</v>
      </c>
      <c r="C309" s="5" t="s">
        <v>2880</v>
      </c>
      <c r="D309" s="4" t="s">
        <v>15</v>
      </c>
      <c r="E309" s="20">
        <v>273</v>
      </c>
      <c r="F309" s="20">
        <v>314</v>
      </c>
      <c r="G309" s="20">
        <v>522</v>
      </c>
      <c r="H309" s="20">
        <v>598</v>
      </c>
      <c r="I309" s="20">
        <v>720</v>
      </c>
      <c r="J309" s="20">
        <v>824</v>
      </c>
      <c r="L309" s="14"/>
      <c r="M309" s="25">
        <f>р10гл2!E310/'10,2'!E309</f>
        <v>1.0695970695970696</v>
      </c>
      <c r="N309" s="25">
        <f>р10гл2!F310/'10,2'!F309</f>
        <v>1.0878980891719745</v>
      </c>
      <c r="O309" s="25">
        <f>р10гл2!H310/'10,2'!G309</f>
        <v>1.0708812260536398</v>
      </c>
      <c r="P309" s="25">
        <f>р10гл2!I310/'10,2'!H309</f>
        <v>1.0880713489409144</v>
      </c>
      <c r="Q309" s="25">
        <f>р10гл2!K310/'10,2'!I309</f>
        <v>1.0694444444444444</v>
      </c>
      <c r="R309" s="25">
        <f>р10гл2!M310/'10,2'!J309</f>
        <v>0.89199029126213591</v>
      </c>
      <c r="T309" s="209">
        <v>166</v>
      </c>
      <c r="U309" s="210">
        <f t="shared" si="14"/>
        <v>138.33333333333334</v>
      </c>
      <c r="W309" s="1">
        <v>320</v>
      </c>
      <c r="X309" s="25">
        <f t="shared" si="12"/>
        <v>266.66666666666669</v>
      </c>
      <c r="Z309" s="1">
        <v>441</v>
      </c>
      <c r="AA309" s="25">
        <f t="shared" si="13"/>
        <v>367.5</v>
      </c>
    </row>
    <row r="310" spans="1:27" ht="12.75" customHeight="1" x14ac:dyDescent="0.2">
      <c r="A310" s="4" t="s">
        <v>2890</v>
      </c>
      <c r="B310" s="4" t="s">
        <v>2882</v>
      </c>
      <c r="C310" s="5" t="s">
        <v>2883</v>
      </c>
      <c r="D310" s="4" t="s">
        <v>15</v>
      </c>
      <c r="E310" s="20">
        <v>273</v>
      </c>
      <c r="F310" s="20">
        <v>314</v>
      </c>
      <c r="G310" s="20">
        <v>522</v>
      </c>
      <c r="H310" s="20">
        <v>598</v>
      </c>
      <c r="I310" s="20">
        <v>720</v>
      </c>
      <c r="J310" s="20">
        <v>824</v>
      </c>
      <c r="L310" s="14"/>
      <c r="M310" s="25">
        <f>р10гл2!E311/'10,2'!E310</f>
        <v>1.0695970695970696</v>
      </c>
      <c r="N310" s="25">
        <f>р10гл2!F311/'10,2'!F310</f>
        <v>1.0878980891719745</v>
      </c>
      <c r="O310" s="25">
        <f>р10гл2!H311/'10,2'!G310</f>
        <v>1.0708812260536398</v>
      </c>
      <c r="P310" s="25">
        <f>р10гл2!I311/'10,2'!H310</f>
        <v>1.0880713489409144</v>
      </c>
      <c r="Q310" s="25">
        <f>р10гл2!K311/'10,2'!I310</f>
        <v>1.0694444444444444</v>
      </c>
      <c r="R310" s="25">
        <f>р10гл2!M311/'10,2'!J310</f>
        <v>0.89199029126213591</v>
      </c>
      <c r="T310" s="209">
        <v>2075</v>
      </c>
      <c r="U310" s="210">
        <f t="shared" si="14"/>
        <v>1729.1666666666667</v>
      </c>
      <c r="W310" s="1">
        <v>3969</v>
      </c>
      <c r="X310" s="25">
        <f t="shared" si="12"/>
        <v>3307.5</v>
      </c>
      <c r="Z310" s="1">
        <v>5468</v>
      </c>
      <c r="AA310" s="25">
        <f t="shared" si="13"/>
        <v>4556.666666666667</v>
      </c>
    </row>
    <row r="311" spans="1:27" ht="12.75" customHeight="1" x14ac:dyDescent="0.2">
      <c r="A311" s="4" t="s">
        <v>2893</v>
      </c>
      <c r="B311" s="4" t="s">
        <v>2885</v>
      </c>
      <c r="C311" s="5" t="s">
        <v>2886</v>
      </c>
      <c r="D311" s="4" t="s">
        <v>15</v>
      </c>
      <c r="E311" s="20">
        <v>1474</v>
      </c>
      <c r="F311" s="20">
        <v>1690</v>
      </c>
      <c r="G311" s="20">
        <v>2821</v>
      </c>
      <c r="H311" s="20">
        <v>3229</v>
      </c>
      <c r="I311" s="20">
        <v>3886</v>
      </c>
      <c r="J311" s="20">
        <v>4451</v>
      </c>
      <c r="L311" s="14"/>
      <c r="M311" s="25">
        <f>р10гл2!E312/'10,2'!E311</f>
        <v>1.0698778833107192</v>
      </c>
      <c r="N311" s="25">
        <f>р10гл2!F312/'10,2'!F311</f>
        <v>1.0876528599605524</v>
      </c>
      <c r="O311" s="25">
        <f>р10гл2!H312/'10,2'!G311</f>
        <v>1.0698333924140375</v>
      </c>
      <c r="P311" s="25">
        <f>р10гл2!I312/'10,2'!H311</f>
        <v>1.0878238876845256</v>
      </c>
      <c r="Q311" s="25">
        <f>р10гл2!K312/'10,2'!I311</f>
        <v>1.0699948533196089</v>
      </c>
      <c r="R311" s="25">
        <f>р10гл2!M312/'10,2'!J311</f>
        <v>0.8917471729199431</v>
      </c>
      <c r="T311" s="209">
        <v>536</v>
      </c>
      <c r="U311" s="210">
        <f t="shared" si="14"/>
        <v>446.66666666666669</v>
      </c>
      <c r="W311" s="1">
        <v>1024</v>
      </c>
      <c r="X311" s="25">
        <f t="shared" si="12"/>
        <v>853.33333333333337</v>
      </c>
      <c r="Z311" s="1">
        <v>1410</v>
      </c>
      <c r="AA311" s="25">
        <f t="shared" si="13"/>
        <v>1175</v>
      </c>
    </row>
    <row r="312" spans="1:27" ht="24.75" customHeight="1" x14ac:dyDescent="0.2">
      <c r="A312" s="4" t="s">
        <v>2896</v>
      </c>
      <c r="B312" s="4" t="s">
        <v>2888</v>
      </c>
      <c r="C312" s="5" t="s">
        <v>2889</v>
      </c>
      <c r="D312" s="4" t="s">
        <v>15</v>
      </c>
      <c r="E312" s="20">
        <v>1203</v>
      </c>
      <c r="F312" s="20">
        <v>1375</v>
      </c>
      <c r="G312" s="20">
        <v>2298</v>
      </c>
      <c r="H312" s="20">
        <v>2633</v>
      </c>
      <c r="I312" s="20">
        <v>3166</v>
      </c>
      <c r="J312" s="20">
        <v>3627</v>
      </c>
      <c r="L312" s="14"/>
      <c r="M312" s="25">
        <f>р10гл2!E313/'10,2'!E312</f>
        <v>1.0698254364089776</v>
      </c>
      <c r="N312" s="25">
        <f>р10гл2!F313/'10,2'!F312</f>
        <v>1.0876484848484851</v>
      </c>
      <c r="O312" s="25">
        <f>р10гл2!H313/'10,2'!G312</f>
        <v>1.0700609225413402</v>
      </c>
      <c r="P312" s="25">
        <f>р10гл2!I313/'10,2'!H312</f>
        <v>1.0877136346372958</v>
      </c>
      <c r="Q312" s="25">
        <f>р10гл2!K313/'10,2'!I312</f>
        <v>1.0701200252684775</v>
      </c>
      <c r="R312" s="25">
        <f>р10гл2!M313/'10,2'!J312</f>
        <v>0.89169194007903696</v>
      </c>
      <c r="T312" s="209">
        <v>336</v>
      </c>
      <c r="U312" s="210">
        <f>T312/1.2</f>
        <v>280</v>
      </c>
      <c r="W312" s="1">
        <v>640</v>
      </c>
      <c r="X312" s="25">
        <f t="shared" si="12"/>
        <v>533.33333333333337</v>
      </c>
      <c r="Z312" s="1">
        <v>882</v>
      </c>
      <c r="AA312" s="25">
        <f t="shared" si="13"/>
        <v>735</v>
      </c>
    </row>
    <row r="313" spans="1:27" ht="12.75" customHeight="1" x14ac:dyDescent="0.2">
      <c r="A313" s="4" t="s">
        <v>2899</v>
      </c>
      <c r="B313" s="4" t="s">
        <v>2891</v>
      </c>
      <c r="C313" s="5" t="s">
        <v>2892</v>
      </c>
      <c r="D313" s="4" t="s">
        <v>15</v>
      </c>
      <c r="E313" s="20">
        <v>181</v>
      </c>
      <c r="F313" s="20">
        <v>207</v>
      </c>
      <c r="G313" s="20">
        <v>345</v>
      </c>
      <c r="H313" s="20">
        <v>395</v>
      </c>
      <c r="I313" s="20">
        <v>475</v>
      </c>
      <c r="J313" s="20">
        <v>544</v>
      </c>
      <c r="L313" s="14"/>
      <c r="M313" s="25">
        <f>р10гл2!E314/'10,2'!E313</f>
        <v>1.0718232044198894</v>
      </c>
      <c r="N313" s="25">
        <f>р10гл2!F314/'10,2'!F313</f>
        <v>1.0854267310789052</v>
      </c>
      <c r="O313" s="25">
        <f>р10гл2!H314/'10,2'!G313</f>
        <v>1.0695652173913044</v>
      </c>
      <c r="P313" s="25">
        <f>р10гл2!I314/'10,2'!H313</f>
        <v>1.0887341772151899</v>
      </c>
      <c r="Q313" s="25">
        <f>р10гл2!K314/'10,2'!I313</f>
        <v>1.0694736842105264</v>
      </c>
      <c r="R313" s="25">
        <f>р10гл2!M314/'10,2'!J313</f>
        <v>0.89154411764705888</v>
      </c>
      <c r="T313" s="209">
        <v>336</v>
      </c>
      <c r="U313" s="210">
        <f t="shared" si="14"/>
        <v>280</v>
      </c>
      <c r="W313" s="1">
        <v>640</v>
      </c>
      <c r="X313" s="25">
        <f t="shared" si="12"/>
        <v>533.33333333333337</v>
      </c>
      <c r="Z313" s="1">
        <v>882</v>
      </c>
      <c r="AA313" s="25">
        <f t="shared" si="13"/>
        <v>735</v>
      </c>
    </row>
    <row r="314" spans="1:27" ht="12.75" customHeight="1" x14ac:dyDescent="0.2">
      <c r="A314" s="4" t="s">
        <v>2902</v>
      </c>
      <c r="B314" s="4" t="s">
        <v>2894</v>
      </c>
      <c r="C314" s="5" t="s">
        <v>2895</v>
      </c>
      <c r="D314" s="4" t="s">
        <v>15</v>
      </c>
      <c r="E314" s="20">
        <v>328</v>
      </c>
      <c r="F314" s="20">
        <v>376</v>
      </c>
      <c r="G314" s="20">
        <v>627</v>
      </c>
      <c r="H314" s="20">
        <v>719</v>
      </c>
      <c r="I314" s="20">
        <v>865</v>
      </c>
      <c r="J314" s="20">
        <v>990</v>
      </c>
      <c r="L314" s="14"/>
      <c r="M314" s="25">
        <f>р10гл2!E315/'10,2'!E314</f>
        <v>1.0701219512195121</v>
      </c>
      <c r="N314" s="25">
        <f>р10гл2!F315/'10,2'!F314</f>
        <v>1.086968085106383</v>
      </c>
      <c r="O314" s="25">
        <f>р10гл2!H315/'10,2'!G314</f>
        <v>1.0701754385964912</v>
      </c>
      <c r="P314" s="25">
        <f>р10гл2!I315/'10,2'!H314</f>
        <v>1.0873667130273528</v>
      </c>
      <c r="Q314" s="25">
        <f>р10гл2!K315/'10,2'!I314</f>
        <v>1.0705202312138729</v>
      </c>
      <c r="R314" s="25">
        <f>р10гл2!M315/'10,2'!J314</f>
        <v>0.89141414141414144</v>
      </c>
      <c r="T314" s="209">
        <v>1808</v>
      </c>
      <c r="U314" s="210">
        <f t="shared" si="14"/>
        <v>1506.6666666666667</v>
      </c>
      <c r="W314" s="1">
        <v>3455</v>
      </c>
      <c r="X314" s="25">
        <f t="shared" si="12"/>
        <v>2879.166666666667</v>
      </c>
      <c r="Z314" s="1">
        <v>4763</v>
      </c>
      <c r="AA314" s="25">
        <f t="shared" si="13"/>
        <v>3969.166666666667</v>
      </c>
    </row>
    <row r="315" spans="1:27" ht="12.75" customHeight="1" x14ac:dyDescent="0.2">
      <c r="A315" s="4" t="s">
        <v>2905</v>
      </c>
      <c r="B315" s="4" t="s">
        <v>2897</v>
      </c>
      <c r="C315" s="5" t="s">
        <v>2898</v>
      </c>
      <c r="D315" s="4" t="s">
        <v>15</v>
      </c>
      <c r="E315" s="20">
        <v>491</v>
      </c>
      <c r="F315" s="20">
        <v>563</v>
      </c>
      <c r="G315" s="20">
        <v>941</v>
      </c>
      <c r="H315" s="20">
        <v>1076</v>
      </c>
      <c r="I315" s="20">
        <v>1295</v>
      </c>
      <c r="J315" s="20">
        <v>1483</v>
      </c>
      <c r="L315" s="14"/>
      <c r="M315" s="25">
        <f>р10гл2!E316/'10,2'!E315</f>
        <v>1.0692464358452138</v>
      </c>
      <c r="N315" s="25">
        <f>р10гл2!F316/'10,2'!F315</f>
        <v>1.087092954410894</v>
      </c>
      <c r="O315" s="25">
        <f>р10гл2!H316/'10,2'!G315</f>
        <v>1.0701381509032943</v>
      </c>
      <c r="P315" s="25">
        <f>р10гл2!I316/'10,2'!H315</f>
        <v>1.0875309789343248</v>
      </c>
      <c r="Q315" s="25">
        <f>р10гл2!K316/'10,2'!I315</f>
        <v>1.0702702702702702</v>
      </c>
      <c r="R315" s="25">
        <f>р10гл2!M316/'10,2'!J315</f>
        <v>0.89177343223196226</v>
      </c>
      <c r="T315" s="209">
        <v>1471</v>
      </c>
      <c r="U315" s="210">
        <f t="shared" si="14"/>
        <v>1225.8333333333335</v>
      </c>
      <c r="W315" s="1">
        <v>2817</v>
      </c>
      <c r="X315" s="25">
        <f t="shared" si="12"/>
        <v>2347.5</v>
      </c>
      <c r="Z315" s="1">
        <v>3881</v>
      </c>
      <c r="AA315" s="25">
        <f t="shared" si="13"/>
        <v>3234.166666666667</v>
      </c>
    </row>
    <row r="316" spans="1:27" ht="12.75" customHeight="1" x14ac:dyDescent="0.2">
      <c r="A316" s="4" t="s">
        <v>2908</v>
      </c>
      <c r="B316" s="4" t="s">
        <v>2900</v>
      </c>
      <c r="C316" s="5" t="s">
        <v>2901</v>
      </c>
      <c r="D316" s="4" t="s">
        <v>15</v>
      </c>
      <c r="E316" s="20">
        <v>709</v>
      </c>
      <c r="F316" s="20">
        <v>814</v>
      </c>
      <c r="G316" s="20">
        <v>1358</v>
      </c>
      <c r="H316" s="20">
        <v>1555</v>
      </c>
      <c r="I316" s="20">
        <v>1870</v>
      </c>
      <c r="J316" s="20">
        <v>2142</v>
      </c>
      <c r="L316" s="14"/>
      <c r="M316" s="25">
        <f>р10гл2!E317/'10,2'!E316</f>
        <v>1.0705218617771508</v>
      </c>
      <c r="N316" s="25">
        <f>р10гл2!F317/'10,2'!F316</f>
        <v>1.0878583128583128</v>
      </c>
      <c r="O316" s="25">
        <f>р10гл2!H317/'10,2'!G316</f>
        <v>1.0699558173784978</v>
      </c>
      <c r="P316" s="25">
        <f>р10гл2!I317/'10,2'!H316</f>
        <v>1.0879314040728831</v>
      </c>
      <c r="Q316" s="25">
        <f>р10гл2!K317/'10,2'!I316</f>
        <v>1.0700534759358289</v>
      </c>
      <c r="R316" s="25">
        <f>р10гл2!M317/'10,2'!J316</f>
        <v>0.89169000933706821</v>
      </c>
      <c r="T316" s="209">
        <v>221</v>
      </c>
      <c r="U316" s="210">
        <f t="shared" si="14"/>
        <v>184.16666666666669</v>
      </c>
      <c r="W316" s="1">
        <v>423</v>
      </c>
      <c r="X316" s="25">
        <f t="shared" si="12"/>
        <v>352.5</v>
      </c>
      <c r="Z316" s="1">
        <v>582</v>
      </c>
      <c r="AA316" s="25">
        <f t="shared" si="13"/>
        <v>485</v>
      </c>
    </row>
    <row r="317" spans="1:27" ht="12.75" customHeight="1" x14ac:dyDescent="0.2">
      <c r="A317" s="4" t="s">
        <v>2911</v>
      </c>
      <c r="B317" s="4" t="s">
        <v>2903</v>
      </c>
      <c r="C317" s="5" t="s">
        <v>2904</v>
      </c>
      <c r="D317" s="4" t="s">
        <v>15</v>
      </c>
      <c r="E317" s="20">
        <v>273</v>
      </c>
      <c r="F317" s="20">
        <v>314</v>
      </c>
      <c r="G317" s="20">
        <v>522</v>
      </c>
      <c r="H317" s="20">
        <v>598</v>
      </c>
      <c r="I317" s="20">
        <v>720</v>
      </c>
      <c r="J317" s="20">
        <v>824</v>
      </c>
      <c r="L317" s="14"/>
      <c r="M317" s="25">
        <f>р10гл2!E318/'10,2'!E317</f>
        <v>1.0695970695970696</v>
      </c>
      <c r="N317" s="25">
        <f>р10гл2!F318/'10,2'!F317</f>
        <v>1.0878980891719745</v>
      </c>
      <c r="O317" s="25">
        <f>р10гл2!H318/'10,2'!G317</f>
        <v>1.0708812260536398</v>
      </c>
      <c r="P317" s="25">
        <f>р10гл2!I318/'10,2'!H317</f>
        <v>1.0880713489409144</v>
      </c>
      <c r="Q317" s="25">
        <f>р10гл2!K318/'10,2'!I317</f>
        <v>1.0694444444444444</v>
      </c>
      <c r="R317" s="25">
        <f>р10гл2!M318/'10,2'!J317</f>
        <v>0.89199029126213591</v>
      </c>
      <c r="T317" s="209">
        <v>402</v>
      </c>
      <c r="U317" s="210">
        <f t="shared" si="14"/>
        <v>335</v>
      </c>
      <c r="W317" s="1">
        <v>769</v>
      </c>
      <c r="X317" s="25">
        <f t="shared" si="12"/>
        <v>640.83333333333337</v>
      </c>
      <c r="Z317" s="1">
        <v>1059</v>
      </c>
      <c r="AA317" s="25">
        <f t="shared" si="13"/>
        <v>882.5</v>
      </c>
    </row>
    <row r="318" spans="1:27" ht="12.75" customHeight="1" x14ac:dyDescent="0.2">
      <c r="A318" s="4" t="s">
        <v>2914</v>
      </c>
      <c r="B318" s="4" t="s">
        <v>2906</v>
      </c>
      <c r="C318" s="5" t="s">
        <v>2907</v>
      </c>
      <c r="D318" s="4" t="s">
        <v>15</v>
      </c>
      <c r="E318" s="20">
        <v>273</v>
      </c>
      <c r="F318" s="20">
        <v>314</v>
      </c>
      <c r="G318" s="20">
        <v>522</v>
      </c>
      <c r="H318" s="20">
        <v>598</v>
      </c>
      <c r="I318" s="20">
        <v>720</v>
      </c>
      <c r="J318" s="20">
        <v>824</v>
      </c>
      <c r="L318" s="14"/>
      <c r="M318" s="25">
        <f>р10гл2!E319/'10,2'!E318</f>
        <v>1.0695970695970696</v>
      </c>
      <c r="N318" s="25">
        <f>р10гл2!F319/'10,2'!F318</f>
        <v>1.0878980891719745</v>
      </c>
      <c r="O318" s="25">
        <f>р10гл2!H319/'10,2'!G318</f>
        <v>1.0708812260536398</v>
      </c>
      <c r="P318" s="25">
        <f>р10гл2!I319/'10,2'!H318</f>
        <v>1.0880713489409144</v>
      </c>
      <c r="Q318" s="25">
        <f>р10гл2!K319/'10,2'!I318</f>
        <v>1.0694444444444444</v>
      </c>
      <c r="R318" s="25">
        <f>р10гл2!M319/'10,2'!J318</f>
        <v>0.89199029126213591</v>
      </c>
      <c r="T318" s="209">
        <v>602</v>
      </c>
      <c r="U318" s="210">
        <f t="shared" si="14"/>
        <v>501.66666666666669</v>
      </c>
      <c r="W318" s="1">
        <v>1151</v>
      </c>
      <c r="X318" s="25">
        <f t="shared" si="12"/>
        <v>959.16666666666674</v>
      </c>
      <c r="Z318" s="1">
        <v>1587</v>
      </c>
      <c r="AA318" s="25">
        <f t="shared" si="13"/>
        <v>1322.5</v>
      </c>
    </row>
    <row r="319" spans="1:27" ht="12.75" customHeight="1" x14ac:dyDescent="0.2">
      <c r="A319" s="4" t="s">
        <v>2917</v>
      </c>
      <c r="B319" s="4" t="s">
        <v>2909</v>
      </c>
      <c r="C319" s="5" t="s">
        <v>2910</v>
      </c>
      <c r="D319" s="4" t="s">
        <v>15</v>
      </c>
      <c r="E319" s="20">
        <v>3823</v>
      </c>
      <c r="F319" s="20">
        <v>4380</v>
      </c>
      <c r="G319" s="20">
        <v>7311</v>
      </c>
      <c r="H319" s="20">
        <v>8375</v>
      </c>
      <c r="I319" s="20">
        <v>10073</v>
      </c>
      <c r="J319" s="20">
        <v>11539</v>
      </c>
      <c r="L319" s="14"/>
      <c r="M319" s="25">
        <f>р10гл2!E320/'10,2'!E319</f>
        <v>1.0701020141250328</v>
      </c>
      <c r="N319" s="25">
        <f>р10гл2!F320/'10,2'!F319</f>
        <v>1.0879261796042619</v>
      </c>
      <c r="O319" s="25">
        <f>р10гл2!H320/'10,2'!G319</f>
        <v>1.0700314594446725</v>
      </c>
      <c r="P319" s="25">
        <f>р10гл2!I320/'10,2'!H319</f>
        <v>1.0878029850746269</v>
      </c>
      <c r="Q319" s="25">
        <f>р10гл2!K320/'10,2'!I319</f>
        <v>1.0699890797180582</v>
      </c>
      <c r="R319" s="25">
        <f>р10гл2!M320/'10,2'!J319</f>
        <v>0.89168616575670923</v>
      </c>
      <c r="T319" s="209">
        <v>871</v>
      </c>
      <c r="U319" s="210">
        <f t="shared" si="14"/>
        <v>725.83333333333337</v>
      </c>
      <c r="W319" s="1">
        <v>1664</v>
      </c>
      <c r="X319" s="25">
        <f t="shared" si="12"/>
        <v>1386.6666666666667</v>
      </c>
      <c r="Z319" s="1">
        <v>2292</v>
      </c>
      <c r="AA319" s="25">
        <f t="shared" si="13"/>
        <v>1910</v>
      </c>
    </row>
    <row r="320" spans="1:27" ht="12.75" customHeight="1" x14ac:dyDescent="0.25">
      <c r="A320" s="4" t="s">
        <v>2920</v>
      </c>
      <c r="B320" s="4" t="s">
        <v>3026</v>
      </c>
      <c r="C320" s="154" t="s">
        <v>3028</v>
      </c>
      <c r="D320" s="155" t="s">
        <v>3029</v>
      </c>
      <c r="E320" s="20">
        <v>273</v>
      </c>
      <c r="F320" s="20">
        <v>307</v>
      </c>
      <c r="G320" s="20">
        <v>522</v>
      </c>
      <c r="H320" s="20">
        <v>598</v>
      </c>
      <c r="I320" s="20">
        <v>720</v>
      </c>
      <c r="J320" s="20">
        <v>824</v>
      </c>
      <c r="L320" s="14"/>
      <c r="M320" s="25">
        <f>р10гл2!E321/'10,2'!E320</f>
        <v>1.0695970695970696</v>
      </c>
      <c r="N320" s="25">
        <f>р10гл2!F321/'10,2'!F320</f>
        <v>1.0862106406080347</v>
      </c>
      <c r="O320" s="25">
        <f>р10гл2!H321/'10,2'!G320</f>
        <v>1.0708812260536398</v>
      </c>
      <c r="P320" s="25">
        <f>р10гл2!I321/'10,2'!H320</f>
        <v>1.0880713489409144</v>
      </c>
      <c r="Q320" s="25">
        <f>р10гл2!K321/'10,2'!I320</f>
        <v>1.0694444444444444</v>
      </c>
      <c r="R320" s="25">
        <f>р10гл2!M321/'10,2'!J320</f>
        <v>0.89199029126213591</v>
      </c>
      <c r="T320" s="209">
        <v>336</v>
      </c>
      <c r="U320" s="210">
        <f t="shared" si="14"/>
        <v>280</v>
      </c>
      <c r="W320" s="1">
        <v>640</v>
      </c>
      <c r="X320" s="25">
        <f t="shared" si="12"/>
        <v>533.33333333333337</v>
      </c>
      <c r="Z320" s="1">
        <v>882</v>
      </c>
      <c r="AA320" s="25">
        <f t="shared" si="13"/>
        <v>735</v>
      </c>
    </row>
    <row r="321" spans="1:27" ht="12.75" customHeight="1" x14ac:dyDescent="0.25">
      <c r="A321" s="4" t="s">
        <v>2923</v>
      </c>
      <c r="B321" s="4" t="s">
        <v>3027</v>
      </c>
      <c r="C321" s="154" t="s">
        <v>3030</v>
      </c>
      <c r="D321" s="155" t="s">
        <v>3029</v>
      </c>
      <c r="E321" s="20">
        <v>273</v>
      </c>
      <c r="F321" s="20">
        <v>307</v>
      </c>
      <c r="G321" s="20">
        <v>522</v>
      </c>
      <c r="H321" s="20">
        <v>598</v>
      </c>
      <c r="I321" s="20">
        <v>720</v>
      </c>
      <c r="J321" s="20">
        <v>824</v>
      </c>
      <c r="L321" s="14"/>
      <c r="M321" s="25">
        <f>р10гл2!E322/'10,2'!E321</f>
        <v>1.0695970695970696</v>
      </c>
      <c r="N321" s="25">
        <f>р10гл2!F322/'10,2'!F321</f>
        <v>1.0862106406080347</v>
      </c>
      <c r="O321" s="25">
        <f>р10гл2!H322/'10,2'!G321</f>
        <v>1.0708812260536398</v>
      </c>
      <c r="P321" s="25">
        <f>р10гл2!I322/'10,2'!H321</f>
        <v>1.0880713489409144</v>
      </c>
      <c r="Q321" s="25">
        <f>р10гл2!K322/'10,2'!I321</f>
        <v>1.0694444444444444</v>
      </c>
      <c r="R321" s="25">
        <f>р10гл2!M322/'10,2'!J321</f>
        <v>0.89199029126213591</v>
      </c>
      <c r="T321" s="209">
        <v>336</v>
      </c>
      <c r="U321" s="210">
        <f t="shared" si="14"/>
        <v>280</v>
      </c>
      <c r="W321" s="1">
        <v>640</v>
      </c>
      <c r="X321" s="25">
        <f t="shared" si="12"/>
        <v>533.33333333333337</v>
      </c>
      <c r="Z321" s="1">
        <v>882</v>
      </c>
      <c r="AA321" s="25">
        <f t="shared" si="13"/>
        <v>735</v>
      </c>
    </row>
    <row r="322" spans="1:27" ht="12.75" customHeight="1" x14ac:dyDescent="0.2">
      <c r="A322" s="4" t="s">
        <v>2926</v>
      </c>
      <c r="B322" s="4" t="s">
        <v>2912</v>
      </c>
      <c r="C322" s="17" t="s">
        <v>2913</v>
      </c>
      <c r="D322" s="16" t="s">
        <v>15</v>
      </c>
      <c r="E322" s="20">
        <v>4916</v>
      </c>
      <c r="F322" s="20">
        <v>5630</v>
      </c>
      <c r="G322" s="20">
        <v>9400</v>
      </c>
      <c r="H322" s="20">
        <v>10767</v>
      </c>
      <c r="I322" s="20">
        <v>12952</v>
      </c>
      <c r="J322" s="20">
        <v>14837</v>
      </c>
      <c r="L322" s="14"/>
      <c r="M322" s="25">
        <f>р10гл2!E323/'10,2'!E322</f>
        <v>1.0699755899104963</v>
      </c>
      <c r="N322" s="25">
        <f>р10гл2!F323/'10,2'!F322</f>
        <v>1.0878152753108348</v>
      </c>
      <c r="O322" s="25">
        <f>р10гл2!H323/'10,2'!G322</f>
        <v>1.07</v>
      </c>
      <c r="P322" s="25">
        <f>р10гл2!I323/'10,2'!H322</f>
        <v>1.0878626048729141</v>
      </c>
      <c r="Q322" s="25">
        <f>р10гл2!K323/'10,2'!I322</f>
        <v>1.0700277949351451</v>
      </c>
      <c r="R322" s="25">
        <f>р10гл2!M323/'10,2'!J322</f>
        <v>0.89168969468221337</v>
      </c>
      <c r="T322" s="209">
        <v>4687</v>
      </c>
      <c r="U322" s="210">
        <f t="shared" si="14"/>
        <v>3905.8333333333335</v>
      </c>
      <c r="W322" s="1">
        <v>8961</v>
      </c>
      <c r="X322" s="25">
        <f t="shared" si="12"/>
        <v>7467.5</v>
      </c>
      <c r="Z322" s="1">
        <v>12347</v>
      </c>
      <c r="AA322" s="25">
        <f t="shared" si="13"/>
        <v>10289.166666666668</v>
      </c>
    </row>
    <row r="323" spans="1:27" ht="12.75" customHeight="1" x14ac:dyDescent="0.25">
      <c r="A323" s="4" t="s">
        <v>2929</v>
      </c>
      <c r="B323" s="4" t="s">
        <v>3031</v>
      </c>
      <c r="C323" s="154" t="s">
        <v>3037</v>
      </c>
      <c r="D323" s="155" t="s">
        <v>3029</v>
      </c>
      <c r="E323" s="20">
        <v>273</v>
      </c>
      <c r="F323" s="20">
        <v>307</v>
      </c>
      <c r="G323" s="20">
        <v>522</v>
      </c>
      <c r="H323" s="20">
        <v>598</v>
      </c>
      <c r="I323" s="20">
        <v>720</v>
      </c>
      <c r="J323" s="20">
        <v>824</v>
      </c>
      <c r="L323" s="14"/>
      <c r="M323" s="25">
        <f>р10гл2!E324/'10,2'!E323</f>
        <v>1.0695970695970696</v>
      </c>
      <c r="N323" s="25">
        <f>р10гл2!F324/'10,2'!F323</f>
        <v>1.0862106406080347</v>
      </c>
      <c r="O323" s="25">
        <f>р10гл2!H324/'10,2'!G323</f>
        <v>1.0708812260536398</v>
      </c>
      <c r="P323" s="25">
        <f>р10гл2!I324/'10,2'!H323</f>
        <v>1.0880713489409144</v>
      </c>
      <c r="Q323" s="25">
        <f>р10гл2!K324/'10,2'!I323</f>
        <v>1.0694444444444444</v>
      </c>
      <c r="R323" s="25">
        <f>р10гл2!M324/'10,2'!J323</f>
        <v>0.89199029126213591</v>
      </c>
      <c r="T323" s="209">
        <v>328</v>
      </c>
      <c r="U323" s="210">
        <f t="shared" si="14"/>
        <v>273.33333333333337</v>
      </c>
      <c r="W323" s="1">
        <v>640</v>
      </c>
      <c r="X323" s="25">
        <f t="shared" si="12"/>
        <v>533.33333333333337</v>
      </c>
      <c r="Z323" s="1">
        <v>882</v>
      </c>
      <c r="AA323" s="25">
        <f t="shared" si="13"/>
        <v>735</v>
      </c>
    </row>
    <row r="324" spans="1:27" ht="12.75" customHeight="1" x14ac:dyDescent="0.25">
      <c r="A324" s="4" t="s">
        <v>2932</v>
      </c>
      <c r="B324" s="4" t="s">
        <v>3032</v>
      </c>
      <c r="C324" s="154" t="s">
        <v>3038</v>
      </c>
      <c r="D324" s="155" t="s">
        <v>3029</v>
      </c>
      <c r="E324" s="20">
        <v>365</v>
      </c>
      <c r="F324" s="20">
        <v>410</v>
      </c>
      <c r="G324" s="20">
        <v>696</v>
      </c>
      <c r="H324" s="20">
        <v>798</v>
      </c>
      <c r="I324" s="20">
        <v>959</v>
      </c>
      <c r="J324" s="20">
        <v>1099</v>
      </c>
      <c r="L324" s="14"/>
      <c r="M324" s="25">
        <f>р10гл2!E325/'10,2'!E324</f>
        <v>1.0712328767123287</v>
      </c>
      <c r="N324" s="25">
        <f>р10гл2!F325/'10,2'!F324</f>
        <v>1.0885772357723578</v>
      </c>
      <c r="O324" s="25">
        <f>р10гл2!H325/'10,2'!G324</f>
        <v>1.0704022988505748</v>
      </c>
      <c r="P324" s="25">
        <f>р10гл2!I325/'10,2'!H324</f>
        <v>1.088011695906433</v>
      </c>
      <c r="Q324" s="25">
        <f>р10гл2!K325/'10,2'!I324</f>
        <v>1.0698644421272159</v>
      </c>
      <c r="R324" s="25">
        <f>р10гл2!M325/'10,2'!J324</f>
        <v>0.89171974522292996</v>
      </c>
      <c r="T324" s="209">
        <v>328</v>
      </c>
      <c r="U324" s="210">
        <f t="shared" si="14"/>
        <v>273.33333333333337</v>
      </c>
      <c r="W324" s="1">
        <v>640</v>
      </c>
      <c r="X324" s="25">
        <f t="shared" si="12"/>
        <v>533.33333333333337</v>
      </c>
      <c r="Z324" s="1">
        <v>882</v>
      </c>
      <c r="AA324" s="25">
        <f t="shared" si="13"/>
        <v>735</v>
      </c>
    </row>
    <row r="325" spans="1:27" ht="24.75" customHeight="1" x14ac:dyDescent="0.2">
      <c r="A325" s="4" t="s">
        <v>2935</v>
      </c>
      <c r="B325" s="4" t="s">
        <v>2915</v>
      </c>
      <c r="C325" s="5" t="s">
        <v>2916</v>
      </c>
      <c r="D325" s="4" t="s">
        <v>15</v>
      </c>
      <c r="E325" s="20">
        <v>938</v>
      </c>
      <c r="F325" s="20">
        <v>1073</v>
      </c>
      <c r="G325" s="20">
        <v>1792</v>
      </c>
      <c r="H325" s="20">
        <v>2053</v>
      </c>
      <c r="I325" s="20">
        <v>2470</v>
      </c>
      <c r="J325" s="20">
        <v>2830</v>
      </c>
      <c r="L325" s="14"/>
      <c r="M325" s="25">
        <f>р10гл2!E326/'10,2'!E325</f>
        <v>1.0703624733475481</v>
      </c>
      <c r="N325" s="25">
        <f>р10гл2!F326/'10,2'!F325</f>
        <v>1.0877291084187637</v>
      </c>
      <c r="O325" s="25">
        <f>р10гл2!H326/'10,2'!G325</f>
        <v>1.0697544642857142</v>
      </c>
      <c r="P325" s="25">
        <f>р10гл2!I326/'10,2'!H325</f>
        <v>1.0879769443091412</v>
      </c>
      <c r="Q325" s="25">
        <f>р10гл2!K326/'10,2'!I325</f>
        <v>1.0700404858299595</v>
      </c>
      <c r="R325" s="25">
        <f>р10гл2!M326/'10,2'!J325</f>
        <v>0.89163722025912839</v>
      </c>
      <c r="T325" s="209">
        <v>6024</v>
      </c>
      <c r="U325" s="210">
        <f t="shared" si="14"/>
        <v>5020</v>
      </c>
      <c r="W325" s="1">
        <v>11521</v>
      </c>
      <c r="X325" s="25">
        <f t="shared" si="12"/>
        <v>9600.8333333333339</v>
      </c>
      <c r="Z325" s="1">
        <v>15876</v>
      </c>
      <c r="AA325" s="25">
        <f t="shared" si="13"/>
        <v>13230</v>
      </c>
    </row>
    <row r="326" spans="1:27" ht="24.75" customHeight="1" x14ac:dyDescent="0.2">
      <c r="A326" s="4" t="s">
        <v>2938</v>
      </c>
      <c r="B326" s="4" t="s">
        <v>2918</v>
      </c>
      <c r="C326" s="5" t="s">
        <v>2919</v>
      </c>
      <c r="D326" s="4" t="s">
        <v>15</v>
      </c>
      <c r="E326" s="20">
        <v>3277</v>
      </c>
      <c r="F326" s="20">
        <v>3754</v>
      </c>
      <c r="G326" s="20">
        <v>6268</v>
      </c>
      <c r="H326" s="20">
        <v>7178</v>
      </c>
      <c r="I326" s="20">
        <v>8635</v>
      </c>
      <c r="J326" s="20">
        <v>9890</v>
      </c>
      <c r="L326" s="14"/>
      <c r="M326" s="25">
        <f>р10гл2!E327/'10,2'!E326</f>
        <v>1.0698809887091851</v>
      </c>
      <c r="N326" s="25">
        <f>р10гл2!F327/'10,2'!F326</f>
        <v>1.0878929142248268</v>
      </c>
      <c r="O326" s="25">
        <f>р10гл2!H327/'10,2'!G326</f>
        <v>1.0700382897255902</v>
      </c>
      <c r="P326" s="25">
        <f>р10гл2!I327/'10,2'!H326</f>
        <v>1.0877681805516857</v>
      </c>
      <c r="Q326" s="25">
        <f>р10гл2!K327/'10,2'!I326</f>
        <v>1.069947886508396</v>
      </c>
      <c r="R326" s="25">
        <f>р10гл2!M327/'10,2'!J326</f>
        <v>0.89164138860802167</v>
      </c>
      <c r="T326" s="209">
        <v>328</v>
      </c>
      <c r="U326" s="210">
        <f t="shared" si="14"/>
        <v>273.33333333333337</v>
      </c>
      <c r="W326" s="1">
        <v>640</v>
      </c>
      <c r="X326" s="25">
        <f t="shared" si="12"/>
        <v>533.33333333333337</v>
      </c>
      <c r="Z326" s="1">
        <v>882</v>
      </c>
      <c r="AA326" s="25">
        <f t="shared" si="13"/>
        <v>735</v>
      </c>
    </row>
    <row r="327" spans="1:27" ht="36.75" customHeight="1" x14ac:dyDescent="0.2">
      <c r="A327" s="4" t="s">
        <v>2940</v>
      </c>
      <c r="B327" s="4" t="s">
        <v>2921</v>
      </c>
      <c r="C327" s="5" t="s">
        <v>2922</v>
      </c>
      <c r="D327" s="4" t="s">
        <v>15</v>
      </c>
      <c r="E327" s="20">
        <v>546</v>
      </c>
      <c r="F327" s="20">
        <v>626</v>
      </c>
      <c r="G327" s="20">
        <v>1044</v>
      </c>
      <c r="H327" s="20">
        <v>1197</v>
      </c>
      <c r="I327" s="20">
        <v>1439</v>
      </c>
      <c r="J327" s="20">
        <v>1649</v>
      </c>
      <c r="L327" s="14"/>
      <c r="M327" s="25">
        <f>р10гл2!E328/'10,2'!E327</f>
        <v>1.0695970695970696</v>
      </c>
      <c r="N327" s="25">
        <f>р10гл2!F328/'10,2'!F327</f>
        <v>1.088125665601704</v>
      </c>
      <c r="O327" s="25">
        <f>р10гл2!H328/'10,2'!G327</f>
        <v>1.0699233716475096</v>
      </c>
      <c r="P327" s="25">
        <f>р10гл2!I328/'10,2'!H327</f>
        <v>1.0880116959064328</v>
      </c>
      <c r="Q327" s="25">
        <f>р10гл2!K328/'10,2'!I327</f>
        <v>1.0701876302988187</v>
      </c>
      <c r="R327" s="25">
        <f>р10гл2!M328/'10,2'!J327</f>
        <v>0.89144936325045487</v>
      </c>
      <c r="T327" s="209">
        <v>439</v>
      </c>
      <c r="U327" s="210">
        <f t="shared" si="14"/>
        <v>365.83333333333337</v>
      </c>
      <c r="W327" s="1">
        <v>854</v>
      </c>
      <c r="X327" s="25">
        <f t="shared" si="12"/>
        <v>711.66666666666674</v>
      </c>
      <c r="Z327" s="1">
        <v>1176</v>
      </c>
      <c r="AA327" s="25">
        <f t="shared" si="13"/>
        <v>980</v>
      </c>
    </row>
    <row r="328" spans="1:27" ht="36.75" customHeight="1" x14ac:dyDescent="0.2">
      <c r="A328" s="4" t="s">
        <v>2942</v>
      </c>
      <c r="B328" s="4" t="s">
        <v>2924</v>
      </c>
      <c r="C328" s="5" t="s">
        <v>2925</v>
      </c>
      <c r="D328" s="4" t="s">
        <v>15</v>
      </c>
      <c r="E328" s="20">
        <v>273</v>
      </c>
      <c r="F328" s="20">
        <v>314</v>
      </c>
      <c r="G328" s="20">
        <v>522</v>
      </c>
      <c r="H328" s="20">
        <v>598</v>
      </c>
      <c r="I328" s="20">
        <v>720</v>
      </c>
      <c r="J328" s="20">
        <v>824</v>
      </c>
      <c r="L328" s="14"/>
      <c r="M328" s="25">
        <f>р10гл2!E329/'10,2'!E328</f>
        <v>1.0695970695970696</v>
      </c>
      <c r="N328" s="25">
        <f>р10гл2!F329/'10,2'!F328</f>
        <v>1.0878980891719745</v>
      </c>
      <c r="O328" s="25">
        <f>р10гл2!H329/'10,2'!G328</f>
        <v>1.0708812260536398</v>
      </c>
      <c r="P328" s="25">
        <f>р10гл2!I329/'10,2'!H328</f>
        <v>1.0880713489409144</v>
      </c>
      <c r="Q328" s="25">
        <f>р10гл2!K329/'10,2'!I328</f>
        <v>1.0694444444444444</v>
      </c>
      <c r="R328" s="25">
        <f>р10гл2!M329/'10,2'!J328</f>
        <v>0.89199029126213591</v>
      </c>
      <c r="T328" s="209">
        <v>1148</v>
      </c>
      <c r="U328" s="210">
        <f>T328/1.2</f>
        <v>956.66666666666674</v>
      </c>
      <c r="W328" s="1">
        <v>2197</v>
      </c>
      <c r="X328" s="25">
        <f t="shared" si="12"/>
        <v>1830.8333333333335</v>
      </c>
      <c r="Z328" s="1">
        <v>3028</v>
      </c>
      <c r="AA328" s="25">
        <f t="shared" si="13"/>
        <v>2523.3333333333335</v>
      </c>
    </row>
    <row r="329" spans="1:27" ht="12.75" customHeight="1" x14ac:dyDescent="0.2">
      <c r="A329" s="4" t="s">
        <v>2945</v>
      </c>
      <c r="B329" s="4" t="s">
        <v>2927</v>
      </c>
      <c r="C329" s="5" t="s">
        <v>2928</v>
      </c>
      <c r="D329" s="4" t="s">
        <v>15</v>
      </c>
      <c r="E329" s="20">
        <v>1638</v>
      </c>
      <c r="F329" s="20">
        <v>1878</v>
      </c>
      <c r="G329" s="20">
        <v>3133</v>
      </c>
      <c r="H329" s="20">
        <v>3590</v>
      </c>
      <c r="I329" s="20">
        <v>4317</v>
      </c>
      <c r="J329" s="20">
        <v>4947</v>
      </c>
      <c r="L329" s="14"/>
      <c r="M329" s="25">
        <f>р10гл2!E330/'10,2'!E329</f>
        <v>1.0702075702075702</v>
      </c>
      <c r="N329" s="25">
        <f>р10гл2!F330/'10,2'!F329</f>
        <v>1.0875843095491657</v>
      </c>
      <c r="O329" s="25">
        <f>р10гл2!H330/'10,2'!G329</f>
        <v>1.0699010533035429</v>
      </c>
      <c r="P329" s="25">
        <f>р10гл2!I330/'10,2'!H329</f>
        <v>1.0877483751160633</v>
      </c>
      <c r="Q329" s="25">
        <f>р10гл2!K330/'10,2'!I329</f>
        <v>1.0699559879545981</v>
      </c>
      <c r="R329" s="25">
        <f>р10гл2!M330/'10,2'!J329</f>
        <v>0.89161781551108432</v>
      </c>
      <c r="T329" s="209">
        <v>4017</v>
      </c>
      <c r="U329" s="210">
        <f t="shared" si="14"/>
        <v>3347.5</v>
      </c>
      <c r="W329" s="1">
        <v>7680</v>
      </c>
      <c r="X329" s="25">
        <f t="shared" si="12"/>
        <v>6400</v>
      </c>
      <c r="Z329" s="1">
        <v>10582</v>
      </c>
      <c r="AA329" s="25">
        <f t="shared" si="13"/>
        <v>8818.3333333333339</v>
      </c>
    </row>
    <row r="330" spans="1:27" ht="12.75" customHeight="1" x14ac:dyDescent="0.2">
      <c r="A330" s="4" t="s">
        <v>2956</v>
      </c>
      <c r="B330" s="4" t="s">
        <v>2930</v>
      </c>
      <c r="C330" s="5" t="s">
        <v>2931</v>
      </c>
      <c r="D330" s="4" t="s">
        <v>15</v>
      </c>
      <c r="E330" s="20">
        <v>2185</v>
      </c>
      <c r="F330" s="20">
        <v>2503</v>
      </c>
      <c r="G330" s="20">
        <v>4177</v>
      </c>
      <c r="H330" s="20">
        <v>4785</v>
      </c>
      <c r="I330" s="20">
        <v>5757</v>
      </c>
      <c r="J330" s="20">
        <v>6593</v>
      </c>
      <c r="L330" s="14"/>
      <c r="M330" s="25">
        <f>р10гл2!E331/'10,2'!E330</f>
        <v>1.0700228832951946</v>
      </c>
      <c r="N330" s="25">
        <f>р10гл2!F331/'10,2'!F330</f>
        <v>1.0877480356905049</v>
      </c>
      <c r="O330" s="25">
        <f>р10гл2!H331/'10,2'!G330</f>
        <v>1.0699066315537467</v>
      </c>
      <c r="P330" s="25">
        <f>р10гл2!I331/'10,2'!H330</f>
        <v>1.0878439568094742</v>
      </c>
      <c r="Q330" s="25">
        <f>р10гл2!K331/'10,2'!I330</f>
        <v>1.0700017370158068</v>
      </c>
      <c r="R330" s="25">
        <f>р10гл2!M331/'10,2'!J330</f>
        <v>0.89172860104150875</v>
      </c>
      <c r="T330" s="209">
        <v>670</v>
      </c>
      <c r="U330" s="210">
        <f t="shared" si="14"/>
        <v>558.33333333333337</v>
      </c>
      <c r="W330" s="1">
        <v>1281</v>
      </c>
      <c r="X330" s="25">
        <f t="shared" si="12"/>
        <v>1067.5</v>
      </c>
      <c r="Z330" s="1">
        <v>1764</v>
      </c>
      <c r="AA330" s="25">
        <f t="shared" si="13"/>
        <v>1470</v>
      </c>
    </row>
    <row r="331" spans="1:27" ht="24.75" customHeight="1" x14ac:dyDescent="0.2">
      <c r="A331" s="4" t="s">
        <v>2957</v>
      </c>
      <c r="B331" s="4" t="s">
        <v>2933</v>
      </c>
      <c r="C331" s="5" t="s">
        <v>2934</v>
      </c>
      <c r="D331" s="4" t="s">
        <v>15</v>
      </c>
      <c r="E331" s="20">
        <v>546</v>
      </c>
      <c r="F331" s="20">
        <v>626</v>
      </c>
      <c r="G331" s="20">
        <v>1044</v>
      </c>
      <c r="H331" s="20">
        <v>1197</v>
      </c>
      <c r="I331" s="20">
        <v>1439</v>
      </c>
      <c r="J331" s="20">
        <v>1649</v>
      </c>
      <c r="L331" s="14"/>
      <c r="M331" s="25">
        <f>р10гл2!E332/'10,2'!E331</f>
        <v>1.0695970695970696</v>
      </c>
      <c r="N331" s="25">
        <f>р10гл2!F332/'10,2'!F331</f>
        <v>1.088125665601704</v>
      </c>
      <c r="O331" s="25">
        <f>р10гл2!H332/'10,2'!G331</f>
        <v>1.0699233716475096</v>
      </c>
      <c r="P331" s="25">
        <f>р10гл2!I332/'10,2'!H331</f>
        <v>1.0880116959064328</v>
      </c>
      <c r="Q331" s="25">
        <f>р10гл2!K332/'10,2'!I331</f>
        <v>1.0701876302988187</v>
      </c>
      <c r="R331" s="25">
        <f>р10гл2!M332/'10,2'!J331</f>
        <v>0.89144936325045487</v>
      </c>
      <c r="T331" s="209">
        <v>336</v>
      </c>
      <c r="U331" s="210">
        <f t="shared" si="14"/>
        <v>280</v>
      </c>
      <c r="W331" s="1">
        <v>640</v>
      </c>
      <c r="X331" s="25">
        <f t="shared" si="12"/>
        <v>533.33333333333337</v>
      </c>
      <c r="Z331" s="1">
        <v>882</v>
      </c>
      <c r="AA331" s="25">
        <f t="shared" si="13"/>
        <v>735</v>
      </c>
    </row>
    <row r="332" spans="1:27" ht="36.75" customHeight="1" x14ac:dyDescent="0.2">
      <c r="A332" s="4" t="s">
        <v>2958</v>
      </c>
      <c r="B332" s="4" t="s">
        <v>2936</v>
      </c>
      <c r="C332" s="5" t="s">
        <v>2937</v>
      </c>
      <c r="D332" s="4" t="s">
        <v>15</v>
      </c>
      <c r="E332" s="20">
        <v>273</v>
      </c>
      <c r="F332" s="20">
        <v>314</v>
      </c>
      <c r="G332" s="20">
        <v>522</v>
      </c>
      <c r="H332" s="20">
        <v>598</v>
      </c>
      <c r="I332" s="20">
        <v>720</v>
      </c>
      <c r="J332" s="20">
        <v>824</v>
      </c>
      <c r="L332" s="14"/>
      <c r="M332" s="25">
        <f>р10гл2!E333/'10,2'!E332</f>
        <v>1.0695970695970696</v>
      </c>
      <c r="N332" s="25">
        <f>р10гл2!F333/'10,2'!F332</f>
        <v>1.0878980891719745</v>
      </c>
      <c r="O332" s="25">
        <f>р10гл2!H333/'10,2'!G332</f>
        <v>1.0708812260536398</v>
      </c>
      <c r="P332" s="25">
        <f>р10гл2!I333/'10,2'!H332</f>
        <v>1.0880713489409144</v>
      </c>
      <c r="Q332" s="25">
        <f>р10гл2!K333/'10,2'!I332</f>
        <v>1.0694444444444444</v>
      </c>
      <c r="R332" s="25">
        <f>р10гл2!M333/'10,2'!J332</f>
        <v>0.89199029126213591</v>
      </c>
      <c r="T332" s="209">
        <v>2009</v>
      </c>
      <c r="U332" s="210">
        <f t="shared" si="14"/>
        <v>1674.1666666666667</v>
      </c>
      <c r="W332" s="1">
        <v>3841</v>
      </c>
      <c r="X332" s="25">
        <f t="shared" si="12"/>
        <v>3200.8333333333335</v>
      </c>
      <c r="Z332" s="1">
        <v>5293</v>
      </c>
      <c r="AA332" s="25">
        <f t="shared" si="13"/>
        <v>4410.8333333333339</v>
      </c>
    </row>
    <row r="333" spans="1:27" ht="25.5" x14ac:dyDescent="0.2">
      <c r="A333" s="4" t="s">
        <v>3025</v>
      </c>
      <c r="B333" s="16" t="s">
        <v>2939</v>
      </c>
      <c r="C333" s="17" t="s">
        <v>3022</v>
      </c>
      <c r="D333" s="4" t="s">
        <v>15</v>
      </c>
      <c r="E333" s="20">
        <v>546</v>
      </c>
      <c r="F333" s="20">
        <v>626</v>
      </c>
      <c r="G333" s="20">
        <v>1044</v>
      </c>
      <c r="H333" s="20">
        <v>1197</v>
      </c>
      <c r="I333" s="20">
        <v>1439</v>
      </c>
      <c r="J333" s="20">
        <v>1649</v>
      </c>
      <c r="L333" s="14"/>
      <c r="M333" s="25">
        <f>р10гл2!E334/'10,2'!E333</f>
        <v>1.0695970695970696</v>
      </c>
      <c r="N333" s="25">
        <f>р10гл2!F334/'10,2'!F333</f>
        <v>1.088125665601704</v>
      </c>
      <c r="O333" s="25">
        <f>р10гл2!H334/'10,2'!G333</f>
        <v>1.0699233716475096</v>
      </c>
      <c r="P333" s="25">
        <f>р10гл2!I334/'10,2'!H333</f>
        <v>1.0880116959064328</v>
      </c>
      <c r="Q333" s="25">
        <f>р10гл2!K334/'10,2'!I333</f>
        <v>1.0701876302988187</v>
      </c>
      <c r="R333" s="25">
        <f>р10гл2!M334/'10,2'!J333</f>
        <v>0.89144936325045487</v>
      </c>
      <c r="T333" s="209">
        <v>2678</v>
      </c>
      <c r="U333" s="210">
        <f t="shared" si="14"/>
        <v>2231.666666666667</v>
      </c>
      <c r="W333" s="1">
        <v>5120</v>
      </c>
      <c r="X333" s="25">
        <f t="shared" ref="X333:X341" si="15">W333/1.2</f>
        <v>4266.666666666667</v>
      </c>
      <c r="Z333" s="1">
        <v>7055</v>
      </c>
      <c r="AA333" s="25">
        <f t="shared" ref="AA333:AA341" si="16">Z333/1.2</f>
        <v>5879.166666666667</v>
      </c>
    </row>
    <row r="334" spans="1:27" ht="24.75" customHeight="1" x14ac:dyDescent="0.2">
      <c r="A334" s="4" t="s">
        <v>3033</v>
      </c>
      <c r="B334" s="16" t="s">
        <v>2941</v>
      </c>
      <c r="C334" s="17" t="s">
        <v>3040</v>
      </c>
      <c r="D334" s="4" t="s">
        <v>15</v>
      </c>
      <c r="E334" s="20">
        <v>786</v>
      </c>
      <c r="F334" s="20">
        <v>901</v>
      </c>
      <c r="G334" s="20">
        <v>1504</v>
      </c>
      <c r="H334" s="20">
        <v>1723</v>
      </c>
      <c r="I334" s="20">
        <v>2073</v>
      </c>
      <c r="J334" s="20">
        <v>2374</v>
      </c>
      <c r="L334" s="14"/>
      <c r="M334" s="25">
        <f>р10гл2!E335/'10,2'!E334</f>
        <v>1.0699745547073791</v>
      </c>
      <c r="N334" s="25">
        <f>р10гл2!F335/'10,2'!F334</f>
        <v>1.0877543470218276</v>
      </c>
      <c r="O334" s="25">
        <f>р10гл2!H335/'10,2'!G334</f>
        <v>1.0698138297872339</v>
      </c>
      <c r="P334" s="25">
        <f>р10гл2!I335/'10,2'!H334</f>
        <v>1.0880634552137745</v>
      </c>
      <c r="Q334" s="25">
        <f>р10гл2!K335/'10,2'!I334</f>
        <v>1.0699469368065606</v>
      </c>
      <c r="R334" s="25">
        <f>р10гл2!M335/'10,2'!J334</f>
        <v>0.89160348216793051</v>
      </c>
      <c r="T334" s="209">
        <v>670</v>
      </c>
      <c r="U334" s="210">
        <f t="shared" si="14"/>
        <v>558.33333333333337</v>
      </c>
      <c r="W334" s="1">
        <v>1281</v>
      </c>
      <c r="X334" s="25">
        <f t="shared" si="15"/>
        <v>1067.5</v>
      </c>
      <c r="Z334" s="1">
        <v>1764</v>
      </c>
      <c r="AA334" s="25">
        <f t="shared" si="16"/>
        <v>1470</v>
      </c>
    </row>
    <row r="335" spans="1:27" ht="12.75" customHeight="1" x14ac:dyDescent="0.2">
      <c r="A335" s="4" t="s">
        <v>3034</v>
      </c>
      <c r="B335" s="16" t="s">
        <v>2943</v>
      </c>
      <c r="C335" s="17" t="s">
        <v>2944</v>
      </c>
      <c r="D335" s="4" t="s">
        <v>15</v>
      </c>
      <c r="E335" s="20">
        <v>786</v>
      </c>
      <c r="F335" s="20">
        <v>901</v>
      </c>
      <c r="G335" s="20">
        <v>1504</v>
      </c>
      <c r="H335" s="20">
        <v>1723</v>
      </c>
      <c r="I335" s="20">
        <v>2073</v>
      </c>
      <c r="J335" s="20">
        <v>2374</v>
      </c>
      <c r="L335" s="14"/>
      <c r="M335" s="25">
        <f>р10гл2!E336/'10,2'!E335</f>
        <v>1.0699745547073791</v>
      </c>
      <c r="N335" s="25">
        <f>р10гл2!F336/'10,2'!F335</f>
        <v>1.0877543470218276</v>
      </c>
      <c r="O335" s="25">
        <f>р10гл2!H336/'10,2'!G335</f>
        <v>1.0698138297872339</v>
      </c>
      <c r="P335" s="25">
        <f>р10гл2!I336/'10,2'!H335</f>
        <v>1.0880634552137745</v>
      </c>
      <c r="Q335" s="25">
        <f>р10гл2!K336/'10,2'!I335</f>
        <v>1.0699469368065606</v>
      </c>
      <c r="R335" s="25">
        <f>р10гл2!M336/'10,2'!J335</f>
        <v>0.89160348216793051</v>
      </c>
      <c r="T335" s="209">
        <v>336</v>
      </c>
      <c r="U335" s="210">
        <f t="shared" ref="U335:U341" si="17">T335/1.2</f>
        <v>280</v>
      </c>
      <c r="W335" s="1">
        <v>640</v>
      </c>
      <c r="X335" s="25">
        <f t="shared" si="15"/>
        <v>533.33333333333337</v>
      </c>
      <c r="Z335" s="1">
        <v>882</v>
      </c>
      <c r="AA335" s="25">
        <f t="shared" si="16"/>
        <v>735</v>
      </c>
    </row>
    <row r="336" spans="1:27" ht="24.75" customHeight="1" x14ac:dyDescent="0.2">
      <c r="A336" s="4" t="s">
        <v>3035</v>
      </c>
      <c r="B336" s="16" t="s">
        <v>2946</v>
      </c>
      <c r="C336" s="17" t="s">
        <v>2947</v>
      </c>
      <c r="D336" s="4" t="s">
        <v>15</v>
      </c>
      <c r="E336" s="20">
        <v>273</v>
      </c>
      <c r="F336" s="20">
        <v>314</v>
      </c>
      <c r="G336" s="20">
        <v>522</v>
      </c>
      <c r="H336" s="20">
        <v>598</v>
      </c>
      <c r="I336" s="20">
        <v>720</v>
      </c>
      <c r="J336" s="20">
        <v>824</v>
      </c>
      <c r="L336" s="14"/>
      <c r="M336" s="25">
        <f>р10гл2!E337/'10,2'!E336</f>
        <v>1.0695970695970696</v>
      </c>
      <c r="N336" s="25">
        <f>р10гл2!F337/'10,2'!F336</f>
        <v>1.0878980891719745</v>
      </c>
      <c r="O336" s="25">
        <f>р10гл2!H337/'10,2'!G336</f>
        <v>1.0708812260536398</v>
      </c>
      <c r="P336" s="25">
        <f>р10гл2!I337/'10,2'!H336</f>
        <v>1.0880713489409144</v>
      </c>
      <c r="Q336" s="25">
        <f>р10гл2!K337/'10,2'!I336</f>
        <v>1.0694444444444444</v>
      </c>
      <c r="R336" s="25">
        <f>р10гл2!M337/'10,2'!J336</f>
        <v>0.89199029126213591</v>
      </c>
      <c r="T336" s="209">
        <v>670</v>
      </c>
      <c r="U336" s="210">
        <f t="shared" si="17"/>
        <v>558.33333333333337</v>
      </c>
      <c r="W336" s="1">
        <v>1281</v>
      </c>
      <c r="X336" s="25">
        <f t="shared" si="15"/>
        <v>1067.5</v>
      </c>
      <c r="Z336" s="1">
        <v>1764</v>
      </c>
      <c r="AA336" s="25">
        <f t="shared" si="16"/>
        <v>1470</v>
      </c>
    </row>
    <row r="337" spans="1:27" ht="12.75" customHeight="1" x14ac:dyDescent="0.2">
      <c r="A337" s="4" t="s">
        <v>3036</v>
      </c>
      <c r="B337" s="16" t="s">
        <v>3023</v>
      </c>
      <c r="C337" s="17" t="s">
        <v>3024</v>
      </c>
      <c r="D337" s="4" t="s">
        <v>15</v>
      </c>
      <c r="E337" s="20">
        <v>911</v>
      </c>
      <c r="F337" s="20">
        <v>1025</v>
      </c>
      <c r="G337" s="20">
        <v>1740</v>
      </c>
      <c r="H337" s="20">
        <v>1960</v>
      </c>
      <c r="I337" s="20">
        <v>2398</v>
      </c>
      <c r="J337" s="20">
        <v>2702</v>
      </c>
      <c r="L337" s="14"/>
      <c r="M337" s="25">
        <f>р10гл2!E338/'10,2'!E337</f>
        <v>1.0702524698133919</v>
      </c>
      <c r="N337" s="25">
        <f>р10гл2!F338/'10,2'!F337</f>
        <v>1.0880813008130081</v>
      </c>
      <c r="O337" s="25">
        <f>р10гл2!H338/'10,2'!G337</f>
        <v>1.0701149425287357</v>
      </c>
      <c r="P337" s="25">
        <f>р10гл2!I338/'10,2'!H337</f>
        <v>1.0877295918367347</v>
      </c>
      <c r="Q337" s="25">
        <f>р10гл2!K338/'10,2'!I337</f>
        <v>1.0700583819849876</v>
      </c>
      <c r="R337" s="25">
        <f>р10гл2!M338/'10,2'!J337</f>
        <v>0.89162348877374797</v>
      </c>
      <c r="T337" s="209">
        <v>964</v>
      </c>
      <c r="U337" s="210">
        <f t="shared" si="17"/>
        <v>803.33333333333337</v>
      </c>
      <c r="W337" s="1">
        <v>1844</v>
      </c>
      <c r="X337" s="25">
        <f t="shared" si="15"/>
        <v>1536.6666666666667</v>
      </c>
      <c r="Z337" s="1">
        <v>2540</v>
      </c>
      <c r="AA337" s="25">
        <f t="shared" si="16"/>
        <v>2116.666666666667</v>
      </c>
    </row>
    <row r="338" spans="1:27" x14ac:dyDescent="0.2">
      <c r="S338" s="124"/>
      <c r="T338" s="209">
        <v>964</v>
      </c>
      <c r="U338" s="210">
        <f t="shared" si="17"/>
        <v>803.33333333333337</v>
      </c>
      <c r="W338" s="1">
        <v>1844</v>
      </c>
      <c r="X338" s="25">
        <f t="shared" si="15"/>
        <v>1536.6666666666667</v>
      </c>
      <c r="Z338" s="1">
        <v>2540</v>
      </c>
      <c r="AA338" s="25">
        <f t="shared" si="16"/>
        <v>2116.666666666667</v>
      </c>
    </row>
    <row r="339" spans="1:27" x14ac:dyDescent="0.2">
      <c r="J339" s="14">
        <f>SUM(E10:J337)</f>
        <v>1831762</v>
      </c>
      <c r="T339" s="209">
        <v>336</v>
      </c>
      <c r="U339" s="210">
        <f>T339/1.2</f>
        <v>280</v>
      </c>
      <c r="W339" s="1">
        <v>640</v>
      </c>
      <c r="X339" s="25">
        <f t="shared" si="15"/>
        <v>533.33333333333337</v>
      </c>
      <c r="Z339" s="1">
        <v>882</v>
      </c>
      <c r="AA339" s="25">
        <f t="shared" si="16"/>
        <v>735</v>
      </c>
    </row>
    <row r="340" spans="1:27" x14ac:dyDescent="0.2">
      <c r="J340" s="14">
        <f>SUM(р10гл2!E10:M338)</f>
        <v>2955091.0533333356</v>
      </c>
      <c r="T340" s="209">
        <v>1097</v>
      </c>
      <c r="U340" s="210">
        <f t="shared" si="17"/>
        <v>914.16666666666674</v>
      </c>
      <c r="W340" s="1">
        <v>2097</v>
      </c>
      <c r="X340" s="25">
        <f t="shared" si="15"/>
        <v>1747.5</v>
      </c>
      <c r="Z340" s="1">
        <v>2891</v>
      </c>
      <c r="AA340" s="25">
        <f t="shared" si="16"/>
        <v>2409.166666666667</v>
      </c>
    </row>
    <row r="341" spans="1:27" x14ac:dyDescent="0.2">
      <c r="J341" s="25">
        <f>J340/J339</f>
        <v>1.6132505496529219</v>
      </c>
      <c r="T341" s="209">
        <v>536</v>
      </c>
      <c r="U341" s="210">
        <f t="shared" si="17"/>
        <v>446.66666666666669</v>
      </c>
      <c r="W341" s="1">
        <v>1024</v>
      </c>
      <c r="X341" s="25">
        <f t="shared" si="15"/>
        <v>853.33333333333337</v>
      </c>
      <c r="Z341" s="1">
        <v>1410</v>
      </c>
      <c r="AA341" s="25">
        <f t="shared" si="16"/>
        <v>1175</v>
      </c>
    </row>
    <row r="343" spans="1:27" x14ac:dyDescent="0.2">
      <c r="A343" s="1" t="s">
        <v>3034</v>
      </c>
      <c r="B343" s="1" t="s">
        <v>2943</v>
      </c>
      <c r="C343" s="1" t="s">
        <v>2944</v>
      </c>
      <c r="E343" s="1">
        <v>714</v>
      </c>
      <c r="F343" s="1">
        <v>817</v>
      </c>
      <c r="G343" s="1">
        <v>1365</v>
      </c>
      <c r="H343" s="1">
        <v>1563</v>
      </c>
      <c r="I343" s="1">
        <v>1881</v>
      </c>
      <c r="J343" s="1">
        <v>2154</v>
      </c>
    </row>
    <row r="344" spans="1:27" x14ac:dyDescent="0.2">
      <c r="A344" s="1" t="s">
        <v>3036</v>
      </c>
      <c r="B344" s="1" t="s">
        <v>3023</v>
      </c>
      <c r="C344" s="1" t="s">
        <v>3024</v>
      </c>
      <c r="E344" s="1">
        <v>826</v>
      </c>
      <c r="F344" s="1">
        <v>930</v>
      </c>
      <c r="G344" s="1">
        <v>1579</v>
      </c>
      <c r="H344" s="1">
        <v>1779</v>
      </c>
      <c r="I344" s="1">
        <v>2176</v>
      </c>
      <c r="J344" s="1">
        <v>2451</v>
      </c>
    </row>
    <row r="347" spans="1:27" x14ac:dyDescent="0.2">
      <c r="H347" s="199"/>
    </row>
  </sheetData>
  <mergeCells count="13">
    <mergeCell ref="A1:F2"/>
    <mergeCell ref="A4:F4"/>
    <mergeCell ref="A6:F6"/>
    <mergeCell ref="A8:A9"/>
    <mergeCell ref="B8:B9"/>
    <mergeCell ref="C8:C9"/>
    <mergeCell ref="D8:D9"/>
    <mergeCell ref="E8:F8"/>
    <mergeCell ref="W10:X10"/>
    <mergeCell ref="Z10:AA10"/>
    <mergeCell ref="T10:U10"/>
    <mergeCell ref="G8:H8"/>
    <mergeCell ref="I8:J8"/>
  </mergeCells>
  <pageMargins left="0.39370078740157477" right="0.39370078740157477" top="0.39370078740157477" bottom="0.39370078740157477" header="0" footer="0"/>
  <pageSetup paperSize="9" fitToWidth="0" fitToHeight="0" pageOrder="overThenDown"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AI349"/>
  <sheetViews>
    <sheetView view="pageBreakPreview" zoomScaleNormal="100" zoomScaleSheetLayoutView="100" workbookViewId="0">
      <pane ySplit="9" topLeftCell="A328" activePane="bottomLeft" state="frozen"/>
      <selection activeCell="D42" sqref="D42"/>
      <selection pane="bottomLeft" activeCell="H341" sqref="H341"/>
    </sheetView>
  </sheetViews>
  <sheetFormatPr defaultColWidth="9.140625" defaultRowHeight="12.75" x14ac:dyDescent="0.2"/>
  <cols>
    <col min="1" max="1" width="4.42578125" style="102" customWidth="1"/>
    <col min="2" max="2" width="9" style="102" customWidth="1"/>
    <col min="3" max="3" width="48.42578125" style="102" customWidth="1"/>
    <col min="4" max="4" width="10.7109375" style="102" customWidth="1"/>
    <col min="5" max="5" width="11.42578125" style="102" customWidth="1"/>
    <col min="6" max="6" width="11.85546875" style="102" customWidth="1"/>
    <col min="7" max="7" width="13.140625" style="102" customWidth="1"/>
    <col min="8" max="8" width="11.42578125" style="102" customWidth="1"/>
    <col min="9" max="9" width="11.85546875" style="102" customWidth="1"/>
    <col min="10" max="10" width="13.140625" style="102" customWidth="1"/>
    <col min="11" max="12" width="11.42578125" style="102" customWidth="1"/>
    <col min="13" max="13" width="15.28515625" style="102" customWidth="1"/>
    <col min="14" max="14" width="10" style="102" hidden="1" customWidth="1"/>
    <col min="15" max="15" width="0" style="102" hidden="1" customWidth="1"/>
    <col min="16" max="266" width="9.140625" style="102"/>
    <col min="267" max="267" width="11.5703125" style="102" customWidth="1"/>
    <col min="268" max="268" width="13.140625" style="102" customWidth="1"/>
    <col min="269" max="269" width="48.42578125" style="102" customWidth="1"/>
    <col min="270" max="270" width="13.85546875" style="102" customWidth="1"/>
    <col min="271" max="271" width="11.42578125" style="102" customWidth="1"/>
    <col min="272" max="272" width="11.85546875" style="102" customWidth="1"/>
    <col min="273" max="522" width="9.140625" style="102"/>
    <col min="523" max="523" width="11.5703125" style="102" customWidth="1"/>
    <col min="524" max="524" width="13.140625" style="102" customWidth="1"/>
    <col min="525" max="525" width="48.42578125" style="102" customWidth="1"/>
    <col min="526" max="526" width="13.85546875" style="102" customWidth="1"/>
    <col min="527" max="527" width="11.42578125" style="102" customWidth="1"/>
    <col min="528" max="528" width="11.85546875" style="102" customWidth="1"/>
    <col min="529" max="778" width="9.140625" style="102"/>
    <col min="779" max="779" width="11.5703125" style="102" customWidth="1"/>
    <col min="780" max="780" width="13.140625" style="102" customWidth="1"/>
    <col min="781" max="781" width="48.42578125" style="102" customWidth="1"/>
    <col min="782" max="782" width="13.85546875" style="102" customWidth="1"/>
    <col min="783" max="783" width="11.42578125" style="102" customWidth="1"/>
    <col min="784" max="784" width="11.85546875" style="102" customWidth="1"/>
    <col min="785" max="1034" width="9.140625" style="102"/>
    <col min="1035" max="1035" width="11.5703125" style="102" customWidth="1"/>
    <col min="1036" max="1036" width="13.140625" style="102" customWidth="1"/>
    <col min="1037" max="1037" width="48.42578125" style="102" customWidth="1"/>
    <col min="1038" max="1038" width="13.85546875" style="102" customWidth="1"/>
    <col min="1039" max="1039" width="11.42578125" style="102" customWidth="1"/>
    <col min="1040" max="1040" width="11.85546875" style="102" customWidth="1"/>
    <col min="1041" max="1290" width="9.140625" style="102"/>
    <col min="1291" max="1291" width="11.5703125" style="102" customWidth="1"/>
    <col min="1292" max="1292" width="13.140625" style="102" customWidth="1"/>
    <col min="1293" max="1293" width="48.42578125" style="102" customWidth="1"/>
    <col min="1294" max="1294" width="13.85546875" style="102" customWidth="1"/>
    <col min="1295" max="1295" width="11.42578125" style="102" customWidth="1"/>
    <col min="1296" max="1296" width="11.85546875" style="102" customWidth="1"/>
    <col min="1297" max="1546" width="9.140625" style="102"/>
    <col min="1547" max="1547" width="11.5703125" style="102" customWidth="1"/>
    <col min="1548" max="1548" width="13.140625" style="102" customWidth="1"/>
    <col min="1549" max="1549" width="48.42578125" style="102" customWidth="1"/>
    <col min="1550" max="1550" width="13.85546875" style="102" customWidth="1"/>
    <col min="1551" max="1551" width="11.42578125" style="102" customWidth="1"/>
    <col min="1552" max="1552" width="11.85546875" style="102" customWidth="1"/>
    <col min="1553" max="1802" width="9.140625" style="102"/>
    <col min="1803" max="1803" width="11.5703125" style="102" customWidth="1"/>
    <col min="1804" max="1804" width="13.140625" style="102" customWidth="1"/>
    <col min="1805" max="1805" width="48.42578125" style="102" customWidth="1"/>
    <col min="1806" max="1806" width="13.85546875" style="102" customWidth="1"/>
    <col min="1807" max="1807" width="11.42578125" style="102" customWidth="1"/>
    <col min="1808" max="1808" width="11.85546875" style="102" customWidth="1"/>
    <col min="1809" max="2058" width="9.140625" style="102"/>
    <col min="2059" max="2059" width="11.5703125" style="102" customWidth="1"/>
    <col min="2060" max="2060" width="13.140625" style="102" customWidth="1"/>
    <col min="2061" max="2061" width="48.42578125" style="102" customWidth="1"/>
    <col min="2062" max="2062" width="13.85546875" style="102" customWidth="1"/>
    <col min="2063" max="2063" width="11.42578125" style="102" customWidth="1"/>
    <col min="2064" max="2064" width="11.85546875" style="102" customWidth="1"/>
    <col min="2065" max="2314" width="9.140625" style="102"/>
    <col min="2315" max="2315" width="11.5703125" style="102" customWidth="1"/>
    <col min="2316" max="2316" width="13.140625" style="102" customWidth="1"/>
    <col min="2317" max="2317" width="48.42578125" style="102" customWidth="1"/>
    <col min="2318" max="2318" width="13.85546875" style="102" customWidth="1"/>
    <col min="2319" max="2319" width="11.42578125" style="102" customWidth="1"/>
    <col min="2320" max="2320" width="11.85546875" style="102" customWidth="1"/>
    <col min="2321" max="2570" width="9.140625" style="102"/>
    <col min="2571" max="2571" width="11.5703125" style="102" customWidth="1"/>
    <col min="2572" max="2572" width="13.140625" style="102" customWidth="1"/>
    <col min="2573" max="2573" width="48.42578125" style="102" customWidth="1"/>
    <col min="2574" max="2574" width="13.85546875" style="102" customWidth="1"/>
    <col min="2575" max="2575" width="11.42578125" style="102" customWidth="1"/>
    <col min="2576" max="2576" width="11.85546875" style="102" customWidth="1"/>
    <col min="2577" max="2826" width="9.140625" style="102"/>
    <col min="2827" max="2827" width="11.5703125" style="102" customWidth="1"/>
    <col min="2828" max="2828" width="13.140625" style="102" customWidth="1"/>
    <col min="2829" max="2829" width="48.42578125" style="102" customWidth="1"/>
    <col min="2830" max="2830" width="13.85546875" style="102" customWidth="1"/>
    <col min="2831" max="2831" width="11.42578125" style="102" customWidth="1"/>
    <col min="2832" max="2832" width="11.85546875" style="102" customWidth="1"/>
    <col min="2833" max="3082" width="9.140625" style="102"/>
    <col min="3083" max="3083" width="11.5703125" style="102" customWidth="1"/>
    <col min="3084" max="3084" width="13.140625" style="102" customWidth="1"/>
    <col min="3085" max="3085" width="48.42578125" style="102" customWidth="1"/>
    <col min="3086" max="3086" width="13.85546875" style="102" customWidth="1"/>
    <col min="3087" max="3087" width="11.42578125" style="102" customWidth="1"/>
    <col min="3088" max="3088" width="11.85546875" style="102" customWidth="1"/>
    <col min="3089" max="3338" width="9.140625" style="102"/>
    <col min="3339" max="3339" width="11.5703125" style="102" customWidth="1"/>
    <col min="3340" max="3340" width="13.140625" style="102" customWidth="1"/>
    <col min="3341" max="3341" width="48.42578125" style="102" customWidth="1"/>
    <col min="3342" max="3342" width="13.85546875" style="102" customWidth="1"/>
    <col min="3343" max="3343" width="11.42578125" style="102" customWidth="1"/>
    <col min="3344" max="3344" width="11.85546875" style="102" customWidth="1"/>
    <col min="3345" max="3594" width="9.140625" style="102"/>
    <col min="3595" max="3595" width="11.5703125" style="102" customWidth="1"/>
    <col min="3596" max="3596" width="13.140625" style="102" customWidth="1"/>
    <col min="3597" max="3597" width="48.42578125" style="102" customWidth="1"/>
    <col min="3598" max="3598" width="13.85546875" style="102" customWidth="1"/>
    <col min="3599" max="3599" width="11.42578125" style="102" customWidth="1"/>
    <col min="3600" max="3600" width="11.85546875" style="102" customWidth="1"/>
    <col min="3601" max="3850" width="9.140625" style="102"/>
    <col min="3851" max="3851" width="11.5703125" style="102" customWidth="1"/>
    <col min="3852" max="3852" width="13.140625" style="102" customWidth="1"/>
    <col min="3853" max="3853" width="48.42578125" style="102" customWidth="1"/>
    <col min="3854" max="3854" width="13.85546875" style="102" customWidth="1"/>
    <col min="3855" max="3855" width="11.42578125" style="102" customWidth="1"/>
    <col min="3856" max="3856" width="11.85546875" style="102" customWidth="1"/>
    <col min="3857" max="4106" width="9.140625" style="102"/>
    <col min="4107" max="4107" width="11.5703125" style="102" customWidth="1"/>
    <col min="4108" max="4108" width="13.140625" style="102" customWidth="1"/>
    <col min="4109" max="4109" width="48.42578125" style="102" customWidth="1"/>
    <col min="4110" max="4110" width="13.85546875" style="102" customWidth="1"/>
    <col min="4111" max="4111" width="11.42578125" style="102" customWidth="1"/>
    <col min="4112" max="4112" width="11.85546875" style="102" customWidth="1"/>
    <col min="4113" max="4362" width="9.140625" style="102"/>
    <col min="4363" max="4363" width="11.5703125" style="102" customWidth="1"/>
    <col min="4364" max="4364" width="13.140625" style="102" customWidth="1"/>
    <col min="4365" max="4365" width="48.42578125" style="102" customWidth="1"/>
    <col min="4366" max="4366" width="13.85546875" style="102" customWidth="1"/>
    <col min="4367" max="4367" width="11.42578125" style="102" customWidth="1"/>
    <col min="4368" max="4368" width="11.85546875" style="102" customWidth="1"/>
    <col min="4369" max="4618" width="9.140625" style="102"/>
    <col min="4619" max="4619" width="11.5703125" style="102" customWidth="1"/>
    <col min="4620" max="4620" width="13.140625" style="102" customWidth="1"/>
    <col min="4621" max="4621" width="48.42578125" style="102" customWidth="1"/>
    <col min="4622" max="4622" width="13.85546875" style="102" customWidth="1"/>
    <col min="4623" max="4623" width="11.42578125" style="102" customWidth="1"/>
    <col min="4624" max="4624" width="11.85546875" style="102" customWidth="1"/>
    <col min="4625" max="4874" width="9.140625" style="102"/>
    <col min="4875" max="4875" width="11.5703125" style="102" customWidth="1"/>
    <col min="4876" max="4876" width="13.140625" style="102" customWidth="1"/>
    <col min="4877" max="4877" width="48.42578125" style="102" customWidth="1"/>
    <col min="4878" max="4878" width="13.85546875" style="102" customWidth="1"/>
    <col min="4879" max="4879" width="11.42578125" style="102" customWidth="1"/>
    <col min="4880" max="4880" width="11.85546875" style="102" customWidth="1"/>
    <col min="4881" max="5130" width="9.140625" style="102"/>
    <col min="5131" max="5131" width="11.5703125" style="102" customWidth="1"/>
    <col min="5132" max="5132" width="13.140625" style="102" customWidth="1"/>
    <col min="5133" max="5133" width="48.42578125" style="102" customWidth="1"/>
    <col min="5134" max="5134" width="13.85546875" style="102" customWidth="1"/>
    <col min="5135" max="5135" width="11.42578125" style="102" customWidth="1"/>
    <col min="5136" max="5136" width="11.85546875" style="102" customWidth="1"/>
    <col min="5137" max="5386" width="9.140625" style="102"/>
    <col min="5387" max="5387" width="11.5703125" style="102" customWidth="1"/>
    <col min="5388" max="5388" width="13.140625" style="102" customWidth="1"/>
    <col min="5389" max="5389" width="48.42578125" style="102" customWidth="1"/>
    <col min="5390" max="5390" width="13.85546875" style="102" customWidth="1"/>
    <col min="5391" max="5391" width="11.42578125" style="102" customWidth="1"/>
    <col min="5392" max="5392" width="11.85546875" style="102" customWidth="1"/>
    <col min="5393" max="5642" width="9.140625" style="102"/>
    <col min="5643" max="5643" width="11.5703125" style="102" customWidth="1"/>
    <col min="5644" max="5644" width="13.140625" style="102" customWidth="1"/>
    <col min="5645" max="5645" width="48.42578125" style="102" customWidth="1"/>
    <col min="5646" max="5646" width="13.85546875" style="102" customWidth="1"/>
    <col min="5647" max="5647" width="11.42578125" style="102" customWidth="1"/>
    <col min="5648" max="5648" width="11.85546875" style="102" customWidth="1"/>
    <col min="5649" max="5898" width="9.140625" style="102"/>
    <col min="5899" max="5899" width="11.5703125" style="102" customWidth="1"/>
    <col min="5900" max="5900" width="13.140625" style="102" customWidth="1"/>
    <col min="5901" max="5901" width="48.42578125" style="102" customWidth="1"/>
    <col min="5902" max="5902" width="13.85546875" style="102" customWidth="1"/>
    <col min="5903" max="5903" width="11.42578125" style="102" customWidth="1"/>
    <col min="5904" max="5904" width="11.85546875" style="102" customWidth="1"/>
    <col min="5905" max="6154" width="9.140625" style="102"/>
    <col min="6155" max="6155" width="11.5703125" style="102" customWidth="1"/>
    <col min="6156" max="6156" width="13.140625" style="102" customWidth="1"/>
    <col min="6157" max="6157" width="48.42578125" style="102" customWidth="1"/>
    <col min="6158" max="6158" width="13.85546875" style="102" customWidth="1"/>
    <col min="6159" max="6159" width="11.42578125" style="102" customWidth="1"/>
    <col min="6160" max="6160" width="11.85546875" style="102" customWidth="1"/>
    <col min="6161" max="6410" width="9.140625" style="102"/>
    <col min="6411" max="6411" width="11.5703125" style="102" customWidth="1"/>
    <col min="6412" max="6412" width="13.140625" style="102" customWidth="1"/>
    <col min="6413" max="6413" width="48.42578125" style="102" customWidth="1"/>
    <col min="6414" max="6414" width="13.85546875" style="102" customWidth="1"/>
    <col min="6415" max="6415" width="11.42578125" style="102" customWidth="1"/>
    <col min="6416" max="6416" width="11.85546875" style="102" customWidth="1"/>
    <col min="6417" max="6666" width="9.140625" style="102"/>
    <col min="6667" max="6667" width="11.5703125" style="102" customWidth="1"/>
    <col min="6668" max="6668" width="13.140625" style="102" customWidth="1"/>
    <col min="6669" max="6669" width="48.42578125" style="102" customWidth="1"/>
    <col min="6670" max="6670" width="13.85546875" style="102" customWidth="1"/>
    <col min="6671" max="6671" width="11.42578125" style="102" customWidth="1"/>
    <col min="6672" max="6672" width="11.85546875" style="102" customWidth="1"/>
    <col min="6673" max="6922" width="9.140625" style="102"/>
    <col min="6923" max="6923" width="11.5703125" style="102" customWidth="1"/>
    <col min="6924" max="6924" width="13.140625" style="102" customWidth="1"/>
    <col min="6925" max="6925" width="48.42578125" style="102" customWidth="1"/>
    <col min="6926" max="6926" width="13.85546875" style="102" customWidth="1"/>
    <col min="6927" max="6927" width="11.42578125" style="102" customWidth="1"/>
    <col min="6928" max="6928" width="11.85546875" style="102" customWidth="1"/>
    <col min="6929" max="7178" width="9.140625" style="102"/>
    <col min="7179" max="7179" width="11.5703125" style="102" customWidth="1"/>
    <col min="7180" max="7180" width="13.140625" style="102" customWidth="1"/>
    <col min="7181" max="7181" width="48.42578125" style="102" customWidth="1"/>
    <col min="7182" max="7182" width="13.85546875" style="102" customWidth="1"/>
    <col min="7183" max="7183" width="11.42578125" style="102" customWidth="1"/>
    <col min="7184" max="7184" width="11.85546875" style="102" customWidth="1"/>
    <col min="7185" max="7434" width="9.140625" style="102"/>
    <col min="7435" max="7435" width="11.5703125" style="102" customWidth="1"/>
    <col min="7436" max="7436" width="13.140625" style="102" customWidth="1"/>
    <col min="7437" max="7437" width="48.42578125" style="102" customWidth="1"/>
    <col min="7438" max="7438" width="13.85546875" style="102" customWidth="1"/>
    <col min="7439" max="7439" width="11.42578125" style="102" customWidth="1"/>
    <col min="7440" max="7440" width="11.85546875" style="102" customWidth="1"/>
    <col min="7441" max="7690" width="9.140625" style="102"/>
    <col min="7691" max="7691" width="11.5703125" style="102" customWidth="1"/>
    <col min="7692" max="7692" width="13.140625" style="102" customWidth="1"/>
    <col min="7693" max="7693" width="48.42578125" style="102" customWidth="1"/>
    <col min="7694" max="7694" width="13.85546875" style="102" customWidth="1"/>
    <col min="7695" max="7695" width="11.42578125" style="102" customWidth="1"/>
    <col min="7696" max="7696" width="11.85546875" style="102" customWidth="1"/>
    <col min="7697" max="7946" width="9.140625" style="102"/>
    <col min="7947" max="7947" width="11.5703125" style="102" customWidth="1"/>
    <col min="7948" max="7948" width="13.140625" style="102" customWidth="1"/>
    <col min="7949" max="7949" width="48.42578125" style="102" customWidth="1"/>
    <col min="7950" max="7950" width="13.85546875" style="102" customWidth="1"/>
    <col min="7951" max="7951" width="11.42578125" style="102" customWidth="1"/>
    <col min="7952" max="7952" width="11.85546875" style="102" customWidth="1"/>
    <col min="7953" max="8202" width="9.140625" style="102"/>
    <col min="8203" max="8203" width="11.5703125" style="102" customWidth="1"/>
    <col min="8204" max="8204" width="13.140625" style="102" customWidth="1"/>
    <col min="8205" max="8205" width="48.42578125" style="102" customWidth="1"/>
    <col min="8206" max="8206" width="13.85546875" style="102" customWidth="1"/>
    <col min="8207" max="8207" width="11.42578125" style="102" customWidth="1"/>
    <col min="8208" max="8208" width="11.85546875" style="102" customWidth="1"/>
    <col min="8209" max="8458" width="9.140625" style="102"/>
    <col min="8459" max="8459" width="11.5703125" style="102" customWidth="1"/>
    <col min="8460" max="8460" width="13.140625" style="102" customWidth="1"/>
    <col min="8461" max="8461" width="48.42578125" style="102" customWidth="1"/>
    <col min="8462" max="8462" width="13.85546875" style="102" customWidth="1"/>
    <col min="8463" max="8463" width="11.42578125" style="102" customWidth="1"/>
    <col min="8464" max="8464" width="11.85546875" style="102" customWidth="1"/>
    <col min="8465" max="8714" width="9.140625" style="102"/>
    <col min="8715" max="8715" width="11.5703125" style="102" customWidth="1"/>
    <col min="8716" max="8716" width="13.140625" style="102" customWidth="1"/>
    <col min="8717" max="8717" width="48.42578125" style="102" customWidth="1"/>
    <col min="8718" max="8718" width="13.85546875" style="102" customWidth="1"/>
    <col min="8719" max="8719" width="11.42578125" style="102" customWidth="1"/>
    <col min="8720" max="8720" width="11.85546875" style="102" customWidth="1"/>
    <col min="8721" max="8970" width="9.140625" style="102"/>
    <col min="8971" max="8971" width="11.5703125" style="102" customWidth="1"/>
    <col min="8972" max="8972" width="13.140625" style="102" customWidth="1"/>
    <col min="8973" max="8973" width="48.42578125" style="102" customWidth="1"/>
    <col min="8974" max="8974" width="13.85546875" style="102" customWidth="1"/>
    <col min="8975" max="8975" width="11.42578125" style="102" customWidth="1"/>
    <col min="8976" max="8976" width="11.85546875" style="102" customWidth="1"/>
    <col min="8977" max="9226" width="9.140625" style="102"/>
    <col min="9227" max="9227" width="11.5703125" style="102" customWidth="1"/>
    <col min="9228" max="9228" width="13.140625" style="102" customWidth="1"/>
    <col min="9229" max="9229" width="48.42578125" style="102" customWidth="1"/>
    <col min="9230" max="9230" width="13.85546875" style="102" customWidth="1"/>
    <col min="9231" max="9231" width="11.42578125" style="102" customWidth="1"/>
    <col min="9232" max="9232" width="11.85546875" style="102" customWidth="1"/>
    <col min="9233" max="9482" width="9.140625" style="102"/>
    <col min="9483" max="9483" width="11.5703125" style="102" customWidth="1"/>
    <col min="9484" max="9484" width="13.140625" style="102" customWidth="1"/>
    <col min="9485" max="9485" width="48.42578125" style="102" customWidth="1"/>
    <col min="9486" max="9486" width="13.85546875" style="102" customWidth="1"/>
    <col min="9487" max="9487" width="11.42578125" style="102" customWidth="1"/>
    <col min="9488" max="9488" width="11.85546875" style="102" customWidth="1"/>
    <col min="9489" max="9738" width="9.140625" style="102"/>
    <col min="9739" max="9739" width="11.5703125" style="102" customWidth="1"/>
    <col min="9740" max="9740" width="13.140625" style="102" customWidth="1"/>
    <col min="9741" max="9741" width="48.42578125" style="102" customWidth="1"/>
    <col min="9742" max="9742" width="13.85546875" style="102" customWidth="1"/>
    <col min="9743" max="9743" width="11.42578125" style="102" customWidth="1"/>
    <col min="9744" max="9744" width="11.85546875" style="102" customWidth="1"/>
    <col min="9745" max="9994" width="9.140625" style="102"/>
    <col min="9995" max="9995" width="11.5703125" style="102" customWidth="1"/>
    <col min="9996" max="9996" width="13.140625" style="102" customWidth="1"/>
    <col min="9997" max="9997" width="48.42578125" style="102" customWidth="1"/>
    <col min="9998" max="9998" width="13.85546875" style="102" customWidth="1"/>
    <col min="9999" max="9999" width="11.42578125" style="102" customWidth="1"/>
    <col min="10000" max="10000" width="11.85546875" style="102" customWidth="1"/>
    <col min="10001" max="10250" width="9.140625" style="102"/>
    <col min="10251" max="10251" width="11.5703125" style="102" customWidth="1"/>
    <col min="10252" max="10252" width="13.140625" style="102" customWidth="1"/>
    <col min="10253" max="10253" width="48.42578125" style="102" customWidth="1"/>
    <col min="10254" max="10254" width="13.85546875" style="102" customWidth="1"/>
    <col min="10255" max="10255" width="11.42578125" style="102" customWidth="1"/>
    <col min="10256" max="10256" width="11.85546875" style="102" customWidth="1"/>
    <col min="10257" max="10506" width="9.140625" style="102"/>
    <col min="10507" max="10507" width="11.5703125" style="102" customWidth="1"/>
    <col min="10508" max="10508" width="13.140625" style="102" customWidth="1"/>
    <col min="10509" max="10509" width="48.42578125" style="102" customWidth="1"/>
    <col min="10510" max="10510" width="13.85546875" style="102" customWidth="1"/>
    <col min="10511" max="10511" width="11.42578125" style="102" customWidth="1"/>
    <col min="10512" max="10512" width="11.85546875" style="102" customWidth="1"/>
    <col min="10513" max="10762" width="9.140625" style="102"/>
    <col min="10763" max="10763" width="11.5703125" style="102" customWidth="1"/>
    <col min="10764" max="10764" width="13.140625" style="102" customWidth="1"/>
    <col min="10765" max="10765" width="48.42578125" style="102" customWidth="1"/>
    <col min="10766" max="10766" width="13.85546875" style="102" customWidth="1"/>
    <col min="10767" max="10767" width="11.42578125" style="102" customWidth="1"/>
    <col min="10768" max="10768" width="11.85546875" style="102" customWidth="1"/>
    <col min="10769" max="11018" width="9.140625" style="102"/>
    <col min="11019" max="11019" width="11.5703125" style="102" customWidth="1"/>
    <col min="11020" max="11020" width="13.140625" style="102" customWidth="1"/>
    <col min="11021" max="11021" width="48.42578125" style="102" customWidth="1"/>
    <col min="11022" max="11022" width="13.85546875" style="102" customWidth="1"/>
    <col min="11023" max="11023" width="11.42578125" style="102" customWidth="1"/>
    <col min="11024" max="11024" width="11.85546875" style="102" customWidth="1"/>
    <col min="11025" max="11274" width="9.140625" style="102"/>
    <col min="11275" max="11275" width="11.5703125" style="102" customWidth="1"/>
    <col min="11276" max="11276" width="13.140625" style="102" customWidth="1"/>
    <col min="11277" max="11277" width="48.42578125" style="102" customWidth="1"/>
    <col min="11278" max="11278" width="13.85546875" style="102" customWidth="1"/>
    <col min="11279" max="11279" width="11.42578125" style="102" customWidth="1"/>
    <col min="11280" max="11280" width="11.85546875" style="102" customWidth="1"/>
    <col min="11281" max="11530" width="9.140625" style="102"/>
    <col min="11531" max="11531" width="11.5703125" style="102" customWidth="1"/>
    <col min="11532" max="11532" width="13.140625" style="102" customWidth="1"/>
    <col min="11533" max="11533" width="48.42578125" style="102" customWidth="1"/>
    <col min="11534" max="11534" width="13.85546875" style="102" customWidth="1"/>
    <col min="11535" max="11535" width="11.42578125" style="102" customWidth="1"/>
    <col min="11536" max="11536" width="11.85546875" style="102" customWidth="1"/>
    <col min="11537" max="11786" width="9.140625" style="102"/>
    <col min="11787" max="11787" width="11.5703125" style="102" customWidth="1"/>
    <col min="11788" max="11788" width="13.140625" style="102" customWidth="1"/>
    <col min="11789" max="11789" width="48.42578125" style="102" customWidth="1"/>
    <col min="11790" max="11790" width="13.85546875" style="102" customWidth="1"/>
    <col min="11791" max="11791" width="11.42578125" style="102" customWidth="1"/>
    <col min="11792" max="11792" width="11.85546875" style="102" customWidth="1"/>
    <col min="11793" max="12042" width="9.140625" style="102"/>
    <col min="12043" max="12043" width="11.5703125" style="102" customWidth="1"/>
    <col min="12044" max="12044" width="13.140625" style="102" customWidth="1"/>
    <col min="12045" max="12045" width="48.42578125" style="102" customWidth="1"/>
    <col min="12046" max="12046" width="13.85546875" style="102" customWidth="1"/>
    <col min="12047" max="12047" width="11.42578125" style="102" customWidth="1"/>
    <col min="12048" max="12048" width="11.85546875" style="102" customWidth="1"/>
    <col min="12049" max="12298" width="9.140625" style="102"/>
    <col min="12299" max="12299" width="11.5703125" style="102" customWidth="1"/>
    <col min="12300" max="12300" width="13.140625" style="102" customWidth="1"/>
    <col min="12301" max="12301" width="48.42578125" style="102" customWidth="1"/>
    <col min="12302" max="12302" width="13.85546875" style="102" customWidth="1"/>
    <col min="12303" max="12303" width="11.42578125" style="102" customWidth="1"/>
    <col min="12304" max="12304" width="11.85546875" style="102" customWidth="1"/>
    <col min="12305" max="12554" width="9.140625" style="102"/>
    <col min="12555" max="12555" width="11.5703125" style="102" customWidth="1"/>
    <col min="12556" max="12556" width="13.140625" style="102" customWidth="1"/>
    <col min="12557" max="12557" width="48.42578125" style="102" customWidth="1"/>
    <col min="12558" max="12558" width="13.85546875" style="102" customWidth="1"/>
    <col min="12559" max="12559" width="11.42578125" style="102" customWidth="1"/>
    <col min="12560" max="12560" width="11.85546875" style="102" customWidth="1"/>
    <col min="12561" max="12810" width="9.140625" style="102"/>
    <col min="12811" max="12811" width="11.5703125" style="102" customWidth="1"/>
    <col min="12812" max="12812" width="13.140625" style="102" customWidth="1"/>
    <col min="12813" max="12813" width="48.42578125" style="102" customWidth="1"/>
    <col min="12814" max="12814" width="13.85546875" style="102" customWidth="1"/>
    <col min="12815" max="12815" width="11.42578125" style="102" customWidth="1"/>
    <col min="12816" max="12816" width="11.85546875" style="102" customWidth="1"/>
    <col min="12817" max="13066" width="9.140625" style="102"/>
    <col min="13067" max="13067" width="11.5703125" style="102" customWidth="1"/>
    <col min="13068" max="13068" width="13.140625" style="102" customWidth="1"/>
    <col min="13069" max="13069" width="48.42578125" style="102" customWidth="1"/>
    <col min="13070" max="13070" width="13.85546875" style="102" customWidth="1"/>
    <col min="13071" max="13071" width="11.42578125" style="102" customWidth="1"/>
    <col min="13072" max="13072" width="11.85546875" style="102" customWidth="1"/>
    <col min="13073" max="13322" width="9.140625" style="102"/>
    <col min="13323" max="13323" width="11.5703125" style="102" customWidth="1"/>
    <col min="13324" max="13324" width="13.140625" style="102" customWidth="1"/>
    <col min="13325" max="13325" width="48.42578125" style="102" customWidth="1"/>
    <col min="13326" max="13326" width="13.85546875" style="102" customWidth="1"/>
    <col min="13327" max="13327" width="11.42578125" style="102" customWidth="1"/>
    <col min="13328" max="13328" width="11.85546875" style="102" customWidth="1"/>
    <col min="13329" max="13578" width="9.140625" style="102"/>
    <col min="13579" max="13579" width="11.5703125" style="102" customWidth="1"/>
    <col min="13580" max="13580" width="13.140625" style="102" customWidth="1"/>
    <col min="13581" max="13581" width="48.42578125" style="102" customWidth="1"/>
    <col min="13582" max="13582" width="13.85546875" style="102" customWidth="1"/>
    <col min="13583" max="13583" width="11.42578125" style="102" customWidth="1"/>
    <col min="13584" max="13584" width="11.85546875" style="102" customWidth="1"/>
    <col min="13585" max="13834" width="9.140625" style="102"/>
    <col min="13835" max="13835" width="11.5703125" style="102" customWidth="1"/>
    <col min="13836" max="13836" width="13.140625" style="102" customWidth="1"/>
    <col min="13837" max="13837" width="48.42578125" style="102" customWidth="1"/>
    <col min="13838" max="13838" width="13.85546875" style="102" customWidth="1"/>
    <col min="13839" max="13839" width="11.42578125" style="102" customWidth="1"/>
    <col min="13840" max="13840" width="11.85546875" style="102" customWidth="1"/>
    <col min="13841" max="14090" width="9.140625" style="102"/>
    <col min="14091" max="14091" width="11.5703125" style="102" customWidth="1"/>
    <col min="14092" max="14092" width="13.140625" style="102" customWidth="1"/>
    <col min="14093" max="14093" width="48.42578125" style="102" customWidth="1"/>
    <col min="14094" max="14094" width="13.85546875" style="102" customWidth="1"/>
    <col min="14095" max="14095" width="11.42578125" style="102" customWidth="1"/>
    <col min="14096" max="14096" width="11.85546875" style="102" customWidth="1"/>
    <col min="14097" max="14346" width="9.140625" style="102"/>
    <col min="14347" max="14347" width="11.5703125" style="102" customWidth="1"/>
    <col min="14348" max="14348" width="13.140625" style="102" customWidth="1"/>
    <col min="14349" max="14349" width="48.42578125" style="102" customWidth="1"/>
    <col min="14350" max="14350" width="13.85546875" style="102" customWidth="1"/>
    <col min="14351" max="14351" width="11.42578125" style="102" customWidth="1"/>
    <col min="14352" max="14352" width="11.85546875" style="102" customWidth="1"/>
    <col min="14353" max="14602" width="9.140625" style="102"/>
    <col min="14603" max="14603" width="11.5703125" style="102" customWidth="1"/>
    <col min="14604" max="14604" width="13.140625" style="102" customWidth="1"/>
    <col min="14605" max="14605" width="48.42578125" style="102" customWidth="1"/>
    <col min="14606" max="14606" width="13.85546875" style="102" customWidth="1"/>
    <col min="14607" max="14607" width="11.42578125" style="102" customWidth="1"/>
    <col min="14608" max="14608" width="11.85546875" style="102" customWidth="1"/>
    <col min="14609" max="14858" width="9.140625" style="102"/>
    <col min="14859" max="14859" width="11.5703125" style="102" customWidth="1"/>
    <col min="14860" max="14860" width="13.140625" style="102" customWidth="1"/>
    <col min="14861" max="14861" width="48.42578125" style="102" customWidth="1"/>
    <col min="14862" max="14862" width="13.85546875" style="102" customWidth="1"/>
    <col min="14863" max="14863" width="11.42578125" style="102" customWidth="1"/>
    <col min="14864" max="14864" width="11.85546875" style="102" customWidth="1"/>
    <col min="14865" max="15114" width="9.140625" style="102"/>
    <col min="15115" max="15115" width="11.5703125" style="102" customWidth="1"/>
    <col min="15116" max="15116" width="13.140625" style="102" customWidth="1"/>
    <col min="15117" max="15117" width="48.42578125" style="102" customWidth="1"/>
    <col min="15118" max="15118" width="13.85546875" style="102" customWidth="1"/>
    <col min="15119" max="15119" width="11.42578125" style="102" customWidth="1"/>
    <col min="15120" max="15120" width="11.85546875" style="102" customWidth="1"/>
    <col min="15121" max="15370" width="9.140625" style="102"/>
    <col min="15371" max="15371" width="11.5703125" style="102" customWidth="1"/>
    <col min="15372" max="15372" width="13.140625" style="102" customWidth="1"/>
    <col min="15373" max="15373" width="48.42578125" style="102" customWidth="1"/>
    <col min="15374" max="15374" width="13.85546875" style="102" customWidth="1"/>
    <col min="15375" max="15375" width="11.42578125" style="102" customWidth="1"/>
    <col min="15376" max="15376" width="11.85546875" style="102" customWidth="1"/>
    <col min="15377" max="15626" width="9.140625" style="102"/>
    <col min="15627" max="15627" width="11.5703125" style="102" customWidth="1"/>
    <col min="15628" max="15628" width="13.140625" style="102" customWidth="1"/>
    <col min="15629" max="15629" width="48.42578125" style="102" customWidth="1"/>
    <col min="15630" max="15630" width="13.85546875" style="102" customWidth="1"/>
    <col min="15631" max="15631" width="11.42578125" style="102" customWidth="1"/>
    <col min="15632" max="15632" width="11.85546875" style="102" customWidth="1"/>
    <col min="15633" max="15882" width="9.140625" style="102"/>
    <col min="15883" max="15883" width="11.5703125" style="102" customWidth="1"/>
    <col min="15884" max="15884" width="13.140625" style="102" customWidth="1"/>
    <col min="15885" max="15885" width="48.42578125" style="102" customWidth="1"/>
    <col min="15886" max="15886" width="13.85546875" style="102" customWidth="1"/>
    <col min="15887" max="15887" width="11.42578125" style="102" customWidth="1"/>
    <col min="15888" max="15888" width="11.85546875" style="102" customWidth="1"/>
    <col min="15889" max="16138" width="9.140625" style="102"/>
    <col min="16139" max="16139" width="11.5703125" style="102" customWidth="1"/>
    <col min="16140" max="16140" width="13.140625" style="102" customWidth="1"/>
    <col min="16141" max="16141" width="48.42578125" style="102" customWidth="1"/>
    <col min="16142" max="16142" width="13.85546875" style="102" customWidth="1"/>
    <col min="16143" max="16143" width="11.42578125" style="102" customWidth="1"/>
    <col min="16144" max="16144" width="11.85546875" style="102" customWidth="1"/>
    <col min="16145" max="16384" width="9.140625" style="102"/>
  </cols>
  <sheetData>
    <row r="1" spans="1:35" ht="34.5" customHeight="1" x14ac:dyDescent="0.2">
      <c r="A1" s="285" t="s">
        <v>2197</v>
      </c>
      <c r="B1" s="285"/>
      <c r="C1" s="285"/>
      <c r="D1" s="285"/>
      <c r="E1" s="285"/>
      <c r="F1" s="285"/>
      <c r="G1" s="285"/>
      <c r="H1" s="285"/>
      <c r="I1" s="285"/>
      <c r="J1" s="285"/>
      <c r="K1" s="285"/>
      <c r="L1" s="285"/>
      <c r="M1" s="285"/>
    </row>
    <row r="2" spans="1:35" ht="12.2" customHeight="1" x14ac:dyDescent="0.2">
      <c r="A2" s="139"/>
      <c r="B2" s="139"/>
      <c r="C2" s="139"/>
      <c r="D2" s="139"/>
      <c r="E2" s="139"/>
      <c r="F2" s="139"/>
      <c r="G2" s="139"/>
    </row>
    <row r="3" spans="1:35" ht="11.25" customHeight="1" x14ac:dyDescent="0.2"/>
    <row r="4" spans="1:35" ht="18.75" x14ac:dyDescent="0.2">
      <c r="A4" s="317" t="s">
        <v>2221</v>
      </c>
      <c r="B4" s="317"/>
      <c r="C4" s="317"/>
      <c r="D4" s="317"/>
      <c r="E4" s="317"/>
      <c r="F4" s="317"/>
      <c r="G4" s="317"/>
      <c r="H4" s="317"/>
      <c r="I4" s="317"/>
      <c r="J4" s="317"/>
      <c r="K4" s="317"/>
      <c r="L4" s="317"/>
      <c r="M4" s="317"/>
    </row>
    <row r="5" spans="1:35" ht="12.75" customHeight="1" x14ac:dyDescent="0.2"/>
    <row r="6" spans="1:35" ht="12.75" customHeight="1" thickBot="1" x14ac:dyDescent="0.25">
      <c r="A6" s="286"/>
      <c r="B6" s="286"/>
      <c r="C6" s="286"/>
      <c r="D6" s="286"/>
      <c r="E6" s="286"/>
      <c r="F6" s="286"/>
      <c r="G6" s="237"/>
    </row>
    <row r="7" spans="1:35" ht="43.5" customHeight="1" thickBot="1" x14ac:dyDescent="0.25">
      <c r="E7" s="325" t="s">
        <v>2974</v>
      </c>
      <c r="F7" s="326"/>
      <c r="G7" s="324"/>
      <c r="H7" s="325" t="s">
        <v>2969</v>
      </c>
      <c r="I7" s="326"/>
      <c r="J7" s="324"/>
      <c r="K7" s="325" t="s">
        <v>2970</v>
      </c>
      <c r="L7" s="326"/>
      <c r="M7" s="324"/>
    </row>
    <row r="8" spans="1:35" ht="12.75" customHeight="1" thickBot="1" x14ac:dyDescent="0.25">
      <c r="A8" s="287" t="s">
        <v>2</v>
      </c>
      <c r="B8" s="287" t="s">
        <v>3</v>
      </c>
      <c r="C8" s="289" t="s">
        <v>4</v>
      </c>
      <c r="D8" s="330" t="s">
        <v>5</v>
      </c>
      <c r="E8" s="332" t="s">
        <v>6</v>
      </c>
      <c r="F8" s="333"/>
      <c r="G8" s="334"/>
      <c r="H8" s="332" t="s">
        <v>6</v>
      </c>
      <c r="I8" s="333"/>
      <c r="J8" s="334"/>
      <c r="K8" s="329" t="s">
        <v>6</v>
      </c>
      <c r="L8" s="329"/>
      <c r="M8" s="329"/>
      <c r="N8" s="327" t="s">
        <v>3230</v>
      </c>
      <c r="O8" s="149"/>
    </row>
    <row r="9" spans="1:35" ht="36.75" customHeight="1" thickBot="1" x14ac:dyDescent="0.25">
      <c r="A9" s="288"/>
      <c r="B9" s="288"/>
      <c r="C9" s="290"/>
      <c r="D9" s="331"/>
      <c r="E9" s="243" t="s">
        <v>7</v>
      </c>
      <c r="F9" s="244" t="s">
        <v>8</v>
      </c>
      <c r="G9" s="250" t="s">
        <v>3326</v>
      </c>
      <c r="H9" s="244" t="s">
        <v>7</v>
      </c>
      <c r="I9" s="245" t="s">
        <v>8</v>
      </c>
      <c r="J9" s="236" t="s">
        <v>3326</v>
      </c>
      <c r="K9" s="242" t="s">
        <v>7</v>
      </c>
      <c r="L9" s="246" t="s">
        <v>8</v>
      </c>
      <c r="M9" s="236" t="s">
        <v>3326</v>
      </c>
      <c r="N9" s="328"/>
      <c r="O9" s="149"/>
    </row>
    <row r="10" spans="1:35" x14ac:dyDescent="0.2">
      <c r="A10" s="16" t="s">
        <v>9</v>
      </c>
      <c r="B10" s="16" t="s">
        <v>2222</v>
      </c>
      <c r="C10" s="17" t="s">
        <v>2223</v>
      </c>
      <c r="D10" s="16" t="s">
        <v>15</v>
      </c>
      <c r="E10" s="123">
        <v>179</v>
      </c>
      <c r="F10" s="123">
        <f>'10,2'!U12*'10,2'!$K$7</f>
        <v>193.16666666666669</v>
      </c>
      <c r="G10" s="123">
        <f>'10,2'!U12</f>
        <v>158.33333333333334</v>
      </c>
      <c r="H10" s="123">
        <v>201</v>
      </c>
      <c r="I10" s="123">
        <f>'10,2'!X12*'10,2'!$K$7</f>
        <v>234.85</v>
      </c>
      <c r="J10" s="123">
        <f>'10,2'!X12</f>
        <v>192.5</v>
      </c>
      <c r="K10" s="123">
        <v>435</v>
      </c>
      <c r="L10" s="123">
        <f>'10,2'!Z12*'10,2'!$K$7</f>
        <v>553.88</v>
      </c>
      <c r="M10" s="173">
        <f>'10,2'!AA12</f>
        <v>378.33333333333337</v>
      </c>
      <c r="N10" s="123">
        <f>ROUND('10,2'!K10*'1,2'!$E$29,0)</f>
        <v>0</v>
      </c>
      <c r="O10" s="123">
        <f>ROUND('10,2'!L10*'1,2'!$E$29,0)</f>
        <v>0</v>
      </c>
      <c r="P10" s="144"/>
      <c r="Q10" s="144"/>
      <c r="R10" s="144"/>
      <c r="S10" s="144"/>
      <c r="T10" s="144"/>
      <c r="U10" s="144"/>
      <c r="V10" s="145"/>
      <c r="W10" s="145"/>
      <c r="X10" s="145"/>
      <c r="Y10" s="145"/>
      <c r="Z10" s="145"/>
      <c r="AA10" s="145"/>
      <c r="AB10" s="150"/>
      <c r="AC10" s="144"/>
      <c r="AE10" s="144"/>
      <c r="AG10" s="144"/>
      <c r="AI10" s="144"/>
    </row>
    <row r="11" spans="1:35" x14ac:dyDescent="0.2">
      <c r="A11" s="16"/>
      <c r="B11" s="16"/>
      <c r="C11" s="28" t="s">
        <v>3016</v>
      </c>
      <c r="D11" s="16"/>
      <c r="E11" s="123"/>
      <c r="F11" s="123"/>
      <c r="G11" s="123"/>
      <c r="H11" s="123"/>
      <c r="I11" s="123"/>
      <c r="J11" s="123"/>
      <c r="K11" s="123"/>
      <c r="L11" s="123"/>
      <c r="M11" s="173"/>
      <c r="N11" s="123">
        <f>ROUND('10,2'!K11*'1,2'!$E$29,0)</f>
        <v>0</v>
      </c>
      <c r="O11" s="123">
        <f>ROUND('10,2'!L11*'1,2'!$E$29,0)</f>
        <v>0</v>
      </c>
      <c r="P11" s="144"/>
      <c r="Q11" s="144"/>
      <c r="R11" s="144"/>
      <c r="S11" s="144"/>
      <c r="T11" s="144"/>
      <c r="U11" s="144"/>
      <c r="V11" s="145"/>
      <c r="W11" s="145"/>
      <c r="X11" s="145"/>
      <c r="Y11" s="145"/>
      <c r="Z11" s="145"/>
      <c r="AA11" s="145"/>
      <c r="AC11" s="144"/>
      <c r="AE11" s="144"/>
      <c r="AG11" s="144"/>
      <c r="AI11" s="144"/>
    </row>
    <row r="12" spans="1:35" ht="25.5" x14ac:dyDescent="0.2">
      <c r="A12" s="16">
        <f>A10+1</f>
        <v>2</v>
      </c>
      <c r="B12" s="16" t="s">
        <v>2224</v>
      </c>
      <c r="C12" s="17" t="s">
        <v>3039</v>
      </c>
      <c r="D12" s="16" t="s">
        <v>15</v>
      </c>
      <c r="E12" s="123">
        <v>583</v>
      </c>
      <c r="F12" s="123">
        <f>'10,2'!U14*'10,2'!$K$7</f>
        <v>681.16666666666674</v>
      </c>
      <c r="G12" s="123">
        <f>'10,2'!U14</f>
        <v>558.33333333333337</v>
      </c>
      <c r="H12" s="123">
        <v>1117</v>
      </c>
      <c r="I12" s="123">
        <f>'10,2'!X14*'10,2'!$K$7</f>
        <v>1302.3499999999999</v>
      </c>
      <c r="J12" s="123">
        <f>'10,2'!X14</f>
        <v>1067.5</v>
      </c>
      <c r="K12" s="123">
        <v>1540</v>
      </c>
      <c r="L12" s="123">
        <f>'10,2'!Z14*'10,2'!$K$7</f>
        <v>2152.08</v>
      </c>
      <c r="M12" s="173">
        <f>'10,2'!AA14</f>
        <v>1470</v>
      </c>
      <c r="N12" s="123">
        <f>ROUND('10,2'!K12*'1,2'!$E$29,0)</f>
        <v>0</v>
      </c>
      <c r="O12" s="123">
        <f>ROUND('10,2'!L12*'1,2'!$E$29,0)</f>
        <v>0</v>
      </c>
      <c r="P12" s="144"/>
      <c r="Q12" s="144"/>
      <c r="R12" s="144"/>
      <c r="S12" s="144"/>
      <c r="T12" s="144"/>
      <c r="U12" s="144"/>
      <c r="V12" s="145"/>
      <c r="W12" s="145"/>
      <c r="X12" s="145"/>
      <c r="Y12" s="145"/>
      <c r="Z12" s="145"/>
      <c r="AA12" s="145"/>
      <c r="AC12" s="144"/>
      <c r="AE12" s="144"/>
      <c r="AG12" s="144"/>
      <c r="AI12" s="144"/>
    </row>
    <row r="13" spans="1:35" x14ac:dyDescent="0.2">
      <c r="A13" s="16">
        <f>A12+1</f>
        <v>3</v>
      </c>
      <c r="B13" s="16" t="s">
        <v>2225</v>
      </c>
      <c r="C13" s="17" t="s">
        <v>2226</v>
      </c>
      <c r="D13" s="16" t="s">
        <v>15</v>
      </c>
      <c r="E13" s="123">
        <v>362</v>
      </c>
      <c r="F13" s="123">
        <f>'10,2'!U15*'10,2'!$K$7</f>
        <v>408.7</v>
      </c>
      <c r="G13" s="123">
        <f>'10,2'!U15</f>
        <v>335</v>
      </c>
      <c r="H13" s="123">
        <v>555</v>
      </c>
      <c r="I13" s="123">
        <f>'10,2'!X15*'10,2'!$K$7</f>
        <v>632.36666666666667</v>
      </c>
      <c r="J13" s="123">
        <f>'10,2'!X15</f>
        <v>518.33333333333337</v>
      </c>
      <c r="K13" s="123">
        <v>901</v>
      </c>
      <c r="L13" s="123">
        <f>'10,2'!Z15*'10,2'!$K$7</f>
        <v>1215.1199999999999</v>
      </c>
      <c r="M13" s="173">
        <f>'10,2'!AA15</f>
        <v>830</v>
      </c>
      <c r="N13" s="123">
        <f>ROUND('10,2'!K13*'1,2'!$E$29,0)</f>
        <v>0</v>
      </c>
      <c r="O13" s="123">
        <f>ROUND('10,2'!L13*'1,2'!$E$29,0)</f>
        <v>0</v>
      </c>
      <c r="P13" s="144"/>
      <c r="Q13" s="144"/>
      <c r="R13" s="144"/>
      <c r="S13" s="144"/>
      <c r="T13" s="144"/>
      <c r="U13" s="144"/>
      <c r="V13" s="145"/>
      <c r="W13" s="145"/>
      <c r="X13" s="145"/>
      <c r="Y13" s="145"/>
      <c r="Z13" s="145"/>
      <c r="AA13" s="145"/>
      <c r="AC13" s="144"/>
      <c r="AE13" s="144"/>
      <c r="AG13" s="144"/>
      <c r="AI13" s="144"/>
    </row>
    <row r="14" spans="1:35" x14ac:dyDescent="0.2">
      <c r="A14" s="16">
        <f t="shared" ref="A14:A62" si="0">A13+1</f>
        <v>4</v>
      </c>
      <c r="B14" s="16" t="s">
        <v>2227</v>
      </c>
      <c r="C14" s="17" t="s">
        <v>2228</v>
      </c>
      <c r="D14" s="16" t="s">
        <v>15</v>
      </c>
      <c r="E14" s="123">
        <v>148</v>
      </c>
      <c r="F14" s="123">
        <f>'10,2'!U16*'10,2'!$K$7</f>
        <v>164.7</v>
      </c>
      <c r="G14" s="123">
        <f>'10,2'!U16</f>
        <v>135</v>
      </c>
      <c r="H14" s="123">
        <v>225</v>
      </c>
      <c r="I14" s="123">
        <f>'10,2'!X16*'10,2'!$K$7</f>
        <v>253.15</v>
      </c>
      <c r="J14" s="123">
        <f>'10,2'!X16</f>
        <v>207.5</v>
      </c>
      <c r="K14" s="123">
        <v>363</v>
      </c>
      <c r="L14" s="123">
        <f>'10,2'!Z16*'10,2'!$K$7</f>
        <v>490.44</v>
      </c>
      <c r="M14" s="173">
        <f>'10,2'!AA16</f>
        <v>335</v>
      </c>
      <c r="N14" s="123">
        <f>ROUND('10,2'!K14*'1,2'!$E$29,0)</f>
        <v>0</v>
      </c>
      <c r="O14" s="123">
        <f>ROUND('10,2'!L14*'1,2'!$E$29,0)</f>
        <v>0</v>
      </c>
      <c r="P14" s="144"/>
      <c r="Q14" s="144"/>
      <c r="R14" s="144"/>
      <c r="S14" s="144"/>
      <c r="T14" s="144"/>
      <c r="U14" s="144"/>
      <c r="V14" s="145"/>
      <c r="W14" s="145"/>
      <c r="X14" s="145"/>
      <c r="Y14" s="145"/>
      <c r="Z14" s="145"/>
      <c r="AA14" s="145"/>
      <c r="AC14" s="144"/>
      <c r="AE14" s="144"/>
      <c r="AG14" s="144"/>
      <c r="AI14" s="144"/>
    </row>
    <row r="15" spans="1:35" x14ac:dyDescent="0.2">
      <c r="A15" s="16">
        <f t="shared" si="0"/>
        <v>5</v>
      </c>
      <c r="B15" s="16" t="s">
        <v>2229</v>
      </c>
      <c r="C15" s="17" t="s">
        <v>2230</v>
      </c>
      <c r="D15" s="16" t="s">
        <v>15</v>
      </c>
      <c r="E15" s="123">
        <v>755</v>
      </c>
      <c r="F15" s="123">
        <f>'10,2'!U17*'10,2'!$K$7</f>
        <v>850.94999999999993</v>
      </c>
      <c r="G15" s="123">
        <f>'10,2'!U17</f>
        <v>697.5</v>
      </c>
      <c r="H15" s="123">
        <v>1156</v>
      </c>
      <c r="I15" s="123">
        <f>'10,2'!X17*'10,2'!$K$7</f>
        <v>1317.6</v>
      </c>
      <c r="J15" s="123">
        <f>'10,2'!X17</f>
        <v>1080</v>
      </c>
      <c r="K15" s="123">
        <v>1877</v>
      </c>
      <c r="L15" s="123">
        <f>'10,2'!Z17*'10,2'!$K$7</f>
        <v>2530.2799999999997</v>
      </c>
      <c r="M15" s="173">
        <f>'10,2'!AA17</f>
        <v>1728.3333333333335</v>
      </c>
      <c r="N15" s="123">
        <f>ROUND('10,2'!K15*'1,2'!$E$29,0)</f>
        <v>0</v>
      </c>
      <c r="O15" s="123">
        <f>ROUND('10,2'!L15*'1,2'!$E$29,0)</f>
        <v>0</v>
      </c>
      <c r="P15" s="144"/>
      <c r="Q15" s="144"/>
      <c r="R15" s="144"/>
      <c r="S15" s="144"/>
      <c r="T15" s="144"/>
      <c r="U15" s="144"/>
      <c r="V15" s="145"/>
      <c r="W15" s="145"/>
      <c r="X15" s="145"/>
      <c r="Y15" s="145"/>
      <c r="Z15" s="145"/>
      <c r="AA15" s="145"/>
      <c r="AC15" s="144"/>
      <c r="AE15" s="144"/>
      <c r="AG15" s="144"/>
      <c r="AI15" s="144"/>
    </row>
    <row r="16" spans="1:35" x14ac:dyDescent="0.2">
      <c r="A16" s="16">
        <f t="shared" si="0"/>
        <v>6</v>
      </c>
      <c r="B16" s="16" t="s">
        <v>2231</v>
      </c>
      <c r="C16" s="17" t="s">
        <v>2232</v>
      </c>
      <c r="D16" s="16" t="s">
        <v>15</v>
      </c>
      <c r="E16" s="123">
        <v>320</v>
      </c>
      <c r="F16" s="123">
        <f>'10,2'!U18*'10,2'!$K$7</f>
        <v>358.88333333333333</v>
      </c>
      <c r="G16" s="123">
        <f>'10,2'!U18</f>
        <v>294.16666666666669</v>
      </c>
      <c r="H16" s="123">
        <v>477</v>
      </c>
      <c r="I16" s="123">
        <f>'10,2'!X18*'10,2'!$K$7</f>
        <v>542.9</v>
      </c>
      <c r="J16" s="123">
        <f>'10,2'!X18</f>
        <v>445</v>
      </c>
      <c r="K16" s="123">
        <v>788</v>
      </c>
      <c r="L16" s="123">
        <f>'10,2'!Z18*'10,2'!$K$7</f>
        <v>1058.96</v>
      </c>
      <c r="M16" s="173">
        <f>'10,2'!AA18</f>
        <v>723.33333333333337</v>
      </c>
      <c r="N16" s="123">
        <f>ROUND('10,2'!K16*'1,2'!$E$29,0)</f>
        <v>0</v>
      </c>
      <c r="O16" s="123">
        <f>ROUND('10,2'!L16*'1,2'!$E$29,0)</f>
        <v>0</v>
      </c>
      <c r="P16" s="144"/>
      <c r="Q16" s="144"/>
      <c r="R16" s="144"/>
      <c r="S16" s="144"/>
      <c r="T16" s="144"/>
      <c r="U16" s="144"/>
      <c r="V16" s="145"/>
      <c r="W16" s="145"/>
      <c r="X16" s="145"/>
      <c r="Y16" s="145"/>
      <c r="Z16" s="145"/>
      <c r="AA16" s="145"/>
      <c r="AC16" s="144"/>
      <c r="AE16" s="144"/>
      <c r="AG16" s="144"/>
      <c r="AI16" s="144"/>
    </row>
    <row r="17" spans="1:35" x14ac:dyDescent="0.2">
      <c r="A17" s="16">
        <f t="shared" si="0"/>
        <v>7</v>
      </c>
      <c r="B17" s="16" t="s">
        <v>2233</v>
      </c>
      <c r="C17" s="17" t="s">
        <v>2234</v>
      </c>
      <c r="D17" s="16" t="s">
        <v>15</v>
      </c>
      <c r="E17" s="123">
        <v>148</v>
      </c>
      <c r="F17" s="123">
        <f>'10,2'!U19*'10,2'!$K$7</f>
        <v>164.7</v>
      </c>
      <c r="G17" s="123">
        <f>'10,2'!U19</f>
        <v>135</v>
      </c>
      <c r="H17" s="123">
        <v>225</v>
      </c>
      <c r="I17" s="123">
        <f>'10,2'!X19*'10,2'!$K$7</f>
        <v>253.15</v>
      </c>
      <c r="J17" s="123">
        <f>'10,2'!X19</f>
        <v>207.5</v>
      </c>
      <c r="K17" s="123">
        <v>363</v>
      </c>
      <c r="L17" s="123">
        <f>'10,2'!Z19*'10,2'!$K$7</f>
        <v>490.44</v>
      </c>
      <c r="M17" s="173">
        <f>'10,2'!AA19</f>
        <v>335</v>
      </c>
      <c r="N17" s="123">
        <f>ROUND('10,2'!K17*'1,2'!$E$29,0)</f>
        <v>0</v>
      </c>
      <c r="O17" s="123">
        <f>ROUND('10,2'!L17*'1,2'!$E$29,0)</f>
        <v>0</v>
      </c>
      <c r="P17" s="144"/>
      <c r="Q17" s="144"/>
      <c r="R17" s="144"/>
      <c r="S17" s="144"/>
      <c r="T17" s="144"/>
      <c r="U17" s="144"/>
      <c r="V17" s="145"/>
      <c r="W17" s="145"/>
      <c r="X17" s="145"/>
      <c r="Y17" s="145"/>
      <c r="Z17" s="145"/>
      <c r="AA17" s="145"/>
      <c r="AC17" s="144"/>
      <c r="AE17" s="144"/>
      <c r="AG17" s="144"/>
      <c r="AI17" s="144"/>
    </row>
    <row r="18" spans="1:35" x14ac:dyDescent="0.2">
      <c r="A18" s="16">
        <f t="shared" si="0"/>
        <v>8</v>
      </c>
      <c r="B18" s="16" t="s">
        <v>2235</v>
      </c>
      <c r="C18" s="17" t="s">
        <v>2236</v>
      </c>
      <c r="D18" s="16" t="s">
        <v>15</v>
      </c>
      <c r="E18" s="123">
        <v>181</v>
      </c>
      <c r="F18" s="123">
        <f>'10,2'!U20*'10,2'!$K$7</f>
        <v>204.35</v>
      </c>
      <c r="G18" s="123">
        <f>'10,2'!U20</f>
        <v>167.5</v>
      </c>
      <c r="H18" s="123">
        <v>277</v>
      </c>
      <c r="I18" s="123">
        <f>'10,2'!X20*'10,2'!$K$7</f>
        <v>316.18333333333334</v>
      </c>
      <c r="J18" s="123">
        <f>'10,2'!X20</f>
        <v>259.16666666666669</v>
      </c>
      <c r="K18" s="123">
        <v>450</v>
      </c>
      <c r="L18" s="123">
        <f>'10,2'!Z20*'10,2'!$K$7</f>
        <v>607.55999999999995</v>
      </c>
      <c r="M18" s="173">
        <f>'10,2'!AA20</f>
        <v>415</v>
      </c>
      <c r="N18" s="123">
        <f>ROUND('10,2'!K18*'1,2'!$E$29,0)</f>
        <v>0</v>
      </c>
      <c r="O18" s="123">
        <f>ROUND('10,2'!L18*'1,2'!$E$29,0)</f>
        <v>0</v>
      </c>
      <c r="P18" s="144"/>
      <c r="Q18" s="144"/>
      <c r="R18" s="144"/>
      <c r="S18" s="144"/>
      <c r="T18" s="144"/>
      <c r="U18" s="144"/>
      <c r="V18" s="145"/>
      <c r="W18" s="145"/>
      <c r="X18" s="145"/>
      <c r="Y18" s="145"/>
      <c r="Z18" s="145"/>
      <c r="AA18" s="145"/>
      <c r="AC18" s="144"/>
      <c r="AE18" s="144"/>
      <c r="AG18" s="144"/>
      <c r="AI18" s="144"/>
    </row>
    <row r="19" spans="1:35" x14ac:dyDescent="0.2">
      <c r="A19" s="16">
        <f t="shared" si="0"/>
        <v>9</v>
      </c>
      <c r="B19" s="16" t="s">
        <v>2237</v>
      </c>
      <c r="C19" s="17" t="s">
        <v>2238</v>
      </c>
      <c r="D19" s="16" t="s">
        <v>15</v>
      </c>
      <c r="E19" s="123">
        <v>76</v>
      </c>
      <c r="F19" s="123">
        <f>'10,2'!U21*'10,2'!$K$7</f>
        <v>84.38333333333334</v>
      </c>
      <c r="G19" s="123">
        <f>'10,2'!U21</f>
        <v>69.166666666666671</v>
      </c>
      <c r="H19" s="123">
        <v>116</v>
      </c>
      <c r="I19" s="123">
        <f>'10,2'!X21*'10,2'!$K$7</f>
        <v>131.15</v>
      </c>
      <c r="J19" s="123">
        <f>'10,2'!X21</f>
        <v>107.5</v>
      </c>
      <c r="K19" s="123">
        <v>189</v>
      </c>
      <c r="L19" s="123">
        <f>'10,2'!Z21*'10,2'!$K$7</f>
        <v>253.76</v>
      </c>
      <c r="M19" s="173">
        <f>'10,2'!AA21</f>
        <v>173.33333333333334</v>
      </c>
      <c r="N19" s="123">
        <f>ROUND('10,2'!K19*'1,2'!$E$29,0)</f>
        <v>0</v>
      </c>
      <c r="O19" s="123">
        <f>ROUND('10,2'!L19*'1,2'!$E$29,0)</f>
        <v>0</v>
      </c>
      <c r="P19" s="144"/>
      <c r="Q19" s="144"/>
      <c r="R19" s="144"/>
      <c r="S19" s="144"/>
      <c r="T19" s="144"/>
      <c r="U19" s="144"/>
      <c r="V19" s="145"/>
      <c r="W19" s="145"/>
      <c r="X19" s="145"/>
      <c r="Y19" s="145"/>
      <c r="Z19" s="145"/>
      <c r="AA19" s="145"/>
      <c r="AC19" s="144"/>
      <c r="AE19" s="144"/>
      <c r="AG19" s="144"/>
      <c r="AI19" s="144"/>
    </row>
    <row r="20" spans="1:35" x14ac:dyDescent="0.2">
      <c r="A20" s="16">
        <f t="shared" si="0"/>
        <v>10</v>
      </c>
      <c r="B20" s="16" t="s">
        <v>2239</v>
      </c>
      <c r="C20" s="17" t="s">
        <v>2240</v>
      </c>
      <c r="D20" s="16" t="s">
        <v>15</v>
      </c>
      <c r="E20" s="123">
        <v>101</v>
      </c>
      <c r="F20" s="123">
        <f>'10,2'!U22*'10,2'!$K$7</f>
        <v>113.86666666666667</v>
      </c>
      <c r="G20" s="123">
        <f>'10,2'!U22</f>
        <v>93.333333333333343</v>
      </c>
      <c r="H20" s="123">
        <v>154</v>
      </c>
      <c r="I20" s="123">
        <f>'10,2'!X22*'10,2'!$K$7</f>
        <v>174.86666666666667</v>
      </c>
      <c r="J20" s="123">
        <f>'10,2'!X22</f>
        <v>143.33333333333334</v>
      </c>
      <c r="K20" s="123">
        <v>249</v>
      </c>
      <c r="L20" s="123">
        <f>'10,2'!Z22*'10,2'!$K$7</f>
        <v>337.94</v>
      </c>
      <c r="M20" s="173">
        <f>'10,2'!AA22</f>
        <v>230.83333333333334</v>
      </c>
      <c r="N20" s="123">
        <f>ROUND('10,2'!K20*'1,2'!$E$29,0)</f>
        <v>0</v>
      </c>
      <c r="O20" s="123">
        <f>ROUND('10,2'!L20*'1,2'!$E$29,0)</f>
        <v>0</v>
      </c>
      <c r="P20" s="144"/>
      <c r="Q20" s="144"/>
      <c r="R20" s="144"/>
      <c r="S20" s="144"/>
      <c r="T20" s="144"/>
      <c r="U20" s="144"/>
      <c r="V20" s="145"/>
      <c r="W20" s="145"/>
      <c r="X20" s="145"/>
      <c r="Y20" s="145"/>
      <c r="Z20" s="145"/>
      <c r="AA20" s="145"/>
      <c r="AC20" s="144"/>
      <c r="AE20" s="144"/>
      <c r="AG20" s="144"/>
      <c r="AI20" s="144"/>
    </row>
    <row r="21" spans="1:35" x14ac:dyDescent="0.2">
      <c r="A21" s="16">
        <f t="shared" si="0"/>
        <v>11</v>
      </c>
      <c r="B21" s="16" t="s">
        <v>2241</v>
      </c>
      <c r="C21" s="17" t="s">
        <v>2242</v>
      </c>
      <c r="D21" s="16" t="s">
        <v>15</v>
      </c>
      <c r="E21" s="123">
        <v>126</v>
      </c>
      <c r="F21" s="123">
        <f>'10,2'!U23*'10,2'!$K$7</f>
        <v>142.33333333333334</v>
      </c>
      <c r="G21" s="123">
        <f>'10,2'!U23</f>
        <v>116.66666666666667</v>
      </c>
      <c r="H21" s="123">
        <v>194</v>
      </c>
      <c r="I21" s="123">
        <f>'10,2'!X23*'10,2'!$K$7</f>
        <v>218.58333333333334</v>
      </c>
      <c r="J21" s="123">
        <f>'10,2'!X23</f>
        <v>179.16666666666669</v>
      </c>
      <c r="K21" s="123">
        <v>314</v>
      </c>
      <c r="L21" s="123">
        <f>'10,2'!Z23*'10,2'!$K$7</f>
        <v>423.34</v>
      </c>
      <c r="M21" s="173">
        <f>'10,2'!AA23</f>
        <v>289.16666666666669</v>
      </c>
      <c r="N21" s="123">
        <f>ROUND('10,2'!K21*'1,2'!$E$29,0)</f>
        <v>0</v>
      </c>
      <c r="O21" s="123">
        <f>ROUND('10,2'!L21*'1,2'!$E$29,0)</f>
        <v>0</v>
      </c>
      <c r="P21" s="144"/>
      <c r="Q21" s="144"/>
      <c r="R21" s="144"/>
      <c r="S21" s="144"/>
      <c r="T21" s="144"/>
      <c r="U21" s="144"/>
      <c r="V21" s="145"/>
      <c r="W21" s="145"/>
      <c r="X21" s="145"/>
      <c r="Y21" s="145"/>
      <c r="Z21" s="145"/>
      <c r="AA21" s="145"/>
      <c r="AC21" s="144"/>
      <c r="AE21" s="144"/>
      <c r="AG21" s="144"/>
      <c r="AI21" s="144"/>
    </row>
    <row r="22" spans="1:35" x14ac:dyDescent="0.2">
      <c r="A22" s="16">
        <f t="shared" si="0"/>
        <v>12</v>
      </c>
      <c r="B22" s="16" t="s">
        <v>2243</v>
      </c>
      <c r="C22" s="17" t="s">
        <v>2244</v>
      </c>
      <c r="D22" s="16" t="s">
        <v>15</v>
      </c>
      <c r="E22" s="123">
        <v>76</v>
      </c>
      <c r="F22" s="123">
        <f>'10,2'!U24*'10,2'!$K$7</f>
        <v>84.38333333333334</v>
      </c>
      <c r="G22" s="123">
        <f>'10,2'!U24</f>
        <v>69.166666666666671</v>
      </c>
      <c r="H22" s="123">
        <v>116</v>
      </c>
      <c r="I22" s="123">
        <f>'10,2'!X24*'10,2'!$K$7</f>
        <v>131.15</v>
      </c>
      <c r="J22" s="123">
        <f>'10,2'!X24</f>
        <v>107.5</v>
      </c>
      <c r="K22" s="123">
        <v>189</v>
      </c>
      <c r="L22" s="123">
        <f>'10,2'!Z24*'10,2'!$K$7</f>
        <v>253.76</v>
      </c>
      <c r="M22" s="173">
        <f>'10,2'!AA24</f>
        <v>173.33333333333334</v>
      </c>
      <c r="N22" s="123">
        <f>ROUND('10,2'!K22*'1,2'!$E$29,0)</f>
        <v>0</v>
      </c>
      <c r="O22" s="123">
        <f>ROUND('10,2'!L22*'1,2'!$E$29,0)</f>
        <v>0</v>
      </c>
      <c r="P22" s="144"/>
      <c r="Q22" s="144"/>
      <c r="R22" s="144"/>
      <c r="S22" s="144"/>
      <c r="T22" s="144"/>
      <c r="U22" s="144"/>
      <c r="V22" s="145"/>
      <c r="W22" s="145"/>
      <c r="X22" s="145"/>
      <c r="Y22" s="145"/>
      <c r="Z22" s="145"/>
      <c r="AA22" s="145"/>
      <c r="AC22" s="144"/>
      <c r="AE22" s="144"/>
      <c r="AG22" s="144"/>
      <c r="AI22" s="144"/>
    </row>
    <row r="23" spans="1:35" x14ac:dyDescent="0.2">
      <c r="A23" s="16">
        <f t="shared" si="0"/>
        <v>13</v>
      </c>
      <c r="B23" s="16" t="s">
        <v>2245</v>
      </c>
      <c r="C23" s="17" t="s">
        <v>2246</v>
      </c>
      <c r="D23" s="16" t="s">
        <v>15</v>
      </c>
      <c r="E23" s="123">
        <v>101</v>
      </c>
      <c r="F23" s="123">
        <f>'10,2'!U25*'10,2'!$K$7</f>
        <v>113.86666666666667</v>
      </c>
      <c r="G23" s="123">
        <f>'10,2'!U25</f>
        <v>93.333333333333343</v>
      </c>
      <c r="H23" s="123">
        <v>154</v>
      </c>
      <c r="I23" s="123">
        <f>'10,2'!X25*'10,2'!$K$7</f>
        <v>174.86666666666667</v>
      </c>
      <c r="J23" s="123">
        <f>'10,2'!X25</f>
        <v>143.33333333333334</v>
      </c>
      <c r="K23" s="123">
        <v>249</v>
      </c>
      <c r="L23" s="123">
        <f>'10,2'!Z25*'10,2'!$K$7</f>
        <v>337.94</v>
      </c>
      <c r="M23" s="173">
        <f>'10,2'!AA25</f>
        <v>230.83333333333334</v>
      </c>
      <c r="N23" s="123">
        <f>ROUND('10,2'!K23*'1,2'!$E$29,0)</f>
        <v>0</v>
      </c>
      <c r="O23" s="123">
        <f>ROUND('10,2'!L23*'1,2'!$E$29,0)</f>
        <v>0</v>
      </c>
      <c r="P23" s="144"/>
      <c r="Q23" s="144"/>
      <c r="R23" s="144"/>
      <c r="S23" s="144"/>
      <c r="T23" s="144"/>
      <c r="U23" s="144"/>
      <c r="V23" s="145"/>
      <c r="W23" s="145"/>
      <c r="X23" s="145"/>
      <c r="Y23" s="145"/>
      <c r="Z23" s="145"/>
      <c r="AA23" s="145"/>
      <c r="AC23" s="144"/>
      <c r="AE23" s="144"/>
      <c r="AG23" s="144"/>
      <c r="AI23" s="144"/>
    </row>
    <row r="24" spans="1:35" x14ac:dyDescent="0.2">
      <c r="A24" s="16">
        <f t="shared" si="0"/>
        <v>14</v>
      </c>
      <c r="B24" s="16" t="s">
        <v>2247</v>
      </c>
      <c r="C24" s="17" t="s">
        <v>2248</v>
      </c>
      <c r="D24" s="16" t="s">
        <v>15</v>
      </c>
      <c r="E24" s="123">
        <v>624</v>
      </c>
      <c r="F24" s="123">
        <f>'10,2'!U26*'10,2'!$K$7</f>
        <v>702.51666666666665</v>
      </c>
      <c r="G24" s="123">
        <f>'10,2'!U26</f>
        <v>575.83333333333337</v>
      </c>
      <c r="H24" s="123">
        <v>956</v>
      </c>
      <c r="I24" s="123">
        <f>'10,2'!X26*'10,2'!$K$7</f>
        <v>1087.8333333333335</v>
      </c>
      <c r="J24" s="123">
        <f>'10,2'!X26</f>
        <v>891.66666666666674</v>
      </c>
      <c r="K24" s="123">
        <v>1550</v>
      </c>
      <c r="L24" s="123">
        <f>'10,2'!Z26*'10,2'!$K$7</f>
        <v>2092.2999999999997</v>
      </c>
      <c r="M24" s="173">
        <f>'10,2'!AA26</f>
        <v>1429.1666666666667</v>
      </c>
      <c r="N24" s="123">
        <f>ROUND('10,2'!K24*'1,2'!$E$29,0)</f>
        <v>0</v>
      </c>
      <c r="O24" s="123">
        <f>ROUND('10,2'!L24*'1,2'!$E$29,0)</f>
        <v>0</v>
      </c>
      <c r="P24" s="144"/>
      <c r="Q24" s="144"/>
      <c r="R24" s="144"/>
      <c r="S24" s="144"/>
      <c r="T24" s="144"/>
      <c r="U24" s="144"/>
      <c r="V24" s="145"/>
      <c r="W24" s="145"/>
      <c r="X24" s="145"/>
      <c r="Y24" s="145"/>
      <c r="Z24" s="145"/>
      <c r="AA24" s="145"/>
      <c r="AC24" s="144"/>
      <c r="AE24" s="144"/>
      <c r="AG24" s="144"/>
      <c r="AI24" s="144"/>
    </row>
    <row r="25" spans="1:35" x14ac:dyDescent="0.2">
      <c r="A25" s="16">
        <f t="shared" si="0"/>
        <v>15</v>
      </c>
      <c r="B25" s="16" t="s">
        <v>2249</v>
      </c>
      <c r="C25" s="17" t="s">
        <v>2250</v>
      </c>
      <c r="D25" s="16" t="s">
        <v>15</v>
      </c>
      <c r="E25" s="123">
        <v>408</v>
      </c>
      <c r="F25" s="123">
        <f>'10,2'!U27*'10,2'!$K$7</f>
        <v>459.53333333333336</v>
      </c>
      <c r="G25" s="123">
        <f>'10,2'!U27</f>
        <v>376.66666666666669</v>
      </c>
      <c r="H25" s="123">
        <v>624</v>
      </c>
      <c r="I25" s="123">
        <f>'10,2'!X27*'10,2'!$K$7</f>
        <v>711.66666666666674</v>
      </c>
      <c r="J25" s="123">
        <f>'10,2'!X27</f>
        <v>583.33333333333337</v>
      </c>
      <c r="K25" s="123">
        <v>1013</v>
      </c>
      <c r="L25" s="123">
        <f>'10,2'!Z27*'10,2'!$K$7</f>
        <v>1367.62</v>
      </c>
      <c r="M25" s="173">
        <f>'10,2'!AA27</f>
        <v>934.16666666666674</v>
      </c>
      <c r="N25" s="123">
        <f>ROUND('10,2'!K25*'1,2'!$E$29,0)</f>
        <v>0</v>
      </c>
      <c r="O25" s="123">
        <f>ROUND('10,2'!L25*'1,2'!$E$29,0)</f>
        <v>0</v>
      </c>
      <c r="P25" s="144"/>
      <c r="Q25" s="144"/>
      <c r="R25" s="144"/>
      <c r="S25" s="144"/>
      <c r="T25" s="144"/>
      <c r="U25" s="144"/>
      <c r="V25" s="145"/>
      <c r="W25" s="145"/>
      <c r="X25" s="145"/>
      <c r="Y25" s="145"/>
      <c r="Z25" s="145"/>
      <c r="AA25" s="145"/>
      <c r="AC25" s="144"/>
      <c r="AE25" s="144"/>
      <c r="AG25" s="144"/>
      <c r="AI25" s="144"/>
    </row>
    <row r="26" spans="1:35" x14ac:dyDescent="0.2">
      <c r="A26" s="16">
        <f t="shared" si="0"/>
        <v>16</v>
      </c>
      <c r="B26" s="16" t="s">
        <v>2251</v>
      </c>
      <c r="C26" s="17" t="s">
        <v>2252</v>
      </c>
      <c r="D26" s="16" t="s">
        <v>15</v>
      </c>
      <c r="E26" s="123">
        <v>348</v>
      </c>
      <c r="F26" s="123">
        <f>'10,2'!U28*'10,2'!$K$7</f>
        <v>392.43333333333334</v>
      </c>
      <c r="G26" s="123">
        <f>'10,2'!U28</f>
        <v>321.66666666666669</v>
      </c>
      <c r="H26" s="123">
        <v>533</v>
      </c>
      <c r="I26" s="123">
        <f>'10,2'!X28*'10,2'!$K$7</f>
        <v>604.91666666666674</v>
      </c>
      <c r="J26" s="123">
        <f>'10,2'!X28</f>
        <v>495.83333333333337</v>
      </c>
      <c r="K26" s="123">
        <v>863</v>
      </c>
      <c r="L26" s="123">
        <f>'10,2'!Z28*'10,2'!$K$7</f>
        <v>1162.6600000000001</v>
      </c>
      <c r="M26" s="173">
        <f>'10,2'!AA28</f>
        <v>794.16666666666674</v>
      </c>
      <c r="N26" s="123">
        <f>ROUND('10,2'!K26*'1,2'!$E$29,0)</f>
        <v>0</v>
      </c>
      <c r="O26" s="123">
        <f>ROUND('10,2'!L26*'1,2'!$E$29,0)</f>
        <v>0</v>
      </c>
      <c r="P26" s="144"/>
      <c r="Q26" s="144"/>
      <c r="R26" s="144"/>
      <c r="S26" s="144"/>
      <c r="T26" s="144"/>
      <c r="U26" s="144"/>
      <c r="V26" s="145"/>
      <c r="W26" s="145"/>
      <c r="X26" s="145"/>
      <c r="Y26" s="145"/>
      <c r="Z26" s="145"/>
      <c r="AA26" s="145"/>
      <c r="AC26" s="144"/>
      <c r="AE26" s="144"/>
      <c r="AG26" s="144"/>
      <c r="AI26" s="144"/>
    </row>
    <row r="27" spans="1:35" x14ac:dyDescent="0.2">
      <c r="A27" s="16">
        <f t="shared" si="0"/>
        <v>17</v>
      </c>
      <c r="B27" s="16" t="s">
        <v>2253</v>
      </c>
      <c r="C27" s="17" t="s">
        <v>2254</v>
      </c>
      <c r="D27" s="16" t="s">
        <v>15</v>
      </c>
      <c r="E27" s="123">
        <v>217</v>
      </c>
      <c r="F27" s="123">
        <f>'10,2'!U29*'10,2'!$K$7</f>
        <v>244</v>
      </c>
      <c r="G27" s="123">
        <f>'10,2'!U29</f>
        <v>200</v>
      </c>
      <c r="H27" s="123">
        <v>331</v>
      </c>
      <c r="I27" s="123">
        <f>'10,2'!X29*'10,2'!$K$7</f>
        <v>377.18333333333334</v>
      </c>
      <c r="J27" s="123">
        <f>'10,2'!X29</f>
        <v>309.16666666666669</v>
      </c>
      <c r="K27" s="123">
        <v>538</v>
      </c>
      <c r="L27" s="123">
        <f>'10,2'!Z29*'10,2'!$K$7</f>
        <v>725.9</v>
      </c>
      <c r="M27" s="173">
        <f>'10,2'!AA29</f>
        <v>495.83333333333337</v>
      </c>
      <c r="N27" s="123">
        <f>ROUND('10,2'!K27*'1,2'!$E$29,0)</f>
        <v>0</v>
      </c>
      <c r="O27" s="123">
        <f>ROUND('10,2'!L27*'1,2'!$E$29,0)</f>
        <v>0</v>
      </c>
      <c r="P27" s="144"/>
      <c r="Q27" s="144"/>
      <c r="R27" s="144"/>
      <c r="S27" s="144"/>
      <c r="T27" s="144"/>
      <c r="U27" s="144"/>
      <c r="V27" s="145"/>
      <c r="W27" s="145"/>
      <c r="X27" s="145"/>
      <c r="Y27" s="145"/>
      <c r="Z27" s="145"/>
      <c r="AA27" s="145"/>
      <c r="AC27" s="144"/>
      <c r="AE27" s="144"/>
      <c r="AG27" s="144"/>
      <c r="AI27" s="144"/>
    </row>
    <row r="28" spans="1:35" x14ac:dyDescent="0.2">
      <c r="A28" s="16">
        <f t="shared" si="0"/>
        <v>18</v>
      </c>
      <c r="B28" s="16" t="s">
        <v>2255</v>
      </c>
      <c r="C28" s="17" t="s">
        <v>2256</v>
      </c>
      <c r="D28" s="16" t="s">
        <v>15</v>
      </c>
      <c r="E28" s="123">
        <v>251</v>
      </c>
      <c r="F28" s="123">
        <f>'10,2'!U30*'10,2'!$K$7</f>
        <v>283.64999999999998</v>
      </c>
      <c r="G28" s="123">
        <f>'10,2'!U30</f>
        <v>232.5</v>
      </c>
      <c r="H28" s="123">
        <v>386</v>
      </c>
      <c r="I28" s="123">
        <f>'10,2'!X30*'10,2'!$K$7</f>
        <v>439.2</v>
      </c>
      <c r="J28" s="123">
        <f>'10,2'!X30</f>
        <v>360</v>
      </c>
      <c r="K28" s="123">
        <v>625</v>
      </c>
      <c r="L28" s="123">
        <f>'10,2'!Z30*'10,2'!$K$7</f>
        <v>843.02</v>
      </c>
      <c r="M28" s="173">
        <f>'10,2'!AA30</f>
        <v>575.83333333333337</v>
      </c>
      <c r="N28" s="123">
        <f>ROUND('10,2'!K28*'1,2'!$E$29,0)</f>
        <v>0</v>
      </c>
      <c r="O28" s="123">
        <f>ROUND('10,2'!L28*'1,2'!$E$29,0)</f>
        <v>0</v>
      </c>
      <c r="P28" s="144"/>
      <c r="Q28" s="144"/>
      <c r="R28" s="144"/>
      <c r="S28" s="144"/>
      <c r="T28" s="144"/>
      <c r="U28" s="144"/>
      <c r="V28" s="145"/>
      <c r="W28" s="145"/>
      <c r="X28" s="145"/>
      <c r="Y28" s="145"/>
      <c r="Z28" s="145"/>
      <c r="AA28" s="145"/>
      <c r="AC28" s="144"/>
      <c r="AE28" s="144"/>
      <c r="AG28" s="144"/>
      <c r="AI28" s="144"/>
    </row>
    <row r="29" spans="1:35" x14ac:dyDescent="0.2">
      <c r="A29" s="16">
        <f t="shared" si="0"/>
        <v>19</v>
      </c>
      <c r="B29" s="16" t="s">
        <v>2257</v>
      </c>
      <c r="C29" s="17" t="s">
        <v>2258</v>
      </c>
      <c r="D29" s="16" t="s">
        <v>15</v>
      </c>
      <c r="E29" s="123">
        <v>151</v>
      </c>
      <c r="F29" s="123">
        <f>'10,2'!U31*'10,2'!$K$7</f>
        <v>169.78333333333336</v>
      </c>
      <c r="G29" s="123">
        <f>'10,2'!U31</f>
        <v>139.16666666666669</v>
      </c>
      <c r="H29" s="123">
        <v>231</v>
      </c>
      <c r="I29" s="123">
        <f>'10,2'!X31*'10,2'!$K$7</f>
        <v>264.33333333333337</v>
      </c>
      <c r="J29" s="123">
        <f>'10,2'!X31</f>
        <v>216.66666666666669</v>
      </c>
      <c r="K29" s="123">
        <v>376</v>
      </c>
      <c r="L29" s="123">
        <f>'10,2'!Z31*'10,2'!$K$7</f>
        <v>506.3</v>
      </c>
      <c r="M29" s="173">
        <f>'10,2'!AA31</f>
        <v>345.83333333333337</v>
      </c>
      <c r="N29" s="123">
        <f>ROUND('10,2'!K29*'1,2'!$E$29,0)</f>
        <v>0</v>
      </c>
      <c r="O29" s="123">
        <f>ROUND('10,2'!L29*'1,2'!$E$29,0)</f>
        <v>0</v>
      </c>
      <c r="P29" s="144"/>
      <c r="Q29" s="144"/>
      <c r="R29" s="144"/>
      <c r="S29" s="144"/>
      <c r="T29" s="144"/>
      <c r="U29" s="144"/>
      <c r="V29" s="145"/>
      <c r="W29" s="145"/>
      <c r="X29" s="145"/>
      <c r="Y29" s="145"/>
      <c r="Z29" s="145"/>
      <c r="AA29" s="145"/>
      <c r="AC29" s="144"/>
      <c r="AE29" s="144"/>
      <c r="AG29" s="144"/>
      <c r="AI29" s="144"/>
    </row>
    <row r="30" spans="1:35" x14ac:dyDescent="0.2">
      <c r="A30" s="16">
        <f t="shared" si="0"/>
        <v>20</v>
      </c>
      <c r="B30" s="16" t="s">
        <v>2259</v>
      </c>
      <c r="C30" s="17" t="s">
        <v>2260</v>
      </c>
      <c r="D30" s="16" t="s">
        <v>15</v>
      </c>
      <c r="E30" s="123">
        <v>201</v>
      </c>
      <c r="F30" s="123">
        <f>'10,2'!U32*'10,2'!$K$7</f>
        <v>228.75</v>
      </c>
      <c r="G30" s="123">
        <f>'10,2'!U32</f>
        <v>187.5</v>
      </c>
      <c r="H30" s="123">
        <v>309</v>
      </c>
      <c r="I30" s="123">
        <f>'10,2'!X32*'10,2'!$K$7</f>
        <v>352.78333333333336</v>
      </c>
      <c r="J30" s="123">
        <f>'10,2'!X32</f>
        <v>289.16666666666669</v>
      </c>
      <c r="K30" s="123">
        <v>501</v>
      </c>
      <c r="L30" s="123">
        <f>'10,2'!Z32*'10,2'!$K$7</f>
        <v>675.88</v>
      </c>
      <c r="M30" s="173">
        <f>'10,2'!AA32</f>
        <v>461.66666666666669</v>
      </c>
      <c r="N30" s="123">
        <f>ROUND('10,2'!K30*'1,2'!$E$29,0)</f>
        <v>0</v>
      </c>
      <c r="O30" s="123">
        <f>ROUND('10,2'!L30*'1,2'!$E$29,0)</f>
        <v>0</v>
      </c>
      <c r="P30" s="144"/>
      <c r="Q30" s="144"/>
      <c r="R30" s="144"/>
      <c r="S30" s="144"/>
      <c r="T30" s="144"/>
      <c r="U30" s="144"/>
      <c r="V30" s="145"/>
      <c r="W30" s="145"/>
      <c r="X30" s="145"/>
      <c r="Y30" s="145"/>
      <c r="Z30" s="145"/>
      <c r="AA30" s="145"/>
      <c r="AC30" s="144"/>
      <c r="AE30" s="144"/>
      <c r="AG30" s="144"/>
      <c r="AI30" s="144"/>
    </row>
    <row r="31" spans="1:35" x14ac:dyDescent="0.2">
      <c r="A31" s="16">
        <f t="shared" si="0"/>
        <v>21</v>
      </c>
      <c r="B31" s="16" t="s">
        <v>2261</v>
      </c>
      <c r="C31" s="17" t="s">
        <v>2262</v>
      </c>
      <c r="D31" s="16" t="s">
        <v>15</v>
      </c>
      <c r="E31" s="123">
        <v>302</v>
      </c>
      <c r="F31" s="123">
        <f>'10,2'!U33*'10,2'!$K$7</f>
        <v>341.59999999999997</v>
      </c>
      <c r="G31" s="123">
        <f>'10,2'!U33</f>
        <v>280</v>
      </c>
      <c r="H31" s="123">
        <v>462</v>
      </c>
      <c r="I31" s="123">
        <f>'10,2'!X33*'10,2'!$K$7</f>
        <v>527.65</v>
      </c>
      <c r="J31" s="123">
        <f>'10,2'!X33</f>
        <v>432.5</v>
      </c>
      <c r="K31" s="123">
        <v>751</v>
      </c>
      <c r="L31" s="123">
        <f>'10,2'!Z33*'10,2'!$K$7</f>
        <v>1011.38</v>
      </c>
      <c r="M31" s="173">
        <f>'10,2'!AA33</f>
        <v>690.83333333333337</v>
      </c>
      <c r="N31" s="123">
        <f>ROUND('10,2'!K31*'1,2'!$E$29,0)</f>
        <v>0</v>
      </c>
      <c r="O31" s="123">
        <f>ROUND('10,2'!L31*'1,2'!$E$29,0)</f>
        <v>0</v>
      </c>
      <c r="P31" s="144"/>
      <c r="Q31" s="144"/>
      <c r="R31" s="144"/>
      <c r="S31" s="144"/>
      <c r="T31" s="144"/>
      <c r="U31" s="144"/>
      <c r="V31" s="145"/>
      <c r="W31" s="145"/>
      <c r="X31" s="145"/>
      <c r="Y31" s="145"/>
      <c r="Z31" s="145"/>
      <c r="AA31" s="145"/>
      <c r="AC31" s="144"/>
      <c r="AE31" s="144"/>
      <c r="AG31" s="144"/>
      <c r="AI31" s="144"/>
    </row>
    <row r="32" spans="1:35" x14ac:dyDescent="0.2">
      <c r="A32" s="16">
        <f t="shared" si="0"/>
        <v>22</v>
      </c>
      <c r="B32" s="16" t="s">
        <v>2263</v>
      </c>
      <c r="C32" s="17" t="s">
        <v>2264</v>
      </c>
      <c r="D32" s="16" t="s">
        <v>15</v>
      </c>
      <c r="E32" s="123">
        <v>454</v>
      </c>
      <c r="F32" s="123">
        <f>'10,2'!U34*'10,2'!$K$7</f>
        <v>511.38333333333333</v>
      </c>
      <c r="G32" s="123">
        <f>'10,2'!U34</f>
        <v>419.16666666666669</v>
      </c>
      <c r="H32" s="123">
        <v>693</v>
      </c>
      <c r="I32" s="123">
        <f>'10,2'!X34*'10,2'!$K$7</f>
        <v>790.9666666666667</v>
      </c>
      <c r="J32" s="123">
        <f>'10,2'!X34</f>
        <v>648.33333333333337</v>
      </c>
      <c r="K32" s="123">
        <v>1127</v>
      </c>
      <c r="L32" s="123">
        <f>'10,2'!Z34*'10,2'!$K$7</f>
        <v>1518.8999999999999</v>
      </c>
      <c r="M32" s="173">
        <f>'10,2'!AA34</f>
        <v>1037.5</v>
      </c>
      <c r="N32" s="123">
        <f>ROUND('10,2'!K32*'1,2'!$E$29,0)</f>
        <v>0</v>
      </c>
      <c r="O32" s="123">
        <f>ROUND('10,2'!L32*'1,2'!$E$29,0)</f>
        <v>0</v>
      </c>
      <c r="P32" s="144"/>
      <c r="Q32" s="144"/>
      <c r="R32" s="144"/>
      <c r="S32" s="144"/>
      <c r="T32" s="144"/>
      <c r="U32" s="144"/>
      <c r="V32" s="145"/>
      <c r="W32" s="145"/>
      <c r="X32" s="145"/>
      <c r="Y32" s="145"/>
      <c r="Z32" s="145"/>
      <c r="AA32" s="145"/>
      <c r="AC32" s="144"/>
      <c r="AE32" s="144"/>
      <c r="AG32" s="144"/>
      <c r="AI32" s="144"/>
    </row>
    <row r="33" spans="1:35" x14ac:dyDescent="0.2">
      <c r="A33" s="16">
        <f t="shared" si="0"/>
        <v>23</v>
      </c>
      <c r="B33" s="16" t="s">
        <v>2265</v>
      </c>
      <c r="C33" s="17" t="s">
        <v>2266</v>
      </c>
      <c r="D33" s="16" t="s">
        <v>15</v>
      </c>
      <c r="E33" s="123">
        <v>413</v>
      </c>
      <c r="F33" s="123">
        <f>'10,2'!U35*'10,2'!$K$7</f>
        <v>464.61666666666673</v>
      </c>
      <c r="G33" s="123">
        <f>'10,2'!U35</f>
        <v>380.83333333333337</v>
      </c>
      <c r="H33" s="123">
        <v>632</v>
      </c>
      <c r="I33" s="123">
        <f>'10,2'!X35*'10,2'!$K$7</f>
        <v>718.78333333333342</v>
      </c>
      <c r="J33" s="123">
        <f>'10,2'!X35</f>
        <v>589.16666666666674</v>
      </c>
      <c r="K33" s="123">
        <v>1026</v>
      </c>
      <c r="L33" s="123">
        <f>'10,2'!Z35*'10,2'!$K$7</f>
        <v>1383.48</v>
      </c>
      <c r="M33" s="173">
        <f>'10,2'!AA35</f>
        <v>945</v>
      </c>
      <c r="N33" s="123">
        <f>ROUND('10,2'!K33*'1,2'!$E$29,0)</f>
        <v>0</v>
      </c>
      <c r="O33" s="123">
        <f>ROUND('10,2'!L33*'1,2'!$E$29,0)</f>
        <v>0</v>
      </c>
      <c r="P33" s="144"/>
      <c r="Q33" s="144"/>
      <c r="R33" s="144"/>
      <c r="S33" s="144"/>
      <c r="T33" s="144"/>
      <c r="U33" s="144"/>
      <c r="V33" s="145"/>
      <c r="W33" s="145"/>
      <c r="X33" s="145"/>
      <c r="Y33" s="145"/>
      <c r="Z33" s="145"/>
      <c r="AA33" s="145"/>
      <c r="AC33" s="144"/>
      <c r="AE33" s="144"/>
      <c r="AG33" s="144"/>
      <c r="AI33" s="144"/>
    </row>
    <row r="34" spans="1:35" x14ac:dyDescent="0.2">
      <c r="A34" s="16">
        <f t="shared" si="0"/>
        <v>24</v>
      </c>
      <c r="B34" s="16" t="s">
        <v>2267</v>
      </c>
      <c r="C34" s="17" t="s">
        <v>2268</v>
      </c>
      <c r="D34" s="16" t="s">
        <v>15</v>
      </c>
      <c r="E34" s="123">
        <v>126</v>
      </c>
      <c r="F34" s="123">
        <f>'10,2'!U36*'10,2'!$K$7</f>
        <v>142.33333333333334</v>
      </c>
      <c r="G34" s="123">
        <f>'10,2'!U36</f>
        <v>116.66666666666667</v>
      </c>
      <c r="H34" s="123">
        <v>194</v>
      </c>
      <c r="I34" s="123">
        <f>'10,2'!X36*'10,2'!$K$7</f>
        <v>218.58333333333334</v>
      </c>
      <c r="J34" s="123">
        <f>'10,2'!X36</f>
        <v>179.16666666666669</v>
      </c>
      <c r="K34" s="123">
        <v>314</v>
      </c>
      <c r="L34" s="123">
        <f>'10,2'!Z36*'10,2'!$K$7</f>
        <v>423.34</v>
      </c>
      <c r="M34" s="173">
        <f>'10,2'!AA36</f>
        <v>289.16666666666669</v>
      </c>
      <c r="N34" s="123">
        <f>ROUND('10,2'!K34*'1,2'!$E$29,0)</f>
        <v>0</v>
      </c>
      <c r="O34" s="123">
        <f>ROUND('10,2'!L34*'1,2'!$E$29,0)</f>
        <v>0</v>
      </c>
      <c r="P34" s="144"/>
      <c r="Q34" s="144"/>
      <c r="R34" s="144"/>
      <c r="S34" s="144"/>
      <c r="T34" s="144"/>
      <c r="U34" s="144"/>
      <c r="V34" s="145"/>
      <c r="W34" s="145"/>
      <c r="X34" s="145"/>
      <c r="Y34" s="145"/>
      <c r="Z34" s="145"/>
      <c r="AA34" s="145"/>
      <c r="AC34" s="144"/>
      <c r="AE34" s="144"/>
      <c r="AG34" s="144"/>
      <c r="AI34" s="144"/>
    </row>
    <row r="35" spans="1:35" x14ac:dyDescent="0.2">
      <c r="A35" s="16">
        <f t="shared" si="0"/>
        <v>25</v>
      </c>
      <c r="B35" s="16" t="s">
        <v>2269</v>
      </c>
      <c r="C35" s="17" t="s">
        <v>2270</v>
      </c>
      <c r="D35" s="16" t="s">
        <v>15</v>
      </c>
      <c r="E35" s="123">
        <v>86</v>
      </c>
      <c r="F35" s="123">
        <f>'10,2'!U37*'10,2'!$K$7</f>
        <v>95.566666666666677</v>
      </c>
      <c r="G35" s="123">
        <f>'10,2'!U37</f>
        <v>78.333333333333343</v>
      </c>
      <c r="H35" s="123">
        <v>131</v>
      </c>
      <c r="I35" s="123">
        <f>'10,2'!X37*'10,2'!$K$7</f>
        <v>150.46666666666667</v>
      </c>
      <c r="J35" s="123">
        <f>'10,2'!X37</f>
        <v>123.33333333333334</v>
      </c>
      <c r="K35" s="123">
        <v>213</v>
      </c>
      <c r="L35" s="123">
        <f>'10,2'!Z37*'10,2'!$K$7</f>
        <v>286.7</v>
      </c>
      <c r="M35" s="173">
        <f>'10,2'!AA37</f>
        <v>195.83333333333334</v>
      </c>
      <c r="N35" s="123">
        <f>ROUND('10,2'!K35*'1,2'!$E$29,0)</f>
        <v>0</v>
      </c>
      <c r="O35" s="123">
        <f>ROUND('10,2'!L35*'1,2'!$E$29,0)</f>
        <v>0</v>
      </c>
      <c r="P35" s="144"/>
      <c r="Q35" s="144"/>
      <c r="R35" s="144"/>
      <c r="S35" s="144"/>
      <c r="T35" s="144"/>
      <c r="U35" s="144"/>
      <c r="V35" s="145"/>
      <c r="W35" s="145"/>
      <c r="X35" s="145"/>
      <c r="Y35" s="145"/>
      <c r="Z35" s="145"/>
      <c r="AA35" s="145"/>
      <c r="AC35" s="144"/>
      <c r="AE35" s="144"/>
      <c r="AG35" s="144"/>
      <c r="AI35" s="144"/>
    </row>
    <row r="36" spans="1:35" x14ac:dyDescent="0.2">
      <c r="A36" s="16">
        <f t="shared" si="0"/>
        <v>26</v>
      </c>
      <c r="B36" s="16" t="s">
        <v>2271</v>
      </c>
      <c r="C36" s="17" t="s">
        <v>2272</v>
      </c>
      <c r="D36" s="16" t="s">
        <v>15</v>
      </c>
      <c r="E36" s="123">
        <v>251</v>
      </c>
      <c r="F36" s="123">
        <f>'10,2'!U38*'10,2'!$K$7</f>
        <v>283.64999999999998</v>
      </c>
      <c r="G36" s="123">
        <f>'10,2'!U38</f>
        <v>232.5</v>
      </c>
      <c r="H36" s="123">
        <v>386</v>
      </c>
      <c r="I36" s="123">
        <f>'10,2'!X38*'10,2'!$K$7</f>
        <v>439.2</v>
      </c>
      <c r="J36" s="123">
        <f>'10,2'!X38</f>
        <v>360</v>
      </c>
      <c r="K36" s="123">
        <v>625</v>
      </c>
      <c r="L36" s="123">
        <f>'10,2'!Z38*'10,2'!$K$7</f>
        <v>843.02</v>
      </c>
      <c r="M36" s="173">
        <f>'10,2'!AA38</f>
        <v>575.83333333333337</v>
      </c>
      <c r="N36" s="123">
        <f>ROUND('10,2'!K36*'1,2'!$E$29,0)</f>
        <v>0</v>
      </c>
      <c r="O36" s="123">
        <f>ROUND('10,2'!L36*'1,2'!$E$29,0)</f>
        <v>0</v>
      </c>
      <c r="P36" s="144"/>
      <c r="Q36" s="144"/>
      <c r="R36" s="144"/>
      <c r="S36" s="144"/>
      <c r="T36" s="144"/>
      <c r="U36" s="144"/>
      <c r="V36" s="145"/>
      <c r="W36" s="145"/>
      <c r="X36" s="145"/>
      <c r="Y36" s="145"/>
      <c r="Z36" s="145"/>
      <c r="AA36" s="145"/>
      <c r="AC36" s="144"/>
      <c r="AE36" s="144"/>
      <c r="AG36" s="144"/>
      <c r="AI36" s="144"/>
    </row>
    <row r="37" spans="1:35" x14ac:dyDescent="0.2">
      <c r="A37" s="16">
        <f t="shared" si="0"/>
        <v>27</v>
      </c>
      <c r="B37" s="16" t="s">
        <v>2273</v>
      </c>
      <c r="C37" s="17" t="s">
        <v>2274</v>
      </c>
      <c r="D37" s="16" t="s">
        <v>15</v>
      </c>
      <c r="E37" s="123">
        <v>126</v>
      </c>
      <c r="F37" s="123">
        <f>'10,2'!U39*'10,2'!$K$7</f>
        <v>142.33333333333334</v>
      </c>
      <c r="G37" s="123">
        <f>'10,2'!U39</f>
        <v>116.66666666666667</v>
      </c>
      <c r="H37" s="123">
        <v>194</v>
      </c>
      <c r="I37" s="123">
        <f>'10,2'!X39*'10,2'!$K$7</f>
        <v>218.58333333333334</v>
      </c>
      <c r="J37" s="123">
        <f>'10,2'!X39</f>
        <v>179.16666666666669</v>
      </c>
      <c r="K37" s="123">
        <v>314</v>
      </c>
      <c r="L37" s="123">
        <f>'10,2'!Z39*'10,2'!$K$7</f>
        <v>423.34</v>
      </c>
      <c r="M37" s="173">
        <f>'10,2'!AA39</f>
        <v>289.16666666666669</v>
      </c>
      <c r="N37" s="123">
        <f>ROUND('10,2'!K37*'1,2'!$E$29,0)</f>
        <v>0</v>
      </c>
      <c r="O37" s="123">
        <f>ROUND('10,2'!L37*'1,2'!$E$29,0)</f>
        <v>0</v>
      </c>
      <c r="P37" s="144"/>
      <c r="Q37" s="144"/>
      <c r="R37" s="144"/>
      <c r="S37" s="144"/>
      <c r="T37" s="144"/>
      <c r="U37" s="144"/>
      <c r="V37" s="145"/>
      <c r="W37" s="145"/>
      <c r="X37" s="145"/>
      <c r="Y37" s="145"/>
      <c r="Z37" s="145"/>
      <c r="AA37" s="145"/>
      <c r="AC37" s="144"/>
      <c r="AE37" s="144"/>
      <c r="AG37" s="144"/>
      <c r="AI37" s="144"/>
    </row>
    <row r="38" spans="1:35" x14ac:dyDescent="0.2">
      <c r="A38" s="16">
        <f t="shared" si="0"/>
        <v>28</v>
      </c>
      <c r="B38" s="16" t="s">
        <v>2275</v>
      </c>
      <c r="C38" s="17" t="s">
        <v>2276</v>
      </c>
      <c r="D38" s="16" t="s">
        <v>15</v>
      </c>
      <c r="E38" s="123">
        <v>126</v>
      </c>
      <c r="F38" s="123">
        <f>'10,2'!U40*'10,2'!$K$7</f>
        <v>142.33333333333334</v>
      </c>
      <c r="G38" s="123">
        <f>'10,2'!U40</f>
        <v>116.66666666666667</v>
      </c>
      <c r="H38" s="123">
        <v>194</v>
      </c>
      <c r="I38" s="123">
        <f>'10,2'!X40*'10,2'!$K$7</f>
        <v>218.58333333333334</v>
      </c>
      <c r="J38" s="123">
        <f>'10,2'!X40</f>
        <v>179.16666666666669</v>
      </c>
      <c r="K38" s="123">
        <v>314</v>
      </c>
      <c r="L38" s="123">
        <f>'10,2'!Z40*'10,2'!$K$7</f>
        <v>423.34</v>
      </c>
      <c r="M38" s="173">
        <f>'10,2'!AA40</f>
        <v>289.16666666666669</v>
      </c>
      <c r="N38" s="123">
        <f>ROUND('10,2'!K38*'1,2'!$E$29,0)</f>
        <v>0</v>
      </c>
      <c r="O38" s="123">
        <f>ROUND('10,2'!L38*'1,2'!$E$29,0)</f>
        <v>0</v>
      </c>
      <c r="P38" s="144"/>
      <c r="Q38" s="144"/>
      <c r="R38" s="144"/>
      <c r="S38" s="144"/>
      <c r="T38" s="144"/>
      <c r="U38" s="144"/>
      <c r="V38" s="145"/>
      <c r="W38" s="145"/>
      <c r="X38" s="145"/>
      <c r="Y38" s="145"/>
      <c r="Z38" s="145"/>
      <c r="AA38" s="145"/>
      <c r="AC38" s="144"/>
      <c r="AE38" s="144"/>
      <c r="AG38" s="144"/>
      <c r="AI38" s="144"/>
    </row>
    <row r="39" spans="1:35" x14ac:dyDescent="0.2">
      <c r="A39" s="16">
        <f t="shared" si="0"/>
        <v>29</v>
      </c>
      <c r="B39" s="16" t="s">
        <v>2277</v>
      </c>
      <c r="C39" s="17" t="s">
        <v>2278</v>
      </c>
      <c r="D39" s="16" t="s">
        <v>15</v>
      </c>
      <c r="E39" s="123">
        <v>504</v>
      </c>
      <c r="F39" s="123">
        <f>'10,2'!U41*'10,2'!$K$7</f>
        <v>568.31666666666672</v>
      </c>
      <c r="G39" s="123">
        <f>'10,2'!U41</f>
        <v>465.83333333333337</v>
      </c>
      <c r="H39" s="123">
        <v>770</v>
      </c>
      <c r="I39" s="123">
        <f>'10,2'!X41*'10,2'!$K$7</f>
        <v>877.38333333333344</v>
      </c>
      <c r="J39" s="123">
        <f>'10,2'!X41</f>
        <v>719.16666666666674</v>
      </c>
      <c r="K39" s="123">
        <v>1252</v>
      </c>
      <c r="L39" s="123">
        <f>'10,2'!Z41*'10,2'!$K$7</f>
        <v>1688.48</v>
      </c>
      <c r="M39" s="173">
        <f>'10,2'!AA41</f>
        <v>1153.3333333333335</v>
      </c>
      <c r="N39" s="123">
        <f>ROUND('10,2'!K39*'1,2'!$E$29,0)</f>
        <v>0</v>
      </c>
      <c r="O39" s="123">
        <f>ROUND('10,2'!L39*'1,2'!$E$29,0)</f>
        <v>0</v>
      </c>
      <c r="P39" s="144"/>
      <c r="Q39" s="144"/>
      <c r="R39" s="144"/>
      <c r="S39" s="144"/>
      <c r="T39" s="144"/>
      <c r="U39" s="144"/>
      <c r="V39" s="145"/>
      <c r="W39" s="145"/>
      <c r="X39" s="145"/>
      <c r="Y39" s="145"/>
      <c r="Z39" s="145"/>
      <c r="AA39" s="145"/>
      <c r="AC39" s="144"/>
      <c r="AE39" s="144"/>
      <c r="AG39" s="144"/>
      <c r="AI39" s="144"/>
    </row>
    <row r="40" spans="1:35" x14ac:dyDescent="0.2">
      <c r="A40" s="16">
        <f t="shared" si="0"/>
        <v>30</v>
      </c>
      <c r="B40" s="16" t="s">
        <v>2279</v>
      </c>
      <c r="C40" s="17" t="s">
        <v>2280</v>
      </c>
      <c r="D40" s="16" t="s">
        <v>15</v>
      </c>
      <c r="E40" s="123">
        <v>251</v>
      </c>
      <c r="F40" s="123">
        <f>'10,2'!U42*'10,2'!$K$7</f>
        <v>283.64999999999998</v>
      </c>
      <c r="G40" s="123">
        <f>'10,2'!U42</f>
        <v>232.5</v>
      </c>
      <c r="H40" s="123">
        <v>386</v>
      </c>
      <c r="I40" s="123">
        <f>'10,2'!X42*'10,2'!$K$7</f>
        <v>439.2</v>
      </c>
      <c r="J40" s="123">
        <f>'10,2'!X42</f>
        <v>360</v>
      </c>
      <c r="K40" s="123">
        <v>625</v>
      </c>
      <c r="L40" s="123">
        <f>'10,2'!Z42*'10,2'!$K$7</f>
        <v>843.02</v>
      </c>
      <c r="M40" s="173">
        <f>'10,2'!AA42</f>
        <v>575.83333333333337</v>
      </c>
      <c r="N40" s="123">
        <f>ROUND('10,2'!K40*'1,2'!$E$29,0)</f>
        <v>0</v>
      </c>
      <c r="O40" s="123">
        <f>ROUND('10,2'!L40*'1,2'!$E$29,0)</f>
        <v>0</v>
      </c>
      <c r="P40" s="144"/>
      <c r="Q40" s="144"/>
      <c r="R40" s="144"/>
      <c r="S40" s="144"/>
      <c r="T40" s="144"/>
      <c r="U40" s="144"/>
      <c r="V40" s="145"/>
      <c r="W40" s="145"/>
      <c r="X40" s="145"/>
      <c r="Y40" s="145"/>
      <c r="Z40" s="145"/>
      <c r="AA40" s="145"/>
      <c r="AC40" s="144"/>
      <c r="AE40" s="144"/>
      <c r="AG40" s="144"/>
      <c r="AI40" s="144"/>
    </row>
    <row r="41" spans="1:35" x14ac:dyDescent="0.2">
      <c r="A41" s="16">
        <f t="shared" si="0"/>
        <v>31</v>
      </c>
      <c r="B41" s="16" t="s">
        <v>2281</v>
      </c>
      <c r="C41" s="17" t="s">
        <v>2282</v>
      </c>
      <c r="D41" s="16" t="s">
        <v>15</v>
      </c>
      <c r="E41" s="123">
        <v>251</v>
      </c>
      <c r="F41" s="123">
        <f>'10,2'!U43*'10,2'!$K$7</f>
        <v>283.64999999999998</v>
      </c>
      <c r="G41" s="123">
        <f>'10,2'!U43</f>
        <v>232.5</v>
      </c>
      <c r="H41" s="123">
        <v>386</v>
      </c>
      <c r="I41" s="123">
        <f>'10,2'!X43*'10,2'!$K$7</f>
        <v>439.2</v>
      </c>
      <c r="J41" s="123">
        <f>'10,2'!X43</f>
        <v>360</v>
      </c>
      <c r="K41" s="123">
        <v>625</v>
      </c>
      <c r="L41" s="123">
        <f>'10,2'!Z43*'10,2'!$K$7</f>
        <v>843.02</v>
      </c>
      <c r="M41" s="173">
        <f>'10,2'!AA43</f>
        <v>575.83333333333337</v>
      </c>
      <c r="N41" s="123">
        <f>ROUND('10,2'!K41*'1,2'!$E$29,0)</f>
        <v>0</v>
      </c>
      <c r="O41" s="123">
        <f>ROUND('10,2'!L41*'1,2'!$E$29,0)</f>
        <v>0</v>
      </c>
      <c r="P41" s="144"/>
      <c r="Q41" s="144"/>
      <c r="R41" s="144"/>
      <c r="S41" s="144"/>
      <c r="T41" s="144"/>
      <c r="U41" s="144"/>
      <c r="V41" s="145"/>
      <c r="W41" s="145"/>
      <c r="X41" s="145"/>
      <c r="Y41" s="145"/>
      <c r="Z41" s="145"/>
      <c r="AA41" s="145"/>
      <c r="AC41" s="144"/>
      <c r="AE41" s="144"/>
      <c r="AG41" s="144"/>
      <c r="AI41" s="144"/>
    </row>
    <row r="42" spans="1:35" x14ac:dyDescent="0.2">
      <c r="A42" s="16">
        <f t="shared" si="0"/>
        <v>32</v>
      </c>
      <c r="B42" s="16" t="s">
        <v>2283</v>
      </c>
      <c r="C42" s="17" t="s">
        <v>2284</v>
      </c>
      <c r="D42" s="16" t="s">
        <v>15</v>
      </c>
      <c r="E42" s="123">
        <v>50</v>
      </c>
      <c r="F42" s="123">
        <f>'10,2'!U44*'10,2'!$K$7</f>
        <v>55.916666666666671</v>
      </c>
      <c r="G42" s="123">
        <f>'10,2'!U44</f>
        <v>45.833333333333336</v>
      </c>
      <c r="H42" s="123">
        <v>78</v>
      </c>
      <c r="I42" s="123">
        <f>'10,2'!X44*'10,2'!$K$7</f>
        <v>87.433333333333337</v>
      </c>
      <c r="J42" s="123">
        <f>'10,2'!X44</f>
        <v>71.666666666666671</v>
      </c>
      <c r="K42" s="123">
        <v>125</v>
      </c>
      <c r="L42" s="123">
        <f>'10,2'!Z44*'10,2'!$K$7</f>
        <v>168.35999999999999</v>
      </c>
      <c r="M42" s="173">
        <f>'10,2'!AA44</f>
        <v>115</v>
      </c>
      <c r="N42" s="123">
        <f>ROUND('10,2'!K42*'1,2'!$E$29,0)</f>
        <v>0</v>
      </c>
      <c r="O42" s="123">
        <f>ROUND('10,2'!L42*'1,2'!$E$29,0)</f>
        <v>0</v>
      </c>
      <c r="P42" s="144"/>
      <c r="Q42" s="144"/>
      <c r="R42" s="144"/>
      <c r="S42" s="144"/>
      <c r="T42" s="144"/>
      <c r="U42" s="144"/>
      <c r="V42" s="145"/>
      <c r="W42" s="145"/>
      <c r="X42" s="145"/>
      <c r="Y42" s="145"/>
      <c r="Z42" s="145"/>
      <c r="AA42" s="145"/>
      <c r="AC42" s="144"/>
      <c r="AE42" s="144"/>
      <c r="AG42" s="144"/>
      <c r="AI42" s="144"/>
    </row>
    <row r="43" spans="1:35" x14ac:dyDescent="0.2">
      <c r="A43" s="16">
        <f t="shared" si="0"/>
        <v>33</v>
      </c>
      <c r="B43" s="16" t="s">
        <v>2285</v>
      </c>
      <c r="C43" s="17" t="s">
        <v>2286</v>
      </c>
      <c r="D43" s="16" t="s">
        <v>15</v>
      </c>
      <c r="E43" s="123">
        <v>353</v>
      </c>
      <c r="F43" s="123">
        <f>'10,2'!U45*'10,2'!$K$7</f>
        <v>397.51666666666671</v>
      </c>
      <c r="G43" s="123">
        <f>'10,2'!U45</f>
        <v>325.83333333333337</v>
      </c>
      <c r="H43" s="123">
        <v>539</v>
      </c>
      <c r="I43" s="123">
        <f>'10,2'!X45*'10,2'!$K$7</f>
        <v>613.04999999999995</v>
      </c>
      <c r="J43" s="123">
        <f>'10,2'!X45</f>
        <v>502.5</v>
      </c>
      <c r="K43" s="123">
        <v>876</v>
      </c>
      <c r="L43" s="123">
        <f>'10,2'!Z45*'10,2'!$K$7</f>
        <v>1180.96</v>
      </c>
      <c r="M43" s="173">
        <f>'10,2'!AA45</f>
        <v>806.66666666666674</v>
      </c>
      <c r="N43" s="123">
        <f>ROUND('10,2'!K43*'1,2'!$E$29,0)</f>
        <v>0</v>
      </c>
      <c r="O43" s="123">
        <f>ROUND('10,2'!L43*'1,2'!$E$29,0)</f>
        <v>0</v>
      </c>
      <c r="P43" s="144"/>
      <c r="Q43" s="144"/>
      <c r="R43" s="144"/>
      <c r="S43" s="144"/>
      <c r="T43" s="144"/>
      <c r="U43" s="144"/>
      <c r="V43" s="145"/>
      <c r="W43" s="145"/>
      <c r="X43" s="145"/>
      <c r="Y43" s="145"/>
      <c r="Z43" s="145"/>
      <c r="AA43" s="145"/>
      <c r="AC43" s="144"/>
      <c r="AE43" s="144"/>
      <c r="AG43" s="144"/>
      <c r="AI43" s="144"/>
    </row>
    <row r="44" spans="1:35" x14ac:dyDescent="0.2">
      <c r="A44" s="16">
        <f t="shared" si="0"/>
        <v>34</v>
      </c>
      <c r="B44" s="16" t="s">
        <v>2287</v>
      </c>
      <c r="C44" s="17" t="s">
        <v>2288</v>
      </c>
      <c r="D44" s="16" t="s">
        <v>15</v>
      </c>
      <c r="E44" s="123">
        <v>231</v>
      </c>
      <c r="F44" s="123">
        <f>'10,2'!U46*'10,2'!$K$7</f>
        <v>261.28333333333336</v>
      </c>
      <c r="G44" s="123">
        <f>'10,2'!U46</f>
        <v>214.16666666666669</v>
      </c>
      <c r="H44" s="123">
        <v>347</v>
      </c>
      <c r="I44" s="123">
        <f>'10,2'!X46*'10,2'!$K$7</f>
        <v>393.45</v>
      </c>
      <c r="J44" s="123">
        <f>'10,2'!X46</f>
        <v>322.5</v>
      </c>
      <c r="K44" s="123">
        <v>571</v>
      </c>
      <c r="L44" s="123">
        <f>'10,2'!Z46*'10,2'!$K$7</f>
        <v>768.6</v>
      </c>
      <c r="M44" s="173">
        <f>'10,2'!AA46</f>
        <v>525</v>
      </c>
      <c r="N44" s="123">
        <f>ROUND('10,2'!K44*'1,2'!$E$29,0)</f>
        <v>0</v>
      </c>
      <c r="O44" s="123">
        <f>ROUND('10,2'!L44*'1,2'!$E$29,0)</f>
        <v>0</v>
      </c>
      <c r="P44" s="144"/>
      <c r="Q44" s="144"/>
      <c r="R44" s="144"/>
      <c r="S44" s="144"/>
      <c r="T44" s="144"/>
      <c r="U44" s="144"/>
      <c r="V44" s="145"/>
      <c r="W44" s="145"/>
      <c r="X44" s="145"/>
      <c r="Y44" s="145"/>
      <c r="Z44" s="145"/>
      <c r="AA44" s="145"/>
      <c r="AC44" s="144"/>
      <c r="AE44" s="144"/>
      <c r="AG44" s="144"/>
      <c r="AI44" s="144"/>
    </row>
    <row r="45" spans="1:35" x14ac:dyDescent="0.2">
      <c r="A45" s="16">
        <f t="shared" si="0"/>
        <v>35</v>
      </c>
      <c r="B45" s="16" t="s">
        <v>2289</v>
      </c>
      <c r="C45" s="17" t="s">
        <v>2290</v>
      </c>
      <c r="D45" s="16" t="s">
        <v>15</v>
      </c>
      <c r="E45" s="123">
        <v>251</v>
      </c>
      <c r="F45" s="123">
        <f>'10,2'!U47*'10,2'!$K$7</f>
        <v>283.64999999999998</v>
      </c>
      <c r="G45" s="123">
        <f>'10,2'!U47</f>
        <v>232.5</v>
      </c>
      <c r="H45" s="123">
        <v>386</v>
      </c>
      <c r="I45" s="123">
        <f>'10,2'!X47*'10,2'!$K$7</f>
        <v>439.2</v>
      </c>
      <c r="J45" s="123">
        <f>'10,2'!X47</f>
        <v>360</v>
      </c>
      <c r="K45" s="123">
        <v>625</v>
      </c>
      <c r="L45" s="123">
        <f>'10,2'!Z47*'10,2'!$K$7</f>
        <v>843.02</v>
      </c>
      <c r="M45" s="173">
        <f>'10,2'!AA47</f>
        <v>575.83333333333337</v>
      </c>
      <c r="N45" s="123">
        <f>ROUND('10,2'!K45*'1,2'!$E$29,0)</f>
        <v>0</v>
      </c>
      <c r="O45" s="123">
        <f>ROUND('10,2'!L45*'1,2'!$E$29,0)</f>
        <v>0</v>
      </c>
      <c r="P45" s="144"/>
      <c r="Q45" s="144"/>
      <c r="R45" s="144"/>
      <c r="S45" s="144"/>
      <c r="T45" s="144"/>
      <c r="U45" s="144"/>
      <c r="V45" s="145"/>
      <c r="W45" s="145"/>
      <c r="X45" s="145"/>
      <c r="Y45" s="145"/>
      <c r="Z45" s="145"/>
      <c r="AA45" s="145"/>
      <c r="AC45" s="144"/>
      <c r="AE45" s="144"/>
      <c r="AG45" s="144"/>
      <c r="AI45" s="144"/>
    </row>
    <row r="46" spans="1:35" ht="25.5" x14ac:dyDescent="0.2">
      <c r="A46" s="16">
        <f t="shared" si="0"/>
        <v>36</v>
      </c>
      <c r="B46" s="16" t="s">
        <v>2291</v>
      </c>
      <c r="C46" s="17" t="s">
        <v>2292</v>
      </c>
      <c r="D46" s="16" t="s">
        <v>15</v>
      </c>
      <c r="E46" s="123">
        <v>126</v>
      </c>
      <c r="F46" s="123">
        <f>'10,2'!U48*'10,2'!$K$7</f>
        <v>142.33333333333334</v>
      </c>
      <c r="G46" s="123">
        <f>'10,2'!U48</f>
        <v>116.66666666666667</v>
      </c>
      <c r="H46" s="123">
        <v>194</v>
      </c>
      <c r="I46" s="123">
        <f>'10,2'!X48*'10,2'!$K$7</f>
        <v>218.58333333333334</v>
      </c>
      <c r="J46" s="123">
        <f>'10,2'!X48</f>
        <v>179.16666666666669</v>
      </c>
      <c r="K46" s="123">
        <v>314</v>
      </c>
      <c r="L46" s="123">
        <f>'10,2'!Z48*'10,2'!$K$7</f>
        <v>423.34</v>
      </c>
      <c r="M46" s="173">
        <f>'10,2'!AA48</f>
        <v>289.16666666666669</v>
      </c>
      <c r="N46" s="123">
        <f>ROUND('10,2'!K46*'1,2'!$E$29,0)</f>
        <v>0</v>
      </c>
      <c r="O46" s="123">
        <f>ROUND('10,2'!L46*'1,2'!$E$29,0)</f>
        <v>0</v>
      </c>
      <c r="P46" s="144"/>
      <c r="Q46" s="144"/>
      <c r="R46" s="144"/>
      <c r="S46" s="144"/>
      <c r="T46" s="144"/>
      <c r="U46" s="144"/>
      <c r="V46" s="145"/>
      <c r="W46" s="145"/>
      <c r="X46" s="145"/>
      <c r="Y46" s="145"/>
      <c r="Z46" s="145"/>
      <c r="AA46" s="145"/>
      <c r="AC46" s="144"/>
      <c r="AE46" s="144"/>
      <c r="AG46" s="144"/>
      <c r="AI46" s="144"/>
    </row>
    <row r="47" spans="1:35" x14ac:dyDescent="0.2">
      <c r="A47" s="16">
        <f t="shared" si="0"/>
        <v>37</v>
      </c>
      <c r="B47" s="16" t="s">
        <v>2293</v>
      </c>
      <c r="C47" s="17" t="s">
        <v>2294</v>
      </c>
      <c r="D47" s="16" t="s">
        <v>15</v>
      </c>
      <c r="E47" s="123">
        <v>251</v>
      </c>
      <c r="F47" s="123">
        <f>'10,2'!U49*'10,2'!$K$7</f>
        <v>283.64999999999998</v>
      </c>
      <c r="G47" s="123">
        <f>'10,2'!U49</f>
        <v>232.5</v>
      </c>
      <c r="H47" s="123">
        <v>386</v>
      </c>
      <c r="I47" s="123">
        <f>'10,2'!X49*'10,2'!$K$7</f>
        <v>439.2</v>
      </c>
      <c r="J47" s="123">
        <f>'10,2'!X49</f>
        <v>360</v>
      </c>
      <c r="K47" s="123">
        <v>625</v>
      </c>
      <c r="L47" s="123">
        <f>'10,2'!Z49*'10,2'!$K$7</f>
        <v>843.02</v>
      </c>
      <c r="M47" s="173">
        <f>'10,2'!AA49</f>
        <v>575.83333333333337</v>
      </c>
      <c r="N47" s="123">
        <f>ROUND('10,2'!K47*'1,2'!$E$29,0)</f>
        <v>0</v>
      </c>
      <c r="O47" s="123">
        <f>ROUND('10,2'!L47*'1,2'!$E$29,0)</f>
        <v>0</v>
      </c>
      <c r="P47" s="144"/>
      <c r="Q47" s="144"/>
      <c r="R47" s="144"/>
      <c r="S47" s="144"/>
      <c r="T47" s="144"/>
      <c r="U47" s="144"/>
      <c r="V47" s="145"/>
      <c r="W47" s="145"/>
      <c r="X47" s="145"/>
      <c r="Y47" s="145"/>
      <c r="Z47" s="145"/>
      <c r="AA47" s="145"/>
      <c r="AC47" s="144"/>
      <c r="AE47" s="144"/>
      <c r="AG47" s="144"/>
      <c r="AI47" s="144"/>
    </row>
    <row r="48" spans="1:35" x14ac:dyDescent="0.2">
      <c r="A48" s="16">
        <f t="shared" si="0"/>
        <v>38</v>
      </c>
      <c r="B48" s="16" t="s">
        <v>2295</v>
      </c>
      <c r="C48" s="17" t="s">
        <v>2296</v>
      </c>
      <c r="D48" s="16" t="s">
        <v>15</v>
      </c>
      <c r="E48" s="123">
        <v>151</v>
      </c>
      <c r="F48" s="123">
        <f>'10,2'!U50*'10,2'!$K$7</f>
        <v>169.78333333333336</v>
      </c>
      <c r="G48" s="123">
        <f>'10,2'!U50</f>
        <v>139.16666666666669</v>
      </c>
      <c r="H48" s="123">
        <v>231</v>
      </c>
      <c r="I48" s="123">
        <f>'10,2'!X50*'10,2'!$K$7</f>
        <v>264.33333333333337</v>
      </c>
      <c r="J48" s="123">
        <f>'10,2'!X50</f>
        <v>216.66666666666669</v>
      </c>
      <c r="K48" s="123">
        <v>376</v>
      </c>
      <c r="L48" s="123">
        <f>'10,2'!Z50*'10,2'!$K$7</f>
        <v>506.3</v>
      </c>
      <c r="M48" s="173">
        <f>'10,2'!AA50</f>
        <v>345.83333333333337</v>
      </c>
      <c r="N48" s="123">
        <f>ROUND('10,2'!K48*'1,2'!$E$29,0)</f>
        <v>0</v>
      </c>
      <c r="O48" s="123">
        <f>ROUND('10,2'!L48*'1,2'!$E$29,0)</f>
        <v>0</v>
      </c>
      <c r="P48" s="144"/>
      <c r="Q48" s="144"/>
      <c r="R48" s="144"/>
      <c r="S48" s="144"/>
      <c r="T48" s="144"/>
      <c r="U48" s="144"/>
      <c r="V48" s="145"/>
      <c r="W48" s="145"/>
      <c r="X48" s="145"/>
      <c r="Y48" s="145"/>
      <c r="Z48" s="145"/>
      <c r="AA48" s="145"/>
      <c r="AC48" s="144"/>
      <c r="AE48" s="144"/>
      <c r="AG48" s="144"/>
      <c r="AI48" s="144"/>
    </row>
    <row r="49" spans="1:35" x14ac:dyDescent="0.2">
      <c r="A49" s="16">
        <f t="shared" si="0"/>
        <v>39</v>
      </c>
      <c r="B49" s="16" t="s">
        <v>2297</v>
      </c>
      <c r="C49" s="17" t="s">
        <v>2298</v>
      </c>
      <c r="D49" s="16" t="s">
        <v>15</v>
      </c>
      <c r="E49" s="123">
        <v>166</v>
      </c>
      <c r="F49" s="123">
        <f>'10,2'!U51*'10,2'!$K$7</f>
        <v>188.08333333333334</v>
      </c>
      <c r="G49" s="123">
        <f>'10,2'!U51</f>
        <v>154.16666666666669</v>
      </c>
      <c r="H49" s="123">
        <v>255</v>
      </c>
      <c r="I49" s="123">
        <f>'10,2'!X51*'10,2'!$K$7</f>
        <v>289.75</v>
      </c>
      <c r="J49" s="123">
        <f>'10,2'!X51</f>
        <v>237.5</v>
      </c>
      <c r="K49" s="123">
        <v>413</v>
      </c>
      <c r="L49" s="123">
        <f>'10,2'!Z51*'10,2'!$K$7</f>
        <v>557.54</v>
      </c>
      <c r="M49" s="173">
        <f>'10,2'!AA51</f>
        <v>380.83333333333337</v>
      </c>
      <c r="N49" s="123">
        <f>ROUND('10,2'!K49*'1,2'!$E$29,0)</f>
        <v>0</v>
      </c>
      <c r="O49" s="123">
        <f>ROUND('10,2'!L49*'1,2'!$E$29,0)</f>
        <v>0</v>
      </c>
      <c r="P49" s="144"/>
      <c r="Q49" s="144"/>
      <c r="R49" s="144"/>
      <c r="S49" s="144"/>
      <c r="T49" s="144"/>
      <c r="U49" s="144"/>
      <c r="V49" s="145"/>
      <c r="W49" s="145"/>
      <c r="X49" s="145"/>
      <c r="Y49" s="145"/>
      <c r="Z49" s="145"/>
      <c r="AA49" s="145"/>
      <c r="AC49" s="144"/>
      <c r="AE49" s="144"/>
      <c r="AG49" s="144"/>
      <c r="AI49" s="144"/>
    </row>
    <row r="50" spans="1:35" x14ac:dyDescent="0.2">
      <c r="A50" s="16">
        <f t="shared" si="0"/>
        <v>40</v>
      </c>
      <c r="B50" s="16" t="s">
        <v>2299</v>
      </c>
      <c r="C50" s="17" t="s">
        <v>2300</v>
      </c>
      <c r="D50" s="16" t="s">
        <v>15</v>
      </c>
      <c r="E50" s="123">
        <v>338</v>
      </c>
      <c r="F50" s="123">
        <f>'10,2'!U52*'10,2'!$K$7</f>
        <v>381.25</v>
      </c>
      <c r="G50" s="123">
        <f>'10,2'!U52</f>
        <v>312.5</v>
      </c>
      <c r="H50" s="123">
        <v>517</v>
      </c>
      <c r="I50" s="123">
        <f>'10,2'!X52*'10,2'!$K$7</f>
        <v>587.63333333333333</v>
      </c>
      <c r="J50" s="123">
        <f>'10,2'!X52</f>
        <v>481.66666666666669</v>
      </c>
      <c r="K50" s="123">
        <v>838</v>
      </c>
      <c r="L50" s="123">
        <f>'10,2'!Z52*'10,2'!$K$7</f>
        <v>1132.1600000000001</v>
      </c>
      <c r="M50" s="173">
        <f>'10,2'!AA52</f>
        <v>773.33333333333337</v>
      </c>
      <c r="N50" s="123">
        <f>ROUND('10,2'!K50*'1,2'!$E$29,0)</f>
        <v>0</v>
      </c>
      <c r="O50" s="123">
        <f>ROUND('10,2'!L50*'1,2'!$E$29,0)</f>
        <v>0</v>
      </c>
      <c r="P50" s="144"/>
      <c r="Q50" s="144"/>
      <c r="R50" s="144"/>
      <c r="S50" s="144"/>
      <c r="T50" s="144"/>
      <c r="U50" s="144"/>
      <c r="V50" s="145"/>
      <c r="W50" s="145"/>
      <c r="X50" s="145"/>
      <c r="Y50" s="145"/>
      <c r="Z50" s="145"/>
      <c r="AA50" s="145"/>
      <c r="AC50" s="144"/>
      <c r="AE50" s="144"/>
      <c r="AG50" s="144"/>
      <c r="AI50" s="144"/>
    </row>
    <row r="51" spans="1:35" x14ac:dyDescent="0.2">
      <c r="A51" s="16">
        <f t="shared" si="0"/>
        <v>41</v>
      </c>
      <c r="B51" s="16" t="s">
        <v>2301</v>
      </c>
      <c r="C51" s="17" t="s">
        <v>2302</v>
      </c>
      <c r="D51" s="16" t="s">
        <v>15</v>
      </c>
      <c r="E51" s="123">
        <v>86</v>
      </c>
      <c r="F51" s="123">
        <f>'10,2'!U53*'10,2'!$K$7</f>
        <v>95.566666666666677</v>
      </c>
      <c r="G51" s="123">
        <f>'10,2'!U53</f>
        <v>78.333333333333343</v>
      </c>
      <c r="H51" s="123">
        <v>131</v>
      </c>
      <c r="I51" s="123">
        <f>'10,2'!X53*'10,2'!$K$7</f>
        <v>150.46666666666667</v>
      </c>
      <c r="J51" s="123">
        <f>'10,2'!X53</f>
        <v>123.33333333333334</v>
      </c>
      <c r="K51" s="123">
        <v>213</v>
      </c>
      <c r="L51" s="123">
        <f>'10,2'!Z53*'10,2'!$K$7</f>
        <v>286.7</v>
      </c>
      <c r="M51" s="173">
        <f>'10,2'!AA53</f>
        <v>195.83333333333334</v>
      </c>
      <c r="N51" s="123">
        <f>ROUND('10,2'!K51*'1,2'!$E$29,0)</f>
        <v>0</v>
      </c>
      <c r="O51" s="123">
        <f>ROUND('10,2'!L51*'1,2'!$E$29,0)</f>
        <v>0</v>
      </c>
      <c r="P51" s="144"/>
      <c r="Q51" s="144"/>
      <c r="R51" s="144"/>
      <c r="S51" s="144"/>
      <c r="T51" s="144"/>
      <c r="U51" s="144"/>
      <c r="V51" s="145"/>
      <c r="W51" s="145"/>
      <c r="X51" s="145"/>
      <c r="Y51" s="145"/>
      <c r="Z51" s="145"/>
      <c r="AA51" s="145"/>
      <c r="AC51" s="144"/>
      <c r="AE51" s="144"/>
      <c r="AG51" s="144"/>
      <c r="AI51" s="144"/>
    </row>
    <row r="52" spans="1:35" x14ac:dyDescent="0.2">
      <c r="A52" s="16">
        <f t="shared" si="0"/>
        <v>42</v>
      </c>
      <c r="B52" s="16" t="s">
        <v>2303</v>
      </c>
      <c r="C52" s="17" t="s">
        <v>2304</v>
      </c>
      <c r="D52" s="16" t="s">
        <v>15</v>
      </c>
      <c r="E52" s="123">
        <v>251</v>
      </c>
      <c r="F52" s="123">
        <f>'10,2'!U54*'10,2'!$K$7</f>
        <v>283.64999999999998</v>
      </c>
      <c r="G52" s="123">
        <f>'10,2'!U54</f>
        <v>232.5</v>
      </c>
      <c r="H52" s="123">
        <v>386</v>
      </c>
      <c r="I52" s="123">
        <f>'10,2'!X54*'10,2'!$K$7</f>
        <v>439.2</v>
      </c>
      <c r="J52" s="123">
        <f>'10,2'!X54</f>
        <v>360</v>
      </c>
      <c r="K52" s="123">
        <v>625</v>
      </c>
      <c r="L52" s="123">
        <f>'10,2'!Z54*'10,2'!$K$7</f>
        <v>843.02</v>
      </c>
      <c r="M52" s="173">
        <f>'10,2'!AA54</f>
        <v>575.83333333333337</v>
      </c>
      <c r="N52" s="123">
        <f>ROUND('10,2'!K52*'1,2'!$E$29,0)</f>
        <v>0</v>
      </c>
      <c r="O52" s="123">
        <f>ROUND('10,2'!L52*'1,2'!$E$29,0)</f>
        <v>0</v>
      </c>
      <c r="P52" s="144"/>
      <c r="Q52" s="144"/>
      <c r="R52" s="144"/>
      <c r="S52" s="144"/>
      <c r="T52" s="144"/>
      <c r="U52" s="144"/>
      <c r="V52" s="145"/>
      <c r="W52" s="145"/>
      <c r="X52" s="145"/>
      <c r="Y52" s="145"/>
      <c r="Z52" s="145"/>
      <c r="AA52" s="145"/>
      <c r="AC52" s="144"/>
      <c r="AE52" s="144"/>
      <c r="AG52" s="144"/>
      <c r="AI52" s="144"/>
    </row>
    <row r="53" spans="1:35" x14ac:dyDescent="0.2">
      <c r="A53" s="16">
        <f t="shared" si="0"/>
        <v>43</v>
      </c>
      <c r="B53" s="16" t="s">
        <v>2305</v>
      </c>
      <c r="C53" s="17" t="s">
        <v>2306</v>
      </c>
      <c r="D53" s="16" t="s">
        <v>15</v>
      </c>
      <c r="E53" s="123">
        <v>338</v>
      </c>
      <c r="F53" s="123">
        <f>'10,2'!U55*'10,2'!$K$7</f>
        <v>381.25</v>
      </c>
      <c r="G53" s="123">
        <f>'10,2'!U55</f>
        <v>312.5</v>
      </c>
      <c r="H53" s="123">
        <v>517</v>
      </c>
      <c r="I53" s="123">
        <f>'10,2'!X55*'10,2'!$K$7</f>
        <v>587.63333333333333</v>
      </c>
      <c r="J53" s="123">
        <f>'10,2'!X55</f>
        <v>481.66666666666669</v>
      </c>
      <c r="K53" s="123">
        <v>838</v>
      </c>
      <c r="L53" s="123">
        <f>'10,2'!Z55*'10,2'!$K$7</f>
        <v>1132.1600000000001</v>
      </c>
      <c r="M53" s="173">
        <f>'10,2'!AA55</f>
        <v>773.33333333333337</v>
      </c>
      <c r="N53" s="123">
        <f>ROUND('10,2'!K53*'1,2'!$E$29,0)</f>
        <v>0</v>
      </c>
      <c r="O53" s="123">
        <f>ROUND('10,2'!L53*'1,2'!$E$29,0)</f>
        <v>0</v>
      </c>
      <c r="P53" s="144"/>
      <c r="Q53" s="144"/>
      <c r="R53" s="144"/>
      <c r="S53" s="144"/>
      <c r="T53" s="144"/>
      <c r="U53" s="144"/>
      <c r="V53" s="145"/>
      <c r="W53" s="145"/>
      <c r="X53" s="145"/>
      <c r="Y53" s="145"/>
      <c r="Z53" s="145"/>
      <c r="AA53" s="145"/>
      <c r="AC53" s="144"/>
      <c r="AE53" s="144"/>
      <c r="AG53" s="144"/>
      <c r="AI53" s="144"/>
    </row>
    <row r="54" spans="1:35" x14ac:dyDescent="0.2">
      <c r="A54" s="16">
        <f t="shared" si="0"/>
        <v>44</v>
      </c>
      <c r="B54" s="16" t="s">
        <v>2307</v>
      </c>
      <c r="C54" s="17" t="s">
        <v>2308</v>
      </c>
      <c r="D54" s="16" t="s">
        <v>15</v>
      </c>
      <c r="E54" s="123">
        <v>151</v>
      </c>
      <c r="F54" s="123">
        <f>'10,2'!U56*'10,2'!$K$7</f>
        <v>169.78333333333336</v>
      </c>
      <c r="G54" s="123">
        <f>'10,2'!U56</f>
        <v>139.16666666666669</v>
      </c>
      <c r="H54" s="123">
        <v>231</v>
      </c>
      <c r="I54" s="123">
        <f>'10,2'!X56*'10,2'!$K$7</f>
        <v>264.33333333333337</v>
      </c>
      <c r="J54" s="123">
        <f>'10,2'!X56</f>
        <v>216.66666666666669</v>
      </c>
      <c r="K54" s="123">
        <v>376</v>
      </c>
      <c r="L54" s="123">
        <f>'10,2'!Z56*'10,2'!$K$7</f>
        <v>506.3</v>
      </c>
      <c r="M54" s="173">
        <f>'10,2'!AA56</f>
        <v>345.83333333333337</v>
      </c>
      <c r="N54" s="123">
        <f>ROUND('10,2'!K54*'1,2'!$E$29,0)</f>
        <v>0</v>
      </c>
      <c r="O54" s="123">
        <f>ROUND('10,2'!L54*'1,2'!$E$29,0)</f>
        <v>0</v>
      </c>
      <c r="P54" s="144"/>
      <c r="Q54" s="144"/>
      <c r="R54" s="144"/>
      <c r="S54" s="144"/>
      <c r="T54" s="144"/>
      <c r="U54" s="144"/>
      <c r="V54" s="145"/>
      <c r="W54" s="145"/>
      <c r="X54" s="145"/>
      <c r="Y54" s="145"/>
      <c r="Z54" s="145"/>
      <c r="AA54" s="145"/>
      <c r="AC54" s="144"/>
      <c r="AE54" s="144"/>
      <c r="AG54" s="144"/>
      <c r="AI54" s="144"/>
    </row>
    <row r="55" spans="1:35" x14ac:dyDescent="0.2">
      <c r="A55" s="16">
        <f t="shared" si="0"/>
        <v>45</v>
      </c>
      <c r="B55" s="16" t="s">
        <v>2309</v>
      </c>
      <c r="C55" s="17" t="s">
        <v>2310</v>
      </c>
      <c r="D55" s="16" t="s">
        <v>15</v>
      </c>
      <c r="E55" s="123">
        <v>251</v>
      </c>
      <c r="F55" s="123">
        <f>'10,2'!U57*'10,2'!$K$7</f>
        <v>283.64999999999998</v>
      </c>
      <c r="G55" s="123">
        <f>'10,2'!U57</f>
        <v>232.5</v>
      </c>
      <c r="H55" s="123">
        <v>386</v>
      </c>
      <c r="I55" s="123">
        <f>'10,2'!X57*'10,2'!$K$7</f>
        <v>439.2</v>
      </c>
      <c r="J55" s="123">
        <f>'10,2'!X57</f>
        <v>360</v>
      </c>
      <c r="K55" s="123">
        <v>625</v>
      </c>
      <c r="L55" s="123">
        <f>'10,2'!Z57*'10,2'!$K$7</f>
        <v>843.02</v>
      </c>
      <c r="M55" s="173">
        <f>'10,2'!AA57</f>
        <v>575.83333333333337</v>
      </c>
      <c r="N55" s="123">
        <f>ROUND('10,2'!K55*'1,2'!$E$29,0)</f>
        <v>0</v>
      </c>
      <c r="O55" s="123">
        <f>ROUND('10,2'!L55*'1,2'!$E$29,0)</f>
        <v>0</v>
      </c>
      <c r="P55" s="144"/>
      <c r="Q55" s="144"/>
      <c r="R55" s="144"/>
      <c r="S55" s="144"/>
      <c r="T55" s="144"/>
      <c r="U55" s="144"/>
      <c r="V55" s="145"/>
      <c r="W55" s="145"/>
      <c r="X55" s="145"/>
      <c r="Y55" s="145"/>
      <c r="Z55" s="145"/>
      <c r="AA55" s="145"/>
      <c r="AC55" s="144"/>
      <c r="AE55" s="144"/>
      <c r="AG55" s="144"/>
      <c r="AI55" s="144"/>
    </row>
    <row r="56" spans="1:35" x14ac:dyDescent="0.2">
      <c r="A56" s="16">
        <f t="shared" si="0"/>
        <v>46</v>
      </c>
      <c r="B56" s="16" t="s">
        <v>2311</v>
      </c>
      <c r="C56" s="17" t="s">
        <v>2312</v>
      </c>
      <c r="D56" s="16" t="s">
        <v>15</v>
      </c>
      <c r="E56" s="123">
        <v>166</v>
      </c>
      <c r="F56" s="123">
        <f>'10,2'!U58*'10,2'!$K$7</f>
        <v>188.08333333333334</v>
      </c>
      <c r="G56" s="123">
        <f>'10,2'!U58</f>
        <v>154.16666666666669</v>
      </c>
      <c r="H56" s="123">
        <v>255</v>
      </c>
      <c r="I56" s="123">
        <f>'10,2'!X58*'10,2'!$K$7</f>
        <v>289.75</v>
      </c>
      <c r="J56" s="123">
        <f>'10,2'!X58</f>
        <v>237.5</v>
      </c>
      <c r="K56" s="123">
        <v>413</v>
      </c>
      <c r="L56" s="123">
        <f>'10,2'!Z58*'10,2'!$K$7</f>
        <v>557.54</v>
      </c>
      <c r="M56" s="173">
        <f>'10,2'!AA58</f>
        <v>380.83333333333337</v>
      </c>
      <c r="N56" s="123">
        <f>ROUND('10,2'!K56*'1,2'!$E$29,0)</f>
        <v>0</v>
      </c>
      <c r="O56" s="123">
        <f>ROUND('10,2'!L56*'1,2'!$E$29,0)</f>
        <v>0</v>
      </c>
      <c r="P56" s="144"/>
      <c r="Q56" s="144"/>
      <c r="R56" s="144"/>
      <c r="S56" s="144"/>
      <c r="T56" s="144"/>
      <c r="U56" s="144"/>
      <c r="V56" s="145"/>
      <c r="W56" s="145"/>
      <c r="X56" s="145"/>
      <c r="Y56" s="145"/>
      <c r="Z56" s="145"/>
      <c r="AA56" s="145"/>
      <c r="AC56" s="144"/>
      <c r="AE56" s="144"/>
      <c r="AG56" s="144"/>
      <c r="AI56" s="144"/>
    </row>
    <row r="57" spans="1:35" ht="25.5" x14ac:dyDescent="0.2">
      <c r="A57" s="16">
        <f t="shared" si="0"/>
        <v>47</v>
      </c>
      <c r="B57" s="16" t="s">
        <v>2313</v>
      </c>
      <c r="C57" s="17" t="s">
        <v>2314</v>
      </c>
      <c r="D57" s="16" t="s">
        <v>15</v>
      </c>
      <c r="E57" s="123">
        <v>338</v>
      </c>
      <c r="F57" s="123">
        <f>'10,2'!U59*'10,2'!$K$7</f>
        <v>381.25</v>
      </c>
      <c r="G57" s="123">
        <f>'10,2'!U59</f>
        <v>312.5</v>
      </c>
      <c r="H57" s="123">
        <v>517</v>
      </c>
      <c r="I57" s="123">
        <f>'10,2'!X59*'10,2'!$K$7</f>
        <v>587.63333333333333</v>
      </c>
      <c r="J57" s="123">
        <f>'10,2'!X59</f>
        <v>481.66666666666669</v>
      </c>
      <c r="K57" s="123">
        <v>838</v>
      </c>
      <c r="L57" s="123">
        <f>'10,2'!Z59*'10,2'!$K$7</f>
        <v>1132.1600000000001</v>
      </c>
      <c r="M57" s="173">
        <f>'10,2'!AA59</f>
        <v>773.33333333333337</v>
      </c>
      <c r="N57" s="123">
        <f>ROUND('10,2'!K57*'1,2'!$E$29,0)</f>
        <v>0</v>
      </c>
      <c r="O57" s="123">
        <f>ROUND('10,2'!L57*'1,2'!$E$29,0)</f>
        <v>0</v>
      </c>
      <c r="P57" s="144"/>
      <c r="Q57" s="144"/>
      <c r="R57" s="144"/>
      <c r="S57" s="144"/>
      <c r="T57" s="144"/>
      <c r="U57" s="144"/>
      <c r="V57" s="145"/>
      <c r="W57" s="145"/>
      <c r="X57" s="145"/>
      <c r="Y57" s="145"/>
      <c r="Z57" s="145"/>
      <c r="AA57" s="145"/>
      <c r="AC57" s="144"/>
      <c r="AE57" s="144"/>
      <c r="AG57" s="144"/>
      <c r="AI57" s="144"/>
    </row>
    <row r="58" spans="1:35" x14ac:dyDescent="0.2">
      <c r="A58" s="16">
        <f t="shared" si="0"/>
        <v>48</v>
      </c>
      <c r="B58" s="16" t="s">
        <v>2315</v>
      </c>
      <c r="C58" s="17" t="s">
        <v>2316</v>
      </c>
      <c r="D58" s="16" t="s">
        <v>15</v>
      </c>
      <c r="E58" s="123">
        <v>126</v>
      </c>
      <c r="F58" s="123">
        <f>'10,2'!U60*'10,2'!$K$7</f>
        <v>142.33333333333334</v>
      </c>
      <c r="G58" s="123">
        <f>'10,2'!U60</f>
        <v>116.66666666666667</v>
      </c>
      <c r="H58" s="123">
        <v>194</v>
      </c>
      <c r="I58" s="123">
        <f>'10,2'!X60*'10,2'!$K$7</f>
        <v>218.58333333333334</v>
      </c>
      <c r="J58" s="123">
        <f>'10,2'!X60</f>
        <v>179.16666666666669</v>
      </c>
      <c r="K58" s="123">
        <v>314</v>
      </c>
      <c r="L58" s="123">
        <f>'10,2'!Z60*'10,2'!$K$7</f>
        <v>423.34</v>
      </c>
      <c r="M58" s="173">
        <f>'10,2'!AA60</f>
        <v>289.16666666666669</v>
      </c>
      <c r="N58" s="123">
        <f>ROUND('10,2'!K58*'1,2'!$E$29,0)</f>
        <v>0</v>
      </c>
      <c r="O58" s="123">
        <f>ROUND('10,2'!L58*'1,2'!$E$29,0)</f>
        <v>0</v>
      </c>
      <c r="P58" s="144"/>
      <c r="Q58" s="144"/>
      <c r="R58" s="144"/>
      <c r="S58" s="144"/>
      <c r="T58" s="144"/>
      <c r="U58" s="144"/>
      <c r="V58" s="145"/>
      <c r="W58" s="145"/>
      <c r="X58" s="145"/>
      <c r="Y58" s="145"/>
      <c r="Z58" s="145"/>
      <c r="AA58" s="145"/>
      <c r="AC58" s="144"/>
      <c r="AE58" s="144"/>
      <c r="AG58" s="144"/>
      <c r="AI58" s="144"/>
    </row>
    <row r="59" spans="1:35" x14ac:dyDescent="0.2">
      <c r="A59" s="16">
        <f t="shared" si="0"/>
        <v>49</v>
      </c>
      <c r="B59" s="16" t="s">
        <v>2317</v>
      </c>
      <c r="C59" s="17" t="s">
        <v>2318</v>
      </c>
      <c r="D59" s="16" t="s">
        <v>15</v>
      </c>
      <c r="E59" s="123">
        <v>251</v>
      </c>
      <c r="F59" s="123">
        <f>'10,2'!U61*'10,2'!$K$7</f>
        <v>283.64999999999998</v>
      </c>
      <c r="G59" s="123">
        <f>'10,2'!U61</f>
        <v>232.5</v>
      </c>
      <c r="H59" s="123">
        <v>386</v>
      </c>
      <c r="I59" s="123">
        <f>'10,2'!X61*'10,2'!$K$7</f>
        <v>439.2</v>
      </c>
      <c r="J59" s="123">
        <f>'10,2'!X61</f>
        <v>360</v>
      </c>
      <c r="K59" s="123">
        <v>625</v>
      </c>
      <c r="L59" s="123">
        <f>'10,2'!Z61*'10,2'!$K$7</f>
        <v>843.02</v>
      </c>
      <c r="M59" s="173">
        <f>'10,2'!AA61</f>
        <v>575.83333333333337</v>
      </c>
      <c r="N59" s="123">
        <f>ROUND('10,2'!K59*'1,2'!$E$29,0)</f>
        <v>0</v>
      </c>
      <c r="O59" s="123">
        <f>ROUND('10,2'!L59*'1,2'!$E$29,0)</f>
        <v>0</v>
      </c>
      <c r="P59" s="144"/>
      <c r="Q59" s="144"/>
      <c r="R59" s="144"/>
      <c r="S59" s="144"/>
      <c r="T59" s="144"/>
      <c r="U59" s="144"/>
      <c r="V59" s="145"/>
      <c r="W59" s="145"/>
      <c r="X59" s="145"/>
      <c r="Y59" s="145"/>
      <c r="Z59" s="145"/>
      <c r="AA59" s="145"/>
      <c r="AC59" s="144"/>
      <c r="AE59" s="144"/>
      <c r="AG59" s="144"/>
      <c r="AI59" s="144"/>
    </row>
    <row r="60" spans="1:35" x14ac:dyDescent="0.2">
      <c r="A60" s="16">
        <f t="shared" si="0"/>
        <v>50</v>
      </c>
      <c r="B60" s="16" t="s">
        <v>2319</v>
      </c>
      <c r="C60" s="17" t="s">
        <v>2320</v>
      </c>
      <c r="D60" s="16" t="s">
        <v>15</v>
      </c>
      <c r="E60" s="123">
        <v>302</v>
      </c>
      <c r="F60" s="123">
        <f>'10,2'!U62*'10,2'!$K$7</f>
        <v>341.59999999999997</v>
      </c>
      <c r="G60" s="123">
        <f>'10,2'!U62</f>
        <v>280</v>
      </c>
      <c r="H60" s="123">
        <v>462</v>
      </c>
      <c r="I60" s="123">
        <f>'10,2'!X62*'10,2'!$K$7</f>
        <v>527.65</v>
      </c>
      <c r="J60" s="123">
        <f>'10,2'!X62</f>
        <v>432.5</v>
      </c>
      <c r="K60" s="123">
        <v>751</v>
      </c>
      <c r="L60" s="123">
        <f>'10,2'!Z62*'10,2'!$K$7</f>
        <v>1011.38</v>
      </c>
      <c r="M60" s="173">
        <f>'10,2'!AA62</f>
        <v>690.83333333333337</v>
      </c>
      <c r="N60" s="123">
        <f>ROUND('10,2'!K60*'1,2'!$E$29,0)</f>
        <v>0</v>
      </c>
      <c r="O60" s="123">
        <f>ROUND('10,2'!L60*'1,2'!$E$29,0)</f>
        <v>0</v>
      </c>
      <c r="P60" s="144"/>
      <c r="Q60" s="144"/>
      <c r="R60" s="144"/>
      <c r="S60" s="144"/>
      <c r="T60" s="144"/>
      <c r="U60" s="144"/>
      <c r="V60" s="145"/>
      <c r="W60" s="145"/>
      <c r="X60" s="145"/>
      <c r="Y60" s="145"/>
      <c r="Z60" s="145"/>
      <c r="AA60" s="145"/>
      <c r="AC60" s="144"/>
      <c r="AE60" s="144"/>
      <c r="AG60" s="144"/>
      <c r="AI60" s="144"/>
    </row>
    <row r="61" spans="1:35" ht="25.5" x14ac:dyDescent="0.2">
      <c r="A61" s="16">
        <f t="shared" si="0"/>
        <v>51</v>
      </c>
      <c r="B61" s="16" t="s">
        <v>2321</v>
      </c>
      <c r="C61" s="17" t="s">
        <v>2322</v>
      </c>
      <c r="D61" s="16" t="s">
        <v>15</v>
      </c>
      <c r="E61" s="123">
        <v>151</v>
      </c>
      <c r="F61" s="123">
        <f>'10,2'!U63*'10,2'!$K$7</f>
        <v>169.78333333333336</v>
      </c>
      <c r="G61" s="123">
        <f>'10,2'!U63</f>
        <v>139.16666666666669</v>
      </c>
      <c r="H61" s="123">
        <v>231</v>
      </c>
      <c r="I61" s="123">
        <f>'10,2'!X63*'10,2'!$K$7</f>
        <v>264.33333333333337</v>
      </c>
      <c r="J61" s="123">
        <f>'10,2'!X63</f>
        <v>216.66666666666669</v>
      </c>
      <c r="K61" s="123">
        <v>376</v>
      </c>
      <c r="L61" s="123">
        <f>'10,2'!Z63*'10,2'!$K$7</f>
        <v>506.3</v>
      </c>
      <c r="M61" s="173">
        <f>'10,2'!AA63</f>
        <v>345.83333333333337</v>
      </c>
      <c r="N61" s="123">
        <f>ROUND('10,2'!K61*'1,2'!$E$29,0)</f>
        <v>0</v>
      </c>
      <c r="O61" s="123">
        <f>ROUND('10,2'!L61*'1,2'!$E$29,0)</f>
        <v>0</v>
      </c>
      <c r="P61" s="144"/>
      <c r="Q61" s="144"/>
      <c r="R61" s="144"/>
      <c r="S61" s="144"/>
      <c r="T61" s="144"/>
      <c r="U61" s="144"/>
      <c r="V61" s="145"/>
      <c r="W61" s="145"/>
      <c r="X61" s="145"/>
      <c r="Y61" s="145"/>
      <c r="Z61" s="145"/>
      <c r="AA61" s="145"/>
      <c r="AC61" s="144"/>
      <c r="AE61" s="144"/>
      <c r="AG61" s="144"/>
      <c r="AI61" s="144"/>
    </row>
    <row r="62" spans="1:35" ht="25.5" x14ac:dyDescent="0.2">
      <c r="A62" s="16">
        <f t="shared" si="0"/>
        <v>52</v>
      </c>
      <c r="B62" s="16" t="s">
        <v>2323</v>
      </c>
      <c r="C62" s="17" t="s">
        <v>2324</v>
      </c>
      <c r="D62" s="16" t="s">
        <v>15</v>
      </c>
      <c r="E62" s="123">
        <v>266</v>
      </c>
      <c r="F62" s="123">
        <f>'10,2'!U64*'10,2'!$K$7</f>
        <v>284.66666666666669</v>
      </c>
      <c r="G62" s="123">
        <f>'10,2'!U64</f>
        <v>233.33333333333334</v>
      </c>
      <c r="H62" s="123">
        <v>301</v>
      </c>
      <c r="I62" s="123">
        <f>'10,2'!X64*'10,2'!$K$7</f>
        <v>338.55</v>
      </c>
      <c r="J62" s="123">
        <f>'10,2'!X64</f>
        <v>277.5</v>
      </c>
      <c r="K62" s="123">
        <v>606</v>
      </c>
      <c r="L62" s="123">
        <f>'10,2'!Z64*'10,2'!$K$7</f>
        <v>771.04</v>
      </c>
      <c r="M62" s="173">
        <f>'10,2'!AA64</f>
        <v>526.66666666666674</v>
      </c>
      <c r="N62" s="123">
        <f>ROUND('10,2'!K62*'1,2'!$E$29,0)</f>
        <v>0</v>
      </c>
      <c r="O62" s="123">
        <f>ROUND('10,2'!L62*'1,2'!$E$29,0)</f>
        <v>0</v>
      </c>
      <c r="P62" s="144"/>
      <c r="Q62" s="144"/>
      <c r="R62" s="144"/>
      <c r="S62" s="144"/>
      <c r="T62" s="144"/>
      <c r="U62" s="144"/>
      <c r="V62" s="145"/>
      <c r="W62" s="145"/>
      <c r="X62" s="145"/>
      <c r="Y62" s="145"/>
      <c r="Z62" s="145"/>
      <c r="AA62" s="145"/>
      <c r="AC62" s="144"/>
      <c r="AE62" s="144"/>
      <c r="AG62" s="144"/>
      <c r="AI62" s="144"/>
    </row>
    <row r="63" spans="1:35" x14ac:dyDescent="0.2">
      <c r="A63" s="16"/>
      <c r="B63" s="16"/>
      <c r="C63" s="28" t="s">
        <v>3017</v>
      </c>
      <c r="D63" s="16"/>
      <c r="E63" s="123"/>
      <c r="F63" s="123"/>
      <c r="G63" s="123"/>
      <c r="H63" s="123"/>
      <c r="I63" s="123"/>
      <c r="J63" s="123"/>
      <c r="K63" s="123"/>
      <c r="L63" s="123"/>
      <c r="M63" s="173"/>
      <c r="N63" s="123">
        <f>ROUND('10,2'!K63*'1,2'!$E$29,0)</f>
        <v>0</v>
      </c>
      <c r="O63" s="123">
        <f>ROUND('10,2'!L63*'1,2'!$E$29,0)</f>
        <v>0</v>
      </c>
      <c r="P63" s="144"/>
      <c r="Q63" s="144"/>
      <c r="R63" s="144"/>
      <c r="S63" s="144"/>
      <c r="T63" s="144"/>
      <c r="U63" s="144"/>
      <c r="V63" s="145"/>
      <c r="W63" s="145"/>
      <c r="X63" s="145"/>
      <c r="Y63" s="145"/>
      <c r="Z63" s="145"/>
      <c r="AA63" s="145"/>
      <c r="AC63" s="144"/>
      <c r="AE63" s="144"/>
      <c r="AG63" s="144"/>
      <c r="AI63" s="144"/>
    </row>
    <row r="64" spans="1:35" ht="25.5" x14ac:dyDescent="0.2">
      <c r="A64" s="16">
        <f>A62+1</f>
        <v>53</v>
      </c>
      <c r="B64" s="16" t="s">
        <v>2325</v>
      </c>
      <c r="C64" s="17" t="s">
        <v>2326</v>
      </c>
      <c r="D64" s="16" t="s">
        <v>15</v>
      </c>
      <c r="E64" s="123">
        <v>1547</v>
      </c>
      <c r="F64" s="123">
        <f>'10,2'!U66*'10,2'!$K$7</f>
        <v>1742.5666666666668</v>
      </c>
      <c r="G64" s="123">
        <f>'10,2'!U66</f>
        <v>1428.3333333333335</v>
      </c>
      <c r="H64" s="123">
        <v>2349</v>
      </c>
      <c r="I64" s="123">
        <f>'10,2'!X66*'10,2'!$K$7</f>
        <v>2673.8333333333335</v>
      </c>
      <c r="J64" s="123">
        <f>'10,2'!X66</f>
        <v>2191.666666666667</v>
      </c>
      <c r="K64" s="123">
        <v>3941</v>
      </c>
      <c r="L64" s="123">
        <f>'10,2'!Z66*'10,2'!$K$7</f>
        <v>5302.12</v>
      </c>
      <c r="M64" s="173">
        <f>'10,2'!AA66</f>
        <v>3621.666666666667</v>
      </c>
      <c r="N64" s="123">
        <f>ROUND('10,2'!K64*'1,2'!$E$29,0)</f>
        <v>0</v>
      </c>
      <c r="O64" s="123">
        <f>ROUND('10,2'!L64*'1,2'!$E$29,0)</f>
        <v>0</v>
      </c>
      <c r="P64" s="144"/>
      <c r="Q64" s="144"/>
      <c r="R64" s="144"/>
      <c r="S64" s="144"/>
      <c r="T64" s="144"/>
      <c r="U64" s="144"/>
      <c r="V64" s="145"/>
      <c r="W64" s="145"/>
      <c r="X64" s="145"/>
      <c r="Y64" s="145"/>
      <c r="Z64" s="145"/>
      <c r="AA64" s="145"/>
      <c r="AC64" s="144"/>
      <c r="AE64" s="144"/>
      <c r="AG64" s="144"/>
      <c r="AI64" s="144"/>
    </row>
    <row r="65" spans="1:35" ht="25.5" x14ac:dyDescent="0.2">
      <c r="A65" s="16">
        <f>A64+1</f>
        <v>54</v>
      </c>
      <c r="B65" s="16" t="s">
        <v>2327</v>
      </c>
      <c r="C65" s="17" t="s">
        <v>2328</v>
      </c>
      <c r="D65" s="16" t="s">
        <v>15</v>
      </c>
      <c r="E65" s="123">
        <v>620</v>
      </c>
      <c r="F65" s="123">
        <f>'10,2'!U67*'10,2'!$K$7</f>
        <v>696.41666666666674</v>
      </c>
      <c r="G65" s="123">
        <f>'10,2'!U67</f>
        <v>570.83333333333337</v>
      </c>
      <c r="H65" s="123">
        <v>938</v>
      </c>
      <c r="I65" s="123">
        <f>'10,2'!X67*'10,2'!$K$7</f>
        <v>1069.5333333333333</v>
      </c>
      <c r="J65" s="123">
        <f>'10,2'!X67</f>
        <v>876.66666666666674</v>
      </c>
      <c r="K65" s="123">
        <v>1576</v>
      </c>
      <c r="L65" s="123">
        <f>'10,2'!Z67*'10,2'!$K$7</f>
        <v>2120.36</v>
      </c>
      <c r="M65" s="173">
        <f>'10,2'!AA67</f>
        <v>1448.3333333333335</v>
      </c>
      <c r="N65" s="123">
        <f>ROUND('10,2'!K65*'1,2'!$E$29,0)</f>
        <v>0</v>
      </c>
      <c r="O65" s="123">
        <f>ROUND('10,2'!L65*'1,2'!$E$29,0)</f>
        <v>0</v>
      </c>
      <c r="P65" s="144"/>
      <c r="Q65" s="144"/>
      <c r="R65" s="144"/>
      <c r="S65" s="144"/>
      <c r="T65" s="144"/>
      <c r="U65" s="144"/>
      <c r="V65" s="145"/>
      <c r="W65" s="145"/>
      <c r="X65" s="145"/>
      <c r="Y65" s="145"/>
      <c r="Z65" s="145"/>
      <c r="AA65" s="145"/>
      <c r="AC65" s="144"/>
      <c r="AE65" s="144"/>
      <c r="AG65" s="144"/>
      <c r="AI65" s="144"/>
    </row>
    <row r="66" spans="1:35" x14ac:dyDescent="0.2">
      <c r="A66" s="16">
        <f t="shared" ref="A66:A129" si="1">A65+1</f>
        <v>55</v>
      </c>
      <c r="B66" s="16" t="s">
        <v>2329</v>
      </c>
      <c r="C66" s="17" t="s">
        <v>2330</v>
      </c>
      <c r="D66" s="16" t="s">
        <v>15</v>
      </c>
      <c r="E66" s="123">
        <v>259</v>
      </c>
      <c r="F66" s="123">
        <f>'10,2'!U68*'10,2'!$K$7</f>
        <v>289.75</v>
      </c>
      <c r="G66" s="123">
        <f>'10,2'!U68</f>
        <v>237.5</v>
      </c>
      <c r="H66" s="123">
        <v>392</v>
      </c>
      <c r="I66" s="123">
        <f>'10,2'!X68*'10,2'!$K$7</f>
        <v>446.31666666666672</v>
      </c>
      <c r="J66" s="123">
        <f>'10,2'!X68</f>
        <v>365.83333333333337</v>
      </c>
      <c r="K66" s="123">
        <v>657</v>
      </c>
      <c r="L66" s="123">
        <f>'10,2'!Z68*'10,2'!$K$7</f>
        <v>883.28</v>
      </c>
      <c r="M66" s="173">
        <f>'10,2'!AA68</f>
        <v>603.33333333333337</v>
      </c>
      <c r="N66" s="123">
        <f>ROUND('10,2'!K66*'1,2'!$E$29,0)</f>
        <v>0</v>
      </c>
      <c r="O66" s="123">
        <f>ROUND('10,2'!L66*'1,2'!$E$29,0)</f>
        <v>0</v>
      </c>
      <c r="P66" s="144"/>
      <c r="Q66" s="144"/>
      <c r="R66" s="144"/>
      <c r="S66" s="144"/>
      <c r="T66" s="144"/>
      <c r="U66" s="144"/>
      <c r="V66" s="145"/>
      <c r="W66" s="145"/>
      <c r="X66" s="145"/>
      <c r="Y66" s="145"/>
      <c r="Z66" s="145"/>
      <c r="AA66" s="145"/>
      <c r="AC66" s="144"/>
      <c r="AE66" s="144"/>
      <c r="AG66" s="144"/>
      <c r="AI66" s="144"/>
    </row>
    <row r="67" spans="1:35" x14ac:dyDescent="0.2">
      <c r="A67" s="16">
        <f t="shared" si="1"/>
        <v>56</v>
      </c>
      <c r="B67" s="16" t="s">
        <v>2331</v>
      </c>
      <c r="C67" s="17" t="s">
        <v>2332</v>
      </c>
      <c r="D67" s="16" t="s">
        <v>15</v>
      </c>
      <c r="E67" s="123">
        <v>948</v>
      </c>
      <c r="F67" s="123">
        <f>'10,2'!U69*'10,2'!$K$7</f>
        <v>1065.4666666666667</v>
      </c>
      <c r="G67" s="123">
        <f>'10,2'!U69</f>
        <v>873.33333333333337</v>
      </c>
      <c r="H67" s="123">
        <v>1407</v>
      </c>
      <c r="I67" s="123">
        <f>'10,2'!X69*'10,2'!$K$7</f>
        <v>1599.2166666666669</v>
      </c>
      <c r="J67" s="123">
        <f>'10,2'!X69</f>
        <v>1310.8333333333335</v>
      </c>
      <c r="K67" s="123">
        <v>2410</v>
      </c>
      <c r="L67" s="123">
        <f>'10,2'!Z69*'10,2'!$K$7</f>
        <v>3228.12</v>
      </c>
      <c r="M67" s="173">
        <f>'10,2'!AA69</f>
        <v>2205</v>
      </c>
      <c r="N67" s="123">
        <f>ROUND('10,2'!K67*'1,2'!$E$29,0)</f>
        <v>0</v>
      </c>
      <c r="O67" s="123">
        <f>ROUND('10,2'!L67*'1,2'!$E$29,0)</f>
        <v>0</v>
      </c>
      <c r="P67" s="144"/>
      <c r="Q67" s="144"/>
      <c r="R67" s="144"/>
      <c r="S67" s="144"/>
      <c r="T67" s="144"/>
      <c r="U67" s="144"/>
      <c r="V67" s="145"/>
      <c r="W67" s="145"/>
      <c r="X67" s="145"/>
      <c r="Y67" s="145"/>
      <c r="Z67" s="145"/>
      <c r="AA67" s="145"/>
      <c r="AC67" s="144"/>
      <c r="AE67" s="144"/>
      <c r="AG67" s="144"/>
      <c r="AI67" s="144"/>
    </row>
    <row r="68" spans="1:35" x14ac:dyDescent="0.2">
      <c r="A68" s="16">
        <f t="shared" si="1"/>
        <v>57</v>
      </c>
      <c r="B68" s="16" t="s">
        <v>2333</v>
      </c>
      <c r="C68" s="17" t="s">
        <v>2334</v>
      </c>
      <c r="D68" s="16" t="s">
        <v>15</v>
      </c>
      <c r="E68" s="123">
        <v>356</v>
      </c>
      <c r="F68" s="123">
        <f>'10,2'!U70*'10,2'!$K$7</f>
        <v>399.55</v>
      </c>
      <c r="G68" s="123">
        <f>'10,2'!U70</f>
        <v>327.5</v>
      </c>
      <c r="H68" s="123">
        <v>526</v>
      </c>
      <c r="I68" s="123">
        <f>'10,2'!X70*'10,2'!$K$7</f>
        <v>599.83333333333337</v>
      </c>
      <c r="J68" s="123">
        <f>'10,2'!X70</f>
        <v>491.66666666666669</v>
      </c>
      <c r="K68" s="123">
        <v>903</v>
      </c>
      <c r="L68" s="123">
        <f>'10,2'!Z70*'10,2'!$K$7</f>
        <v>1212.68</v>
      </c>
      <c r="M68" s="173">
        <f>'10,2'!AA70</f>
        <v>828.33333333333337</v>
      </c>
      <c r="N68" s="123">
        <f>ROUND('10,2'!K68*'1,2'!$E$29,0)</f>
        <v>0</v>
      </c>
      <c r="O68" s="123">
        <f>ROUND('10,2'!L68*'1,2'!$E$29,0)</f>
        <v>0</v>
      </c>
      <c r="P68" s="144"/>
      <c r="Q68" s="144"/>
      <c r="R68" s="144"/>
      <c r="S68" s="144"/>
      <c r="T68" s="144"/>
      <c r="U68" s="144"/>
      <c r="V68" s="145"/>
      <c r="W68" s="145"/>
      <c r="X68" s="145"/>
      <c r="Y68" s="145"/>
      <c r="Z68" s="145"/>
      <c r="AA68" s="145"/>
      <c r="AC68" s="144"/>
      <c r="AE68" s="144"/>
      <c r="AG68" s="144"/>
      <c r="AI68" s="144"/>
    </row>
    <row r="69" spans="1:35" x14ac:dyDescent="0.2">
      <c r="A69" s="16">
        <f t="shared" si="1"/>
        <v>58</v>
      </c>
      <c r="B69" s="16" t="s">
        <v>2335</v>
      </c>
      <c r="C69" s="17" t="s">
        <v>2336</v>
      </c>
      <c r="D69" s="16" t="s">
        <v>15</v>
      </c>
      <c r="E69" s="123">
        <v>593</v>
      </c>
      <c r="F69" s="123">
        <f>'10,2'!U71*'10,2'!$K$7</f>
        <v>665.91666666666674</v>
      </c>
      <c r="G69" s="123">
        <f>'10,2'!U71</f>
        <v>545.83333333333337</v>
      </c>
      <c r="H69" s="123">
        <v>880</v>
      </c>
      <c r="I69" s="123">
        <f>'10,2'!X71*'10,2'!$K$7</f>
        <v>997.35</v>
      </c>
      <c r="J69" s="123">
        <f>'10,2'!X71</f>
        <v>817.5</v>
      </c>
      <c r="K69" s="123">
        <v>1505</v>
      </c>
      <c r="L69" s="123">
        <f>'10,2'!Z71*'10,2'!$K$7</f>
        <v>2017.8799999999999</v>
      </c>
      <c r="M69" s="173">
        <f>'10,2'!AA71</f>
        <v>1378.3333333333335</v>
      </c>
      <c r="N69" s="123">
        <f>ROUND('10,2'!K69*'1,2'!$E$29,0)</f>
        <v>0</v>
      </c>
      <c r="O69" s="123">
        <f>ROUND('10,2'!L69*'1,2'!$E$29,0)</f>
        <v>0</v>
      </c>
      <c r="P69" s="144"/>
      <c r="Q69" s="144"/>
      <c r="R69" s="144"/>
      <c r="S69" s="144"/>
      <c r="T69" s="144"/>
      <c r="U69" s="144"/>
      <c r="V69" s="145"/>
      <c r="W69" s="145"/>
      <c r="X69" s="145"/>
      <c r="Y69" s="145"/>
      <c r="Z69" s="145"/>
      <c r="AA69" s="145"/>
      <c r="AC69" s="144"/>
      <c r="AE69" s="144"/>
      <c r="AG69" s="144"/>
      <c r="AI69" s="144"/>
    </row>
    <row r="70" spans="1:35" x14ac:dyDescent="0.2">
      <c r="A70" s="16">
        <f t="shared" si="1"/>
        <v>59</v>
      </c>
      <c r="B70" s="16" t="s">
        <v>2337</v>
      </c>
      <c r="C70" s="17" t="s">
        <v>2338</v>
      </c>
      <c r="D70" s="16" t="s">
        <v>15</v>
      </c>
      <c r="E70" s="123">
        <v>574</v>
      </c>
      <c r="F70" s="123">
        <f>'10,2'!U72*'10,2'!$K$7</f>
        <v>645.58333333333337</v>
      </c>
      <c r="G70" s="123">
        <f>'10,2'!U72</f>
        <v>529.16666666666674</v>
      </c>
      <c r="H70" s="123">
        <v>868</v>
      </c>
      <c r="I70" s="123">
        <f>'10,2'!X72*'10,2'!$K$7</f>
        <v>990.23333333333335</v>
      </c>
      <c r="J70" s="123">
        <f>'10,2'!X72</f>
        <v>811.66666666666674</v>
      </c>
      <c r="K70" s="123">
        <v>1458</v>
      </c>
      <c r="L70" s="123">
        <f>'10,2'!Z72*'10,2'!$K$7</f>
        <v>1961.76</v>
      </c>
      <c r="M70" s="173">
        <f>'10,2'!AA72</f>
        <v>1340</v>
      </c>
      <c r="N70" s="123">
        <f>ROUND('10,2'!K70*'1,2'!$E$29,0)</f>
        <v>0</v>
      </c>
      <c r="O70" s="123">
        <f>ROUND('10,2'!L70*'1,2'!$E$29,0)</f>
        <v>0</v>
      </c>
      <c r="P70" s="144"/>
      <c r="Q70" s="144"/>
      <c r="R70" s="144"/>
      <c r="S70" s="144"/>
      <c r="T70" s="144"/>
      <c r="U70" s="144"/>
      <c r="V70" s="145"/>
      <c r="W70" s="145"/>
      <c r="X70" s="145"/>
      <c r="Y70" s="145"/>
      <c r="Z70" s="145"/>
      <c r="AA70" s="145"/>
      <c r="AC70" s="144"/>
      <c r="AE70" s="144"/>
      <c r="AG70" s="144"/>
      <c r="AI70" s="144"/>
    </row>
    <row r="71" spans="1:35" x14ac:dyDescent="0.2">
      <c r="A71" s="16">
        <f t="shared" si="1"/>
        <v>60</v>
      </c>
      <c r="B71" s="16" t="s">
        <v>2339</v>
      </c>
      <c r="C71" s="17" t="s">
        <v>2340</v>
      </c>
      <c r="D71" s="16" t="s">
        <v>15</v>
      </c>
      <c r="E71" s="123">
        <v>207</v>
      </c>
      <c r="F71" s="123">
        <f>'10,2'!U73*'10,2'!$K$7</f>
        <v>232.81666666666666</v>
      </c>
      <c r="G71" s="123">
        <f>'10,2'!U73</f>
        <v>190.83333333333334</v>
      </c>
      <c r="H71" s="123">
        <v>314</v>
      </c>
      <c r="I71" s="123">
        <f>'10,2'!X73*'10,2'!$K$7</f>
        <v>356.84999999999997</v>
      </c>
      <c r="J71" s="123">
        <f>'10,2'!X73</f>
        <v>292.5</v>
      </c>
      <c r="K71" s="123">
        <v>525</v>
      </c>
      <c r="L71" s="123">
        <f>'10,2'!Z73*'10,2'!$K$7</f>
        <v>706.38</v>
      </c>
      <c r="M71" s="173">
        <f>'10,2'!AA73</f>
        <v>482.5</v>
      </c>
      <c r="N71" s="123">
        <f>ROUND('10,2'!K71*'1,2'!$E$29,0)</f>
        <v>0</v>
      </c>
      <c r="O71" s="123">
        <f>ROUND('10,2'!L71*'1,2'!$E$29,0)</f>
        <v>0</v>
      </c>
      <c r="P71" s="144"/>
      <c r="Q71" s="144"/>
      <c r="R71" s="144"/>
      <c r="S71" s="144"/>
      <c r="T71" s="144"/>
      <c r="U71" s="144"/>
      <c r="V71" s="145"/>
      <c r="W71" s="145"/>
      <c r="X71" s="145"/>
      <c r="Y71" s="145"/>
      <c r="Z71" s="145"/>
      <c r="AA71" s="145"/>
      <c r="AC71" s="144"/>
      <c r="AE71" s="144"/>
      <c r="AG71" s="144"/>
      <c r="AI71" s="144"/>
    </row>
    <row r="72" spans="1:35" x14ac:dyDescent="0.2">
      <c r="A72" s="16">
        <f t="shared" si="1"/>
        <v>61</v>
      </c>
      <c r="B72" s="16" t="s">
        <v>2341</v>
      </c>
      <c r="C72" s="17" t="s">
        <v>2342</v>
      </c>
      <c r="D72" s="16" t="s">
        <v>15</v>
      </c>
      <c r="E72" s="123">
        <v>366</v>
      </c>
      <c r="F72" s="123">
        <f>'10,2'!U74*'10,2'!$K$7</f>
        <v>412.76666666666671</v>
      </c>
      <c r="G72" s="123">
        <f>'10,2'!U74</f>
        <v>338.33333333333337</v>
      </c>
      <c r="H72" s="123">
        <v>556</v>
      </c>
      <c r="I72" s="123">
        <f>'10,2'!X74*'10,2'!$K$7</f>
        <v>633.38333333333344</v>
      </c>
      <c r="J72" s="123">
        <f>'10,2'!X74</f>
        <v>519.16666666666674</v>
      </c>
      <c r="K72" s="123">
        <v>933</v>
      </c>
      <c r="L72" s="123">
        <f>'10,2'!Z74*'10,2'!$K$7</f>
        <v>1254.1600000000001</v>
      </c>
      <c r="M72" s="173">
        <f>'10,2'!AA74</f>
        <v>856.66666666666674</v>
      </c>
      <c r="N72" s="123">
        <f>ROUND('10,2'!K72*'1,2'!$E$29,0)</f>
        <v>0</v>
      </c>
      <c r="O72" s="123">
        <f>ROUND('10,2'!L72*'1,2'!$E$29,0)</f>
        <v>0</v>
      </c>
      <c r="P72" s="144"/>
      <c r="Q72" s="144"/>
      <c r="R72" s="144"/>
      <c r="S72" s="144"/>
      <c r="T72" s="144"/>
      <c r="U72" s="144"/>
      <c r="V72" s="145"/>
      <c r="W72" s="145"/>
      <c r="X72" s="145"/>
      <c r="Y72" s="145"/>
      <c r="Z72" s="145"/>
      <c r="AA72" s="145"/>
      <c r="AC72" s="144"/>
      <c r="AE72" s="144"/>
      <c r="AG72" s="144"/>
      <c r="AI72" s="144"/>
    </row>
    <row r="73" spans="1:35" x14ac:dyDescent="0.2">
      <c r="A73" s="16">
        <f t="shared" si="1"/>
        <v>62</v>
      </c>
      <c r="B73" s="16" t="s">
        <v>2343</v>
      </c>
      <c r="C73" s="17" t="s">
        <v>2344</v>
      </c>
      <c r="D73" s="16" t="s">
        <v>15</v>
      </c>
      <c r="E73" s="123">
        <v>152</v>
      </c>
      <c r="F73" s="123">
        <f>'10,2'!U75*'10,2'!$K$7</f>
        <v>169.78333333333336</v>
      </c>
      <c r="G73" s="123">
        <f>'10,2'!U75</f>
        <v>139.16666666666669</v>
      </c>
      <c r="H73" s="123">
        <v>227</v>
      </c>
      <c r="I73" s="123">
        <f>'10,2'!X75*'10,2'!$K$7</f>
        <v>254.16666666666669</v>
      </c>
      <c r="J73" s="123">
        <f>'10,2'!X75</f>
        <v>208.33333333333334</v>
      </c>
      <c r="K73" s="123">
        <v>387</v>
      </c>
      <c r="L73" s="123">
        <f>'10,2'!Z75*'10,2'!$K$7</f>
        <v>517.28</v>
      </c>
      <c r="M73" s="173">
        <f>'10,2'!AA75</f>
        <v>353.33333333333337</v>
      </c>
      <c r="N73" s="123">
        <f>ROUND('10,2'!K73*'1,2'!$E$29,0)</f>
        <v>0</v>
      </c>
      <c r="O73" s="123">
        <f>ROUND('10,2'!L73*'1,2'!$E$29,0)</f>
        <v>0</v>
      </c>
      <c r="P73" s="144"/>
      <c r="Q73" s="144"/>
      <c r="R73" s="144"/>
      <c r="S73" s="144"/>
      <c r="T73" s="144"/>
      <c r="U73" s="144"/>
      <c r="V73" s="145"/>
      <c r="W73" s="145"/>
      <c r="X73" s="145"/>
      <c r="Y73" s="145"/>
      <c r="Z73" s="145"/>
      <c r="AA73" s="145"/>
      <c r="AC73" s="144"/>
      <c r="AE73" s="144"/>
      <c r="AG73" s="144"/>
      <c r="AI73" s="144"/>
    </row>
    <row r="74" spans="1:35" x14ac:dyDescent="0.2">
      <c r="A74" s="16">
        <f t="shared" si="1"/>
        <v>63</v>
      </c>
      <c r="B74" s="16" t="s">
        <v>2345</v>
      </c>
      <c r="C74" s="17" t="s">
        <v>2346</v>
      </c>
      <c r="D74" s="16" t="s">
        <v>15</v>
      </c>
      <c r="E74" s="123">
        <v>77</v>
      </c>
      <c r="F74" s="123">
        <f>'10,2'!U76*'10,2'!$K$7</f>
        <v>84.38333333333334</v>
      </c>
      <c r="G74" s="123">
        <f>'10,2'!U76</f>
        <v>69.166666666666671</v>
      </c>
      <c r="H74" s="123">
        <v>113</v>
      </c>
      <c r="I74" s="123">
        <f>'10,2'!X76*'10,2'!$K$7</f>
        <v>128.1</v>
      </c>
      <c r="J74" s="123">
        <f>'10,2'!X76</f>
        <v>105</v>
      </c>
      <c r="K74" s="123">
        <v>194</v>
      </c>
      <c r="L74" s="123">
        <f>'10,2'!Z76*'10,2'!$K$7</f>
        <v>258.64</v>
      </c>
      <c r="M74" s="173">
        <f>'10,2'!AA76</f>
        <v>176.66666666666669</v>
      </c>
      <c r="N74" s="123">
        <f>ROUND('10,2'!K74*'1,2'!$E$29,0)</f>
        <v>0</v>
      </c>
      <c r="O74" s="123">
        <f>ROUND('10,2'!L74*'1,2'!$E$29,0)</f>
        <v>0</v>
      </c>
      <c r="P74" s="144"/>
      <c r="Q74" s="144"/>
      <c r="R74" s="144"/>
      <c r="S74" s="144"/>
      <c r="T74" s="144"/>
      <c r="U74" s="144"/>
      <c r="V74" s="145"/>
      <c r="W74" s="145"/>
      <c r="X74" s="145"/>
      <c r="Y74" s="145"/>
      <c r="Z74" s="145"/>
      <c r="AA74" s="145"/>
      <c r="AC74" s="144"/>
      <c r="AE74" s="144"/>
      <c r="AG74" s="144"/>
      <c r="AI74" s="144"/>
    </row>
    <row r="75" spans="1:35" x14ac:dyDescent="0.2">
      <c r="A75" s="16">
        <f t="shared" si="1"/>
        <v>64</v>
      </c>
      <c r="B75" s="16" t="s">
        <v>2347</v>
      </c>
      <c r="C75" s="17" t="s">
        <v>2348</v>
      </c>
      <c r="D75" s="16" t="s">
        <v>15</v>
      </c>
      <c r="E75" s="123">
        <v>77</v>
      </c>
      <c r="F75" s="123">
        <f>'10,2'!U77*'10,2'!$K$7</f>
        <v>84.38333333333334</v>
      </c>
      <c r="G75" s="123">
        <f>'10,2'!U77</f>
        <v>69.166666666666671</v>
      </c>
      <c r="H75" s="123">
        <v>113</v>
      </c>
      <c r="I75" s="123">
        <f>'10,2'!X77*'10,2'!$K$7</f>
        <v>128.1</v>
      </c>
      <c r="J75" s="123">
        <f>'10,2'!X77</f>
        <v>105</v>
      </c>
      <c r="K75" s="123">
        <v>194</v>
      </c>
      <c r="L75" s="123">
        <f>'10,2'!Z77*'10,2'!$K$7</f>
        <v>258.64</v>
      </c>
      <c r="M75" s="173">
        <f>'10,2'!AA77</f>
        <v>176.66666666666669</v>
      </c>
      <c r="N75" s="123">
        <f>ROUND('10,2'!K75*'1,2'!$E$29,0)</f>
        <v>0</v>
      </c>
      <c r="O75" s="123">
        <f>ROUND('10,2'!L75*'1,2'!$E$29,0)</f>
        <v>0</v>
      </c>
      <c r="P75" s="144"/>
      <c r="Q75" s="144"/>
      <c r="R75" s="144"/>
      <c r="S75" s="144"/>
      <c r="T75" s="144"/>
      <c r="U75" s="144"/>
      <c r="V75" s="145"/>
      <c r="W75" s="145"/>
      <c r="X75" s="145"/>
      <c r="Y75" s="145"/>
      <c r="Z75" s="145"/>
      <c r="AA75" s="145"/>
      <c r="AC75" s="144"/>
      <c r="AE75" s="144"/>
      <c r="AG75" s="144"/>
      <c r="AI75" s="144"/>
    </row>
    <row r="76" spans="1:35" x14ac:dyDescent="0.2">
      <c r="A76" s="16">
        <f t="shared" si="1"/>
        <v>65</v>
      </c>
      <c r="B76" s="16" t="s">
        <v>2349</v>
      </c>
      <c r="C76" s="17" t="s">
        <v>2350</v>
      </c>
      <c r="D76" s="16" t="s">
        <v>15</v>
      </c>
      <c r="E76" s="123">
        <v>310</v>
      </c>
      <c r="F76" s="123">
        <f>'10,2'!U78*'10,2'!$K$7</f>
        <v>347.7</v>
      </c>
      <c r="G76" s="123">
        <f>'10,2'!U78</f>
        <v>285</v>
      </c>
      <c r="H76" s="123">
        <v>471</v>
      </c>
      <c r="I76" s="123">
        <f>'10,2'!X78*'10,2'!$K$7</f>
        <v>533.75</v>
      </c>
      <c r="J76" s="123">
        <f>'10,2'!X78</f>
        <v>437.5</v>
      </c>
      <c r="K76" s="123">
        <v>788</v>
      </c>
      <c r="L76" s="123">
        <f>'10,2'!Z78*'10,2'!$K$7</f>
        <v>1060.18</v>
      </c>
      <c r="M76" s="173">
        <f>'10,2'!AA78</f>
        <v>724.16666666666674</v>
      </c>
      <c r="N76" s="123">
        <f>ROUND('10,2'!K76*'1,2'!$E$29,0)</f>
        <v>0</v>
      </c>
      <c r="O76" s="123">
        <f>ROUND('10,2'!L76*'1,2'!$E$29,0)</f>
        <v>0</v>
      </c>
      <c r="P76" s="144"/>
      <c r="Q76" s="144"/>
      <c r="R76" s="144"/>
      <c r="S76" s="144"/>
      <c r="T76" s="144"/>
      <c r="U76" s="144"/>
      <c r="V76" s="145"/>
      <c r="W76" s="145"/>
      <c r="X76" s="145"/>
      <c r="Y76" s="145"/>
      <c r="Z76" s="145"/>
      <c r="AA76" s="145"/>
      <c r="AC76" s="144"/>
      <c r="AE76" s="144"/>
      <c r="AG76" s="144"/>
      <c r="AI76" s="144"/>
    </row>
    <row r="77" spans="1:35" x14ac:dyDescent="0.2">
      <c r="A77" s="16">
        <f t="shared" si="1"/>
        <v>66</v>
      </c>
      <c r="B77" s="16" t="s">
        <v>2351</v>
      </c>
      <c r="C77" s="17" t="s">
        <v>2352</v>
      </c>
      <c r="D77" s="16" t="s">
        <v>15</v>
      </c>
      <c r="E77" s="123">
        <v>154</v>
      </c>
      <c r="F77" s="123">
        <f>'10,2'!U79*'10,2'!$K$7</f>
        <v>172.83333333333334</v>
      </c>
      <c r="G77" s="123">
        <f>'10,2'!U79</f>
        <v>141.66666666666669</v>
      </c>
      <c r="H77" s="123">
        <v>235</v>
      </c>
      <c r="I77" s="123">
        <f>'10,2'!X79*'10,2'!$K$7</f>
        <v>268.39999999999998</v>
      </c>
      <c r="J77" s="123">
        <f>'10,2'!X79</f>
        <v>220</v>
      </c>
      <c r="K77" s="123">
        <v>395</v>
      </c>
      <c r="L77" s="123">
        <f>'10,2'!Z79*'10,2'!$K$7</f>
        <v>530.69999999999993</v>
      </c>
      <c r="M77" s="173">
        <f>'10,2'!AA79</f>
        <v>362.5</v>
      </c>
      <c r="N77" s="123">
        <f>ROUND('10,2'!K77*'1,2'!$E$29,0)</f>
        <v>0</v>
      </c>
      <c r="O77" s="123">
        <f>ROUND('10,2'!L77*'1,2'!$E$29,0)</f>
        <v>0</v>
      </c>
      <c r="P77" s="144"/>
      <c r="Q77" s="144"/>
      <c r="R77" s="144"/>
      <c r="S77" s="144"/>
      <c r="T77" s="144"/>
      <c r="U77" s="144"/>
      <c r="V77" s="145"/>
      <c r="W77" s="145"/>
      <c r="X77" s="145"/>
      <c r="Y77" s="145"/>
      <c r="Z77" s="145"/>
      <c r="AA77" s="145"/>
      <c r="AC77" s="144"/>
      <c r="AE77" s="144"/>
      <c r="AG77" s="144"/>
      <c r="AI77" s="144"/>
    </row>
    <row r="78" spans="1:35" x14ac:dyDescent="0.2">
      <c r="A78" s="16">
        <f t="shared" si="1"/>
        <v>67</v>
      </c>
      <c r="B78" s="16" t="s">
        <v>2353</v>
      </c>
      <c r="C78" s="17" t="s">
        <v>2354</v>
      </c>
      <c r="D78" s="16" t="s">
        <v>15</v>
      </c>
      <c r="E78" s="123">
        <v>154</v>
      </c>
      <c r="F78" s="123">
        <f>'10,2'!U80*'10,2'!$K$7</f>
        <v>172.83333333333334</v>
      </c>
      <c r="G78" s="123">
        <f>'10,2'!U80</f>
        <v>141.66666666666669</v>
      </c>
      <c r="H78" s="123">
        <v>235</v>
      </c>
      <c r="I78" s="123">
        <f>'10,2'!X80*'10,2'!$K$7</f>
        <v>268.39999999999998</v>
      </c>
      <c r="J78" s="123">
        <f>'10,2'!X80</f>
        <v>220</v>
      </c>
      <c r="K78" s="123">
        <v>395</v>
      </c>
      <c r="L78" s="123">
        <f>'10,2'!Z80*'10,2'!$K$7</f>
        <v>530.69999999999993</v>
      </c>
      <c r="M78" s="173">
        <f>'10,2'!AA80</f>
        <v>362.5</v>
      </c>
      <c r="N78" s="123">
        <f>ROUND('10,2'!K78*'1,2'!$E$29,0)</f>
        <v>0</v>
      </c>
      <c r="O78" s="123">
        <f>ROUND('10,2'!L78*'1,2'!$E$29,0)</f>
        <v>0</v>
      </c>
      <c r="P78" s="144"/>
      <c r="Q78" s="144"/>
      <c r="R78" s="144"/>
      <c r="S78" s="144"/>
      <c r="T78" s="144"/>
      <c r="U78" s="144"/>
      <c r="V78" s="145"/>
      <c r="W78" s="145"/>
      <c r="X78" s="145"/>
      <c r="Y78" s="145"/>
      <c r="Z78" s="145"/>
      <c r="AA78" s="145"/>
      <c r="AC78" s="144"/>
      <c r="AE78" s="144"/>
      <c r="AG78" s="144"/>
      <c r="AI78" s="144"/>
    </row>
    <row r="79" spans="1:35" x14ac:dyDescent="0.2">
      <c r="A79" s="16">
        <f t="shared" si="1"/>
        <v>68</v>
      </c>
      <c r="B79" s="16" t="s">
        <v>2355</v>
      </c>
      <c r="C79" s="17" t="s">
        <v>2356</v>
      </c>
      <c r="D79" s="16" t="s">
        <v>15</v>
      </c>
      <c r="E79" s="123">
        <v>157</v>
      </c>
      <c r="F79" s="123">
        <f>'10,2'!U81*'10,2'!$K$7</f>
        <v>174.86666666666667</v>
      </c>
      <c r="G79" s="123">
        <f>'10,2'!U81</f>
        <v>143.33333333333334</v>
      </c>
      <c r="H79" s="123">
        <v>233</v>
      </c>
      <c r="I79" s="123">
        <f>'10,2'!X81*'10,2'!$K$7</f>
        <v>264.33333333333337</v>
      </c>
      <c r="J79" s="123">
        <f>'10,2'!X81</f>
        <v>216.66666666666669</v>
      </c>
      <c r="K79" s="123">
        <v>398</v>
      </c>
      <c r="L79" s="123">
        <f>'10,2'!Z81*'10,2'!$K$7</f>
        <v>534.36</v>
      </c>
      <c r="M79" s="173">
        <f>'10,2'!AA81</f>
        <v>365</v>
      </c>
      <c r="N79" s="123">
        <f>ROUND('10,2'!K79*'1,2'!$E$29,0)</f>
        <v>0</v>
      </c>
      <c r="O79" s="123">
        <f>ROUND('10,2'!L79*'1,2'!$E$29,0)</f>
        <v>0</v>
      </c>
      <c r="P79" s="144"/>
      <c r="Q79" s="144"/>
      <c r="R79" s="144"/>
      <c r="S79" s="144"/>
      <c r="T79" s="144"/>
      <c r="U79" s="144"/>
      <c r="V79" s="145"/>
      <c r="W79" s="145"/>
      <c r="X79" s="145"/>
      <c r="Y79" s="145"/>
      <c r="Z79" s="145"/>
      <c r="AA79" s="145"/>
      <c r="AC79" s="144"/>
      <c r="AE79" s="144"/>
      <c r="AG79" s="144"/>
      <c r="AI79" s="144"/>
    </row>
    <row r="80" spans="1:35" x14ac:dyDescent="0.2">
      <c r="A80" s="16">
        <f t="shared" si="1"/>
        <v>69</v>
      </c>
      <c r="B80" s="16" t="s">
        <v>2357</v>
      </c>
      <c r="C80" s="17" t="s">
        <v>2358</v>
      </c>
      <c r="D80" s="16" t="s">
        <v>15</v>
      </c>
      <c r="E80" s="123">
        <v>475</v>
      </c>
      <c r="F80" s="123">
        <f>'10,2'!U82*'10,2'!$K$7</f>
        <v>531.7166666666667</v>
      </c>
      <c r="G80" s="123">
        <f>'10,2'!U82</f>
        <v>435.83333333333337</v>
      </c>
      <c r="H80" s="123">
        <v>704</v>
      </c>
      <c r="I80" s="123">
        <f>'10,2'!X82*'10,2'!$K$7</f>
        <v>798.08333333333337</v>
      </c>
      <c r="J80" s="123">
        <f>'10,2'!X82</f>
        <v>654.16666666666674</v>
      </c>
      <c r="K80" s="123">
        <v>1206</v>
      </c>
      <c r="L80" s="123">
        <f>'10,2'!Z82*'10,2'!$K$7</f>
        <v>1615.28</v>
      </c>
      <c r="M80" s="173">
        <f>'10,2'!AA82</f>
        <v>1103.3333333333335</v>
      </c>
      <c r="N80" s="123">
        <f>ROUND('10,2'!K80*'1,2'!$E$29,0)</f>
        <v>0</v>
      </c>
      <c r="O80" s="123">
        <f>ROUND('10,2'!L80*'1,2'!$E$29,0)</f>
        <v>0</v>
      </c>
      <c r="P80" s="144"/>
      <c r="Q80" s="144"/>
      <c r="R80" s="144"/>
      <c r="S80" s="144"/>
      <c r="T80" s="144"/>
      <c r="U80" s="144"/>
      <c r="V80" s="145"/>
      <c r="W80" s="145"/>
      <c r="X80" s="145"/>
      <c r="Y80" s="145"/>
      <c r="Z80" s="145"/>
      <c r="AA80" s="145"/>
      <c r="AC80" s="144"/>
      <c r="AE80" s="144"/>
      <c r="AG80" s="144"/>
      <c r="AI80" s="144"/>
    </row>
    <row r="81" spans="1:35" x14ac:dyDescent="0.2">
      <c r="A81" s="16">
        <f t="shared" si="1"/>
        <v>70</v>
      </c>
      <c r="B81" s="16" t="s">
        <v>2359</v>
      </c>
      <c r="C81" s="17" t="s">
        <v>2360</v>
      </c>
      <c r="D81" s="16" t="s">
        <v>15</v>
      </c>
      <c r="E81" s="123">
        <v>475</v>
      </c>
      <c r="F81" s="123">
        <f>'10,2'!U83*'10,2'!$K$7</f>
        <v>531.7166666666667</v>
      </c>
      <c r="G81" s="123">
        <f>'10,2'!U83</f>
        <v>435.83333333333337</v>
      </c>
      <c r="H81" s="123">
        <v>704</v>
      </c>
      <c r="I81" s="123">
        <f>'10,2'!X83*'10,2'!$K$7</f>
        <v>798.08333333333337</v>
      </c>
      <c r="J81" s="123">
        <f>'10,2'!X83</f>
        <v>654.16666666666674</v>
      </c>
      <c r="K81" s="123">
        <v>1206</v>
      </c>
      <c r="L81" s="123">
        <f>'10,2'!Z83*'10,2'!$K$7</f>
        <v>1615.28</v>
      </c>
      <c r="M81" s="173">
        <f>'10,2'!AA83</f>
        <v>1103.3333333333335</v>
      </c>
      <c r="N81" s="123">
        <f>ROUND('10,2'!K81*'1,2'!$E$29,0)</f>
        <v>0</v>
      </c>
      <c r="O81" s="123">
        <f>ROUND('10,2'!L81*'1,2'!$E$29,0)</f>
        <v>0</v>
      </c>
      <c r="P81" s="144"/>
      <c r="Q81" s="144"/>
      <c r="R81" s="144"/>
      <c r="S81" s="144"/>
      <c r="T81" s="144"/>
      <c r="U81" s="144"/>
      <c r="V81" s="145"/>
      <c r="W81" s="145"/>
      <c r="X81" s="145"/>
      <c r="Y81" s="145"/>
      <c r="Z81" s="145"/>
      <c r="AA81" s="145"/>
      <c r="AC81" s="144"/>
      <c r="AE81" s="144"/>
      <c r="AG81" s="144"/>
      <c r="AI81" s="144"/>
    </row>
    <row r="82" spans="1:35" x14ac:dyDescent="0.2">
      <c r="A82" s="16">
        <f t="shared" si="1"/>
        <v>71</v>
      </c>
      <c r="B82" s="16" t="s">
        <v>2361</v>
      </c>
      <c r="C82" s="17" t="s">
        <v>2362</v>
      </c>
      <c r="D82" s="16" t="s">
        <v>15</v>
      </c>
      <c r="E82" s="123">
        <v>517</v>
      </c>
      <c r="F82" s="123">
        <f>'10,2'!U84*'10,2'!$K$7</f>
        <v>580.51666666666665</v>
      </c>
      <c r="G82" s="123">
        <f>'10,2'!U84</f>
        <v>475.83333333333337</v>
      </c>
      <c r="H82" s="123">
        <v>783</v>
      </c>
      <c r="I82" s="123">
        <f>'10,2'!X84*'10,2'!$K$7</f>
        <v>891.61666666666667</v>
      </c>
      <c r="J82" s="123">
        <f>'10,2'!X84</f>
        <v>730.83333333333337</v>
      </c>
      <c r="K82" s="123">
        <v>1313</v>
      </c>
      <c r="L82" s="123">
        <f>'10,2'!Z84*'10,2'!$K$7</f>
        <v>1769</v>
      </c>
      <c r="M82" s="173">
        <f>'10,2'!AA84</f>
        <v>1208.3333333333335</v>
      </c>
      <c r="N82" s="123">
        <f>ROUND('10,2'!K82*'1,2'!$E$29,0)</f>
        <v>0</v>
      </c>
      <c r="O82" s="123">
        <f>ROUND('10,2'!L82*'1,2'!$E$29,0)</f>
        <v>0</v>
      </c>
      <c r="P82" s="144"/>
      <c r="Q82" s="144"/>
      <c r="R82" s="144"/>
      <c r="S82" s="144"/>
      <c r="T82" s="144"/>
      <c r="U82" s="144"/>
      <c r="V82" s="145"/>
      <c r="W82" s="145"/>
      <c r="X82" s="145"/>
      <c r="Y82" s="145"/>
      <c r="Z82" s="145"/>
      <c r="AA82" s="145"/>
      <c r="AC82" s="144"/>
      <c r="AE82" s="144"/>
      <c r="AG82" s="144"/>
      <c r="AI82" s="144"/>
    </row>
    <row r="83" spans="1:35" x14ac:dyDescent="0.2">
      <c r="A83" s="16">
        <f t="shared" si="1"/>
        <v>72</v>
      </c>
      <c r="B83" s="16" t="s">
        <v>2363</v>
      </c>
      <c r="C83" s="17" t="s">
        <v>2364</v>
      </c>
      <c r="D83" s="16" t="s">
        <v>15</v>
      </c>
      <c r="E83" s="123">
        <v>362</v>
      </c>
      <c r="F83" s="123">
        <f>'10,2'!U85*'10,2'!$K$7</f>
        <v>405.65</v>
      </c>
      <c r="G83" s="123">
        <f>'10,2'!U85</f>
        <v>332.5</v>
      </c>
      <c r="H83" s="123">
        <v>549</v>
      </c>
      <c r="I83" s="123">
        <f>'10,2'!X85*'10,2'!$K$7</f>
        <v>624.23333333333335</v>
      </c>
      <c r="J83" s="123">
        <f>'10,2'!X85</f>
        <v>511.66666666666669</v>
      </c>
      <c r="K83" s="123">
        <v>919</v>
      </c>
      <c r="L83" s="123">
        <f>'10,2'!Z85*'10,2'!$K$7</f>
        <v>1237.08</v>
      </c>
      <c r="M83" s="173">
        <f>'10,2'!AA85</f>
        <v>845</v>
      </c>
      <c r="N83" s="123">
        <f>ROUND('10,2'!K83*'1,2'!$E$29,0)</f>
        <v>0</v>
      </c>
      <c r="O83" s="123">
        <f>ROUND('10,2'!L83*'1,2'!$E$29,0)</f>
        <v>0</v>
      </c>
      <c r="P83" s="144"/>
      <c r="Q83" s="144"/>
      <c r="R83" s="144"/>
      <c r="S83" s="144"/>
      <c r="T83" s="144"/>
      <c r="U83" s="144"/>
      <c r="V83" s="145"/>
      <c r="W83" s="145"/>
      <c r="X83" s="145"/>
      <c r="Y83" s="145"/>
      <c r="Z83" s="145"/>
      <c r="AA83" s="145"/>
      <c r="AC83" s="144"/>
      <c r="AE83" s="144"/>
      <c r="AG83" s="144"/>
      <c r="AI83" s="144"/>
    </row>
    <row r="84" spans="1:35" x14ac:dyDescent="0.2">
      <c r="A84" s="16">
        <f t="shared" si="1"/>
        <v>73</v>
      </c>
      <c r="B84" s="16" t="s">
        <v>2365</v>
      </c>
      <c r="C84" s="17" t="s">
        <v>2366</v>
      </c>
      <c r="D84" s="16" t="s">
        <v>15</v>
      </c>
      <c r="E84" s="123">
        <v>557</v>
      </c>
      <c r="F84" s="123">
        <f>'10,2'!U86*'10,2'!$K$7</f>
        <v>626.26666666666665</v>
      </c>
      <c r="G84" s="123">
        <f>'10,2'!U86</f>
        <v>513.33333333333337</v>
      </c>
      <c r="H84" s="123">
        <v>846</v>
      </c>
      <c r="I84" s="123">
        <f>'10,2'!X86*'10,2'!$K$7</f>
        <v>961.76666666666665</v>
      </c>
      <c r="J84" s="123">
        <f>'10,2'!X86</f>
        <v>788.33333333333337</v>
      </c>
      <c r="K84" s="123">
        <v>1419</v>
      </c>
      <c r="L84" s="123">
        <f>'10,2'!Z86*'10,2'!$K$7</f>
        <v>1908.08</v>
      </c>
      <c r="M84" s="173">
        <f>'10,2'!AA86</f>
        <v>1303.3333333333335</v>
      </c>
      <c r="N84" s="123">
        <f>ROUND('10,2'!K84*'1,2'!$E$29,0)</f>
        <v>0</v>
      </c>
      <c r="O84" s="123">
        <f>ROUND('10,2'!L84*'1,2'!$E$29,0)</f>
        <v>0</v>
      </c>
      <c r="P84" s="144"/>
      <c r="Q84" s="144"/>
      <c r="R84" s="144"/>
      <c r="S84" s="144"/>
      <c r="T84" s="144"/>
      <c r="U84" s="144"/>
      <c r="V84" s="145"/>
      <c r="W84" s="145"/>
      <c r="X84" s="145"/>
      <c r="Y84" s="145"/>
      <c r="Z84" s="145"/>
      <c r="AA84" s="145"/>
      <c r="AC84" s="144"/>
      <c r="AE84" s="144"/>
      <c r="AG84" s="144"/>
      <c r="AI84" s="144"/>
    </row>
    <row r="85" spans="1:35" x14ac:dyDescent="0.2">
      <c r="A85" s="16">
        <f t="shared" si="1"/>
        <v>74</v>
      </c>
      <c r="B85" s="16" t="s">
        <v>2367</v>
      </c>
      <c r="C85" s="17" t="s">
        <v>2368</v>
      </c>
      <c r="D85" s="16" t="s">
        <v>15</v>
      </c>
      <c r="E85" s="123">
        <v>310</v>
      </c>
      <c r="F85" s="123">
        <f>'10,2'!U87*'10,2'!$K$7</f>
        <v>347.7</v>
      </c>
      <c r="G85" s="123">
        <f>'10,2'!U87</f>
        <v>285</v>
      </c>
      <c r="H85" s="123">
        <v>471</v>
      </c>
      <c r="I85" s="123">
        <f>'10,2'!X87*'10,2'!$K$7</f>
        <v>533.75</v>
      </c>
      <c r="J85" s="123">
        <f>'10,2'!X87</f>
        <v>437.5</v>
      </c>
      <c r="K85" s="123">
        <v>788</v>
      </c>
      <c r="L85" s="123">
        <f>'10,2'!Z87*'10,2'!$K$7</f>
        <v>1060.18</v>
      </c>
      <c r="M85" s="173">
        <f>'10,2'!AA87</f>
        <v>724.16666666666674</v>
      </c>
      <c r="N85" s="123">
        <f>ROUND('10,2'!K85*'1,2'!$E$29,0)</f>
        <v>0</v>
      </c>
      <c r="O85" s="123">
        <f>ROUND('10,2'!L85*'1,2'!$E$29,0)</f>
        <v>0</v>
      </c>
      <c r="P85" s="144"/>
      <c r="Q85" s="144"/>
      <c r="R85" s="144"/>
      <c r="S85" s="144"/>
      <c r="T85" s="144"/>
      <c r="U85" s="144"/>
      <c r="V85" s="145"/>
      <c r="W85" s="145"/>
      <c r="X85" s="145"/>
      <c r="Y85" s="145"/>
      <c r="Z85" s="145"/>
      <c r="AA85" s="145"/>
      <c r="AC85" s="144"/>
      <c r="AE85" s="144"/>
      <c r="AG85" s="144"/>
      <c r="AI85" s="144"/>
    </row>
    <row r="86" spans="1:35" x14ac:dyDescent="0.2">
      <c r="A86" s="16">
        <f t="shared" si="1"/>
        <v>75</v>
      </c>
      <c r="B86" s="16" t="s">
        <v>2369</v>
      </c>
      <c r="C86" s="17" t="s">
        <v>2370</v>
      </c>
      <c r="D86" s="16" t="s">
        <v>15</v>
      </c>
      <c r="E86" s="123">
        <v>388</v>
      </c>
      <c r="F86" s="123">
        <f>'10,2'!U88*'10,2'!$K$7</f>
        <v>436.15</v>
      </c>
      <c r="G86" s="123">
        <f>'10,2'!U88</f>
        <v>357.5</v>
      </c>
      <c r="H86" s="123">
        <v>586</v>
      </c>
      <c r="I86" s="123">
        <f>'10,2'!X88*'10,2'!$K$7</f>
        <v>667.94999999999993</v>
      </c>
      <c r="J86" s="123">
        <f>'10,2'!X88</f>
        <v>547.5</v>
      </c>
      <c r="K86" s="123">
        <v>985</v>
      </c>
      <c r="L86" s="123">
        <f>'10,2'!Z88*'10,2'!$K$7</f>
        <v>1327.36</v>
      </c>
      <c r="M86" s="173">
        <f>'10,2'!AA88</f>
        <v>906.66666666666674</v>
      </c>
      <c r="N86" s="123">
        <f>ROUND('10,2'!K86*'1,2'!$E$29,0)</f>
        <v>0</v>
      </c>
      <c r="O86" s="123">
        <f>ROUND('10,2'!L86*'1,2'!$E$29,0)</f>
        <v>0</v>
      </c>
      <c r="P86" s="144"/>
      <c r="Q86" s="144"/>
      <c r="R86" s="144"/>
      <c r="S86" s="144"/>
      <c r="T86" s="144"/>
      <c r="U86" s="144"/>
      <c r="V86" s="145"/>
      <c r="W86" s="145"/>
      <c r="X86" s="145"/>
      <c r="Y86" s="145"/>
      <c r="Z86" s="145"/>
      <c r="AA86" s="145"/>
      <c r="AC86" s="144"/>
      <c r="AE86" s="144"/>
      <c r="AG86" s="144"/>
      <c r="AI86" s="144"/>
    </row>
    <row r="87" spans="1:35" x14ac:dyDescent="0.2">
      <c r="A87" s="16">
        <f t="shared" si="1"/>
        <v>76</v>
      </c>
      <c r="B87" s="16" t="s">
        <v>2371</v>
      </c>
      <c r="C87" s="17" t="s">
        <v>2372</v>
      </c>
      <c r="D87" s="16" t="s">
        <v>15</v>
      </c>
      <c r="E87" s="123">
        <v>124</v>
      </c>
      <c r="F87" s="123">
        <f>'10,2'!U89*'10,2'!$K$7</f>
        <v>138.26666666666668</v>
      </c>
      <c r="G87" s="123">
        <f>'10,2'!U89</f>
        <v>113.33333333333334</v>
      </c>
      <c r="H87" s="123">
        <v>189</v>
      </c>
      <c r="I87" s="123">
        <f>'10,2'!X89*'10,2'!$K$7</f>
        <v>214.51666666666668</v>
      </c>
      <c r="J87" s="123">
        <f>'10,2'!X89</f>
        <v>175.83333333333334</v>
      </c>
      <c r="K87" s="123">
        <v>316</v>
      </c>
      <c r="L87" s="123">
        <f>'10,2'!Z89*'10,2'!$K$7</f>
        <v>425.78</v>
      </c>
      <c r="M87" s="173">
        <f>'10,2'!AA89</f>
        <v>290.83333333333337</v>
      </c>
      <c r="N87" s="123">
        <f>ROUND('10,2'!K87*'1,2'!$E$29,0)</f>
        <v>0</v>
      </c>
      <c r="O87" s="123">
        <f>ROUND('10,2'!L87*'1,2'!$E$29,0)</f>
        <v>0</v>
      </c>
      <c r="P87" s="144"/>
      <c r="Q87" s="144"/>
      <c r="R87" s="144"/>
      <c r="S87" s="144"/>
      <c r="T87" s="144"/>
      <c r="U87" s="144"/>
      <c r="V87" s="145"/>
      <c r="W87" s="145"/>
      <c r="X87" s="145"/>
      <c r="Y87" s="145"/>
      <c r="Z87" s="145"/>
      <c r="AA87" s="145"/>
      <c r="AC87" s="144"/>
      <c r="AE87" s="144"/>
      <c r="AG87" s="144"/>
      <c r="AI87" s="144"/>
    </row>
    <row r="88" spans="1:35" x14ac:dyDescent="0.2">
      <c r="A88" s="16">
        <f t="shared" si="1"/>
        <v>77</v>
      </c>
      <c r="B88" s="16" t="s">
        <v>2373</v>
      </c>
      <c r="C88" s="17" t="s">
        <v>2374</v>
      </c>
      <c r="D88" s="16" t="s">
        <v>15</v>
      </c>
      <c r="E88" s="123">
        <v>104</v>
      </c>
      <c r="F88" s="123">
        <f>'10,2'!U90*'10,2'!$K$7</f>
        <v>115.89999999999999</v>
      </c>
      <c r="G88" s="123">
        <f>'10,2'!U90</f>
        <v>95</v>
      </c>
      <c r="H88" s="123">
        <v>157</v>
      </c>
      <c r="I88" s="123">
        <f>'10,2'!X90*'10,2'!$K$7</f>
        <v>176.9</v>
      </c>
      <c r="J88" s="123">
        <f>'10,2'!X90</f>
        <v>145</v>
      </c>
      <c r="K88" s="123">
        <v>264</v>
      </c>
      <c r="L88" s="123">
        <f>'10,2'!Z90*'10,2'!$K$7</f>
        <v>353.8</v>
      </c>
      <c r="M88" s="173">
        <f>'10,2'!AA90</f>
        <v>241.66666666666669</v>
      </c>
      <c r="N88" s="123">
        <f>ROUND('10,2'!K88*'1,2'!$E$29,0)</f>
        <v>0</v>
      </c>
      <c r="O88" s="123">
        <f>ROUND('10,2'!L88*'1,2'!$E$29,0)</f>
        <v>0</v>
      </c>
      <c r="P88" s="144"/>
      <c r="Q88" s="144"/>
      <c r="R88" s="144"/>
      <c r="S88" s="144"/>
      <c r="T88" s="144"/>
      <c r="U88" s="144"/>
      <c r="V88" s="145"/>
      <c r="W88" s="145"/>
      <c r="X88" s="145"/>
      <c r="Y88" s="145"/>
      <c r="Z88" s="145"/>
      <c r="AA88" s="145"/>
      <c r="AC88" s="144"/>
      <c r="AE88" s="144"/>
      <c r="AG88" s="144"/>
      <c r="AI88" s="144"/>
    </row>
    <row r="89" spans="1:35" x14ac:dyDescent="0.2">
      <c r="A89" s="16">
        <f t="shared" si="1"/>
        <v>78</v>
      </c>
      <c r="B89" s="16" t="s">
        <v>2375</v>
      </c>
      <c r="C89" s="17" t="s">
        <v>2376</v>
      </c>
      <c r="D89" s="16" t="s">
        <v>15</v>
      </c>
      <c r="E89" s="123">
        <v>336</v>
      </c>
      <c r="F89" s="123">
        <f>'10,2'!U91*'10,2'!$K$7</f>
        <v>377.18333333333334</v>
      </c>
      <c r="G89" s="123">
        <f>'10,2'!U91</f>
        <v>309.16666666666669</v>
      </c>
      <c r="H89" s="123">
        <v>509</v>
      </c>
      <c r="I89" s="123">
        <f>'10,2'!X91*'10,2'!$K$7</f>
        <v>580.51666666666665</v>
      </c>
      <c r="J89" s="123">
        <f>'10,2'!X91</f>
        <v>475.83333333333337</v>
      </c>
      <c r="K89" s="123">
        <v>854</v>
      </c>
      <c r="L89" s="123">
        <f>'10,2'!Z91*'10,2'!$K$7</f>
        <v>1149.24</v>
      </c>
      <c r="M89" s="173">
        <f>'10,2'!AA91</f>
        <v>785</v>
      </c>
      <c r="N89" s="123">
        <f>ROUND('10,2'!K89*'1,2'!$E$29,0)</f>
        <v>0</v>
      </c>
      <c r="O89" s="123">
        <f>ROUND('10,2'!L89*'1,2'!$E$29,0)</f>
        <v>0</v>
      </c>
      <c r="P89" s="144"/>
      <c r="Q89" s="144"/>
      <c r="R89" s="144"/>
      <c r="S89" s="144"/>
      <c r="T89" s="144"/>
      <c r="U89" s="144"/>
      <c r="V89" s="145"/>
      <c r="W89" s="145"/>
      <c r="X89" s="145"/>
      <c r="Y89" s="145"/>
      <c r="Z89" s="145"/>
      <c r="AA89" s="145"/>
      <c r="AC89" s="144"/>
      <c r="AE89" s="144"/>
      <c r="AG89" s="144"/>
      <c r="AI89" s="144"/>
    </row>
    <row r="90" spans="1:35" x14ac:dyDescent="0.2">
      <c r="A90" s="16">
        <f t="shared" si="1"/>
        <v>79</v>
      </c>
      <c r="B90" s="16" t="s">
        <v>2377</v>
      </c>
      <c r="C90" s="17" t="s">
        <v>2378</v>
      </c>
      <c r="D90" s="16" t="s">
        <v>15</v>
      </c>
      <c r="E90" s="123">
        <v>314</v>
      </c>
      <c r="F90" s="123">
        <f>'10,2'!U92*'10,2'!$K$7</f>
        <v>336.51666666666671</v>
      </c>
      <c r="G90" s="123">
        <f>'10,2'!U92</f>
        <v>275.83333333333337</v>
      </c>
      <c r="H90" s="123">
        <v>314</v>
      </c>
      <c r="I90" s="123">
        <f>'10,2'!X92*'10,2'!$K$7</f>
        <v>336.51666666666671</v>
      </c>
      <c r="J90" s="123">
        <f>'10,2'!X92</f>
        <v>275.83333333333337</v>
      </c>
      <c r="K90" s="123">
        <v>762</v>
      </c>
      <c r="L90" s="123">
        <f>'10,2'!Z92*'10,2'!$K$7</f>
        <v>968.68</v>
      </c>
      <c r="M90" s="173">
        <f>'10,2'!AA92</f>
        <v>661.66666666666674</v>
      </c>
      <c r="N90" s="123">
        <f>ROUND('10,2'!K90*'1,2'!$E$29,0)</f>
        <v>0</v>
      </c>
      <c r="O90" s="123">
        <f>ROUND('10,2'!L90*'1,2'!$E$29,0)</f>
        <v>0</v>
      </c>
      <c r="P90" s="144"/>
      <c r="Q90" s="144"/>
      <c r="R90" s="144"/>
      <c r="S90" s="144"/>
      <c r="T90" s="144"/>
      <c r="U90" s="144"/>
      <c r="V90" s="145"/>
      <c r="W90" s="145"/>
      <c r="X90" s="145"/>
      <c r="Y90" s="145"/>
      <c r="Z90" s="145"/>
      <c r="AA90" s="145"/>
      <c r="AC90" s="144"/>
      <c r="AE90" s="144"/>
      <c r="AG90" s="144"/>
      <c r="AI90" s="144"/>
    </row>
    <row r="91" spans="1:35" x14ac:dyDescent="0.2">
      <c r="A91" s="16">
        <f t="shared" si="1"/>
        <v>80</v>
      </c>
      <c r="B91" s="16" t="s">
        <v>2379</v>
      </c>
      <c r="C91" s="17" t="s">
        <v>2380</v>
      </c>
      <c r="D91" s="16" t="s">
        <v>15</v>
      </c>
      <c r="E91" s="123">
        <v>157</v>
      </c>
      <c r="F91" s="123">
        <f>'10,2'!U93*'10,2'!$K$7</f>
        <v>167.75</v>
      </c>
      <c r="G91" s="123">
        <f>'10,2'!U93</f>
        <v>137.5</v>
      </c>
      <c r="H91" s="123">
        <v>157</v>
      </c>
      <c r="I91" s="123">
        <f>'10,2'!X93*'10,2'!$K$7</f>
        <v>167.75</v>
      </c>
      <c r="J91" s="123">
        <f>'10,2'!X93</f>
        <v>137.5</v>
      </c>
      <c r="K91" s="123">
        <v>380</v>
      </c>
      <c r="L91" s="123">
        <f>'10,2'!Z93*'10,2'!$K$7</f>
        <v>483.12</v>
      </c>
      <c r="M91" s="173">
        <f>'10,2'!AA93</f>
        <v>330</v>
      </c>
      <c r="N91" s="123">
        <f>ROUND('10,2'!K91*'1,2'!$E$29,0)</f>
        <v>0</v>
      </c>
      <c r="O91" s="123">
        <f>ROUND('10,2'!L91*'1,2'!$E$29,0)</f>
        <v>0</v>
      </c>
      <c r="P91" s="144"/>
      <c r="Q91" s="144"/>
      <c r="R91" s="144"/>
      <c r="S91" s="144"/>
      <c r="T91" s="144"/>
      <c r="U91" s="144"/>
      <c r="V91" s="145"/>
      <c r="W91" s="145"/>
      <c r="X91" s="145"/>
      <c r="Y91" s="145"/>
      <c r="Z91" s="145"/>
      <c r="AA91" s="145"/>
      <c r="AC91" s="144"/>
      <c r="AE91" s="144"/>
      <c r="AG91" s="144"/>
      <c r="AI91" s="144"/>
    </row>
    <row r="92" spans="1:35" x14ac:dyDescent="0.2">
      <c r="A92" s="16">
        <f t="shared" si="1"/>
        <v>81</v>
      </c>
      <c r="B92" s="16" t="s">
        <v>2381</v>
      </c>
      <c r="C92" s="17" t="s">
        <v>2382</v>
      </c>
      <c r="D92" s="16" t="s">
        <v>15</v>
      </c>
      <c r="E92" s="123">
        <v>157</v>
      </c>
      <c r="F92" s="123">
        <f>'10,2'!U94*'10,2'!$K$7</f>
        <v>167.75</v>
      </c>
      <c r="G92" s="123">
        <f>'10,2'!U94</f>
        <v>137.5</v>
      </c>
      <c r="H92" s="123">
        <v>157</v>
      </c>
      <c r="I92" s="123">
        <f>'10,2'!X94*'10,2'!$K$7</f>
        <v>167.75</v>
      </c>
      <c r="J92" s="123">
        <f>'10,2'!X94</f>
        <v>137.5</v>
      </c>
      <c r="K92" s="123">
        <v>380</v>
      </c>
      <c r="L92" s="123">
        <f>'10,2'!Z94*'10,2'!$K$7</f>
        <v>483.12</v>
      </c>
      <c r="M92" s="173">
        <f>'10,2'!AA94</f>
        <v>330</v>
      </c>
      <c r="N92" s="123">
        <f>ROUND('10,2'!K92*'1,2'!$E$29,0)</f>
        <v>0</v>
      </c>
      <c r="O92" s="123">
        <f>ROUND('10,2'!L92*'1,2'!$E$29,0)</f>
        <v>0</v>
      </c>
      <c r="P92" s="144"/>
      <c r="Q92" s="144"/>
      <c r="R92" s="144"/>
      <c r="S92" s="144"/>
      <c r="T92" s="144"/>
      <c r="U92" s="144"/>
      <c r="V92" s="145"/>
      <c r="W92" s="145"/>
      <c r="X92" s="145"/>
      <c r="Y92" s="145"/>
      <c r="Z92" s="145"/>
      <c r="AA92" s="145"/>
      <c r="AC92" s="144"/>
      <c r="AE92" s="144"/>
      <c r="AG92" s="144"/>
      <c r="AI92" s="144"/>
    </row>
    <row r="93" spans="1:35" x14ac:dyDescent="0.2">
      <c r="A93" s="16">
        <f t="shared" si="1"/>
        <v>82</v>
      </c>
      <c r="B93" s="16" t="s">
        <v>2383</v>
      </c>
      <c r="C93" s="17" t="s">
        <v>2384</v>
      </c>
      <c r="D93" s="16" t="s">
        <v>15</v>
      </c>
      <c r="E93" s="123">
        <v>948</v>
      </c>
      <c r="F93" s="123">
        <f>'10,2'!U95*'10,2'!$K$7</f>
        <v>1065.4666666666667</v>
      </c>
      <c r="G93" s="123">
        <f>'10,2'!U95</f>
        <v>873.33333333333337</v>
      </c>
      <c r="H93" s="123">
        <v>1407</v>
      </c>
      <c r="I93" s="123">
        <f>'10,2'!X95*'10,2'!$K$7</f>
        <v>1599.2166666666669</v>
      </c>
      <c r="J93" s="123">
        <f>'10,2'!X95</f>
        <v>1310.8333333333335</v>
      </c>
      <c r="K93" s="123">
        <v>2410</v>
      </c>
      <c r="L93" s="123">
        <f>'10,2'!Z95*'10,2'!$K$7</f>
        <v>3228.12</v>
      </c>
      <c r="M93" s="173">
        <f>'10,2'!AA95</f>
        <v>2205</v>
      </c>
      <c r="N93" s="123">
        <f>ROUND('10,2'!K93*'1,2'!$E$29,0)</f>
        <v>0</v>
      </c>
      <c r="O93" s="123">
        <f>ROUND('10,2'!L93*'1,2'!$E$29,0)</f>
        <v>0</v>
      </c>
      <c r="P93" s="144"/>
      <c r="Q93" s="144"/>
      <c r="R93" s="144"/>
      <c r="S93" s="144"/>
      <c r="T93" s="144"/>
      <c r="U93" s="144"/>
      <c r="V93" s="145"/>
      <c r="W93" s="145"/>
      <c r="X93" s="145"/>
      <c r="Y93" s="145"/>
      <c r="Z93" s="145"/>
      <c r="AA93" s="145"/>
      <c r="AC93" s="144"/>
      <c r="AE93" s="144"/>
      <c r="AG93" s="144"/>
      <c r="AI93" s="144"/>
    </row>
    <row r="94" spans="1:35" x14ac:dyDescent="0.2">
      <c r="A94" s="16">
        <f t="shared" si="1"/>
        <v>83</v>
      </c>
      <c r="B94" s="16" t="s">
        <v>2385</v>
      </c>
      <c r="C94" s="17" t="s">
        <v>2386</v>
      </c>
      <c r="D94" s="16" t="s">
        <v>15</v>
      </c>
      <c r="E94" s="123">
        <v>475</v>
      </c>
      <c r="F94" s="123">
        <f>'10,2'!U96*'10,2'!$K$7</f>
        <v>531.7166666666667</v>
      </c>
      <c r="G94" s="123">
        <f>'10,2'!U96</f>
        <v>435.83333333333337</v>
      </c>
      <c r="H94" s="123">
        <v>704</v>
      </c>
      <c r="I94" s="123">
        <f>'10,2'!X96*'10,2'!$K$7</f>
        <v>798.08333333333337</v>
      </c>
      <c r="J94" s="123">
        <f>'10,2'!X96</f>
        <v>654.16666666666674</v>
      </c>
      <c r="K94" s="123">
        <v>1206</v>
      </c>
      <c r="L94" s="123">
        <f>'10,2'!Z96*'10,2'!$K$7</f>
        <v>1615.28</v>
      </c>
      <c r="M94" s="173">
        <f>'10,2'!AA96</f>
        <v>1103.3333333333335</v>
      </c>
      <c r="N94" s="123">
        <f>ROUND('10,2'!K94*'1,2'!$E$29,0)</f>
        <v>0</v>
      </c>
      <c r="O94" s="123">
        <f>ROUND('10,2'!L94*'1,2'!$E$29,0)</f>
        <v>0</v>
      </c>
      <c r="P94" s="144"/>
      <c r="Q94" s="144"/>
      <c r="R94" s="144"/>
      <c r="S94" s="144"/>
      <c r="T94" s="144"/>
      <c r="U94" s="144"/>
      <c r="V94" s="145"/>
      <c r="W94" s="145"/>
      <c r="X94" s="145"/>
      <c r="Y94" s="145"/>
      <c r="Z94" s="145"/>
      <c r="AA94" s="145"/>
      <c r="AC94" s="144"/>
      <c r="AE94" s="144"/>
      <c r="AG94" s="144"/>
      <c r="AI94" s="144"/>
    </row>
    <row r="95" spans="1:35" x14ac:dyDescent="0.2">
      <c r="A95" s="16">
        <f t="shared" si="1"/>
        <v>84</v>
      </c>
      <c r="B95" s="16" t="s">
        <v>2387</v>
      </c>
      <c r="C95" s="17" t="s">
        <v>2388</v>
      </c>
      <c r="D95" s="16" t="s">
        <v>15</v>
      </c>
      <c r="E95" s="123">
        <v>475</v>
      </c>
      <c r="F95" s="123">
        <f>'10,2'!U97*'10,2'!$K$7</f>
        <v>531.7166666666667</v>
      </c>
      <c r="G95" s="123">
        <f>'10,2'!U97</f>
        <v>435.83333333333337</v>
      </c>
      <c r="H95" s="123">
        <v>704</v>
      </c>
      <c r="I95" s="123">
        <f>'10,2'!X97*'10,2'!$K$7</f>
        <v>798.08333333333337</v>
      </c>
      <c r="J95" s="123">
        <f>'10,2'!X97</f>
        <v>654.16666666666674</v>
      </c>
      <c r="K95" s="123">
        <v>1206</v>
      </c>
      <c r="L95" s="123">
        <f>'10,2'!Z97*'10,2'!$K$7</f>
        <v>1615.28</v>
      </c>
      <c r="M95" s="173">
        <f>'10,2'!AA97</f>
        <v>1103.3333333333335</v>
      </c>
      <c r="N95" s="123">
        <f>ROUND('10,2'!K95*'1,2'!$E$29,0)</f>
        <v>0</v>
      </c>
      <c r="O95" s="123">
        <f>ROUND('10,2'!L95*'1,2'!$E$29,0)</f>
        <v>0</v>
      </c>
      <c r="P95" s="144"/>
      <c r="Q95" s="144"/>
      <c r="R95" s="144"/>
      <c r="S95" s="144"/>
      <c r="T95" s="144"/>
      <c r="U95" s="144"/>
      <c r="V95" s="145"/>
      <c r="W95" s="145"/>
      <c r="X95" s="145"/>
      <c r="Y95" s="145"/>
      <c r="Z95" s="145"/>
      <c r="AA95" s="145"/>
      <c r="AC95" s="144"/>
      <c r="AE95" s="144"/>
      <c r="AG95" s="144"/>
      <c r="AI95" s="144"/>
    </row>
    <row r="96" spans="1:35" x14ac:dyDescent="0.2">
      <c r="A96" s="16">
        <f t="shared" si="1"/>
        <v>85</v>
      </c>
      <c r="B96" s="16" t="s">
        <v>2389</v>
      </c>
      <c r="C96" s="17" t="s">
        <v>2390</v>
      </c>
      <c r="D96" s="16" t="s">
        <v>15</v>
      </c>
      <c r="E96" s="123">
        <v>380</v>
      </c>
      <c r="F96" s="123">
        <f>'10,2'!U98*'10,2'!$K$7</f>
        <v>438.18333333333334</v>
      </c>
      <c r="G96" s="123">
        <f>'10,2'!U98</f>
        <v>359.16666666666669</v>
      </c>
      <c r="H96" s="123">
        <v>676</v>
      </c>
      <c r="I96" s="123">
        <f>'10,2'!X98*'10,2'!$K$7</f>
        <v>782.83333333333337</v>
      </c>
      <c r="J96" s="123">
        <f>'10,2'!X98</f>
        <v>641.66666666666674</v>
      </c>
      <c r="K96" s="123">
        <v>991</v>
      </c>
      <c r="L96" s="123">
        <f>'10,2'!Z98*'10,2'!$K$7</f>
        <v>1367.62</v>
      </c>
      <c r="M96" s="173">
        <f>'10,2'!AA98</f>
        <v>934.16666666666674</v>
      </c>
      <c r="N96" s="123">
        <f>ROUND('10,2'!K96*'1,2'!$E$29,0)</f>
        <v>0</v>
      </c>
      <c r="O96" s="123">
        <f>ROUND('10,2'!L96*'1,2'!$E$29,0)</f>
        <v>0</v>
      </c>
      <c r="P96" s="144"/>
      <c r="Q96" s="144"/>
      <c r="R96" s="144"/>
      <c r="S96" s="144"/>
      <c r="T96" s="144"/>
      <c r="U96" s="144"/>
      <c r="V96" s="145"/>
      <c r="W96" s="145"/>
      <c r="X96" s="145"/>
      <c r="Y96" s="145"/>
      <c r="Z96" s="145"/>
      <c r="AA96" s="145"/>
      <c r="AC96" s="144"/>
      <c r="AE96" s="144"/>
      <c r="AG96" s="144"/>
      <c r="AI96" s="144"/>
    </row>
    <row r="97" spans="1:35" x14ac:dyDescent="0.2">
      <c r="A97" s="16">
        <f t="shared" si="1"/>
        <v>86</v>
      </c>
      <c r="B97" s="16" t="s">
        <v>2391</v>
      </c>
      <c r="C97" s="17" t="s">
        <v>2392</v>
      </c>
      <c r="D97" s="16" t="s">
        <v>15</v>
      </c>
      <c r="E97" s="123">
        <v>147</v>
      </c>
      <c r="F97" s="123">
        <f>'10,2'!U99*'10,2'!$K$7</f>
        <v>167.75</v>
      </c>
      <c r="G97" s="123">
        <f>'10,2'!U99</f>
        <v>137.5</v>
      </c>
      <c r="H97" s="123">
        <v>251</v>
      </c>
      <c r="I97" s="123">
        <f>'10,2'!X99*'10,2'!$K$7</f>
        <v>292.8</v>
      </c>
      <c r="J97" s="123">
        <f>'10,2'!X99</f>
        <v>240</v>
      </c>
      <c r="K97" s="123">
        <v>379</v>
      </c>
      <c r="L97" s="123">
        <f>'10,2'!Z99*'10,2'!$K$7</f>
        <v>520.93999999999994</v>
      </c>
      <c r="M97" s="173">
        <f>'10,2'!AA99</f>
        <v>355.83333333333337</v>
      </c>
      <c r="N97" s="123">
        <f>ROUND('10,2'!K97*'1,2'!$E$29,0)</f>
        <v>0</v>
      </c>
      <c r="O97" s="123">
        <f>ROUND('10,2'!L97*'1,2'!$E$29,0)</f>
        <v>0</v>
      </c>
      <c r="P97" s="144"/>
      <c r="Q97" s="144"/>
      <c r="R97" s="144"/>
      <c r="S97" s="144"/>
      <c r="T97" s="144"/>
      <c r="U97" s="144"/>
      <c r="V97" s="145"/>
      <c r="W97" s="145"/>
      <c r="X97" s="145"/>
      <c r="Y97" s="145"/>
      <c r="Z97" s="145"/>
      <c r="AA97" s="145"/>
      <c r="AC97" s="144"/>
      <c r="AE97" s="144"/>
      <c r="AG97" s="144"/>
      <c r="AI97" s="144"/>
    </row>
    <row r="98" spans="1:35" x14ac:dyDescent="0.2">
      <c r="A98" s="16">
        <f t="shared" si="1"/>
        <v>87</v>
      </c>
      <c r="B98" s="16" t="s">
        <v>2393</v>
      </c>
      <c r="C98" s="17" t="s">
        <v>2394</v>
      </c>
      <c r="D98" s="16" t="s">
        <v>15</v>
      </c>
      <c r="E98" s="123">
        <v>236</v>
      </c>
      <c r="F98" s="123">
        <f>'10,2'!U100*'10,2'!$K$7</f>
        <v>275.51666666666665</v>
      </c>
      <c r="G98" s="123">
        <f>'10,2'!U100</f>
        <v>225.83333333333334</v>
      </c>
      <c r="H98" s="123">
        <v>427</v>
      </c>
      <c r="I98" s="123">
        <f>'10,2'!X100*'10,2'!$K$7</f>
        <v>494.09999999999997</v>
      </c>
      <c r="J98" s="123">
        <f>'10,2'!X100</f>
        <v>405</v>
      </c>
      <c r="K98" s="123">
        <v>617</v>
      </c>
      <c r="L98" s="123">
        <f>'10,2'!Z100*'10,2'!$K$7</f>
        <v>855.22</v>
      </c>
      <c r="M98" s="173">
        <f>'10,2'!AA100</f>
        <v>584.16666666666674</v>
      </c>
      <c r="N98" s="123">
        <f>ROUND('10,2'!K98*'1,2'!$E$29,0)</f>
        <v>0</v>
      </c>
      <c r="O98" s="123">
        <f>ROUND('10,2'!L98*'1,2'!$E$29,0)</f>
        <v>0</v>
      </c>
      <c r="P98" s="144"/>
      <c r="Q98" s="144"/>
      <c r="R98" s="144"/>
      <c r="S98" s="144"/>
      <c r="T98" s="144"/>
      <c r="U98" s="144"/>
      <c r="V98" s="145"/>
      <c r="W98" s="145"/>
      <c r="X98" s="145"/>
      <c r="Y98" s="145"/>
      <c r="Z98" s="145"/>
      <c r="AA98" s="145"/>
      <c r="AC98" s="144"/>
      <c r="AE98" s="144"/>
      <c r="AG98" s="144"/>
      <c r="AI98" s="144"/>
    </row>
    <row r="99" spans="1:35" x14ac:dyDescent="0.2">
      <c r="A99" s="16">
        <f t="shared" si="1"/>
        <v>88</v>
      </c>
      <c r="B99" s="16" t="s">
        <v>2395</v>
      </c>
      <c r="C99" s="17" t="s">
        <v>2396</v>
      </c>
      <c r="D99" s="16" t="s">
        <v>15</v>
      </c>
      <c r="E99" s="123">
        <v>569</v>
      </c>
      <c r="F99" s="123">
        <f>'10,2'!U101*'10,2'!$K$7</f>
        <v>640.5</v>
      </c>
      <c r="G99" s="123">
        <f>'10,2'!U101</f>
        <v>525</v>
      </c>
      <c r="H99" s="123">
        <v>844</v>
      </c>
      <c r="I99" s="123">
        <f>'10,2'!X101*'10,2'!$K$7</f>
        <v>958.7166666666667</v>
      </c>
      <c r="J99" s="123">
        <f>'10,2'!X101</f>
        <v>785.83333333333337</v>
      </c>
      <c r="K99" s="123">
        <v>1447</v>
      </c>
      <c r="L99" s="123">
        <f>'10,2'!Z101*'10,2'!$K$7</f>
        <v>1937.36</v>
      </c>
      <c r="M99" s="173">
        <f>'10,2'!AA101</f>
        <v>1323.3333333333335</v>
      </c>
      <c r="N99" s="123">
        <f>ROUND('10,2'!K99*'1,2'!$E$29,0)</f>
        <v>0</v>
      </c>
      <c r="O99" s="123">
        <f>ROUND('10,2'!L99*'1,2'!$E$29,0)</f>
        <v>0</v>
      </c>
      <c r="P99" s="144"/>
      <c r="Q99" s="144"/>
      <c r="R99" s="144"/>
      <c r="S99" s="144"/>
      <c r="T99" s="144"/>
      <c r="U99" s="144"/>
      <c r="V99" s="145"/>
      <c r="W99" s="145"/>
      <c r="X99" s="145"/>
      <c r="Y99" s="145"/>
      <c r="Z99" s="145"/>
      <c r="AA99" s="145"/>
      <c r="AC99" s="144"/>
      <c r="AE99" s="144"/>
      <c r="AG99" s="144"/>
      <c r="AI99" s="144"/>
    </row>
    <row r="100" spans="1:35" x14ac:dyDescent="0.2">
      <c r="A100" s="16">
        <f t="shared" si="1"/>
        <v>89</v>
      </c>
      <c r="B100" s="16" t="s">
        <v>2397</v>
      </c>
      <c r="C100" s="17" t="s">
        <v>2398</v>
      </c>
      <c r="D100" s="16" t="s">
        <v>15</v>
      </c>
      <c r="E100" s="123">
        <v>236</v>
      </c>
      <c r="F100" s="123">
        <f>'10,2'!U102*'10,2'!$K$7</f>
        <v>266.36666666666667</v>
      </c>
      <c r="G100" s="123">
        <f>'10,2'!U102</f>
        <v>218.33333333333334</v>
      </c>
      <c r="H100" s="123">
        <v>353</v>
      </c>
      <c r="I100" s="123">
        <f>'10,2'!X102*'10,2'!$K$7</f>
        <v>399.55</v>
      </c>
      <c r="J100" s="123">
        <f>'10,2'!X102</f>
        <v>327.5</v>
      </c>
      <c r="K100" s="123">
        <v>602</v>
      </c>
      <c r="L100" s="123">
        <f>'10,2'!Z102*'10,2'!$K$7</f>
        <v>806.42</v>
      </c>
      <c r="M100" s="173">
        <f>'10,2'!AA102</f>
        <v>550.83333333333337</v>
      </c>
      <c r="N100" s="123">
        <f>ROUND('10,2'!K100*'1,2'!$E$29,0)</f>
        <v>0</v>
      </c>
      <c r="O100" s="123">
        <f>ROUND('10,2'!L100*'1,2'!$E$29,0)</f>
        <v>0</v>
      </c>
      <c r="P100" s="144"/>
      <c r="Q100" s="144"/>
      <c r="R100" s="144"/>
      <c r="S100" s="144"/>
      <c r="T100" s="144"/>
      <c r="U100" s="144"/>
      <c r="V100" s="145"/>
      <c r="W100" s="145"/>
      <c r="X100" s="145"/>
      <c r="Y100" s="145"/>
      <c r="Z100" s="145"/>
      <c r="AA100" s="145"/>
      <c r="AC100" s="144"/>
      <c r="AE100" s="144"/>
      <c r="AG100" s="144"/>
      <c r="AI100" s="144"/>
    </row>
    <row r="101" spans="1:35" x14ac:dyDescent="0.2">
      <c r="A101" s="16">
        <f t="shared" si="1"/>
        <v>90</v>
      </c>
      <c r="B101" s="16" t="s">
        <v>2399</v>
      </c>
      <c r="C101" s="17" t="s">
        <v>2400</v>
      </c>
      <c r="D101" s="16" t="s">
        <v>15</v>
      </c>
      <c r="E101" s="123">
        <v>332</v>
      </c>
      <c r="F101" s="123">
        <f>'10,2'!U103*'10,2'!$K$7</f>
        <v>372.09999999999997</v>
      </c>
      <c r="G101" s="123">
        <f>'10,2'!U103</f>
        <v>305</v>
      </c>
      <c r="H101" s="123">
        <v>493</v>
      </c>
      <c r="I101" s="123">
        <f>'10,2'!X103*'10,2'!$K$7</f>
        <v>561.19999999999993</v>
      </c>
      <c r="J101" s="123">
        <f>'10,2'!X103</f>
        <v>460</v>
      </c>
      <c r="K101" s="123">
        <v>844</v>
      </c>
      <c r="L101" s="123">
        <f>'10,2'!Z103*'10,2'!$K$7</f>
        <v>1132.1600000000001</v>
      </c>
      <c r="M101" s="173">
        <f>'10,2'!AA103</f>
        <v>773.33333333333337</v>
      </c>
      <c r="N101" s="123">
        <f>ROUND('10,2'!K101*'1,2'!$E$29,0)</f>
        <v>0</v>
      </c>
      <c r="O101" s="123">
        <f>ROUND('10,2'!L101*'1,2'!$E$29,0)</f>
        <v>0</v>
      </c>
      <c r="P101" s="144"/>
      <c r="Q101" s="144"/>
      <c r="R101" s="144"/>
      <c r="S101" s="144"/>
      <c r="T101" s="144"/>
      <c r="U101" s="144"/>
      <c r="V101" s="145"/>
      <c r="W101" s="145"/>
      <c r="X101" s="145"/>
      <c r="Y101" s="145"/>
      <c r="Z101" s="145"/>
      <c r="AA101" s="145"/>
      <c r="AC101" s="144"/>
      <c r="AE101" s="144"/>
      <c r="AG101" s="144"/>
      <c r="AI101" s="144"/>
    </row>
    <row r="102" spans="1:35" x14ac:dyDescent="0.2">
      <c r="A102" s="16">
        <f t="shared" si="1"/>
        <v>91</v>
      </c>
      <c r="B102" s="16" t="s">
        <v>2401</v>
      </c>
      <c r="C102" s="17" t="s">
        <v>2402</v>
      </c>
      <c r="D102" s="16" t="s">
        <v>15</v>
      </c>
      <c r="E102" s="123">
        <v>517</v>
      </c>
      <c r="F102" s="123">
        <f>'10,2'!U104*'10,2'!$K$7</f>
        <v>580.51666666666665</v>
      </c>
      <c r="G102" s="123">
        <f>'10,2'!U104</f>
        <v>475.83333333333337</v>
      </c>
      <c r="H102" s="123">
        <v>783</v>
      </c>
      <c r="I102" s="123">
        <f>'10,2'!X104*'10,2'!$K$7</f>
        <v>891.61666666666667</v>
      </c>
      <c r="J102" s="123">
        <f>'10,2'!X104</f>
        <v>730.83333333333337</v>
      </c>
      <c r="K102" s="123">
        <v>1313</v>
      </c>
      <c r="L102" s="123">
        <f>'10,2'!Z104*'10,2'!$K$7</f>
        <v>1769</v>
      </c>
      <c r="M102" s="173">
        <f>'10,2'!AA104</f>
        <v>1208.3333333333335</v>
      </c>
      <c r="N102" s="123">
        <f>ROUND('10,2'!K102*'1,2'!$E$29,0)</f>
        <v>0</v>
      </c>
      <c r="O102" s="123">
        <f>ROUND('10,2'!L102*'1,2'!$E$29,0)</f>
        <v>0</v>
      </c>
      <c r="P102" s="144"/>
      <c r="Q102" s="144"/>
      <c r="R102" s="144"/>
      <c r="S102" s="144"/>
      <c r="T102" s="144"/>
      <c r="U102" s="144"/>
      <c r="V102" s="145"/>
      <c r="W102" s="145"/>
      <c r="X102" s="145"/>
      <c r="Y102" s="145"/>
      <c r="Z102" s="145"/>
      <c r="AA102" s="145"/>
      <c r="AC102" s="144"/>
      <c r="AE102" s="144"/>
      <c r="AG102" s="144"/>
      <c r="AI102" s="144"/>
    </row>
    <row r="103" spans="1:35" x14ac:dyDescent="0.2">
      <c r="A103" s="16">
        <f t="shared" si="1"/>
        <v>92</v>
      </c>
      <c r="B103" s="16" t="s">
        <v>2403</v>
      </c>
      <c r="C103" s="17" t="s">
        <v>2404</v>
      </c>
      <c r="D103" s="16" t="s">
        <v>15</v>
      </c>
      <c r="E103" s="123">
        <v>207</v>
      </c>
      <c r="F103" s="123">
        <f>'10,2'!U105*'10,2'!$K$7</f>
        <v>232.81666666666666</v>
      </c>
      <c r="G103" s="123">
        <f>'10,2'!U105</f>
        <v>190.83333333333334</v>
      </c>
      <c r="H103" s="123">
        <v>314</v>
      </c>
      <c r="I103" s="123">
        <f>'10,2'!X105*'10,2'!$K$7</f>
        <v>356.84999999999997</v>
      </c>
      <c r="J103" s="123">
        <f>'10,2'!X105</f>
        <v>292.5</v>
      </c>
      <c r="K103" s="123">
        <v>525</v>
      </c>
      <c r="L103" s="123">
        <f>'10,2'!Z105*'10,2'!$K$7</f>
        <v>706.38</v>
      </c>
      <c r="M103" s="173">
        <f>'10,2'!AA105</f>
        <v>482.5</v>
      </c>
      <c r="N103" s="123">
        <f>ROUND('10,2'!K103*'1,2'!$E$29,0)</f>
        <v>0</v>
      </c>
      <c r="O103" s="123">
        <f>ROUND('10,2'!L103*'1,2'!$E$29,0)</f>
        <v>0</v>
      </c>
      <c r="P103" s="144"/>
      <c r="Q103" s="144"/>
      <c r="R103" s="144"/>
      <c r="S103" s="144"/>
      <c r="T103" s="144"/>
      <c r="U103" s="144"/>
      <c r="V103" s="145"/>
      <c r="W103" s="145"/>
      <c r="X103" s="145"/>
      <c r="Y103" s="145"/>
      <c r="Z103" s="145"/>
      <c r="AA103" s="145"/>
      <c r="AC103" s="144"/>
      <c r="AE103" s="144"/>
      <c r="AG103" s="144"/>
      <c r="AI103" s="144"/>
    </row>
    <row r="104" spans="1:35" x14ac:dyDescent="0.2">
      <c r="A104" s="16">
        <f t="shared" si="1"/>
        <v>93</v>
      </c>
      <c r="B104" s="16" t="s">
        <v>2405</v>
      </c>
      <c r="C104" s="17" t="s">
        <v>2406</v>
      </c>
      <c r="D104" s="16" t="s">
        <v>15</v>
      </c>
      <c r="E104" s="123">
        <v>310</v>
      </c>
      <c r="F104" s="123">
        <f>'10,2'!U106*'10,2'!$K$7</f>
        <v>347.7</v>
      </c>
      <c r="G104" s="123">
        <f>'10,2'!U106</f>
        <v>285</v>
      </c>
      <c r="H104" s="123">
        <v>471</v>
      </c>
      <c r="I104" s="123">
        <f>'10,2'!X106*'10,2'!$K$7</f>
        <v>533.75</v>
      </c>
      <c r="J104" s="123">
        <f>'10,2'!X106</f>
        <v>437.5</v>
      </c>
      <c r="K104" s="123">
        <v>788</v>
      </c>
      <c r="L104" s="123">
        <f>'10,2'!Z106*'10,2'!$K$7</f>
        <v>1060.18</v>
      </c>
      <c r="M104" s="173">
        <f>'10,2'!AA106</f>
        <v>724.16666666666674</v>
      </c>
      <c r="N104" s="123">
        <f>ROUND('10,2'!K104*'1,2'!$E$29,0)</f>
        <v>0</v>
      </c>
      <c r="O104" s="123">
        <f>ROUND('10,2'!L104*'1,2'!$E$29,0)</f>
        <v>0</v>
      </c>
      <c r="P104" s="144"/>
      <c r="Q104" s="144"/>
      <c r="R104" s="144"/>
      <c r="S104" s="144"/>
      <c r="T104" s="144"/>
      <c r="U104" s="144"/>
      <c r="V104" s="145"/>
      <c r="W104" s="145"/>
      <c r="X104" s="145"/>
      <c r="Y104" s="145"/>
      <c r="Z104" s="145"/>
      <c r="AA104" s="145"/>
      <c r="AC104" s="144"/>
      <c r="AE104" s="144"/>
      <c r="AG104" s="144"/>
      <c r="AI104" s="144"/>
    </row>
    <row r="105" spans="1:35" x14ac:dyDescent="0.2">
      <c r="A105" s="16">
        <f t="shared" si="1"/>
        <v>94</v>
      </c>
      <c r="B105" s="16" t="s">
        <v>2407</v>
      </c>
      <c r="C105" s="17" t="s">
        <v>2408</v>
      </c>
      <c r="D105" s="16" t="s">
        <v>15</v>
      </c>
      <c r="E105" s="123">
        <v>279</v>
      </c>
      <c r="F105" s="123">
        <f>'10,2'!U107*'10,2'!$K$7</f>
        <v>314.14999999999998</v>
      </c>
      <c r="G105" s="123">
        <f>'10,2'!U107</f>
        <v>257.5</v>
      </c>
      <c r="H105" s="123">
        <v>423</v>
      </c>
      <c r="I105" s="123">
        <f>'10,2'!X107*'10,2'!$K$7</f>
        <v>482.91666666666669</v>
      </c>
      <c r="J105" s="123">
        <f>'10,2'!X107</f>
        <v>395.83333333333337</v>
      </c>
      <c r="K105" s="123">
        <v>710</v>
      </c>
      <c r="L105" s="123">
        <f>'10,2'!Z107*'10,2'!$K$7</f>
        <v>954.04</v>
      </c>
      <c r="M105" s="173">
        <f>'10,2'!AA107</f>
        <v>651.66666666666674</v>
      </c>
      <c r="N105" s="123">
        <f>ROUND('10,2'!K105*'1,2'!$E$29,0)</f>
        <v>0</v>
      </c>
      <c r="O105" s="123">
        <f>ROUND('10,2'!L105*'1,2'!$E$29,0)</f>
        <v>0</v>
      </c>
      <c r="P105" s="144"/>
      <c r="Q105" s="144"/>
      <c r="R105" s="144"/>
      <c r="S105" s="144"/>
      <c r="T105" s="144"/>
      <c r="U105" s="144"/>
      <c r="V105" s="145"/>
      <c r="W105" s="145"/>
      <c r="X105" s="145"/>
      <c r="Y105" s="145"/>
      <c r="Z105" s="145"/>
      <c r="AA105" s="145"/>
      <c r="AC105" s="144"/>
      <c r="AE105" s="144"/>
      <c r="AG105" s="144"/>
      <c r="AI105" s="144"/>
    </row>
    <row r="106" spans="1:35" x14ac:dyDescent="0.2">
      <c r="A106" s="16">
        <f t="shared" si="1"/>
        <v>95</v>
      </c>
      <c r="B106" s="16" t="s">
        <v>2409</v>
      </c>
      <c r="C106" s="17" t="s">
        <v>2410</v>
      </c>
      <c r="D106" s="16" t="s">
        <v>15</v>
      </c>
      <c r="E106" s="123">
        <v>259</v>
      </c>
      <c r="F106" s="123">
        <f>'10,2'!U108*'10,2'!$K$7</f>
        <v>289.75</v>
      </c>
      <c r="G106" s="123">
        <f>'10,2'!U108</f>
        <v>237.5</v>
      </c>
      <c r="H106" s="123">
        <v>392</v>
      </c>
      <c r="I106" s="123">
        <f>'10,2'!X108*'10,2'!$K$7</f>
        <v>446.31666666666672</v>
      </c>
      <c r="J106" s="123">
        <f>'10,2'!X108</f>
        <v>365.83333333333337</v>
      </c>
      <c r="K106" s="123">
        <v>657</v>
      </c>
      <c r="L106" s="123">
        <f>'10,2'!Z108*'10,2'!$K$7</f>
        <v>883.28</v>
      </c>
      <c r="M106" s="173">
        <f>'10,2'!AA108</f>
        <v>603.33333333333337</v>
      </c>
      <c r="N106" s="123">
        <f>ROUND('10,2'!K106*'1,2'!$E$29,0)</f>
        <v>0</v>
      </c>
      <c r="O106" s="123">
        <f>ROUND('10,2'!L106*'1,2'!$E$29,0)</f>
        <v>0</v>
      </c>
      <c r="P106" s="144"/>
      <c r="Q106" s="144"/>
      <c r="R106" s="144"/>
      <c r="S106" s="144"/>
      <c r="T106" s="144"/>
      <c r="U106" s="144"/>
      <c r="V106" s="145"/>
      <c r="W106" s="145"/>
      <c r="X106" s="145"/>
      <c r="Y106" s="145"/>
      <c r="Z106" s="145"/>
      <c r="AA106" s="145"/>
      <c r="AC106" s="144"/>
      <c r="AE106" s="144"/>
      <c r="AG106" s="144"/>
      <c r="AI106" s="144"/>
    </row>
    <row r="107" spans="1:35" x14ac:dyDescent="0.2">
      <c r="A107" s="16">
        <f t="shared" si="1"/>
        <v>96</v>
      </c>
      <c r="B107" s="16" t="s">
        <v>2411</v>
      </c>
      <c r="C107" s="17" t="s">
        <v>2412</v>
      </c>
      <c r="D107" s="16" t="s">
        <v>15</v>
      </c>
      <c r="E107" s="123">
        <v>347</v>
      </c>
      <c r="F107" s="123">
        <f>'10,2'!U109*'10,2'!$K$7</f>
        <v>388.36666666666673</v>
      </c>
      <c r="G107" s="123">
        <f>'10,2'!U109</f>
        <v>318.33333333333337</v>
      </c>
      <c r="H107" s="123">
        <v>524</v>
      </c>
      <c r="I107" s="123">
        <f>'10,2'!X109*'10,2'!$K$7</f>
        <v>595.76666666666665</v>
      </c>
      <c r="J107" s="123">
        <f>'10,2'!X109</f>
        <v>488.33333333333337</v>
      </c>
      <c r="K107" s="123">
        <v>881</v>
      </c>
      <c r="L107" s="123">
        <f>'10,2'!Z109*'10,2'!$K$7</f>
        <v>1183.3999999999999</v>
      </c>
      <c r="M107" s="173">
        <f>'10,2'!AA109</f>
        <v>808.33333333333337</v>
      </c>
      <c r="N107" s="123">
        <f>ROUND('10,2'!K107*'1,2'!$E$29,0)</f>
        <v>0</v>
      </c>
      <c r="O107" s="123">
        <f>ROUND('10,2'!L107*'1,2'!$E$29,0)</f>
        <v>0</v>
      </c>
      <c r="P107" s="144"/>
      <c r="Q107" s="144"/>
      <c r="R107" s="144"/>
      <c r="S107" s="144"/>
      <c r="T107" s="144"/>
      <c r="U107" s="144"/>
      <c r="V107" s="145"/>
      <c r="W107" s="145"/>
      <c r="X107" s="145"/>
      <c r="Y107" s="145"/>
      <c r="Z107" s="145"/>
      <c r="AA107" s="145"/>
      <c r="AC107" s="144"/>
      <c r="AE107" s="144"/>
      <c r="AG107" s="144"/>
      <c r="AI107" s="144"/>
    </row>
    <row r="108" spans="1:35" x14ac:dyDescent="0.2">
      <c r="A108" s="16">
        <f t="shared" si="1"/>
        <v>97</v>
      </c>
      <c r="B108" s="16" t="s">
        <v>2413</v>
      </c>
      <c r="C108" s="17" t="s">
        <v>2414</v>
      </c>
      <c r="D108" s="16" t="s">
        <v>15</v>
      </c>
      <c r="E108" s="123">
        <v>236</v>
      </c>
      <c r="F108" s="123">
        <f>'10,2'!U110*'10,2'!$K$7</f>
        <v>266.36666666666667</v>
      </c>
      <c r="G108" s="123">
        <f>'10,2'!U110</f>
        <v>218.33333333333334</v>
      </c>
      <c r="H108" s="123">
        <v>353</v>
      </c>
      <c r="I108" s="123">
        <f>'10,2'!X110*'10,2'!$K$7</f>
        <v>399.55</v>
      </c>
      <c r="J108" s="123">
        <f>'10,2'!X110</f>
        <v>327.5</v>
      </c>
      <c r="K108" s="123">
        <v>602</v>
      </c>
      <c r="L108" s="123">
        <f>'10,2'!Z110*'10,2'!$K$7</f>
        <v>806.42</v>
      </c>
      <c r="M108" s="173">
        <f>'10,2'!AA110</f>
        <v>550.83333333333337</v>
      </c>
      <c r="N108" s="123">
        <f>ROUND('10,2'!K108*'1,2'!$E$29,0)</f>
        <v>0</v>
      </c>
      <c r="O108" s="123">
        <f>ROUND('10,2'!L108*'1,2'!$E$29,0)</f>
        <v>0</v>
      </c>
      <c r="P108" s="144"/>
      <c r="Q108" s="144"/>
      <c r="R108" s="144"/>
      <c r="S108" s="144"/>
      <c r="T108" s="144"/>
      <c r="U108" s="144"/>
      <c r="V108" s="145"/>
      <c r="W108" s="145"/>
      <c r="X108" s="145"/>
      <c r="Y108" s="145"/>
      <c r="Z108" s="145"/>
      <c r="AA108" s="145"/>
      <c r="AC108" s="144"/>
      <c r="AE108" s="144"/>
      <c r="AG108" s="144"/>
      <c r="AI108" s="144"/>
    </row>
    <row r="109" spans="1:35" x14ac:dyDescent="0.2">
      <c r="A109" s="16">
        <f t="shared" si="1"/>
        <v>98</v>
      </c>
      <c r="B109" s="16" t="s">
        <v>2415</v>
      </c>
      <c r="C109" s="17" t="s">
        <v>2416</v>
      </c>
      <c r="D109" s="16" t="s">
        <v>15</v>
      </c>
      <c r="E109" s="123">
        <v>124</v>
      </c>
      <c r="F109" s="123">
        <f>'10,2'!U111*'10,2'!$K$7</f>
        <v>138.26666666666668</v>
      </c>
      <c r="G109" s="123">
        <f>'10,2'!U111</f>
        <v>113.33333333333334</v>
      </c>
      <c r="H109" s="123">
        <v>189</v>
      </c>
      <c r="I109" s="123">
        <f>'10,2'!X111*'10,2'!$K$7</f>
        <v>214.51666666666668</v>
      </c>
      <c r="J109" s="123">
        <f>'10,2'!X111</f>
        <v>175.83333333333334</v>
      </c>
      <c r="K109" s="123">
        <v>316</v>
      </c>
      <c r="L109" s="123">
        <f>'10,2'!Z111*'10,2'!$K$7</f>
        <v>425.78</v>
      </c>
      <c r="M109" s="173">
        <f>'10,2'!AA111</f>
        <v>290.83333333333337</v>
      </c>
      <c r="N109" s="123">
        <f>ROUND('10,2'!K109*'1,2'!$E$29,0)</f>
        <v>0</v>
      </c>
      <c r="O109" s="123">
        <f>ROUND('10,2'!L109*'1,2'!$E$29,0)</f>
        <v>0</v>
      </c>
      <c r="P109" s="144"/>
      <c r="Q109" s="144"/>
      <c r="R109" s="144"/>
      <c r="S109" s="144"/>
      <c r="T109" s="144"/>
      <c r="U109" s="144"/>
      <c r="V109" s="145"/>
      <c r="W109" s="145"/>
      <c r="X109" s="145"/>
      <c r="Y109" s="145"/>
      <c r="Z109" s="145"/>
      <c r="AA109" s="145"/>
      <c r="AC109" s="144"/>
      <c r="AE109" s="144"/>
      <c r="AG109" s="144"/>
      <c r="AI109" s="144"/>
    </row>
    <row r="110" spans="1:35" x14ac:dyDescent="0.2">
      <c r="A110" s="16">
        <f t="shared" si="1"/>
        <v>99</v>
      </c>
      <c r="B110" s="16" t="s">
        <v>2417</v>
      </c>
      <c r="C110" s="17" t="s">
        <v>2418</v>
      </c>
      <c r="D110" s="16" t="s">
        <v>15</v>
      </c>
      <c r="E110" s="123">
        <v>264</v>
      </c>
      <c r="F110" s="123">
        <f>'10,2'!U112*'10,2'!$K$7</f>
        <v>295.84999999999997</v>
      </c>
      <c r="G110" s="123">
        <f>'10,2'!U112</f>
        <v>242.5</v>
      </c>
      <c r="H110" s="123">
        <v>399</v>
      </c>
      <c r="I110" s="123">
        <f>'10,2'!X112*'10,2'!$K$7</f>
        <v>453.43333333333334</v>
      </c>
      <c r="J110" s="123">
        <f>'10,2'!X112</f>
        <v>371.66666666666669</v>
      </c>
      <c r="K110" s="123">
        <v>671</v>
      </c>
      <c r="L110" s="123">
        <f>'10,2'!Z112*'10,2'!$K$7</f>
        <v>900.36</v>
      </c>
      <c r="M110" s="173">
        <f>'10,2'!AA112</f>
        <v>615</v>
      </c>
      <c r="N110" s="123">
        <f>ROUND('10,2'!K110*'1,2'!$E$29,0)</f>
        <v>0</v>
      </c>
      <c r="O110" s="123">
        <f>ROUND('10,2'!L110*'1,2'!$E$29,0)</f>
        <v>0</v>
      </c>
      <c r="P110" s="144"/>
      <c r="Q110" s="144"/>
      <c r="R110" s="144"/>
      <c r="S110" s="144"/>
      <c r="T110" s="144"/>
      <c r="U110" s="144"/>
      <c r="V110" s="145"/>
      <c r="W110" s="145"/>
      <c r="X110" s="145"/>
      <c r="Y110" s="145"/>
      <c r="Z110" s="145"/>
      <c r="AA110" s="145"/>
      <c r="AC110" s="144"/>
      <c r="AE110" s="144"/>
      <c r="AG110" s="144"/>
      <c r="AI110" s="144"/>
    </row>
    <row r="111" spans="1:35" x14ac:dyDescent="0.2">
      <c r="A111" s="16">
        <f t="shared" si="1"/>
        <v>100</v>
      </c>
      <c r="B111" s="16" t="s">
        <v>2419</v>
      </c>
      <c r="C111" s="17" t="s">
        <v>2420</v>
      </c>
      <c r="D111" s="16" t="s">
        <v>15</v>
      </c>
      <c r="E111" s="123">
        <v>169</v>
      </c>
      <c r="F111" s="123">
        <f>'10,2'!U113*'10,2'!$K$7</f>
        <v>193.16666666666669</v>
      </c>
      <c r="G111" s="123">
        <f>'10,2'!U113</f>
        <v>158.33333333333334</v>
      </c>
      <c r="H111" s="123">
        <v>259</v>
      </c>
      <c r="I111" s="123">
        <f>'10,2'!X113*'10,2'!$K$7</f>
        <v>293.81666666666666</v>
      </c>
      <c r="J111" s="123">
        <f>'10,2'!X113</f>
        <v>240.83333333333334</v>
      </c>
      <c r="K111" s="123">
        <v>434</v>
      </c>
      <c r="L111" s="123">
        <f>'10,2'!Z113*'10,2'!$K$7</f>
        <v>583.16</v>
      </c>
      <c r="M111" s="173">
        <f>'10,2'!AA113</f>
        <v>398.33333333333337</v>
      </c>
      <c r="N111" s="123">
        <f>ROUND('10,2'!K111*'1,2'!$E$29,0)</f>
        <v>0</v>
      </c>
      <c r="O111" s="123">
        <f>ROUND('10,2'!L111*'1,2'!$E$29,0)</f>
        <v>0</v>
      </c>
      <c r="P111" s="144"/>
      <c r="Q111" s="144"/>
      <c r="R111" s="144"/>
      <c r="S111" s="144"/>
      <c r="T111" s="144"/>
      <c r="U111" s="144"/>
      <c r="V111" s="145"/>
      <c r="W111" s="145"/>
      <c r="X111" s="145"/>
      <c r="Y111" s="145"/>
      <c r="Z111" s="145"/>
      <c r="AA111" s="145"/>
      <c r="AC111" s="144"/>
      <c r="AE111" s="144"/>
      <c r="AG111" s="144"/>
      <c r="AI111" s="144"/>
    </row>
    <row r="112" spans="1:35" x14ac:dyDescent="0.2">
      <c r="A112" s="16">
        <f t="shared" si="1"/>
        <v>101</v>
      </c>
      <c r="B112" s="16" t="s">
        <v>2421</v>
      </c>
      <c r="C112" s="17" t="s">
        <v>2422</v>
      </c>
      <c r="D112" s="16" t="s">
        <v>15</v>
      </c>
      <c r="E112" s="123">
        <v>259</v>
      </c>
      <c r="F112" s="123">
        <f>'10,2'!U114*'10,2'!$K$7</f>
        <v>289.75</v>
      </c>
      <c r="G112" s="123">
        <f>'10,2'!U114</f>
        <v>237.5</v>
      </c>
      <c r="H112" s="123">
        <v>392</v>
      </c>
      <c r="I112" s="123">
        <f>'10,2'!X114*'10,2'!$K$7</f>
        <v>446.31666666666672</v>
      </c>
      <c r="J112" s="123">
        <f>'10,2'!X114</f>
        <v>365.83333333333337</v>
      </c>
      <c r="K112" s="123">
        <v>657</v>
      </c>
      <c r="L112" s="123">
        <f>'10,2'!Z114*'10,2'!$K$7</f>
        <v>883.28</v>
      </c>
      <c r="M112" s="173">
        <f>'10,2'!AA114</f>
        <v>603.33333333333337</v>
      </c>
      <c r="N112" s="123">
        <f>ROUND('10,2'!K112*'1,2'!$E$29,0)</f>
        <v>0</v>
      </c>
      <c r="O112" s="123">
        <f>ROUND('10,2'!L112*'1,2'!$E$29,0)</f>
        <v>0</v>
      </c>
      <c r="P112" s="144"/>
      <c r="Q112" s="144"/>
      <c r="R112" s="144"/>
      <c r="S112" s="144"/>
      <c r="T112" s="144"/>
      <c r="U112" s="144"/>
      <c r="V112" s="145"/>
      <c r="W112" s="145"/>
      <c r="X112" s="145"/>
      <c r="Y112" s="145"/>
      <c r="Z112" s="145"/>
      <c r="AA112" s="145"/>
      <c r="AC112" s="144"/>
      <c r="AE112" s="144"/>
      <c r="AG112" s="144"/>
      <c r="AI112" s="144"/>
    </row>
    <row r="113" spans="1:35" x14ac:dyDescent="0.2">
      <c r="A113" s="16">
        <f t="shared" si="1"/>
        <v>102</v>
      </c>
      <c r="B113" s="16" t="s">
        <v>2423</v>
      </c>
      <c r="C113" s="17" t="s">
        <v>2424</v>
      </c>
      <c r="D113" s="16" t="s">
        <v>15</v>
      </c>
      <c r="E113" s="123">
        <v>169</v>
      </c>
      <c r="F113" s="123">
        <f>'10,2'!U115*'10,2'!$K$7</f>
        <v>193.16666666666669</v>
      </c>
      <c r="G113" s="123">
        <f>'10,2'!U115</f>
        <v>158.33333333333334</v>
      </c>
      <c r="H113" s="123">
        <v>259</v>
      </c>
      <c r="I113" s="123">
        <f>'10,2'!X115*'10,2'!$K$7</f>
        <v>293.81666666666666</v>
      </c>
      <c r="J113" s="123">
        <f>'10,2'!X115</f>
        <v>240.83333333333334</v>
      </c>
      <c r="K113" s="123">
        <v>434</v>
      </c>
      <c r="L113" s="123">
        <f>'10,2'!Z115*'10,2'!$K$7</f>
        <v>583.16</v>
      </c>
      <c r="M113" s="173">
        <f>'10,2'!AA115</f>
        <v>398.33333333333337</v>
      </c>
      <c r="N113" s="123">
        <f>ROUND('10,2'!K113*'1,2'!$E$29,0)</f>
        <v>0</v>
      </c>
      <c r="O113" s="123">
        <f>ROUND('10,2'!L113*'1,2'!$E$29,0)</f>
        <v>0</v>
      </c>
      <c r="P113" s="144"/>
      <c r="Q113" s="144"/>
      <c r="R113" s="144"/>
      <c r="S113" s="144"/>
      <c r="T113" s="144"/>
      <c r="U113" s="144"/>
      <c r="V113" s="145"/>
      <c r="W113" s="145"/>
      <c r="X113" s="145"/>
      <c r="Y113" s="145"/>
      <c r="Z113" s="145"/>
      <c r="AA113" s="145"/>
      <c r="AC113" s="144"/>
      <c r="AE113" s="144"/>
      <c r="AG113" s="144"/>
      <c r="AI113" s="144"/>
    </row>
    <row r="114" spans="1:35" x14ac:dyDescent="0.2">
      <c r="A114" s="16">
        <f t="shared" si="1"/>
        <v>103</v>
      </c>
      <c r="B114" s="16" t="s">
        <v>2425</v>
      </c>
      <c r="C114" s="17" t="s">
        <v>2426</v>
      </c>
      <c r="D114" s="16" t="s">
        <v>15</v>
      </c>
      <c r="E114" s="123">
        <v>517</v>
      </c>
      <c r="F114" s="123">
        <f>'10,2'!U116*'10,2'!$K$7</f>
        <v>580.51666666666665</v>
      </c>
      <c r="G114" s="123">
        <f>'10,2'!U116</f>
        <v>475.83333333333337</v>
      </c>
      <c r="H114" s="123">
        <v>783</v>
      </c>
      <c r="I114" s="123">
        <f>'10,2'!X116*'10,2'!$K$7</f>
        <v>891.61666666666667</v>
      </c>
      <c r="J114" s="123">
        <f>'10,2'!X116</f>
        <v>730.83333333333337</v>
      </c>
      <c r="K114" s="123">
        <v>1313</v>
      </c>
      <c r="L114" s="123">
        <f>'10,2'!Z116*'10,2'!$K$7</f>
        <v>1769</v>
      </c>
      <c r="M114" s="173">
        <f>'10,2'!AA116</f>
        <v>1208.3333333333335</v>
      </c>
      <c r="N114" s="123">
        <f>ROUND('10,2'!K114*'1,2'!$E$29,0)</f>
        <v>0</v>
      </c>
      <c r="O114" s="123">
        <f>ROUND('10,2'!L114*'1,2'!$E$29,0)</f>
        <v>0</v>
      </c>
      <c r="P114" s="144"/>
      <c r="Q114" s="144"/>
      <c r="R114" s="144"/>
      <c r="S114" s="144"/>
      <c r="T114" s="144"/>
      <c r="U114" s="144"/>
      <c r="V114" s="145"/>
      <c r="W114" s="145"/>
      <c r="X114" s="145"/>
      <c r="Y114" s="145"/>
      <c r="Z114" s="145"/>
      <c r="AA114" s="145"/>
      <c r="AC114" s="144"/>
      <c r="AE114" s="144"/>
      <c r="AG114" s="144"/>
      <c r="AI114" s="144"/>
    </row>
    <row r="115" spans="1:35" x14ac:dyDescent="0.2">
      <c r="A115" s="16">
        <f t="shared" si="1"/>
        <v>104</v>
      </c>
      <c r="B115" s="16" t="s">
        <v>2427</v>
      </c>
      <c r="C115" s="17" t="s">
        <v>2428</v>
      </c>
      <c r="D115" s="16" t="s">
        <v>15</v>
      </c>
      <c r="E115" s="123">
        <v>128</v>
      </c>
      <c r="F115" s="123">
        <f>'10,2'!U117*'10,2'!$K$7</f>
        <v>146.4</v>
      </c>
      <c r="G115" s="123">
        <f>'10,2'!U117</f>
        <v>120</v>
      </c>
      <c r="H115" s="123">
        <v>196</v>
      </c>
      <c r="I115" s="123">
        <f>'10,2'!X117*'10,2'!$K$7</f>
        <v>222.65</v>
      </c>
      <c r="J115" s="123">
        <f>'10,2'!X117</f>
        <v>182.5</v>
      </c>
      <c r="K115" s="123">
        <v>328</v>
      </c>
      <c r="L115" s="123">
        <f>'10,2'!Z117*'10,2'!$K$7</f>
        <v>441.64</v>
      </c>
      <c r="M115" s="173">
        <f>'10,2'!AA117</f>
        <v>301.66666666666669</v>
      </c>
      <c r="N115" s="123">
        <f>ROUND('10,2'!K115*'1,2'!$E$29,0)</f>
        <v>0</v>
      </c>
      <c r="O115" s="123">
        <f>ROUND('10,2'!L115*'1,2'!$E$29,0)</f>
        <v>0</v>
      </c>
      <c r="P115" s="144"/>
      <c r="Q115" s="144"/>
      <c r="R115" s="144"/>
      <c r="S115" s="144"/>
      <c r="T115" s="144"/>
      <c r="U115" s="144"/>
      <c r="V115" s="145"/>
      <c r="W115" s="145"/>
      <c r="X115" s="145"/>
      <c r="Y115" s="145"/>
      <c r="Z115" s="145"/>
      <c r="AA115" s="145"/>
      <c r="AC115" s="144"/>
      <c r="AE115" s="144"/>
      <c r="AG115" s="144"/>
      <c r="AI115" s="144"/>
    </row>
    <row r="116" spans="1:35" x14ac:dyDescent="0.2">
      <c r="A116" s="16">
        <f t="shared" si="1"/>
        <v>105</v>
      </c>
      <c r="B116" s="16" t="s">
        <v>2429</v>
      </c>
      <c r="C116" s="17" t="s">
        <v>2430</v>
      </c>
      <c r="D116" s="16" t="s">
        <v>15</v>
      </c>
      <c r="E116" s="123">
        <v>51</v>
      </c>
      <c r="F116" s="123">
        <f>'10,2'!U118*'10,2'!$K$7</f>
        <v>56.933333333333337</v>
      </c>
      <c r="G116" s="123">
        <f>'10,2'!U118</f>
        <v>46.666666666666671</v>
      </c>
      <c r="H116" s="123">
        <v>79</v>
      </c>
      <c r="I116" s="123">
        <f>'10,2'!X118*'10,2'!$K$7</f>
        <v>88.45</v>
      </c>
      <c r="J116" s="123">
        <f>'10,2'!X118</f>
        <v>72.5</v>
      </c>
      <c r="K116" s="123">
        <v>132</v>
      </c>
      <c r="L116" s="123">
        <f>'10,2'!Z118*'10,2'!$K$7</f>
        <v>179.34</v>
      </c>
      <c r="M116" s="173">
        <f>'10,2'!AA118</f>
        <v>122.5</v>
      </c>
      <c r="N116" s="123">
        <f>ROUND('10,2'!K116*'1,2'!$E$29,0)</f>
        <v>0</v>
      </c>
      <c r="O116" s="123">
        <f>ROUND('10,2'!L116*'1,2'!$E$29,0)</f>
        <v>0</v>
      </c>
      <c r="P116" s="144"/>
      <c r="Q116" s="144"/>
      <c r="R116" s="144"/>
      <c r="S116" s="144"/>
      <c r="T116" s="144"/>
      <c r="U116" s="144"/>
      <c r="V116" s="145"/>
      <c r="W116" s="145"/>
      <c r="X116" s="145"/>
      <c r="Y116" s="145"/>
      <c r="Z116" s="145"/>
      <c r="AA116" s="145"/>
      <c r="AC116" s="144"/>
      <c r="AE116" s="144"/>
      <c r="AG116" s="144"/>
      <c r="AI116" s="144"/>
    </row>
    <row r="117" spans="1:35" x14ac:dyDescent="0.2">
      <c r="A117" s="16">
        <f t="shared" si="1"/>
        <v>106</v>
      </c>
      <c r="B117" s="16" t="s">
        <v>2431</v>
      </c>
      <c r="C117" s="17" t="s">
        <v>2432</v>
      </c>
      <c r="D117" s="16" t="s">
        <v>15</v>
      </c>
      <c r="E117" s="123">
        <v>299</v>
      </c>
      <c r="F117" s="123">
        <f>'10,2'!U119*'10,2'!$K$7</f>
        <v>335.5</v>
      </c>
      <c r="G117" s="123">
        <f>'10,2'!U119</f>
        <v>275</v>
      </c>
      <c r="H117" s="123">
        <v>443</v>
      </c>
      <c r="I117" s="123">
        <f>'10,2'!X119*'10,2'!$K$7</f>
        <v>503.25</v>
      </c>
      <c r="J117" s="123">
        <f>'10,2'!X119</f>
        <v>412.5</v>
      </c>
      <c r="K117" s="123">
        <v>759</v>
      </c>
      <c r="L117" s="123">
        <f>'10,2'!Z119*'10,2'!$K$7</f>
        <v>1017.48</v>
      </c>
      <c r="M117" s="173">
        <f>'10,2'!AA119</f>
        <v>695</v>
      </c>
      <c r="N117" s="123">
        <f>ROUND('10,2'!K117*'1,2'!$E$29,0)</f>
        <v>0</v>
      </c>
      <c r="O117" s="123">
        <f>ROUND('10,2'!L117*'1,2'!$E$29,0)</f>
        <v>0</v>
      </c>
      <c r="P117" s="144"/>
      <c r="Q117" s="144"/>
      <c r="R117" s="144"/>
      <c r="S117" s="144"/>
      <c r="T117" s="144"/>
      <c r="U117" s="144"/>
      <c r="V117" s="145"/>
      <c r="W117" s="145"/>
      <c r="X117" s="145"/>
      <c r="Y117" s="145"/>
      <c r="Z117" s="145"/>
      <c r="AA117" s="145"/>
      <c r="AC117" s="144"/>
      <c r="AE117" s="144"/>
      <c r="AG117" s="144"/>
      <c r="AI117" s="144"/>
    </row>
    <row r="118" spans="1:35" x14ac:dyDescent="0.2">
      <c r="A118" s="16">
        <f t="shared" si="1"/>
        <v>107</v>
      </c>
      <c r="B118" s="16" t="s">
        <v>2433</v>
      </c>
      <c r="C118" s="17" t="s">
        <v>2434</v>
      </c>
      <c r="D118" s="16" t="s">
        <v>15</v>
      </c>
      <c r="E118" s="123">
        <v>517</v>
      </c>
      <c r="F118" s="123">
        <f>'10,2'!U120*'10,2'!$K$7</f>
        <v>580.51666666666665</v>
      </c>
      <c r="G118" s="123">
        <f>'10,2'!U120</f>
        <v>475.83333333333337</v>
      </c>
      <c r="H118" s="123">
        <v>783</v>
      </c>
      <c r="I118" s="123">
        <f>'10,2'!X120*'10,2'!$K$7</f>
        <v>891.61666666666667</v>
      </c>
      <c r="J118" s="123">
        <f>'10,2'!X120</f>
        <v>730.83333333333337</v>
      </c>
      <c r="K118" s="123">
        <v>1313</v>
      </c>
      <c r="L118" s="123">
        <f>'10,2'!Z120*'10,2'!$K$7</f>
        <v>1769</v>
      </c>
      <c r="M118" s="173">
        <f>'10,2'!AA120</f>
        <v>1208.3333333333335</v>
      </c>
      <c r="N118" s="123">
        <f>ROUND('10,2'!K118*'1,2'!$E$29,0)</f>
        <v>0</v>
      </c>
      <c r="O118" s="123">
        <f>ROUND('10,2'!L118*'1,2'!$E$29,0)</f>
        <v>0</v>
      </c>
      <c r="P118" s="144"/>
      <c r="Q118" s="144"/>
      <c r="R118" s="144"/>
      <c r="S118" s="144"/>
      <c r="T118" s="144"/>
      <c r="U118" s="144"/>
      <c r="V118" s="145"/>
      <c r="W118" s="145"/>
      <c r="X118" s="145"/>
      <c r="Y118" s="145"/>
      <c r="Z118" s="145"/>
      <c r="AA118" s="145"/>
      <c r="AC118" s="144"/>
      <c r="AE118" s="144"/>
      <c r="AG118" s="144"/>
      <c r="AI118" s="144"/>
    </row>
    <row r="119" spans="1:35" x14ac:dyDescent="0.2">
      <c r="A119" s="16">
        <f t="shared" si="1"/>
        <v>108</v>
      </c>
      <c r="B119" s="16" t="s">
        <v>2435</v>
      </c>
      <c r="C119" s="17" t="s">
        <v>2436</v>
      </c>
      <c r="D119" s="16" t="s">
        <v>15</v>
      </c>
      <c r="E119" s="123">
        <v>269</v>
      </c>
      <c r="F119" s="123">
        <f>'10,2'!U121*'10,2'!$K$7</f>
        <v>301.95</v>
      </c>
      <c r="G119" s="123">
        <f>'10,2'!U121</f>
        <v>247.5</v>
      </c>
      <c r="H119" s="123">
        <v>407</v>
      </c>
      <c r="I119" s="123">
        <f>'10,2'!X121*'10,2'!$K$7</f>
        <v>463.59999999999997</v>
      </c>
      <c r="J119" s="123">
        <f>'10,2'!X121</f>
        <v>380</v>
      </c>
      <c r="K119" s="123">
        <v>684</v>
      </c>
      <c r="L119" s="123">
        <f>'10,2'!Z121*'10,2'!$K$7</f>
        <v>918.66</v>
      </c>
      <c r="M119" s="173">
        <f>'10,2'!AA121</f>
        <v>627.5</v>
      </c>
      <c r="N119" s="123">
        <f>ROUND('10,2'!K119*'1,2'!$E$29,0)</f>
        <v>0</v>
      </c>
      <c r="O119" s="123">
        <f>ROUND('10,2'!L119*'1,2'!$E$29,0)</f>
        <v>0</v>
      </c>
      <c r="P119" s="144"/>
      <c r="Q119" s="144"/>
      <c r="R119" s="144"/>
      <c r="S119" s="144"/>
      <c r="T119" s="144"/>
      <c r="U119" s="144"/>
      <c r="V119" s="145"/>
      <c r="W119" s="145"/>
      <c r="X119" s="145"/>
      <c r="Y119" s="145"/>
      <c r="Z119" s="145"/>
      <c r="AA119" s="145"/>
      <c r="AC119" s="144"/>
      <c r="AE119" s="144"/>
      <c r="AG119" s="144"/>
      <c r="AI119" s="144"/>
    </row>
    <row r="120" spans="1:35" x14ac:dyDescent="0.2">
      <c r="A120" s="16">
        <f t="shared" si="1"/>
        <v>109</v>
      </c>
      <c r="B120" s="16" t="s">
        <v>2437</v>
      </c>
      <c r="C120" s="17" t="s">
        <v>2438</v>
      </c>
      <c r="D120" s="16" t="s">
        <v>15</v>
      </c>
      <c r="E120" s="123">
        <v>165</v>
      </c>
      <c r="F120" s="123">
        <f>'10,2'!U122*'10,2'!$K$7</f>
        <v>187.06666666666666</v>
      </c>
      <c r="G120" s="123">
        <f>'10,2'!U122</f>
        <v>153.33333333333334</v>
      </c>
      <c r="H120" s="123">
        <v>249</v>
      </c>
      <c r="I120" s="123">
        <f>'10,2'!X122*'10,2'!$K$7</f>
        <v>284.66666666666669</v>
      </c>
      <c r="J120" s="123">
        <f>'10,2'!X122</f>
        <v>233.33333333333334</v>
      </c>
      <c r="K120" s="123">
        <v>422</v>
      </c>
      <c r="L120" s="123">
        <f>'10,2'!Z122*'10,2'!$K$7</f>
        <v>563.64</v>
      </c>
      <c r="M120" s="173">
        <f>'10,2'!AA122</f>
        <v>385</v>
      </c>
      <c r="N120" s="123">
        <f>ROUND('10,2'!K120*'1,2'!$E$29,0)</f>
        <v>0</v>
      </c>
      <c r="O120" s="123">
        <f>ROUND('10,2'!L120*'1,2'!$E$29,0)</f>
        <v>0</v>
      </c>
      <c r="P120" s="144"/>
      <c r="Q120" s="144"/>
      <c r="R120" s="144"/>
      <c r="S120" s="144"/>
      <c r="T120" s="144"/>
      <c r="U120" s="144"/>
      <c r="V120" s="145"/>
      <c r="W120" s="145"/>
      <c r="X120" s="145"/>
      <c r="Y120" s="145"/>
      <c r="Z120" s="145"/>
      <c r="AA120" s="145"/>
      <c r="AC120" s="144"/>
      <c r="AE120" s="144"/>
      <c r="AG120" s="144"/>
      <c r="AI120" s="144"/>
    </row>
    <row r="121" spans="1:35" x14ac:dyDescent="0.2">
      <c r="A121" s="16">
        <f t="shared" si="1"/>
        <v>110</v>
      </c>
      <c r="B121" s="16" t="s">
        <v>2439</v>
      </c>
      <c r="C121" s="17" t="s">
        <v>2440</v>
      </c>
      <c r="D121" s="16" t="s">
        <v>15</v>
      </c>
      <c r="E121" s="123">
        <v>207</v>
      </c>
      <c r="F121" s="123">
        <f>'10,2'!U123*'10,2'!$K$7</f>
        <v>232.81666666666666</v>
      </c>
      <c r="G121" s="123">
        <f>'10,2'!U123</f>
        <v>190.83333333333334</v>
      </c>
      <c r="H121" s="123">
        <v>314</v>
      </c>
      <c r="I121" s="123">
        <f>'10,2'!X123*'10,2'!$K$7</f>
        <v>356.84999999999997</v>
      </c>
      <c r="J121" s="123">
        <f>'10,2'!X123</f>
        <v>292.5</v>
      </c>
      <c r="K121" s="123">
        <v>525</v>
      </c>
      <c r="L121" s="123">
        <f>'10,2'!Z123*'10,2'!$K$7</f>
        <v>706.38</v>
      </c>
      <c r="M121" s="173">
        <f>'10,2'!AA123</f>
        <v>482.5</v>
      </c>
      <c r="N121" s="123">
        <f>ROUND('10,2'!K121*'1,2'!$E$29,0)</f>
        <v>0</v>
      </c>
      <c r="O121" s="123">
        <f>ROUND('10,2'!L121*'1,2'!$E$29,0)</f>
        <v>0</v>
      </c>
      <c r="P121" s="144"/>
      <c r="Q121" s="144"/>
      <c r="R121" s="144"/>
      <c r="S121" s="144"/>
      <c r="T121" s="144"/>
      <c r="U121" s="144"/>
      <c r="V121" s="145"/>
      <c r="W121" s="145"/>
      <c r="X121" s="145"/>
      <c r="Y121" s="145"/>
      <c r="Z121" s="145"/>
      <c r="AA121" s="145"/>
      <c r="AC121" s="144"/>
      <c r="AE121" s="144"/>
      <c r="AG121" s="144"/>
      <c r="AI121" s="144"/>
    </row>
    <row r="122" spans="1:35" x14ac:dyDescent="0.2">
      <c r="A122" s="16">
        <f t="shared" si="1"/>
        <v>111</v>
      </c>
      <c r="B122" s="16" t="s">
        <v>2441</v>
      </c>
      <c r="C122" s="17" t="s">
        <v>2442</v>
      </c>
      <c r="D122" s="16" t="s">
        <v>15</v>
      </c>
      <c r="E122" s="123">
        <v>284</v>
      </c>
      <c r="F122" s="123">
        <f>'10,2'!U124*'10,2'!$K$7</f>
        <v>319.23333333333335</v>
      </c>
      <c r="G122" s="123">
        <f>'10,2'!U124</f>
        <v>261.66666666666669</v>
      </c>
      <c r="H122" s="123">
        <v>431</v>
      </c>
      <c r="I122" s="123">
        <f>'10,2'!X124*'10,2'!$K$7</f>
        <v>492.06666666666672</v>
      </c>
      <c r="J122" s="123">
        <f>'10,2'!X124</f>
        <v>403.33333333333337</v>
      </c>
      <c r="K122" s="123">
        <v>722</v>
      </c>
      <c r="L122" s="123">
        <f>'10,2'!Z124*'10,2'!$K$7</f>
        <v>972.34</v>
      </c>
      <c r="M122" s="173">
        <f>'10,2'!AA124</f>
        <v>664.16666666666674</v>
      </c>
      <c r="N122" s="123">
        <f>ROUND('10,2'!K122*'1,2'!$E$29,0)</f>
        <v>0</v>
      </c>
      <c r="O122" s="123">
        <f>ROUND('10,2'!L122*'1,2'!$E$29,0)</f>
        <v>0</v>
      </c>
      <c r="P122" s="144"/>
      <c r="Q122" s="144"/>
      <c r="R122" s="144"/>
      <c r="S122" s="144"/>
      <c r="T122" s="144"/>
      <c r="U122" s="144"/>
      <c r="V122" s="145"/>
      <c r="W122" s="145"/>
      <c r="X122" s="145"/>
      <c r="Y122" s="145"/>
      <c r="Z122" s="145"/>
      <c r="AA122" s="145"/>
      <c r="AC122" s="144"/>
      <c r="AE122" s="144"/>
      <c r="AG122" s="144"/>
      <c r="AI122" s="144"/>
    </row>
    <row r="123" spans="1:35" ht="25.5" x14ac:dyDescent="0.2">
      <c r="A123" s="16">
        <f t="shared" si="1"/>
        <v>112</v>
      </c>
      <c r="B123" s="16" t="s">
        <v>2443</v>
      </c>
      <c r="C123" s="17" t="s">
        <v>2444</v>
      </c>
      <c r="D123" s="16" t="s">
        <v>15</v>
      </c>
      <c r="E123" s="123">
        <v>388</v>
      </c>
      <c r="F123" s="123">
        <f>'10,2'!U125*'10,2'!$K$7</f>
        <v>436.15</v>
      </c>
      <c r="G123" s="123">
        <f>'10,2'!U125</f>
        <v>357.5</v>
      </c>
      <c r="H123" s="123">
        <v>586</v>
      </c>
      <c r="I123" s="123">
        <f>'10,2'!X125*'10,2'!$K$7</f>
        <v>667.94999999999993</v>
      </c>
      <c r="J123" s="123">
        <f>'10,2'!X125</f>
        <v>547.5</v>
      </c>
      <c r="K123" s="123">
        <v>985</v>
      </c>
      <c r="L123" s="123">
        <f>'10,2'!Z125*'10,2'!$K$7</f>
        <v>1327.36</v>
      </c>
      <c r="M123" s="173">
        <f>'10,2'!AA125</f>
        <v>906.66666666666674</v>
      </c>
      <c r="N123" s="123">
        <f>ROUND('10,2'!K123*'1,2'!$E$29,0)</f>
        <v>0</v>
      </c>
      <c r="O123" s="123">
        <f>ROUND('10,2'!L123*'1,2'!$E$29,0)</f>
        <v>0</v>
      </c>
      <c r="P123" s="144"/>
      <c r="Q123" s="144"/>
      <c r="R123" s="144"/>
      <c r="S123" s="144"/>
      <c r="T123" s="144"/>
      <c r="U123" s="144"/>
      <c r="V123" s="145"/>
      <c r="W123" s="145"/>
      <c r="X123" s="145"/>
      <c r="Y123" s="145"/>
      <c r="Z123" s="145"/>
      <c r="AA123" s="145"/>
      <c r="AC123" s="144"/>
      <c r="AE123" s="144"/>
      <c r="AG123" s="144"/>
      <c r="AI123" s="144"/>
    </row>
    <row r="124" spans="1:35" x14ac:dyDescent="0.2">
      <c r="A124" s="16">
        <f t="shared" si="1"/>
        <v>113</v>
      </c>
      <c r="B124" s="16" t="s">
        <v>2445</v>
      </c>
      <c r="C124" s="17" t="s">
        <v>2446</v>
      </c>
      <c r="D124" s="16" t="s">
        <v>15</v>
      </c>
      <c r="E124" s="123">
        <v>128</v>
      </c>
      <c r="F124" s="123">
        <f>'10,2'!U126*'10,2'!$K$7</f>
        <v>146.4</v>
      </c>
      <c r="G124" s="123">
        <f>'10,2'!U126</f>
        <v>120</v>
      </c>
      <c r="H124" s="123">
        <v>196</v>
      </c>
      <c r="I124" s="123">
        <f>'10,2'!X126*'10,2'!$K$7</f>
        <v>222.65</v>
      </c>
      <c r="J124" s="123">
        <f>'10,2'!X126</f>
        <v>182.5</v>
      </c>
      <c r="K124" s="123">
        <v>328</v>
      </c>
      <c r="L124" s="123">
        <f>'10,2'!Z126*'10,2'!$K$7</f>
        <v>441.64</v>
      </c>
      <c r="M124" s="173">
        <f>'10,2'!AA126</f>
        <v>301.66666666666669</v>
      </c>
      <c r="N124" s="123">
        <f>ROUND('10,2'!K124*'1,2'!$E$29,0)</f>
        <v>0</v>
      </c>
      <c r="O124" s="123">
        <f>ROUND('10,2'!L124*'1,2'!$E$29,0)</f>
        <v>0</v>
      </c>
      <c r="P124" s="144"/>
      <c r="Q124" s="144"/>
      <c r="R124" s="144"/>
      <c r="S124" s="144"/>
      <c r="T124" s="144"/>
      <c r="U124" s="144"/>
      <c r="V124" s="145"/>
      <c r="W124" s="145"/>
      <c r="X124" s="145"/>
      <c r="Y124" s="145"/>
      <c r="Z124" s="145"/>
      <c r="AA124" s="145"/>
      <c r="AC124" s="144"/>
      <c r="AE124" s="144"/>
      <c r="AG124" s="144"/>
      <c r="AI124" s="144"/>
    </row>
    <row r="125" spans="1:35" x14ac:dyDescent="0.2">
      <c r="A125" s="16">
        <f t="shared" si="1"/>
        <v>114</v>
      </c>
      <c r="B125" s="16" t="s">
        <v>2447</v>
      </c>
      <c r="C125" s="17" t="s">
        <v>2448</v>
      </c>
      <c r="D125" s="16" t="s">
        <v>15</v>
      </c>
      <c r="E125" s="123">
        <v>644</v>
      </c>
      <c r="F125" s="123">
        <f>'10,2'!U127*'10,2'!$K$7</f>
        <v>726.91666666666674</v>
      </c>
      <c r="G125" s="123">
        <f>'10,2'!U127</f>
        <v>595.83333333333337</v>
      </c>
      <c r="H125" s="123">
        <v>979</v>
      </c>
      <c r="I125" s="123">
        <f>'10,2'!X127*'10,2'!$K$7</f>
        <v>1114.2666666666667</v>
      </c>
      <c r="J125" s="123">
        <f>'10,2'!X127</f>
        <v>913.33333333333337</v>
      </c>
      <c r="K125" s="123">
        <v>1642</v>
      </c>
      <c r="L125" s="123">
        <f>'10,2'!Z127*'10,2'!$K$7</f>
        <v>2210.64</v>
      </c>
      <c r="M125" s="173">
        <f>'10,2'!AA127</f>
        <v>1510</v>
      </c>
      <c r="N125" s="123">
        <f>ROUND('10,2'!K125*'1,2'!$E$29,0)</f>
        <v>0</v>
      </c>
      <c r="O125" s="123">
        <f>ROUND('10,2'!L125*'1,2'!$E$29,0)</f>
        <v>0</v>
      </c>
      <c r="P125" s="144"/>
      <c r="Q125" s="144"/>
      <c r="R125" s="144"/>
      <c r="S125" s="144"/>
      <c r="T125" s="144"/>
      <c r="U125" s="144"/>
      <c r="V125" s="145"/>
      <c r="W125" s="145"/>
      <c r="X125" s="145"/>
      <c r="Y125" s="145"/>
      <c r="Z125" s="145"/>
      <c r="AA125" s="145"/>
      <c r="AC125" s="144"/>
      <c r="AE125" s="144"/>
      <c r="AG125" s="144"/>
      <c r="AI125" s="144"/>
    </row>
    <row r="126" spans="1:35" x14ac:dyDescent="0.2">
      <c r="A126" s="16">
        <f t="shared" si="1"/>
        <v>115</v>
      </c>
      <c r="B126" s="16" t="s">
        <v>2449</v>
      </c>
      <c r="C126" s="17" t="s">
        <v>2450</v>
      </c>
      <c r="D126" s="16" t="s">
        <v>15</v>
      </c>
      <c r="E126" s="123">
        <v>413</v>
      </c>
      <c r="F126" s="123">
        <f>'10,2'!U128*'10,2'!$K$7</f>
        <v>464.61666666666673</v>
      </c>
      <c r="G126" s="123">
        <f>'10,2'!U128</f>
        <v>380.83333333333337</v>
      </c>
      <c r="H126" s="123">
        <v>626</v>
      </c>
      <c r="I126" s="123">
        <f>'10,2'!X128*'10,2'!$K$7</f>
        <v>713.69999999999993</v>
      </c>
      <c r="J126" s="123">
        <f>'10,2'!X128</f>
        <v>585</v>
      </c>
      <c r="K126" s="123">
        <v>1051</v>
      </c>
      <c r="L126" s="123">
        <f>'10,2'!Z128*'10,2'!$K$7</f>
        <v>1413.98</v>
      </c>
      <c r="M126" s="173">
        <f>'10,2'!AA128</f>
        <v>965.83333333333337</v>
      </c>
      <c r="N126" s="123">
        <f>ROUND('10,2'!K126*'1,2'!$E$29,0)</f>
        <v>0</v>
      </c>
      <c r="O126" s="123">
        <f>ROUND('10,2'!L126*'1,2'!$E$29,0)</f>
        <v>0</v>
      </c>
      <c r="P126" s="144"/>
      <c r="Q126" s="144"/>
      <c r="R126" s="144"/>
      <c r="S126" s="144"/>
      <c r="T126" s="144"/>
      <c r="U126" s="144"/>
      <c r="V126" s="145"/>
      <c r="W126" s="145"/>
      <c r="X126" s="145"/>
      <c r="Y126" s="145"/>
      <c r="Z126" s="145"/>
      <c r="AA126" s="145"/>
      <c r="AC126" s="144"/>
      <c r="AE126" s="144"/>
      <c r="AG126" s="144"/>
      <c r="AI126" s="144"/>
    </row>
    <row r="127" spans="1:35" ht="25.5" x14ac:dyDescent="0.2">
      <c r="A127" s="16">
        <f t="shared" si="1"/>
        <v>116</v>
      </c>
      <c r="B127" s="16" t="s">
        <v>2451</v>
      </c>
      <c r="C127" s="17" t="s">
        <v>2452</v>
      </c>
      <c r="D127" s="16" t="s">
        <v>15</v>
      </c>
      <c r="E127" s="123">
        <v>517</v>
      </c>
      <c r="F127" s="123">
        <f>'10,2'!U129*'10,2'!$K$7</f>
        <v>580.51666666666665</v>
      </c>
      <c r="G127" s="123">
        <f>'10,2'!U129</f>
        <v>475.83333333333337</v>
      </c>
      <c r="H127" s="123">
        <v>783</v>
      </c>
      <c r="I127" s="123">
        <f>'10,2'!X129*'10,2'!$K$7</f>
        <v>891.61666666666667</v>
      </c>
      <c r="J127" s="123">
        <f>'10,2'!X129</f>
        <v>730.83333333333337</v>
      </c>
      <c r="K127" s="123">
        <v>1313</v>
      </c>
      <c r="L127" s="123">
        <f>'10,2'!Z129*'10,2'!$K$7</f>
        <v>1769</v>
      </c>
      <c r="M127" s="173">
        <f>'10,2'!AA129</f>
        <v>1208.3333333333335</v>
      </c>
      <c r="N127" s="123">
        <f>ROUND('10,2'!K127*'1,2'!$E$29,0)</f>
        <v>0</v>
      </c>
      <c r="O127" s="123">
        <f>ROUND('10,2'!L127*'1,2'!$E$29,0)</f>
        <v>0</v>
      </c>
      <c r="P127" s="144"/>
      <c r="Q127" s="144"/>
      <c r="R127" s="144"/>
      <c r="S127" s="144"/>
      <c r="T127" s="144"/>
      <c r="U127" s="144"/>
      <c r="V127" s="145"/>
      <c r="W127" s="145"/>
      <c r="X127" s="145"/>
      <c r="Y127" s="145"/>
      <c r="Z127" s="145"/>
      <c r="AA127" s="145"/>
      <c r="AC127" s="144"/>
      <c r="AE127" s="144"/>
      <c r="AG127" s="144"/>
      <c r="AI127" s="144"/>
    </row>
    <row r="128" spans="1:35" ht="25.5" x14ac:dyDescent="0.2">
      <c r="A128" s="16">
        <f t="shared" si="1"/>
        <v>117</v>
      </c>
      <c r="B128" s="16" t="s">
        <v>2453</v>
      </c>
      <c r="C128" s="17" t="s">
        <v>2454</v>
      </c>
      <c r="D128" s="16" t="s">
        <v>15</v>
      </c>
      <c r="E128" s="123">
        <v>259</v>
      </c>
      <c r="F128" s="123">
        <f>'10,2'!U130*'10,2'!$K$7</f>
        <v>289.75</v>
      </c>
      <c r="G128" s="123">
        <f>'10,2'!U130</f>
        <v>237.5</v>
      </c>
      <c r="H128" s="123">
        <v>392</v>
      </c>
      <c r="I128" s="123">
        <f>'10,2'!X130*'10,2'!$K$7</f>
        <v>446.31666666666672</v>
      </c>
      <c r="J128" s="123">
        <f>'10,2'!X130</f>
        <v>365.83333333333337</v>
      </c>
      <c r="K128" s="123">
        <v>657</v>
      </c>
      <c r="L128" s="123">
        <f>'10,2'!Z130*'10,2'!$K$7</f>
        <v>883.28</v>
      </c>
      <c r="M128" s="173">
        <f>'10,2'!AA130</f>
        <v>603.33333333333337</v>
      </c>
      <c r="N128" s="123">
        <f>ROUND('10,2'!K128*'1,2'!$E$29,0)</f>
        <v>0</v>
      </c>
      <c r="O128" s="123">
        <f>ROUND('10,2'!L128*'1,2'!$E$29,0)</f>
        <v>0</v>
      </c>
      <c r="P128" s="144"/>
      <c r="Q128" s="144"/>
      <c r="R128" s="144"/>
      <c r="S128" s="144"/>
      <c r="T128" s="144"/>
      <c r="U128" s="144"/>
      <c r="V128" s="145"/>
      <c r="W128" s="145"/>
      <c r="X128" s="145"/>
      <c r="Y128" s="145"/>
      <c r="Z128" s="145"/>
      <c r="AA128" s="145"/>
      <c r="AC128" s="144"/>
      <c r="AE128" s="144"/>
      <c r="AG128" s="144"/>
      <c r="AI128" s="144"/>
    </row>
    <row r="129" spans="1:35" x14ac:dyDescent="0.2">
      <c r="A129" s="16">
        <f t="shared" si="1"/>
        <v>118</v>
      </c>
      <c r="B129" s="16" t="s">
        <v>2455</v>
      </c>
      <c r="C129" s="17" t="s">
        <v>2456</v>
      </c>
      <c r="D129" s="16" t="s">
        <v>15</v>
      </c>
      <c r="E129" s="123">
        <v>128</v>
      </c>
      <c r="F129" s="123">
        <f>'10,2'!U131*'10,2'!$K$7</f>
        <v>146.4</v>
      </c>
      <c r="G129" s="123">
        <f>'10,2'!U131</f>
        <v>120</v>
      </c>
      <c r="H129" s="123">
        <v>196</v>
      </c>
      <c r="I129" s="123">
        <f>'10,2'!X131*'10,2'!$K$7</f>
        <v>222.65</v>
      </c>
      <c r="J129" s="123">
        <f>'10,2'!X131</f>
        <v>182.5</v>
      </c>
      <c r="K129" s="123">
        <v>328</v>
      </c>
      <c r="L129" s="123">
        <f>'10,2'!Z131*'10,2'!$K$7</f>
        <v>441.64</v>
      </c>
      <c r="M129" s="173">
        <f>'10,2'!AA131</f>
        <v>301.66666666666669</v>
      </c>
      <c r="N129" s="123">
        <f>ROUND('10,2'!K129*'1,2'!$E$29,0)</f>
        <v>0</v>
      </c>
      <c r="O129" s="123">
        <f>ROUND('10,2'!L129*'1,2'!$E$29,0)</f>
        <v>0</v>
      </c>
      <c r="P129" s="144"/>
      <c r="Q129" s="144"/>
      <c r="R129" s="144"/>
      <c r="S129" s="144"/>
      <c r="T129" s="144"/>
      <c r="U129" s="144"/>
      <c r="V129" s="145"/>
      <c r="W129" s="145"/>
      <c r="X129" s="145"/>
      <c r="Y129" s="145"/>
      <c r="Z129" s="145"/>
      <c r="AA129" s="145"/>
      <c r="AC129" s="144"/>
      <c r="AE129" s="144"/>
      <c r="AG129" s="144"/>
      <c r="AI129" s="144"/>
    </row>
    <row r="130" spans="1:35" ht="25.5" x14ac:dyDescent="0.2">
      <c r="A130" s="16">
        <f t="shared" ref="A130:A147" si="2">A129+1</f>
        <v>119</v>
      </c>
      <c r="B130" s="16" t="s">
        <v>2457</v>
      </c>
      <c r="C130" s="17" t="s">
        <v>2458</v>
      </c>
      <c r="D130" s="16" t="s">
        <v>15</v>
      </c>
      <c r="E130" s="123">
        <v>217</v>
      </c>
      <c r="F130" s="123">
        <f>'10,2'!U132*'10,2'!$K$7</f>
        <v>245.01666666666668</v>
      </c>
      <c r="G130" s="123">
        <f>'10,2'!U132</f>
        <v>200.83333333333334</v>
      </c>
      <c r="H130" s="123">
        <v>328</v>
      </c>
      <c r="I130" s="123">
        <f>'10,2'!X132*'10,2'!$K$7</f>
        <v>373.11666666666673</v>
      </c>
      <c r="J130" s="123">
        <f>'10,2'!X132</f>
        <v>305.83333333333337</v>
      </c>
      <c r="K130" s="123">
        <v>552</v>
      </c>
      <c r="L130" s="123">
        <f>'10,2'!Z132*'10,2'!$K$7</f>
        <v>741.76</v>
      </c>
      <c r="M130" s="173">
        <f>'10,2'!AA132</f>
        <v>506.66666666666669</v>
      </c>
      <c r="N130" s="123">
        <f>ROUND('10,2'!K130*'1,2'!$E$29,0)</f>
        <v>0</v>
      </c>
      <c r="O130" s="123">
        <f>ROUND('10,2'!L130*'1,2'!$E$29,0)</f>
        <v>0</v>
      </c>
      <c r="P130" s="144"/>
      <c r="Q130" s="144"/>
      <c r="R130" s="144"/>
      <c r="S130" s="144"/>
      <c r="T130" s="144"/>
      <c r="U130" s="144"/>
      <c r="V130" s="145"/>
      <c r="W130" s="145"/>
      <c r="X130" s="145"/>
      <c r="Y130" s="145"/>
      <c r="Z130" s="145"/>
      <c r="AA130" s="145"/>
      <c r="AC130" s="144"/>
      <c r="AE130" s="144"/>
      <c r="AG130" s="144"/>
      <c r="AI130" s="144"/>
    </row>
    <row r="131" spans="1:35" x14ac:dyDescent="0.2">
      <c r="A131" s="16">
        <f t="shared" si="2"/>
        <v>120</v>
      </c>
      <c r="B131" s="16" t="s">
        <v>2459</v>
      </c>
      <c r="C131" s="17" t="s">
        <v>2460</v>
      </c>
      <c r="D131" s="16" t="s">
        <v>15</v>
      </c>
      <c r="E131" s="123">
        <v>128</v>
      </c>
      <c r="F131" s="123">
        <f>'10,2'!U133*'10,2'!$K$7</f>
        <v>146.4</v>
      </c>
      <c r="G131" s="123">
        <f>'10,2'!U133</f>
        <v>120</v>
      </c>
      <c r="H131" s="123">
        <v>196</v>
      </c>
      <c r="I131" s="123">
        <f>'10,2'!X133*'10,2'!$K$7</f>
        <v>222.65</v>
      </c>
      <c r="J131" s="123">
        <f>'10,2'!X133</f>
        <v>182.5</v>
      </c>
      <c r="K131" s="123">
        <v>328</v>
      </c>
      <c r="L131" s="123">
        <f>'10,2'!Z133*'10,2'!$K$7</f>
        <v>441.64</v>
      </c>
      <c r="M131" s="173">
        <f>'10,2'!AA133</f>
        <v>301.66666666666669</v>
      </c>
      <c r="N131" s="123">
        <f>ROUND('10,2'!K131*'1,2'!$E$29,0)</f>
        <v>0</v>
      </c>
      <c r="O131" s="123">
        <f>ROUND('10,2'!L131*'1,2'!$E$29,0)</f>
        <v>0</v>
      </c>
      <c r="P131" s="144"/>
      <c r="Q131" s="144"/>
      <c r="R131" s="144"/>
      <c r="S131" s="144"/>
      <c r="T131" s="144"/>
      <c r="U131" s="144"/>
      <c r="V131" s="145"/>
      <c r="W131" s="145"/>
      <c r="X131" s="145"/>
      <c r="Y131" s="145"/>
      <c r="Z131" s="145"/>
      <c r="AA131" s="145"/>
      <c r="AC131" s="144"/>
      <c r="AE131" s="144"/>
      <c r="AG131" s="144"/>
      <c r="AI131" s="144"/>
    </row>
    <row r="132" spans="1:35" ht="25.5" x14ac:dyDescent="0.2">
      <c r="A132" s="16">
        <f t="shared" si="2"/>
        <v>121</v>
      </c>
      <c r="B132" s="16" t="s">
        <v>2461</v>
      </c>
      <c r="C132" s="17" t="s">
        <v>2462</v>
      </c>
      <c r="D132" s="16" t="s">
        <v>15</v>
      </c>
      <c r="E132" s="123">
        <v>236</v>
      </c>
      <c r="F132" s="123">
        <f>'10,2'!U134*'10,2'!$K$7</f>
        <v>266.36666666666667</v>
      </c>
      <c r="G132" s="123">
        <f>'10,2'!U134</f>
        <v>218.33333333333334</v>
      </c>
      <c r="H132" s="123">
        <v>353</v>
      </c>
      <c r="I132" s="123">
        <f>'10,2'!X134*'10,2'!$K$7</f>
        <v>399.55</v>
      </c>
      <c r="J132" s="123">
        <f>'10,2'!X134</f>
        <v>327.5</v>
      </c>
      <c r="K132" s="123">
        <v>602</v>
      </c>
      <c r="L132" s="123">
        <f>'10,2'!Z134*'10,2'!$K$7</f>
        <v>806.42</v>
      </c>
      <c r="M132" s="173">
        <f>'10,2'!AA134</f>
        <v>550.83333333333337</v>
      </c>
      <c r="N132" s="123">
        <f>ROUND('10,2'!K132*'1,2'!$E$29,0)</f>
        <v>0</v>
      </c>
      <c r="O132" s="123">
        <f>ROUND('10,2'!L132*'1,2'!$E$29,0)</f>
        <v>0</v>
      </c>
      <c r="P132" s="144"/>
      <c r="Q132" s="144"/>
      <c r="R132" s="144"/>
      <c r="S132" s="144"/>
      <c r="T132" s="144"/>
      <c r="U132" s="144"/>
      <c r="V132" s="145"/>
      <c r="W132" s="145"/>
      <c r="X132" s="145"/>
      <c r="Y132" s="145"/>
      <c r="Z132" s="145"/>
      <c r="AA132" s="145"/>
      <c r="AC132" s="144"/>
      <c r="AE132" s="144"/>
      <c r="AG132" s="144"/>
      <c r="AI132" s="144"/>
    </row>
    <row r="133" spans="1:35" x14ac:dyDescent="0.2">
      <c r="A133" s="16">
        <f t="shared" si="2"/>
        <v>122</v>
      </c>
      <c r="B133" s="16" t="s">
        <v>2463</v>
      </c>
      <c r="C133" s="17" t="s">
        <v>2464</v>
      </c>
      <c r="D133" s="16" t="s">
        <v>15</v>
      </c>
      <c r="E133" s="123">
        <v>143</v>
      </c>
      <c r="F133" s="123">
        <f>'10,2'!U135*'10,2'!$K$7</f>
        <v>160.63333333333335</v>
      </c>
      <c r="G133" s="123">
        <f>'10,2'!U135</f>
        <v>131.66666666666669</v>
      </c>
      <c r="H133" s="123">
        <v>211</v>
      </c>
      <c r="I133" s="123">
        <f>'10,2'!X135*'10,2'!$K$7</f>
        <v>238.91666666666669</v>
      </c>
      <c r="J133" s="123">
        <f>'10,2'!X135</f>
        <v>195.83333333333334</v>
      </c>
      <c r="K133" s="123">
        <v>362</v>
      </c>
      <c r="L133" s="123">
        <f>'10,2'!Z135*'10,2'!$K$7</f>
        <v>484.34</v>
      </c>
      <c r="M133" s="173">
        <f>'10,2'!AA135</f>
        <v>330.83333333333337</v>
      </c>
      <c r="N133" s="123">
        <f>ROUND('10,2'!K133*'1,2'!$E$29,0)</f>
        <v>0</v>
      </c>
      <c r="O133" s="123">
        <f>ROUND('10,2'!L133*'1,2'!$E$29,0)</f>
        <v>0</v>
      </c>
      <c r="P133" s="144"/>
      <c r="Q133" s="144"/>
      <c r="R133" s="144"/>
      <c r="S133" s="144"/>
      <c r="T133" s="144"/>
      <c r="U133" s="144"/>
      <c r="V133" s="145"/>
      <c r="W133" s="145"/>
      <c r="X133" s="145"/>
      <c r="Y133" s="145"/>
      <c r="Z133" s="145"/>
      <c r="AA133" s="145"/>
      <c r="AC133" s="144"/>
      <c r="AE133" s="144"/>
      <c r="AG133" s="144"/>
      <c r="AI133" s="144"/>
    </row>
    <row r="134" spans="1:35" ht="25.5" x14ac:dyDescent="0.2">
      <c r="A134" s="16">
        <f t="shared" si="2"/>
        <v>123</v>
      </c>
      <c r="B134" s="16" t="s">
        <v>2465</v>
      </c>
      <c r="C134" s="17" t="s">
        <v>2466</v>
      </c>
      <c r="D134" s="16" t="s">
        <v>15</v>
      </c>
      <c r="E134" s="123">
        <v>128</v>
      </c>
      <c r="F134" s="123">
        <f>'10,2'!U136*'10,2'!$K$7</f>
        <v>146.4</v>
      </c>
      <c r="G134" s="123">
        <f>'10,2'!U136</f>
        <v>120</v>
      </c>
      <c r="H134" s="123">
        <v>196</v>
      </c>
      <c r="I134" s="123">
        <f>'10,2'!X136*'10,2'!$K$7</f>
        <v>222.65</v>
      </c>
      <c r="J134" s="123">
        <f>'10,2'!X136</f>
        <v>182.5</v>
      </c>
      <c r="K134" s="123">
        <v>328</v>
      </c>
      <c r="L134" s="123">
        <f>'10,2'!Z136*'10,2'!$K$7</f>
        <v>441.64</v>
      </c>
      <c r="M134" s="173">
        <f>'10,2'!AA136</f>
        <v>301.66666666666669</v>
      </c>
      <c r="N134" s="123">
        <f>ROUND('10,2'!K134*'1,2'!$E$29,0)</f>
        <v>0</v>
      </c>
      <c r="O134" s="123">
        <f>ROUND('10,2'!L134*'1,2'!$E$29,0)</f>
        <v>0</v>
      </c>
      <c r="P134" s="144"/>
      <c r="Q134" s="144"/>
      <c r="R134" s="144"/>
      <c r="S134" s="144"/>
      <c r="T134" s="144"/>
      <c r="U134" s="144"/>
      <c r="V134" s="145"/>
      <c r="W134" s="145"/>
      <c r="X134" s="145"/>
      <c r="Y134" s="145"/>
      <c r="Z134" s="145"/>
      <c r="AA134" s="145"/>
      <c r="AC134" s="144"/>
      <c r="AE134" s="144"/>
      <c r="AG134" s="144"/>
      <c r="AI134" s="144"/>
    </row>
    <row r="135" spans="1:35" ht="25.5" x14ac:dyDescent="0.2">
      <c r="A135" s="16">
        <f t="shared" si="2"/>
        <v>124</v>
      </c>
      <c r="B135" s="16" t="s">
        <v>2467</v>
      </c>
      <c r="C135" s="17" t="s">
        <v>2468</v>
      </c>
      <c r="D135" s="16" t="s">
        <v>15</v>
      </c>
      <c r="E135" s="123">
        <v>236</v>
      </c>
      <c r="F135" s="123">
        <f>'10,2'!U137*'10,2'!$K$7</f>
        <v>266.36666666666667</v>
      </c>
      <c r="G135" s="123">
        <f>'10,2'!U137</f>
        <v>218.33333333333334</v>
      </c>
      <c r="H135" s="123">
        <v>353</v>
      </c>
      <c r="I135" s="123">
        <f>'10,2'!X137*'10,2'!$K$7</f>
        <v>399.55</v>
      </c>
      <c r="J135" s="123">
        <f>'10,2'!X137</f>
        <v>327.5</v>
      </c>
      <c r="K135" s="123">
        <v>602</v>
      </c>
      <c r="L135" s="123">
        <f>'10,2'!Z137*'10,2'!$K$7</f>
        <v>806.42</v>
      </c>
      <c r="M135" s="173">
        <f>'10,2'!AA137</f>
        <v>550.83333333333337</v>
      </c>
      <c r="N135" s="123">
        <f>ROUND('10,2'!K135*'1,2'!$E$29,0)</f>
        <v>0</v>
      </c>
      <c r="O135" s="123">
        <f>ROUND('10,2'!L135*'1,2'!$E$29,0)</f>
        <v>0</v>
      </c>
      <c r="P135" s="144"/>
      <c r="Q135" s="144"/>
      <c r="R135" s="144"/>
      <c r="S135" s="144"/>
      <c r="T135" s="144"/>
      <c r="U135" s="144"/>
      <c r="V135" s="145"/>
      <c r="W135" s="145"/>
      <c r="X135" s="145"/>
      <c r="Y135" s="145"/>
      <c r="Z135" s="145"/>
      <c r="AA135" s="145"/>
      <c r="AC135" s="144"/>
      <c r="AE135" s="144"/>
      <c r="AG135" s="144"/>
      <c r="AI135" s="144"/>
    </row>
    <row r="136" spans="1:35" x14ac:dyDescent="0.2">
      <c r="A136" s="16">
        <f t="shared" si="2"/>
        <v>125</v>
      </c>
      <c r="B136" s="16" t="s">
        <v>2469</v>
      </c>
      <c r="C136" s="17" t="s">
        <v>2470</v>
      </c>
      <c r="D136" s="16" t="s">
        <v>15</v>
      </c>
      <c r="E136" s="123">
        <v>259</v>
      </c>
      <c r="F136" s="123">
        <f>'10,2'!U138*'10,2'!$K$7</f>
        <v>289.75</v>
      </c>
      <c r="G136" s="123">
        <f>'10,2'!U138</f>
        <v>237.5</v>
      </c>
      <c r="H136" s="123">
        <v>392</v>
      </c>
      <c r="I136" s="123">
        <f>'10,2'!X138*'10,2'!$K$7</f>
        <v>446.31666666666672</v>
      </c>
      <c r="J136" s="123">
        <f>'10,2'!X138</f>
        <v>365.83333333333337</v>
      </c>
      <c r="K136" s="123">
        <v>657</v>
      </c>
      <c r="L136" s="123">
        <f>'10,2'!Z138*'10,2'!$K$7</f>
        <v>883.28</v>
      </c>
      <c r="M136" s="173">
        <f>'10,2'!AA138</f>
        <v>603.33333333333337</v>
      </c>
      <c r="N136" s="123">
        <f>ROUND('10,2'!K136*'1,2'!$E$29,0)</f>
        <v>0</v>
      </c>
      <c r="O136" s="123">
        <f>ROUND('10,2'!L136*'1,2'!$E$29,0)</f>
        <v>0</v>
      </c>
      <c r="P136" s="144"/>
      <c r="Q136" s="144"/>
      <c r="R136" s="144"/>
      <c r="S136" s="144"/>
      <c r="T136" s="144"/>
      <c r="U136" s="144"/>
      <c r="V136" s="145"/>
      <c r="W136" s="145"/>
      <c r="X136" s="145"/>
      <c r="Y136" s="145"/>
      <c r="Z136" s="145"/>
      <c r="AA136" s="145"/>
      <c r="AC136" s="144"/>
      <c r="AE136" s="144"/>
      <c r="AG136" s="144"/>
      <c r="AI136" s="144"/>
    </row>
    <row r="137" spans="1:35" x14ac:dyDescent="0.2">
      <c r="A137" s="16">
        <f t="shared" si="2"/>
        <v>126</v>
      </c>
      <c r="B137" s="16" t="s">
        <v>2471</v>
      </c>
      <c r="C137" s="17" t="s">
        <v>2472</v>
      </c>
      <c r="D137" s="16" t="s">
        <v>15</v>
      </c>
      <c r="E137" s="123">
        <v>471</v>
      </c>
      <c r="F137" s="123">
        <f>'10,2'!U139*'10,2'!$K$7</f>
        <v>528.66666666666674</v>
      </c>
      <c r="G137" s="123">
        <f>'10,2'!U139</f>
        <v>433.33333333333337</v>
      </c>
      <c r="H137" s="123">
        <v>713</v>
      </c>
      <c r="I137" s="123">
        <f>'10,2'!X139*'10,2'!$K$7</f>
        <v>811.3</v>
      </c>
      <c r="J137" s="123">
        <f>'10,2'!X139</f>
        <v>665</v>
      </c>
      <c r="K137" s="123">
        <v>1196</v>
      </c>
      <c r="L137" s="123">
        <f>'10,2'!Z139*'10,2'!$K$7</f>
        <v>1609.18</v>
      </c>
      <c r="M137" s="173">
        <f>'10,2'!AA139</f>
        <v>1099.1666666666667</v>
      </c>
      <c r="N137" s="123">
        <f>ROUND('10,2'!K137*'1,2'!$E$29,0)</f>
        <v>0</v>
      </c>
      <c r="O137" s="123">
        <f>ROUND('10,2'!L137*'1,2'!$E$29,0)</f>
        <v>0</v>
      </c>
      <c r="P137" s="144"/>
      <c r="Q137" s="144"/>
      <c r="R137" s="144"/>
      <c r="S137" s="144"/>
      <c r="T137" s="144"/>
      <c r="U137" s="144"/>
      <c r="V137" s="145"/>
      <c r="W137" s="145"/>
      <c r="X137" s="145"/>
      <c r="Y137" s="145"/>
      <c r="Z137" s="145"/>
      <c r="AA137" s="145"/>
      <c r="AC137" s="144"/>
      <c r="AE137" s="144"/>
      <c r="AG137" s="144"/>
      <c r="AI137" s="144"/>
    </row>
    <row r="138" spans="1:35" x14ac:dyDescent="0.2">
      <c r="A138" s="16">
        <f t="shared" si="2"/>
        <v>127</v>
      </c>
      <c r="B138" s="16" t="s">
        <v>2473</v>
      </c>
      <c r="C138" s="17" t="s">
        <v>2474</v>
      </c>
      <c r="D138" s="16" t="s">
        <v>15</v>
      </c>
      <c r="E138" s="123">
        <v>371</v>
      </c>
      <c r="F138" s="123">
        <f>'10,2'!U140*'10,2'!$K$7</f>
        <v>417.84999999999997</v>
      </c>
      <c r="G138" s="123">
        <f>'10,2'!U140</f>
        <v>342.5</v>
      </c>
      <c r="H138" s="123">
        <v>563</v>
      </c>
      <c r="I138" s="123">
        <f>'10,2'!X140*'10,2'!$K$7</f>
        <v>642.53333333333342</v>
      </c>
      <c r="J138" s="123">
        <f>'10,2'!X140</f>
        <v>526.66666666666674</v>
      </c>
      <c r="K138" s="123">
        <v>946</v>
      </c>
      <c r="L138" s="123">
        <f>'10,2'!Z140*'10,2'!$K$7</f>
        <v>1272.46</v>
      </c>
      <c r="M138" s="173">
        <f>'10,2'!AA140</f>
        <v>869.16666666666674</v>
      </c>
      <c r="N138" s="123">
        <f>ROUND('10,2'!K138*'1,2'!$E$29,0)</f>
        <v>0</v>
      </c>
      <c r="O138" s="123">
        <f>ROUND('10,2'!L138*'1,2'!$E$29,0)</f>
        <v>0</v>
      </c>
      <c r="P138" s="144"/>
      <c r="Q138" s="144"/>
      <c r="R138" s="144"/>
      <c r="S138" s="144"/>
      <c r="T138" s="144"/>
      <c r="U138" s="144"/>
      <c r="V138" s="145"/>
      <c r="W138" s="145"/>
      <c r="X138" s="145"/>
      <c r="Y138" s="145"/>
      <c r="Z138" s="145"/>
      <c r="AA138" s="145"/>
      <c r="AC138" s="144"/>
      <c r="AE138" s="144"/>
      <c r="AG138" s="144"/>
      <c r="AI138" s="144"/>
    </row>
    <row r="139" spans="1:35" x14ac:dyDescent="0.2">
      <c r="A139" s="16">
        <f t="shared" si="2"/>
        <v>128</v>
      </c>
      <c r="B139" s="16" t="s">
        <v>2475</v>
      </c>
      <c r="C139" s="17" t="s">
        <v>2476</v>
      </c>
      <c r="D139" s="16" t="s">
        <v>15</v>
      </c>
      <c r="E139" s="123">
        <v>217</v>
      </c>
      <c r="F139" s="123">
        <f>'10,2'!U141*'10,2'!$K$7</f>
        <v>245.01666666666668</v>
      </c>
      <c r="G139" s="123">
        <f>'10,2'!U141</f>
        <v>200.83333333333334</v>
      </c>
      <c r="H139" s="123">
        <v>328</v>
      </c>
      <c r="I139" s="123">
        <f>'10,2'!X141*'10,2'!$K$7</f>
        <v>373.11666666666673</v>
      </c>
      <c r="J139" s="123">
        <f>'10,2'!X141</f>
        <v>305.83333333333337</v>
      </c>
      <c r="K139" s="123">
        <v>552</v>
      </c>
      <c r="L139" s="123">
        <f>'10,2'!Z141*'10,2'!$K$7</f>
        <v>741.76</v>
      </c>
      <c r="M139" s="173">
        <f>'10,2'!AA141</f>
        <v>506.66666666666669</v>
      </c>
      <c r="N139" s="123">
        <f>ROUND('10,2'!K139*'1,2'!$E$29,0)</f>
        <v>0</v>
      </c>
      <c r="O139" s="123">
        <f>ROUND('10,2'!L139*'1,2'!$E$29,0)</f>
        <v>0</v>
      </c>
      <c r="P139" s="144"/>
      <c r="Q139" s="144"/>
      <c r="R139" s="144"/>
      <c r="S139" s="144"/>
      <c r="T139" s="144"/>
      <c r="U139" s="144"/>
      <c r="V139" s="145"/>
      <c r="W139" s="145"/>
      <c r="X139" s="145"/>
      <c r="Y139" s="145"/>
      <c r="Z139" s="145"/>
      <c r="AA139" s="145"/>
      <c r="AC139" s="144"/>
      <c r="AE139" s="144"/>
      <c r="AG139" s="144"/>
      <c r="AI139" s="144"/>
    </row>
    <row r="140" spans="1:35" x14ac:dyDescent="0.2">
      <c r="A140" s="16">
        <f t="shared" si="2"/>
        <v>129</v>
      </c>
      <c r="B140" s="16" t="s">
        <v>2477</v>
      </c>
      <c r="C140" s="17" t="s">
        <v>2478</v>
      </c>
      <c r="D140" s="16" t="s">
        <v>15</v>
      </c>
      <c r="E140" s="123">
        <v>259</v>
      </c>
      <c r="F140" s="123">
        <f>'10,2'!U142*'10,2'!$K$7</f>
        <v>289.75</v>
      </c>
      <c r="G140" s="123">
        <f>'10,2'!U142</f>
        <v>237.5</v>
      </c>
      <c r="H140" s="123">
        <v>392</v>
      </c>
      <c r="I140" s="123">
        <f>'10,2'!X142*'10,2'!$K$7</f>
        <v>446.31666666666672</v>
      </c>
      <c r="J140" s="123">
        <f>'10,2'!X142</f>
        <v>365.83333333333337</v>
      </c>
      <c r="K140" s="123">
        <v>657</v>
      </c>
      <c r="L140" s="123">
        <f>'10,2'!Z142*'10,2'!$K$7</f>
        <v>883.28</v>
      </c>
      <c r="M140" s="173">
        <f>'10,2'!AA142</f>
        <v>603.33333333333337</v>
      </c>
      <c r="N140" s="123">
        <f>ROUND('10,2'!K140*'1,2'!$E$29,0)</f>
        <v>0</v>
      </c>
      <c r="O140" s="123">
        <f>ROUND('10,2'!L140*'1,2'!$E$29,0)</f>
        <v>0</v>
      </c>
      <c r="P140" s="144"/>
      <c r="Q140" s="144"/>
      <c r="R140" s="144"/>
      <c r="S140" s="144"/>
      <c r="T140" s="144"/>
      <c r="U140" s="144"/>
      <c r="V140" s="145"/>
      <c r="W140" s="145"/>
      <c r="X140" s="145"/>
      <c r="Y140" s="145"/>
      <c r="Z140" s="145"/>
      <c r="AA140" s="145"/>
      <c r="AC140" s="144"/>
      <c r="AE140" s="144"/>
      <c r="AG140" s="144"/>
      <c r="AI140" s="144"/>
    </row>
    <row r="141" spans="1:35" x14ac:dyDescent="0.2">
      <c r="A141" s="16">
        <f t="shared" si="2"/>
        <v>130</v>
      </c>
      <c r="B141" s="16" t="s">
        <v>2479</v>
      </c>
      <c r="C141" s="17" t="s">
        <v>2480</v>
      </c>
      <c r="D141" s="16" t="s">
        <v>15</v>
      </c>
      <c r="E141" s="123">
        <v>1030</v>
      </c>
      <c r="F141" s="123">
        <f>'10,2'!U143*'10,2'!$K$7</f>
        <v>1162.05</v>
      </c>
      <c r="G141" s="123">
        <f>'10,2'!U143</f>
        <v>952.5</v>
      </c>
      <c r="H141" s="123">
        <v>1566</v>
      </c>
      <c r="I141" s="123">
        <f>'10,2'!X143*'10,2'!$K$7</f>
        <v>1783.2333333333333</v>
      </c>
      <c r="J141" s="123">
        <f>'10,2'!X143</f>
        <v>1461.6666666666667</v>
      </c>
      <c r="K141" s="123">
        <v>2629</v>
      </c>
      <c r="L141" s="123">
        <f>'10,2'!Z143*'10,2'!$K$7</f>
        <v>3535.56</v>
      </c>
      <c r="M141" s="173">
        <f>'10,2'!AA143</f>
        <v>2415</v>
      </c>
      <c r="N141" s="123">
        <f>ROUND('10,2'!K141*'1,2'!$E$29,0)</f>
        <v>0</v>
      </c>
      <c r="O141" s="123">
        <f>ROUND('10,2'!L141*'1,2'!$E$29,0)</f>
        <v>0</v>
      </c>
      <c r="P141" s="144"/>
      <c r="Q141" s="144"/>
      <c r="R141" s="144"/>
      <c r="S141" s="144"/>
      <c r="T141" s="144"/>
      <c r="U141" s="144"/>
      <c r="V141" s="145"/>
      <c r="W141" s="145"/>
      <c r="X141" s="145"/>
      <c r="Y141" s="145"/>
      <c r="Z141" s="145"/>
      <c r="AA141" s="145"/>
      <c r="AC141" s="144"/>
      <c r="AE141" s="144"/>
      <c r="AG141" s="144"/>
      <c r="AI141" s="144"/>
    </row>
    <row r="142" spans="1:35" x14ac:dyDescent="0.2">
      <c r="A142" s="16">
        <f t="shared" si="2"/>
        <v>131</v>
      </c>
      <c r="B142" s="16" t="s">
        <v>2481</v>
      </c>
      <c r="C142" s="17" t="s">
        <v>2482</v>
      </c>
      <c r="D142" s="16" t="s">
        <v>15</v>
      </c>
      <c r="E142" s="123">
        <v>1030</v>
      </c>
      <c r="F142" s="123">
        <f>'10,2'!U144*'10,2'!$K$7</f>
        <v>1162.05</v>
      </c>
      <c r="G142" s="123">
        <f>'10,2'!U144</f>
        <v>952.5</v>
      </c>
      <c r="H142" s="123">
        <v>1566</v>
      </c>
      <c r="I142" s="123">
        <f>'10,2'!X144*'10,2'!$K$7</f>
        <v>1783.2333333333333</v>
      </c>
      <c r="J142" s="123">
        <f>'10,2'!X144</f>
        <v>1461.6666666666667</v>
      </c>
      <c r="K142" s="123">
        <v>2629</v>
      </c>
      <c r="L142" s="123">
        <f>'10,2'!Z144*'10,2'!$K$7</f>
        <v>3535.56</v>
      </c>
      <c r="M142" s="173">
        <f>'10,2'!AA144</f>
        <v>2415</v>
      </c>
      <c r="N142" s="123">
        <f>ROUND('10,2'!K142*'1,2'!$E$29,0)</f>
        <v>0</v>
      </c>
      <c r="O142" s="123">
        <f>ROUND('10,2'!L142*'1,2'!$E$29,0)</f>
        <v>0</v>
      </c>
      <c r="P142" s="144"/>
      <c r="Q142" s="144"/>
      <c r="R142" s="144"/>
      <c r="S142" s="144"/>
      <c r="T142" s="144"/>
      <c r="U142" s="144"/>
      <c r="V142" s="145"/>
      <c r="W142" s="145"/>
      <c r="X142" s="145"/>
      <c r="Y142" s="145"/>
      <c r="Z142" s="145"/>
      <c r="AA142" s="145"/>
      <c r="AC142" s="144"/>
      <c r="AE142" s="144"/>
      <c r="AG142" s="144"/>
      <c r="AI142" s="144"/>
    </row>
    <row r="143" spans="1:35" x14ac:dyDescent="0.2">
      <c r="A143" s="16">
        <f t="shared" si="2"/>
        <v>132</v>
      </c>
      <c r="B143" s="16" t="s">
        <v>2483</v>
      </c>
      <c r="C143" s="17" t="s">
        <v>2484</v>
      </c>
      <c r="D143" s="16" t="s">
        <v>15</v>
      </c>
      <c r="E143" s="123">
        <v>181</v>
      </c>
      <c r="F143" s="123">
        <f>'10,2'!U145*'10,2'!$K$7</f>
        <v>203.33333333333334</v>
      </c>
      <c r="G143" s="123">
        <f>'10,2'!U145</f>
        <v>166.66666666666669</v>
      </c>
      <c r="H143" s="123">
        <v>275</v>
      </c>
      <c r="I143" s="123">
        <f>'10,2'!X145*'10,2'!$K$7</f>
        <v>313.13333333333333</v>
      </c>
      <c r="J143" s="123">
        <f>'10,2'!X145</f>
        <v>256.66666666666669</v>
      </c>
      <c r="K143" s="123">
        <v>460</v>
      </c>
      <c r="L143" s="123">
        <f>'10,2'!Z145*'10,2'!$K$7</f>
        <v>619.76</v>
      </c>
      <c r="M143" s="173">
        <f>'10,2'!AA145</f>
        <v>423.33333333333337</v>
      </c>
      <c r="N143" s="123">
        <f>ROUND('10,2'!K143*'1,2'!$E$29,0)</f>
        <v>0</v>
      </c>
      <c r="O143" s="123">
        <f>ROUND('10,2'!L143*'1,2'!$E$29,0)</f>
        <v>0</v>
      </c>
      <c r="P143" s="144"/>
      <c r="Q143" s="144"/>
      <c r="R143" s="144"/>
      <c r="S143" s="144"/>
      <c r="T143" s="144"/>
      <c r="U143" s="144"/>
      <c r="V143" s="145"/>
      <c r="W143" s="145"/>
      <c r="X143" s="145"/>
      <c r="Y143" s="145"/>
      <c r="Z143" s="145"/>
      <c r="AA143" s="145"/>
      <c r="AC143" s="144"/>
      <c r="AE143" s="144"/>
      <c r="AG143" s="144"/>
      <c r="AI143" s="144"/>
    </row>
    <row r="144" spans="1:35" x14ac:dyDescent="0.2">
      <c r="A144" s="16">
        <f t="shared" si="2"/>
        <v>133</v>
      </c>
      <c r="B144" s="16" t="s">
        <v>2485</v>
      </c>
      <c r="C144" s="17" t="s">
        <v>2486</v>
      </c>
      <c r="D144" s="16" t="s">
        <v>15</v>
      </c>
      <c r="E144" s="123">
        <v>336</v>
      </c>
      <c r="F144" s="123">
        <f>'10,2'!U146*'10,2'!$K$7</f>
        <v>377.18333333333334</v>
      </c>
      <c r="G144" s="123">
        <f>'10,2'!U146</f>
        <v>309.16666666666669</v>
      </c>
      <c r="H144" s="123">
        <v>509</v>
      </c>
      <c r="I144" s="123">
        <f>'10,2'!X146*'10,2'!$K$7</f>
        <v>580.51666666666665</v>
      </c>
      <c r="J144" s="123">
        <f>'10,2'!X146</f>
        <v>475.83333333333337</v>
      </c>
      <c r="K144" s="123">
        <v>854</v>
      </c>
      <c r="L144" s="123">
        <f>'10,2'!Z146*'10,2'!$K$7</f>
        <v>1149.24</v>
      </c>
      <c r="M144" s="173">
        <f>'10,2'!AA146</f>
        <v>785</v>
      </c>
      <c r="N144" s="123">
        <f>ROUND('10,2'!K144*'1,2'!$E$29,0)</f>
        <v>0</v>
      </c>
      <c r="O144" s="123">
        <f>ROUND('10,2'!L144*'1,2'!$E$29,0)</f>
        <v>0</v>
      </c>
      <c r="P144" s="144"/>
      <c r="Q144" s="144"/>
      <c r="R144" s="144"/>
      <c r="S144" s="144"/>
      <c r="T144" s="144"/>
      <c r="U144" s="144"/>
      <c r="V144" s="145"/>
      <c r="W144" s="145"/>
      <c r="X144" s="145"/>
      <c r="Y144" s="145"/>
      <c r="Z144" s="145"/>
      <c r="AA144" s="145"/>
      <c r="AC144" s="144"/>
      <c r="AE144" s="144"/>
      <c r="AG144" s="144"/>
      <c r="AI144" s="144"/>
    </row>
    <row r="145" spans="1:35" x14ac:dyDescent="0.2">
      <c r="A145" s="16">
        <f t="shared" si="2"/>
        <v>134</v>
      </c>
      <c r="B145" s="16" t="s">
        <v>2487</v>
      </c>
      <c r="C145" s="17" t="s">
        <v>2488</v>
      </c>
      <c r="D145" s="16" t="s">
        <v>15</v>
      </c>
      <c r="E145" s="123">
        <v>517</v>
      </c>
      <c r="F145" s="123">
        <f>'10,2'!U147*'10,2'!$K$7</f>
        <v>580.51666666666665</v>
      </c>
      <c r="G145" s="123">
        <f>'10,2'!U147</f>
        <v>475.83333333333337</v>
      </c>
      <c r="H145" s="123">
        <v>783</v>
      </c>
      <c r="I145" s="123">
        <f>'10,2'!X147*'10,2'!$K$7</f>
        <v>891.61666666666667</v>
      </c>
      <c r="J145" s="123">
        <f>'10,2'!X147</f>
        <v>730.83333333333337</v>
      </c>
      <c r="K145" s="123">
        <v>1313</v>
      </c>
      <c r="L145" s="123">
        <f>'10,2'!Z147*'10,2'!$K$7</f>
        <v>1769</v>
      </c>
      <c r="M145" s="173">
        <f>'10,2'!AA147</f>
        <v>1208.3333333333335</v>
      </c>
      <c r="N145" s="123">
        <f>ROUND('10,2'!K145*'1,2'!$E$29,0)</f>
        <v>0</v>
      </c>
      <c r="O145" s="123">
        <f>ROUND('10,2'!L145*'1,2'!$E$29,0)</f>
        <v>0</v>
      </c>
      <c r="P145" s="144"/>
      <c r="Q145" s="144"/>
      <c r="R145" s="144"/>
      <c r="S145" s="144"/>
      <c r="T145" s="144"/>
      <c r="U145" s="144"/>
      <c r="V145" s="145"/>
      <c r="W145" s="145"/>
      <c r="X145" s="145"/>
      <c r="Y145" s="145"/>
      <c r="Z145" s="145"/>
      <c r="AA145" s="145"/>
      <c r="AC145" s="144"/>
      <c r="AE145" s="144"/>
      <c r="AG145" s="144"/>
      <c r="AI145" s="144"/>
    </row>
    <row r="146" spans="1:35" x14ac:dyDescent="0.2">
      <c r="A146" s="16">
        <f t="shared" si="2"/>
        <v>135</v>
      </c>
      <c r="B146" s="16" t="s">
        <v>2489</v>
      </c>
      <c r="C146" s="17" t="s">
        <v>2490</v>
      </c>
      <c r="D146" s="16" t="s">
        <v>15</v>
      </c>
      <c r="E146" s="123">
        <v>47</v>
      </c>
      <c r="F146" s="123">
        <f>'10,2'!U148*'10,2'!$K$7</f>
        <v>52.866666666666667</v>
      </c>
      <c r="G146" s="123">
        <f>'10,2'!U148</f>
        <v>43.333333333333336</v>
      </c>
      <c r="H146" s="123">
        <v>71</v>
      </c>
      <c r="I146" s="123">
        <f>'10,2'!X148*'10,2'!$K$7</f>
        <v>80.316666666666677</v>
      </c>
      <c r="J146" s="123">
        <f>'10,2'!X148</f>
        <v>65.833333333333343</v>
      </c>
      <c r="K146" s="123">
        <v>121</v>
      </c>
      <c r="L146" s="123">
        <f>'10,2'!Z148*'10,2'!$K$7</f>
        <v>162.26</v>
      </c>
      <c r="M146" s="173">
        <f>'10,2'!AA148</f>
        <v>110.83333333333334</v>
      </c>
      <c r="N146" s="123">
        <f>ROUND('10,2'!K146*'1,2'!$E$29,0)</f>
        <v>0</v>
      </c>
      <c r="O146" s="123">
        <f>ROUND('10,2'!L146*'1,2'!$E$29,0)</f>
        <v>0</v>
      </c>
      <c r="P146" s="144"/>
      <c r="Q146" s="144"/>
      <c r="R146" s="144"/>
      <c r="S146" s="144"/>
      <c r="T146" s="144"/>
      <c r="U146" s="144"/>
      <c r="V146" s="145"/>
      <c r="W146" s="145"/>
      <c r="X146" s="145"/>
      <c r="Y146" s="145"/>
      <c r="Z146" s="145"/>
      <c r="AA146" s="145"/>
      <c r="AC146" s="144"/>
      <c r="AE146" s="144"/>
      <c r="AG146" s="144"/>
      <c r="AI146" s="144"/>
    </row>
    <row r="147" spans="1:35" x14ac:dyDescent="0.2">
      <c r="A147" s="16">
        <f t="shared" si="2"/>
        <v>136</v>
      </c>
      <c r="B147" s="16" t="s">
        <v>2491</v>
      </c>
      <c r="C147" s="17" t="s">
        <v>2492</v>
      </c>
      <c r="D147" s="16" t="s">
        <v>15</v>
      </c>
      <c r="E147" s="123">
        <v>341</v>
      </c>
      <c r="F147" s="123">
        <f>'10,2'!U149*'10,2'!$K$7</f>
        <v>383.28333333333336</v>
      </c>
      <c r="G147" s="123">
        <f>'10,2'!U149</f>
        <v>314.16666666666669</v>
      </c>
      <c r="H147" s="123">
        <v>517</v>
      </c>
      <c r="I147" s="123">
        <f>'10,2'!X149*'10,2'!$K$7</f>
        <v>588.65</v>
      </c>
      <c r="J147" s="123">
        <f>'10,2'!X149</f>
        <v>482.5</v>
      </c>
      <c r="K147" s="123">
        <v>867</v>
      </c>
      <c r="L147" s="123">
        <f>'10,2'!Z149*'10,2'!$K$7</f>
        <v>1166.32</v>
      </c>
      <c r="M147" s="173">
        <f>'10,2'!AA149</f>
        <v>796.66666666666674</v>
      </c>
      <c r="N147" s="123">
        <f>ROUND('10,2'!K147*'1,2'!$E$29,0)</f>
        <v>0</v>
      </c>
      <c r="O147" s="123">
        <f>ROUND('10,2'!L147*'1,2'!$E$29,0)</f>
        <v>0</v>
      </c>
      <c r="P147" s="144"/>
      <c r="Q147" s="144"/>
      <c r="R147" s="144"/>
      <c r="S147" s="144"/>
      <c r="T147" s="144"/>
      <c r="U147" s="144"/>
      <c r="V147" s="145"/>
      <c r="W147" s="145"/>
      <c r="X147" s="145"/>
      <c r="Y147" s="145"/>
      <c r="Z147" s="145"/>
      <c r="AA147" s="145"/>
      <c r="AC147" s="144"/>
      <c r="AE147" s="144"/>
      <c r="AG147" s="144"/>
      <c r="AI147" s="144"/>
    </row>
    <row r="148" spans="1:35" ht="38.25" x14ac:dyDescent="0.2">
      <c r="A148" s="16"/>
      <c r="B148" s="16"/>
      <c r="C148" s="156" t="s">
        <v>3018</v>
      </c>
      <c r="D148" s="16"/>
      <c r="E148" s="123"/>
      <c r="F148" s="123"/>
      <c r="G148" s="123"/>
      <c r="H148" s="123"/>
      <c r="I148" s="123"/>
      <c r="J148" s="123"/>
      <c r="K148" s="123"/>
      <c r="L148" s="123"/>
      <c r="M148" s="173"/>
      <c r="N148" s="123">
        <f>ROUND('10,2'!K148*'1,2'!$E$29,0)</f>
        <v>0</v>
      </c>
      <c r="O148" s="123">
        <f>ROUND('10,2'!L148*'1,2'!$E$29,0)</f>
        <v>0</v>
      </c>
      <c r="P148" s="144"/>
      <c r="Q148" s="144"/>
      <c r="R148" s="144"/>
      <c r="S148" s="144"/>
      <c r="T148" s="144"/>
      <c r="U148" s="144"/>
      <c r="V148" s="145"/>
      <c r="W148" s="145"/>
      <c r="X148" s="145"/>
      <c r="Y148" s="145"/>
      <c r="Z148" s="145"/>
      <c r="AA148" s="145"/>
      <c r="AC148" s="144"/>
      <c r="AE148" s="144"/>
      <c r="AG148" s="144"/>
      <c r="AI148" s="144"/>
    </row>
    <row r="149" spans="1:35" ht="38.25" x14ac:dyDescent="0.2">
      <c r="A149" s="16">
        <f>A147+1</f>
        <v>137</v>
      </c>
      <c r="B149" s="16" t="s">
        <v>2493</v>
      </c>
      <c r="C149" s="17" t="s">
        <v>2494</v>
      </c>
      <c r="D149" s="16" t="s">
        <v>15</v>
      </c>
      <c r="E149" s="123">
        <v>1992</v>
      </c>
      <c r="F149" s="123">
        <f>'10,2'!U151*'10,2'!$K$7</f>
        <v>2234.6333333333332</v>
      </c>
      <c r="G149" s="123">
        <f>'10,2'!U151</f>
        <v>1831.6666666666667</v>
      </c>
      <c r="H149" s="123">
        <v>2954</v>
      </c>
      <c r="I149" s="123">
        <f>'10,2'!X151*'10,2'!$K$7</f>
        <v>3356.0166666666669</v>
      </c>
      <c r="J149" s="123">
        <f>'10,2'!X151</f>
        <v>2750.8333333333335</v>
      </c>
      <c r="K149" s="123">
        <v>5060</v>
      </c>
      <c r="L149" s="123">
        <f>'10,2'!Z151*'10,2'!$K$7</f>
        <v>6780.76</v>
      </c>
      <c r="M149" s="173">
        <f>'10,2'!AA151</f>
        <v>4631.666666666667</v>
      </c>
      <c r="N149" s="123">
        <f>ROUND('10,2'!K149*'1,2'!$E$29,0)</f>
        <v>0</v>
      </c>
      <c r="O149" s="123">
        <f>ROUND('10,2'!L149*'1,2'!$E$29,0)</f>
        <v>0</v>
      </c>
      <c r="P149" s="144"/>
      <c r="Q149" s="144"/>
      <c r="R149" s="144"/>
      <c r="S149" s="144"/>
      <c r="T149" s="144"/>
      <c r="U149" s="144"/>
      <c r="V149" s="145"/>
      <c r="W149" s="145"/>
      <c r="X149" s="145"/>
      <c r="Y149" s="145"/>
      <c r="Z149" s="145"/>
      <c r="AA149" s="145"/>
      <c r="AC149" s="144"/>
      <c r="AE149" s="144"/>
      <c r="AG149" s="144"/>
      <c r="AI149" s="144"/>
    </row>
    <row r="150" spans="1:35" x14ac:dyDescent="0.2">
      <c r="A150" s="16">
        <f>A149+1</f>
        <v>138</v>
      </c>
      <c r="B150" s="16" t="s">
        <v>2495</v>
      </c>
      <c r="C150" s="17" t="s">
        <v>2496</v>
      </c>
      <c r="D150" s="16" t="s">
        <v>15</v>
      </c>
      <c r="E150" s="123">
        <v>557</v>
      </c>
      <c r="F150" s="123">
        <f>'10,2'!U152*'10,2'!$K$7</f>
        <v>626.26666666666665</v>
      </c>
      <c r="G150" s="123">
        <f>'10,2'!U152</f>
        <v>513.33333333333337</v>
      </c>
      <c r="H150" s="123">
        <v>846</v>
      </c>
      <c r="I150" s="123">
        <f>'10,2'!X152*'10,2'!$K$7</f>
        <v>961.76666666666665</v>
      </c>
      <c r="J150" s="123">
        <f>'10,2'!X152</f>
        <v>788.33333333333337</v>
      </c>
      <c r="K150" s="123">
        <v>1419</v>
      </c>
      <c r="L150" s="123">
        <f>'10,2'!Z152*'10,2'!$K$7</f>
        <v>1908.08</v>
      </c>
      <c r="M150" s="173">
        <f>'10,2'!AA152</f>
        <v>1303.3333333333335</v>
      </c>
      <c r="N150" s="123">
        <f>ROUND('10,2'!K150*'1,2'!$E$29,0)</f>
        <v>0</v>
      </c>
      <c r="O150" s="123">
        <f>ROUND('10,2'!L150*'1,2'!$E$29,0)</f>
        <v>0</v>
      </c>
      <c r="P150" s="144"/>
      <c r="Q150" s="144"/>
      <c r="R150" s="144"/>
      <c r="S150" s="144"/>
      <c r="T150" s="144"/>
      <c r="U150" s="144"/>
      <c r="V150" s="145"/>
      <c r="W150" s="145"/>
      <c r="X150" s="145"/>
      <c r="Y150" s="145"/>
      <c r="Z150" s="145"/>
      <c r="AA150" s="145"/>
      <c r="AC150" s="144"/>
      <c r="AE150" s="144"/>
      <c r="AG150" s="144"/>
      <c r="AI150" s="144"/>
    </row>
    <row r="151" spans="1:35" ht="25.5" x14ac:dyDescent="0.2">
      <c r="A151" s="16">
        <f t="shared" ref="A151:A211" si="3">A150+1</f>
        <v>139</v>
      </c>
      <c r="B151" s="16" t="s">
        <v>2497</v>
      </c>
      <c r="C151" s="17" t="s">
        <v>2498</v>
      </c>
      <c r="D151" s="16" t="s">
        <v>15</v>
      </c>
      <c r="E151" s="123">
        <v>495</v>
      </c>
      <c r="F151" s="123">
        <f>'10,2'!U153*'10,2'!$K$7</f>
        <v>560.18333333333339</v>
      </c>
      <c r="G151" s="123">
        <f>'10,2'!U153</f>
        <v>459.16666666666669</v>
      </c>
      <c r="H151" s="123">
        <v>762</v>
      </c>
      <c r="I151" s="123">
        <f>'10,2'!X153*'10,2'!$K$7</f>
        <v>869.25</v>
      </c>
      <c r="J151" s="123">
        <f>'10,2'!X153</f>
        <v>712.5</v>
      </c>
      <c r="K151" s="123">
        <v>1231</v>
      </c>
      <c r="L151" s="123">
        <f>'10,2'!Z153*'10,2'!$K$7</f>
        <v>1662.86</v>
      </c>
      <c r="M151" s="173">
        <f>'10,2'!AA153</f>
        <v>1135.8333333333335</v>
      </c>
      <c r="N151" s="123">
        <f>ROUND('10,2'!K151*'1,2'!$E$29,0)</f>
        <v>0</v>
      </c>
      <c r="O151" s="123">
        <f>ROUND('10,2'!L151*'1,2'!$E$29,0)</f>
        <v>0</v>
      </c>
      <c r="P151" s="144"/>
      <c r="Q151" s="144"/>
      <c r="R151" s="144"/>
      <c r="S151" s="144"/>
      <c r="T151" s="144"/>
      <c r="U151" s="144"/>
      <c r="V151" s="145"/>
      <c r="W151" s="145"/>
      <c r="X151" s="145"/>
      <c r="Y151" s="145"/>
      <c r="Z151" s="145"/>
      <c r="AA151" s="145"/>
      <c r="AC151" s="144"/>
      <c r="AE151" s="144"/>
      <c r="AG151" s="144"/>
      <c r="AI151" s="144"/>
    </row>
    <row r="152" spans="1:35" x14ac:dyDescent="0.2">
      <c r="A152" s="16">
        <f t="shared" si="3"/>
        <v>140</v>
      </c>
      <c r="B152" s="16" t="s">
        <v>2499</v>
      </c>
      <c r="C152" s="17" t="s">
        <v>2500</v>
      </c>
      <c r="D152" s="16" t="s">
        <v>15</v>
      </c>
      <c r="E152" s="123">
        <v>1253</v>
      </c>
      <c r="F152" s="123">
        <f>'10,2'!U154*'10,2'!$K$7</f>
        <v>1345.05</v>
      </c>
      <c r="G152" s="123">
        <f>'10,2'!U154</f>
        <v>1102.5</v>
      </c>
      <c r="H152" s="123">
        <v>1744</v>
      </c>
      <c r="I152" s="123">
        <f>'10,2'!X154*'10,2'!$K$7</f>
        <v>1975.3833333333334</v>
      </c>
      <c r="J152" s="123">
        <f>'10,2'!X154</f>
        <v>1619.1666666666667</v>
      </c>
      <c r="K152" s="123">
        <v>3063</v>
      </c>
      <c r="L152" s="123">
        <f>'10,2'!Z154*'10,2'!$K$7</f>
        <v>4087</v>
      </c>
      <c r="M152" s="173">
        <f>'10,2'!AA154</f>
        <v>2791.666666666667</v>
      </c>
      <c r="N152" s="123">
        <f>ROUND('10,2'!K152*'1,2'!$E$29,0)</f>
        <v>0</v>
      </c>
      <c r="O152" s="123">
        <f>ROUND('10,2'!L152*'1,2'!$E$29,0)</f>
        <v>0</v>
      </c>
      <c r="P152" s="144"/>
      <c r="Q152" s="144"/>
      <c r="R152" s="144"/>
      <c r="S152" s="144"/>
      <c r="T152" s="144"/>
      <c r="U152" s="144"/>
      <c r="V152" s="145"/>
      <c r="W152" s="145"/>
      <c r="X152" s="145"/>
      <c r="Y152" s="145"/>
      <c r="Z152" s="145"/>
      <c r="AA152" s="145"/>
      <c r="AC152" s="144"/>
      <c r="AE152" s="144"/>
      <c r="AG152" s="144"/>
      <c r="AI152" s="144"/>
    </row>
    <row r="153" spans="1:35" x14ac:dyDescent="0.2">
      <c r="A153" s="16">
        <f t="shared" si="3"/>
        <v>141</v>
      </c>
      <c r="B153" s="16" t="s">
        <v>2501</v>
      </c>
      <c r="C153" s="17" t="s">
        <v>2502</v>
      </c>
      <c r="D153" s="16" t="s">
        <v>15</v>
      </c>
      <c r="E153" s="123">
        <v>1090</v>
      </c>
      <c r="F153" s="123">
        <f>'10,2'!U155*'10,2'!$K$7</f>
        <v>1225.0833333333335</v>
      </c>
      <c r="G153" s="123">
        <f>'10,2'!U155</f>
        <v>1004.1666666666667</v>
      </c>
      <c r="H153" s="123">
        <v>1623</v>
      </c>
      <c r="I153" s="123">
        <f>'10,2'!X155*'10,2'!$K$7</f>
        <v>1845.25</v>
      </c>
      <c r="J153" s="123">
        <f>'10,2'!X155</f>
        <v>1512.5</v>
      </c>
      <c r="K153" s="123">
        <v>2768</v>
      </c>
      <c r="L153" s="123">
        <f>'10,2'!Z155*'10,2'!$K$7</f>
        <v>3713.68</v>
      </c>
      <c r="M153" s="173">
        <f>'10,2'!AA155</f>
        <v>2536.666666666667</v>
      </c>
      <c r="N153" s="123">
        <f>ROUND('10,2'!K153*'1,2'!$E$29,0)</f>
        <v>0</v>
      </c>
      <c r="O153" s="123">
        <f>ROUND('10,2'!L153*'1,2'!$E$29,0)</f>
        <v>0</v>
      </c>
      <c r="P153" s="144"/>
      <c r="Q153" s="144"/>
      <c r="R153" s="144"/>
      <c r="S153" s="144"/>
      <c r="T153" s="144"/>
      <c r="U153" s="144"/>
      <c r="V153" s="145"/>
      <c r="W153" s="145"/>
      <c r="X153" s="145"/>
      <c r="Y153" s="145"/>
      <c r="Z153" s="145"/>
      <c r="AA153" s="145"/>
      <c r="AC153" s="144"/>
      <c r="AE153" s="144"/>
      <c r="AG153" s="144"/>
      <c r="AI153" s="144"/>
    </row>
    <row r="154" spans="1:35" x14ac:dyDescent="0.2">
      <c r="A154" s="16">
        <f t="shared" si="3"/>
        <v>142</v>
      </c>
      <c r="B154" s="16" t="s">
        <v>2503</v>
      </c>
      <c r="C154" s="17" t="s">
        <v>2504</v>
      </c>
      <c r="D154" s="16" t="s">
        <v>15</v>
      </c>
      <c r="E154" s="123">
        <v>893</v>
      </c>
      <c r="F154" s="123">
        <f>'10,2'!U156*'10,2'!$K$7</f>
        <v>1012.6</v>
      </c>
      <c r="G154" s="123">
        <f>'10,2'!U156</f>
        <v>830</v>
      </c>
      <c r="H154" s="123">
        <v>1426</v>
      </c>
      <c r="I154" s="123">
        <f>'10,2'!X156*'10,2'!$K$7</f>
        <v>1633.7833333333333</v>
      </c>
      <c r="J154" s="123">
        <f>'10,2'!X156</f>
        <v>1339.1666666666667</v>
      </c>
      <c r="K154" s="123">
        <v>2291</v>
      </c>
      <c r="L154" s="123">
        <f>'10,2'!Z156*'10,2'!$K$7</f>
        <v>3107.34</v>
      </c>
      <c r="M154" s="173">
        <f>'10,2'!AA156</f>
        <v>2122.5</v>
      </c>
      <c r="N154" s="123">
        <f>ROUND('10,2'!K154*'1,2'!$E$29,0)</f>
        <v>0</v>
      </c>
      <c r="O154" s="123">
        <f>ROUND('10,2'!L154*'1,2'!$E$29,0)</f>
        <v>0</v>
      </c>
      <c r="P154" s="144"/>
      <c r="Q154" s="144"/>
      <c r="R154" s="144"/>
      <c r="S154" s="144"/>
      <c r="T154" s="144"/>
      <c r="U154" s="144"/>
      <c r="V154" s="145"/>
      <c r="W154" s="145"/>
      <c r="X154" s="145"/>
      <c r="Y154" s="145"/>
      <c r="Z154" s="145"/>
      <c r="AA154" s="145"/>
      <c r="AC154" s="144"/>
      <c r="AE154" s="144"/>
      <c r="AG154" s="144"/>
      <c r="AI154" s="144"/>
    </row>
    <row r="155" spans="1:35" x14ac:dyDescent="0.2">
      <c r="A155" s="16">
        <f t="shared" si="3"/>
        <v>143</v>
      </c>
      <c r="B155" s="16" t="s">
        <v>2505</v>
      </c>
      <c r="C155" s="17" t="s">
        <v>2506</v>
      </c>
      <c r="D155" s="16" t="s">
        <v>15</v>
      </c>
      <c r="E155" s="123">
        <v>365</v>
      </c>
      <c r="F155" s="123">
        <f>'10,2'!U157*'10,2'!$K$7</f>
        <v>409.7166666666667</v>
      </c>
      <c r="G155" s="123">
        <f>'10,2'!U157</f>
        <v>335.83333333333337</v>
      </c>
      <c r="H155" s="123">
        <v>541</v>
      </c>
      <c r="I155" s="123">
        <f>'10,2'!X157*'10,2'!$K$7</f>
        <v>615.08333333333337</v>
      </c>
      <c r="J155" s="123">
        <f>'10,2'!X157</f>
        <v>504.16666666666669</v>
      </c>
      <c r="K155" s="123">
        <v>929</v>
      </c>
      <c r="L155" s="123">
        <f>'10,2'!Z157*'10,2'!$K$7</f>
        <v>1243.18</v>
      </c>
      <c r="M155" s="173">
        <f>'10,2'!AA157</f>
        <v>849.16666666666674</v>
      </c>
      <c r="N155" s="123">
        <f>ROUND('10,2'!K155*'1,2'!$E$29,0)</f>
        <v>0</v>
      </c>
      <c r="O155" s="123">
        <f>ROUND('10,2'!L155*'1,2'!$E$29,0)</f>
        <v>0</v>
      </c>
      <c r="P155" s="144"/>
      <c r="Q155" s="144"/>
      <c r="R155" s="144"/>
      <c r="S155" s="144"/>
      <c r="T155" s="144"/>
      <c r="U155" s="144"/>
      <c r="V155" s="145"/>
      <c r="W155" s="145"/>
      <c r="X155" s="145"/>
      <c r="Y155" s="145"/>
      <c r="Z155" s="145"/>
      <c r="AA155" s="145"/>
      <c r="AC155" s="144"/>
      <c r="AE155" s="144"/>
      <c r="AG155" s="144"/>
      <c r="AI155" s="144"/>
    </row>
    <row r="156" spans="1:35" ht="25.5" x14ac:dyDescent="0.2">
      <c r="A156" s="16">
        <f t="shared" si="3"/>
        <v>144</v>
      </c>
      <c r="B156" s="16" t="s">
        <v>2507</v>
      </c>
      <c r="C156" s="17" t="s">
        <v>2508</v>
      </c>
      <c r="D156" s="16" t="s">
        <v>15</v>
      </c>
      <c r="E156" s="123">
        <v>493</v>
      </c>
      <c r="F156" s="123">
        <f>'10,2'!U158*'10,2'!$K$7</f>
        <v>553.06666666666672</v>
      </c>
      <c r="G156" s="123">
        <f>'10,2'!U158</f>
        <v>453.33333333333337</v>
      </c>
      <c r="H156" s="123">
        <v>732</v>
      </c>
      <c r="I156" s="123">
        <f>'10,2'!X158*'10,2'!$K$7</f>
        <v>830.61666666666667</v>
      </c>
      <c r="J156" s="123">
        <f>'10,2'!X158</f>
        <v>680.83333333333337</v>
      </c>
      <c r="K156" s="123">
        <v>1254</v>
      </c>
      <c r="L156" s="123">
        <f>'10,2'!Z158*'10,2'!$K$7</f>
        <v>1679.94</v>
      </c>
      <c r="M156" s="173">
        <f>'10,2'!AA158</f>
        <v>1147.5</v>
      </c>
      <c r="N156" s="123">
        <f>ROUND('10,2'!K156*'1,2'!$E$29,0)</f>
        <v>0</v>
      </c>
      <c r="O156" s="123">
        <f>ROUND('10,2'!L156*'1,2'!$E$29,0)</f>
        <v>0</v>
      </c>
      <c r="P156" s="144"/>
      <c r="Q156" s="144"/>
      <c r="R156" s="144"/>
      <c r="S156" s="144"/>
      <c r="T156" s="144"/>
      <c r="U156" s="144"/>
      <c r="V156" s="145"/>
      <c r="W156" s="145"/>
      <c r="X156" s="145"/>
      <c r="Y156" s="145"/>
      <c r="Z156" s="145"/>
      <c r="AA156" s="145"/>
      <c r="AC156" s="144"/>
      <c r="AE156" s="144"/>
      <c r="AG156" s="144"/>
      <c r="AI156" s="144"/>
    </row>
    <row r="157" spans="1:35" ht="25.5" x14ac:dyDescent="0.2">
      <c r="A157" s="16">
        <f t="shared" si="3"/>
        <v>145</v>
      </c>
      <c r="B157" s="16" t="s">
        <v>2509</v>
      </c>
      <c r="C157" s="17" t="s">
        <v>2510</v>
      </c>
      <c r="D157" s="16" t="s">
        <v>15</v>
      </c>
      <c r="E157" s="123">
        <v>456</v>
      </c>
      <c r="F157" s="123">
        <f>'10,2'!U159*'10,2'!$K$7</f>
        <v>511.38333333333333</v>
      </c>
      <c r="G157" s="123">
        <f>'10,2'!U159</f>
        <v>419.16666666666669</v>
      </c>
      <c r="H157" s="123">
        <v>675</v>
      </c>
      <c r="I157" s="123">
        <f>'10,2'!X159*'10,2'!$K$7</f>
        <v>766.56666666666672</v>
      </c>
      <c r="J157" s="123">
        <f>'10,2'!X159</f>
        <v>628.33333333333337</v>
      </c>
      <c r="K157" s="123">
        <v>1157</v>
      </c>
      <c r="L157" s="123">
        <f>'10,2'!Z159*'10,2'!$K$7</f>
        <v>1548.18</v>
      </c>
      <c r="M157" s="173">
        <f>'10,2'!AA159</f>
        <v>1057.5</v>
      </c>
      <c r="N157" s="123">
        <f>ROUND('10,2'!K157*'1,2'!$E$29,0)</f>
        <v>0</v>
      </c>
      <c r="O157" s="123">
        <f>ROUND('10,2'!L157*'1,2'!$E$29,0)</f>
        <v>0</v>
      </c>
      <c r="P157" s="144"/>
      <c r="Q157" s="144"/>
      <c r="R157" s="144"/>
      <c r="S157" s="144"/>
      <c r="T157" s="144"/>
      <c r="U157" s="144"/>
      <c r="V157" s="145"/>
      <c r="W157" s="145"/>
      <c r="X157" s="145"/>
      <c r="Y157" s="145"/>
      <c r="Z157" s="145"/>
      <c r="AA157" s="145"/>
      <c r="AC157" s="144"/>
      <c r="AE157" s="144"/>
      <c r="AG157" s="144"/>
      <c r="AI157" s="144"/>
    </row>
    <row r="158" spans="1:35" x14ac:dyDescent="0.2">
      <c r="A158" s="16">
        <f t="shared" si="3"/>
        <v>146</v>
      </c>
      <c r="B158" s="16" t="s">
        <v>2511</v>
      </c>
      <c r="C158" s="17" t="s">
        <v>2512</v>
      </c>
      <c r="D158" s="16" t="s">
        <v>15</v>
      </c>
      <c r="E158" s="123">
        <v>798</v>
      </c>
      <c r="F158" s="123">
        <f>'10,2'!U160*'10,2'!$K$7</f>
        <v>894.66666666666674</v>
      </c>
      <c r="G158" s="123">
        <f>'10,2'!U160</f>
        <v>733.33333333333337</v>
      </c>
      <c r="H158" s="123">
        <v>1181</v>
      </c>
      <c r="I158" s="123">
        <f>'10,2'!X160*'10,2'!$K$7</f>
        <v>1343.0166666666669</v>
      </c>
      <c r="J158" s="123">
        <f>'10,2'!X160</f>
        <v>1100.8333333333335</v>
      </c>
      <c r="K158" s="123">
        <v>2026</v>
      </c>
      <c r="L158" s="123">
        <f>'10,2'!Z160*'10,2'!$K$7</f>
        <v>2714.5</v>
      </c>
      <c r="M158" s="173">
        <f>'10,2'!AA160</f>
        <v>1854.1666666666667</v>
      </c>
      <c r="N158" s="123">
        <f>ROUND('10,2'!K158*'1,2'!$E$29,0)</f>
        <v>0</v>
      </c>
      <c r="O158" s="123">
        <f>ROUND('10,2'!L158*'1,2'!$E$29,0)</f>
        <v>0</v>
      </c>
      <c r="P158" s="144"/>
      <c r="Q158" s="144"/>
      <c r="R158" s="144"/>
      <c r="S158" s="144"/>
      <c r="T158" s="144"/>
      <c r="U158" s="144"/>
      <c r="V158" s="145"/>
      <c r="W158" s="145"/>
      <c r="X158" s="145"/>
      <c r="Y158" s="145"/>
      <c r="Z158" s="145"/>
      <c r="AA158" s="145"/>
      <c r="AC158" s="144"/>
      <c r="AE158" s="144"/>
      <c r="AG158" s="144"/>
      <c r="AI158" s="144"/>
    </row>
    <row r="159" spans="1:35" x14ac:dyDescent="0.2">
      <c r="A159" s="16">
        <f t="shared" si="3"/>
        <v>147</v>
      </c>
      <c r="B159" s="16" t="s">
        <v>2513</v>
      </c>
      <c r="C159" s="17" t="s">
        <v>2514</v>
      </c>
      <c r="D159" s="16" t="s">
        <v>15</v>
      </c>
      <c r="E159" s="123">
        <v>162</v>
      </c>
      <c r="F159" s="123">
        <f>'10,2'!U161*'10,2'!$K$7</f>
        <v>180.96666666666667</v>
      </c>
      <c r="G159" s="123">
        <f>'10,2'!U161</f>
        <v>148.33333333333334</v>
      </c>
      <c r="H159" s="123">
        <v>240</v>
      </c>
      <c r="I159" s="123">
        <f>'10,2'!X161*'10,2'!$K$7</f>
        <v>272.4666666666667</v>
      </c>
      <c r="J159" s="123">
        <f>'10,2'!X161</f>
        <v>223.33333333333334</v>
      </c>
      <c r="K159" s="123">
        <v>409</v>
      </c>
      <c r="L159" s="123">
        <f>'10,2'!Z161*'10,2'!$K$7</f>
        <v>549</v>
      </c>
      <c r="M159" s="173">
        <f>'10,2'!AA161</f>
        <v>375</v>
      </c>
      <c r="N159" s="123">
        <f>ROUND('10,2'!K159*'1,2'!$E$29,0)</f>
        <v>0</v>
      </c>
      <c r="O159" s="123">
        <f>ROUND('10,2'!L159*'1,2'!$E$29,0)</f>
        <v>0</v>
      </c>
      <c r="P159" s="144"/>
      <c r="Q159" s="144"/>
      <c r="R159" s="144"/>
      <c r="S159" s="144"/>
      <c r="T159" s="144"/>
      <c r="U159" s="144"/>
      <c r="V159" s="145"/>
      <c r="W159" s="145"/>
      <c r="X159" s="145"/>
      <c r="Y159" s="145"/>
      <c r="Z159" s="145"/>
      <c r="AA159" s="145"/>
      <c r="AC159" s="144"/>
      <c r="AE159" s="144"/>
      <c r="AG159" s="144"/>
      <c r="AI159" s="144"/>
    </row>
    <row r="160" spans="1:35" x14ac:dyDescent="0.2">
      <c r="A160" s="16">
        <f t="shared" si="3"/>
        <v>148</v>
      </c>
      <c r="B160" s="16" t="s">
        <v>2515</v>
      </c>
      <c r="C160" s="17" t="s">
        <v>2516</v>
      </c>
      <c r="D160" s="16" t="s">
        <v>15</v>
      </c>
      <c r="E160" s="123">
        <v>305</v>
      </c>
      <c r="F160" s="123">
        <f>'10,2'!U162*'10,2'!$K$7</f>
        <v>342.61666666666673</v>
      </c>
      <c r="G160" s="123">
        <f>'10,2'!U162</f>
        <v>280.83333333333337</v>
      </c>
      <c r="H160" s="123">
        <v>450</v>
      </c>
      <c r="I160" s="123">
        <f>'10,2'!X162*'10,2'!$K$7</f>
        <v>511.38333333333333</v>
      </c>
      <c r="J160" s="123">
        <f>'10,2'!X162</f>
        <v>419.16666666666669</v>
      </c>
      <c r="K160" s="123">
        <v>771</v>
      </c>
      <c r="L160" s="123">
        <f>'10,2'!Z162*'10,2'!$K$7</f>
        <v>1035.78</v>
      </c>
      <c r="M160" s="173">
        <f>'10,2'!AA162</f>
        <v>707.5</v>
      </c>
      <c r="N160" s="123">
        <f>ROUND('10,2'!K160*'1,2'!$E$29,0)</f>
        <v>0</v>
      </c>
      <c r="O160" s="123">
        <f>ROUND('10,2'!L160*'1,2'!$E$29,0)</f>
        <v>0</v>
      </c>
      <c r="P160" s="144"/>
      <c r="Q160" s="144"/>
      <c r="R160" s="144"/>
      <c r="S160" s="144"/>
      <c r="T160" s="144"/>
      <c r="U160" s="144"/>
      <c r="V160" s="145"/>
      <c r="W160" s="145"/>
      <c r="X160" s="145"/>
      <c r="Y160" s="145"/>
      <c r="Z160" s="145"/>
      <c r="AA160" s="145"/>
      <c r="AC160" s="144"/>
      <c r="AE160" s="144"/>
      <c r="AG160" s="144"/>
      <c r="AI160" s="144"/>
    </row>
    <row r="161" spans="1:35" ht="25.5" x14ac:dyDescent="0.2">
      <c r="A161" s="16">
        <f t="shared" si="3"/>
        <v>149</v>
      </c>
      <c r="B161" s="16" t="s">
        <v>2517</v>
      </c>
      <c r="C161" s="17" t="s">
        <v>2518</v>
      </c>
      <c r="D161" s="16" t="s">
        <v>15</v>
      </c>
      <c r="E161" s="123">
        <v>370</v>
      </c>
      <c r="F161" s="123">
        <f>'10,2'!U163*'10,2'!$K$7</f>
        <v>415.81666666666672</v>
      </c>
      <c r="G161" s="123">
        <f>'10,2'!U163</f>
        <v>340.83333333333337</v>
      </c>
      <c r="H161" s="123">
        <v>550</v>
      </c>
      <c r="I161" s="123">
        <f>'10,2'!X163*'10,2'!$K$7</f>
        <v>624.23333333333335</v>
      </c>
      <c r="J161" s="123">
        <f>'10,2'!X163</f>
        <v>511.66666666666669</v>
      </c>
      <c r="K161" s="123">
        <v>939</v>
      </c>
      <c r="L161" s="123">
        <f>'10,2'!Z163*'10,2'!$K$7</f>
        <v>1260.26</v>
      </c>
      <c r="M161" s="173">
        <f>'10,2'!AA163</f>
        <v>860.83333333333337</v>
      </c>
      <c r="N161" s="123">
        <f>ROUND('10,2'!K161*'1,2'!$E$29,0)</f>
        <v>0</v>
      </c>
      <c r="O161" s="123">
        <f>ROUND('10,2'!L161*'1,2'!$E$29,0)</f>
        <v>0</v>
      </c>
      <c r="P161" s="144"/>
      <c r="Q161" s="144"/>
      <c r="R161" s="144"/>
      <c r="S161" s="144"/>
      <c r="T161" s="144"/>
      <c r="U161" s="144"/>
      <c r="V161" s="145"/>
      <c r="W161" s="145"/>
      <c r="X161" s="145"/>
      <c r="Y161" s="145"/>
      <c r="Z161" s="145"/>
      <c r="AA161" s="145"/>
      <c r="AC161" s="144"/>
      <c r="AE161" s="144"/>
      <c r="AG161" s="144"/>
      <c r="AI161" s="144"/>
    </row>
    <row r="162" spans="1:35" x14ac:dyDescent="0.2">
      <c r="A162" s="16">
        <f t="shared" si="3"/>
        <v>150</v>
      </c>
      <c r="B162" s="16" t="s">
        <v>2519</v>
      </c>
      <c r="C162" s="17" t="s">
        <v>2520</v>
      </c>
      <c r="D162" s="16" t="s">
        <v>15</v>
      </c>
      <c r="E162" s="123">
        <v>285</v>
      </c>
      <c r="F162" s="123">
        <f>'10,2'!U164*'10,2'!$K$7</f>
        <v>319.23333333333335</v>
      </c>
      <c r="G162" s="123">
        <f>'10,2'!U164</f>
        <v>261.66666666666669</v>
      </c>
      <c r="H162" s="123">
        <v>423</v>
      </c>
      <c r="I162" s="123">
        <f>'10,2'!X164*'10,2'!$K$7</f>
        <v>479.86666666666667</v>
      </c>
      <c r="J162" s="123">
        <f>'10,2'!X164</f>
        <v>393.33333333333337</v>
      </c>
      <c r="K162" s="123">
        <v>722</v>
      </c>
      <c r="L162" s="123">
        <f>'10,2'!Z164*'10,2'!$K$7</f>
        <v>969.9</v>
      </c>
      <c r="M162" s="173">
        <f>'10,2'!AA164</f>
        <v>662.5</v>
      </c>
      <c r="N162" s="123">
        <f>ROUND('10,2'!K162*'1,2'!$E$29,0)</f>
        <v>0</v>
      </c>
      <c r="O162" s="123">
        <f>ROUND('10,2'!L162*'1,2'!$E$29,0)</f>
        <v>0</v>
      </c>
      <c r="P162" s="144"/>
      <c r="Q162" s="144"/>
      <c r="R162" s="144"/>
      <c r="S162" s="144"/>
      <c r="T162" s="144"/>
      <c r="U162" s="144"/>
      <c r="V162" s="145"/>
      <c r="W162" s="145"/>
      <c r="X162" s="145"/>
      <c r="Y162" s="145"/>
      <c r="Z162" s="145"/>
      <c r="AA162" s="145"/>
      <c r="AC162" s="144"/>
      <c r="AE162" s="144"/>
      <c r="AG162" s="144"/>
      <c r="AI162" s="144"/>
    </row>
    <row r="163" spans="1:35" x14ac:dyDescent="0.2">
      <c r="A163" s="16">
        <f t="shared" si="3"/>
        <v>151</v>
      </c>
      <c r="B163" s="16" t="s">
        <v>2521</v>
      </c>
      <c r="C163" s="17" t="s">
        <v>2522</v>
      </c>
      <c r="D163" s="16" t="s">
        <v>15</v>
      </c>
      <c r="E163" s="123">
        <v>259</v>
      </c>
      <c r="F163" s="123">
        <f>'10,2'!U165*'10,2'!$K$7</f>
        <v>289.75</v>
      </c>
      <c r="G163" s="123">
        <f>'10,2'!U165</f>
        <v>237.5</v>
      </c>
      <c r="H163" s="123">
        <v>392</v>
      </c>
      <c r="I163" s="123">
        <f>'10,2'!X165*'10,2'!$K$7</f>
        <v>446.31666666666672</v>
      </c>
      <c r="J163" s="123">
        <f>'10,2'!X165</f>
        <v>365.83333333333337</v>
      </c>
      <c r="K163" s="123">
        <v>657</v>
      </c>
      <c r="L163" s="123">
        <f>'10,2'!Z165*'10,2'!$K$7</f>
        <v>883.28</v>
      </c>
      <c r="M163" s="173">
        <f>'10,2'!AA165</f>
        <v>603.33333333333337</v>
      </c>
      <c r="N163" s="123">
        <f>ROUND('10,2'!K163*'1,2'!$E$29,0)</f>
        <v>0</v>
      </c>
      <c r="O163" s="123">
        <f>ROUND('10,2'!L163*'1,2'!$E$29,0)</f>
        <v>0</v>
      </c>
      <c r="P163" s="144"/>
      <c r="Q163" s="144"/>
      <c r="R163" s="144"/>
      <c r="S163" s="144"/>
      <c r="T163" s="144"/>
      <c r="U163" s="144"/>
      <c r="V163" s="145"/>
      <c r="W163" s="145"/>
      <c r="X163" s="145"/>
      <c r="Y163" s="145"/>
      <c r="Z163" s="145"/>
      <c r="AA163" s="145"/>
      <c r="AC163" s="144"/>
      <c r="AE163" s="144"/>
      <c r="AG163" s="144"/>
      <c r="AI163" s="144"/>
    </row>
    <row r="164" spans="1:35" x14ac:dyDescent="0.2">
      <c r="A164" s="16">
        <f t="shared" si="3"/>
        <v>152</v>
      </c>
      <c r="B164" s="16" t="s">
        <v>2523</v>
      </c>
      <c r="C164" s="17" t="s">
        <v>2524</v>
      </c>
      <c r="D164" s="16" t="s">
        <v>15</v>
      </c>
      <c r="E164" s="123">
        <v>280</v>
      </c>
      <c r="F164" s="123">
        <f>'10,2'!U166*'10,2'!$K$7</f>
        <v>320.25</v>
      </c>
      <c r="G164" s="123">
        <f>'10,2'!U166</f>
        <v>262.5</v>
      </c>
      <c r="H164" s="123">
        <v>469</v>
      </c>
      <c r="I164" s="123">
        <f>'10,2'!X166*'10,2'!$K$7</f>
        <v>536.79999999999995</v>
      </c>
      <c r="J164" s="123">
        <f>'10,2'!X166</f>
        <v>440</v>
      </c>
      <c r="K164" s="123">
        <v>723</v>
      </c>
      <c r="L164" s="123">
        <f>'10,2'!Z166*'10,2'!$K$7</f>
        <v>989.42</v>
      </c>
      <c r="M164" s="173">
        <f>'10,2'!AA166</f>
        <v>675.83333333333337</v>
      </c>
      <c r="N164" s="123">
        <f>ROUND('10,2'!K164*'1,2'!$E$29,0)</f>
        <v>0</v>
      </c>
      <c r="O164" s="123">
        <f>ROUND('10,2'!L164*'1,2'!$E$29,0)</f>
        <v>0</v>
      </c>
      <c r="P164" s="144"/>
      <c r="Q164" s="144"/>
      <c r="R164" s="144"/>
      <c r="S164" s="144"/>
      <c r="T164" s="144"/>
      <c r="U164" s="144"/>
      <c r="V164" s="145"/>
      <c r="W164" s="145"/>
      <c r="X164" s="145"/>
      <c r="Y164" s="145"/>
      <c r="Z164" s="145"/>
      <c r="AA164" s="145"/>
      <c r="AC164" s="144"/>
      <c r="AE164" s="144"/>
      <c r="AG164" s="144"/>
      <c r="AI164" s="144"/>
    </row>
    <row r="165" spans="1:35" x14ac:dyDescent="0.2">
      <c r="A165" s="16">
        <f t="shared" si="3"/>
        <v>153</v>
      </c>
      <c r="B165" s="16" t="s">
        <v>2525</v>
      </c>
      <c r="C165" s="17" t="s">
        <v>2526</v>
      </c>
      <c r="D165" s="16" t="s">
        <v>15</v>
      </c>
      <c r="E165" s="123">
        <v>1184</v>
      </c>
      <c r="F165" s="123">
        <f>'10,2'!U167*'10,2'!$K$7</f>
        <v>1330.8166666666668</v>
      </c>
      <c r="G165" s="123">
        <f>'10,2'!U167</f>
        <v>1090.8333333333335</v>
      </c>
      <c r="H165" s="123">
        <v>1759</v>
      </c>
      <c r="I165" s="123">
        <f>'10,2'!X167*'10,2'!$K$7</f>
        <v>1998.7666666666669</v>
      </c>
      <c r="J165" s="123">
        <f>'10,2'!X167</f>
        <v>1638.3333333333335</v>
      </c>
      <c r="K165" s="123">
        <v>3012</v>
      </c>
      <c r="L165" s="123">
        <f>'10,2'!Z167*'10,2'!$K$7</f>
        <v>4035.7599999999998</v>
      </c>
      <c r="M165" s="173">
        <f>'10,2'!AA167</f>
        <v>2756.666666666667</v>
      </c>
      <c r="N165" s="123">
        <f>ROUND('10,2'!K165*'1,2'!$E$29,0)</f>
        <v>0</v>
      </c>
      <c r="O165" s="123">
        <f>ROUND('10,2'!L165*'1,2'!$E$29,0)</f>
        <v>0</v>
      </c>
      <c r="P165" s="144"/>
      <c r="Q165" s="144"/>
      <c r="R165" s="144"/>
      <c r="S165" s="144"/>
      <c r="T165" s="144"/>
      <c r="U165" s="144"/>
      <c r="V165" s="145"/>
      <c r="W165" s="145"/>
      <c r="X165" s="145"/>
      <c r="Y165" s="145"/>
      <c r="Z165" s="145"/>
      <c r="AA165" s="145"/>
      <c r="AC165" s="144"/>
      <c r="AE165" s="144"/>
      <c r="AG165" s="144"/>
      <c r="AI165" s="144"/>
    </row>
    <row r="166" spans="1:35" x14ac:dyDescent="0.2">
      <c r="A166" s="16">
        <f t="shared" si="3"/>
        <v>154</v>
      </c>
      <c r="B166" s="16" t="s">
        <v>2527</v>
      </c>
      <c r="C166" s="17" t="s">
        <v>2528</v>
      </c>
      <c r="D166" s="16" t="s">
        <v>15</v>
      </c>
      <c r="E166" s="123">
        <v>493</v>
      </c>
      <c r="F166" s="123">
        <f>'10,2'!U168*'10,2'!$K$7</f>
        <v>553.06666666666672</v>
      </c>
      <c r="G166" s="123">
        <f>'10,2'!U168</f>
        <v>453.33333333333337</v>
      </c>
      <c r="H166" s="123">
        <v>732</v>
      </c>
      <c r="I166" s="123">
        <f>'10,2'!X168*'10,2'!$K$7</f>
        <v>830.61666666666667</v>
      </c>
      <c r="J166" s="123">
        <f>'10,2'!X168</f>
        <v>680.83333333333337</v>
      </c>
      <c r="K166" s="123">
        <v>1254</v>
      </c>
      <c r="L166" s="123">
        <f>'10,2'!Z168*'10,2'!$K$7</f>
        <v>1679.94</v>
      </c>
      <c r="M166" s="173">
        <f>'10,2'!AA168</f>
        <v>1147.5</v>
      </c>
      <c r="N166" s="123">
        <f>ROUND('10,2'!K166*'1,2'!$E$29,0)</f>
        <v>0</v>
      </c>
      <c r="O166" s="123">
        <f>ROUND('10,2'!L166*'1,2'!$E$29,0)</f>
        <v>0</v>
      </c>
      <c r="P166" s="144"/>
      <c r="Q166" s="144"/>
      <c r="R166" s="144"/>
      <c r="S166" s="144"/>
      <c r="T166" s="144"/>
      <c r="U166" s="144"/>
      <c r="V166" s="145"/>
      <c r="W166" s="145"/>
      <c r="X166" s="145"/>
      <c r="Y166" s="145"/>
      <c r="Z166" s="145"/>
      <c r="AA166" s="145"/>
      <c r="AC166" s="144"/>
      <c r="AE166" s="144"/>
      <c r="AG166" s="144"/>
      <c r="AI166" s="144"/>
    </row>
    <row r="167" spans="1:35" x14ac:dyDescent="0.2">
      <c r="A167" s="16">
        <f t="shared" si="3"/>
        <v>155</v>
      </c>
      <c r="B167" s="16" t="s">
        <v>2529</v>
      </c>
      <c r="C167" s="17" t="s">
        <v>2530</v>
      </c>
      <c r="D167" s="16" t="s">
        <v>15</v>
      </c>
      <c r="E167" s="123">
        <v>560</v>
      </c>
      <c r="F167" s="123">
        <f>'10,2'!U169*'10,2'!$K$7</f>
        <v>627.28333333333342</v>
      </c>
      <c r="G167" s="123">
        <f>'10,2'!U169</f>
        <v>514.16666666666674</v>
      </c>
      <c r="H167" s="123">
        <v>831</v>
      </c>
      <c r="I167" s="123">
        <f>'10,2'!X169*'10,2'!$K$7</f>
        <v>944.48333333333335</v>
      </c>
      <c r="J167" s="123">
        <f>'10,2'!X169</f>
        <v>774.16666666666674</v>
      </c>
      <c r="K167" s="123">
        <v>1422</v>
      </c>
      <c r="L167" s="123">
        <f>'10,2'!Z169*'10,2'!$K$7</f>
        <v>1904.4199999999998</v>
      </c>
      <c r="M167" s="173">
        <f>'10,2'!AA169</f>
        <v>1300.8333333333335</v>
      </c>
      <c r="N167" s="123">
        <f>ROUND('10,2'!K167*'1,2'!$E$29,0)</f>
        <v>0</v>
      </c>
      <c r="O167" s="123">
        <f>ROUND('10,2'!L167*'1,2'!$E$29,0)</f>
        <v>0</v>
      </c>
      <c r="P167" s="144"/>
      <c r="Q167" s="144"/>
      <c r="R167" s="144"/>
      <c r="S167" s="144"/>
      <c r="T167" s="144"/>
      <c r="U167" s="144"/>
      <c r="V167" s="145"/>
      <c r="W167" s="145"/>
      <c r="X167" s="145"/>
      <c r="Y167" s="145"/>
      <c r="Z167" s="145"/>
      <c r="AA167" s="145"/>
      <c r="AC167" s="144"/>
      <c r="AE167" s="144"/>
      <c r="AG167" s="144"/>
      <c r="AI167" s="144"/>
    </row>
    <row r="168" spans="1:35" x14ac:dyDescent="0.2">
      <c r="A168" s="16">
        <f t="shared" si="3"/>
        <v>156</v>
      </c>
      <c r="B168" s="16" t="s">
        <v>2531</v>
      </c>
      <c r="C168" s="17" t="s">
        <v>2532</v>
      </c>
      <c r="D168" s="16" t="s">
        <v>15</v>
      </c>
      <c r="E168" s="123">
        <v>526</v>
      </c>
      <c r="F168" s="123">
        <f>'10,2'!U170*'10,2'!$K$7</f>
        <v>592.7166666666667</v>
      </c>
      <c r="G168" s="123">
        <f>'10,2'!U170</f>
        <v>485.83333333333337</v>
      </c>
      <c r="H168" s="123">
        <v>799</v>
      </c>
      <c r="I168" s="123">
        <f>'10,2'!X170*'10,2'!$K$7</f>
        <v>909.91666666666674</v>
      </c>
      <c r="J168" s="123">
        <f>'10,2'!X170</f>
        <v>745.83333333333337</v>
      </c>
      <c r="K168" s="123">
        <v>1340</v>
      </c>
      <c r="L168" s="123">
        <f>'10,2'!Z170*'10,2'!$K$7</f>
        <v>1801.94</v>
      </c>
      <c r="M168" s="173">
        <f>'10,2'!AA170</f>
        <v>1230.8333333333335</v>
      </c>
      <c r="N168" s="123">
        <f>ROUND('10,2'!K168*'1,2'!$E$29,0)</f>
        <v>0</v>
      </c>
      <c r="O168" s="123">
        <f>ROUND('10,2'!L168*'1,2'!$E$29,0)</f>
        <v>0</v>
      </c>
      <c r="P168" s="144"/>
      <c r="Q168" s="144"/>
      <c r="R168" s="144"/>
      <c r="S168" s="144"/>
      <c r="T168" s="144"/>
      <c r="U168" s="144"/>
      <c r="V168" s="145"/>
      <c r="W168" s="145"/>
      <c r="X168" s="145"/>
      <c r="Y168" s="145"/>
      <c r="Z168" s="145"/>
      <c r="AA168" s="145"/>
      <c r="AC168" s="144"/>
      <c r="AE168" s="144"/>
      <c r="AG168" s="144"/>
      <c r="AI168" s="144"/>
    </row>
    <row r="169" spans="1:35" ht="25.5" x14ac:dyDescent="0.2">
      <c r="A169" s="16">
        <f t="shared" si="3"/>
        <v>157</v>
      </c>
      <c r="B169" s="16" t="s">
        <v>2533</v>
      </c>
      <c r="C169" s="17" t="s">
        <v>2534</v>
      </c>
      <c r="D169" s="16" t="s">
        <v>15</v>
      </c>
      <c r="E169" s="123">
        <v>323</v>
      </c>
      <c r="F169" s="123">
        <f>'10,2'!U171*'10,2'!$K$7</f>
        <v>361.93333333333334</v>
      </c>
      <c r="G169" s="123">
        <f>'10,2'!U171</f>
        <v>296.66666666666669</v>
      </c>
      <c r="H169" s="123">
        <v>478</v>
      </c>
      <c r="I169" s="123">
        <f>'10,2'!X171*'10,2'!$K$7</f>
        <v>543.91666666666674</v>
      </c>
      <c r="J169" s="123">
        <f>'10,2'!X171</f>
        <v>445.83333333333337</v>
      </c>
      <c r="K169" s="123">
        <v>820</v>
      </c>
      <c r="L169" s="123">
        <f>'10,2'!Z171*'10,2'!$K$7</f>
        <v>1098</v>
      </c>
      <c r="M169" s="173">
        <f>'10,2'!AA171</f>
        <v>750</v>
      </c>
      <c r="N169" s="123">
        <f>ROUND('10,2'!K169*'1,2'!$E$29,0)</f>
        <v>0</v>
      </c>
      <c r="O169" s="123">
        <f>ROUND('10,2'!L169*'1,2'!$E$29,0)</f>
        <v>0</v>
      </c>
      <c r="P169" s="144"/>
      <c r="Q169" s="144"/>
      <c r="R169" s="144"/>
      <c r="S169" s="144"/>
      <c r="T169" s="144"/>
      <c r="U169" s="144"/>
      <c r="V169" s="145"/>
      <c r="W169" s="145"/>
      <c r="X169" s="145"/>
      <c r="Y169" s="145"/>
      <c r="Z169" s="145"/>
      <c r="AA169" s="145"/>
      <c r="AC169" s="144"/>
      <c r="AE169" s="144"/>
      <c r="AG169" s="144"/>
      <c r="AI169" s="144"/>
    </row>
    <row r="170" spans="1:35" x14ac:dyDescent="0.2">
      <c r="A170" s="16">
        <f t="shared" si="3"/>
        <v>158</v>
      </c>
      <c r="B170" s="16" t="s">
        <v>2535</v>
      </c>
      <c r="C170" s="17" t="s">
        <v>2536</v>
      </c>
      <c r="D170" s="16" t="s">
        <v>15</v>
      </c>
      <c r="E170" s="123">
        <v>279</v>
      </c>
      <c r="F170" s="123">
        <f>'10,2'!U172*'10,2'!$K$7</f>
        <v>314.14999999999998</v>
      </c>
      <c r="G170" s="123">
        <f>'10,2'!U172</f>
        <v>257.5</v>
      </c>
      <c r="H170" s="123">
        <v>423</v>
      </c>
      <c r="I170" s="123">
        <f>'10,2'!X172*'10,2'!$K$7</f>
        <v>482.91666666666669</v>
      </c>
      <c r="J170" s="123">
        <f>'10,2'!X172</f>
        <v>395.83333333333337</v>
      </c>
      <c r="K170" s="123">
        <v>710</v>
      </c>
      <c r="L170" s="123">
        <f>'10,2'!Z172*'10,2'!$K$7</f>
        <v>954.04</v>
      </c>
      <c r="M170" s="173">
        <f>'10,2'!AA172</f>
        <v>651.66666666666674</v>
      </c>
      <c r="N170" s="123">
        <f>ROUND('10,2'!K170*'1,2'!$E$29,0)</f>
        <v>0</v>
      </c>
      <c r="O170" s="123">
        <f>ROUND('10,2'!L170*'1,2'!$E$29,0)</f>
        <v>0</v>
      </c>
      <c r="P170" s="144"/>
      <c r="Q170" s="144"/>
      <c r="R170" s="144"/>
      <c r="S170" s="144"/>
      <c r="T170" s="144"/>
      <c r="U170" s="144"/>
      <c r="V170" s="145"/>
      <c r="W170" s="145"/>
      <c r="X170" s="145"/>
      <c r="Y170" s="145"/>
      <c r="Z170" s="145"/>
      <c r="AA170" s="145"/>
      <c r="AC170" s="144"/>
      <c r="AE170" s="144"/>
      <c r="AG170" s="144"/>
      <c r="AI170" s="144"/>
    </row>
    <row r="171" spans="1:35" ht="25.5" x14ac:dyDescent="0.2">
      <c r="A171" s="16">
        <f t="shared" si="3"/>
        <v>159</v>
      </c>
      <c r="B171" s="16" t="s">
        <v>2537</v>
      </c>
      <c r="C171" s="17" t="s">
        <v>2538</v>
      </c>
      <c r="D171" s="16" t="s">
        <v>15</v>
      </c>
      <c r="E171" s="123">
        <v>684</v>
      </c>
      <c r="F171" s="123">
        <f>'10,2'!U173*'10,2'!$K$7</f>
        <v>766.56666666666672</v>
      </c>
      <c r="G171" s="123">
        <f>'10,2'!U173</f>
        <v>628.33333333333337</v>
      </c>
      <c r="H171" s="123">
        <v>1013</v>
      </c>
      <c r="I171" s="123">
        <f>'10,2'!X173*'10,2'!$K$7</f>
        <v>1150.8666666666668</v>
      </c>
      <c r="J171" s="123">
        <f>'10,2'!X173</f>
        <v>943.33333333333337</v>
      </c>
      <c r="K171" s="123">
        <v>1736</v>
      </c>
      <c r="L171" s="123">
        <f>'10,2'!Z173*'10,2'!$K$7</f>
        <v>2324.1</v>
      </c>
      <c r="M171" s="173">
        <f>'10,2'!AA173</f>
        <v>1587.5</v>
      </c>
      <c r="N171" s="123">
        <f>ROUND('10,2'!K171*'1,2'!$E$29,0)</f>
        <v>0</v>
      </c>
      <c r="O171" s="123">
        <f>ROUND('10,2'!L171*'1,2'!$E$29,0)</f>
        <v>0</v>
      </c>
      <c r="P171" s="144"/>
      <c r="Q171" s="144"/>
      <c r="R171" s="144"/>
      <c r="S171" s="144"/>
      <c r="T171" s="144"/>
      <c r="U171" s="144"/>
      <c r="V171" s="145"/>
      <c r="W171" s="145"/>
      <c r="X171" s="145"/>
      <c r="Y171" s="145"/>
      <c r="Z171" s="145"/>
      <c r="AA171" s="145"/>
      <c r="AC171" s="144"/>
      <c r="AE171" s="144"/>
      <c r="AG171" s="144"/>
      <c r="AI171" s="144"/>
    </row>
    <row r="172" spans="1:35" x14ac:dyDescent="0.2">
      <c r="A172" s="16">
        <f t="shared" si="3"/>
        <v>160</v>
      </c>
      <c r="B172" s="16" t="s">
        <v>2539</v>
      </c>
      <c r="C172" s="17" t="s">
        <v>2540</v>
      </c>
      <c r="D172" s="16" t="s">
        <v>15</v>
      </c>
      <c r="E172" s="123">
        <v>341</v>
      </c>
      <c r="F172" s="123">
        <f>'10,2'!U174*'10,2'!$K$7</f>
        <v>383.28333333333336</v>
      </c>
      <c r="G172" s="123">
        <f>'10,2'!U174</f>
        <v>314.16666666666669</v>
      </c>
      <c r="H172" s="123">
        <v>517</v>
      </c>
      <c r="I172" s="123">
        <f>'10,2'!X174*'10,2'!$K$7</f>
        <v>588.65</v>
      </c>
      <c r="J172" s="123">
        <f>'10,2'!X174</f>
        <v>482.5</v>
      </c>
      <c r="K172" s="123">
        <v>867</v>
      </c>
      <c r="L172" s="123">
        <f>'10,2'!Z174*'10,2'!$K$7</f>
        <v>1166.32</v>
      </c>
      <c r="M172" s="173">
        <f>'10,2'!AA174</f>
        <v>796.66666666666674</v>
      </c>
      <c r="N172" s="123">
        <f>ROUND('10,2'!K172*'1,2'!$E$29,0)</f>
        <v>0</v>
      </c>
      <c r="O172" s="123">
        <f>ROUND('10,2'!L172*'1,2'!$E$29,0)</f>
        <v>0</v>
      </c>
      <c r="P172" s="144"/>
      <c r="Q172" s="144"/>
      <c r="R172" s="144"/>
      <c r="S172" s="144"/>
      <c r="T172" s="144"/>
      <c r="U172" s="144"/>
      <c r="V172" s="145"/>
      <c r="W172" s="145"/>
      <c r="X172" s="145"/>
      <c r="Y172" s="145"/>
      <c r="Z172" s="145"/>
      <c r="AA172" s="145"/>
      <c r="AC172" s="144"/>
      <c r="AE172" s="144"/>
      <c r="AG172" s="144"/>
      <c r="AI172" s="144"/>
    </row>
    <row r="173" spans="1:35" x14ac:dyDescent="0.2">
      <c r="A173" s="16">
        <f t="shared" si="3"/>
        <v>161</v>
      </c>
      <c r="B173" s="16" t="s">
        <v>2541</v>
      </c>
      <c r="C173" s="17" t="s">
        <v>2542</v>
      </c>
      <c r="D173" s="16" t="s">
        <v>15</v>
      </c>
      <c r="E173" s="123">
        <v>152</v>
      </c>
      <c r="F173" s="123">
        <f>'10,2'!U175*'10,2'!$K$7</f>
        <v>169.78333333333336</v>
      </c>
      <c r="G173" s="123">
        <f>'10,2'!U175</f>
        <v>139.16666666666669</v>
      </c>
      <c r="H173" s="123">
        <v>227</v>
      </c>
      <c r="I173" s="123">
        <f>'10,2'!X175*'10,2'!$K$7</f>
        <v>254.16666666666669</v>
      </c>
      <c r="J173" s="123">
        <f>'10,2'!X175</f>
        <v>208.33333333333334</v>
      </c>
      <c r="K173" s="123">
        <v>387</v>
      </c>
      <c r="L173" s="123">
        <f>'10,2'!Z175*'10,2'!$K$7</f>
        <v>517.28</v>
      </c>
      <c r="M173" s="173">
        <f>'10,2'!AA175</f>
        <v>353.33333333333337</v>
      </c>
      <c r="N173" s="123">
        <f>ROUND('10,2'!K173*'1,2'!$E$29,0)</f>
        <v>0</v>
      </c>
      <c r="O173" s="123">
        <f>ROUND('10,2'!L173*'1,2'!$E$29,0)</f>
        <v>0</v>
      </c>
      <c r="P173" s="144"/>
      <c r="Q173" s="144"/>
      <c r="R173" s="144"/>
      <c r="S173" s="144"/>
      <c r="T173" s="144"/>
      <c r="U173" s="144"/>
      <c r="V173" s="145"/>
      <c r="W173" s="145"/>
      <c r="X173" s="145"/>
      <c r="Y173" s="145"/>
      <c r="Z173" s="145"/>
      <c r="AA173" s="145"/>
      <c r="AC173" s="144"/>
      <c r="AE173" s="144"/>
      <c r="AG173" s="144"/>
      <c r="AI173" s="144"/>
    </row>
    <row r="174" spans="1:35" x14ac:dyDescent="0.2">
      <c r="A174" s="16">
        <f t="shared" si="3"/>
        <v>162</v>
      </c>
      <c r="B174" s="16" t="s">
        <v>2543</v>
      </c>
      <c r="C174" s="17" t="s">
        <v>2544</v>
      </c>
      <c r="D174" s="16" t="s">
        <v>15</v>
      </c>
      <c r="E174" s="123">
        <v>236</v>
      </c>
      <c r="F174" s="123">
        <f>'10,2'!U176*'10,2'!$K$7</f>
        <v>266.36666666666667</v>
      </c>
      <c r="G174" s="123">
        <f>'10,2'!U176</f>
        <v>218.33333333333334</v>
      </c>
      <c r="H174" s="123">
        <v>353</v>
      </c>
      <c r="I174" s="123">
        <f>'10,2'!X176*'10,2'!$K$7</f>
        <v>399.55</v>
      </c>
      <c r="J174" s="123">
        <f>'10,2'!X176</f>
        <v>327.5</v>
      </c>
      <c r="K174" s="123">
        <v>602</v>
      </c>
      <c r="L174" s="123">
        <f>'10,2'!Z176*'10,2'!$K$7</f>
        <v>806.42</v>
      </c>
      <c r="M174" s="173">
        <f>'10,2'!AA176</f>
        <v>550.83333333333337</v>
      </c>
      <c r="N174" s="123">
        <f>ROUND('10,2'!K174*'1,2'!$E$29,0)</f>
        <v>0</v>
      </c>
      <c r="O174" s="123">
        <f>ROUND('10,2'!L174*'1,2'!$E$29,0)</f>
        <v>0</v>
      </c>
      <c r="P174" s="144"/>
      <c r="Q174" s="144"/>
      <c r="R174" s="144"/>
      <c r="S174" s="144"/>
      <c r="T174" s="144"/>
      <c r="U174" s="144"/>
      <c r="V174" s="145"/>
      <c r="W174" s="145"/>
      <c r="X174" s="145"/>
      <c r="Y174" s="145"/>
      <c r="Z174" s="145"/>
      <c r="AA174" s="145"/>
      <c r="AC174" s="144"/>
      <c r="AE174" s="144"/>
      <c r="AG174" s="144"/>
      <c r="AI174" s="144"/>
    </row>
    <row r="175" spans="1:35" x14ac:dyDescent="0.2">
      <c r="A175" s="16">
        <f t="shared" si="3"/>
        <v>163</v>
      </c>
      <c r="B175" s="16" t="s">
        <v>2545</v>
      </c>
      <c r="C175" s="17" t="s">
        <v>2420</v>
      </c>
      <c r="D175" s="16" t="s">
        <v>15</v>
      </c>
      <c r="E175" s="123">
        <v>169</v>
      </c>
      <c r="F175" s="123">
        <f>'10,2'!U177*'10,2'!$K$7</f>
        <v>193.16666666666669</v>
      </c>
      <c r="G175" s="123">
        <f>'10,2'!U177</f>
        <v>158.33333333333334</v>
      </c>
      <c r="H175" s="123">
        <v>259</v>
      </c>
      <c r="I175" s="123">
        <f>'10,2'!X177*'10,2'!$K$7</f>
        <v>293.81666666666666</v>
      </c>
      <c r="J175" s="123">
        <f>'10,2'!X177</f>
        <v>240.83333333333334</v>
      </c>
      <c r="K175" s="123">
        <v>434</v>
      </c>
      <c r="L175" s="123">
        <f>'10,2'!Z177*'10,2'!$K$7</f>
        <v>583.16</v>
      </c>
      <c r="M175" s="173">
        <f>'10,2'!AA177</f>
        <v>398.33333333333337</v>
      </c>
      <c r="N175" s="123">
        <f>ROUND('10,2'!K175*'1,2'!$E$29,0)</f>
        <v>0</v>
      </c>
      <c r="O175" s="123">
        <f>ROUND('10,2'!L175*'1,2'!$E$29,0)</f>
        <v>0</v>
      </c>
      <c r="P175" s="144"/>
      <c r="Q175" s="144"/>
      <c r="R175" s="144"/>
      <c r="S175" s="144"/>
      <c r="T175" s="144"/>
      <c r="U175" s="144"/>
      <c r="V175" s="145"/>
      <c r="W175" s="145"/>
      <c r="X175" s="145"/>
      <c r="Y175" s="145"/>
      <c r="Z175" s="145"/>
      <c r="AA175" s="145"/>
      <c r="AC175" s="144"/>
      <c r="AE175" s="144"/>
      <c r="AG175" s="144"/>
      <c r="AI175" s="144"/>
    </row>
    <row r="176" spans="1:35" x14ac:dyDescent="0.2">
      <c r="A176" s="16">
        <f t="shared" si="3"/>
        <v>164</v>
      </c>
      <c r="B176" s="16" t="s">
        <v>2546</v>
      </c>
      <c r="C176" s="17" t="s">
        <v>2408</v>
      </c>
      <c r="D176" s="16" t="s">
        <v>15</v>
      </c>
      <c r="E176" s="123">
        <v>305</v>
      </c>
      <c r="F176" s="123">
        <f>'10,2'!U178*'10,2'!$K$7</f>
        <v>341.59999999999997</v>
      </c>
      <c r="G176" s="123">
        <f>'10,2'!U178</f>
        <v>280</v>
      </c>
      <c r="H176" s="123">
        <v>447</v>
      </c>
      <c r="I176" s="123">
        <f>'10,2'!X178*'10,2'!$K$7</f>
        <v>509.34999999999997</v>
      </c>
      <c r="J176" s="123">
        <f>'10,2'!X178</f>
        <v>417.5</v>
      </c>
      <c r="K176" s="123">
        <v>770</v>
      </c>
      <c r="L176" s="123">
        <f>'10,2'!Z178*'10,2'!$K$7</f>
        <v>1032.1199999999999</v>
      </c>
      <c r="M176" s="173">
        <f>'10,2'!AA178</f>
        <v>705</v>
      </c>
      <c r="N176" s="123">
        <f>ROUND('10,2'!K176*'1,2'!$E$29,0)</f>
        <v>0</v>
      </c>
      <c r="O176" s="123">
        <f>ROUND('10,2'!L176*'1,2'!$E$29,0)</f>
        <v>0</v>
      </c>
      <c r="P176" s="144"/>
      <c r="Q176" s="144"/>
      <c r="R176" s="144"/>
      <c r="S176" s="144"/>
      <c r="T176" s="144"/>
      <c r="U176" s="144"/>
      <c r="V176" s="145"/>
      <c r="W176" s="145"/>
      <c r="X176" s="145"/>
      <c r="Y176" s="145"/>
      <c r="Z176" s="145"/>
      <c r="AA176" s="145"/>
      <c r="AC176" s="144"/>
      <c r="AE176" s="144"/>
      <c r="AG176" s="144"/>
      <c r="AI176" s="144"/>
    </row>
    <row r="177" spans="1:35" x14ac:dyDescent="0.2">
      <c r="A177" s="16">
        <f t="shared" si="3"/>
        <v>165</v>
      </c>
      <c r="B177" s="16" t="s">
        <v>2547</v>
      </c>
      <c r="C177" s="17" t="s">
        <v>2548</v>
      </c>
      <c r="D177" s="16" t="s">
        <v>15</v>
      </c>
      <c r="E177" s="123">
        <v>157</v>
      </c>
      <c r="F177" s="123">
        <f>'10,2'!U179*'10,2'!$K$7</f>
        <v>174.86666666666667</v>
      </c>
      <c r="G177" s="123">
        <f>'10,2'!U179</f>
        <v>143.33333333333334</v>
      </c>
      <c r="H177" s="123">
        <v>233</v>
      </c>
      <c r="I177" s="123">
        <f>'10,2'!X179*'10,2'!$K$7</f>
        <v>264.33333333333337</v>
      </c>
      <c r="J177" s="123">
        <f>'10,2'!X179</f>
        <v>216.66666666666669</v>
      </c>
      <c r="K177" s="123">
        <v>398</v>
      </c>
      <c r="L177" s="123">
        <f>'10,2'!Z179*'10,2'!$K$7</f>
        <v>534.36</v>
      </c>
      <c r="M177" s="173">
        <f>'10,2'!AA179</f>
        <v>365</v>
      </c>
      <c r="N177" s="123">
        <f>ROUND('10,2'!K177*'1,2'!$E$29,0)</f>
        <v>0</v>
      </c>
      <c r="O177" s="123">
        <f>ROUND('10,2'!L177*'1,2'!$E$29,0)</f>
        <v>0</v>
      </c>
      <c r="P177" s="144"/>
      <c r="Q177" s="144"/>
      <c r="R177" s="144"/>
      <c r="S177" s="144"/>
      <c r="T177" s="144"/>
      <c r="U177" s="144"/>
      <c r="V177" s="145"/>
      <c r="W177" s="145"/>
      <c r="X177" s="145"/>
      <c r="Y177" s="145"/>
      <c r="Z177" s="145"/>
      <c r="AA177" s="145"/>
      <c r="AC177" s="144"/>
      <c r="AE177" s="144"/>
      <c r="AG177" s="144"/>
      <c r="AI177" s="144"/>
    </row>
    <row r="178" spans="1:35" x14ac:dyDescent="0.2">
      <c r="A178" s="16">
        <f t="shared" si="3"/>
        <v>166</v>
      </c>
      <c r="B178" s="16" t="s">
        <v>2549</v>
      </c>
      <c r="C178" s="17" t="s">
        <v>2550</v>
      </c>
      <c r="D178" s="16" t="s">
        <v>15</v>
      </c>
      <c r="E178" s="123">
        <v>632</v>
      </c>
      <c r="F178" s="123">
        <f>'10,2'!U180*'10,2'!$K$7</f>
        <v>709.63333333333344</v>
      </c>
      <c r="G178" s="123">
        <f>'10,2'!U180</f>
        <v>581.66666666666674</v>
      </c>
      <c r="H178" s="123">
        <v>935</v>
      </c>
      <c r="I178" s="123">
        <f>'10,2'!X180*'10,2'!$K$7</f>
        <v>1062.4166666666667</v>
      </c>
      <c r="J178" s="123">
        <f>'10,2'!X180</f>
        <v>870.83333333333337</v>
      </c>
      <c r="K178" s="123">
        <v>1603</v>
      </c>
      <c r="L178" s="123">
        <f>'10,2'!Z180*'10,2'!$K$7</f>
        <v>2147.1999999999998</v>
      </c>
      <c r="M178" s="173">
        <f>'10,2'!AA180</f>
        <v>1466.6666666666667</v>
      </c>
      <c r="N178" s="123">
        <f>ROUND('10,2'!K178*'1,2'!$E$29,0)</f>
        <v>0</v>
      </c>
      <c r="O178" s="123">
        <f>ROUND('10,2'!L178*'1,2'!$E$29,0)</f>
        <v>0</v>
      </c>
      <c r="P178" s="144"/>
      <c r="Q178" s="144"/>
      <c r="R178" s="144"/>
      <c r="S178" s="144"/>
      <c r="T178" s="144"/>
      <c r="U178" s="144"/>
      <c r="V178" s="145"/>
      <c r="W178" s="145"/>
      <c r="X178" s="145"/>
      <c r="Y178" s="145"/>
      <c r="Z178" s="145"/>
      <c r="AA178" s="145"/>
      <c r="AC178" s="144"/>
      <c r="AE178" s="144"/>
      <c r="AG178" s="144"/>
      <c r="AI178" s="144"/>
    </row>
    <row r="179" spans="1:35" x14ac:dyDescent="0.2">
      <c r="A179" s="16">
        <f t="shared" si="3"/>
        <v>167</v>
      </c>
      <c r="B179" s="16" t="s">
        <v>2551</v>
      </c>
      <c r="C179" s="17" t="s">
        <v>2552</v>
      </c>
      <c r="D179" s="16" t="s">
        <v>15</v>
      </c>
      <c r="E179" s="123">
        <v>674</v>
      </c>
      <c r="F179" s="123">
        <f>'10,2'!U181*'10,2'!$K$7</f>
        <v>755.38333333333344</v>
      </c>
      <c r="G179" s="123">
        <f>'10,2'!U181</f>
        <v>619.16666666666674</v>
      </c>
      <c r="H179" s="123">
        <v>998</v>
      </c>
      <c r="I179" s="123">
        <f>'10,2'!X181*'10,2'!$K$7</f>
        <v>1134.5999999999999</v>
      </c>
      <c r="J179" s="123">
        <f>'10,2'!X181</f>
        <v>930</v>
      </c>
      <c r="K179" s="123">
        <v>1712</v>
      </c>
      <c r="L179" s="123">
        <f>'10,2'!Z181*'10,2'!$K$7</f>
        <v>2292.38</v>
      </c>
      <c r="M179" s="173">
        <f>'10,2'!AA181</f>
        <v>1565.8333333333335</v>
      </c>
      <c r="N179" s="123">
        <f>ROUND('10,2'!K179*'1,2'!$E$29,0)</f>
        <v>0</v>
      </c>
      <c r="O179" s="123">
        <f>ROUND('10,2'!L179*'1,2'!$E$29,0)</f>
        <v>0</v>
      </c>
      <c r="P179" s="144"/>
      <c r="Q179" s="144"/>
      <c r="R179" s="144"/>
      <c r="S179" s="144"/>
      <c r="T179" s="144"/>
      <c r="U179" s="144"/>
      <c r="V179" s="145"/>
      <c r="W179" s="145"/>
      <c r="X179" s="145"/>
      <c r="Y179" s="145"/>
      <c r="Z179" s="145"/>
      <c r="AA179" s="145"/>
      <c r="AC179" s="144"/>
      <c r="AE179" s="144"/>
      <c r="AG179" s="144"/>
      <c r="AI179" s="144"/>
    </row>
    <row r="180" spans="1:35" x14ac:dyDescent="0.2">
      <c r="A180" s="16">
        <f t="shared" si="3"/>
        <v>168</v>
      </c>
      <c r="B180" s="16" t="s">
        <v>2553</v>
      </c>
      <c r="C180" s="17" t="s">
        <v>2554</v>
      </c>
      <c r="D180" s="16" t="s">
        <v>15</v>
      </c>
      <c r="E180" s="123">
        <v>285</v>
      </c>
      <c r="F180" s="123">
        <f>'10,2'!U182*'10,2'!$K$7</f>
        <v>319.23333333333335</v>
      </c>
      <c r="G180" s="123">
        <f>'10,2'!U182</f>
        <v>261.66666666666669</v>
      </c>
      <c r="H180" s="123">
        <v>423</v>
      </c>
      <c r="I180" s="123">
        <f>'10,2'!X182*'10,2'!$K$7</f>
        <v>479.86666666666667</v>
      </c>
      <c r="J180" s="123">
        <f>'10,2'!X182</f>
        <v>393.33333333333337</v>
      </c>
      <c r="K180" s="123">
        <v>722</v>
      </c>
      <c r="L180" s="123">
        <f>'10,2'!Z182*'10,2'!$K$7</f>
        <v>969.9</v>
      </c>
      <c r="M180" s="173">
        <f>'10,2'!AA182</f>
        <v>662.5</v>
      </c>
      <c r="N180" s="123">
        <f>ROUND('10,2'!K180*'1,2'!$E$29,0)</f>
        <v>0</v>
      </c>
      <c r="O180" s="123">
        <f>ROUND('10,2'!L180*'1,2'!$E$29,0)</f>
        <v>0</v>
      </c>
      <c r="P180" s="144"/>
      <c r="Q180" s="144"/>
      <c r="R180" s="144"/>
      <c r="S180" s="144"/>
      <c r="T180" s="144"/>
      <c r="U180" s="144"/>
      <c r="V180" s="145"/>
      <c r="W180" s="145"/>
      <c r="X180" s="145"/>
      <c r="Y180" s="145"/>
      <c r="Z180" s="145"/>
      <c r="AA180" s="145"/>
      <c r="AC180" s="144"/>
      <c r="AE180" s="144"/>
      <c r="AG180" s="144"/>
      <c r="AI180" s="144"/>
    </row>
    <row r="181" spans="1:35" x14ac:dyDescent="0.2">
      <c r="A181" s="16">
        <f t="shared" si="3"/>
        <v>169</v>
      </c>
      <c r="B181" s="16" t="s">
        <v>2555</v>
      </c>
      <c r="C181" s="17" t="s">
        <v>2556</v>
      </c>
      <c r="D181" s="16" t="s">
        <v>15</v>
      </c>
      <c r="E181" s="123">
        <v>408</v>
      </c>
      <c r="F181" s="123">
        <f>'10,2'!U183*'10,2'!$K$7</f>
        <v>457.5</v>
      </c>
      <c r="G181" s="123">
        <f>'10,2'!U183</f>
        <v>375</v>
      </c>
      <c r="H181" s="123">
        <v>605</v>
      </c>
      <c r="I181" s="123">
        <f>'10,2'!X183*'10,2'!$K$7</f>
        <v>686.25</v>
      </c>
      <c r="J181" s="123">
        <f>'10,2'!X183</f>
        <v>562.5</v>
      </c>
      <c r="K181" s="123">
        <v>1036</v>
      </c>
      <c r="L181" s="123">
        <f>'10,2'!Z183*'10,2'!$K$7</f>
        <v>1390.8</v>
      </c>
      <c r="M181" s="173">
        <f>'10,2'!AA183</f>
        <v>950</v>
      </c>
      <c r="N181" s="123">
        <f>ROUND('10,2'!K181*'1,2'!$E$29,0)</f>
        <v>0</v>
      </c>
      <c r="O181" s="123">
        <f>ROUND('10,2'!L181*'1,2'!$E$29,0)</f>
        <v>0</v>
      </c>
      <c r="P181" s="144"/>
      <c r="Q181" s="144"/>
      <c r="R181" s="144"/>
      <c r="S181" s="144"/>
      <c r="T181" s="144"/>
      <c r="U181" s="144"/>
      <c r="V181" s="145"/>
      <c r="W181" s="145"/>
      <c r="X181" s="145"/>
      <c r="Y181" s="145"/>
      <c r="Z181" s="145"/>
      <c r="AA181" s="145"/>
      <c r="AC181" s="144"/>
      <c r="AE181" s="144"/>
      <c r="AG181" s="144"/>
      <c r="AI181" s="144"/>
    </row>
    <row r="182" spans="1:35" ht="25.5" x14ac:dyDescent="0.2">
      <c r="A182" s="16">
        <f t="shared" si="3"/>
        <v>170</v>
      </c>
      <c r="B182" s="16" t="s">
        <v>2557</v>
      </c>
      <c r="C182" s="17" t="s">
        <v>2558</v>
      </c>
      <c r="D182" s="16" t="s">
        <v>15</v>
      </c>
      <c r="E182" s="123">
        <v>475</v>
      </c>
      <c r="F182" s="123">
        <f>'10,2'!U184*'10,2'!$K$7</f>
        <v>531.7166666666667</v>
      </c>
      <c r="G182" s="123">
        <f>'10,2'!U184</f>
        <v>435.83333333333337</v>
      </c>
      <c r="H182" s="123">
        <v>704</v>
      </c>
      <c r="I182" s="123">
        <f>'10,2'!X184*'10,2'!$K$7</f>
        <v>798.08333333333337</v>
      </c>
      <c r="J182" s="123">
        <f>'10,2'!X184</f>
        <v>654.16666666666674</v>
      </c>
      <c r="K182" s="123">
        <v>1206</v>
      </c>
      <c r="L182" s="123">
        <f>'10,2'!Z184*'10,2'!$K$7</f>
        <v>1615.28</v>
      </c>
      <c r="M182" s="173">
        <f>'10,2'!AA184</f>
        <v>1103.3333333333335</v>
      </c>
      <c r="N182" s="123">
        <f>ROUND('10,2'!K182*'1,2'!$E$29,0)</f>
        <v>0</v>
      </c>
      <c r="O182" s="123">
        <f>ROUND('10,2'!L182*'1,2'!$E$29,0)</f>
        <v>0</v>
      </c>
      <c r="P182" s="144"/>
      <c r="Q182" s="144"/>
      <c r="R182" s="144"/>
      <c r="S182" s="144"/>
      <c r="T182" s="144"/>
      <c r="U182" s="144"/>
      <c r="V182" s="145"/>
      <c r="W182" s="145"/>
      <c r="X182" s="145"/>
      <c r="Y182" s="145"/>
      <c r="Z182" s="145"/>
      <c r="AA182" s="145"/>
      <c r="AC182" s="144"/>
      <c r="AE182" s="144"/>
      <c r="AG182" s="144"/>
      <c r="AI182" s="144"/>
    </row>
    <row r="183" spans="1:35" x14ac:dyDescent="0.2">
      <c r="A183" s="16">
        <f t="shared" si="3"/>
        <v>171</v>
      </c>
      <c r="B183" s="16" t="s">
        <v>2559</v>
      </c>
      <c r="C183" s="17" t="s">
        <v>2376</v>
      </c>
      <c r="D183" s="16" t="s">
        <v>15</v>
      </c>
      <c r="E183" s="123">
        <v>671</v>
      </c>
      <c r="F183" s="123">
        <f>'10,2'!U185*'10,2'!$K$7</f>
        <v>718.78333333333342</v>
      </c>
      <c r="G183" s="123">
        <f>'10,2'!U185</f>
        <v>589.16666666666674</v>
      </c>
      <c r="H183" s="123">
        <v>700</v>
      </c>
      <c r="I183" s="123">
        <f>'10,2'!X185*'10,2'!$K$7</f>
        <v>783.85</v>
      </c>
      <c r="J183" s="123">
        <f>'10,2'!X185</f>
        <v>642.5</v>
      </c>
      <c r="K183" s="123">
        <v>1631</v>
      </c>
      <c r="L183" s="123">
        <f>'10,2'!Z185*'10,2'!$K$7</f>
        <v>2072.7799999999997</v>
      </c>
      <c r="M183" s="173">
        <f>'10,2'!AA185</f>
        <v>1415.8333333333335</v>
      </c>
      <c r="N183" s="123">
        <f>ROUND('10,2'!K183*'1,2'!$E$29,0)</f>
        <v>0</v>
      </c>
      <c r="O183" s="123">
        <f>ROUND('10,2'!L183*'1,2'!$E$29,0)</f>
        <v>0</v>
      </c>
      <c r="P183" s="144"/>
      <c r="Q183" s="144"/>
      <c r="R183" s="144"/>
      <c r="S183" s="144"/>
      <c r="T183" s="144"/>
      <c r="U183" s="144"/>
      <c r="V183" s="145"/>
      <c r="W183" s="145"/>
      <c r="X183" s="145"/>
      <c r="Y183" s="145"/>
      <c r="Z183" s="145"/>
      <c r="AA183" s="145"/>
      <c r="AC183" s="144"/>
      <c r="AE183" s="144"/>
      <c r="AG183" s="144"/>
      <c r="AI183" s="144"/>
    </row>
    <row r="184" spans="1:35" x14ac:dyDescent="0.2">
      <c r="A184" s="16">
        <f t="shared" si="3"/>
        <v>172</v>
      </c>
      <c r="B184" s="16" t="s">
        <v>2560</v>
      </c>
      <c r="C184" s="17" t="s">
        <v>2561</v>
      </c>
      <c r="D184" s="16" t="s">
        <v>15</v>
      </c>
      <c r="E184" s="123">
        <v>807</v>
      </c>
      <c r="F184" s="123">
        <f>'10,2'!U186*'10,2'!$K$7</f>
        <v>904.83333333333337</v>
      </c>
      <c r="G184" s="123">
        <f>'10,2'!U186</f>
        <v>741.66666666666674</v>
      </c>
      <c r="H184" s="123">
        <v>1196</v>
      </c>
      <c r="I184" s="123">
        <f>'10,2'!X186*'10,2'!$K$7</f>
        <v>1358.2666666666669</v>
      </c>
      <c r="J184" s="123">
        <f>'10,2'!X186</f>
        <v>1113.3333333333335</v>
      </c>
      <c r="K184" s="123">
        <v>2048</v>
      </c>
      <c r="L184" s="123">
        <f>'10,2'!Z186*'10,2'!$K$7</f>
        <v>2745</v>
      </c>
      <c r="M184" s="173">
        <f>'10,2'!AA186</f>
        <v>1875</v>
      </c>
      <c r="N184" s="123">
        <f>ROUND('10,2'!K184*'1,2'!$E$29,0)</f>
        <v>0</v>
      </c>
      <c r="O184" s="123">
        <f>ROUND('10,2'!L184*'1,2'!$E$29,0)</f>
        <v>0</v>
      </c>
      <c r="P184" s="144"/>
      <c r="Q184" s="144"/>
      <c r="R184" s="144"/>
      <c r="S184" s="144"/>
      <c r="T184" s="144"/>
      <c r="U184" s="144"/>
      <c r="V184" s="145"/>
      <c r="W184" s="145"/>
      <c r="X184" s="145"/>
      <c r="Y184" s="145"/>
      <c r="Z184" s="145"/>
      <c r="AA184" s="145"/>
      <c r="AC184" s="144"/>
      <c r="AE184" s="144"/>
      <c r="AG184" s="144"/>
      <c r="AI184" s="144"/>
    </row>
    <row r="185" spans="1:35" x14ac:dyDescent="0.2">
      <c r="A185" s="16">
        <f t="shared" si="3"/>
        <v>173</v>
      </c>
      <c r="B185" s="16" t="s">
        <v>2562</v>
      </c>
      <c r="C185" s="17" t="s">
        <v>2563</v>
      </c>
      <c r="D185" s="16" t="s">
        <v>15</v>
      </c>
      <c r="E185" s="123">
        <v>617</v>
      </c>
      <c r="F185" s="123">
        <f>'10,2'!U187*'10,2'!$K$7</f>
        <v>692.35</v>
      </c>
      <c r="G185" s="123">
        <f>'10,2'!U187</f>
        <v>567.5</v>
      </c>
      <c r="H185" s="123">
        <v>915</v>
      </c>
      <c r="I185" s="123">
        <f>'10,2'!X187*'10,2'!$K$7</f>
        <v>1038.0166666666667</v>
      </c>
      <c r="J185" s="123">
        <f>'10,2'!X187</f>
        <v>850.83333333333337</v>
      </c>
      <c r="K185" s="123">
        <v>1566</v>
      </c>
      <c r="L185" s="123">
        <f>'10,2'!Z187*'10,2'!$K$7</f>
        <v>2100.84</v>
      </c>
      <c r="M185" s="173">
        <f>'10,2'!AA187</f>
        <v>1435</v>
      </c>
      <c r="N185" s="123">
        <f>ROUND('10,2'!K185*'1,2'!$E$29,0)</f>
        <v>0</v>
      </c>
      <c r="O185" s="123">
        <f>ROUND('10,2'!L185*'1,2'!$E$29,0)</f>
        <v>0</v>
      </c>
      <c r="P185" s="144"/>
      <c r="Q185" s="144"/>
      <c r="R185" s="144"/>
      <c r="S185" s="144"/>
      <c r="T185" s="144"/>
      <c r="U185" s="144"/>
      <c r="V185" s="145"/>
      <c r="W185" s="145"/>
      <c r="X185" s="145"/>
      <c r="Y185" s="145"/>
      <c r="Z185" s="145"/>
      <c r="AA185" s="145"/>
      <c r="AC185" s="144"/>
      <c r="AE185" s="144"/>
      <c r="AG185" s="144"/>
      <c r="AI185" s="144"/>
    </row>
    <row r="186" spans="1:35" x14ac:dyDescent="0.2">
      <c r="A186" s="16">
        <f t="shared" si="3"/>
        <v>174</v>
      </c>
      <c r="B186" s="16" t="s">
        <v>2564</v>
      </c>
      <c r="C186" s="17" t="s">
        <v>2565</v>
      </c>
      <c r="D186" s="16" t="s">
        <v>15</v>
      </c>
      <c r="E186" s="123">
        <v>157</v>
      </c>
      <c r="F186" s="123">
        <f>'10,2'!U188*'10,2'!$K$7</f>
        <v>174.86666666666667</v>
      </c>
      <c r="G186" s="123">
        <f>'10,2'!U188</f>
        <v>143.33333333333334</v>
      </c>
      <c r="H186" s="123">
        <v>233</v>
      </c>
      <c r="I186" s="123">
        <f>'10,2'!X188*'10,2'!$K$7</f>
        <v>264.33333333333337</v>
      </c>
      <c r="J186" s="123">
        <f>'10,2'!X188</f>
        <v>216.66666666666669</v>
      </c>
      <c r="K186" s="123">
        <v>398</v>
      </c>
      <c r="L186" s="123">
        <f>'10,2'!Z188*'10,2'!$K$7</f>
        <v>534.36</v>
      </c>
      <c r="M186" s="173">
        <f>'10,2'!AA188</f>
        <v>365</v>
      </c>
      <c r="N186" s="123">
        <f>ROUND('10,2'!K186*'1,2'!$E$29,0)</f>
        <v>0</v>
      </c>
      <c r="O186" s="123">
        <f>ROUND('10,2'!L186*'1,2'!$E$29,0)</f>
        <v>0</v>
      </c>
      <c r="P186" s="144"/>
      <c r="Q186" s="144"/>
      <c r="R186" s="144"/>
      <c r="S186" s="144"/>
      <c r="T186" s="144"/>
      <c r="U186" s="144"/>
      <c r="V186" s="145"/>
      <c r="W186" s="145"/>
      <c r="X186" s="145"/>
      <c r="Y186" s="145"/>
      <c r="Z186" s="145"/>
      <c r="AA186" s="145"/>
      <c r="AC186" s="144"/>
      <c r="AE186" s="144"/>
      <c r="AG186" s="144"/>
      <c r="AI186" s="144"/>
    </row>
    <row r="187" spans="1:35" ht="25.5" x14ac:dyDescent="0.2">
      <c r="A187" s="16">
        <f t="shared" si="3"/>
        <v>175</v>
      </c>
      <c r="B187" s="16" t="s">
        <v>2566</v>
      </c>
      <c r="C187" s="17" t="s">
        <v>2567</v>
      </c>
      <c r="D187" s="16" t="s">
        <v>15</v>
      </c>
      <c r="E187" s="123">
        <v>713</v>
      </c>
      <c r="F187" s="123">
        <f>'10,2'!U189*'10,2'!$K$7</f>
        <v>798.08333333333337</v>
      </c>
      <c r="G187" s="123">
        <f>'10,2'!U189</f>
        <v>654.16666666666674</v>
      </c>
      <c r="H187" s="123">
        <v>1056</v>
      </c>
      <c r="I187" s="123">
        <f>'10,2'!X189*'10,2'!$K$7</f>
        <v>1197.6333333333334</v>
      </c>
      <c r="J187" s="123">
        <f>'10,2'!X189</f>
        <v>981.66666666666674</v>
      </c>
      <c r="K187" s="123">
        <v>1808</v>
      </c>
      <c r="L187" s="123">
        <f>'10,2'!Z189*'10,2'!$K$7</f>
        <v>2420.48</v>
      </c>
      <c r="M187" s="173">
        <f>'10,2'!AA189</f>
        <v>1653.3333333333335</v>
      </c>
      <c r="N187" s="123">
        <f>ROUND('10,2'!K187*'1,2'!$E$29,0)</f>
        <v>0</v>
      </c>
      <c r="O187" s="123">
        <f>ROUND('10,2'!L187*'1,2'!$E$29,0)</f>
        <v>0</v>
      </c>
      <c r="P187" s="144"/>
      <c r="Q187" s="144"/>
      <c r="R187" s="144"/>
      <c r="S187" s="144"/>
      <c r="T187" s="144"/>
      <c r="U187" s="144"/>
      <c r="V187" s="145"/>
      <c r="W187" s="145"/>
      <c r="X187" s="145"/>
      <c r="Y187" s="145"/>
      <c r="Z187" s="145"/>
      <c r="AA187" s="145"/>
      <c r="AC187" s="144"/>
      <c r="AE187" s="144"/>
      <c r="AG187" s="144"/>
      <c r="AI187" s="144"/>
    </row>
    <row r="188" spans="1:35" ht="25.5" x14ac:dyDescent="0.2">
      <c r="A188" s="16">
        <f t="shared" si="3"/>
        <v>176</v>
      </c>
      <c r="B188" s="16" t="s">
        <v>2568</v>
      </c>
      <c r="C188" s="17" t="s">
        <v>2569</v>
      </c>
      <c r="D188" s="16" t="s">
        <v>15</v>
      </c>
      <c r="E188" s="123">
        <v>236</v>
      </c>
      <c r="F188" s="123">
        <f>'10,2'!U190*'10,2'!$K$7</f>
        <v>266.36666666666667</v>
      </c>
      <c r="G188" s="123">
        <f>'10,2'!U190</f>
        <v>218.33333333333334</v>
      </c>
      <c r="H188" s="123">
        <v>353</v>
      </c>
      <c r="I188" s="123">
        <f>'10,2'!X190*'10,2'!$K$7</f>
        <v>399.55</v>
      </c>
      <c r="J188" s="123">
        <f>'10,2'!X190</f>
        <v>327.5</v>
      </c>
      <c r="K188" s="123">
        <v>602</v>
      </c>
      <c r="L188" s="123">
        <f>'10,2'!Z190*'10,2'!$K$7</f>
        <v>806.42</v>
      </c>
      <c r="M188" s="173">
        <f>'10,2'!AA190</f>
        <v>550.83333333333337</v>
      </c>
      <c r="N188" s="123">
        <f>ROUND('10,2'!K188*'1,2'!$E$29,0)</f>
        <v>0</v>
      </c>
      <c r="O188" s="123">
        <f>ROUND('10,2'!L188*'1,2'!$E$29,0)</f>
        <v>0</v>
      </c>
      <c r="P188" s="144"/>
      <c r="Q188" s="144"/>
      <c r="R188" s="144"/>
      <c r="S188" s="144"/>
      <c r="T188" s="144"/>
      <c r="U188" s="144"/>
      <c r="V188" s="145"/>
      <c r="W188" s="145"/>
      <c r="X188" s="145"/>
      <c r="Y188" s="145"/>
      <c r="Z188" s="145"/>
      <c r="AA188" s="145"/>
      <c r="AC188" s="144"/>
      <c r="AE188" s="144"/>
      <c r="AG188" s="144"/>
      <c r="AI188" s="144"/>
    </row>
    <row r="189" spans="1:35" x14ac:dyDescent="0.2">
      <c r="A189" s="16">
        <f t="shared" si="3"/>
        <v>177</v>
      </c>
      <c r="B189" s="16" t="s">
        <v>2570</v>
      </c>
      <c r="C189" s="17" t="s">
        <v>2571</v>
      </c>
      <c r="D189" s="16" t="s">
        <v>15</v>
      </c>
      <c r="E189" s="123">
        <v>157</v>
      </c>
      <c r="F189" s="123">
        <f>'10,2'!U191*'10,2'!$K$7</f>
        <v>174.86666666666667</v>
      </c>
      <c r="G189" s="123">
        <f>'10,2'!U191</f>
        <v>143.33333333333334</v>
      </c>
      <c r="H189" s="123">
        <v>233</v>
      </c>
      <c r="I189" s="123">
        <f>'10,2'!X191*'10,2'!$K$7</f>
        <v>264.33333333333337</v>
      </c>
      <c r="J189" s="123">
        <f>'10,2'!X191</f>
        <v>216.66666666666669</v>
      </c>
      <c r="K189" s="123">
        <v>398</v>
      </c>
      <c r="L189" s="123">
        <f>'10,2'!Z191*'10,2'!$K$7</f>
        <v>534.36</v>
      </c>
      <c r="M189" s="173">
        <f>'10,2'!AA191</f>
        <v>365</v>
      </c>
      <c r="N189" s="123">
        <f>ROUND('10,2'!K189*'1,2'!$E$29,0)</f>
        <v>0</v>
      </c>
      <c r="O189" s="123">
        <f>ROUND('10,2'!L189*'1,2'!$E$29,0)</f>
        <v>0</v>
      </c>
      <c r="P189" s="144"/>
      <c r="Q189" s="144"/>
      <c r="R189" s="144"/>
      <c r="S189" s="144"/>
      <c r="T189" s="144"/>
      <c r="U189" s="144"/>
      <c r="V189" s="145"/>
      <c r="W189" s="145"/>
      <c r="X189" s="145"/>
      <c r="Y189" s="145"/>
      <c r="Z189" s="145"/>
      <c r="AA189" s="145"/>
      <c r="AC189" s="144"/>
      <c r="AE189" s="144"/>
      <c r="AG189" s="144"/>
      <c r="AI189" s="144"/>
    </row>
    <row r="190" spans="1:35" x14ac:dyDescent="0.2">
      <c r="A190" s="16">
        <f t="shared" si="3"/>
        <v>178</v>
      </c>
      <c r="B190" s="16" t="s">
        <v>2572</v>
      </c>
      <c r="C190" s="17" t="s">
        <v>2573</v>
      </c>
      <c r="D190" s="16" t="s">
        <v>15</v>
      </c>
      <c r="E190" s="123">
        <v>713</v>
      </c>
      <c r="F190" s="123">
        <f>'10,2'!U192*'10,2'!$K$7</f>
        <v>798.08333333333337</v>
      </c>
      <c r="G190" s="123">
        <f>'10,2'!U192</f>
        <v>654.16666666666674</v>
      </c>
      <c r="H190" s="123">
        <v>1056</v>
      </c>
      <c r="I190" s="123">
        <f>'10,2'!X192*'10,2'!$K$7</f>
        <v>1197.6333333333334</v>
      </c>
      <c r="J190" s="123">
        <f>'10,2'!X192</f>
        <v>981.66666666666674</v>
      </c>
      <c r="K190" s="123">
        <v>1808</v>
      </c>
      <c r="L190" s="123">
        <f>'10,2'!Z192*'10,2'!$K$7</f>
        <v>2420.48</v>
      </c>
      <c r="M190" s="173">
        <f>'10,2'!AA192</f>
        <v>1653.3333333333335</v>
      </c>
      <c r="N190" s="123">
        <f>ROUND('10,2'!K190*'1,2'!$E$29,0)</f>
        <v>0</v>
      </c>
      <c r="O190" s="123">
        <f>ROUND('10,2'!L190*'1,2'!$E$29,0)</f>
        <v>0</v>
      </c>
      <c r="P190" s="144"/>
      <c r="Q190" s="144"/>
      <c r="R190" s="144"/>
      <c r="S190" s="144"/>
      <c r="T190" s="144"/>
      <c r="U190" s="144"/>
      <c r="V190" s="145"/>
      <c r="W190" s="145"/>
      <c r="X190" s="145"/>
      <c r="Y190" s="145"/>
      <c r="Z190" s="145"/>
      <c r="AA190" s="145"/>
      <c r="AC190" s="144"/>
      <c r="AE190" s="144"/>
      <c r="AG190" s="144"/>
      <c r="AI190" s="144"/>
    </row>
    <row r="191" spans="1:35" x14ac:dyDescent="0.2">
      <c r="A191" s="16">
        <f t="shared" si="3"/>
        <v>179</v>
      </c>
      <c r="B191" s="16" t="s">
        <v>2574</v>
      </c>
      <c r="C191" s="17" t="s">
        <v>2575</v>
      </c>
      <c r="D191" s="16" t="s">
        <v>15</v>
      </c>
      <c r="E191" s="123">
        <v>488</v>
      </c>
      <c r="F191" s="123">
        <f>'10,2'!U193*'10,2'!$K$7</f>
        <v>547.98333333333335</v>
      </c>
      <c r="G191" s="123">
        <f>'10,2'!U193</f>
        <v>449.16666666666669</v>
      </c>
      <c r="H191" s="123">
        <v>724</v>
      </c>
      <c r="I191" s="123">
        <f>'10,2'!X193*'10,2'!$K$7</f>
        <v>822.48333333333346</v>
      </c>
      <c r="J191" s="123">
        <f>'10,2'!X193</f>
        <v>674.16666666666674</v>
      </c>
      <c r="K191" s="123">
        <v>1242</v>
      </c>
      <c r="L191" s="123">
        <f>'10,2'!Z193*'10,2'!$K$7</f>
        <v>1664.08</v>
      </c>
      <c r="M191" s="173">
        <f>'10,2'!AA193</f>
        <v>1136.6666666666667</v>
      </c>
      <c r="N191" s="123">
        <f>ROUND('10,2'!K191*'1,2'!$E$29,0)</f>
        <v>0</v>
      </c>
      <c r="O191" s="123">
        <f>ROUND('10,2'!L191*'1,2'!$E$29,0)</f>
        <v>0</v>
      </c>
      <c r="P191" s="144"/>
      <c r="Q191" s="144"/>
      <c r="R191" s="144"/>
      <c r="S191" s="144"/>
      <c r="T191" s="144"/>
      <c r="U191" s="144"/>
      <c r="V191" s="145"/>
      <c r="W191" s="145"/>
      <c r="X191" s="145"/>
      <c r="Y191" s="145"/>
      <c r="Z191" s="145"/>
      <c r="AA191" s="145"/>
      <c r="AC191" s="144"/>
      <c r="AE191" s="144"/>
      <c r="AG191" s="144"/>
      <c r="AI191" s="144"/>
    </row>
    <row r="192" spans="1:35" x14ac:dyDescent="0.2">
      <c r="A192" s="16">
        <f t="shared" si="3"/>
        <v>180</v>
      </c>
      <c r="B192" s="16" t="s">
        <v>2576</v>
      </c>
      <c r="C192" s="17" t="s">
        <v>2440</v>
      </c>
      <c r="D192" s="16" t="s">
        <v>15</v>
      </c>
      <c r="E192" s="123">
        <v>184</v>
      </c>
      <c r="F192" s="123">
        <f>'10,2'!U194*'10,2'!$K$7</f>
        <v>208.41666666666669</v>
      </c>
      <c r="G192" s="123">
        <f>'10,2'!U194</f>
        <v>170.83333333333334</v>
      </c>
      <c r="H192" s="123">
        <v>291</v>
      </c>
      <c r="I192" s="123">
        <f>'10,2'!X194*'10,2'!$K$7</f>
        <v>331.43333333333334</v>
      </c>
      <c r="J192" s="123">
        <f>'10,2'!X194</f>
        <v>271.66666666666669</v>
      </c>
      <c r="K192" s="123">
        <v>472</v>
      </c>
      <c r="L192" s="123">
        <f>'10,2'!Z194*'10,2'!$K$7</f>
        <v>636.84</v>
      </c>
      <c r="M192" s="173">
        <f>'10,2'!AA194</f>
        <v>435</v>
      </c>
      <c r="N192" s="123">
        <f>ROUND('10,2'!K192*'1,2'!$E$29,0)</f>
        <v>0</v>
      </c>
      <c r="O192" s="123">
        <f>ROUND('10,2'!L192*'1,2'!$E$29,0)</f>
        <v>0</v>
      </c>
      <c r="P192" s="144"/>
      <c r="Q192" s="144"/>
      <c r="R192" s="144"/>
      <c r="S192" s="144"/>
      <c r="T192" s="144"/>
      <c r="U192" s="144"/>
      <c r="V192" s="145"/>
      <c r="W192" s="145"/>
      <c r="X192" s="145"/>
      <c r="Y192" s="145"/>
      <c r="Z192" s="145"/>
      <c r="AA192" s="145"/>
      <c r="AC192" s="144"/>
      <c r="AE192" s="144"/>
      <c r="AG192" s="144"/>
      <c r="AI192" s="144"/>
    </row>
    <row r="193" spans="1:35" x14ac:dyDescent="0.2">
      <c r="A193" s="16">
        <f t="shared" si="3"/>
        <v>181</v>
      </c>
      <c r="B193" s="16" t="s">
        <v>2577</v>
      </c>
      <c r="C193" s="17" t="s">
        <v>2578</v>
      </c>
      <c r="D193" s="16" t="s">
        <v>15</v>
      </c>
      <c r="E193" s="123">
        <v>330</v>
      </c>
      <c r="F193" s="123">
        <f>'10,2'!U195*'10,2'!$K$7</f>
        <v>371.08333333333337</v>
      </c>
      <c r="G193" s="123">
        <f>'10,2'!U195</f>
        <v>304.16666666666669</v>
      </c>
      <c r="H193" s="123">
        <v>502</v>
      </c>
      <c r="I193" s="123">
        <f>'10,2'!X195*'10,2'!$K$7</f>
        <v>570.35</v>
      </c>
      <c r="J193" s="123">
        <f>'10,2'!X195</f>
        <v>467.5</v>
      </c>
      <c r="K193" s="123">
        <v>840</v>
      </c>
      <c r="L193" s="123">
        <f>'10,2'!Z195*'10,2'!$K$7</f>
        <v>1133.3799999999999</v>
      </c>
      <c r="M193" s="173">
        <f>'10,2'!AA195</f>
        <v>774.16666666666674</v>
      </c>
      <c r="N193" s="123">
        <f>ROUND('10,2'!K193*'1,2'!$E$29,0)</f>
        <v>0</v>
      </c>
      <c r="O193" s="123">
        <f>ROUND('10,2'!L193*'1,2'!$E$29,0)</f>
        <v>0</v>
      </c>
      <c r="P193" s="144"/>
      <c r="Q193" s="144"/>
      <c r="R193" s="144"/>
      <c r="S193" s="144"/>
      <c r="T193" s="144"/>
      <c r="U193" s="144"/>
      <c r="V193" s="145"/>
      <c r="W193" s="145"/>
      <c r="X193" s="145"/>
      <c r="Y193" s="145"/>
      <c r="Z193" s="145"/>
      <c r="AA193" s="145"/>
      <c r="AC193" s="144"/>
      <c r="AE193" s="144"/>
      <c r="AG193" s="144"/>
      <c r="AI193" s="144"/>
    </row>
    <row r="194" spans="1:35" x14ac:dyDescent="0.2">
      <c r="A194" s="16">
        <f t="shared" si="3"/>
        <v>182</v>
      </c>
      <c r="B194" s="16" t="s">
        <v>2579</v>
      </c>
      <c r="C194" s="17" t="s">
        <v>2580</v>
      </c>
      <c r="D194" s="16" t="s">
        <v>15</v>
      </c>
      <c r="E194" s="123">
        <v>100</v>
      </c>
      <c r="F194" s="123">
        <f>'10,2'!U196*'10,2'!$K$7</f>
        <v>112.85</v>
      </c>
      <c r="G194" s="123">
        <f>'10,2'!U196</f>
        <v>92.5</v>
      </c>
      <c r="H194" s="123">
        <v>149</v>
      </c>
      <c r="I194" s="123">
        <f>'10,2'!X196*'10,2'!$K$7</f>
        <v>167.75</v>
      </c>
      <c r="J194" s="123">
        <f>'10,2'!X196</f>
        <v>137.5</v>
      </c>
      <c r="K194" s="123">
        <v>251</v>
      </c>
      <c r="L194" s="123">
        <f>'10,2'!Z196*'10,2'!$K$7</f>
        <v>339.15999999999997</v>
      </c>
      <c r="M194" s="173">
        <f>'10,2'!AA196</f>
        <v>231.66666666666669</v>
      </c>
      <c r="N194" s="123">
        <f>ROUND('10,2'!K194*'1,2'!$E$29,0)</f>
        <v>0</v>
      </c>
      <c r="O194" s="123">
        <f>ROUND('10,2'!L194*'1,2'!$E$29,0)</f>
        <v>0</v>
      </c>
      <c r="P194" s="144"/>
      <c r="Q194" s="144"/>
      <c r="R194" s="144"/>
      <c r="S194" s="144"/>
      <c r="T194" s="144"/>
      <c r="U194" s="144"/>
      <c r="V194" s="145"/>
      <c r="W194" s="145"/>
      <c r="X194" s="145"/>
      <c r="Y194" s="145"/>
      <c r="Z194" s="145"/>
      <c r="AA194" s="145"/>
      <c r="AC194" s="144"/>
      <c r="AE194" s="144"/>
      <c r="AG194" s="144"/>
      <c r="AI194" s="144"/>
    </row>
    <row r="195" spans="1:35" x14ac:dyDescent="0.2">
      <c r="A195" s="16">
        <f t="shared" si="3"/>
        <v>183</v>
      </c>
      <c r="B195" s="16" t="s">
        <v>2581</v>
      </c>
      <c r="C195" s="17" t="s">
        <v>2582</v>
      </c>
      <c r="D195" s="16" t="s">
        <v>15</v>
      </c>
      <c r="E195" s="123">
        <v>285</v>
      </c>
      <c r="F195" s="123">
        <f>'10,2'!U197*'10,2'!$K$7</f>
        <v>319.23333333333335</v>
      </c>
      <c r="G195" s="123">
        <f>'10,2'!U197</f>
        <v>261.66666666666669</v>
      </c>
      <c r="H195" s="123">
        <v>423</v>
      </c>
      <c r="I195" s="123">
        <f>'10,2'!X197*'10,2'!$K$7</f>
        <v>479.86666666666667</v>
      </c>
      <c r="J195" s="123">
        <f>'10,2'!X197</f>
        <v>393.33333333333337</v>
      </c>
      <c r="K195" s="123">
        <v>722</v>
      </c>
      <c r="L195" s="123">
        <f>'10,2'!Z197*'10,2'!$K$7</f>
        <v>969.9</v>
      </c>
      <c r="M195" s="173">
        <f>'10,2'!AA197</f>
        <v>662.5</v>
      </c>
      <c r="N195" s="123">
        <f>ROUND('10,2'!K195*'1,2'!$E$29,0)</f>
        <v>0</v>
      </c>
      <c r="O195" s="123">
        <f>ROUND('10,2'!L195*'1,2'!$E$29,0)</f>
        <v>0</v>
      </c>
      <c r="P195" s="144"/>
      <c r="Q195" s="144"/>
      <c r="R195" s="144"/>
      <c r="S195" s="144"/>
      <c r="T195" s="144"/>
      <c r="U195" s="144"/>
      <c r="V195" s="145"/>
      <c r="W195" s="145"/>
      <c r="X195" s="145"/>
      <c r="Y195" s="145"/>
      <c r="Z195" s="145"/>
      <c r="AA195" s="145"/>
      <c r="AC195" s="144"/>
      <c r="AE195" s="144"/>
      <c r="AG195" s="144"/>
      <c r="AI195" s="144"/>
    </row>
    <row r="196" spans="1:35" x14ac:dyDescent="0.2">
      <c r="A196" s="16">
        <f t="shared" si="3"/>
        <v>184</v>
      </c>
      <c r="B196" s="16" t="s">
        <v>2583</v>
      </c>
      <c r="C196" s="17" t="s">
        <v>2584</v>
      </c>
      <c r="D196" s="16" t="s">
        <v>15</v>
      </c>
      <c r="E196" s="123">
        <v>332</v>
      </c>
      <c r="F196" s="123">
        <f>'10,2'!U198*'10,2'!$K$7</f>
        <v>372.09999999999997</v>
      </c>
      <c r="G196" s="123">
        <f>'10,2'!U198</f>
        <v>305</v>
      </c>
      <c r="H196" s="123">
        <v>493</v>
      </c>
      <c r="I196" s="123">
        <f>'10,2'!X198*'10,2'!$K$7</f>
        <v>561.19999999999993</v>
      </c>
      <c r="J196" s="123">
        <f>'10,2'!X198</f>
        <v>460</v>
      </c>
      <c r="K196" s="123">
        <v>844</v>
      </c>
      <c r="L196" s="123">
        <f>'10,2'!Z198*'10,2'!$K$7</f>
        <v>1132.1600000000001</v>
      </c>
      <c r="M196" s="173">
        <f>'10,2'!AA198</f>
        <v>773.33333333333337</v>
      </c>
      <c r="N196" s="123">
        <f>ROUND('10,2'!K196*'1,2'!$E$29,0)</f>
        <v>0</v>
      </c>
      <c r="O196" s="123">
        <f>ROUND('10,2'!L196*'1,2'!$E$29,0)</f>
        <v>0</v>
      </c>
      <c r="P196" s="144"/>
      <c r="Q196" s="144"/>
      <c r="R196" s="144"/>
      <c r="S196" s="144"/>
      <c r="T196" s="144"/>
      <c r="U196" s="144"/>
      <c r="V196" s="145"/>
      <c r="W196" s="145"/>
      <c r="X196" s="145"/>
      <c r="Y196" s="145"/>
      <c r="Z196" s="145"/>
      <c r="AA196" s="145"/>
      <c r="AC196" s="144"/>
      <c r="AE196" s="144"/>
      <c r="AG196" s="144"/>
      <c r="AI196" s="144"/>
    </row>
    <row r="197" spans="1:35" x14ac:dyDescent="0.2">
      <c r="A197" s="16">
        <f t="shared" si="3"/>
        <v>185</v>
      </c>
      <c r="B197" s="16" t="s">
        <v>2585</v>
      </c>
      <c r="C197" s="17" t="s">
        <v>2586</v>
      </c>
      <c r="D197" s="16" t="s">
        <v>15</v>
      </c>
      <c r="E197" s="123">
        <v>293</v>
      </c>
      <c r="F197" s="123">
        <f>'10,2'!U199*'10,2'!$K$7</f>
        <v>329.4</v>
      </c>
      <c r="G197" s="123">
        <f>'10,2'!U199</f>
        <v>270</v>
      </c>
      <c r="H197" s="123">
        <v>438</v>
      </c>
      <c r="I197" s="123">
        <f>'10,2'!X199*'10,2'!$K$7</f>
        <v>495.11666666666667</v>
      </c>
      <c r="J197" s="123">
        <f>'10,2'!X199</f>
        <v>405.83333333333337</v>
      </c>
      <c r="K197" s="123">
        <v>747</v>
      </c>
      <c r="L197" s="123">
        <f>'10,2'!Z199*'10,2'!$K$7</f>
        <v>1001.62</v>
      </c>
      <c r="M197" s="173">
        <f>'10,2'!AA199</f>
        <v>684.16666666666674</v>
      </c>
      <c r="N197" s="123">
        <f>ROUND('10,2'!K197*'1,2'!$E$29,0)</f>
        <v>0</v>
      </c>
      <c r="O197" s="123">
        <f>ROUND('10,2'!L197*'1,2'!$E$29,0)</f>
        <v>0</v>
      </c>
      <c r="P197" s="144"/>
      <c r="Q197" s="144"/>
      <c r="R197" s="144"/>
      <c r="S197" s="144"/>
      <c r="T197" s="144"/>
      <c r="U197" s="144"/>
      <c r="V197" s="145"/>
      <c r="W197" s="145"/>
      <c r="X197" s="145"/>
      <c r="Y197" s="145"/>
      <c r="Z197" s="145"/>
      <c r="AA197" s="145"/>
      <c r="AC197" s="144"/>
      <c r="AE197" s="144"/>
      <c r="AG197" s="144"/>
      <c r="AI197" s="144"/>
    </row>
    <row r="198" spans="1:35" x14ac:dyDescent="0.2">
      <c r="A198" s="16">
        <f t="shared" si="3"/>
        <v>186</v>
      </c>
      <c r="B198" s="16" t="s">
        <v>2587</v>
      </c>
      <c r="C198" s="17" t="s">
        <v>2588</v>
      </c>
      <c r="D198" s="16" t="s">
        <v>15</v>
      </c>
      <c r="E198" s="123">
        <v>166</v>
      </c>
      <c r="F198" s="123">
        <f>'10,2'!U200*'10,2'!$K$7</f>
        <v>188.08333333333334</v>
      </c>
      <c r="G198" s="123">
        <f>'10,2'!U200</f>
        <v>154.16666666666669</v>
      </c>
      <c r="H198" s="123">
        <v>246</v>
      </c>
      <c r="I198" s="123">
        <f>'10,2'!X200*'10,2'!$K$7</f>
        <v>280.59999999999997</v>
      </c>
      <c r="J198" s="123">
        <f>'10,2'!X200</f>
        <v>230</v>
      </c>
      <c r="K198" s="123">
        <v>422</v>
      </c>
      <c r="L198" s="123">
        <f>'10,2'!Z200*'10,2'!$K$7</f>
        <v>563.64</v>
      </c>
      <c r="M198" s="173">
        <f>'10,2'!AA200</f>
        <v>385</v>
      </c>
      <c r="N198" s="123">
        <f>ROUND('10,2'!K198*'1,2'!$E$29,0)</f>
        <v>0</v>
      </c>
      <c r="O198" s="123">
        <f>ROUND('10,2'!L198*'1,2'!$E$29,0)</f>
        <v>0</v>
      </c>
      <c r="P198" s="144"/>
      <c r="Q198" s="144"/>
      <c r="R198" s="144"/>
      <c r="S198" s="144"/>
      <c r="T198" s="144"/>
      <c r="U198" s="144"/>
      <c r="V198" s="145"/>
      <c r="W198" s="145"/>
      <c r="X198" s="145"/>
      <c r="Y198" s="145"/>
      <c r="Z198" s="145"/>
      <c r="AA198" s="145"/>
      <c r="AC198" s="144"/>
      <c r="AE198" s="144"/>
      <c r="AG198" s="144"/>
      <c r="AI198" s="144"/>
    </row>
    <row r="199" spans="1:35" x14ac:dyDescent="0.2">
      <c r="A199" s="16">
        <f t="shared" si="3"/>
        <v>187</v>
      </c>
      <c r="B199" s="16" t="s">
        <v>2589</v>
      </c>
      <c r="C199" s="17" t="s">
        <v>2590</v>
      </c>
      <c r="D199" s="16" t="s">
        <v>15</v>
      </c>
      <c r="E199" s="123">
        <v>119</v>
      </c>
      <c r="F199" s="123">
        <f>'10,2'!U201*'10,2'!$K$7</f>
        <v>133.18333333333334</v>
      </c>
      <c r="G199" s="123">
        <f>'10,2'!U201</f>
        <v>109.16666666666667</v>
      </c>
      <c r="H199" s="123">
        <v>175</v>
      </c>
      <c r="I199" s="123">
        <f>'10,2'!X201*'10,2'!$K$7</f>
        <v>200.28333333333336</v>
      </c>
      <c r="J199" s="123">
        <f>'10,2'!X201</f>
        <v>164.16666666666669</v>
      </c>
      <c r="K199" s="123">
        <v>301</v>
      </c>
      <c r="L199" s="123">
        <f>'10,2'!Z201*'10,2'!$K$7</f>
        <v>403.82</v>
      </c>
      <c r="M199" s="173">
        <f>'10,2'!AA201</f>
        <v>275.83333333333337</v>
      </c>
      <c r="N199" s="123">
        <f>ROUND('10,2'!K199*'1,2'!$E$29,0)</f>
        <v>0</v>
      </c>
      <c r="O199" s="123">
        <f>ROUND('10,2'!L199*'1,2'!$E$29,0)</f>
        <v>0</v>
      </c>
      <c r="P199" s="144"/>
      <c r="Q199" s="144"/>
      <c r="R199" s="144"/>
      <c r="S199" s="144"/>
      <c r="T199" s="144"/>
      <c r="U199" s="144"/>
      <c r="V199" s="145"/>
      <c r="W199" s="145"/>
      <c r="X199" s="145"/>
      <c r="Y199" s="145"/>
      <c r="Z199" s="145"/>
      <c r="AA199" s="145"/>
      <c r="AC199" s="144"/>
      <c r="AE199" s="144"/>
      <c r="AG199" s="144"/>
      <c r="AI199" s="144"/>
    </row>
    <row r="200" spans="1:35" x14ac:dyDescent="0.2">
      <c r="A200" s="16">
        <f t="shared" si="3"/>
        <v>188</v>
      </c>
      <c r="B200" s="16" t="s">
        <v>2591</v>
      </c>
      <c r="C200" s="17" t="s">
        <v>2592</v>
      </c>
      <c r="D200" s="16" t="s">
        <v>15</v>
      </c>
      <c r="E200" s="123">
        <v>124</v>
      </c>
      <c r="F200" s="123">
        <f>'10,2'!U202*'10,2'!$K$7</f>
        <v>137.25</v>
      </c>
      <c r="G200" s="123">
        <f>'10,2'!U202</f>
        <v>112.5</v>
      </c>
      <c r="H200" s="123">
        <v>184</v>
      </c>
      <c r="I200" s="123">
        <f>'10,2'!X202*'10,2'!$K$7</f>
        <v>208.41666666666669</v>
      </c>
      <c r="J200" s="123">
        <f>'10,2'!X202</f>
        <v>170.83333333333334</v>
      </c>
      <c r="K200" s="123">
        <v>314</v>
      </c>
      <c r="L200" s="123">
        <f>'10,2'!Z202*'10,2'!$K$7</f>
        <v>422.12</v>
      </c>
      <c r="M200" s="173">
        <f>'10,2'!AA202</f>
        <v>288.33333333333337</v>
      </c>
      <c r="N200" s="123">
        <f>ROUND('10,2'!K200*'1,2'!$E$29,0)</f>
        <v>0</v>
      </c>
      <c r="O200" s="123">
        <f>ROUND('10,2'!L200*'1,2'!$E$29,0)</f>
        <v>0</v>
      </c>
      <c r="P200" s="144"/>
      <c r="Q200" s="144"/>
      <c r="R200" s="144"/>
      <c r="S200" s="144"/>
      <c r="T200" s="144"/>
      <c r="U200" s="144"/>
      <c r="V200" s="145"/>
      <c r="W200" s="145"/>
      <c r="X200" s="145"/>
      <c r="Y200" s="145"/>
      <c r="Z200" s="145"/>
      <c r="AA200" s="145"/>
      <c r="AC200" s="144"/>
      <c r="AE200" s="144"/>
      <c r="AG200" s="144"/>
      <c r="AI200" s="144"/>
    </row>
    <row r="201" spans="1:35" x14ac:dyDescent="0.2">
      <c r="A201" s="16">
        <f t="shared" si="3"/>
        <v>189</v>
      </c>
      <c r="B201" s="16" t="s">
        <v>2593</v>
      </c>
      <c r="C201" s="17" t="s">
        <v>2594</v>
      </c>
      <c r="D201" s="16" t="s">
        <v>15</v>
      </c>
      <c r="E201" s="123">
        <v>380</v>
      </c>
      <c r="F201" s="123">
        <f>'10,2'!U203*'10,2'!$K$7</f>
        <v>425.98333333333335</v>
      </c>
      <c r="G201" s="123">
        <f>'10,2'!U203</f>
        <v>349.16666666666669</v>
      </c>
      <c r="H201" s="123">
        <v>563</v>
      </c>
      <c r="I201" s="123">
        <f>'10,2'!X203*'10,2'!$K$7</f>
        <v>640.5</v>
      </c>
      <c r="J201" s="123">
        <f>'10,2'!X203</f>
        <v>525</v>
      </c>
      <c r="K201" s="123">
        <v>964</v>
      </c>
      <c r="L201" s="123">
        <f>'10,2'!Z203*'10,2'!$K$7</f>
        <v>1291.98</v>
      </c>
      <c r="M201" s="173">
        <f>'10,2'!AA203</f>
        <v>882.5</v>
      </c>
      <c r="N201" s="123">
        <f>ROUND('10,2'!K201*'1,2'!$E$29,0)</f>
        <v>0</v>
      </c>
      <c r="O201" s="123">
        <f>ROUND('10,2'!L201*'1,2'!$E$29,0)</f>
        <v>0</v>
      </c>
      <c r="P201" s="144"/>
      <c r="Q201" s="144"/>
      <c r="R201" s="144"/>
      <c r="S201" s="144"/>
      <c r="T201" s="144"/>
      <c r="U201" s="144"/>
      <c r="V201" s="145"/>
      <c r="W201" s="145"/>
      <c r="X201" s="145"/>
      <c r="Y201" s="145"/>
      <c r="Z201" s="145"/>
      <c r="AA201" s="145"/>
      <c r="AC201" s="144"/>
      <c r="AE201" s="144"/>
      <c r="AG201" s="144"/>
      <c r="AI201" s="144"/>
    </row>
    <row r="202" spans="1:35" x14ac:dyDescent="0.2">
      <c r="A202" s="16">
        <f t="shared" si="3"/>
        <v>190</v>
      </c>
      <c r="B202" s="16" t="s">
        <v>2595</v>
      </c>
      <c r="C202" s="17" t="s">
        <v>2596</v>
      </c>
      <c r="D202" s="16" t="s">
        <v>15</v>
      </c>
      <c r="E202" s="123">
        <v>713</v>
      </c>
      <c r="F202" s="123">
        <f>'10,2'!U204*'10,2'!$K$7</f>
        <v>798.08333333333337</v>
      </c>
      <c r="G202" s="123">
        <f>'10,2'!U204</f>
        <v>654.16666666666674</v>
      </c>
      <c r="H202" s="123">
        <v>1056</v>
      </c>
      <c r="I202" s="123">
        <f>'10,2'!X204*'10,2'!$K$7</f>
        <v>1197.6333333333334</v>
      </c>
      <c r="J202" s="123">
        <f>'10,2'!X204</f>
        <v>981.66666666666674</v>
      </c>
      <c r="K202" s="123">
        <v>1808</v>
      </c>
      <c r="L202" s="123">
        <f>'10,2'!Z204*'10,2'!$K$7</f>
        <v>2420.48</v>
      </c>
      <c r="M202" s="173">
        <f>'10,2'!AA204</f>
        <v>1653.3333333333335</v>
      </c>
      <c r="N202" s="123">
        <f>ROUND('10,2'!K202*'1,2'!$E$29,0)</f>
        <v>0</v>
      </c>
      <c r="O202" s="123">
        <f>ROUND('10,2'!L202*'1,2'!$E$29,0)</f>
        <v>0</v>
      </c>
      <c r="P202" s="144"/>
      <c r="Q202" s="144"/>
      <c r="R202" s="144"/>
      <c r="S202" s="144"/>
      <c r="T202" s="144"/>
      <c r="U202" s="144"/>
      <c r="V202" s="145"/>
      <c r="W202" s="145"/>
      <c r="X202" s="145"/>
      <c r="Y202" s="145"/>
      <c r="Z202" s="145"/>
      <c r="AA202" s="145"/>
      <c r="AC202" s="144"/>
      <c r="AE202" s="144"/>
      <c r="AG202" s="144"/>
      <c r="AI202" s="144"/>
    </row>
    <row r="203" spans="1:35" x14ac:dyDescent="0.2">
      <c r="A203" s="16">
        <f t="shared" si="3"/>
        <v>191</v>
      </c>
      <c r="B203" s="16" t="s">
        <v>2597</v>
      </c>
      <c r="C203" s="17" t="s">
        <v>2598</v>
      </c>
      <c r="D203" s="16" t="s">
        <v>15</v>
      </c>
      <c r="E203" s="123">
        <v>1184</v>
      </c>
      <c r="F203" s="123">
        <f>'10,2'!U205*'10,2'!$K$7</f>
        <v>1330.8166666666668</v>
      </c>
      <c r="G203" s="123">
        <f>'10,2'!U205</f>
        <v>1090.8333333333335</v>
      </c>
      <c r="H203" s="123">
        <v>1759</v>
      </c>
      <c r="I203" s="123">
        <f>'10,2'!X205*'10,2'!$K$7</f>
        <v>1998.7666666666669</v>
      </c>
      <c r="J203" s="123">
        <f>'10,2'!X205</f>
        <v>1638.3333333333335</v>
      </c>
      <c r="K203" s="123">
        <v>3012</v>
      </c>
      <c r="L203" s="123">
        <f>'10,2'!Z205*'10,2'!$K$7</f>
        <v>4035.7599999999998</v>
      </c>
      <c r="M203" s="173">
        <f>'10,2'!AA205</f>
        <v>2756.666666666667</v>
      </c>
      <c r="N203" s="123">
        <f>ROUND('10,2'!K203*'1,2'!$E$29,0)</f>
        <v>0</v>
      </c>
      <c r="O203" s="123">
        <f>ROUND('10,2'!L203*'1,2'!$E$29,0)</f>
        <v>0</v>
      </c>
      <c r="P203" s="144"/>
      <c r="Q203" s="144"/>
      <c r="R203" s="144"/>
      <c r="S203" s="144"/>
      <c r="T203" s="144"/>
      <c r="U203" s="144"/>
      <c r="V203" s="145"/>
      <c r="W203" s="145"/>
      <c r="X203" s="145"/>
      <c r="Y203" s="145"/>
      <c r="Z203" s="145"/>
      <c r="AA203" s="145"/>
      <c r="AC203" s="144"/>
      <c r="AE203" s="144"/>
      <c r="AG203" s="144"/>
      <c r="AI203" s="144"/>
    </row>
    <row r="204" spans="1:35" x14ac:dyDescent="0.2">
      <c r="A204" s="16">
        <f t="shared" si="3"/>
        <v>192</v>
      </c>
      <c r="B204" s="16" t="s">
        <v>2599</v>
      </c>
      <c r="C204" s="17" t="s">
        <v>2600</v>
      </c>
      <c r="D204" s="16" t="s">
        <v>15</v>
      </c>
      <c r="E204" s="123">
        <v>948</v>
      </c>
      <c r="F204" s="123">
        <f>'10,2'!U206*'10,2'!$K$7</f>
        <v>1065.4666666666667</v>
      </c>
      <c r="G204" s="123">
        <f>'10,2'!U206</f>
        <v>873.33333333333337</v>
      </c>
      <c r="H204" s="123">
        <v>1407</v>
      </c>
      <c r="I204" s="123">
        <f>'10,2'!X206*'10,2'!$K$7</f>
        <v>1599.2166666666669</v>
      </c>
      <c r="J204" s="123">
        <f>'10,2'!X206</f>
        <v>1310.8333333333335</v>
      </c>
      <c r="K204" s="123">
        <v>2410</v>
      </c>
      <c r="L204" s="123">
        <f>'10,2'!Z206*'10,2'!$K$7</f>
        <v>3228.12</v>
      </c>
      <c r="M204" s="173">
        <f>'10,2'!AA206</f>
        <v>2205</v>
      </c>
      <c r="N204" s="123">
        <f>ROUND('10,2'!K204*'1,2'!$E$29,0)</f>
        <v>0</v>
      </c>
      <c r="O204" s="123">
        <f>ROUND('10,2'!L204*'1,2'!$E$29,0)</f>
        <v>0</v>
      </c>
      <c r="P204" s="144"/>
      <c r="Q204" s="144"/>
      <c r="R204" s="144"/>
      <c r="S204" s="144"/>
      <c r="T204" s="144"/>
      <c r="U204" s="144"/>
      <c r="V204" s="145"/>
      <c r="W204" s="145"/>
      <c r="X204" s="145"/>
      <c r="Y204" s="145"/>
      <c r="Z204" s="145"/>
      <c r="AA204" s="145"/>
      <c r="AC204" s="144"/>
      <c r="AE204" s="144"/>
      <c r="AG204" s="144"/>
      <c r="AI204" s="144"/>
    </row>
    <row r="205" spans="1:35" x14ac:dyDescent="0.2">
      <c r="A205" s="16">
        <f t="shared" si="3"/>
        <v>193</v>
      </c>
      <c r="B205" s="16" t="s">
        <v>2601</v>
      </c>
      <c r="C205" s="17" t="s">
        <v>2602</v>
      </c>
      <c r="D205" s="16" t="s">
        <v>15</v>
      </c>
      <c r="E205" s="123">
        <v>236</v>
      </c>
      <c r="F205" s="123">
        <f>'10,2'!U207*'10,2'!$K$7</f>
        <v>266.36666666666667</v>
      </c>
      <c r="G205" s="123">
        <f>'10,2'!U207</f>
        <v>218.33333333333334</v>
      </c>
      <c r="H205" s="123">
        <v>353</v>
      </c>
      <c r="I205" s="123">
        <f>'10,2'!X207*'10,2'!$K$7</f>
        <v>399.55</v>
      </c>
      <c r="J205" s="123">
        <f>'10,2'!X207</f>
        <v>327.5</v>
      </c>
      <c r="K205" s="123">
        <v>602</v>
      </c>
      <c r="L205" s="123">
        <f>'10,2'!Z207*'10,2'!$K$7</f>
        <v>806.42</v>
      </c>
      <c r="M205" s="173">
        <f>'10,2'!AA207</f>
        <v>550.83333333333337</v>
      </c>
      <c r="N205" s="123">
        <f>ROUND('10,2'!K205*'1,2'!$E$29,0)</f>
        <v>0</v>
      </c>
      <c r="O205" s="123">
        <f>ROUND('10,2'!L205*'1,2'!$E$29,0)</f>
        <v>0</v>
      </c>
      <c r="P205" s="144"/>
      <c r="Q205" s="144"/>
      <c r="R205" s="144"/>
      <c r="S205" s="144"/>
      <c r="T205" s="144"/>
      <c r="U205" s="144"/>
      <c r="V205" s="145"/>
      <c r="W205" s="145"/>
      <c r="X205" s="145"/>
      <c r="Y205" s="145"/>
      <c r="Z205" s="145"/>
      <c r="AA205" s="145"/>
      <c r="AC205" s="144"/>
      <c r="AE205" s="144"/>
      <c r="AG205" s="144"/>
      <c r="AI205" s="144"/>
    </row>
    <row r="206" spans="1:35" x14ac:dyDescent="0.2">
      <c r="A206" s="16">
        <f t="shared" si="3"/>
        <v>194</v>
      </c>
      <c r="B206" s="16" t="s">
        <v>2603</v>
      </c>
      <c r="C206" s="17" t="s">
        <v>2604</v>
      </c>
      <c r="D206" s="16" t="s">
        <v>15</v>
      </c>
      <c r="E206" s="123">
        <v>1675</v>
      </c>
      <c r="F206" s="123">
        <f>'10,2'!U208*'10,2'!$K$7</f>
        <v>1888.9666666666667</v>
      </c>
      <c r="G206" s="123">
        <f>'10,2'!U208</f>
        <v>1548.3333333333335</v>
      </c>
      <c r="H206" s="123">
        <v>2590</v>
      </c>
      <c r="I206" s="123">
        <f>'10,2'!X208*'10,2'!$K$7</f>
        <v>2955.45</v>
      </c>
      <c r="J206" s="123">
        <f>'10,2'!X208</f>
        <v>2422.5</v>
      </c>
      <c r="K206" s="123">
        <v>4276</v>
      </c>
      <c r="L206" s="123">
        <f>'10,2'!Z208*'10,2'!$K$7</f>
        <v>5766.94</v>
      </c>
      <c r="M206" s="173">
        <f>'10,2'!AA208</f>
        <v>3939.166666666667</v>
      </c>
      <c r="N206" s="123">
        <f>ROUND('10,2'!K206*'1,2'!$E$29,0)</f>
        <v>0</v>
      </c>
      <c r="O206" s="123">
        <f>ROUND('10,2'!L206*'1,2'!$E$29,0)</f>
        <v>0</v>
      </c>
      <c r="P206" s="144"/>
      <c r="Q206" s="144"/>
      <c r="R206" s="144"/>
      <c r="S206" s="144"/>
      <c r="T206" s="144"/>
      <c r="U206" s="144"/>
      <c r="V206" s="145"/>
      <c r="W206" s="145"/>
      <c r="X206" s="145"/>
      <c r="Y206" s="145"/>
      <c r="Z206" s="145"/>
      <c r="AA206" s="145"/>
      <c r="AC206" s="144"/>
      <c r="AE206" s="144"/>
      <c r="AG206" s="144"/>
      <c r="AI206" s="144"/>
    </row>
    <row r="207" spans="1:35" x14ac:dyDescent="0.2">
      <c r="A207" s="16">
        <f t="shared" si="3"/>
        <v>195</v>
      </c>
      <c r="B207" s="16" t="s">
        <v>2605</v>
      </c>
      <c r="C207" s="17" t="s">
        <v>2606</v>
      </c>
      <c r="D207" s="16" t="s">
        <v>15</v>
      </c>
      <c r="E207" s="123">
        <v>713</v>
      </c>
      <c r="F207" s="123">
        <f>'10,2'!U209*'10,2'!$K$7</f>
        <v>798.08333333333337</v>
      </c>
      <c r="G207" s="123">
        <f>'10,2'!U209</f>
        <v>654.16666666666674</v>
      </c>
      <c r="H207" s="123">
        <v>1056</v>
      </c>
      <c r="I207" s="123">
        <f>'10,2'!X209*'10,2'!$K$7</f>
        <v>1197.6333333333334</v>
      </c>
      <c r="J207" s="123">
        <f>'10,2'!X209</f>
        <v>981.66666666666674</v>
      </c>
      <c r="K207" s="123">
        <v>1808</v>
      </c>
      <c r="L207" s="123">
        <f>'10,2'!Z209*'10,2'!$K$7</f>
        <v>2420.48</v>
      </c>
      <c r="M207" s="173">
        <f>'10,2'!AA209</f>
        <v>1653.3333333333335</v>
      </c>
      <c r="N207" s="123">
        <f>ROUND('10,2'!K207*'1,2'!$E$29,0)</f>
        <v>0</v>
      </c>
      <c r="O207" s="123">
        <f>ROUND('10,2'!L207*'1,2'!$E$29,0)</f>
        <v>0</v>
      </c>
      <c r="P207" s="144"/>
      <c r="Q207" s="144"/>
      <c r="R207" s="144"/>
      <c r="S207" s="144"/>
      <c r="T207" s="144"/>
      <c r="U207" s="144"/>
      <c r="V207" s="145"/>
      <c r="W207" s="145"/>
      <c r="X207" s="145"/>
      <c r="Y207" s="145"/>
      <c r="Z207" s="145"/>
      <c r="AA207" s="145"/>
      <c r="AC207" s="144"/>
      <c r="AE207" s="144"/>
      <c r="AG207" s="144"/>
      <c r="AI207" s="144"/>
    </row>
    <row r="208" spans="1:35" x14ac:dyDescent="0.2">
      <c r="A208" s="16">
        <f t="shared" si="3"/>
        <v>196</v>
      </c>
      <c r="B208" s="16" t="s">
        <v>2607</v>
      </c>
      <c r="C208" s="17" t="s">
        <v>2588</v>
      </c>
      <c r="D208" s="16" t="s">
        <v>15</v>
      </c>
      <c r="E208" s="123">
        <v>166</v>
      </c>
      <c r="F208" s="123">
        <f>'10,2'!U210*'10,2'!$K$7</f>
        <v>188.08333333333334</v>
      </c>
      <c r="G208" s="123">
        <f>'10,2'!U210</f>
        <v>154.16666666666669</v>
      </c>
      <c r="H208" s="123">
        <v>246</v>
      </c>
      <c r="I208" s="123">
        <f>'10,2'!X210*'10,2'!$K$7</f>
        <v>280.59999999999997</v>
      </c>
      <c r="J208" s="123">
        <f>'10,2'!X210</f>
        <v>230</v>
      </c>
      <c r="K208" s="123">
        <v>422</v>
      </c>
      <c r="L208" s="123">
        <f>'10,2'!Z210*'10,2'!$K$7</f>
        <v>563.64</v>
      </c>
      <c r="M208" s="173">
        <f>'10,2'!AA210</f>
        <v>385</v>
      </c>
      <c r="N208" s="123">
        <f>ROUND('10,2'!K208*'1,2'!$E$29,0)</f>
        <v>0</v>
      </c>
      <c r="O208" s="123">
        <f>ROUND('10,2'!L208*'1,2'!$E$29,0)</f>
        <v>0</v>
      </c>
      <c r="P208" s="144"/>
      <c r="Q208" s="144"/>
      <c r="R208" s="144"/>
      <c r="S208" s="144"/>
      <c r="T208" s="144"/>
      <c r="U208" s="144"/>
      <c r="V208" s="145"/>
      <c r="W208" s="145"/>
      <c r="X208" s="145"/>
      <c r="Y208" s="145"/>
      <c r="Z208" s="145"/>
      <c r="AA208" s="145"/>
      <c r="AC208" s="144"/>
      <c r="AE208" s="144"/>
      <c r="AG208" s="144"/>
      <c r="AI208" s="144"/>
    </row>
    <row r="209" spans="1:35" x14ac:dyDescent="0.2">
      <c r="A209" s="16">
        <f t="shared" si="3"/>
        <v>197</v>
      </c>
      <c r="B209" s="16" t="s">
        <v>2608</v>
      </c>
      <c r="C209" s="17" t="s">
        <v>2609</v>
      </c>
      <c r="D209" s="16" t="s">
        <v>15</v>
      </c>
      <c r="E209" s="123">
        <v>169</v>
      </c>
      <c r="F209" s="123">
        <f>'10,2'!U211*'10,2'!$K$7</f>
        <v>193.16666666666669</v>
      </c>
      <c r="G209" s="123">
        <f>'10,2'!U211</f>
        <v>158.33333333333334</v>
      </c>
      <c r="H209" s="123">
        <v>259</v>
      </c>
      <c r="I209" s="123">
        <f>'10,2'!X211*'10,2'!$K$7</f>
        <v>293.81666666666666</v>
      </c>
      <c r="J209" s="123">
        <f>'10,2'!X211</f>
        <v>240.83333333333334</v>
      </c>
      <c r="K209" s="123">
        <v>434</v>
      </c>
      <c r="L209" s="123">
        <f>'10,2'!Z211*'10,2'!$K$7</f>
        <v>583.16</v>
      </c>
      <c r="M209" s="173">
        <f>'10,2'!AA211</f>
        <v>398.33333333333337</v>
      </c>
      <c r="N209" s="123">
        <f>ROUND('10,2'!K209*'1,2'!$E$29,0)</f>
        <v>0</v>
      </c>
      <c r="O209" s="123">
        <f>ROUND('10,2'!L209*'1,2'!$E$29,0)</f>
        <v>0</v>
      </c>
      <c r="P209" s="144"/>
      <c r="Q209" s="144"/>
      <c r="R209" s="144"/>
      <c r="S209" s="144"/>
      <c r="T209" s="144"/>
      <c r="U209" s="144"/>
      <c r="V209" s="145"/>
      <c r="W209" s="145"/>
      <c r="X209" s="145"/>
      <c r="Y209" s="145"/>
      <c r="Z209" s="145"/>
      <c r="AA209" s="145"/>
      <c r="AC209" s="144"/>
      <c r="AE209" s="144"/>
      <c r="AG209" s="144"/>
      <c r="AI209" s="144"/>
    </row>
    <row r="210" spans="1:35" x14ac:dyDescent="0.2">
      <c r="A210" s="16">
        <f t="shared" si="3"/>
        <v>198</v>
      </c>
      <c r="B210" s="16" t="s">
        <v>2610</v>
      </c>
      <c r="C210" s="17" t="s">
        <v>2611</v>
      </c>
      <c r="D210" s="16" t="s">
        <v>15</v>
      </c>
      <c r="E210" s="123">
        <v>1290</v>
      </c>
      <c r="F210" s="123">
        <f>'10,2'!U212*'10,2'!$K$7</f>
        <v>1450.7833333333333</v>
      </c>
      <c r="G210" s="123">
        <f>'10,2'!U212</f>
        <v>1189.1666666666667</v>
      </c>
      <c r="H210" s="123">
        <v>1957</v>
      </c>
      <c r="I210" s="123">
        <f>'10,2'!X212*'10,2'!$K$7</f>
        <v>2227.5166666666669</v>
      </c>
      <c r="J210" s="123">
        <f>'10,2'!X212</f>
        <v>1825.8333333333335</v>
      </c>
      <c r="K210" s="123">
        <v>3285</v>
      </c>
      <c r="L210" s="123">
        <f>'10,2'!Z212*'10,2'!$K$7</f>
        <v>4417.62</v>
      </c>
      <c r="M210" s="173">
        <f>'10,2'!AA212</f>
        <v>3017.5</v>
      </c>
      <c r="N210" s="123">
        <f>ROUND('10,2'!K210*'1,2'!$E$29,0)</f>
        <v>0</v>
      </c>
      <c r="O210" s="123">
        <f>ROUND('10,2'!L210*'1,2'!$E$29,0)</f>
        <v>0</v>
      </c>
      <c r="P210" s="144"/>
      <c r="Q210" s="144"/>
      <c r="R210" s="144"/>
      <c r="S210" s="144"/>
      <c r="T210" s="144"/>
      <c r="U210" s="144"/>
      <c r="V210" s="145"/>
      <c r="W210" s="145"/>
      <c r="X210" s="145"/>
      <c r="Y210" s="145"/>
      <c r="Z210" s="145"/>
      <c r="AA210" s="145"/>
      <c r="AC210" s="144"/>
      <c r="AE210" s="144"/>
      <c r="AG210" s="144"/>
      <c r="AI210" s="144"/>
    </row>
    <row r="211" spans="1:35" x14ac:dyDescent="0.2">
      <c r="A211" s="16">
        <f t="shared" si="3"/>
        <v>199</v>
      </c>
      <c r="B211" s="16" t="s">
        <v>3308</v>
      </c>
      <c r="C211" s="17" t="s">
        <v>3299</v>
      </c>
      <c r="D211" s="16" t="s">
        <v>15</v>
      </c>
      <c r="E211" s="123">
        <v>584</v>
      </c>
      <c r="F211" s="123">
        <f>'10,2'!U213*'10,2'!$K$7</f>
        <v>681.16666666666674</v>
      </c>
      <c r="G211" s="123">
        <f>'10,2'!U213</f>
        <v>558.33333333333337</v>
      </c>
      <c r="H211" s="123">
        <v>1117</v>
      </c>
      <c r="I211" s="123">
        <f>'10,2'!X213*'10,2'!$K$7</f>
        <v>1302.3499999999999</v>
      </c>
      <c r="J211" s="123">
        <f>'10,2'!X213</f>
        <v>1067.5</v>
      </c>
      <c r="K211" s="123">
        <v>1540</v>
      </c>
      <c r="L211" s="123">
        <f>'10,2'!Z213*'10,2'!$K$7</f>
        <v>2152.08</v>
      </c>
      <c r="M211" s="173">
        <f>'10,2'!AA213</f>
        <v>1470</v>
      </c>
      <c r="N211" s="123">
        <f>ROUND('10,2'!K211*'1,2'!$E$29,0)</f>
        <v>0</v>
      </c>
      <c r="O211" s="123">
        <f>ROUND('10,2'!L211*'1,2'!$E$29,0)</f>
        <v>0</v>
      </c>
      <c r="P211" s="144"/>
      <c r="Q211" s="144"/>
      <c r="R211" s="144"/>
      <c r="S211" s="144"/>
      <c r="T211" s="144"/>
      <c r="U211" s="144"/>
      <c r="V211" s="145"/>
      <c r="W211" s="145"/>
      <c r="X211" s="145"/>
      <c r="Y211" s="145"/>
      <c r="Z211" s="145"/>
      <c r="AA211" s="145"/>
      <c r="AC211" s="144"/>
      <c r="AE211" s="144"/>
      <c r="AG211" s="144"/>
      <c r="AI211" s="144"/>
    </row>
    <row r="212" spans="1:35" x14ac:dyDescent="0.2">
      <c r="A212" s="16"/>
      <c r="B212" s="16"/>
      <c r="C212" s="31" t="s">
        <v>3019</v>
      </c>
      <c r="D212" s="16"/>
      <c r="E212" s="123"/>
      <c r="F212" s="123"/>
      <c r="G212" s="123"/>
      <c r="H212" s="123"/>
      <c r="I212" s="123"/>
      <c r="J212" s="123"/>
      <c r="K212" s="123"/>
      <c r="L212" s="123"/>
      <c r="M212" s="173"/>
      <c r="N212" s="123">
        <f>ROUND('10,2'!K212*'1,2'!$E$29,0)</f>
        <v>0</v>
      </c>
      <c r="O212" s="123">
        <f>ROUND('10,2'!L212*'1,2'!$E$29,0)</f>
        <v>0</v>
      </c>
      <c r="P212" s="144"/>
      <c r="Q212" s="144"/>
      <c r="R212" s="144"/>
      <c r="S212" s="144"/>
      <c r="T212" s="144"/>
      <c r="U212" s="144"/>
      <c r="V212" s="145"/>
      <c r="W212" s="145"/>
      <c r="X212" s="145"/>
      <c r="Y212" s="145"/>
      <c r="Z212" s="145"/>
      <c r="AA212" s="145"/>
      <c r="AC212" s="144"/>
      <c r="AE212" s="144"/>
      <c r="AG212" s="144"/>
      <c r="AI212" s="144"/>
    </row>
    <row r="213" spans="1:35" x14ac:dyDescent="0.2">
      <c r="A213" s="16">
        <f>A211+1</f>
        <v>200</v>
      </c>
      <c r="B213" s="16" t="s">
        <v>2612</v>
      </c>
      <c r="C213" s="17" t="s">
        <v>2613</v>
      </c>
      <c r="D213" s="16" t="s">
        <v>15</v>
      </c>
      <c r="E213" s="123">
        <v>638</v>
      </c>
      <c r="F213" s="123">
        <f>'10,2'!U215*'10,2'!$K$7</f>
        <v>715.73333333333346</v>
      </c>
      <c r="G213" s="123">
        <f>'10,2'!U215</f>
        <v>586.66666666666674</v>
      </c>
      <c r="H213" s="123">
        <v>946</v>
      </c>
      <c r="I213" s="123">
        <f>'10,2'!X215*'10,2'!$K$7</f>
        <v>1075.6333333333334</v>
      </c>
      <c r="J213" s="123">
        <f>'10,2'!X215</f>
        <v>881.66666666666674</v>
      </c>
      <c r="K213" s="123">
        <v>1777</v>
      </c>
      <c r="L213" s="123">
        <f>'10,2'!Z215*'10,2'!$K$7</f>
        <v>2370.46</v>
      </c>
      <c r="M213" s="173">
        <f>'10,2'!AA215</f>
        <v>1619.1666666666667</v>
      </c>
      <c r="N213" s="123">
        <f>ROUND('10,2'!K213*'1,2'!$E$29,0)</f>
        <v>0</v>
      </c>
      <c r="O213" s="123">
        <f>ROUND('10,2'!L213*'1,2'!$E$29,0)</f>
        <v>0</v>
      </c>
      <c r="P213" s="144"/>
      <c r="Q213" s="144"/>
      <c r="R213" s="144"/>
      <c r="S213" s="144"/>
      <c r="T213" s="144"/>
      <c r="U213" s="144"/>
      <c r="V213" s="145"/>
      <c r="W213" s="145"/>
      <c r="X213" s="145"/>
      <c r="Y213" s="145"/>
      <c r="Z213" s="145"/>
      <c r="AA213" s="145"/>
      <c r="AC213" s="144"/>
      <c r="AE213" s="144"/>
      <c r="AG213" s="144"/>
      <c r="AI213" s="144"/>
    </row>
    <row r="214" spans="1:35" x14ac:dyDescent="0.2">
      <c r="A214" s="16">
        <f>A213+1</f>
        <v>201</v>
      </c>
      <c r="B214" s="16" t="s">
        <v>2614</v>
      </c>
      <c r="C214" s="17" t="s">
        <v>2615</v>
      </c>
      <c r="D214" s="16" t="s">
        <v>15</v>
      </c>
      <c r="E214" s="123">
        <v>606</v>
      </c>
      <c r="F214" s="123">
        <f>'10,2'!U216*'10,2'!$K$7</f>
        <v>680.15</v>
      </c>
      <c r="G214" s="123">
        <f>'10,2'!U216</f>
        <v>557.5</v>
      </c>
      <c r="H214" s="123">
        <v>899</v>
      </c>
      <c r="I214" s="123">
        <f>'10,2'!X216*'10,2'!$K$7</f>
        <v>1021.75</v>
      </c>
      <c r="J214" s="123">
        <f>'10,2'!X216</f>
        <v>837.5</v>
      </c>
      <c r="K214" s="123">
        <v>1688</v>
      </c>
      <c r="L214" s="123">
        <f>'10,2'!Z216*'10,2'!$K$7</f>
        <v>2253.34</v>
      </c>
      <c r="M214" s="173">
        <f>'10,2'!AA216</f>
        <v>1539.1666666666667</v>
      </c>
      <c r="N214" s="123">
        <f>ROUND('10,2'!K214*'1,2'!$E$29,0)</f>
        <v>0</v>
      </c>
      <c r="O214" s="123">
        <f>ROUND('10,2'!L214*'1,2'!$E$29,0)</f>
        <v>0</v>
      </c>
      <c r="P214" s="144"/>
      <c r="Q214" s="144"/>
      <c r="R214" s="144"/>
      <c r="S214" s="144"/>
      <c r="T214" s="144"/>
      <c r="U214" s="144"/>
      <c r="V214" s="145"/>
      <c r="W214" s="145"/>
      <c r="X214" s="145"/>
      <c r="Y214" s="145"/>
      <c r="Z214" s="145"/>
      <c r="AA214" s="145"/>
      <c r="AC214" s="144"/>
      <c r="AE214" s="144"/>
      <c r="AG214" s="144"/>
      <c r="AI214" s="144"/>
    </row>
    <row r="215" spans="1:35" ht="25.5" x14ac:dyDescent="0.2">
      <c r="A215" s="16">
        <f t="shared" ref="A215:A221" si="4">A214+1</f>
        <v>202</v>
      </c>
      <c r="B215" s="16" t="s">
        <v>2616</v>
      </c>
      <c r="C215" s="17" t="s">
        <v>2617</v>
      </c>
      <c r="D215" s="16" t="s">
        <v>15</v>
      </c>
      <c r="E215" s="123">
        <v>1595</v>
      </c>
      <c r="F215" s="123">
        <f>'10,2'!U217*'10,2'!$K$7</f>
        <v>1788.3166666666668</v>
      </c>
      <c r="G215" s="123">
        <f>'10,2'!U217</f>
        <v>1465.8333333333335</v>
      </c>
      <c r="H215" s="123">
        <v>2365</v>
      </c>
      <c r="I215" s="123">
        <f>'10,2'!X217*'10,2'!$K$7</f>
        <v>2685.0166666666669</v>
      </c>
      <c r="J215" s="123">
        <f>'10,2'!X217</f>
        <v>2200.8333333333335</v>
      </c>
      <c r="K215" s="123">
        <v>4445</v>
      </c>
      <c r="L215" s="123">
        <f>'10,2'!Z217*'10,2'!$K$7</f>
        <v>5929.2</v>
      </c>
      <c r="M215" s="173">
        <f>'10,2'!AA217</f>
        <v>4050</v>
      </c>
      <c r="N215" s="102" t="str">
        <f>VLOOKUP(B215,[6]TDSheet!$B$1:$G$65536,6,)</f>
        <v>10.2.200.0</v>
      </c>
      <c r="P215" s="144"/>
      <c r="Q215" s="144"/>
      <c r="R215" s="144"/>
      <c r="S215" s="144"/>
      <c r="T215" s="144"/>
      <c r="U215" s="144"/>
      <c r="V215" s="145"/>
      <c r="W215" s="145"/>
      <c r="X215" s="145"/>
      <c r="Y215" s="145"/>
      <c r="Z215" s="145"/>
      <c r="AA215" s="145"/>
      <c r="AC215" s="144"/>
      <c r="AE215" s="144"/>
      <c r="AG215" s="144"/>
      <c r="AI215" s="144"/>
    </row>
    <row r="216" spans="1:35" ht="38.25" x14ac:dyDescent="0.2">
      <c r="A216" s="16">
        <f t="shared" si="4"/>
        <v>203</v>
      </c>
      <c r="B216" s="16" t="s">
        <v>2618</v>
      </c>
      <c r="C216" s="17" t="s">
        <v>2619</v>
      </c>
      <c r="D216" s="16" t="s">
        <v>15</v>
      </c>
      <c r="E216" s="123">
        <v>1404</v>
      </c>
      <c r="F216" s="123">
        <f>'10,2'!U218*'10,2'!$K$7</f>
        <v>1573.8</v>
      </c>
      <c r="G216" s="123">
        <f>'10,2'!U218</f>
        <v>1290</v>
      </c>
      <c r="H216" s="123">
        <v>2080</v>
      </c>
      <c r="I216" s="123">
        <f>'10,2'!X218*'10,2'!$K$7</f>
        <v>2362.7333333333336</v>
      </c>
      <c r="J216" s="123">
        <f>'10,2'!X218</f>
        <v>1936.6666666666667</v>
      </c>
      <c r="K216" s="123">
        <v>3912</v>
      </c>
      <c r="L216" s="123">
        <f>'10,2'!Z218*'10,2'!$K$7</f>
        <v>5219.16</v>
      </c>
      <c r="M216" s="173">
        <f>'10,2'!AA218</f>
        <v>3565</v>
      </c>
      <c r="N216" s="102" t="str">
        <f>VLOOKUP(B216,[6]TDSheet!$B$1:$G$65536,6,)</f>
        <v>10.2.201.0</v>
      </c>
      <c r="P216" s="144"/>
      <c r="Q216" s="144"/>
      <c r="R216" s="144"/>
      <c r="S216" s="144"/>
      <c r="T216" s="144"/>
      <c r="U216" s="144"/>
      <c r="V216" s="145"/>
      <c r="W216" s="145"/>
      <c r="X216" s="145"/>
      <c r="Y216" s="145"/>
      <c r="Z216" s="145"/>
      <c r="AA216" s="145"/>
      <c r="AC216" s="144"/>
      <c r="AE216" s="144"/>
      <c r="AG216" s="144"/>
      <c r="AI216" s="144"/>
    </row>
    <row r="217" spans="1:35" x14ac:dyDescent="0.2">
      <c r="A217" s="16">
        <f t="shared" si="4"/>
        <v>204</v>
      </c>
      <c r="B217" s="16" t="s">
        <v>2620</v>
      </c>
      <c r="C217" s="17" t="s">
        <v>2621</v>
      </c>
      <c r="D217" s="16" t="s">
        <v>15</v>
      </c>
      <c r="E217" s="123">
        <v>542</v>
      </c>
      <c r="F217" s="123">
        <f>'10,2'!U219*'10,2'!$K$7</f>
        <v>608.98333333333335</v>
      </c>
      <c r="G217" s="123">
        <f>'10,2'!U219</f>
        <v>499.16666666666669</v>
      </c>
      <c r="H217" s="123">
        <v>804</v>
      </c>
      <c r="I217" s="123">
        <f>'10,2'!X219*'10,2'!$K$7</f>
        <v>912.9666666666667</v>
      </c>
      <c r="J217" s="123">
        <f>'10,2'!X219</f>
        <v>748.33333333333337</v>
      </c>
      <c r="K217" s="123">
        <v>1510</v>
      </c>
      <c r="L217" s="123">
        <f>'10,2'!Z219*'10,2'!$K$7</f>
        <v>2016.6599999999999</v>
      </c>
      <c r="M217" s="173">
        <f>'10,2'!AA219</f>
        <v>1377.5</v>
      </c>
      <c r="N217" s="102" t="str">
        <f>VLOOKUP(B217,[6]TDSheet!$B$1:$G$65536,6,)</f>
        <v>10.2.202.0</v>
      </c>
      <c r="P217" s="144"/>
      <c r="Q217" s="144"/>
      <c r="R217" s="144"/>
      <c r="S217" s="144"/>
      <c r="T217" s="144"/>
      <c r="U217" s="144"/>
      <c r="V217" s="145"/>
      <c r="W217" s="145"/>
      <c r="X217" s="145"/>
      <c r="Y217" s="145"/>
      <c r="Z217" s="145"/>
      <c r="AA217" s="145"/>
      <c r="AC217" s="144"/>
      <c r="AE217" s="144"/>
      <c r="AG217" s="144"/>
      <c r="AI217" s="144"/>
    </row>
    <row r="218" spans="1:35" x14ac:dyDescent="0.2">
      <c r="A218" s="16">
        <f t="shared" si="4"/>
        <v>205</v>
      </c>
      <c r="B218" s="16" t="s">
        <v>2622</v>
      </c>
      <c r="C218" s="17" t="s">
        <v>2623</v>
      </c>
      <c r="D218" s="16" t="s">
        <v>15</v>
      </c>
      <c r="E218" s="123">
        <v>1881</v>
      </c>
      <c r="F218" s="123">
        <f>'10,2'!U220*'10,2'!$K$7</f>
        <v>2110.6</v>
      </c>
      <c r="G218" s="123">
        <f>'10,2'!U220</f>
        <v>1730</v>
      </c>
      <c r="H218" s="123">
        <v>2791</v>
      </c>
      <c r="I218" s="123">
        <f>'10,2'!X220*'10,2'!$K$7</f>
        <v>3168.95</v>
      </c>
      <c r="J218" s="123">
        <f>'10,2'!X220</f>
        <v>2597.5</v>
      </c>
      <c r="K218" s="123">
        <v>5244</v>
      </c>
      <c r="L218" s="123">
        <f>'10,2'!Z220*'10,2'!$K$7</f>
        <v>6996.7</v>
      </c>
      <c r="M218" s="173">
        <f>'10,2'!AA220</f>
        <v>4779.166666666667</v>
      </c>
      <c r="N218" s="102" t="str">
        <f>VLOOKUP(B218,[6]TDSheet!$B$1:$G$65536,6,)</f>
        <v>10.2.203.0</v>
      </c>
      <c r="P218" s="144"/>
      <c r="Q218" s="144"/>
      <c r="R218" s="144"/>
      <c r="S218" s="144"/>
      <c r="T218" s="144"/>
      <c r="U218" s="144"/>
      <c r="V218" s="145"/>
      <c r="W218" s="145"/>
      <c r="X218" s="145"/>
      <c r="Y218" s="145"/>
      <c r="Z218" s="145"/>
      <c r="AA218" s="145"/>
      <c r="AC218" s="144"/>
      <c r="AE218" s="144"/>
      <c r="AG218" s="144"/>
      <c r="AI218" s="144"/>
    </row>
    <row r="219" spans="1:35" x14ac:dyDescent="0.2">
      <c r="A219" s="16">
        <f t="shared" si="4"/>
        <v>206</v>
      </c>
      <c r="B219" s="16" t="s">
        <v>2624</v>
      </c>
      <c r="C219" s="17" t="s">
        <v>2625</v>
      </c>
      <c r="D219" s="16" t="s">
        <v>15</v>
      </c>
      <c r="E219" s="123">
        <v>1723</v>
      </c>
      <c r="F219" s="123">
        <f>'10,2'!U221*'10,2'!$K$7</f>
        <v>1930.6499999999999</v>
      </c>
      <c r="G219" s="123">
        <f>'10,2'!U221</f>
        <v>1582.5</v>
      </c>
      <c r="H219" s="123">
        <v>2554</v>
      </c>
      <c r="I219" s="123">
        <f>'10,2'!X221*'10,2'!$K$7</f>
        <v>2900.5499999999997</v>
      </c>
      <c r="J219" s="123">
        <f>'10,2'!X221</f>
        <v>2377.5</v>
      </c>
      <c r="K219" s="123">
        <v>4799</v>
      </c>
      <c r="L219" s="123">
        <f>'10,2'!Z221*'10,2'!$K$7</f>
        <v>6403.78</v>
      </c>
      <c r="M219" s="173">
        <f>'10,2'!AA221</f>
        <v>4374.166666666667</v>
      </c>
      <c r="N219" s="102" t="str">
        <f>VLOOKUP(B219,[6]TDSheet!$B$1:$G$65536,6,)</f>
        <v>10.2.204.0</v>
      </c>
      <c r="P219" s="144"/>
      <c r="Q219" s="144"/>
      <c r="R219" s="144"/>
      <c r="S219" s="144"/>
      <c r="T219" s="144"/>
      <c r="U219" s="144"/>
      <c r="V219" s="145"/>
      <c r="W219" s="145"/>
      <c r="X219" s="145"/>
      <c r="Y219" s="145"/>
      <c r="Z219" s="145"/>
      <c r="AA219" s="145"/>
      <c r="AC219" s="144"/>
      <c r="AE219" s="144"/>
      <c r="AG219" s="144"/>
      <c r="AI219" s="144"/>
    </row>
    <row r="220" spans="1:35" ht="25.5" x14ac:dyDescent="0.2">
      <c r="A220" s="16">
        <f t="shared" si="4"/>
        <v>207</v>
      </c>
      <c r="B220" s="16" t="s">
        <v>2626</v>
      </c>
      <c r="C220" s="17" t="s">
        <v>2627</v>
      </c>
      <c r="D220" s="16" t="s">
        <v>15</v>
      </c>
      <c r="E220" s="123">
        <v>1723</v>
      </c>
      <c r="F220" s="123">
        <f>'10,2'!U222*'10,2'!$K$7</f>
        <v>1930.6499999999999</v>
      </c>
      <c r="G220" s="123">
        <f>'10,2'!U222</f>
        <v>1582.5</v>
      </c>
      <c r="H220" s="123">
        <v>2554</v>
      </c>
      <c r="I220" s="123">
        <f>'10,2'!X222*'10,2'!$K$7</f>
        <v>2900.5499999999997</v>
      </c>
      <c r="J220" s="123">
        <f>'10,2'!X222</f>
        <v>2377.5</v>
      </c>
      <c r="K220" s="123">
        <v>4799</v>
      </c>
      <c r="L220" s="123">
        <f>'10,2'!Z222*'10,2'!$K$7</f>
        <v>6403.78</v>
      </c>
      <c r="M220" s="173">
        <f>'10,2'!AA222</f>
        <v>4374.166666666667</v>
      </c>
      <c r="N220" s="102" t="str">
        <f>VLOOKUP(B220,[6]TDSheet!$B$1:$G$65536,6,)</f>
        <v>10.2.205.0</v>
      </c>
      <c r="P220" s="144"/>
      <c r="Q220" s="144"/>
      <c r="R220" s="144"/>
      <c r="S220" s="144"/>
      <c r="T220" s="144"/>
      <c r="U220" s="144"/>
      <c r="V220" s="145"/>
      <c r="W220" s="145"/>
      <c r="X220" s="145"/>
      <c r="Y220" s="145"/>
      <c r="Z220" s="145"/>
      <c r="AA220" s="145"/>
      <c r="AC220" s="144"/>
      <c r="AE220" s="144"/>
      <c r="AG220" s="144"/>
      <c r="AI220" s="144"/>
    </row>
    <row r="221" spans="1:35" ht="25.5" x14ac:dyDescent="0.2">
      <c r="A221" s="16">
        <f t="shared" si="4"/>
        <v>208</v>
      </c>
      <c r="B221" s="16" t="s">
        <v>2628</v>
      </c>
      <c r="C221" s="17" t="s">
        <v>2629</v>
      </c>
      <c r="D221" s="16" t="s">
        <v>15</v>
      </c>
      <c r="E221" s="123">
        <v>1404</v>
      </c>
      <c r="F221" s="123">
        <f>'10,2'!U223*'10,2'!$K$7</f>
        <v>1573.8</v>
      </c>
      <c r="G221" s="123">
        <f>'10,2'!U223</f>
        <v>1290</v>
      </c>
      <c r="H221" s="123">
        <v>2080</v>
      </c>
      <c r="I221" s="123">
        <f>'10,2'!X223*'10,2'!$K$7</f>
        <v>2362.7333333333336</v>
      </c>
      <c r="J221" s="123">
        <f>'10,2'!X223</f>
        <v>1936.6666666666667</v>
      </c>
      <c r="K221" s="123">
        <v>3912</v>
      </c>
      <c r="L221" s="123">
        <f>'10,2'!Z223*'10,2'!$K$7</f>
        <v>5219.16</v>
      </c>
      <c r="M221" s="173">
        <f>'10,2'!AA223</f>
        <v>3565</v>
      </c>
      <c r="N221" s="102" t="str">
        <f>VLOOKUP(B221,[6]TDSheet!$B$1:$G$65536,6,)</f>
        <v>10.2.206.0</v>
      </c>
      <c r="P221" s="144"/>
      <c r="Q221" s="144"/>
      <c r="R221" s="144"/>
      <c r="S221" s="144"/>
      <c r="T221" s="144"/>
      <c r="U221" s="144"/>
      <c r="V221" s="145"/>
      <c r="W221" s="145"/>
      <c r="X221" s="145"/>
      <c r="Y221" s="145"/>
      <c r="Z221" s="145"/>
      <c r="AA221" s="145"/>
      <c r="AC221" s="144"/>
      <c r="AE221" s="144"/>
      <c r="AG221" s="144"/>
      <c r="AI221" s="144"/>
    </row>
    <row r="222" spans="1:35" x14ac:dyDescent="0.2">
      <c r="A222" s="16"/>
      <c r="B222" s="16"/>
      <c r="C222" s="28" t="s">
        <v>3020</v>
      </c>
      <c r="D222" s="16"/>
      <c r="E222" s="123"/>
      <c r="F222" s="123"/>
      <c r="G222" s="123"/>
      <c r="H222" s="123"/>
      <c r="I222" s="123"/>
      <c r="J222" s="123"/>
      <c r="K222" s="123"/>
      <c r="L222" s="123"/>
      <c r="M222" s="173"/>
      <c r="P222" s="144"/>
      <c r="Q222" s="144"/>
      <c r="R222" s="144"/>
      <c r="S222" s="144"/>
      <c r="T222" s="144"/>
      <c r="U222" s="144"/>
      <c r="V222" s="145"/>
      <c r="W222" s="145"/>
      <c r="X222" s="145"/>
      <c r="Y222" s="145"/>
      <c r="Z222" s="145"/>
      <c r="AA222" s="145"/>
      <c r="AC222" s="144"/>
      <c r="AE222" s="144"/>
      <c r="AG222" s="144"/>
      <c r="AI222" s="144"/>
    </row>
    <row r="223" spans="1:35" ht="25.5" x14ac:dyDescent="0.2">
      <c r="A223" s="16">
        <f>A221+1</f>
        <v>209</v>
      </c>
      <c r="B223" s="16" t="s">
        <v>2630</v>
      </c>
      <c r="C223" s="17" t="s">
        <v>2631</v>
      </c>
      <c r="D223" s="16" t="s">
        <v>15</v>
      </c>
      <c r="E223" s="123">
        <v>454</v>
      </c>
      <c r="F223" s="123">
        <f>'10,2'!U225*'10,2'!$K$7</f>
        <v>511.38333333333333</v>
      </c>
      <c r="G223" s="123">
        <f>'10,2'!U225</f>
        <v>419.16666666666669</v>
      </c>
      <c r="H223" s="123">
        <v>693</v>
      </c>
      <c r="I223" s="123">
        <f>'10,2'!X225*'10,2'!$K$7</f>
        <v>790.9666666666667</v>
      </c>
      <c r="J223" s="123">
        <f>'10,2'!X225</f>
        <v>648.33333333333337</v>
      </c>
      <c r="K223" s="123">
        <v>1127</v>
      </c>
      <c r="L223" s="123">
        <f>'10,2'!Z225*'10,2'!$K$7</f>
        <v>1518.8999999999999</v>
      </c>
      <c r="M223" s="173">
        <f>'10,2'!AA225</f>
        <v>1037.5</v>
      </c>
      <c r="N223" s="102" t="str">
        <f>VLOOKUP(B223,[6]TDSheet!$B$1:$G$65536,6,)</f>
        <v>10.2.207.1</v>
      </c>
      <c r="P223" s="144"/>
      <c r="Q223" s="144"/>
      <c r="R223" s="144"/>
      <c r="S223" s="144"/>
      <c r="T223" s="144"/>
      <c r="U223" s="144"/>
      <c r="V223" s="145"/>
      <c r="W223" s="145"/>
      <c r="X223" s="145"/>
      <c r="Y223" s="145"/>
      <c r="Z223" s="145"/>
      <c r="AA223" s="145"/>
      <c r="AC223" s="144"/>
      <c r="AE223" s="144"/>
      <c r="AG223" s="144"/>
      <c r="AI223" s="144"/>
    </row>
    <row r="224" spans="1:35" ht="25.5" x14ac:dyDescent="0.2">
      <c r="A224" s="16">
        <f>A223+1</f>
        <v>210</v>
      </c>
      <c r="B224" s="16" t="s">
        <v>2632</v>
      </c>
      <c r="C224" s="17" t="s">
        <v>2633</v>
      </c>
      <c r="D224" s="16" t="s">
        <v>15</v>
      </c>
      <c r="E224" s="123">
        <v>716</v>
      </c>
      <c r="F224" s="123">
        <f>'10,2'!U226*'10,2'!$K$7</f>
        <v>807.23333333333346</v>
      </c>
      <c r="G224" s="123">
        <f>'10,2'!U226</f>
        <v>661.66666666666674</v>
      </c>
      <c r="H224" s="123">
        <v>1095</v>
      </c>
      <c r="I224" s="123">
        <f>'10,2'!X226*'10,2'!$K$7</f>
        <v>1246.4333333333334</v>
      </c>
      <c r="J224" s="123">
        <f>'10,2'!X226</f>
        <v>1021.6666666666667</v>
      </c>
      <c r="K224" s="123">
        <v>1776</v>
      </c>
      <c r="L224" s="123">
        <f>'10,2'!Z226*'10,2'!$K$7</f>
        <v>2397.2999999999997</v>
      </c>
      <c r="M224" s="173">
        <f>'10,2'!AA226</f>
        <v>1637.5</v>
      </c>
      <c r="N224" s="102" t="str">
        <f>VLOOKUP(B224,[6]TDSheet!$B$1:$G$65536,6,)</f>
        <v>10.2.207.2</v>
      </c>
      <c r="P224" s="144"/>
      <c r="Q224" s="144"/>
      <c r="R224" s="144"/>
      <c r="S224" s="144"/>
      <c r="T224" s="144"/>
      <c r="U224" s="144"/>
      <c r="V224" s="145"/>
      <c r="W224" s="145"/>
      <c r="X224" s="145"/>
      <c r="Y224" s="145"/>
      <c r="Z224" s="145"/>
      <c r="AA224" s="145"/>
      <c r="AC224" s="144"/>
      <c r="AE224" s="144"/>
      <c r="AG224" s="144"/>
      <c r="AI224" s="144"/>
    </row>
    <row r="225" spans="1:35" ht="25.5" x14ac:dyDescent="0.2">
      <c r="A225" s="16">
        <f t="shared" ref="A225:A288" si="5">A224+1</f>
        <v>211</v>
      </c>
      <c r="B225" s="16" t="s">
        <v>2634</v>
      </c>
      <c r="C225" s="151" t="s">
        <v>2635</v>
      </c>
      <c r="D225" s="152" t="s">
        <v>15</v>
      </c>
      <c r="E225" s="123">
        <v>1312</v>
      </c>
      <c r="F225" s="123">
        <f>'10,2'!U227*'10,2'!$K$7</f>
        <v>1474.1666666666667</v>
      </c>
      <c r="G225" s="123">
        <f>'10,2'!U227</f>
        <v>1208.3333333333335</v>
      </c>
      <c r="H225" s="123">
        <v>1962</v>
      </c>
      <c r="I225" s="123">
        <f>'10,2'!X227*'10,2'!$K$7</f>
        <v>2231.5833333333335</v>
      </c>
      <c r="J225" s="123">
        <f>'10,2'!X227</f>
        <v>1829.1666666666667</v>
      </c>
      <c r="K225" s="123">
        <v>3241</v>
      </c>
      <c r="L225" s="123">
        <f>'10,2'!Z227*'10,2'!$K$7</f>
        <v>4356.62</v>
      </c>
      <c r="M225" s="173">
        <f>'10,2'!AA227</f>
        <v>2975.8333333333335</v>
      </c>
      <c r="N225" s="102" t="str">
        <f>VLOOKUP(B225,[6]TDSheet!$B$1:$G$65536,6,)</f>
        <v>10.2.208.1</v>
      </c>
      <c r="P225" s="144"/>
      <c r="Q225" s="144"/>
      <c r="R225" s="144"/>
      <c r="S225" s="144"/>
      <c r="T225" s="144"/>
      <c r="U225" s="144"/>
      <c r="V225" s="145"/>
      <c r="W225" s="145"/>
      <c r="X225" s="145"/>
      <c r="Y225" s="145"/>
      <c r="Z225" s="145"/>
      <c r="AA225" s="145"/>
      <c r="AC225" s="144"/>
      <c r="AE225" s="144"/>
      <c r="AG225" s="144"/>
      <c r="AI225" s="144"/>
    </row>
    <row r="226" spans="1:35" ht="25.5" x14ac:dyDescent="0.2">
      <c r="A226" s="16">
        <f t="shared" si="5"/>
        <v>212</v>
      </c>
      <c r="B226" s="16" t="s">
        <v>2953</v>
      </c>
      <c r="C226" s="151" t="s">
        <v>2959</v>
      </c>
      <c r="D226" s="152" t="s">
        <v>15</v>
      </c>
      <c r="E226" s="123">
        <v>1563</v>
      </c>
      <c r="F226" s="123">
        <f>'10,2'!U228*'10,2'!$K$7</f>
        <v>1753.75</v>
      </c>
      <c r="G226" s="123">
        <f>'10,2'!U228</f>
        <v>1437.5</v>
      </c>
      <c r="H226" s="123">
        <v>2336</v>
      </c>
      <c r="I226" s="123">
        <f>'10,2'!X228*'10,2'!$K$7</f>
        <v>2655.5333333333338</v>
      </c>
      <c r="J226" s="123">
        <f>'10,2'!X228</f>
        <v>2176.666666666667</v>
      </c>
      <c r="K226" s="123">
        <v>3858</v>
      </c>
      <c r="L226" s="123">
        <f>'10,2'!Z228*'10,2'!$K$7</f>
        <v>5185</v>
      </c>
      <c r="M226" s="173">
        <f>'10,2'!AA228</f>
        <v>3541.666666666667</v>
      </c>
      <c r="N226" s="102" t="str">
        <f>VLOOKUP(B226,[6]TDSheet!$B$1:$G$65536,6,)</f>
        <v>10.2.208.2</v>
      </c>
      <c r="P226" s="144"/>
      <c r="Q226" s="144"/>
      <c r="R226" s="144"/>
      <c r="S226" s="144"/>
      <c r="T226" s="144"/>
      <c r="U226" s="144"/>
      <c r="V226" s="145"/>
      <c r="W226" s="145"/>
      <c r="X226" s="145"/>
      <c r="Y226" s="145"/>
      <c r="Z226" s="145"/>
      <c r="AA226" s="145"/>
      <c r="AC226" s="144"/>
      <c r="AE226" s="144"/>
      <c r="AG226" s="144"/>
      <c r="AI226" s="144"/>
    </row>
    <row r="227" spans="1:35" ht="25.5" x14ac:dyDescent="0.2">
      <c r="A227" s="16">
        <f t="shared" si="5"/>
        <v>213</v>
      </c>
      <c r="B227" s="16" t="s">
        <v>2954</v>
      </c>
      <c r="C227" s="151" t="s">
        <v>2960</v>
      </c>
      <c r="D227" s="152" t="s">
        <v>15</v>
      </c>
      <c r="E227" s="123">
        <v>1849</v>
      </c>
      <c r="F227" s="123">
        <f>'10,2'!U229*'10,2'!$K$7</f>
        <v>2074</v>
      </c>
      <c r="G227" s="123">
        <f>'10,2'!U229</f>
        <v>1700</v>
      </c>
      <c r="H227" s="123">
        <v>2764</v>
      </c>
      <c r="I227" s="123">
        <f>'10,2'!X229*'10,2'!$K$7</f>
        <v>3141.5</v>
      </c>
      <c r="J227" s="123">
        <f>'10,2'!X229</f>
        <v>2575</v>
      </c>
      <c r="K227" s="123">
        <v>4566</v>
      </c>
      <c r="L227" s="123">
        <f>'10,2'!Z229*'10,2'!$K$7</f>
        <v>6136.5999999999995</v>
      </c>
      <c r="M227" s="173">
        <f>'10,2'!AA229</f>
        <v>4191.666666666667</v>
      </c>
      <c r="N227" s="102" t="str">
        <f>VLOOKUP(B227,[6]TDSheet!$B$1:$G$65536,6,)</f>
        <v>10.2.208.3</v>
      </c>
      <c r="P227" s="144"/>
      <c r="Q227" s="144"/>
      <c r="R227" s="144"/>
      <c r="S227" s="144"/>
      <c r="T227" s="144"/>
      <c r="U227" s="144"/>
      <c r="V227" s="145"/>
      <c r="W227" s="145"/>
      <c r="X227" s="145"/>
      <c r="Y227" s="145"/>
      <c r="Z227" s="145"/>
      <c r="AA227" s="145"/>
      <c r="AC227" s="144"/>
      <c r="AE227" s="144"/>
      <c r="AG227" s="144"/>
      <c r="AI227" s="144"/>
    </row>
    <row r="228" spans="1:35" ht="25.5" x14ac:dyDescent="0.2">
      <c r="A228" s="16">
        <f t="shared" si="5"/>
        <v>214</v>
      </c>
      <c r="B228" s="16" t="s">
        <v>2955</v>
      </c>
      <c r="C228" s="151" t="s">
        <v>2961</v>
      </c>
      <c r="D228" s="152" t="s">
        <v>15</v>
      </c>
      <c r="E228" s="123">
        <v>2208</v>
      </c>
      <c r="F228" s="123">
        <f>'10,2'!U230*'10,2'!$K$7</f>
        <v>2479.65</v>
      </c>
      <c r="G228" s="123">
        <f>'10,2'!U230</f>
        <v>2032.5</v>
      </c>
      <c r="H228" s="123">
        <v>3303</v>
      </c>
      <c r="I228" s="123">
        <f>'10,2'!X230*'10,2'!$K$7</f>
        <v>3755.5666666666666</v>
      </c>
      <c r="J228" s="123">
        <f>'10,2'!X230</f>
        <v>3078.3333333333335</v>
      </c>
      <c r="K228" s="123">
        <v>5458</v>
      </c>
      <c r="L228" s="123">
        <f>'10,2'!Z230*'10,2'!$K$7</f>
        <v>7333.42</v>
      </c>
      <c r="M228" s="173">
        <f>'10,2'!AA230</f>
        <v>5009.166666666667</v>
      </c>
      <c r="N228" s="102" t="str">
        <f>VLOOKUP(B228,[6]TDSheet!$B$1:$G$65536,6,)</f>
        <v>10.2.208.4</v>
      </c>
      <c r="P228" s="144"/>
      <c r="Q228" s="144"/>
      <c r="R228" s="144"/>
      <c r="S228" s="144"/>
      <c r="T228" s="144"/>
      <c r="U228" s="144"/>
      <c r="V228" s="145"/>
      <c r="W228" s="145"/>
      <c r="X228" s="145"/>
      <c r="Y228" s="145"/>
      <c r="Z228" s="145"/>
      <c r="AA228" s="145"/>
      <c r="AC228" s="144"/>
      <c r="AE228" s="144"/>
      <c r="AG228" s="144"/>
      <c r="AI228" s="144"/>
    </row>
    <row r="229" spans="1:35" ht="38.25" x14ac:dyDescent="0.2">
      <c r="A229" s="16">
        <f t="shared" si="5"/>
        <v>215</v>
      </c>
      <c r="B229" s="16" t="s">
        <v>2636</v>
      </c>
      <c r="C229" s="17" t="s">
        <v>2637</v>
      </c>
      <c r="D229" s="16" t="s">
        <v>15</v>
      </c>
      <c r="E229" s="123">
        <v>397</v>
      </c>
      <c r="F229" s="123">
        <f>'10,2'!U231*'10,2'!$K$7</f>
        <v>447.33333333333337</v>
      </c>
      <c r="G229" s="123">
        <f>'10,2'!U231</f>
        <v>366.66666666666669</v>
      </c>
      <c r="H229" s="123">
        <v>594</v>
      </c>
      <c r="I229" s="123">
        <f>'10,2'!X231*'10,2'!$K$7</f>
        <v>675.06666666666672</v>
      </c>
      <c r="J229" s="123">
        <f>'10,2'!X231</f>
        <v>553.33333333333337</v>
      </c>
      <c r="K229" s="123">
        <v>982</v>
      </c>
      <c r="L229" s="123">
        <f>'10,2'!Z231*'10,2'!$K$7</f>
        <v>1321.26</v>
      </c>
      <c r="M229" s="173">
        <f>'10,2'!AA231</f>
        <v>902.5</v>
      </c>
      <c r="N229" s="102" t="str">
        <f>VLOOKUP(B229,[6]TDSheet!$B$1:$G$65536,6,)</f>
        <v>10.2.209.1</v>
      </c>
      <c r="P229" s="144"/>
      <c r="Q229" s="144"/>
      <c r="R229" s="144"/>
      <c r="S229" s="144"/>
      <c r="T229" s="144"/>
      <c r="U229" s="144"/>
      <c r="V229" s="145"/>
      <c r="W229" s="145"/>
      <c r="X229" s="145"/>
      <c r="Y229" s="145"/>
      <c r="Z229" s="145"/>
      <c r="AA229" s="145"/>
      <c r="AC229" s="144"/>
      <c r="AE229" s="144"/>
      <c r="AG229" s="144"/>
      <c r="AI229" s="144"/>
    </row>
    <row r="230" spans="1:35" ht="38.25" x14ac:dyDescent="0.2">
      <c r="A230" s="16">
        <f t="shared" si="5"/>
        <v>216</v>
      </c>
      <c r="B230" s="16" t="s">
        <v>2639</v>
      </c>
      <c r="C230" s="17" t="s">
        <v>2640</v>
      </c>
      <c r="D230" s="16" t="s">
        <v>15</v>
      </c>
      <c r="E230" s="123">
        <v>472</v>
      </c>
      <c r="F230" s="123">
        <f>'10,2'!U232*'10,2'!$K$7</f>
        <v>528.66666666666674</v>
      </c>
      <c r="G230" s="123">
        <f>'10,2'!U232</f>
        <v>433.33333333333337</v>
      </c>
      <c r="H230" s="123">
        <v>704</v>
      </c>
      <c r="I230" s="123">
        <f>'10,2'!X232*'10,2'!$K$7</f>
        <v>801.13333333333344</v>
      </c>
      <c r="J230" s="123">
        <f>'10,2'!X232</f>
        <v>656.66666666666674</v>
      </c>
      <c r="K230" s="123">
        <v>1165</v>
      </c>
      <c r="L230" s="123">
        <f>'10,2'!Z232*'10,2'!$K$7</f>
        <v>1567.7</v>
      </c>
      <c r="M230" s="173">
        <f>'10,2'!AA232</f>
        <v>1070.8333333333335</v>
      </c>
      <c r="N230" s="102" t="str">
        <f>VLOOKUP(B230,[6]TDSheet!$B$1:$G$65536,6,)</f>
        <v>10.2.209.2</v>
      </c>
      <c r="P230" s="144"/>
      <c r="Q230" s="144"/>
      <c r="R230" s="144"/>
      <c r="S230" s="144"/>
      <c r="T230" s="144"/>
      <c r="U230" s="144"/>
      <c r="V230" s="145"/>
      <c r="W230" s="145"/>
      <c r="X230" s="145"/>
      <c r="Y230" s="145"/>
      <c r="Z230" s="145"/>
      <c r="AA230" s="145"/>
      <c r="AC230" s="144"/>
      <c r="AE230" s="144"/>
      <c r="AG230" s="144"/>
      <c r="AI230" s="144"/>
    </row>
    <row r="231" spans="1:35" ht="38.25" x14ac:dyDescent="0.2">
      <c r="A231" s="16">
        <f t="shared" si="5"/>
        <v>217</v>
      </c>
      <c r="B231" s="16" t="s">
        <v>2642</v>
      </c>
      <c r="C231" s="17" t="s">
        <v>2643</v>
      </c>
      <c r="D231" s="16" t="s">
        <v>15</v>
      </c>
      <c r="E231" s="123">
        <v>554</v>
      </c>
      <c r="F231" s="123">
        <f>'10,2'!U233*'10,2'!$K$7</f>
        <v>622.19999999999993</v>
      </c>
      <c r="G231" s="123">
        <f>'10,2'!U233</f>
        <v>510</v>
      </c>
      <c r="H231" s="123">
        <v>829</v>
      </c>
      <c r="I231" s="123">
        <f>'10,2'!X233*'10,2'!$K$7</f>
        <v>944.48333333333335</v>
      </c>
      <c r="J231" s="123">
        <f>'10,2'!X233</f>
        <v>774.16666666666674</v>
      </c>
      <c r="K231" s="123">
        <v>1371</v>
      </c>
      <c r="L231" s="123">
        <f>'10,2'!Z233*'10,2'!$K$7</f>
        <v>1840.98</v>
      </c>
      <c r="M231" s="173">
        <f>'10,2'!AA233</f>
        <v>1257.5</v>
      </c>
      <c r="N231" s="102" t="str">
        <f>VLOOKUP(B231,[6]TDSheet!$B$1:$G$65536,6,)</f>
        <v>10.2.209.3</v>
      </c>
      <c r="P231" s="144"/>
      <c r="Q231" s="144"/>
      <c r="R231" s="144"/>
      <c r="S231" s="144"/>
      <c r="T231" s="144"/>
      <c r="U231" s="144"/>
      <c r="V231" s="145"/>
      <c r="W231" s="145"/>
      <c r="X231" s="145"/>
      <c r="Y231" s="145"/>
      <c r="Z231" s="145"/>
      <c r="AA231" s="145"/>
      <c r="AC231" s="144"/>
      <c r="AE231" s="144"/>
      <c r="AG231" s="144"/>
      <c r="AI231" s="144"/>
    </row>
    <row r="232" spans="1:35" ht="38.25" x14ac:dyDescent="0.2">
      <c r="A232" s="16">
        <f t="shared" si="5"/>
        <v>218</v>
      </c>
      <c r="B232" s="16" t="s">
        <v>2645</v>
      </c>
      <c r="C232" s="17" t="s">
        <v>2646</v>
      </c>
      <c r="D232" s="16" t="s">
        <v>15</v>
      </c>
      <c r="E232" s="123">
        <v>666</v>
      </c>
      <c r="F232" s="123">
        <f>'10,2'!U234*'10,2'!$K$7</f>
        <v>747.25</v>
      </c>
      <c r="G232" s="123">
        <f>'10,2'!U234</f>
        <v>612.5</v>
      </c>
      <c r="H232" s="123">
        <v>995</v>
      </c>
      <c r="I232" s="123">
        <f>'10,2'!X234*'10,2'!$K$7</f>
        <v>1130.5333333333333</v>
      </c>
      <c r="J232" s="123">
        <f>'10,2'!X234</f>
        <v>926.66666666666674</v>
      </c>
      <c r="K232" s="123">
        <v>1646</v>
      </c>
      <c r="L232" s="123">
        <f>'10,2'!Z234*'10,2'!$K$7</f>
        <v>2210.64</v>
      </c>
      <c r="M232" s="173">
        <f>'10,2'!AA234</f>
        <v>1510</v>
      </c>
      <c r="N232" s="102" t="str">
        <f>VLOOKUP(B232,[6]TDSheet!$B$1:$G$65536,6,)</f>
        <v>10.2.209.4</v>
      </c>
      <c r="P232" s="144"/>
      <c r="Q232" s="144"/>
      <c r="R232" s="144"/>
      <c r="S232" s="144"/>
      <c r="T232" s="144"/>
      <c r="U232" s="144"/>
      <c r="V232" s="145"/>
      <c r="W232" s="145"/>
      <c r="X232" s="145"/>
      <c r="Y232" s="145"/>
      <c r="Z232" s="145"/>
      <c r="AA232" s="145"/>
      <c r="AC232" s="144"/>
      <c r="AE232" s="144"/>
      <c r="AG232" s="144"/>
      <c r="AI232" s="144"/>
    </row>
    <row r="233" spans="1:35" ht="25.5" x14ac:dyDescent="0.2">
      <c r="A233" s="16">
        <f t="shared" si="5"/>
        <v>219</v>
      </c>
      <c r="B233" s="16" t="s">
        <v>2648</v>
      </c>
      <c r="C233" s="17" t="s">
        <v>2649</v>
      </c>
      <c r="D233" s="16" t="s">
        <v>15</v>
      </c>
      <c r="E233" s="123">
        <v>474</v>
      </c>
      <c r="F233" s="123">
        <f>'10,2'!U235*'10,2'!$K$7</f>
        <v>531.7166666666667</v>
      </c>
      <c r="G233" s="123">
        <f>'10,2'!U235</f>
        <v>435.83333333333337</v>
      </c>
      <c r="H233" s="123">
        <v>723</v>
      </c>
      <c r="I233" s="123">
        <f>'10,2'!X235*'10,2'!$K$7</f>
        <v>825.53333333333342</v>
      </c>
      <c r="J233" s="123">
        <f>'10,2'!X235</f>
        <v>676.66666666666674</v>
      </c>
      <c r="K233" s="123">
        <v>1176</v>
      </c>
      <c r="L233" s="123">
        <f>'10,2'!Z235*'10,2'!$K$7</f>
        <v>1584.78</v>
      </c>
      <c r="M233" s="173">
        <f>'10,2'!AA235</f>
        <v>1082.5</v>
      </c>
      <c r="N233" s="102" t="str">
        <f>VLOOKUP(B233,[6]TDSheet!$B$1:$G$65536,6,)</f>
        <v>10.2.210.1</v>
      </c>
      <c r="P233" s="144"/>
      <c r="Q233" s="144"/>
      <c r="R233" s="144"/>
      <c r="S233" s="144"/>
      <c r="T233" s="144"/>
      <c r="U233" s="144"/>
      <c r="V233" s="145"/>
      <c r="W233" s="145"/>
      <c r="X233" s="145"/>
      <c r="Y233" s="145"/>
      <c r="Z233" s="145"/>
      <c r="AA233" s="145"/>
      <c r="AC233" s="144"/>
      <c r="AE233" s="144"/>
      <c r="AG233" s="144"/>
      <c r="AI233" s="144"/>
    </row>
    <row r="234" spans="1:35" ht="25.5" x14ac:dyDescent="0.2">
      <c r="A234" s="16">
        <f t="shared" si="5"/>
        <v>220</v>
      </c>
      <c r="B234" s="16" t="s">
        <v>2651</v>
      </c>
      <c r="C234" s="17" t="s">
        <v>2652</v>
      </c>
      <c r="D234" s="16" t="s">
        <v>15</v>
      </c>
      <c r="E234" s="123">
        <v>569</v>
      </c>
      <c r="F234" s="123">
        <f>'10,2'!U236*'10,2'!$K$7</f>
        <v>638.4666666666667</v>
      </c>
      <c r="G234" s="123">
        <f>'10,2'!U236</f>
        <v>523.33333333333337</v>
      </c>
      <c r="H234" s="123">
        <v>868</v>
      </c>
      <c r="I234" s="123">
        <f>'10,2'!X236*'10,2'!$K$7</f>
        <v>990.23333333333335</v>
      </c>
      <c r="J234" s="123">
        <f>'10,2'!X236</f>
        <v>811.66666666666674</v>
      </c>
      <c r="K234" s="123">
        <v>1411</v>
      </c>
      <c r="L234" s="123">
        <f>'10,2'!Z236*'10,2'!$K$7</f>
        <v>1901.98</v>
      </c>
      <c r="M234" s="173">
        <f>'10,2'!AA236</f>
        <v>1299.1666666666667</v>
      </c>
      <c r="N234" s="102" t="str">
        <f>VLOOKUP(B234,[6]TDSheet!$B$1:$G$65536,6,)</f>
        <v>10.2.210.2</v>
      </c>
      <c r="P234" s="144"/>
      <c r="Q234" s="144"/>
      <c r="R234" s="144"/>
      <c r="S234" s="144"/>
      <c r="T234" s="144"/>
      <c r="U234" s="144"/>
      <c r="V234" s="145"/>
      <c r="W234" s="145"/>
      <c r="X234" s="145"/>
      <c r="Y234" s="145"/>
      <c r="Z234" s="145"/>
      <c r="AA234" s="145"/>
      <c r="AC234" s="144"/>
      <c r="AE234" s="144"/>
      <c r="AG234" s="144"/>
      <c r="AI234" s="144"/>
    </row>
    <row r="235" spans="1:35" ht="25.5" x14ac:dyDescent="0.2">
      <c r="A235" s="16">
        <f t="shared" si="5"/>
        <v>221</v>
      </c>
      <c r="B235" s="16" t="s">
        <v>2654</v>
      </c>
      <c r="C235" s="17" t="s">
        <v>2655</v>
      </c>
      <c r="D235" s="16" t="s">
        <v>15</v>
      </c>
      <c r="E235" s="123">
        <v>655</v>
      </c>
      <c r="F235" s="123">
        <f>'10,2'!U237*'10,2'!$K$7</f>
        <v>736.06666666666672</v>
      </c>
      <c r="G235" s="123">
        <f>'10,2'!U237</f>
        <v>603.33333333333337</v>
      </c>
      <c r="H235" s="123">
        <v>1003</v>
      </c>
      <c r="I235" s="123">
        <f>'10,2'!X237*'10,2'!$K$7</f>
        <v>1142.7333333333333</v>
      </c>
      <c r="J235" s="123">
        <f>'10,2'!X237</f>
        <v>936.66666666666674</v>
      </c>
      <c r="K235" s="123">
        <v>1625</v>
      </c>
      <c r="L235" s="123">
        <f>'10,2'!Z237*'10,2'!$K$7</f>
        <v>2193.56</v>
      </c>
      <c r="M235" s="173">
        <f>'10,2'!AA237</f>
        <v>1498.3333333333335</v>
      </c>
      <c r="N235" s="102" t="str">
        <f>VLOOKUP(B235,[6]TDSheet!$B$1:$G$65536,6,)</f>
        <v>10.2.210.3</v>
      </c>
      <c r="P235" s="144"/>
      <c r="Q235" s="144"/>
      <c r="R235" s="144"/>
      <c r="S235" s="144"/>
      <c r="T235" s="144"/>
      <c r="U235" s="144"/>
      <c r="V235" s="145"/>
      <c r="W235" s="145"/>
      <c r="X235" s="145"/>
      <c r="Y235" s="145"/>
      <c r="Z235" s="145"/>
      <c r="AA235" s="145"/>
      <c r="AC235" s="144"/>
      <c r="AE235" s="144"/>
      <c r="AG235" s="144"/>
      <c r="AI235" s="144"/>
    </row>
    <row r="236" spans="1:35" ht="25.5" x14ac:dyDescent="0.2">
      <c r="A236" s="16">
        <f t="shared" si="5"/>
        <v>222</v>
      </c>
      <c r="B236" s="16" t="s">
        <v>2657</v>
      </c>
      <c r="C236" s="17" t="s">
        <v>2658</v>
      </c>
      <c r="D236" s="16" t="s">
        <v>15</v>
      </c>
      <c r="E236" s="123">
        <v>785</v>
      </c>
      <c r="F236" s="123">
        <f>'10,2'!U238*'10,2'!$K$7</f>
        <v>884.5</v>
      </c>
      <c r="G236" s="123">
        <f>'10,2'!U238</f>
        <v>725</v>
      </c>
      <c r="H236" s="123">
        <v>1204</v>
      </c>
      <c r="I236" s="123">
        <f>'10,2'!X238*'10,2'!$K$7</f>
        <v>1370.4666666666669</v>
      </c>
      <c r="J236" s="123">
        <f>'10,2'!X238</f>
        <v>1123.3333333333335</v>
      </c>
      <c r="K236" s="123">
        <v>1951</v>
      </c>
      <c r="L236" s="123">
        <f>'10,2'!Z238*'10,2'!$K$7</f>
        <v>2631.54</v>
      </c>
      <c r="M236" s="173">
        <f>'10,2'!AA238</f>
        <v>1797.5</v>
      </c>
      <c r="N236" s="102" t="str">
        <f>VLOOKUP(B236,[6]TDSheet!$B$1:$G$65536,6,)</f>
        <v>10.2.210.4</v>
      </c>
      <c r="P236" s="144"/>
      <c r="Q236" s="144"/>
      <c r="R236" s="144"/>
      <c r="S236" s="144"/>
      <c r="T236" s="144"/>
      <c r="U236" s="144"/>
      <c r="V236" s="145"/>
      <c r="W236" s="145"/>
      <c r="X236" s="145"/>
      <c r="Y236" s="145"/>
      <c r="Z236" s="145"/>
      <c r="AA236" s="145"/>
      <c r="AC236" s="144"/>
      <c r="AE236" s="144"/>
      <c r="AG236" s="144"/>
      <c r="AI236" s="144"/>
    </row>
    <row r="237" spans="1:35" ht="25.5" x14ac:dyDescent="0.2">
      <c r="A237" s="16">
        <f t="shared" si="5"/>
        <v>223</v>
      </c>
      <c r="B237" s="16" t="s">
        <v>2660</v>
      </c>
      <c r="C237" s="17" t="s">
        <v>2661</v>
      </c>
      <c r="D237" s="16" t="s">
        <v>15</v>
      </c>
      <c r="E237" s="123">
        <v>300</v>
      </c>
      <c r="F237" s="123">
        <f>'10,2'!U239*'10,2'!$K$7</f>
        <v>337.53333333333336</v>
      </c>
      <c r="G237" s="123">
        <f>'10,2'!U239</f>
        <v>276.66666666666669</v>
      </c>
      <c r="H237" s="123">
        <v>448</v>
      </c>
      <c r="I237" s="123">
        <f>'10,2'!X239*'10,2'!$K$7</f>
        <v>511.38333333333333</v>
      </c>
      <c r="J237" s="123">
        <f>'10,2'!X239</f>
        <v>419.16666666666669</v>
      </c>
      <c r="K237" s="123">
        <v>742</v>
      </c>
      <c r="L237" s="123">
        <f>'10,2'!Z239*'10,2'!$K$7</f>
        <v>996.74</v>
      </c>
      <c r="M237" s="173">
        <f>'10,2'!AA239</f>
        <v>680.83333333333337</v>
      </c>
      <c r="N237" s="102" t="str">
        <f>VLOOKUP(B237,[6]TDSheet!$B$1:$G$65536,6,)</f>
        <v>10.2.211.1</v>
      </c>
      <c r="P237" s="144"/>
      <c r="Q237" s="144"/>
      <c r="R237" s="144"/>
      <c r="S237" s="144"/>
      <c r="T237" s="144"/>
      <c r="U237" s="144"/>
      <c r="V237" s="145"/>
      <c r="W237" s="145"/>
      <c r="X237" s="145"/>
      <c r="Y237" s="145"/>
      <c r="Z237" s="145"/>
      <c r="AA237" s="145"/>
      <c r="AC237" s="144"/>
      <c r="AE237" s="144"/>
      <c r="AG237" s="144"/>
      <c r="AI237" s="144"/>
    </row>
    <row r="238" spans="1:35" ht="38.25" x14ac:dyDescent="0.2">
      <c r="A238" s="16">
        <f t="shared" si="5"/>
        <v>224</v>
      </c>
      <c r="B238" s="16" t="s">
        <v>2663</v>
      </c>
      <c r="C238" s="17" t="s">
        <v>2664</v>
      </c>
      <c r="D238" s="16" t="s">
        <v>15</v>
      </c>
      <c r="E238" s="123">
        <v>360</v>
      </c>
      <c r="F238" s="123">
        <f>'10,2'!U240*'10,2'!$K$7</f>
        <v>404.63333333333333</v>
      </c>
      <c r="G238" s="123">
        <f>'10,2'!U240</f>
        <v>331.66666666666669</v>
      </c>
      <c r="H238" s="123">
        <v>538</v>
      </c>
      <c r="I238" s="123">
        <f>'10,2'!X240*'10,2'!$K$7</f>
        <v>613.04999999999995</v>
      </c>
      <c r="J238" s="123">
        <f>'10,2'!X240</f>
        <v>502.5</v>
      </c>
      <c r="K238" s="123">
        <v>890</v>
      </c>
      <c r="L238" s="123">
        <f>'10,2'!Z240*'10,2'!$K$7</f>
        <v>1196.82</v>
      </c>
      <c r="M238" s="173">
        <f>'10,2'!AA240</f>
        <v>817.5</v>
      </c>
      <c r="N238" s="102" t="str">
        <f>VLOOKUP(B238,[6]TDSheet!$B$1:$G$65536,6,)</f>
        <v>10.2.211.2</v>
      </c>
      <c r="P238" s="144"/>
      <c r="Q238" s="144"/>
      <c r="R238" s="144"/>
      <c r="S238" s="144"/>
      <c r="T238" s="144"/>
      <c r="U238" s="144"/>
      <c r="V238" s="145"/>
      <c r="W238" s="145"/>
      <c r="X238" s="145"/>
      <c r="Y238" s="145"/>
      <c r="Z238" s="145"/>
      <c r="AA238" s="145"/>
      <c r="AC238" s="144"/>
      <c r="AE238" s="144"/>
      <c r="AG238" s="144"/>
      <c r="AI238" s="144"/>
    </row>
    <row r="239" spans="1:35" ht="51" x14ac:dyDescent="0.2">
      <c r="A239" s="16">
        <f t="shared" si="5"/>
        <v>225</v>
      </c>
      <c r="B239" s="16" t="s">
        <v>2666</v>
      </c>
      <c r="C239" s="17" t="s">
        <v>2667</v>
      </c>
      <c r="D239" s="16" t="s">
        <v>15</v>
      </c>
      <c r="E239" s="123">
        <v>251</v>
      </c>
      <c r="F239" s="123">
        <f>'10,2'!U241*'10,2'!$K$7</f>
        <v>279.58333333333337</v>
      </c>
      <c r="G239" s="123">
        <f>'10,2'!U241</f>
        <v>229.16666666666669</v>
      </c>
      <c r="H239" s="123">
        <v>386</v>
      </c>
      <c r="I239" s="123">
        <f>'10,2'!X241*'10,2'!$K$7</f>
        <v>433.09999999999997</v>
      </c>
      <c r="J239" s="123">
        <f>'10,2'!X241</f>
        <v>355</v>
      </c>
      <c r="K239" s="123">
        <v>625</v>
      </c>
      <c r="L239" s="123">
        <f>'10,2'!Z241*'10,2'!$K$7</f>
        <v>830.81999999999994</v>
      </c>
      <c r="M239" s="173">
        <f>'10,2'!AA241</f>
        <v>567.5</v>
      </c>
      <c r="N239" s="102" t="str">
        <f>VLOOKUP(B239,[6]TDSheet!$B$1:$G$65536,6,)</f>
        <v>10.2.212.1</v>
      </c>
      <c r="P239" s="144"/>
      <c r="Q239" s="144"/>
      <c r="R239" s="144"/>
      <c r="S239" s="144"/>
      <c r="T239" s="144"/>
      <c r="U239" s="144"/>
      <c r="V239" s="145"/>
      <c r="W239" s="145"/>
      <c r="X239" s="145"/>
      <c r="Y239" s="145"/>
      <c r="Z239" s="145"/>
      <c r="AA239" s="145"/>
      <c r="AC239" s="144"/>
      <c r="AE239" s="144"/>
      <c r="AG239" s="144"/>
      <c r="AI239" s="144"/>
    </row>
    <row r="240" spans="1:35" ht="38.25" x14ac:dyDescent="0.2">
      <c r="A240" s="16">
        <f t="shared" si="5"/>
        <v>226</v>
      </c>
      <c r="B240" s="16" t="s">
        <v>2669</v>
      </c>
      <c r="C240" s="17" t="s">
        <v>2670</v>
      </c>
      <c r="D240" s="16" t="s">
        <v>15</v>
      </c>
      <c r="E240" s="123">
        <v>302</v>
      </c>
      <c r="F240" s="123">
        <f>'10,2'!U242*'10,2'!$K$7</f>
        <v>335.5</v>
      </c>
      <c r="G240" s="123">
        <f>'10,2'!U242</f>
        <v>275</v>
      </c>
      <c r="H240" s="123">
        <v>463</v>
      </c>
      <c r="I240" s="123">
        <f>'10,2'!X242*'10,2'!$K$7</f>
        <v>519.51666666666665</v>
      </c>
      <c r="J240" s="123">
        <f>'10,2'!X242</f>
        <v>425.83333333333337</v>
      </c>
      <c r="K240" s="123">
        <v>750</v>
      </c>
      <c r="L240" s="123">
        <f>'10,2'!Z242*'10,2'!$K$7</f>
        <v>995.52</v>
      </c>
      <c r="M240" s="173">
        <f>'10,2'!AA242</f>
        <v>680</v>
      </c>
      <c r="N240" s="102" t="str">
        <f>VLOOKUP(B240,[6]TDSheet!$B$1:$G$65536,6,)</f>
        <v>10.2.212.2</v>
      </c>
      <c r="P240" s="144"/>
      <c r="Q240" s="144"/>
      <c r="R240" s="144"/>
      <c r="S240" s="144"/>
      <c r="T240" s="144"/>
      <c r="U240" s="144"/>
      <c r="V240" s="145"/>
      <c r="W240" s="145"/>
      <c r="X240" s="145"/>
      <c r="Y240" s="145"/>
      <c r="Z240" s="145"/>
      <c r="AA240" s="145"/>
      <c r="AC240" s="144"/>
      <c r="AE240" s="144"/>
      <c r="AG240" s="144"/>
      <c r="AI240" s="144"/>
    </row>
    <row r="241" spans="1:35" ht="38.25" x14ac:dyDescent="0.2">
      <c r="A241" s="16">
        <f t="shared" si="5"/>
        <v>227</v>
      </c>
      <c r="B241" s="16" t="s">
        <v>2672</v>
      </c>
      <c r="C241" s="17" t="s">
        <v>2673</v>
      </c>
      <c r="D241" s="16" t="s">
        <v>15</v>
      </c>
      <c r="E241" s="123">
        <v>166</v>
      </c>
      <c r="F241" s="123">
        <f>'10,2'!U243*'10,2'!$K$7</f>
        <v>188.08333333333334</v>
      </c>
      <c r="G241" s="123">
        <f>'10,2'!U243</f>
        <v>154.16666666666669</v>
      </c>
      <c r="H241" s="123">
        <v>255</v>
      </c>
      <c r="I241" s="123">
        <f>'10,2'!X243*'10,2'!$K$7</f>
        <v>289.75</v>
      </c>
      <c r="J241" s="123">
        <f>'10,2'!X243</f>
        <v>237.5</v>
      </c>
      <c r="K241" s="123">
        <v>413</v>
      </c>
      <c r="L241" s="123">
        <f>'10,2'!Z243*'10,2'!$K$7</f>
        <v>557.54</v>
      </c>
      <c r="M241" s="173">
        <f>'10,2'!AA243</f>
        <v>380.83333333333337</v>
      </c>
      <c r="N241" s="102" t="str">
        <f>VLOOKUP(B241,[6]TDSheet!$B$1:$G$65536,6,)</f>
        <v>10.2.213.1</v>
      </c>
      <c r="P241" s="144"/>
      <c r="Q241" s="144"/>
      <c r="R241" s="144"/>
      <c r="S241" s="144"/>
      <c r="T241" s="144"/>
      <c r="U241" s="144"/>
      <c r="V241" s="145"/>
      <c r="W241" s="145"/>
      <c r="X241" s="145"/>
      <c r="Y241" s="145"/>
      <c r="Z241" s="145"/>
      <c r="AA241" s="145"/>
      <c r="AC241" s="144"/>
      <c r="AE241" s="144"/>
      <c r="AG241" s="144"/>
      <c r="AI241" s="144"/>
    </row>
    <row r="242" spans="1:35" ht="38.25" x14ac:dyDescent="0.2">
      <c r="A242" s="16">
        <f t="shared" si="5"/>
        <v>228</v>
      </c>
      <c r="B242" s="16" t="s">
        <v>2675</v>
      </c>
      <c r="C242" s="17" t="s">
        <v>2676</v>
      </c>
      <c r="D242" s="16" t="s">
        <v>15</v>
      </c>
      <c r="E242" s="123">
        <v>199</v>
      </c>
      <c r="F242" s="123">
        <f>'10,2'!U244*'10,2'!$K$7</f>
        <v>226.71666666666667</v>
      </c>
      <c r="G242" s="123">
        <f>'10,2'!U244</f>
        <v>185.83333333333334</v>
      </c>
      <c r="H242" s="123">
        <v>305</v>
      </c>
      <c r="I242" s="123">
        <f>'10,2'!X244*'10,2'!$K$7</f>
        <v>347.7</v>
      </c>
      <c r="J242" s="123">
        <f>'10,2'!X244</f>
        <v>285</v>
      </c>
      <c r="K242" s="123">
        <v>496</v>
      </c>
      <c r="L242" s="123">
        <f>'10,2'!Z244*'10,2'!$K$7</f>
        <v>668.56</v>
      </c>
      <c r="M242" s="173">
        <f>'10,2'!AA244</f>
        <v>456.66666666666669</v>
      </c>
      <c r="N242" s="102" t="str">
        <f>VLOOKUP(B242,[6]TDSheet!$B$1:$G$65536,6,)</f>
        <v>10.2.213.2</v>
      </c>
      <c r="P242" s="144"/>
      <c r="Q242" s="144"/>
      <c r="R242" s="144"/>
      <c r="S242" s="144"/>
      <c r="T242" s="144"/>
      <c r="U242" s="144"/>
      <c r="V242" s="145"/>
      <c r="W242" s="145"/>
      <c r="X242" s="145"/>
      <c r="Y242" s="145"/>
      <c r="Z242" s="145"/>
      <c r="AA242" s="145"/>
      <c r="AC242" s="144"/>
      <c r="AE242" s="144"/>
      <c r="AG242" s="144"/>
      <c r="AI242" s="144"/>
    </row>
    <row r="243" spans="1:35" ht="25.5" x14ac:dyDescent="0.2">
      <c r="A243" s="16">
        <f t="shared" si="5"/>
        <v>229</v>
      </c>
      <c r="B243" s="16" t="s">
        <v>2678</v>
      </c>
      <c r="C243" s="17" t="s">
        <v>2679</v>
      </c>
      <c r="D243" s="16" t="s">
        <v>15</v>
      </c>
      <c r="E243" s="123">
        <v>116</v>
      </c>
      <c r="F243" s="123">
        <f>'10,2'!U245*'10,2'!$K$7</f>
        <v>129.11666666666667</v>
      </c>
      <c r="G243" s="123">
        <f>'10,2'!U245</f>
        <v>105.83333333333334</v>
      </c>
      <c r="H243" s="123">
        <v>172</v>
      </c>
      <c r="I243" s="123">
        <f>'10,2'!X245*'10,2'!$K$7</f>
        <v>197.23333333333335</v>
      </c>
      <c r="J243" s="123">
        <f>'10,2'!X245</f>
        <v>161.66666666666669</v>
      </c>
      <c r="K243" s="123">
        <v>285</v>
      </c>
      <c r="L243" s="123">
        <f>'10,2'!Z245*'10,2'!$K$7</f>
        <v>384.3</v>
      </c>
      <c r="M243" s="173">
        <f>'10,2'!AA245</f>
        <v>262.5</v>
      </c>
      <c r="N243" s="102" t="str">
        <f>VLOOKUP(B243,[6]TDSheet!$B$1:$G$65536,6,)</f>
        <v>10.2.214.1</v>
      </c>
      <c r="P243" s="144"/>
      <c r="Q243" s="144"/>
      <c r="R243" s="144"/>
      <c r="S243" s="144"/>
      <c r="T243" s="144"/>
      <c r="U243" s="144"/>
      <c r="V243" s="145"/>
      <c r="W243" s="145"/>
      <c r="X243" s="145"/>
      <c r="Y243" s="145"/>
      <c r="Z243" s="145"/>
      <c r="AA243" s="145"/>
      <c r="AC243" s="144"/>
      <c r="AE243" s="144"/>
      <c r="AG243" s="144"/>
      <c r="AI243" s="144"/>
    </row>
    <row r="244" spans="1:35" ht="38.25" x14ac:dyDescent="0.2">
      <c r="A244" s="16">
        <f t="shared" si="5"/>
        <v>230</v>
      </c>
      <c r="B244" s="16" t="s">
        <v>2681</v>
      </c>
      <c r="C244" s="17" t="s">
        <v>2682</v>
      </c>
      <c r="D244" s="16" t="s">
        <v>15</v>
      </c>
      <c r="E244" s="123">
        <v>139</v>
      </c>
      <c r="F244" s="123">
        <f>'10,2'!U246*'10,2'!$K$7</f>
        <v>155.54999999999998</v>
      </c>
      <c r="G244" s="123">
        <f>'10,2'!U246</f>
        <v>127.5</v>
      </c>
      <c r="H244" s="123">
        <v>207</v>
      </c>
      <c r="I244" s="123">
        <f>'10,2'!X246*'10,2'!$K$7</f>
        <v>235.86666666666667</v>
      </c>
      <c r="J244" s="123">
        <f>'10,2'!X246</f>
        <v>193.33333333333334</v>
      </c>
      <c r="K244" s="123">
        <v>342</v>
      </c>
      <c r="L244" s="123">
        <f>'10,2'!Z246*'10,2'!$K$7</f>
        <v>461.15999999999997</v>
      </c>
      <c r="M244" s="173">
        <f>'10,2'!AA246</f>
        <v>315</v>
      </c>
      <c r="N244" s="102" t="str">
        <f>VLOOKUP(B244,[6]TDSheet!$B$1:$G$65536,6,)</f>
        <v>10.2.214.2</v>
      </c>
      <c r="P244" s="144"/>
      <c r="Q244" s="144"/>
      <c r="R244" s="144"/>
      <c r="S244" s="144"/>
      <c r="T244" s="144"/>
      <c r="U244" s="144"/>
      <c r="V244" s="145"/>
      <c r="W244" s="145"/>
      <c r="X244" s="145"/>
      <c r="Y244" s="145"/>
      <c r="Z244" s="145"/>
      <c r="AA244" s="145"/>
      <c r="AC244" s="144"/>
      <c r="AE244" s="144"/>
      <c r="AG244" s="144"/>
      <c r="AI244" s="144"/>
    </row>
    <row r="245" spans="1:35" ht="51" x14ac:dyDescent="0.2">
      <c r="A245" s="16">
        <f t="shared" si="5"/>
        <v>231</v>
      </c>
      <c r="B245" s="16" t="s">
        <v>2684</v>
      </c>
      <c r="C245" s="17" t="s">
        <v>2685</v>
      </c>
      <c r="D245" s="16" t="s">
        <v>15</v>
      </c>
      <c r="E245" s="123">
        <v>300</v>
      </c>
      <c r="F245" s="123">
        <f>'10,2'!U247*'10,2'!$K$7</f>
        <v>337.53333333333336</v>
      </c>
      <c r="G245" s="123">
        <f>'10,2'!U247</f>
        <v>276.66666666666669</v>
      </c>
      <c r="H245" s="123">
        <v>448</v>
      </c>
      <c r="I245" s="123">
        <f>'10,2'!X247*'10,2'!$K$7</f>
        <v>511.38333333333333</v>
      </c>
      <c r="J245" s="123">
        <f>'10,2'!X247</f>
        <v>419.16666666666669</v>
      </c>
      <c r="K245" s="123">
        <v>742</v>
      </c>
      <c r="L245" s="123">
        <f>'10,2'!Z247*'10,2'!$K$7</f>
        <v>996.74</v>
      </c>
      <c r="M245" s="173">
        <f>'10,2'!AA247</f>
        <v>680.83333333333337</v>
      </c>
      <c r="N245" s="102" t="str">
        <f>VLOOKUP(B245,[6]TDSheet!$B$1:$G$65536,6,)</f>
        <v>10.2.215.0</v>
      </c>
      <c r="P245" s="144"/>
      <c r="Q245" s="144"/>
      <c r="R245" s="144"/>
      <c r="S245" s="144"/>
      <c r="T245" s="144"/>
      <c r="U245" s="144"/>
      <c r="V245" s="145"/>
      <c r="W245" s="145"/>
      <c r="X245" s="145"/>
      <c r="Y245" s="145"/>
      <c r="Z245" s="145"/>
      <c r="AA245" s="145"/>
      <c r="AC245" s="144"/>
      <c r="AE245" s="144"/>
      <c r="AG245" s="144"/>
      <c r="AI245" s="144"/>
    </row>
    <row r="246" spans="1:35" ht="51" x14ac:dyDescent="0.2">
      <c r="A246" s="16">
        <f t="shared" si="5"/>
        <v>232</v>
      </c>
      <c r="B246" s="16" t="s">
        <v>2687</v>
      </c>
      <c r="C246" s="17" t="s">
        <v>2688</v>
      </c>
      <c r="D246" s="16" t="s">
        <v>15</v>
      </c>
      <c r="E246" s="123">
        <v>480</v>
      </c>
      <c r="F246" s="123">
        <f>'10,2'!U248*'10,2'!$K$7</f>
        <v>539.85</v>
      </c>
      <c r="G246" s="123">
        <f>'10,2'!U248</f>
        <v>442.5</v>
      </c>
      <c r="H246" s="123">
        <v>719</v>
      </c>
      <c r="I246" s="123">
        <f>'10,2'!X248*'10,2'!$K$7</f>
        <v>817.4</v>
      </c>
      <c r="J246" s="123">
        <f>'10,2'!X248</f>
        <v>670</v>
      </c>
      <c r="K246" s="123">
        <v>1188</v>
      </c>
      <c r="L246" s="123">
        <f>'10,2'!Z248*'10,2'!$K$7</f>
        <v>1595.76</v>
      </c>
      <c r="M246" s="173">
        <f>'10,2'!AA248</f>
        <v>1090</v>
      </c>
      <c r="N246" s="102" t="str">
        <f>VLOOKUP(B246,[6]TDSheet!$B$1:$G$65536,6,)</f>
        <v>10.2.216.0</v>
      </c>
      <c r="P246" s="144"/>
      <c r="Q246" s="144"/>
      <c r="R246" s="144"/>
      <c r="S246" s="144"/>
      <c r="T246" s="144"/>
      <c r="U246" s="144"/>
      <c r="V246" s="145"/>
      <c r="W246" s="145"/>
      <c r="X246" s="145"/>
      <c r="Y246" s="145"/>
      <c r="Z246" s="145"/>
      <c r="AA246" s="145"/>
      <c r="AC246" s="144"/>
      <c r="AE246" s="144"/>
      <c r="AG246" s="144"/>
      <c r="AI246" s="144"/>
    </row>
    <row r="247" spans="1:35" x14ac:dyDescent="0.2">
      <c r="A247" s="16">
        <f t="shared" si="5"/>
        <v>233</v>
      </c>
      <c r="B247" s="16" t="s">
        <v>2690</v>
      </c>
      <c r="C247" s="17" t="s">
        <v>2691</v>
      </c>
      <c r="D247" s="16" t="s">
        <v>15</v>
      </c>
      <c r="E247" s="123">
        <v>181</v>
      </c>
      <c r="F247" s="123">
        <f>'10,2'!U249*'10,2'!$K$7</f>
        <v>202.31666666666666</v>
      </c>
      <c r="G247" s="123">
        <f>'10,2'!U249</f>
        <v>165.83333333333334</v>
      </c>
      <c r="H247" s="123">
        <v>271</v>
      </c>
      <c r="I247" s="123">
        <f>'10,2'!X249*'10,2'!$K$7</f>
        <v>306.01666666666665</v>
      </c>
      <c r="J247" s="123">
        <f>'10,2'!X249</f>
        <v>250.83333333333334</v>
      </c>
      <c r="K247" s="123">
        <v>445</v>
      </c>
      <c r="L247" s="123">
        <f>'10,2'!Z249*'10,2'!$K$7</f>
        <v>597.79999999999995</v>
      </c>
      <c r="M247" s="173">
        <f>'10,2'!AA249</f>
        <v>408.33333333333337</v>
      </c>
      <c r="N247" s="102" t="str">
        <f>VLOOKUP(B247,[6]TDSheet!$B$1:$G$65536,6,)</f>
        <v>10.2.217.0</v>
      </c>
      <c r="P247" s="144"/>
      <c r="Q247" s="144"/>
      <c r="R247" s="144"/>
      <c r="S247" s="144"/>
      <c r="T247" s="144"/>
      <c r="U247" s="144"/>
      <c r="V247" s="145"/>
      <c r="W247" s="145"/>
      <c r="X247" s="145"/>
      <c r="Y247" s="145"/>
      <c r="Z247" s="145"/>
      <c r="AA247" s="145"/>
      <c r="AC247" s="144"/>
      <c r="AE247" s="144"/>
      <c r="AG247" s="144"/>
      <c r="AI247" s="144"/>
    </row>
    <row r="248" spans="1:35" x14ac:dyDescent="0.2">
      <c r="A248" s="16">
        <f t="shared" si="5"/>
        <v>234</v>
      </c>
      <c r="B248" s="16" t="s">
        <v>2693</v>
      </c>
      <c r="C248" s="17" t="s">
        <v>2694</v>
      </c>
      <c r="D248" s="16" t="s">
        <v>15</v>
      </c>
      <c r="E248" s="123">
        <v>262</v>
      </c>
      <c r="F248" s="123">
        <f>'10,2'!U250*'10,2'!$K$7</f>
        <v>294.83333333333337</v>
      </c>
      <c r="G248" s="123">
        <f>'10,2'!U250</f>
        <v>241.66666666666669</v>
      </c>
      <c r="H248" s="123">
        <v>401</v>
      </c>
      <c r="I248" s="123">
        <f>'10,2'!X250*'10,2'!$K$7</f>
        <v>455.4666666666667</v>
      </c>
      <c r="J248" s="123">
        <f>'10,2'!X250</f>
        <v>373.33333333333337</v>
      </c>
      <c r="K248" s="123">
        <v>652</v>
      </c>
      <c r="L248" s="123">
        <f>'10,2'!Z250*'10,2'!$K$7</f>
        <v>878.4</v>
      </c>
      <c r="M248" s="173">
        <f>'10,2'!AA250</f>
        <v>600</v>
      </c>
      <c r="N248" s="102" t="str">
        <f>VLOOKUP(B248,[6]TDSheet!$B$1:$G$65536,6,)</f>
        <v>10.2.218.0</v>
      </c>
      <c r="P248" s="144"/>
      <c r="Q248" s="144"/>
      <c r="R248" s="144"/>
      <c r="S248" s="144"/>
      <c r="T248" s="144"/>
      <c r="U248" s="144"/>
      <c r="V248" s="145"/>
      <c r="W248" s="145"/>
      <c r="X248" s="145"/>
      <c r="Y248" s="145"/>
      <c r="Z248" s="145"/>
      <c r="AA248" s="145"/>
      <c r="AC248" s="144"/>
      <c r="AE248" s="144"/>
      <c r="AG248" s="144"/>
      <c r="AI248" s="144"/>
    </row>
    <row r="249" spans="1:35" ht="25.5" x14ac:dyDescent="0.2">
      <c r="A249" s="16">
        <f t="shared" si="5"/>
        <v>235</v>
      </c>
      <c r="B249" s="16" t="s">
        <v>2696</v>
      </c>
      <c r="C249" s="17" t="s">
        <v>2697</v>
      </c>
      <c r="D249" s="16" t="s">
        <v>15</v>
      </c>
      <c r="E249" s="123">
        <v>101</v>
      </c>
      <c r="F249" s="123">
        <f>'10,2'!U251*'10,2'!$K$7</f>
        <v>113.86666666666667</v>
      </c>
      <c r="G249" s="123">
        <f>'10,2'!U251</f>
        <v>93.333333333333343</v>
      </c>
      <c r="H249" s="123">
        <v>154</v>
      </c>
      <c r="I249" s="123">
        <f>'10,2'!X251*'10,2'!$K$7</f>
        <v>174.86666666666667</v>
      </c>
      <c r="J249" s="123">
        <f>'10,2'!X251</f>
        <v>143.33333333333334</v>
      </c>
      <c r="K249" s="123">
        <v>249</v>
      </c>
      <c r="L249" s="123">
        <f>'10,2'!Z251*'10,2'!$K$7</f>
        <v>337.94</v>
      </c>
      <c r="M249" s="173">
        <f>'10,2'!AA251</f>
        <v>230.83333333333334</v>
      </c>
      <c r="N249" s="102" t="str">
        <f>VLOOKUP(B249,[6]TDSheet!$B$1:$G$65536,6,)</f>
        <v>10.2.219.0</v>
      </c>
      <c r="P249" s="144"/>
      <c r="Q249" s="144"/>
      <c r="R249" s="144"/>
      <c r="S249" s="144"/>
      <c r="T249" s="144"/>
      <c r="U249" s="144"/>
      <c r="V249" s="145"/>
      <c r="W249" s="145"/>
      <c r="X249" s="145"/>
      <c r="Y249" s="145"/>
      <c r="Z249" s="145"/>
      <c r="AA249" s="145"/>
      <c r="AC249" s="144"/>
      <c r="AE249" s="144"/>
      <c r="AG249" s="144"/>
      <c r="AI249" s="144"/>
    </row>
    <row r="250" spans="1:35" x14ac:dyDescent="0.2">
      <c r="A250" s="16">
        <f t="shared" si="5"/>
        <v>236</v>
      </c>
      <c r="B250" s="16" t="s">
        <v>2699</v>
      </c>
      <c r="C250" s="17" t="s">
        <v>2700</v>
      </c>
      <c r="D250" s="16" t="s">
        <v>15</v>
      </c>
      <c r="E250" s="123">
        <v>735</v>
      </c>
      <c r="F250" s="123">
        <f>'10,2'!U252*'10,2'!$K$7</f>
        <v>827.56666666666672</v>
      </c>
      <c r="G250" s="123">
        <f>'10,2'!U252</f>
        <v>678.33333333333337</v>
      </c>
      <c r="H250" s="123">
        <v>1126</v>
      </c>
      <c r="I250" s="123">
        <f>'10,2'!X252*'10,2'!$K$7</f>
        <v>1281</v>
      </c>
      <c r="J250" s="123">
        <f>'10,2'!X252</f>
        <v>1050</v>
      </c>
      <c r="K250" s="123">
        <v>1826</v>
      </c>
      <c r="L250" s="123">
        <f>'10,2'!Z252*'10,2'!$K$7</f>
        <v>2463.1799999999998</v>
      </c>
      <c r="M250" s="173">
        <f>'10,2'!AA252</f>
        <v>1682.5</v>
      </c>
      <c r="N250" s="102" t="str">
        <f>VLOOKUP(B250,[6]TDSheet!$B$1:$G$65536,6,)</f>
        <v>10.2.220.1</v>
      </c>
      <c r="P250" s="144"/>
      <c r="Q250" s="144"/>
      <c r="R250" s="144"/>
      <c r="S250" s="144"/>
      <c r="T250" s="144"/>
      <c r="U250" s="144"/>
      <c r="V250" s="145"/>
      <c r="W250" s="145"/>
      <c r="X250" s="145"/>
      <c r="Y250" s="145"/>
      <c r="Z250" s="145"/>
      <c r="AA250" s="145"/>
      <c r="AC250" s="144"/>
      <c r="AE250" s="144"/>
      <c r="AG250" s="144"/>
      <c r="AI250" s="144"/>
    </row>
    <row r="251" spans="1:35" x14ac:dyDescent="0.2">
      <c r="A251" s="16">
        <f t="shared" si="5"/>
        <v>237</v>
      </c>
      <c r="B251" s="16" t="s">
        <v>2702</v>
      </c>
      <c r="C251" s="17" t="s">
        <v>2703</v>
      </c>
      <c r="D251" s="16" t="s">
        <v>15</v>
      </c>
      <c r="E251" s="123">
        <v>852</v>
      </c>
      <c r="F251" s="123">
        <f>'10,2'!U253*'10,2'!$K$7</f>
        <v>958.7166666666667</v>
      </c>
      <c r="G251" s="123">
        <f>'10,2'!U253</f>
        <v>785.83333333333337</v>
      </c>
      <c r="H251" s="123">
        <v>1302</v>
      </c>
      <c r="I251" s="123">
        <f>'10,2'!X253*'10,2'!$K$7</f>
        <v>1482.3</v>
      </c>
      <c r="J251" s="123">
        <f>'10,2'!X253</f>
        <v>1215</v>
      </c>
      <c r="K251" s="123">
        <v>2114</v>
      </c>
      <c r="L251" s="123">
        <f>'10,2'!Z253*'10,2'!$K$7</f>
        <v>2851.14</v>
      </c>
      <c r="M251" s="173">
        <f>'10,2'!AA253</f>
        <v>1947.5</v>
      </c>
      <c r="N251" s="102" t="str">
        <f>VLOOKUP(B251,[6]TDSheet!$B$1:$G$65536,6,)</f>
        <v>10.2.220.2</v>
      </c>
      <c r="P251" s="144"/>
      <c r="Q251" s="144"/>
      <c r="R251" s="144"/>
      <c r="S251" s="144"/>
      <c r="T251" s="144"/>
      <c r="U251" s="144"/>
      <c r="V251" s="145"/>
      <c r="W251" s="145"/>
      <c r="X251" s="145"/>
      <c r="Y251" s="145"/>
      <c r="Z251" s="145"/>
      <c r="AA251" s="145"/>
      <c r="AC251" s="144"/>
      <c r="AE251" s="144"/>
      <c r="AG251" s="144"/>
      <c r="AI251" s="144"/>
    </row>
    <row r="252" spans="1:35" x14ac:dyDescent="0.2">
      <c r="A252" s="16">
        <f t="shared" si="5"/>
        <v>238</v>
      </c>
      <c r="B252" s="16" t="s">
        <v>2705</v>
      </c>
      <c r="C252" s="17" t="s">
        <v>2706</v>
      </c>
      <c r="D252" s="16" t="s">
        <v>15</v>
      </c>
      <c r="E252" s="123">
        <v>932</v>
      </c>
      <c r="F252" s="123">
        <f>'10,2'!U254*'10,2'!$K$7</f>
        <v>1050.2166666666667</v>
      </c>
      <c r="G252" s="123">
        <f>'10,2'!U254</f>
        <v>860.83333333333337</v>
      </c>
      <c r="H252" s="123">
        <v>1424</v>
      </c>
      <c r="I252" s="123">
        <f>'10,2'!X254*'10,2'!$K$7</f>
        <v>1624.6333333333334</v>
      </c>
      <c r="J252" s="123">
        <f>'10,2'!X254</f>
        <v>1331.6666666666667</v>
      </c>
      <c r="K252" s="123">
        <v>2313</v>
      </c>
      <c r="L252" s="123">
        <f>'10,2'!Z254*'10,2'!$K$7</f>
        <v>3119.54</v>
      </c>
      <c r="M252" s="173">
        <f>'10,2'!AA254</f>
        <v>2130.8333333333335</v>
      </c>
      <c r="N252" s="102" t="str">
        <f>VLOOKUP(B252,[6]TDSheet!$B$1:$G$65536,6,)</f>
        <v>10.2.220.3</v>
      </c>
      <c r="P252" s="144"/>
      <c r="Q252" s="144"/>
      <c r="R252" s="144"/>
      <c r="S252" s="144"/>
      <c r="T252" s="144"/>
      <c r="U252" s="144"/>
      <c r="V252" s="145"/>
      <c r="W252" s="145"/>
      <c r="X252" s="145"/>
      <c r="Y252" s="145"/>
      <c r="Z252" s="145"/>
      <c r="AA252" s="145"/>
      <c r="AC252" s="144"/>
      <c r="AE252" s="144"/>
      <c r="AG252" s="144"/>
      <c r="AI252" s="144"/>
    </row>
    <row r="253" spans="1:35" x14ac:dyDescent="0.2">
      <c r="A253" s="16">
        <f t="shared" si="5"/>
        <v>239</v>
      </c>
      <c r="B253" s="16" t="s">
        <v>2708</v>
      </c>
      <c r="C253" s="17" t="s">
        <v>2709</v>
      </c>
      <c r="D253" s="16" t="s">
        <v>15</v>
      </c>
      <c r="E253" s="123">
        <v>86</v>
      </c>
      <c r="F253" s="123">
        <f>'10,2'!U255*'10,2'!$K$7</f>
        <v>95.566666666666677</v>
      </c>
      <c r="G253" s="123">
        <f>'10,2'!U255</f>
        <v>78.333333333333343</v>
      </c>
      <c r="H253" s="123">
        <v>131</v>
      </c>
      <c r="I253" s="123">
        <f>'10,2'!X255*'10,2'!$K$7</f>
        <v>150.46666666666667</v>
      </c>
      <c r="J253" s="123">
        <f>'10,2'!X255</f>
        <v>123.33333333333334</v>
      </c>
      <c r="K253" s="123">
        <v>213</v>
      </c>
      <c r="L253" s="123">
        <f>'10,2'!Z255*'10,2'!$K$7</f>
        <v>286.7</v>
      </c>
      <c r="M253" s="173">
        <f>'10,2'!AA255</f>
        <v>195.83333333333334</v>
      </c>
      <c r="N253" s="102" t="str">
        <f>VLOOKUP(B253,[6]TDSheet!$B$1:$G$65536,6,)</f>
        <v>10.2.221.1</v>
      </c>
      <c r="P253" s="144"/>
      <c r="Q253" s="144"/>
      <c r="R253" s="144"/>
      <c r="S253" s="144"/>
      <c r="T253" s="144"/>
      <c r="U253" s="144"/>
      <c r="V253" s="145"/>
      <c r="W253" s="145"/>
      <c r="X253" s="145"/>
      <c r="Y253" s="145"/>
      <c r="Z253" s="145"/>
      <c r="AA253" s="145"/>
      <c r="AC253" s="144"/>
      <c r="AE253" s="144"/>
      <c r="AG253" s="144"/>
      <c r="AI253" s="144"/>
    </row>
    <row r="254" spans="1:35" x14ac:dyDescent="0.2">
      <c r="A254" s="16">
        <f t="shared" si="5"/>
        <v>240</v>
      </c>
      <c r="B254" s="16" t="s">
        <v>2711</v>
      </c>
      <c r="C254" s="17" t="s">
        <v>2712</v>
      </c>
      <c r="D254" s="16" t="s">
        <v>15</v>
      </c>
      <c r="E254" s="123">
        <v>111</v>
      </c>
      <c r="F254" s="123">
        <f>'10,2'!U256*'10,2'!$K$7</f>
        <v>124.03333333333333</v>
      </c>
      <c r="G254" s="123">
        <f>'10,2'!U256</f>
        <v>101.66666666666667</v>
      </c>
      <c r="H254" s="123">
        <v>169</v>
      </c>
      <c r="I254" s="123">
        <f>'10,2'!X256*'10,2'!$K$7</f>
        <v>195.2</v>
      </c>
      <c r="J254" s="123">
        <f>'10,2'!X256</f>
        <v>160</v>
      </c>
      <c r="K254" s="123">
        <v>276</v>
      </c>
      <c r="L254" s="123">
        <f>'10,2'!Z256*'10,2'!$K$7</f>
        <v>372.09999999999997</v>
      </c>
      <c r="M254" s="173">
        <f>'10,2'!AA256</f>
        <v>254.16666666666669</v>
      </c>
      <c r="N254" s="102" t="str">
        <f>VLOOKUP(B254,[6]TDSheet!$B$1:$G$65536,6,)</f>
        <v>10.2.221.2</v>
      </c>
      <c r="P254" s="144"/>
      <c r="Q254" s="144"/>
      <c r="R254" s="144"/>
      <c r="S254" s="144"/>
      <c r="T254" s="144"/>
      <c r="U254" s="144"/>
      <c r="V254" s="145"/>
      <c r="W254" s="145"/>
      <c r="X254" s="145"/>
      <c r="Y254" s="145"/>
      <c r="Z254" s="145"/>
      <c r="AA254" s="145"/>
      <c r="AC254" s="144"/>
      <c r="AE254" s="144"/>
      <c r="AG254" s="144"/>
      <c r="AI254" s="144"/>
    </row>
    <row r="255" spans="1:35" x14ac:dyDescent="0.2">
      <c r="A255" s="16">
        <f t="shared" si="5"/>
        <v>241</v>
      </c>
      <c r="B255" s="16" t="s">
        <v>2714</v>
      </c>
      <c r="C255" s="17" t="s">
        <v>2715</v>
      </c>
      <c r="D255" s="16" t="s">
        <v>15</v>
      </c>
      <c r="E255" s="123">
        <v>151</v>
      </c>
      <c r="F255" s="123">
        <f>'10,2'!U257*'10,2'!$K$7</f>
        <v>169.78333333333336</v>
      </c>
      <c r="G255" s="123">
        <f>'10,2'!U257</f>
        <v>139.16666666666669</v>
      </c>
      <c r="H255" s="123">
        <v>231</v>
      </c>
      <c r="I255" s="123">
        <f>'10,2'!X257*'10,2'!$K$7</f>
        <v>264.33333333333337</v>
      </c>
      <c r="J255" s="123">
        <f>'10,2'!X257</f>
        <v>216.66666666666669</v>
      </c>
      <c r="K255" s="123">
        <v>376</v>
      </c>
      <c r="L255" s="123">
        <f>'10,2'!Z257*'10,2'!$K$7</f>
        <v>506.3</v>
      </c>
      <c r="M255" s="173">
        <f>'10,2'!AA257</f>
        <v>345.83333333333337</v>
      </c>
      <c r="N255" s="102" t="str">
        <f>VLOOKUP(B255,[6]TDSheet!$B$1:$G$65536,6,)</f>
        <v>10.2.221.3</v>
      </c>
      <c r="P255" s="144"/>
      <c r="Q255" s="144"/>
      <c r="R255" s="144"/>
      <c r="S255" s="144"/>
      <c r="T255" s="144"/>
      <c r="U255" s="144"/>
      <c r="V255" s="145"/>
      <c r="W255" s="145"/>
      <c r="X255" s="145"/>
      <c r="Y255" s="145"/>
      <c r="Z255" s="145"/>
      <c r="AA255" s="145"/>
      <c r="AC255" s="144"/>
      <c r="AE255" s="144"/>
      <c r="AG255" s="144"/>
      <c r="AI255" s="144"/>
    </row>
    <row r="256" spans="1:35" ht="25.5" x14ac:dyDescent="0.2">
      <c r="A256" s="16">
        <f t="shared" si="5"/>
        <v>242</v>
      </c>
      <c r="B256" s="16" t="s">
        <v>2717</v>
      </c>
      <c r="C256" s="17" t="s">
        <v>2718</v>
      </c>
      <c r="D256" s="16" t="s">
        <v>15</v>
      </c>
      <c r="E256" s="123">
        <v>251</v>
      </c>
      <c r="F256" s="123">
        <f>'10,2'!U258*'10,2'!$K$7</f>
        <v>283.64999999999998</v>
      </c>
      <c r="G256" s="123">
        <f>'10,2'!U258</f>
        <v>232.5</v>
      </c>
      <c r="H256" s="123">
        <v>386</v>
      </c>
      <c r="I256" s="123">
        <f>'10,2'!X258*'10,2'!$K$7</f>
        <v>439.2</v>
      </c>
      <c r="J256" s="123">
        <f>'10,2'!X258</f>
        <v>360</v>
      </c>
      <c r="K256" s="123">
        <v>625</v>
      </c>
      <c r="L256" s="123">
        <f>'10,2'!Z258*'10,2'!$K$7</f>
        <v>843.02</v>
      </c>
      <c r="M256" s="173">
        <f>'10,2'!AA258</f>
        <v>575.83333333333337</v>
      </c>
      <c r="N256" s="102" t="str">
        <f>VLOOKUP(B256,[6]TDSheet!$B$1:$G$65536,6,)</f>
        <v>10.2.222.0</v>
      </c>
      <c r="P256" s="144"/>
      <c r="Q256" s="144"/>
      <c r="R256" s="144"/>
      <c r="S256" s="144"/>
      <c r="T256" s="144"/>
      <c r="U256" s="144"/>
      <c r="V256" s="145"/>
      <c r="W256" s="145"/>
      <c r="X256" s="145"/>
      <c r="Y256" s="145"/>
      <c r="Z256" s="145"/>
      <c r="AA256" s="145"/>
      <c r="AC256" s="144"/>
      <c r="AE256" s="144"/>
      <c r="AG256" s="144"/>
      <c r="AI256" s="144"/>
    </row>
    <row r="257" spans="1:35" ht="25.5" x14ac:dyDescent="0.2">
      <c r="A257" s="16">
        <f t="shared" si="5"/>
        <v>243</v>
      </c>
      <c r="B257" s="16" t="s">
        <v>2720</v>
      </c>
      <c r="C257" s="17" t="s">
        <v>2721</v>
      </c>
      <c r="D257" s="16" t="s">
        <v>15</v>
      </c>
      <c r="E257" s="123">
        <v>162</v>
      </c>
      <c r="F257" s="123">
        <f>'10,2'!U259*'10,2'!$K$7</f>
        <v>181.98333333333335</v>
      </c>
      <c r="G257" s="123">
        <f>'10,2'!U259</f>
        <v>149.16666666666669</v>
      </c>
      <c r="H257" s="123">
        <v>246</v>
      </c>
      <c r="I257" s="123">
        <f>'10,2'!X259*'10,2'!$K$7</f>
        <v>281.61666666666667</v>
      </c>
      <c r="J257" s="123">
        <f>'10,2'!X259</f>
        <v>230.83333333333334</v>
      </c>
      <c r="K257" s="123">
        <v>401</v>
      </c>
      <c r="L257" s="123">
        <f>'10,2'!Z259*'10,2'!$K$7</f>
        <v>539.24</v>
      </c>
      <c r="M257" s="173">
        <f>'10,2'!AA259</f>
        <v>368.33333333333337</v>
      </c>
      <c r="N257" s="102" t="str">
        <f>VLOOKUP(B257,[6]TDSheet!$B$1:$G$65536,6,)</f>
        <v>10.2.223.0</v>
      </c>
      <c r="P257" s="144"/>
      <c r="Q257" s="144"/>
      <c r="R257" s="144"/>
      <c r="S257" s="144"/>
      <c r="T257" s="144"/>
      <c r="U257" s="144"/>
      <c r="V257" s="145"/>
      <c r="W257" s="145"/>
      <c r="X257" s="145"/>
      <c r="Y257" s="145"/>
      <c r="Z257" s="145"/>
      <c r="AA257" s="145"/>
      <c r="AC257" s="144"/>
      <c r="AE257" s="144"/>
      <c r="AG257" s="144"/>
      <c r="AI257" s="144"/>
    </row>
    <row r="258" spans="1:35" x14ac:dyDescent="0.2">
      <c r="A258" s="16">
        <f t="shared" si="5"/>
        <v>244</v>
      </c>
      <c r="B258" s="16" t="s">
        <v>2723</v>
      </c>
      <c r="C258" s="17" t="s">
        <v>2724</v>
      </c>
      <c r="D258" s="16" t="s">
        <v>15</v>
      </c>
      <c r="E258" s="123">
        <v>877</v>
      </c>
      <c r="F258" s="123">
        <f>'10,2'!U260*'10,2'!$K$7</f>
        <v>1021.75</v>
      </c>
      <c r="G258" s="123">
        <f>'10,2'!U260</f>
        <v>837.5</v>
      </c>
      <c r="H258" s="123">
        <v>1676</v>
      </c>
      <c r="I258" s="123">
        <f>'10,2'!X260*'10,2'!$K$7</f>
        <v>1952</v>
      </c>
      <c r="J258" s="123">
        <f>'10,2'!X260</f>
        <v>1600</v>
      </c>
      <c r="K258" s="123">
        <v>2310</v>
      </c>
      <c r="L258" s="123">
        <f>'10,2'!Z260*'10,2'!$K$7</f>
        <v>3226.9</v>
      </c>
      <c r="M258" s="173">
        <f>'10,2'!AA260</f>
        <v>2204.166666666667</v>
      </c>
      <c r="N258" s="102" t="str">
        <f>VLOOKUP(B258,[6]TDSheet!$B$1:$G$65536,6,)</f>
        <v>10.2.224.0</v>
      </c>
      <c r="P258" s="144"/>
      <c r="Q258" s="144"/>
      <c r="R258" s="144"/>
      <c r="S258" s="144"/>
      <c r="T258" s="144"/>
      <c r="U258" s="144"/>
      <c r="V258" s="145"/>
      <c r="W258" s="145"/>
      <c r="X258" s="145"/>
      <c r="Y258" s="145"/>
      <c r="Z258" s="145"/>
      <c r="AA258" s="145"/>
      <c r="AC258" s="144"/>
      <c r="AE258" s="144"/>
      <c r="AG258" s="144"/>
      <c r="AI258" s="144"/>
    </row>
    <row r="259" spans="1:35" x14ac:dyDescent="0.2">
      <c r="A259" s="16">
        <f t="shared" si="5"/>
        <v>245</v>
      </c>
      <c r="B259" s="16" t="s">
        <v>2726</v>
      </c>
      <c r="C259" s="17" t="s">
        <v>2727</v>
      </c>
      <c r="D259" s="16" t="s">
        <v>15</v>
      </c>
      <c r="E259" s="123">
        <v>1404</v>
      </c>
      <c r="F259" s="123">
        <f>'10,2'!U261*'10,2'!$K$7</f>
        <v>1633.7833333333333</v>
      </c>
      <c r="G259" s="123">
        <f>'10,2'!U261</f>
        <v>1339.1666666666667</v>
      </c>
      <c r="H259" s="123">
        <v>2681</v>
      </c>
      <c r="I259" s="123">
        <f>'10,2'!X261*'10,2'!$K$7</f>
        <v>3123.2</v>
      </c>
      <c r="J259" s="123">
        <f>'10,2'!X261</f>
        <v>2560</v>
      </c>
      <c r="K259" s="123">
        <v>3696</v>
      </c>
      <c r="L259" s="123">
        <f>'10,2'!Z261*'10,2'!$K$7</f>
        <v>5165.4799999999996</v>
      </c>
      <c r="M259" s="173">
        <f>'10,2'!AA261</f>
        <v>3528.3333333333335</v>
      </c>
      <c r="N259" s="102" t="str">
        <f>VLOOKUP(B259,[6]TDSheet!$B$1:$G$65536,6,)</f>
        <v>10.2.225.0</v>
      </c>
      <c r="P259" s="144"/>
      <c r="Q259" s="144"/>
      <c r="R259" s="144"/>
      <c r="S259" s="144"/>
      <c r="T259" s="144"/>
      <c r="U259" s="144"/>
      <c r="V259" s="145"/>
      <c r="W259" s="145"/>
      <c r="X259" s="145"/>
      <c r="Y259" s="145"/>
      <c r="Z259" s="145"/>
      <c r="AA259" s="145"/>
      <c r="AC259" s="144"/>
      <c r="AE259" s="144"/>
      <c r="AG259" s="144"/>
      <c r="AI259" s="144"/>
    </row>
    <row r="260" spans="1:35" ht="25.5" x14ac:dyDescent="0.2">
      <c r="A260" s="16">
        <f t="shared" si="5"/>
        <v>246</v>
      </c>
      <c r="B260" s="16" t="s">
        <v>2729</v>
      </c>
      <c r="C260" s="17" t="s">
        <v>2730</v>
      </c>
      <c r="D260" s="16" t="s">
        <v>15</v>
      </c>
      <c r="E260" s="123">
        <v>701</v>
      </c>
      <c r="F260" s="123">
        <f>'10,2'!U262*'10,2'!$K$7</f>
        <v>816.38333333333344</v>
      </c>
      <c r="G260" s="123">
        <f>'10,2'!U262</f>
        <v>669.16666666666674</v>
      </c>
      <c r="H260" s="123">
        <v>1341</v>
      </c>
      <c r="I260" s="123">
        <f>'10,2'!X262*'10,2'!$K$7</f>
        <v>1562.6166666666668</v>
      </c>
      <c r="J260" s="123">
        <f>'10,2'!X262</f>
        <v>1280.8333333333335</v>
      </c>
      <c r="K260" s="123">
        <v>1848</v>
      </c>
      <c r="L260" s="123">
        <f>'10,2'!Z262*'10,2'!$K$7</f>
        <v>2581.52</v>
      </c>
      <c r="M260" s="173">
        <f>'10,2'!AA262</f>
        <v>1763.3333333333335</v>
      </c>
      <c r="N260" s="102" t="str">
        <f>VLOOKUP(B260,[6]TDSheet!$B$1:$G$65536,6,)</f>
        <v>10.2.226.0</v>
      </c>
      <c r="P260" s="144"/>
      <c r="Q260" s="144"/>
      <c r="R260" s="144"/>
      <c r="S260" s="144"/>
      <c r="T260" s="144"/>
      <c r="U260" s="144"/>
      <c r="V260" s="145"/>
      <c r="W260" s="145"/>
      <c r="X260" s="145"/>
      <c r="Y260" s="145"/>
      <c r="Z260" s="145"/>
      <c r="AA260" s="145"/>
      <c r="AC260" s="144"/>
      <c r="AE260" s="144"/>
      <c r="AG260" s="144"/>
      <c r="AI260" s="144"/>
    </row>
    <row r="261" spans="1:35" x14ac:dyDescent="0.2">
      <c r="A261" s="16">
        <f t="shared" si="5"/>
        <v>247</v>
      </c>
      <c r="B261" s="16" t="s">
        <v>2732</v>
      </c>
      <c r="C261" s="17" t="s">
        <v>2733</v>
      </c>
      <c r="D261" s="16" t="s">
        <v>15</v>
      </c>
      <c r="E261" s="123">
        <v>701</v>
      </c>
      <c r="F261" s="123">
        <f>'10,2'!U263*'10,2'!$K$7</f>
        <v>816.38333333333344</v>
      </c>
      <c r="G261" s="123">
        <f>'10,2'!U263</f>
        <v>669.16666666666674</v>
      </c>
      <c r="H261" s="123">
        <v>1341</v>
      </c>
      <c r="I261" s="123">
        <f>'10,2'!X263*'10,2'!$K$7</f>
        <v>1562.6166666666668</v>
      </c>
      <c r="J261" s="123">
        <f>'10,2'!X263</f>
        <v>1280.8333333333335</v>
      </c>
      <c r="K261" s="123">
        <v>1848</v>
      </c>
      <c r="L261" s="123">
        <f>'10,2'!Z263*'10,2'!$K$7</f>
        <v>2581.52</v>
      </c>
      <c r="M261" s="173">
        <f>'10,2'!AA263</f>
        <v>1763.3333333333335</v>
      </c>
      <c r="N261" s="102" t="str">
        <f>VLOOKUP(B261,[6]TDSheet!$B$1:$G$65536,6,)</f>
        <v>10.2.227.0</v>
      </c>
      <c r="P261" s="144"/>
      <c r="Q261" s="144"/>
      <c r="R261" s="144"/>
      <c r="S261" s="144"/>
      <c r="T261" s="144"/>
      <c r="U261" s="144"/>
      <c r="V261" s="145"/>
      <c r="W261" s="145"/>
      <c r="X261" s="145"/>
      <c r="Y261" s="145"/>
      <c r="Z261" s="145"/>
      <c r="AA261" s="145"/>
      <c r="AC261" s="144"/>
      <c r="AE261" s="144"/>
      <c r="AG261" s="144"/>
      <c r="AI261" s="144"/>
    </row>
    <row r="262" spans="1:35" x14ac:dyDescent="0.2">
      <c r="A262" s="16">
        <f t="shared" si="5"/>
        <v>248</v>
      </c>
      <c r="B262" s="16" t="s">
        <v>2735</v>
      </c>
      <c r="C262" s="17" t="s">
        <v>2736</v>
      </c>
      <c r="D262" s="16" t="s">
        <v>15</v>
      </c>
      <c r="E262" s="123">
        <v>584</v>
      </c>
      <c r="F262" s="123">
        <f>'10,2'!U264*'10,2'!$K$7</f>
        <v>681.16666666666674</v>
      </c>
      <c r="G262" s="123">
        <f>'10,2'!U264</f>
        <v>558.33333333333337</v>
      </c>
      <c r="H262" s="123">
        <v>1117</v>
      </c>
      <c r="I262" s="123">
        <f>'10,2'!X264*'10,2'!$K$7</f>
        <v>1302.3499999999999</v>
      </c>
      <c r="J262" s="123">
        <f>'10,2'!X264</f>
        <v>1067.5</v>
      </c>
      <c r="K262" s="123">
        <v>1540</v>
      </c>
      <c r="L262" s="123">
        <f>'10,2'!Z264*'10,2'!$K$7</f>
        <v>2152.08</v>
      </c>
      <c r="M262" s="173">
        <f>'10,2'!AA264</f>
        <v>1470</v>
      </c>
      <c r="N262" s="102" t="str">
        <f>VLOOKUP(B262,[6]TDSheet!$B$1:$G$65536,6,)</f>
        <v>10.2.228.0</v>
      </c>
      <c r="P262" s="144"/>
      <c r="Q262" s="144"/>
      <c r="R262" s="144"/>
      <c r="S262" s="144"/>
      <c r="T262" s="144"/>
      <c r="U262" s="144"/>
      <c r="V262" s="145"/>
      <c r="W262" s="145"/>
      <c r="X262" s="145"/>
      <c r="Y262" s="145"/>
      <c r="Z262" s="145"/>
      <c r="AA262" s="145"/>
      <c r="AC262" s="144"/>
      <c r="AE262" s="144"/>
      <c r="AG262" s="144"/>
      <c r="AI262" s="144"/>
    </row>
    <row r="263" spans="1:35" ht="25.5" x14ac:dyDescent="0.2">
      <c r="A263" s="16">
        <f t="shared" si="5"/>
        <v>249</v>
      </c>
      <c r="B263" s="16" t="s">
        <v>2738</v>
      </c>
      <c r="C263" s="17" t="s">
        <v>2739</v>
      </c>
      <c r="D263" s="16" t="s">
        <v>15</v>
      </c>
      <c r="E263" s="123">
        <v>351</v>
      </c>
      <c r="F263" s="123">
        <f>'10,2'!U265*'10,2'!$K$7</f>
        <v>408.7</v>
      </c>
      <c r="G263" s="123">
        <f>'10,2'!U265</f>
        <v>335</v>
      </c>
      <c r="H263" s="123">
        <v>671</v>
      </c>
      <c r="I263" s="123">
        <f>'10,2'!X265*'10,2'!$K$7</f>
        <v>781.81666666666672</v>
      </c>
      <c r="J263" s="123">
        <f>'10,2'!X265</f>
        <v>640.83333333333337</v>
      </c>
      <c r="K263" s="123">
        <v>926</v>
      </c>
      <c r="L263" s="123">
        <f>'10,2'!Z265*'10,2'!$K$7</f>
        <v>1291.98</v>
      </c>
      <c r="M263" s="173">
        <f>'10,2'!AA265</f>
        <v>882.5</v>
      </c>
      <c r="N263" s="102" t="str">
        <f>VLOOKUP(B263,[6]TDSheet!$B$1:$G$65536,6,)</f>
        <v>10.2.229.0</v>
      </c>
      <c r="P263" s="144"/>
      <c r="Q263" s="144"/>
      <c r="R263" s="144"/>
      <c r="S263" s="144"/>
      <c r="T263" s="144"/>
      <c r="U263" s="144"/>
      <c r="V263" s="145"/>
      <c r="W263" s="145"/>
      <c r="X263" s="145"/>
      <c r="Y263" s="145"/>
      <c r="Z263" s="145"/>
      <c r="AA263" s="145"/>
      <c r="AC263" s="144"/>
      <c r="AE263" s="144"/>
      <c r="AG263" s="144"/>
      <c r="AI263" s="144"/>
    </row>
    <row r="264" spans="1:35" ht="25.5" x14ac:dyDescent="0.2">
      <c r="A264" s="16">
        <f t="shared" si="5"/>
        <v>250</v>
      </c>
      <c r="B264" s="16" t="s">
        <v>2741</v>
      </c>
      <c r="C264" s="17" t="s">
        <v>2742</v>
      </c>
      <c r="D264" s="16" t="s">
        <v>15</v>
      </c>
      <c r="E264" s="123">
        <v>427</v>
      </c>
      <c r="F264" s="123">
        <f>'10,2'!U266*'10,2'!$K$7</f>
        <v>497.15</v>
      </c>
      <c r="G264" s="123">
        <f>'10,2'!U266</f>
        <v>407.5</v>
      </c>
      <c r="H264" s="123">
        <v>816</v>
      </c>
      <c r="I264" s="123">
        <f>'10,2'!X266*'10,2'!$K$7</f>
        <v>950.58333333333337</v>
      </c>
      <c r="J264" s="123">
        <f>'10,2'!X266</f>
        <v>779.16666666666674</v>
      </c>
      <c r="K264" s="123">
        <v>1125</v>
      </c>
      <c r="L264" s="123">
        <f>'10,2'!Z266*'10,2'!$K$7</f>
        <v>1571.36</v>
      </c>
      <c r="M264" s="173">
        <f>'10,2'!AA266</f>
        <v>1073.3333333333335</v>
      </c>
      <c r="N264" s="102" t="str">
        <f>VLOOKUP(B264,[6]TDSheet!$B$1:$G$65536,6,)</f>
        <v>10.2.230.0</v>
      </c>
      <c r="P264" s="144"/>
      <c r="Q264" s="144"/>
      <c r="R264" s="144"/>
      <c r="S264" s="144"/>
      <c r="T264" s="144"/>
      <c r="U264" s="144"/>
      <c r="V264" s="145"/>
      <c r="W264" s="145"/>
      <c r="X264" s="145"/>
      <c r="Y264" s="145"/>
      <c r="Z264" s="145"/>
      <c r="AA264" s="145"/>
      <c r="AC264" s="144"/>
      <c r="AE264" s="144"/>
      <c r="AG264" s="144"/>
      <c r="AI264" s="144"/>
    </row>
    <row r="265" spans="1:35" ht="25.5" x14ac:dyDescent="0.2">
      <c r="A265" s="16">
        <f t="shared" si="5"/>
        <v>251</v>
      </c>
      <c r="B265" s="16" t="s">
        <v>2744</v>
      </c>
      <c r="C265" s="17" t="s">
        <v>2745</v>
      </c>
      <c r="D265" s="16" t="s">
        <v>15</v>
      </c>
      <c r="E265" s="123">
        <v>351</v>
      </c>
      <c r="F265" s="123">
        <f>'10,2'!U267*'10,2'!$K$7</f>
        <v>408.7</v>
      </c>
      <c r="G265" s="123">
        <f>'10,2'!U267</f>
        <v>335</v>
      </c>
      <c r="H265" s="123">
        <v>671</v>
      </c>
      <c r="I265" s="123">
        <f>'10,2'!X267*'10,2'!$K$7</f>
        <v>781.81666666666672</v>
      </c>
      <c r="J265" s="123">
        <f>'10,2'!X267</f>
        <v>640.83333333333337</v>
      </c>
      <c r="K265" s="123">
        <v>926</v>
      </c>
      <c r="L265" s="123">
        <f>'10,2'!Z267*'10,2'!$K$7</f>
        <v>1291.98</v>
      </c>
      <c r="M265" s="173">
        <f>'10,2'!AA267</f>
        <v>882.5</v>
      </c>
      <c r="N265" s="102" t="str">
        <f>VLOOKUP(B265,[6]TDSheet!$B$1:$G$65536,6,)</f>
        <v>10.2.231.0</v>
      </c>
      <c r="P265" s="144"/>
      <c r="Q265" s="144"/>
      <c r="R265" s="144"/>
      <c r="S265" s="144"/>
      <c r="T265" s="144"/>
      <c r="U265" s="144"/>
      <c r="V265" s="145"/>
      <c r="W265" s="145"/>
      <c r="X265" s="145"/>
      <c r="Y265" s="145"/>
      <c r="Z265" s="145"/>
      <c r="AA265" s="145"/>
      <c r="AC265" s="144"/>
      <c r="AE265" s="144"/>
      <c r="AG265" s="144"/>
      <c r="AI265" s="144"/>
    </row>
    <row r="266" spans="1:35" x14ac:dyDescent="0.2">
      <c r="A266" s="16">
        <f t="shared" si="5"/>
        <v>252</v>
      </c>
      <c r="B266" s="16" t="s">
        <v>2747</v>
      </c>
      <c r="C266" s="17" t="s">
        <v>2748</v>
      </c>
      <c r="D266" s="16" t="s">
        <v>15</v>
      </c>
      <c r="E266" s="123">
        <v>30</v>
      </c>
      <c r="F266" s="123">
        <f>'10,2'!U268*'10,2'!$K$7</f>
        <v>33.549999999999997</v>
      </c>
      <c r="G266" s="123">
        <f>'10,2'!U268</f>
        <v>27.5</v>
      </c>
      <c r="H266" s="123">
        <v>55</v>
      </c>
      <c r="I266" s="123">
        <f>'10,2'!X268*'10,2'!$K$7</f>
        <v>66.083333333333343</v>
      </c>
      <c r="J266" s="123">
        <f>'10,2'!X268</f>
        <v>54.166666666666671</v>
      </c>
      <c r="K266" s="123">
        <v>77</v>
      </c>
      <c r="L266" s="123">
        <f>'10,2'!Z268*'10,2'!$K$7</f>
        <v>106.14</v>
      </c>
      <c r="M266" s="173">
        <f>'10,2'!AA268</f>
        <v>72.5</v>
      </c>
      <c r="N266" s="102" t="str">
        <f>VLOOKUP(B266,[6]TDSheet!$B$1:$G$65536,6,)</f>
        <v>10.2.232.0</v>
      </c>
      <c r="P266" s="144"/>
      <c r="Q266" s="144"/>
      <c r="R266" s="144"/>
      <c r="S266" s="144"/>
      <c r="T266" s="144"/>
      <c r="U266" s="144"/>
      <c r="V266" s="145"/>
      <c r="W266" s="145"/>
      <c r="X266" s="145"/>
      <c r="Y266" s="145"/>
      <c r="Z266" s="145"/>
      <c r="AA266" s="145"/>
      <c r="AC266" s="144"/>
      <c r="AE266" s="144"/>
      <c r="AG266" s="144"/>
      <c r="AI266" s="144"/>
    </row>
    <row r="267" spans="1:35" x14ac:dyDescent="0.2">
      <c r="A267" s="16">
        <f t="shared" si="5"/>
        <v>253</v>
      </c>
      <c r="B267" s="16" t="s">
        <v>2750</v>
      </c>
      <c r="C267" s="17" t="s">
        <v>2751</v>
      </c>
      <c r="D267" s="16" t="s">
        <v>15</v>
      </c>
      <c r="E267" s="123">
        <v>1577</v>
      </c>
      <c r="F267" s="123">
        <f>'10,2'!U269*'10,2'!$K$7</f>
        <v>1838.1333333333334</v>
      </c>
      <c r="G267" s="123">
        <f>'10,2'!U269</f>
        <v>1506.6666666666667</v>
      </c>
      <c r="H267" s="123">
        <v>3018</v>
      </c>
      <c r="I267" s="123">
        <f>'10,2'!X269*'10,2'!$K$7</f>
        <v>3512.5833333333335</v>
      </c>
      <c r="J267" s="123">
        <f>'10,2'!X269</f>
        <v>2879.166666666667</v>
      </c>
      <c r="K267" s="123">
        <v>4158</v>
      </c>
      <c r="L267" s="123">
        <f>'10,2'!Z269*'10,2'!$K$7</f>
        <v>5810.86</v>
      </c>
      <c r="M267" s="173">
        <f>'10,2'!AA269</f>
        <v>3969.166666666667</v>
      </c>
      <c r="N267" s="102" t="str">
        <f>VLOOKUP(B267,[6]TDSheet!$B$1:$G$65536,6,)</f>
        <v>10.2.233.0</v>
      </c>
      <c r="P267" s="144"/>
      <c r="Q267" s="144"/>
      <c r="R267" s="144"/>
      <c r="S267" s="144"/>
      <c r="T267" s="144"/>
      <c r="U267" s="144"/>
      <c r="V267" s="145"/>
      <c r="W267" s="145"/>
      <c r="X267" s="145"/>
      <c r="Y267" s="145"/>
      <c r="Z267" s="145"/>
      <c r="AA267" s="145"/>
      <c r="AC267" s="144"/>
      <c r="AE267" s="144"/>
      <c r="AG267" s="144"/>
      <c r="AI267" s="144"/>
    </row>
    <row r="268" spans="1:35" x14ac:dyDescent="0.2">
      <c r="A268" s="16">
        <f t="shared" si="5"/>
        <v>254</v>
      </c>
      <c r="B268" s="16" t="s">
        <v>2753</v>
      </c>
      <c r="C268" s="17" t="s">
        <v>2754</v>
      </c>
      <c r="D268" s="16" t="s">
        <v>15</v>
      </c>
      <c r="E268" s="123">
        <v>584</v>
      </c>
      <c r="F268" s="123">
        <f>'10,2'!U270*'10,2'!$K$7</f>
        <v>681.16666666666674</v>
      </c>
      <c r="G268" s="123">
        <f>'10,2'!U270</f>
        <v>558.33333333333337</v>
      </c>
      <c r="H268" s="123">
        <v>1117</v>
      </c>
      <c r="I268" s="123">
        <f>'10,2'!X270*'10,2'!$K$7</f>
        <v>1302.3499999999999</v>
      </c>
      <c r="J268" s="123">
        <f>'10,2'!X270</f>
        <v>1067.5</v>
      </c>
      <c r="K268" s="123">
        <v>1540</v>
      </c>
      <c r="L268" s="123">
        <f>'10,2'!Z270*'10,2'!$K$7</f>
        <v>2152.08</v>
      </c>
      <c r="M268" s="173">
        <f>'10,2'!AA270</f>
        <v>1470</v>
      </c>
      <c r="N268" s="102" t="str">
        <f>VLOOKUP(B268,[6]TDSheet!$B$1:$G$65536,6,)</f>
        <v>10.2.234.0</v>
      </c>
      <c r="P268" s="144"/>
      <c r="Q268" s="144"/>
      <c r="R268" s="144"/>
      <c r="S268" s="144"/>
      <c r="T268" s="144"/>
      <c r="U268" s="144"/>
      <c r="V268" s="145"/>
      <c r="W268" s="145"/>
      <c r="X268" s="145"/>
      <c r="Y268" s="145"/>
      <c r="Z268" s="145"/>
      <c r="AA268" s="145"/>
      <c r="AC268" s="144"/>
      <c r="AE268" s="144"/>
      <c r="AG268" s="144"/>
      <c r="AI268" s="144"/>
    </row>
    <row r="269" spans="1:35" x14ac:dyDescent="0.2">
      <c r="A269" s="16">
        <f t="shared" si="5"/>
        <v>255</v>
      </c>
      <c r="B269" s="16" t="s">
        <v>2756</v>
      </c>
      <c r="C269" s="17" t="s">
        <v>2757</v>
      </c>
      <c r="D269" s="16" t="s">
        <v>15</v>
      </c>
      <c r="E269" s="123">
        <v>87</v>
      </c>
      <c r="F269" s="123">
        <f>'10,2'!U271*'10,2'!$K$7</f>
        <v>101.66666666666667</v>
      </c>
      <c r="G269" s="123">
        <f>'10,2'!U271</f>
        <v>83.333333333333343</v>
      </c>
      <c r="H269" s="123">
        <v>167</v>
      </c>
      <c r="I269" s="123">
        <f>'10,2'!X271*'10,2'!$K$7</f>
        <v>196.21666666666667</v>
      </c>
      <c r="J269" s="123">
        <f>'10,2'!X271</f>
        <v>160.83333333333334</v>
      </c>
      <c r="K269" s="123">
        <v>231</v>
      </c>
      <c r="L269" s="123">
        <f>'10,2'!Z271*'10,2'!$K$7</f>
        <v>323.3</v>
      </c>
      <c r="M269" s="173">
        <f>'10,2'!AA271</f>
        <v>220.83333333333334</v>
      </c>
      <c r="N269" s="102" t="str">
        <f>VLOOKUP(B269,[6]TDSheet!$B$1:$G$65536,6,)</f>
        <v>10.2.235.0</v>
      </c>
      <c r="P269" s="144"/>
      <c r="Q269" s="144"/>
      <c r="R269" s="144"/>
      <c r="S269" s="144"/>
      <c r="T269" s="144"/>
      <c r="U269" s="144"/>
      <c r="V269" s="145"/>
      <c r="W269" s="145"/>
      <c r="X269" s="145"/>
      <c r="Y269" s="145"/>
      <c r="Z269" s="145"/>
      <c r="AA269" s="145"/>
      <c r="AC269" s="144"/>
      <c r="AE269" s="144"/>
      <c r="AG269" s="144"/>
      <c r="AI269" s="144"/>
    </row>
    <row r="270" spans="1:35" x14ac:dyDescent="0.2">
      <c r="A270" s="16">
        <f t="shared" si="5"/>
        <v>256</v>
      </c>
      <c r="B270" s="16" t="s">
        <v>2759</v>
      </c>
      <c r="C270" s="17" t="s">
        <v>2760</v>
      </c>
      <c r="D270" s="16" t="s">
        <v>15</v>
      </c>
      <c r="E270" s="123">
        <v>292</v>
      </c>
      <c r="F270" s="123">
        <f>'10,2'!U272*'10,2'!$K$7</f>
        <v>341.59999999999997</v>
      </c>
      <c r="G270" s="123">
        <f>'10,2'!U272</f>
        <v>280</v>
      </c>
      <c r="H270" s="123">
        <v>559</v>
      </c>
      <c r="I270" s="123">
        <f>'10,2'!X272*'10,2'!$K$7</f>
        <v>650.66666666666674</v>
      </c>
      <c r="J270" s="123">
        <f>'10,2'!X272</f>
        <v>533.33333333333337</v>
      </c>
      <c r="K270" s="123">
        <v>770</v>
      </c>
      <c r="L270" s="123">
        <f>'10,2'!Z272*'10,2'!$K$7</f>
        <v>1076.04</v>
      </c>
      <c r="M270" s="173">
        <f>'10,2'!AA272</f>
        <v>735</v>
      </c>
      <c r="N270" s="102" t="str">
        <f>VLOOKUP(B270,[6]TDSheet!$B$1:$G$65536,6,)</f>
        <v>10.2.236.0</v>
      </c>
      <c r="P270" s="144"/>
      <c r="Q270" s="144"/>
      <c r="R270" s="144"/>
      <c r="S270" s="144"/>
      <c r="T270" s="144"/>
      <c r="U270" s="144"/>
      <c r="V270" s="145"/>
      <c r="W270" s="145"/>
      <c r="X270" s="145"/>
      <c r="Y270" s="145"/>
      <c r="Z270" s="145"/>
      <c r="AA270" s="145"/>
      <c r="AC270" s="144"/>
      <c r="AE270" s="144"/>
      <c r="AG270" s="144"/>
      <c r="AI270" s="144"/>
    </row>
    <row r="271" spans="1:35" x14ac:dyDescent="0.2">
      <c r="A271" s="16">
        <f t="shared" si="5"/>
        <v>257</v>
      </c>
      <c r="B271" s="16" t="s">
        <v>2762</v>
      </c>
      <c r="C271" s="17" t="s">
        <v>2763</v>
      </c>
      <c r="D271" s="16" t="s">
        <v>15</v>
      </c>
      <c r="E271" s="123">
        <v>584</v>
      </c>
      <c r="F271" s="123">
        <f>'10,2'!U273*'10,2'!$K$7</f>
        <v>681.16666666666674</v>
      </c>
      <c r="G271" s="123">
        <f>'10,2'!U273</f>
        <v>558.33333333333337</v>
      </c>
      <c r="H271" s="123">
        <v>1117</v>
      </c>
      <c r="I271" s="123">
        <f>'10,2'!X273*'10,2'!$K$7</f>
        <v>1302.3499999999999</v>
      </c>
      <c r="J271" s="123">
        <f>'10,2'!X273</f>
        <v>1067.5</v>
      </c>
      <c r="K271" s="123">
        <v>1540</v>
      </c>
      <c r="L271" s="123">
        <f>'10,2'!Z273*'10,2'!$K$7</f>
        <v>2152.08</v>
      </c>
      <c r="M271" s="173">
        <f>'10,2'!AA273</f>
        <v>1470</v>
      </c>
      <c r="N271" s="102" t="str">
        <f>VLOOKUP(B271,[6]TDSheet!$B$1:$G$65536,6,)</f>
        <v>10.2.237.0</v>
      </c>
      <c r="P271" s="144"/>
      <c r="Q271" s="144"/>
      <c r="R271" s="144"/>
      <c r="S271" s="144"/>
      <c r="T271" s="144"/>
      <c r="U271" s="144"/>
      <c r="V271" s="145"/>
      <c r="W271" s="145"/>
      <c r="X271" s="145"/>
      <c r="Y271" s="145"/>
      <c r="Z271" s="145"/>
      <c r="AA271" s="145"/>
      <c r="AC271" s="144"/>
      <c r="AE271" s="144"/>
      <c r="AG271" s="144"/>
      <c r="AI271" s="144"/>
    </row>
    <row r="272" spans="1:35" ht="25.5" x14ac:dyDescent="0.2">
      <c r="A272" s="16">
        <f t="shared" si="5"/>
        <v>258</v>
      </c>
      <c r="B272" s="16" t="s">
        <v>2765</v>
      </c>
      <c r="C272" s="17" t="s">
        <v>2766</v>
      </c>
      <c r="D272" s="16" t="s">
        <v>15</v>
      </c>
      <c r="E272" s="123">
        <v>1110</v>
      </c>
      <c r="F272" s="123">
        <f>'10,2'!U274*'10,2'!$K$7</f>
        <v>1292.1833333333334</v>
      </c>
      <c r="G272" s="123">
        <f>'10,2'!U274</f>
        <v>1059.1666666666667</v>
      </c>
      <c r="H272" s="123">
        <v>2123</v>
      </c>
      <c r="I272" s="123">
        <f>'10,2'!X274*'10,2'!$K$7</f>
        <v>2472.5333333333333</v>
      </c>
      <c r="J272" s="123">
        <f>'10,2'!X274</f>
        <v>2026.6666666666667</v>
      </c>
      <c r="K272" s="123">
        <v>2925</v>
      </c>
      <c r="L272" s="123">
        <f>'10,2'!Z274*'10,2'!$K$7</f>
        <v>4088.22</v>
      </c>
      <c r="M272" s="173">
        <f>'10,2'!AA274</f>
        <v>2792.5</v>
      </c>
      <c r="N272" s="102" t="str">
        <f>VLOOKUP(B272,[6]TDSheet!$B$1:$G$65536,6,)</f>
        <v>10.2.238.0</v>
      </c>
      <c r="P272" s="144"/>
      <c r="Q272" s="144"/>
      <c r="R272" s="144"/>
      <c r="S272" s="144"/>
      <c r="T272" s="144"/>
      <c r="U272" s="144"/>
      <c r="V272" s="145"/>
      <c r="W272" s="145"/>
      <c r="X272" s="145"/>
      <c r="Y272" s="145"/>
      <c r="Z272" s="145"/>
      <c r="AA272" s="145"/>
      <c r="AC272" s="144"/>
      <c r="AE272" s="144"/>
      <c r="AG272" s="144"/>
      <c r="AI272" s="144"/>
    </row>
    <row r="273" spans="1:35" x14ac:dyDescent="0.2">
      <c r="A273" s="16">
        <f t="shared" si="5"/>
        <v>259</v>
      </c>
      <c r="B273" s="16" t="s">
        <v>2768</v>
      </c>
      <c r="C273" s="17" t="s">
        <v>2769</v>
      </c>
      <c r="D273" s="16" t="s">
        <v>15</v>
      </c>
      <c r="E273" s="123">
        <v>292</v>
      </c>
      <c r="F273" s="123">
        <f>'10,2'!U275*'10,2'!$K$7</f>
        <v>341.59999999999997</v>
      </c>
      <c r="G273" s="123">
        <f>'10,2'!U275</f>
        <v>280</v>
      </c>
      <c r="H273" s="123">
        <v>559</v>
      </c>
      <c r="I273" s="123">
        <f>'10,2'!X275*'10,2'!$K$7</f>
        <v>650.66666666666674</v>
      </c>
      <c r="J273" s="123">
        <f>'10,2'!X275</f>
        <v>533.33333333333337</v>
      </c>
      <c r="K273" s="123">
        <v>770</v>
      </c>
      <c r="L273" s="123">
        <f>'10,2'!Z275*'10,2'!$K$7</f>
        <v>1076.04</v>
      </c>
      <c r="M273" s="173">
        <f>'10,2'!AA275</f>
        <v>735</v>
      </c>
      <c r="N273" s="102" t="str">
        <f>VLOOKUP(B273,[6]TDSheet!$B$1:$G$65536,6,)</f>
        <v>10.2.239.0</v>
      </c>
      <c r="P273" s="144"/>
      <c r="Q273" s="144"/>
      <c r="R273" s="144"/>
      <c r="S273" s="144"/>
      <c r="T273" s="144"/>
      <c r="U273" s="144"/>
      <c r="V273" s="145"/>
      <c r="W273" s="145"/>
      <c r="X273" s="145"/>
      <c r="Y273" s="145"/>
      <c r="Z273" s="145"/>
      <c r="AA273" s="145"/>
      <c r="AC273" s="144"/>
      <c r="AE273" s="144"/>
      <c r="AG273" s="144"/>
      <c r="AI273" s="144"/>
    </row>
    <row r="274" spans="1:35" x14ac:dyDescent="0.2">
      <c r="A274" s="16">
        <f t="shared" si="5"/>
        <v>260</v>
      </c>
      <c r="B274" s="16" t="s">
        <v>2771</v>
      </c>
      <c r="C274" s="17" t="s">
        <v>2772</v>
      </c>
      <c r="D274" s="16" t="s">
        <v>15</v>
      </c>
      <c r="E274" s="123">
        <v>351</v>
      </c>
      <c r="F274" s="123">
        <f>'10,2'!U276*'10,2'!$K$7</f>
        <v>408.7</v>
      </c>
      <c r="G274" s="123">
        <f>'10,2'!U276</f>
        <v>335</v>
      </c>
      <c r="H274" s="123">
        <v>671</v>
      </c>
      <c r="I274" s="123">
        <f>'10,2'!X276*'10,2'!$K$7</f>
        <v>781.81666666666672</v>
      </c>
      <c r="J274" s="123">
        <f>'10,2'!X276</f>
        <v>640.83333333333337</v>
      </c>
      <c r="K274" s="123">
        <v>926</v>
      </c>
      <c r="L274" s="123">
        <f>'10,2'!Z276*'10,2'!$K$7</f>
        <v>1291.98</v>
      </c>
      <c r="M274" s="173">
        <f>'10,2'!AA276</f>
        <v>882.5</v>
      </c>
      <c r="N274" s="102" t="str">
        <f>VLOOKUP(B274,[6]TDSheet!$B$1:$G$65536,6,)</f>
        <v>10.2.240.0</v>
      </c>
      <c r="P274" s="144"/>
      <c r="Q274" s="144"/>
      <c r="R274" s="144"/>
      <c r="S274" s="144"/>
      <c r="T274" s="144"/>
      <c r="U274" s="144"/>
      <c r="V274" s="145"/>
      <c r="W274" s="145"/>
      <c r="X274" s="145"/>
      <c r="Y274" s="145"/>
      <c r="Z274" s="145"/>
      <c r="AA274" s="145"/>
      <c r="AC274" s="144"/>
      <c r="AE274" s="144"/>
      <c r="AG274" s="144"/>
      <c r="AI274" s="144"/>
    </row>
    <row r="275" spans="1:35" x14ac:dyDescent="0.2">
      <c r="A275" s="16">
        <f t="shared" si="5"/>
        <v>261</v>
      </c>
      <c r="B275" s="16" t="s">
        <v>2774</v>
      </c>
      <c r="C275" s="17" t="s">
        <v>2775</v>
      </c>
      <c r="D275" s="16" t="s">
        <v>15</v>
      </c>
      <c r="E275" s="123">
        <v>87</v>
      </c>
      <c r="F275" s="123">
        <f>'10,2'!U277*'10,2'!$K$7</f>
        <v>101.66666666666667</v>
      </c>
      <c r="G275" s="123">
        <f>'10,2'!U277</f>
        <v>83.333333333333343</v>
      </c>
      <c r="H275" s="123">
        <v>167</v>
      </c>
      <c r="I275" s="123">
        <f>'10,2'!X277*'10,2'!$K$7</f>
        <v>196.21666666666667</v>
      </c>
      <c r="J275" s="123">
        <f>'10,2'!X277</f>
        <v>160.83333333333334</v>
      </c>
      <c r="K275" s="123">
        <v>231</v>
      </c>
      <c r="L275" s="123">
        <f>'10,2'!Z277*'10,2'!$K$7</f>
        <v>323.3</v>
      </c>
      <c r="M275" s="173">
        <f>'10,2'!AA277</f>
        <v>220.83333333333334</v>
      </c>
      <c r="N275" s="102" t="str">
        <f>VLOOKUP(B275,[6]TDSheet!$B$1:$G$65536,6,)</f>
        <v>10.2.241.0</v>
      </c>
      <c r="P275" s="144"/>
      <c r="Q275" s="144"/>
      <c r="R275" s="144"/>
      <c r="S275" s="144"/>
      <c r="T275" s="144"/>
      <c r="U275" s="144"/>
      <c r="V275" s="145"/>
      <c r="W275" s="145"/>
      <c r="X275" s="145"/>
      <c r="Y275" s="145"/>
      <c r="Z275" s="145"/>
      <c r="AA275" s="145"/>
      <c r="AC275" s="144"/>
      <c r="AE275" s="144"/>
      <c r="AG275" s="144"/>
      <c r="AI275" s="144"/>
    </row>
    <row r="276" spans="1:35" x14ac:dyDescent="0.2">
      <c r="A276" s="16">
        <f t="shared" si="5"/>
        <v>262</v>
      </c>
      <c r="B276" s="16" t="s">
        <v>2777</v>
      </c>
      <c r="C276" s="17" t="s">
        <v>2778</v>
      </c>
      <c r="D276" s="16" t="s">
        <v>15</v>
      </c>
      <c r="E276" s="123">
        <v>759</v>
      </c>
      <c r="F276" s="123">
        <f>'10,2'!U278*'10,2'!$K$7</f>
        <v>885.51666666666665</v>
      </c>
      <c r="G276" s="123">
        <f>'10,2'!U278</f>
        <v>725.83333333333337</v>
      </c>
      <c r="H276" s="123">
        <v>1453</v>
      </c>
      <c r="I276" s="123">
        <f>'10,2'!X278*'10,2'!$K$7</f>
        <v>1691.7333333333333</v>
      </c>
      <c r="J276" s="123">
        <f>'10,2'!X278</f>
        <v>1386.6666666666667</v>
      </c>
      <c r="K276" s="123">
        <v>2001</v>
      </c>
      <c r="L276" s="123">
        <f>'10,2'!Z278*'10,2'!$K$7</f>
        <v>2796.24</v>
      </c>
      <c r="M276" s="173">
        <f>'10,2'!AA278</f>
        <v>1910</v>
      </c>
      <c r="N276" s="102" t="str">
        <f>VLOOKUP(B276,[6]TDSheet!$B$1:$G$65536,6,)</f>
        <v>10.2.242.0</v>
      </c>
      <c r="P276" s="144"/>
      <c r="Q276" s="144"/>
      <c r="R276" s="144"/>
      <c r="S276" s="144"/>
      <c r="T276" s="144"/>
      <c r="U276" s="144"/>
      <c r="V276" s="145"/>
      <c r="W276" s="145"/>
      <c r="X276" s="145"/>
      <c r="Y276" s="145"/>
      <c r="Z276" s="145"/>
      <c r="AA276" s="145"/>
      <c r="AC276" s="144"/>
      <c r="AE276" s="144"/>
      <c r="AG276" s="144"/>
      <c r="AI276" s="144"/>
    </row>
    <row r="277" spans="1:35" x14ac:dyDescent="0.2">
      <c r="A277" s="16">
        <f t="shared" si="5"/>
        <v>263</v>
      </c>
      <c r="B277" s="16" t="s">
        <v>2780</v>
      </c>
      <c r="C277" s="17" t="s">
        <v>2781</v>
      </c>
      <c r="D277" s="16" t="s">
        <v>15</v>
      </c>
      <c r="E277" s="123">
        <v>877</v>
      </c>
      <c r="F277" s="123">
        <f>'10,2'!U279*'10,2'!$K$7</f>
        <v>1021.75</v>
      </c>
      <c r="G277" s="123">
        <f>'10,2'!U279</f>
        <v>837.5</v>
      </c>
      <c r="H277" s="123">
        <v>1676</v>
      </c>
      <c r="I277" s="123">
        <f>'10,2'!X279*'10,2'!$K$7</f>
        <v>1952</v>
      </c>
      <c r="J277" s="123">
        <f>'10,2'!X279</f>
        <v>1600</v>
      </c>
      <c r="K277" s="123">
        <v>2310</v>
      </c>
      <c r="L277" s="123">
        <f>'10,2'!Z279*'10,2'!$K$7</f>
        <v>3226.9</v>
      </c>
      <c r="M277" s="173">
        <f>'10,2'!AA279</f>
        <v>2204.166666666667</v>
      </c>
      <c r="N277" s="102" t="str">
        <f>VLOOKUP(B277,[6]TDSheet!$B$1:$G$65536,6,)</f>
        <v>10.2.243.0</v>
      </c>
      <c r="P277" s="144"/>
      <c r="Q277" s="144"/>
      <c r="R277" s="144"/>
      <c r="S277" s="144"/>
      <c r="T277" s="144"/>
      <c r="U277" s="144"/>
      <c r="V277" s="145"/>
      <c r="W277" s="145"/>
      <c r="X277" s="145"/>
      <c r="Y277" s="145"/>
      <c r="Z277" s="145"/>
      <c r="AA277" s="145"/>
      <c r="AC277" s="144"/>
      <c r="AE277" s="144"/>
      <c r="AG277" s="144"/>
      <c r="AI277" s="144"/>
    </row>
    <row r="278" spans="1:35" x14ac:dyDescent="0.2">
      <c r="A278" s="16">
        <f t="shared" si="5"/>
        <v>264</v>
      </c>
      <c r="B278" s="16" t="s">
        <v>2783</v>
      </c>
      <c r="C278" s="17" t="s">
        <v>2784</v>
      </c>
      <c r="D278" s="16" t="s">
        <v>15</v>
      </c>
      <c r="E278" s="123">
        <v>584</v>
      </c>
      <c r="F278" s="123">
        <f>'10,2'!U280*'10,2'!$K$7</f>
        <v>681.16666666666674</v>
      </c>
      <c r="G278" s="123">
        <f>'10,2'!U280</f>
        <v>558.33333333333337</v>
      </c>
      <c r="H278" s="123">
        <v>1117</v>
      </c>
      <c r="I278" s="123">
        <f>'10,2'!X280*'10,2'!$K$7</f>
        <v>1302.3499999999999</v>
      </c>
      <c r="J278" s="123">
        <f>'10,2'!X280</f>
        <v>1067.5</v>
      </c>
      <c r="K278" s="123">
        <v>1540</v>
      </c>
      <c r="L278" s="123">
        <f>'10,2'!Z280*'10,2'!$K$7</f>
        <v>2152.08</v>
      </c>
      <c r="M278" s="173">
        <f>'10,2'!AA280</f>
        <v>1470</v>
      </c>
      <c r="N278" s="102" t="str">
        <f>VLOOKUP(B278,[6]TDSheet!$B$1:$G$65536,6,)</f>
        <v>10.2.244.0</v>
      </c>
      <c r="P278" s="144"/>
      <c r="Q278" s="144"/>
      <c r="R278" s="144"/>
      <c r="S278" s="144"/>
      <c r="T278" s="144"/>
      <c r="U278" s="144"/>
      <c r="V278" s="145"/>
      <c r="W278" s="145"/>
      <c r="X278" s="145"/>
      <c r="Y278" s="145"/>
      <c r="Z278" s="145"/>
      <c r="AA278" s="145"/>
      <c r="AC278" s="144"/>
      <c r="AE278" s="144"/>
      <c r="AG278" s="144"/>
      <c r="AI278" s="144"/>
    </row>
    <row r="279" spans="1:35" x14ac:dyDescent="0.2">
      <c r="A279" s="16">
        <f t="shared" si="5"/>
        <v>265</v>
      </c>
      <c r="B279" s="16" t="s">
        <v>2786</v>
      </c>
      <c r="C279" s="17" t="s">
        <v>2787</v>
      </c>
      <c r="D279" s="16" t="s">
        <v>15</v>
      </c>
      <c r="E279" s="123">
        <v>877</v>
      </c>
      <c r="F279" s="123">
        <f>'10,2'!U281*'10,2'!$K$7</f>
        <v>1021.75</v>
      </c>
      <c r="G279" s="123">
        <f>'10,2'!U281</f>
        <v>837.5</v>
      </c>
      <c r="H279" s="123">
        <v>1676</v>
      </c>
      <c r="I279" s="123">
        <f>'10,2'!X281*'10,2'!$K$7</f>
        <v>1952</v>
      </c>
      <c r="J279" s="123">
        <f>'10,2'!X281</f>
        <v>1600</v>
      </c>
      <c r="K279" s="123">
        <v>2310</v>
      </c>
      <c r="L279" s="123">
        <f>'10,2'!Z281*'10,2'!$K$7</f>
        <v>3226.9</v>
      </c>
      <c r="M279" s="173">
        <f>'10,2'!AA281</f>
        <v>2204.166666666667</v>
      </c>
      <c r="N279" s="102" t="str">
        <f>VLOOKUP(B279,[6]TDSheet!$B$1:$G$65536,6,)</f>
        <v>10.2.245.0</v>
      </c>
      <c r="P279" s="144"/>
      <c r="Q279" s="144"/>
      <c r="R279" s="144"/>
      <c r="S279" s="144"/>
      <c r="T279" s="144"/>
      <c r="U279" s="144"/>
      <c r="V279" s="145"/>
      <c r="W279" s="145"/>
      <c r="X279" s="145"/>
      <c r="Y279" s="145"/>
      <c r="Z279" s="145"/>
      <c r="AA279" s="145"/>
      <c r="AC279" s="144"/>
      <c r="AE279" s="144"/>
      <c r="AG279" s="144"/>
      <c r="AI279" s="144"/>
    </row>
    <row r="280" spans="1:35" ht="25.5" x14ac:dyDescent="0.2">
      <c r="A280" s="16">
        <f t="shared" si="5"/>
        <v>266</v>
      </c>
      <c r="B280" s="16" t="s">
        <v>2789</v>
      </c>
      <c r="C280" s="17" t="s">
        <v>2790</v>
      </c>
      <c r="D280" s="16" t="s">
        <v>15</v>
      </c>
      <c r="E280" s="123">
        <v>292</v>
      </c>
      <c r="F280" s="123">
        <f>'10,2'!U282*'10,2'!$K$7</f>
        <v>341.59999999999997</v>
      </c>
      <c r="G280" s="123">
        <f>'10,2'!U282</f>
        <v>280</v>
      </c>
      <c r="H280" s="123">
        <v>559</v>
      </c>
      <c r="I280" s="123">
        <f>'10,2'!X282*'10,2'!$K$7</f>
        <v>650.66666666666674</v>
      </c>
      <c r="J280" s="123">
        <f>'10,2'!X282</f>
        <v>533.33333333333337</v>
      </c>
      <c r="K280" s="123">
        <v>770</v>
      </c>
      <c r="L280" s="123">
        <f>'10,2'!Z282*'10,2'!$K$7</f>
        <v>1076.04</v>
      </c>
      <c r="M280" s="173">
        <f>'10,2'!AA282</f>
        <v>735</v>
      </c>
      <c r="N280" s="102" t="str">
        <f>VLOOKUP(B280,[6]TDSheet!$B$1:$G$65536,6,)</f>
        <v>10.2.246.0</v>
      </c>
      <c r="P280" s="144"/>
      <c r="Q280" s="144"/>
      <c r="R280" s="144"/>
      <c r="S280" s="144"/>
      <c r="T280" s="144"/>
      <c r="U280" s="144"/>
      <c r="V280" s="145"/>
      <c r="W280" s="145"/>
      <c r="X280" s="145"/>
      <c r="Y280" s="145"/>
      <c r="Z280" s="145"/>
      <c r="AA280" s="145"/>
      <c r="AC280" s="144"/>
      <c r="AE280" s="144"/>
      <c r="AG280" s="144"/>
      <c r="AI280" s="144"/>
    </row>
    <row r="281" spans="1:35" x14ac:dyDescent="0.2">
      <c r="A281" s="16">
        <f t="shared" si="5"/>
        <v>267</v>
      </c>
      <c r="B281" s="16" t="s">
        <v>2792</v>
      </c>
      <c r="C281" s="17" t="s">
        <v>2793</v>
      </c>
      <c r="D281" s="16" t="s">
        <v>15</v>
      </c>
      <c r="E281" s="123">
        <v>292</v>
      </c>
      <c r="F281" s="123">
        <f>'10,2'!U283*'10,2'!$K$7</f>
        <v>341.59999999999997</v>
      </c>
      <c r="G281" s="123">
        <f>'10,2'!U283</f>
        <v>280</v>
      </c>
      <c r="H281" s="123">
        <v>559</v>
      </c>
      <c r="I281" s="123">
        <f>'10,2'!X283*'10,2'!$K$7</f>
        <v>650.66666666666674</v>
      </c>
      <c r="J281" s="123">
        <f>'10,2'!X283</f>
        <v>533.33333333333337</v>
      </c>
      <c r="K281" s="123">
        <v>770</v>
      </c>
      <c r="L281" s="123">
        <f>'10,2'!Z283*'10,2'!$K$7</f>
        <v>1076.04</v>
      </c>
      <c r="M281" s="173">
        <f>'10,2'!AA283</f>
        <v>735</v>
      </c>
      <c r="N281" s="102" t="str">
        <f>VLOOKUP(B281,[6]TDSheet!$B$1:$G$65536,6,)</f>
        <v>10.2.247.0</v>
      </c>
      <c r="P281" s="144"/>
      <c r="Q281" s="144"/>
      <c r="R281" s="144"/>
      <c r="S281" s="144"/>
      <c r="T281" s="144"/>
      <c r="U281" s="144"/>
      <c r="V281" s="145"/>
      <c r="W281" s="145"/>
      <c r="X281" s="145"/>
      <c r="Y281" s="145"/>
      <c r="Z281" s="145"/>
      <c r="AA281" s="145"/>
      <c r="AC281" s="144"/>
      <c r="AE281" s="144"/>
      <c r="AG281" s="144"/>
      <c r="AI281" s="144"/>
    </row>
    <row r="282" spans="1:35" ht="25.5" x14ac:dyDescent="0.2">
      <c r="A282" s="16">
        <f t="shared" si="5"/>
        <v>268</v>
      </c>
      <c r="B282" s="16" t="s">
        <v>2795</v>
      </c>
      <c r="C282" s="17" t="s">
        <v>2796</v>
      </c>
      <c r="D282" s="16" t="s">
        <v>15</v>
      </c>
      <c r="E282" s="123">
        <v>409</v>
      </c>
      <c r="F282" s="123">
        <f>'10,2'!U284*'10,2'!$K$7</f>
        <v>476.81666666666672</v>
      </c>
      <c r="G282" s="123">
        <f>'10,2'!U284</f>
        <v>390.83333333333337</v>
      </c>
      <c r="H282" s="123">
        <v>782</v>
      </c>
      <c r="I282" s="123">
        <f>'10,2'!X284*'10,2'!$K$7</f>
        <v>910.93333333333339</v>
      </c>
      <c r="J282" s="123">
        <f>'10,2'!X284</f>
        <v>746.66666666666674</v>
      </c>
      <c r="K282" s="123">
        <v>1077</v>
      </c>
      <c r="L282" s="123">
        <f>'10,2'!Z284*'10,2'!$K$7</f>
        <v>1507.92</v>
      </c>
      <c r="M282" s="173">
        <f>'10,2'!AA284</f>
        <v>1030</v>
      </c>
      <c r="N282" s="102" t="str">
        <f>VLOOKUP(B282,[6]TDSheet!$B$1:$G$65536,6,)</f>
        <v>10.2.248.0</v>
      </c>
      <c r="P282" s="144"/>
      <c r="Q282" s="144"/>
      <c r="R282" s="144"/>
      <c r="S282" s="144"/>
      <c r="T282" s="144"/>
      <c r="U282" s="144"/>
      <c r="V282" s="145"/>
      <c r="W282" s="145"/>
      <c r="X282" s="145"/>
      <c r="Y282" s="145"/>
      <c r="Z282" s="145"/>
      <c r="AA282" s="145"/>
      <c r="AC282" s="144"/>
      <c r="AE282" s="144"/>
      <c r="AG282" s="144"/>
      <c r="AI282" s="144"/>
    </row>
    <row r="283" spans="1:35" x14ac:dyDescent="0.2">
      <c r="A283" s="16">
        <f t="shared" si="5"/>
        <v>269</v>
      </c>
      <c r="B283" s="16" t="s">
        <v>2798</v>
      </c>
      <c r="C283" s="17" t="s">
        <v>2799</v>
      </c>
      <c r="D283" s="16" t="s">
        <v>15</v>
      </c>
      <c r="E283" s="123">
        <v>584</v>
      </c>
      <c r="F283" s="123">
        <f>'10,2'!U285*'10,2'!$K$7</f>
        <v>681.16666666666674</v>
      </c>
      <c r="G283" s="123">
        <f>'10,2'!U285</f>
        <v>558.33333333333337</v>
      </c>
      <c r="H283" s="123">
        <v>1117</v>
      </c>
      <c r="I283" s="123">
        <f>'10,2'!X285*'10,2'!$K$7</f>
        <v>1302.3499999999999</v>
      </c>
      <c r="J283" s="123">
        <f>'10,2'!X285</f>
        <v>1067.5</v>
      </c>
      <c r="K283" s="123">
        <v>1540</v>
      </c>
      <c r="L283" s="123">
        <f>'10,2'!Z285*'10,2'!$K$7</f>
        <v>2152.08</v>
      </c>
      <c r="M283" s="173">
        <f>'10,2'!AA285</f>
        <v>1470</v>
      </c>
      <c r="N283" s="102" t="str">
        <f>VLOOKUP(B283,[6]TDSheet!$B$1:$G$65536,6,)</f>
        <v>10.2.249.0</v>
      </c>
      <c r="P283" s="144"/>
      <c r="Q283" s="144"/>
      <c r="R283" s="144"/>
      <c r="S283" s="144"/>
      <c r="T283" s="144"/>
      <c r="U283" s="144"/>
      <c r="V283" s="145"/>
      <c r="W283" s="145"/>
      <c r="X283" s="145"/>
      <c r="Y283" s="145"/>
      <c r="Z283" s="145"/>
      <c r="AA283" s="145"/>
      <c r="AC283" s="144"/>
      <c r="AE283" s="144"/>
      <c r="AG283" s="144"/>
      <c r="AI283" s="144"/>
    </row>
    <row r="284" spans="1:35" x14ac:dyDescent="0.2">
      <c r="A284" s="16">
        <f t="shared" si="5"/>
        <v>270</v>
      </c>
      <c r="B284" s="16" t="s">
        <v>2801</v>
      </c>
      <c r="C284" s="17" t="s">
        <v>2802</v>
      </c>
      <c r="D284" s="16" t="s">
        <v>15</v>
      </c>
      <c r="E284" s="123">
        <v>584</v>
      </c>
      <c r="F284" s="123">
        <f>'10,2'!U286*'10,2'!$K$7</f>
        <v>681.16666666666674</v>
      </c>
      <c r="G284" s="123">
        <f>'10,2'!U286</f>
        <v>558.33333333333337</v>
      </c>
      <c r="H284" s="123">
        <v>1117</v>
      </c>
      <c r="I284" s="123">
        <f>'10,2'!X286*'10,2'!$K$7</f>
        <v>1302.3499999999999</v>
      </c>
      <c r="J284" s="123">
        <f>'10,2'!X286</f>
        <v>1067.5</v>
      </c>
      <c r="K284" s="123">
        <v>1540</v>
      </c>
      <c r="L284" s="123">
        <f>'10,2'!Z286*'10,2'!$K$7</f>
        <v>2152.08</v>
      </c>
      <c r="M284" s="173">
        <f>'10,2'!AA286</f>
        <v>1470</v>
      </c>
      <c r="N284" s="102" t="str">
        <f>VLOOKUP(B284,[6]TDSheet!$B$1:$G$65536,6,)</f>
        <v>10.2.250.0</v>
      </c>
      <c r="P284" s="144"/>
      <c r="Q284" s="144"/>
      <c r="R284" s="144"/>
      <c r="S284" s="144"/>
      <c r="T284" s="144"/>
      <c r="U284" s="144"/>
      <c r="V284" s="145"/>
      <c r="W284" s="145"/>
      <c r="X284" s="145"/>
      <c r="Y284" s="145"/>
      <c r="Z284" s="145"/>
      <c r="AA284" s="145"/>
      <c r="AC284" s="144"/>
      <c r="AE284" s="144"/>
      <c r="AG284" s="144"/>
      <c r="AI284" s="144"/>
    </row>
    <row r="285" spans="1:35" x14ac:dyDescent="0.2">
      <c r="A285" s="16">
        <f t="shared" si="5"/>
        <v>271</v>
      </c>
      <c r="B285" s="16" t="s">
        <v>2804</v>
      </c>
      <c r="C285" s="17" t="s">
        <v>2805</v>
      </c>
      <c r="D285" s="16" t="s">
        <v>15</v>
      </c>
      <c r="E285" s="123">
        <v>701</v>
      </c>
      <c r="F285" s="123">
        <f>'10,2'!U287*'10,2'!$K$7</f>
        <v>816.38333333333344</v>
      </c>
      <c r="G285" s="123">
        <f>'10,2'!U287</f>
        <v>669.16666666666674</v>
      </c>
      <c r="H285" s="123">
        <v>1341</v>
      </c>
      <c r="I285" s="123">
        <f>'10,2'!X287*'10,2'!$K$7</f>
        <v>1562.6166666666668</v>
      </c>
      <c r="J285" s="123">
        <f>'10,2'!X287</f>
        <v>1280.8333333333335</v>
      </c>
      <c r="K285" s="123">
        <v>1848</v>
      </c>
      <c r="L285" s="123">
        <f>'10,2'!Z287*'10,2'!$K$7</f>
        <v>2581.52</v>
      </c>
      <c r="M285" s="173">
        <f>'10,2'!AA287</f>
        <v>1763.3333333333335</v>
      </c>
      <c r="N285" s="102" t="str">
        <f>VLOOKUP(B285,[6]TDSheet!$B$1:$G$65536,6,)</f>
        <v>10.2.251.0</v>
      </c>
      <c r="P285" s="144"/>
      <c r="Q285" s="144"/>
      <c r="R285" s="144"/>
      <c r="S285" s="144"/>
      <c r="T285" s="144"/>
      <c r="U285" s="144"/>
      <c r="V285" s="145"/>
      <c r="W285" s="145"/>
      <c r="X285" s="145"/>
      <c r="Y285" s="145"/>
      <c r="Z285" s="145"/>
      <c r="AA285" s="145"/>
      <c r="AC285" s="144"/>
      <c r="AE285" s="144"/>
      <c r="AG285" s="144"/>
      <c r="AI285" s="144"/>
    </row>
    <row r="286" spans="1:35" x14ac:dyDescent="0.2">
      <c r="A286" s="16">
        <f t="shared" si="5"/>
        <v>272</v>
      </c>
      <c r="B286" s="16" t="s">
        <v>2807</v>
      </c>
      <c r="C286" s="17" t="s">
        <v>2808</v>
      </c>
      <c r="D286" s="16" t="s">
        <v>15</v>
      </c>
      <c r="E286" s="123">
        <v>2105</v>
      </c>
      <c r="F286" s="123">
        <f>'10,2'!U288*'10,2'!$K$7</f>
        <v>2450.166666666667</v>
      </c>
      <c r="G286" s="123">
        <f>'10,2'!U288</f>
        <v>2008.3333333333335</v>
      </c>
      <c r="H286" s="123">
        <v>4022</v>
      </c>
      <c r="I286" s="123">
        <f>'10,2'!X288*'10,2'!$K$7</f>
        <v>4684.8</v>
      </c>
      <c r="J286" s="123">
        <f>'10,2'!X288</f>
        <v>3840</v>
      </c>
      <c r="K286" s="123">
        <v>5544</v>
      </c>
      <c r="L286" s="123">
        <f>'10,2'!Z288*'10,2'!$K$7</f>
        <v>7747</v>
      </c>
      <c r="M286" s="173">
        <f>'10,2'!AA288</f>
        <v>5291.666666666667</v>
      </c>
      <c r="N286" s="102" t="str">
        <f>VLOOKUP(B286,[6]TDSheet!$B$1:$G$65536,6,)</f>
        <v>10.2.252.0</v>
      </c>
      <c r="P286" s="144"/>
      <c r="Q286" s="144"/>
      <c r="R286" s="144"/>
      <c r="S286" s="144"/>
      <c r="T286" s="144"/>
      <c r="U286" s="144"/>
      <c r="V286" s="145"/>
      <c r="W286" s="145"/>
      <c r="X286" s="145"/>
      <c r="Y286" s="145"/>
      <c r="Z286" s="145"/>
      <c r="AA286" s="145"/>
      <c r="AC286" s="144"/>
      <c r="AE286" s="144"/>
      <c r="AG286" s="144"/>
      <c r="AI286" s="144"/>
    </row>
    <row r="287" spans="1:35" x14ac:dyDescent="0.2">
      <c r="A287" s="16">
        <f t="shared" si="5"/>
        <v>273</v>
      </c>
      <c r="B287" s="16" t="s">
        <v>2810</v>
      </c>
      <c r="C287" s="17" t="s">
        <v>2811</v>
      </c>
      <c r="D287" s="16" t="s">
        <v>15</v>
      </c>
      <c r="E287" s="123">
        <v>1520</v>
      </c>
      <c r="F287" s="123">
        <f>'10,2'!U289*'10,2'!$K$7</f>
        <v>1769</v>
      </c>
      <c r="G287" s="123">
        <f>'10,2'!U289</f>
        <v>1450</v>
      </c>
      <c r="H287" s="123">
        <v>2906</v>
      </c>
      <c r="I287" s="123">
        <f>'10,2'!X289*'10,2'!$K$7</f>
        <v>3385.5</v>
      </c>
      <c r="J287" s="123">
        <f>'10,2'!X289</f>
        <v>2775</v>
      </c>
      <c r="K287" s="123">
        <v>4004</v>
      </c>
      <c r="L287" s="123">
        <f>'10,2'!Z289*'10,2'!$K$7</f>
        <v>5594.92</v>
      </c>
      <c r="M287" s="173">
        <f>'10,2'!AA289</f>
        <v>3821.666666666667</v>
      </c>
      <c r="N287" s="102" t="str">
        <f>VLOOKUP(B287,[6]TDSheet!$B$1:$G$65536,6,)</f>
        <v>10.2.253.0</v>
      </c>
      <c r="P287" s="144"/>
      <c r="Q287" s="144"/>
      <c r="R287" s="144"/>
      <c r="S287" s="144"/>
      <c r="T287" s="144"/>
      <c r="U287" s="144"/>
      <c r="V287" s="145"/>
      <c r="W287" s="145"/>
      <c r="X287" s="145"/>
      <c r="Y287" s="145"/>
      <c r="Z287" s="145"/>
      <c r="AA287" s="145"/>
      <c r="AC287" s="144"/>
      <c r="AE287" s="144"/>
      <c r="AG287" s="144"/>
      <c r="AI287" s="144"/>
    </row>
    <row r="288" spans="1:35" x14ac:dyDescent="0.2">
      <c r="A288" s="16">
        <f t="shared" si="5"/>
        <v>274</v>
      </c>
      <c r="B288" s="16" t="s">
        <v>2813</v>
      </c>
      <c r="C288" s="17" t="s">
        <v>2814</v>
      </c>
      <c r="D288" s="16" t="s">
        <v>15</v>
      </c>
      <c r="E288" s="123">
        <v>2105</v>
      </c>
      <c r="F288" s="123">
        <f>'10,2'!U290*'10,2'!$K$7</f>
        <v>2450.166666666667</v>
      </c>
      <c r="G288" s="123">
        <f>'10,2'!U290</f>
        <v>2008.3333333333335</v>
      </c>
      <c r="H288" s="123">
        <v>4022</v>
      </c>
      <c r="I288" s="123">
        <f>'10,2'!X290*'10,2'!$K$7</f>
        <v>4684.8</v>
      </c>
      <c r="J288" s="123">
        <f>'10,2'!X290</f>
        <v>3840</v>
      </c>
      <c r="K288" s="123">
        <v>5544</v>
      </c>
      <c r="L288" s="123">
        <f>'10,2'!Z290*'10,2'!$K$7</f>
        <v>7747</v>
      </c>
      <c r="M288" s="173">
        <f>'10,2'!AA290</f>
        <v>5291.666666666667</v>
      </c>
      <c r="N288" s="102" t="str">
        <f>VLOOKUP(B288,[6]TDSheet!$B$1:$G$65536,6,)</f>
        <v>10.2.254.0</v>
      </c>
      <c r="P288" s="144"/>
      <c r="Q288" s="144"/>
      <c r="R288" s="144"/>
      <c r="S288" s="144"/>
      <c r="T288" s="144"/>
      <c r="U288" s="144"/>
      <c r="V288" s="145"/>
      <c r="W288" s="145"/>
      <c r="X288" s="145"/>
      <c r="Y288" s="145"/>
      <c r="Z288" s="145"/>
      <c r="AA288" s="145"/>
      <c r="AC288" s="144"/>
      <c r="AE288" s="144"/>
      <c r="AG288" s="144"/>
      <c r="AI288" s="144"/>
    </row>
    <row r="289" spans="1:35" x14ac:dyDescent="0.2">
      <c r="A289" s="16">
        <f t="shared" ref="A289:A338" si="6">A288+1</f>
        <v>275</v>
      </c>
      <c r="B289" s="16" t="s">
        <v>2816</v>
      </c>
      <c r="C289" s="17" t="s">
        <v>2817</v>
      </c>
      <c r="D289" s="16" t="s">
        <v>15</v>
      </c>
      <c r="E289" s="123">
        <v>1520</v>
      </c>
      <c r="F289" s="123">
        <f>'10,2'!U291*'10,2'!$K$7</f>
        <v>1769</v>
      </c>
      <c r="G289" s="123">
        <f>'10,2'!U291</f>
        <v>1450</v>
      </c>
      <c r="H289" s="123">
        <v>2906</v>
      </c>
      <c r="I289" s="123">
        <f>'10,2'!X291*'10,2'!$K$7</f>
        <v>3385.5</v>
      </c>
      <c r="J289" s="123">
        <f>'10,2'!X291</f>
        <v>2775</v>
      </c>
      <c r="K289" s="123">
        <v>4004</v>
      </c>
      <c r="L289" s="123">
        <f>'10,2'!Z291*'10,2'!$K$7</f>
        <v>5594.92</v>
      </c>
      <c r="M289" s="173">
        <f>'10,2'!AA291</f>
        <v>3821.666666666667</v>
      </c>
      <c r="N289" s="102" t="str">
        <f>VLOOKUP(B289,[6]TDSheet!$B$1:$G$65536,6,)</f>
        <v>10.2.255.0</v>
      </c>
      <c r="P289" s="144"/>
      <c r="Q289" s="144"/>
      <c r="R289" s="144"/>
      <c r="S289" s="144"/>
      <c r="T289" s="144"/>
      <c r="U289" s="144"/>
      <c r="V289" s="145"/>
      <c r="W289" s="145"/>
      <c r="X289" s="145"/>
      <c r="Y289" s="145"/>
      <c r="Z289" s="145"/>
      <c r="AA289" s="145"/>
      <c r="AC289" s="144"/>
      <c r="AE289" s="144"/>
      <c r="AG289" s="144"/>
      <c r="AI289" s="144"/>
    </row>
    <row r="290" spans="1:35" x14ac:dyDescent="0.2">
      <c r="A290" s="16">
        <f t="shared" si="6"/>
        <v>276</v>
      </c>
      <c r="B290" s="16" t="s">
        <v>2819</v>
      </c>
      <c r="C290" s="17" t="s">
        <v>2820</v>
      </c>
      <c r="D290" s="16" t="s">
        <v>15</v>
      </c>
      <c r="E290" s="123">
        <v>701</v>
      </c>
      <c r="F290" s="123">
        <f>'10,2'!U292*'10,2'!$K$7</f>
        <v>816.38333333333344</v>
      </c>
      <c r="G290" s="123">
        <f>'10,2'!U292</f>
        <v>669.16666666666674</v>
      </c>
      <c r="H290" s="123">
        <v>1341</v>
      </c>
      <c r="I290" s="123">
        <f>'10,2'!X292*'10,2'!$K$7</f>
        <v>1562.6166666666668</v>
      </c>
      <c r="J290" s="123">
        <f>'10,2'!X292</f>
        <v>1280.8333333333335</v>
      </c>
      <c r="K290" s="123">
        <v>1848</v>
      </c>
      <c r="L290" s="123">
        <f>'10,2'!Z292*'10,2'!$K$7</f>
        <v>2581.52</v>
      </c>
      <c r="M290" s="173">
        <f>'10,2'!AA292</f>
        <v>1763.3333333333335</v>
      </c>
      <c r="N290" s="102" t="str">
        <f>VLOOKUP(B290,[6]TDSheet!$B$1:$G$65536,6,)</f>
        <v>10.2.256.0</v>
      </c>
      <c r="P290" s="144"/>
      <c r="Q290" s="144"/>
      <c r="R290" s="144"/>
      <c r="S290" s="144"/>
      <c r="T290" s="144"/>
      <c r="U290" s="144"/>
      <c r="V290" s="145"/>
      <c r="W290" s="145"/>
      <c r="X290" s="145"/>
      <c r="Y290" s="145"/>
      <c r="Z290" s="145"/>
      <c r="AA290" s="145"/>
      <c r="AC290" s="144"/>
      <c r="AE290" s="144"/>
      <c r="AG290" s="144"/>
      <c r="AI290" s="144"/>
    </row>
    <row r="291" spans="1:35" ht="25.5" x14ac:dyDescent="0.2">
      <c r="A291" s="16">
        <f t="shared" si="6"/>
        <v>277</v>
      </c>
      <c r="B291" s="16" t="s">
        <v>2822</v>
      </c>
      <c r="C291" s="17" t="s">
        <v>2823</v>
      </c>
      <c r="D291" s="16" t="s">
        <v>15</v>
      </c>
      <c r="E291" s="123">
        <v>1461</v>
      </c>
      <c r="F291" s="123">
        <f>'10,2'!U293*'10,2'!$K$7</f>
        <v>1700.8833333333334</v>
      </c>
      <c r="G291" s="123">
        <f>'10,2'!U293</f>
        <v>1394.1666666666667</v>
      </c>
      <c r="H291" s="123">
        <v>2794</v>
      </c>
      <c r="I291" s="123">
        <f>'10,2'!X293*'10,2'!$K$7</f>
        <v>3253.3333333333335</v>
      </c>
      <c r="J291" s="123">
        <f>'10,2'!X293</f>
        <v>2666.666666666667</v>
      </c>
      <c r="K291" s="123">
        <v>3849</v>
      </c>
      <c r="L291" s="123">
        <f>'10,2'!Z293*'10,2'!$K$7</f>
        <v>5381.42</v>
      </c>
      <c r="M291" s="173">
        <f>'10,2'!AA293</f>
        <v>3675.8333333333335</v>
      </c>
      <c r="N291" s="102" t="str">
        <f>VLOOKUP(B291,[6]TDSheet!$B$1:$G$65536,6,)</f>
        <v>10.2.257.0</v>
      </c>
      <c r="P291" s="144"/>
      <c r="Q291" s="144"/>
      <c r="R291" s="144"/>
      <c r="S291" s="144"/>
      <c r="T291" s="144"/>
      <c r="U291" s="144"/>
      <c r="V291" s="145"/>
      <c r="W291" s="145"/>
      <c r="X291" s="145"/>
      <c r="Y291" s="145"/>
      <c r="Z291" s="145"/>
      <c r="AA291" s="145"/>
      <c r="AC291" s="144"/>
      <c r="AE291" s="144"/>
      <c r="AG291" s="144"/>
      <c r="AI291" s="144"/>
    </row>
    <row r="292" spans="1:35" x14ac:dyDescent="0.2">
      <c r="A292" s="16">
        <f t="shared" si="6"/>
        <v>278</v>
      </c>
      <c r="B292" s="16" t="s">
        <v>2825</v>
      </c>
      <c r="C292" s="17" t="s">
        <v>2826</v>
      </c>
      <c r="D292" s="16" t="s">
        <v>15</v>
      </c>
      <c r="E292" s="123">
        <v>877</v>
      </c>
      <c r="F292" s="123">
        <f>'10,2'!U294*'10,2'!$K$7</f>
        <v>1021.75</v>
      </c>
      <c r="G292" s="123">
        <f>'10,2'!U294</f>
        <v>837.5</v>
      </c>
      <c r="H292" s="123">
        <v>1676</v>
      </c>
      <c r="I292" s="123">
        <f>'10,2'!X294*'10,2'!$K$7</f>
        <v>1952</v>
      </c>
      <c r="J292" s="123">
        <f>'10,2'!X294</f>
        <v>1600</v>
      </c>
      <c r="K292" s="123">
        <v>2310</v>
      </c>
      <c r="L292" s="123">
        <f>'10,2'!Z294*'10,2'!$K$7</f>
        <v>3226.9</v>
      </c>
      <c r="M292" s="173">
        <f>'10,2'!AA294</f>
        <v>2204.166666666667</v>
      </c>
      <c r="N292" s="102" t="str">
        <f>VLOOKUP(B292,[6]TDSheet!$B$1:$G$65536,6,)</f>
        <v>10.2.258.0</v>
      </c>
      <c r="P292" s="144"/>
      <c r="Q292" s="144"/>
      <c r="R292" s="144"/>
      <c r="S292" s="144"/>
      <c r="T292" s="144"/>
      <c r="U292" s="144"/>
      <c r="V292" s="145"/>
      <c r="W292" s="145"/>
      <c r="X292" s="145"/>
      <c r="Y292" s="145"/>
      <c r="Z292" s="145"/>
      <c r="AA292" s="145"/>
      <c r="AC292" s="144"/>
      <c r="AE292" s="144"/>
      <c r="AG292" s="144"/>
      <c r="AI292" s="144"/>
    </row>
    <row r="293" spans="1:35" ht="25.5" x14ac:dyDescent="0.2">
      <c r="A293" s="16">
        <f t="shared" si="6"/>
        <v>279</v>
      </c>
      <c r="B293" s="16" t="s">
        <v>2828</v>
      </c>
      <c r="C293" s="17" t="s">
        <v>2829</v>
      </c>
      <c r="D293" s="16" t="s">
        <v>15</v>
      </c>
      <c r="E293" s="123">
        <v>584</v>
      </c>
      <c r="F293" s="123">
        <f>'10,2'!U295*'10,2'!$K$7</f>
        <v>681.16666666666674</v>
      </c>
      <c r="G293" s="123">
        <f>'10,2'!U295</f>
        <v>558.33333333333337</v>
      </c>
      <c r="H293" s="123">
        <v>1117</v>
      </c>
      <c r="I293" s="123">
        <f>'10,2'!X295*'10,2'!$K$7</f>
        <v>1302.3499999999999</v>
      </c>
      <c r="J293" s="123">
        <f>'10,2'!X295</f>
        <v>1067.5</v>
      </c>
      <c r="K293" s="123">
        <v>1540</v>
      </c>
      <c r="L293" s="123">
        <f>'10,2'!Z295*'10,2'!$K$7</f>
        <v>2152.08</v>
      </c>
      <c r="M293" s="173">
        <f>'10,2'!AA295</f>
        <v>1470</v>
      </c>
      <c r="N293" s="102" t="str">
        <f>VLOOKUP(B293,[6]TDSheet!$B$1:$G$65536,6,)</f>
        <v>10.2.259.0</v>
      </c>
      <c r="P293" s="144"/>
      <c r="Q293" s="144"/>
      <c r="R293" s="144"/>
      <c r="S293" s="144"/>
      <c r="T293" s="144"/>
      <c r="U293" s="144"/>
      <c r="V293" s="145"/>
      <c r="W293" s="145"/>
      <c r="X293" s="145"/>
      <c r="Y293" s="145"/>
      <c r="Z293" s="145"/>
      <c r="AA293" s="145"/>
      <c r="AC293" s="144"/>
      <c r="AE293" s="144"/>
      <c r="AG293" s="144"/>
      <c r="AI293" s="144"/>
    </row>
    <row r="294" spans="1:35" ht="25.5" x14ac:dyDescent="0.2">
      <c r="A294" s="16">
        <f t="shared" si="6"/>
        <v>280</v>
      </c>
      <c r="B294" s="16" t="s">
        <v>2831</v>
      </c>
      <c r="C294" s="17" t="s">
        <v>2832</v>
      </c>
      <c r="D294" s="16" t="s">
        <v>15</v>
      </c>
      <c r="E294" s="123">
        <v>2105</v>
      </c>
      <c r="F294" s="123">
        <f>'10,2'!U296*'10,2'!$K$7</f>
        <v>2450.166666666667</v>
      </c>
      <c r="G294" s="123">
        <f>'10,2'!U296</f>
        <v>2008.3333333333335</v>
      </c>
      <c r="H294" s="123">
        <v>4022</v>
      </c>
      <c r="I294" s="123">
        <f>'10,2'!X296*'10,2'!$K$7</f>
        <v>4684.8</v>
      </c>
      <c r="J294" s="123">
        <f>'10,2'!X296</f>
        <v>3840</v>
      </c>
      <c r="K294" s="123">
        <v>5544</v>
      </c>
      <c r="L294" s="123">
        <f>'10,2'!Z296*'10,2'!$K$7</f>
        <v>7747</v>
      </c>
      <c r="M294" s="173">
        <f>'10,2'!AA296</f>
        <v>5291.666666666667</v>
      </c>
      <c r="N294" s="102" t="str">
        <f>VLOOKUP(B294,[6]TDSheet!$B$1:$G$65536,6,)</f>
        <v>10.2.260.0</v>
      </c>
      <c r="P294" s="144"/>
      <c r="Q294" s="144"/>
      <c r="R294" s="144"/>
      <c r="S294" s="144"/>
      <c r="T294" s="144"/>
      <c r="U294" s="144"/>
      <c r="V294" s="145"/>
      <c r="W294" s="145"/>
      <c r="X294" s="145"/>
      <c r="Y294" s="145"/>
      <c r="Z294" s="145"/>
      <c r="AA294" s="145"/>
      <c r="AC294" s="144"/>
      <c r="AE294" s="144"/>
      <c r="AG294" s="144"/>
      <c r="AI294" s="144"/>
    </row>
    <row r="295" spans="1:35" ht="25.5" x14ac:dyDescent="0.2">
      <c r="A295" s="16">
        <f t="shared" si="6"/>
        <v>281</v>
      </c>
      <c r="B295" s="16" t="s">
        <v>2834</v>
      </c>
      <c r="C295" s="17" t="s">
        <v>2835</v>
      </c>
      <c r="D295" s="16" t="s">
        <v>15</v>
      </c>
      <c r="E295" s="123">
        <v>1520</v>
      </c>
      <c r="F295" s="123">
        <f>'10,2'!U297*'10,2'!$K$7</f>
        <v>1769</v>
      </c>
      <c r="G295" s="123">
        <f>'10,2'!U297</f>
        <v>1450</v>
      </c>
      <c r="H295" s="123">
        <v>2906</v>
      </c>
      <c r="I295" s="123">
        <f>'10,2'!X297*'10,2'!$K$7</f>
        <v>3385.5</v>
      </c>
      <c r="J295" s="123">
        <f>'10,2'!X297</f>
        <v>2775</v>
      </c>
      <c r="K295" s="123">
        <v>4004</v>
      </c>
      <c r="L295" s="123">
        <f>'10,2'!Z297*'10,2'!$K$7</f>
        <v>5594.92</v>
      </c>
      <c r="M295" s="173">
        <f>'10,2'!AA297</f>
        <v>3821.666666666667</v>
      </c>
      <c r="N295" s="102" t="str">
        <f>VLOOKUP(B295,[6]TDSheet!$B$1:$G$65536,6,)</f>
        <v>10.2.261.0</v>
      </c>
      <c r="P295" s="144"/>
      <c r="Q295" s="144"/>
      <c r="R295" s="144"/>
      <c r="S295" s="144"/>
      <c r="T295" s="144"/>
      <c r="U295" s="144"/>
      <c r="V295" s="145"/>
      <c r="W295" s="145"/>
      <c r="X295" s="145"/>
      <c r="Y295" s="145"/>
      <c r="Z295" s="145"/>
      <c r="AA295" s="145"/>
      <c r="AC295" s="144"/>
      <c r="AE295" s="144"/>
      <c r="AG295" s="144"/>
      <c r="AI295" s="144"/>
    </row>
    <row r="296" spans="1:35" x14ac:dyDescent="0.2">
      <c r="A296" s="16">
        <f t="shared" si="6"/>
        <v>282</v>
      </c>
      <c r="B296" s="16" t="s">
        <v>2837</v>
      </c>
      <c r="C296" s="17" t="s">
        <v>2838</v>
      </c>
      <c r="D296" s="16" t="s">
        <v>15</v>
      </c>
      <c r="E296" s="123">
        <v>1287</v>
      </c>
      <c r="F296" s="123">
        <f>'10,2'!U298*'10,2'!$K$7</f>
        <v>1495.5166666666669</v>
      </c>
      <c r="G296" s="123">
        <f>'10,2'!U298</f>
        <v>1225.8333333333335</v>
      </c>
      <c r="H296" s="123">
        <v>2459</v>
      </c>
      <c r="I296" s="123">
        <f>'10,2'!X298*'10,2'!$K$7</f>
        <v>2863.95</v>
      </c>
      <c r="J296" s="123">
        <f>'10,2'!X298</f>
        <v>2347.5</v>
      </c>
      <c r="K296" s="123">
        <v>3388</v>
      </c>
      <c r="L296" s="123">
        <f>'10,2'!Z298*'10,2'!$K$7</f>
        <v>4734.82</v>
      </c>
      <c r="M296" s="173">
        <f>'10,2'!AA298</f>
        <v>3234.166666666667</v>
      </c>
      <c r="N296" s="102" t="str">
        <f>VLOOKUP(B296,[6]TDSheet!$B$1:$G$65536,6,)</f>
        <v>10.2.262.0</v>
      </c>
      <c r="P296" s="144"/>
      <c r="Q296" s="144"/>
      <c r="R296" s="144"/>
      <c r="S296" s="144"/>
      <c r="T296" s="144"/>
      <c r="U296" s="144"/>
      <c r="V296" s="145"/>
      <c r="W296" s="145"/>
      <c r="X296" s="145"/>
      <c r="Y296" s="145"/>
      <c r="Z296" s="145"/>
      <c r="AA296" s="145"/>
      <c r="AC296" s="144"/>
      <c r="AE296" s="144"/>
      <c r="AG296" s="144"/>
      <c r="AI296" s="144"/>
    </row>
    <row r="297" spans="1:35" x14ac:dyDescent="0.2">
      <c r="A297" s="16">
        <f t="shared" si="6"/>
        <v>283</v>
      </c>
      <c r="B297" s="16" t="s">
        <v>2840</v>
      </c>
      <c r="C297" s="17" t="s">
        <v>2841</v>
      </c>
      <c r="D297" s="16" t="s">
        <v>15</v>
      </c>
      <c r="E297" s="123">
        <v>877</v>
      </c>
      <c r="F297" s="123">
        <f>'10,2'!U299*'10,2'!$K$7</f>
        <v>1021.75</v>
      </c>
      <c r="G297" s="123">
        <f>'10,2'!U299</f>
        <v>837.5</v>
      </c>
      <c r="H297" s="123">
        <v>1676</v>
      </c>
      <c r="I297" s="123">
        <f>'10,2'!X299*'10,2'!$K$7</f>
        <v>1952</v>
      </c>
      <c r="J297" s="123">
        <f>'10,2'!X299</f>
        <v>1600</v>
      </c>
      <c r="K297" s="123">
        <v>2310</v>
      </c>
      <c r="L297" s="123">
        <f>'10,2'!Z299*'10,2'!$K$7</f>
        <v>3226.9</v>
      </c>
      <c r="M297" s="173">
        <f>'10,2'!AA299</f>
        <v>2204.166666666667</v>
      </c>
      <c r="N297" s="102" t="str">
        <f>VLOOKUP(B297,[6]TDSheet!$B$1:$G$65536,6,)</f>
        <v>10.2.263.0</v>
      </c>
      <c r="P297" s="144"/>
      <c r="Q297" s="144"/>
      <c r="R297" s="144"/>
      <c r="S297" s="144"/>
      <c r="T297" s="144"/>
      <c r="U297" s="144"/>
      <c r="V297" s="145"/>
      <c r="W297" s="145"/>
      <c r="X297" s="145"/>
      <c r="Y297" s="145"/>
      <c r="Z297" s="145"/>
      <c r="AA297" s="145"/>
      <c r="AC297" s="144"/>
      <c r="AE297" s="144"/>
      <c r="AG297" s="144"/>
      <c r="AI297" s="144"/>
    </row>
    <row r="298" spans="1:35" x14ac:dyDescent="0.2">
      <c r="A298" s="16">
        <f t="shared" si="6"/>
        <v>284</v>
      </c>
      <c r="B298" s="16" t="s">
        <v>2843</v>
      </c>
      <c r="C298" s="17" t="s">
        <v>2844</v>
      </c>
      <c r="D298" s="16" t="s">
        <v>15</v>
      </c>
      <c r="E298" s="123">
        <v>380</v>
      </c>
      <c r="F298" s="123">
        <f>'10,2'!U300*'10,2'!$K$7</f>
        <v>442.25</v>
      </c>
      <c r="G298" s="123">
        <f>'10,2'!U300</f>
        <v>362.5</v>
      </c>
      <c r="H298" s="123">
        <v>725</v>
      </c>
      <c r="I298" s="123">
        <f>'10,2'!X300*'10,2'!$K$7</f>
        <v>845.86666666666667</v>
      </c>
      <c r="J298" s="123">
        <f>'10,2'!X300</f>
        <v>693.33333333333337</v>
      </c>
      <c r="K298" s="123">
        <v>1000</v>
      </c>
      <c r="L298" s="123">
        <f>'10,2'!Z300*'10,2'!$K$7</f>
        <v>1398.12</v>
      </c>
      <c r="M298" s="173">
        <f>'10,2'!AA300</f>
        <v>955</v>
      </c>
      <c r="N298" s="102" t="str">
        <f>VLOOKUP(B298,[6]TDSheet!$B$1:$G$65536,6,)</f>
        <v>10.2.264.0</v>
      </c>
      <c r="P298" s="144"/>
      <c r="Q298" s="144"/>
      <c r="R298" s="144"/>
      <c r="S298" s="144"/>
      <c r="T298" s="144"/>
      <c r="U298" s="144"/>
      <c r="V298" s="145"/>
      <c r="W298" s="145"/>
      <c r="X298" s="145"/>
      <c r="Y298" s="145"/>
      <c r="Z298" s="145"/>
      <c r="AA298" s="145"/>
      <c r="AC298" s="144"/>
      <c r="AE298" s="144"/>
      <c r="AG298" s="144"/>
      <c r="AI298" s="144"/>
    </row>
    <row r="299" spans="1:35" x14ac:dyDescent="0.2">
      <c r="A299" s="16">
        <f t="shared" si="6"/>
        <v>285</v>
      </c>
      <c r="B299" s="16" t="s">
        <v>2846</v>
      </c>
      <c r="C299" s="17" t="s">
        <v>2847</v>
      </c>
      <c r="D299" s="16" t="s">
        <v>15</v>
      </c>
      <c r="E299" s="123">
        <v>1404</v>
      </c>
      <c r="F299" s="123">
        <f>'10,2'!U301*'10,2'!$K$7</f>
        <v>1633.7833333333333</v>
      </c>
      <c r="G299" s="123">
        <f>'10,2'!U301</f>
        <v>1339.1666666666667</v>
      </c>
      <c r="H299" s="123">
        <v>2681</v>
      </c>
      <c r="I299" s="123">
        <f>'10,2'!X301*'10,2'!$K$7</f>
        <v>3123.2</v>
      </c>
      <c r="J299" s="123">
        <f>'10,2'!X301</f>
        <v>2560</v>
      </c>
      <c r="K299" s="123">
        <v>3696</v>
      </c>
      <c r="L299" s="123">
        <f>'10,2'!Z301*'10,2'!$K$7</f>
        <v>5165.4799999999996</v>
      </c>
      <c r="M299" s="173">
        <f>'10,2'!AA301</f>
        <v>3528.3333333333335</v>
      </c>
      <c r="N299" s="102" t="str">
        <f>VLOOKUP(B299,[6]TDSheet!$B$1:$G$65536,6,)</f>
        <v>10.2.265.0</v>
      </c>
      <c r="P299" s="144"/>
      <c r="Q299" s="144"/>
      <c r="R299" s="144"/>
      <c r="S299" s="144"/>
      <c r="T299" s="144"/>
      <c r="U299" s="144"/>
      <c r="V299" s="145"/>
      <c r="W299" s="145"/>
      <c r="X299" s="145"/>
      <c r="Y299" s="145"/>
      <c r="Z299" s="145"/>
      <c r="AA299" s="145"/>
      <c r="AC299" s="144"/>
      <c r="AE299" s="144"/>
      <c r="AG299" s="144"/>
      <c r="AI299" s="144"/>
    </row>
    <row r="300" spans="1:35" x14ac:dyDescent="0.2">
      <c r="A300" s="16">
        <f t="shared" si="6"/>
        <v>286</v>
      </c>
      <c r="B300" s="16" t="s">
        <v>2849</v>
      </c>
      <c r="C300" s="17" t="s">
        <v>2850</v>
      </c>
      <c r="D300" s="16" t="s">
        <v>15</v>
      </c>
      <c r="E300" s="123">
        <v>1052</v>
      </c>
      <c r="F300" s="123">
        <f>'10,2'!U302*'10,2'!$K$7</f>
        <v>1226.0999999999999</v>
      </c>
      <c r="G300" s="123">
        <f>'10,2'!U302</f>
        <v>1005</v>
      </c>
      <c r="H300" s="123">
        <v>2012</v>
      </c>
      <c r="I300" s="123">
        <f>'10,2'!X302*'10,2'!$K$7</f>
        <v>2343.416666666667</v>
      </c>
      <c r="J300" s="123">
        <f>'10,2'!X302</f>
        <v>1920.8333333333335</v>
      </c>
      <c r="K300" s="123">
        <v>2771</v>
      </c>
      <c r="L300" s="123">
        <f>'10,2'!Z302*'10,2'!$K$7</f>
        <v>3873.5</v>
      </c>
      <c r="M300" s="173">
        <f>'10,2'!AA302</f>
        <v>2645.8333333333335</v>
      </c>
      <c r="N300" s="102" t="str">
        <f>VLOOKUP(B300,[6]TDSheet!$B$1:$G$65536,6,)</f>
        <v>10.2.266.0</v>
      </c>
      <c r="P300" s="144"/>
      <c r="Q300" s="144"/>
      <c r="R300" s="144"/>
      <c r="S300" s="144"/>
      <c r="T300" s="144"/>
      <c r="U300" s="144"/>
      <c r="V300" s="145"/>
      <c r="W300" s="145"/>
      <c r="X300" s="145"/>
      <c r="Y300" s="145"/>
      <c r="Z300" s="145"/>
      <c r="AA300" s="145"/>
      <c r="AC300" s="144"/>
      <c r="AE300" s="144"/>
      <c r="AG300" s="144"/>
      <c r="AI300" s="144"/>
    </row>
    <row r="301" spans="1:35" x14ac:dyDescent="0.2">
      <c r="A301" s="16">
        <f t="shared" si="6"/>
        <v>287</v>
      </c>
      <c r="B301" s="16" t="s">
        <v>2852</v>
      </c>
      <c r="C301" s="17" t="s">
        <v>2853</v>
      </c>
      <c r="D301" s="16" t="s">
        <v>15</v>
      </c>
      <c r="E301" s="123">
        <v>935</v>
      </c>
      <c r="F301" s="123">
        <f>'10,2'!U303*'10,2'!$K$7</f>
        <v>1087.8333333333335</v>
      </c>
      <c r="G301" s="123">
        <f>'10,2'!U303</f>
        <v>891.66666666666674</v>
      </c>
      <c r="H301" s="123">
        <v>1787</v>
      </c>
      <c r="I301" s="123">
        <f>'10,2'!X303*'10,2'!$K$7</f>
        <v>2082.1333333333332</v>
      </c>
      <c r="J301" s="123">
        <f>'10,2'!X303</f>
        <v>1706.6666666666667</v>
      </c>
      <c r="K301" s="123">
        <v>2464</v>
      </c>
      <c r="L301" s="123">
        <f>'10,2'!Z303*'10,2'!$K$7</f>
        <v>3445.2799999999997</v>
      </c>
      <c r="M301" s="173">
        <f>'10,2'!AA303</f>
        <v>2353.3333333333335</v>
      </c>
      <c r="N301" s="102" t="str">
        <f>VLOOKUP(B301,[6]TDSheet!$B$1:$G$65536,6,)</f>
        <v>10.2.267.0</v>
      </c>
      <c r="P301" s="144"/>
      <c r="Q301" s="144"/>
      <c r="R301" s="144"/>
      <c r="S301" s="144"/>
      <c r="T301" s="144"/>
      <c r="U301" s="144"/>
      <c r="V301" s="145"/>
      <c r="W301" s="145"/>
      <c r="X301" s="145"/>
      <c r="Y301" s="145"/>
      <c r="Z301" s="145"/>
      <c r="AA301" s="145"/>
      <c r="AC301" s="144"/>
      <c r="AE301" s="144"/>
      <c r="AG301" s="144"/>
      <c r="AI301" s="144"/>
    </row>
    <row r="302" spans="1:35" x14ac:dyDescent="0.2">
      <c r="A302" s="16">
        <f t="shared" si="6"/>
        <v>288</v>
      </c>
      <c r="B302" s="16" t="s">
        <v>2855</v>
      </c>
      <c r="C302" s="17" t="s">
        <v>3297</v>
      </c>
      <c r="D302" s="16" t="s">
        <v>15</v>
      </c>
      <c r="E302" s="123">
        <v>584</v>
      </c>
      <c r="F302" s="123">
        <f>'10,2'!U304*'10,2'!$K$7</f>
        <v>681.16666666666674</v>
      </c>
      <c r="G302" s="123">
        <f>'10,2'!U304</f>
        <v>558.33333333333337</v>
      </c>
      <c r="H302" s="123">
        <v>1117</v>
      </c>
      <c r="I302" s="123">
        <f>'10,2'!X304*'10,2'!$K$7</f>
        <v>1302.3499999999999</v>
      </c>
      <c r="J302" s="123">
        <f>'10,2'!X304</f>
        <v>1067.5</v>
      </c>
      <c r="K302" s="123">
        <v>1540</v>
      </c>
      <c r="L302" s="123">
        <f>'10,2'!Z304*'10,2'!$K$7</f>
        <v>2152.08</v>
      </c>
      <c r="M302" s="173">
        <f>'10,2'!AA304</f>
        <v>1470</v>
      </c>
      <c r="N302" s="102" t="str">
        <f>VLOOKUP(B302,[6]TDSheet!$B$1:$G$65536,6,)</f>
        <v>10.2.268.0</v>
      </c>
      <c r="P302" s="144"/>
      <c r="Q302" s="144"/>
      <c r="R302" s="144"/>
      <c r="S302" s="144"/>
      <c r="T302" s="144"/>
      <c r="U302" s="144"/>
      <c r="V302" s="145"/>
      <c r="W302" s="145"/>
      <c r="X302" s="145"/>
      <c r="Y302" s="145"/>
      <c r="Z302" s="145"/>
      <c r="AA302" s="145"/>
      <c r="AC302" s="144"/>
      <c r="AE302" s="144"/>
      <c r="AG302" s="144"/>
      <c r="AI302" s="144"/>
    </row>
    <row r="303" spans="1:35" x14ac:dyDescent="0.2">
      <c r="A303" s="16">
        <f t="shared" si="6"/>
        <v>289</v>
      </c>
      <c r="B303" s="16" t="s">
        <v>2858</v>
      </c>
      <c r="C303" s="17" t="s">
        <v>2859</v>
      </c>
      <c r="D303" s="16" t="s">
        <v>15</v>
      </c>
      <c r="E303" s="123">
        <v>409</v>
      </c>
      <c r="F303" s="123">
        <f>'10,2'!U305*'10,2'!$K$7</f>
        <v>476.81666666666672</v>
      </c>
      <c r="G303" s="123">
        <f>'10,2'!U305</f>
        <v>390.83333333333337</v>
      </c>
      <c r="H303" s="123">
        <v>782</v>
      </c>
      <c r="I303" s="123">
        <f>'10,2'!X305*'10,2'!$K$7</f>
        <v>910.93333333333339</v>
      </c>
      <c r="J303" s="123">
        <f>'10,2'!X305</f>
        <v>746.66666666666674</v>
      </c>
      <c r="K303" s="123">
        <v>1077</v>
      </c>
      <c r="L303" s="123">
        <f>'10,2'!Z305*'10,2'!$K$7</f>
        <v>1507.92</v>
      </c>
      <c r="M303" s="173">
        <f>'10,2'!AA305</f>
        <v>1030</v>
      </c>
      <c r="N303" s="102" t="str">
        <f>VLOOKUP(B303,[6]TDSheet!$B$1:$G$65536,6,)</f>
        <v>10.2.269.0</v>
      </c>
      <c r="P303" s="144"/>
      <c r="Q303" s="144"/>
      <c r="R303" s="144"/>
      <c r="S303" s="144"/>
      <c r="T303" s="144"/>
      <c r="U303" s="144"/>
      <c r="V303" s="145"/>
      <c r="W303" s="145"/>
      <c r="X303" s="145"/>
      <c r="Y303" s="145"/>
      <c r="Z303" s="145"/>
      <c r="AA303" s="145"/>
      <c r="AC303" s="144"/>
      <c r="AE303" s="144"/>
      <c r="AG303" s="144"/>
      <c r="AI303" s="144"/>
    </row>
    <row r="304" spans="1:35" x14ac:dyDescent="0.2">
      <c r="A304" s="16">
        <f t="shared" si="6"/>
        <v>290</v>
      </c>
      <c r="B304" s="16" t="s">
        <v>2861</v>
      </c>
      <c r="C304" s="17" t="s">
        <v>2862</v>
      </c>
      <c r="D304" s="16" t="s">
        <v>15</v>
      </c>
      <c r="E304" s="123">
        <v>245</v>
      </c>
      <c r="F304" s="123">
        <f>'10,2'!U306*'10,2'!$K$7</f>
        <v>285.68333333333334</v>
      </c>
      <c r="G304" s="123">
        <f>'10,2'!U306</f>
        <v>234.16666666666669</v>
      </c>
      <c r="H304" s="123">
        <v>470</v>
      </c>
      <c r="I304" s="123">
        <f>'10,2'!X306*'10,2'!$K$7</f>
        <v>545.94999999999993</v>
      </c>
      <c r="J304" s="123">
        <f>'10,2'!X306</f>
        <v>447.5</v>
      </c>
      <c r="K304" s="123">
        <v>645</v>
      </c>
      <c r="L304" s="123">
        <f>'10,2'!Z306*'10,2'!$K$7</f>
        <v>902.8</v>
      </c>
      <c r="M304" s="173">
        <f>'10,2'!AA306</f>
        <v>616.66666666666674</v>
      </c>
      <c r="N304" s="102" t="str">
        <f>VLOOKUP(B304,[6]TDSheet!$B$1:$G$65536,6,)</f>
        <v>10.2.270.0</v>
      </c>
      <c r="P304" s="144"/>
      <c r="Q304" s="144"/>
      <c r="R304" s="144"/>
      <c r="S304" s="144"/>
      <c r="T304" s="144"/>
      <c r="U304" s="144"/>
      <c r="V304" s="145"/>
      <c r="W304" s="145"/>
      <c r="X304" s="145"/>
      <c r="Y304" s="145"/>
      <c r="Z304" s="145"/>
      <c r="AA304" s="145"/>
      <c r="AC304" s="144"/>
      <c r="AE304" s="144"/>
      <c r="AG304" s="144"/>
      <c r="AI304" s="144"/>
    </row>
    <row r="305" spans="1:35" x14ac:dyDescent="0.2">
      <c r="A305" s="16">
        <f t="shared" si="6"/>
        <v>291</v>
      </c>
      <c r="B305" s="16" t="s">
        <v>2864</v>
      </c>
      <c r="C305" s="17" t="s">
        <v>2865</v>
      </c>
      <c r="D305" s="16" t="s">
        <v>15</v>
      </c>
      <c r="E305" s="123">
        <v>584</v>
      </c>
      <c r="F305" s="123">
        <f>'10,2'!U307*'10,2'!$K$7</f>
        <v>681.16666666666674</v>
      </c>
      <c r="G305" s="123">
        <f>'10,2'!U307</f>
        <v>558.33333333333337</v>
      </c>
      <c r="H305" s="123">
        <v>1117</v>
      </c>
      <c r="I305" s="123">
        <f>'10,2'!X307*'10,2'!$K$7</f>
        <v>1302.3499999999999</v>
      </c>
      <c r="J305" s="123">
        <f>'10,2'!X307</f>
        <v>1067.5</v>
      </c>
      <c r="K305" s="123">
        <v>1540</v>
      </c>
      <c r="L305" s="123">
        <f>'10,2'!Z307*'10,2'!$K$7</f>
        <v>2152.08</v>
      </c>
      <c r="M305" s="173">
        <f>'10,2'!AA307</f>
        <v>1470</v>
      </c>
      <c r="N305" s="102" t="str">
        <f>VLOOKUP(B305,[6]TDSheet!$B$1:$G$65536,6,)</f>
        <v>10.2.271.0</v>
      </c>
      <c r="P305" s="144"/>
      <c r="Q305" s="144"/>
      <c r="R305" s="144"/>
      <c r="S305" s="144"/>
      <c r="T305" s="144"/>
      <c r="U305" s="144"/>
      <c r="V305" s="145"/>
      <c r="W305" s="145"/>
      <c r="X305" s="145"/>
      <c r="Y305" s="145"/>
      <c r="Z305" s="145"/>
      <c r="AA305" s="145"/>
      <c r="AC305" s="144"/>
      <c r="AE305" s="144"/>
      <c r="AG305" s="144"/>
      <c r="AI305" s="144"/>
    </row>
    <row r="306" spans="1:35" x14ac:dyDescent="0.2">
      <c r="A306" s="16">
        <f t="shared" si="6"/>
        <v>292</v>
      </c>
      <c r="B306" s="16" t="s">
        <v>2867</v>
      </c>
      <c r="C306" s="17" t="s">
        <v>2868</v>
      </c>
      <c r="D306" s="16" t="s">
        <v>15</v>
      </c>
      <c r="E306" s="123">
        <v>194</v>
      </c>
      <c r="F306" s="123">
        <f>'10,2'!U308*'10,2'!$K$7</f>
        <v>224.68333333333337</v>
      </c>
      <c r="G306" s="123">
        <f>'10,2'!U308</f>
        <v>184.16666666666669</v>
      </c>
      <c r="H306" s="123">
        <v>369</v>
      </c>
      <c r="I306" s="123">
        <f>'10,2'!X308*'10,2'!$K$7</f>
        <v>430.05</v>
      </c>
      <c r="J306" s="123">
        <f>'10,2'!X308</f>
        <v>352.5</v>
      </c>
      <c r="K306" s="123">
        <v>508</v>
      </c>
      <c r="L306" s="123">
        <f>'10,2'!Z308*'10,2'!$K$7</f>
        <v>710.04</v>
      </c>
      <c r="M306" s="173">
        <f>'10,2'!AA308</f>
        <v>485</v>
      </c>
      <c r="N306" s="102" t="str">
        <f>VLOOKUP(B306,[6]TDSheet!$B$1:$G$65536,6,)</f>
        <v>10.2.272.0</v>
      </c>
      <c r="P306" s="144"/>
      <c r="Q306" s="144"/>
      <c r="R306" s="144"/>
      <c r="S306" s="144"/>
      <c r="T306" s="144"/>
      <c r="U306" s="144"/>
      <c r="V306" s="145"/>
      <c r="W306" s="145"/>
      <c r="X306" s="145"/>
      <c r="Y306" s="145"/>
      <c r="Z306" s="145"/>
      <c r="AA306" s="145"/>
      <c r="AC306" s="144"/>
      <c r="AE306" s="144"/>
      <c r="AG306" s="144"/>
      <c r="AI306" s="144"/>
    </row>
    <row r="307" spans="1:35" x14ac:dyDescent="0.2">
      <c r="A307" s="16">
        <f t="shared" si="6"/>
        <v>293</v>
      </c>
      <c r="B307" s="16" t="s">
        <v>2870</v>
      </c>
      <c r="C307" s="17" t="s">
        <v>2871</v>
      </c>
      <c r="D307" s="16" t="s">
        <v>15</v>
      </c>
      <c r="E307" s="123">
        <v>147</v>
      </c>
      <c r="F307" s="123">
        <f>'10,2'!U309*'10,2'!$K$7</f>
        <v>168.76666666666668</v>
      </c>
      <c r="G307" s="123">
        <f>'10,2'!U309</f>
        <v>138.33333333333334</v>
      </c>
      <c r="H307" s="123">
        <v>279</v>
      </c>
      <c r="I307" s="123">
        <f>'10,2'!X309*'10,2'!$K$7</f>
        <v>325.33333333333337</v>
      </c>
      <c r="J307" s="123">
        <f>'10,2'!X309</f>
        <v>266.66666666666669</v>
      </c>
      <c r="K307" s="123">
        <v>386</v>
      </c>
      <c r="L307" s="123">
        <f>'10,2'!Z309*'10,2'!$K$7</f>
        <v>538.02</v>
      </c>
      <c r="M307" s="173">
        <f>'10,2'!AA309</f>
        <v>367.5</v>
      </c>
      <c r="N307" s="102" t="str">
        <f>VLOOKUP(B307,[6]TDSheet!$B$1:$G$65536,6,)</f>
        <v>10.2.273.0</v>
      </c>
      <c r="P307" s="144"/>
      <c r="Q307" s="144"/>
      <c r="R307" s="144"/>
      <c r="S307" s="144"/>
      <c r="T307" s="144"/>
      <c r="U307" s="144"/>
      <c r="V307" s="145"/>
      <c r="W307" s="145"/>
      <c r="X307" s="145"/>
      <c r="Y307" s="145"/>
      <c r="Z307" s="145"/>
      <c r="AA307" s="145"/>
      <c r="AC307" s="144"/>
      <c r="AE307" s="144"/>
      <c r="AG307" s="144"/>
      <c r="AI307" s="144"/>
    </row>
    <row r="308" spans="1:35" x14ac:dyDescent="0.2">
      <c r="A308" s="16">
        <f t="shared" si="6"/>
        <v>294</v>
      </c>
      <c r="B308" s="16" t="s">
        <v>2873</v>
      </c>
      <c r="C308" s="17" t="s">
        <v>2874</v>
      </c>
      <c r="D308" s="16" t="s">
        <v>15</v>
      </c>
      <c r="E308" s="123">
        <v>1813</v>
      </c>
      <c r="F308" s="123">
        <f>'10,2'!U310*'10,2'!$K$7</f>
        <v>2109.5833333333335</v>
      </c>
      <c r="G308" s="123">
        <f>'10,2'!U310</f>
        <v>1729.1666666666667</v>
      </c>
      <c r="H308" s="123">
        <v>3465</v>
      </c>
      <c r="I308" s="123">
        <f>'10,2'!X310*'10,2'!$K$7</f>
        <v>4035.15</v>
      </c>
      <c r="J308" s="123">
        <f>'10,2'!X310</f>
        <v>3307.5</v>
      </c>
      <c r="K308" s="123">
        <v>4773</v>
      </c>
      <c r="L308" s="123">
        <f>'10,2'!Z310*'10,2'!$K$7</f>
        <v>6670.96</v>
      </c>
      <c r="M308" s="173">
        <f>'10,2'!AA310</f>
        <v>4556.666666666667</v>
      </c>
      <c r="N308" s="102" t="str">
        <f>VLOOKUP(B308,[6]TDSheet!$B$1:$G$65536,6,)</f>
        <v>10.2.274.0</v>
      </c>
      <c r="P308" s="144"/>
      <c r="Q308" s="144"/>
      <c r="R308" s="144"/>
      <c r="S308" s="144"/>
      <c r="T308" s="144"/>
      <c r="U308" s="144"/>
      <c r="V308" s="145"/>
      <c r="W308" s="145"/>
      <c r="X308" s="145"/>
      <c r="Y308" s="145"/>
      <c r="Z308" s="145"/>
      <c r="AA308" s="145"/>
      <c r="AC308" s="144"/>
      <c r="AE308" s="144"/>
      <c r="AG308" s="144"/>
      <c r="AI308" s="144"/>
    </row>
    <row r="309" spans="1:35" x14ac:dyDescent="0.2">
      <c r="A309" s="16">
        <f t="shared" si="6"/>
        <v>295</v>
      </c>
      <c r="B309" s="16" t="s">
        <v>2876</v>
      </c>
      <c r="C309" s="17" t="s">
        <v>2877</v>
      </c>
      <c r="D309" s="16" t="s">
        <v>15</v>
      </c>
      <c r="E309" s="123">
        <v>469</v>
      </c>
      <c r="F309" s="123">
        <f>'10,2'!U311*'10,2'!$K$7</f>
        <v>544.93333333333339</v>
      </c>
      <c r="G309" s="123">
        <f>'10,2'!U311</f>
        <v>446.66666666666669</v>
      </c>
      <c r="H309" s="123">
        <v>895</v>
      </c>
      <c r="I309" s="123">
        <f>'10,2'!X311*'10,2'!$K$7</f>
        <v>1041.0666666666666</v>
      </c>
      <c r="J309" s="123">
        <f>'10,2'!X311</f>
        <v>853.33333333333337</v>
      </c>
      <c r="K309" s="123">
        <v>1231</v>
      </c>
      <c r="L309" s="123">
        <f>'10,2'!Z311*'10,2'!$K$7</f>
        <v>1720.2</v>
      </c>
      <c r="M309" s="173">
        <f>'10,2'!AA311</f>
        <v>1175</v>
      </c>
      <c r="N309" s="102" t="str">
        <f>VLOOKUP(B309,[6]TDSheet!$B$1:$G$65536,6,)</f>
        <v>10.2.275.0</v>
      </c>
      <c r="P309" s="144"/>
      <c r="Q309" s="144"/>
      <c r="R309" s="144"/>
      <c r="S309" s="144"/>
      <c r="T309" s="144"/>
      <c r="U309" s="144"/>
      <c r="V309" s="145"/>
      <c r="W309" s="145"/>
      <c r="X309" s="145"/>
      <c r="Y309" s="145"/>
      <c r="Z309" s="145"/>
      <c r="AA309" s="145"/>
      <c r="AC309" s="144"/>
      <c r="AE309" s="144"/>
      <c r="AG309" s="144"/>
      <c r="AI309" s="144"/>
    </row>
    <row r="310" spans="1:35" x14ac:dyDescent="0.2">
      <c r="A310" s="16">
        <f t="shared" si="6"/>
        <v>296</v>
      </c>
      <c r="B310" s="16" t="s">
        <v>2879</v>
      </c>
      <c r="C310" s="17" t="s">
        <v>2880</v>
      </c>
      <c r="D310" s="16" t="s">
        <v>15</v>
      </c>
      <c r="E310" s="123">
        <v>292</v>
      </c>
      <c r="F310" s="123">
        <f>'10,2'!U312*'10,2'!$K$7</f>
        <v>341.59999999999997</v>
      </c>
      <c r="G310" s="123">
        <f>'10,2'!U312</f>
        <v>280</v>
      </c>
      <c r="H310" s="123">
        <v>559</v>
      </c>
      <c r="I310" s="123">
        <f>'10,2'!X312*'10,2'!$K$7</f>
        <v>650.66666666666674</v>
      </c>
      <c r="J310" s="123">
        <f>'10,2'!X312</f>
        <v>533.33333333333337</v>
      </c>
      <c r="K310" s="123">
        <v>770</v>
      </c>
      <c r="L310" s="123">
        <f>'10,2'!Z312*'10,2'!$K$7</f>
        <v>1076.04</v>
      </c>
      <c r="M310" s="173">
        <f>'10,2'!AA312</f>
        <v>735</v>
      </c>
      <c r="N310" s="102" t="str">
        <f>VLOOKUP(B310,[6]TDSheet!$B$1:$G$65536,6,)</f>
        <v>10.2.276.0</v>
      </c>
      <c r="P310" s="144"/>
      <c r="Q310" s="144"/>
      <c r="R310" s="144"/>
      <c r="S310" s="144"/>
      <c r="T310" s="144"/>
      <c r="U310" s="144"/>
      <c r="V310" s="145"/>
      <c r="W310" s="145"/>
      <c r="X310" s="145"/>
      <c r="Y310" s="145"/>
      <c r="Z310" s="145"/>
      <c r="AA310" s="145"/>
      <c r="AC310" s="144"/>
      <c r="AE310" s="144"/>
      <c r="AG310" s="144"/>
      <c r="AI310" s="144"/>
    </row>
    <row r="311" spans="1:35" x14ac:dyDescent="0.2">
      <c r="A311" s="16">
        <f t="shared" si="6"/>
        <v>297</v>
      </c>
      <c r="B311" s="16" t="s">
        <v>2882</v>
      </c>
      <c r="C311" s="17" t="s">
        <v>2883</v>
      </c>
      <c r="D311" s="16" t="s">
        <v>15</v>
      </c>
      <c r="E311" s="123">
        <v>292</v>
      </c>
      <c r="F311" s="123">
        <f>'10,2'!U313*'10,2'!$K$7</f>
        <v>341.59999999999997</v>
      </c>
      <c r="G311" s="123">
        <f>'10,2'!U313</f>
        <v>280</v>
      </c>
      <c r="H311" s="123">
        <v>559</v>
      </c>
      <c r="I311" s="123">
        <f>'10,2'!X313*'10,2'!$K$7</f>
        <v>650.66666666666674</v>
      </c>
      <c r="J311" s="123">
        <f>'10,2'!X313</f>
        <v>533.33333333333337</v>
      </c>
      <c r="K311" s="123">
        <v>770</v>
      </c>
      <c r="L311" s="123">
        <f>'10,2'!Z313*'10,2'!$K$7</f>
        <v>1076.04</v>
      </c>
      <c r="M311" s="173">
        <f>'10,2'!AA313</f>
        <v>735</v>
      </c>
      <c r="N311" s="102" t="str">
        <f>VLOOKUP(B311,[6]TDSheet!$B$1:$G$65536,6,)</f>
        <v>10.2.277.0</v>
      </c>
      <c r="P311" s="144"/>
      <c r="Q311" s="144"/>
      <c r="R311" s="144"/>
      <c r="S311" s="144"/>
      <c r="T311" s="144"/>
      <c r="U311" s="144"/>
      <c r="V311" s="145"/>
      <c r="W311" s="145"/>
      <c r="X311" s="145"/>
      <c r="Y311" s="145"/>
      <c r="Z311" s="145"/>
      <c r="AA311" s="145"/>
      <c r="AC311" s="144"/>
      <c r="AE311" s="144"/>
      <c r="AG311" s="144"/>
      <c r="AI311" s="144"/>
    </row>
    <row r="312" spans="1:35" x14ac:dyDescent="0.2">
      <c r="A312" s="16">
        <f t="shared" si="6"/>
        <v>298</v>
      </c>
      <c r="B312" s="16" t="s">
        <v>2885</v>
      </c>
      <c r="C312" s="17" t="s">
        <v>2886</v>
      </c>
      <c r="D312" s="16" t="s">
        <v>15</v>
      </c>
      <c r="E312" s="123">
        <v>1577</v>
      </c>
      <c r="F312" s="123">
        <f>'10,2'!U314*'10,2'!$K$7</f>
        <v>1838.1333333333334</v>
      </c>
      <c r="G312" s="123">
        <f>'10,2'!U314</f>
        <v>1506.6666666666667</v>
      </c>
      <c r="H312" s="123">
        <v>3018</v>
      </c>
      <c r="I312" s="123">
        <f>'10,2'!X314*'10,2'!$K$7</f>
        <v>3512.5833333333335</v>
      </c>
      <c r="J312" s="123">
        <f>'10,2'!X314</f>
        <v>2879.166666666667</v>
      </c>
      <c r="K312" s="123">
        <v>4158</v>
      </c>
      <c r="L312" s="123">
        <f>'10,2'!Z314*'10,2'!$K$7</f>
        <v>5810.86</v>
      </c>
      <c r="M312" s="173">
        <f>'10,2'!AA314</f>
        <v>3969.166666666667</v>
      </c>
      <c r="N312" s="102" t="str">
        <f>VLOOKUP(B312,[6]TDSheet!$B$1:$G$65536,6,)</f>
        <v>10.2.278.0</v>
      </c>
      <c r="P312" s="144"/>
      <c r="Q312" s="144"/>
      <c r="R312" s="144"/>
      <c r="S312" s="144"/>
      <c r="T312" s="144"/>
      <c r="U312" s="144"/>
      <c r="V312" s="145"/>
      <c r="W312" s="145"/>
      <c r="X312" s="145"/>
      <c r="Y312" s="145"/>
      <c r="Z312" s="145"/>
      <c r="AA312" s="145"/>
      <c r="AC312" s="144"/>
      <c r="AE312" s="144"/>
      <c r="AG312" s="144"/>
      <c r="AI312" s="144"/>
    </row>
    <row r="313" spans="1:35" ht="25.5" x14ac:dyDescent="0.2">
      <c r="A313" s="16">
        <f t="shared" si="6"/>
        <v>299</v>
      </c>
      <c r="B313" s="16" t="s">
        <v>2888</v>
      </c>
      <c r="C313" s="17" t="s">
        <v>2889</v>
      </c>
      <c r="D313" s="16" t="s">
        <v>15</v>
      </c>
      <c r="E313" s="123">
        <v>1287</v>
      </c>
      <c r="F313" s="123">
        <f>'10,2'!U315*'10,2'!$K$7</f>
        <v>1495.5166666666669</v>
      </c>
      <c r="G313" s="123">
        <f>'10,2'!U315</f>
        <v>1225.8333333333335</v>
      </c>
      <c r="H313" s="123">
        <v>2459</v>
      </c>
      <c r="I313" s="123">
        <f>'10,2'!X315*'10,2'!$K$7</f>
        <v>2863.95</v>
      </c>
      <c r="J313" s="123">
        <f>'10,2'!X315</f>
        <v>2347.5</v>
      </c>
      <c r="K313" s="123">
        <v>3388</v>
      </c>
      <c r="L313" s="123">
        <f>'10,2'!Z315*'10,2'!$K$7</f>
        <v>4734.82</v>
      </c>
      <c r="M313" s="173">
        <f>'10,2'!AA315</f>
        <v>3234.166666666667</v>
      </c>
      <c r="N313" s="102" t="str">
        <f>VLOOKUP(B313,[6]TDSheet!$B$1:$G$65536,6,)</f>
        <v>10.2.279.0</v>
      </c>
      <c r="P313" s="144"/>
      <c r="Q313" s="144"/>
      <c r="R313" s="144"/>
      <c r="S313" s="144"/>
      <c r="T313" s="144"/>
      <c r="U313" s="144"/>
      <c r="V313" s="145"/>
      <c r="W313" s="145"/>
      <c r="X313" s="145"/>
      <c r="Y313" s="145"/>
      <c r="Z313" s="145"/>
      <c r="AA313" s="145"/>
      <c r="AC313" s="144"/>
      <c r="AE313" s="144"/>
      <c r="AG313" s="144"/>
      <c r="AI313" s="144"/>
    </row>
    <row r="314" spans="1:35" x14ac:dyDescent="0.2">
      <c r="A314" s="16">
        <f t="shared" si="6"/>
        <v>300</v>
      </c>
      <c r="B314" s="16" t="s">
        <v>2891</v>
      </c>
      <c r="C314" s="17" t="s">
        <v>2892</v>
      </c>
      <c r="D314" s="16" t="s">
        <v>15</v>
      </c>
      <c r="E314" s="123">
        <v>194</v>
      </c>
      <c r="F314" s="123">
        <f>'10,2'!U316*'10,2'!$K$7</f>
        <v>224.68333333333337</v>
      </c>
      <c r="G314" s="123">
        <f>'10,2'!U316</f>
        <v>184.16666666666669</v>
      </c>
      <c r="H314" s="123">
        <v>369</v>
      </c>
      <c r="I314" s="123">
        <f>'10,2'!X316*'10,2'!$K$7</f>
        <v>430.05</v>
      </c>
      <c r="J314" s="123">
        <f>'10,2'!X316</f>
        <v>352.5</v>
      </c>
      <c r="K314" s="123">
        <v>508</v>
      </c>
      <c r="L314" s="123">
        <f>'10,2'!Z316*'10,2'!$K$7</f>
        <v>710.04</v>
      </c>
      <c r="M314" s="173">
        <f>'10,2'!AA316</f>
        <v>485</v>
      </c>
      <c r="N314" s="102" t="str">
        <f>VLOOKUP(B314,[6]TDSheet!$B$1:$G$65536,6,)</f>
        <v>10.2.280.0</v>
      </c>
      <c r="P314" s="144"/>
      <c r="Q314" s="144"/>
      <c r="R314" s="144"/>
      <c r="S314" s="144"/>
      <c r="T314" s="144"/>
      <c r="U314" s="144"/>
      <c r="V314" s="145"/>
      <c r="W314" s="145"/>
      <c r="X314" s="145"/>
      <c r="Y314" s="145"/>
      <c r="Z314" s="145"/>
      <c r="AA314" s="145"/>
      <c r="AC314" s="144"/>
      <c r="AE314" s="144"/>
      <c r="AG314" s="144"/>
      <c r="AI314" s="144"/>
    </row>
    <row r="315" spans="1:35" x14ac:dyDescent="0.2">
      <c r="A315" s="16">
        <f t="shared" si="6"/>
        <v>301</v>
      </c>
      <c r="B315" s="16" t="s">
        <v>2894</v>
      </c>
      <c r="C315" s="17" t="s">
        <v>2895</v>
      </c>
      <c r="D315" s="16" t="s">
        <v>15</v>
      </c>
      <c r="E315" s="123">
        <v>351</v>
      </c>
      <c r="F315" s="123">
        <f>'10,2'!U317*'10,2'!$K$7</f>
        <v>408.7</v>
      </c>
      <c r="G315" s="123">
        <f>'10,2'!U317</f>
        <v>335</v>
      </c>
      <c r="H315" s="123">
        <v>671</v>
      </c>
      <c r="I315" s="123">
        <f>'10,2'!X317*'10,2'!$K$7</f>
        <v>781.81666666666672</v>
      </c>
      <c r="J315" s="123">
        <f>'10,2'!X317</f>
        <v>640.83333333333337</v>
      </c>
      <c r="K315" s="123">
        <v>926</v>
      </c>
      <c r="L315" s="123">
        <f>'10,2'!Z317*'10,2'!$K$7</f>
        <v>1291.98</v>
      </c>
      <c r="M315" s="173">
        <f>'10,2'!AA317</f>
        <v>882.5</v>
      </c>
      <c r="N315" s="102" t="str">
        <f>VLOOKUP(B315,[6]TDSheet!$B$1:$G$65536,6,)</f>
        <v>10.2.281.0</v>
      </c>
      <c r="P315" s="144"/>
      <c r="Q315" s="144"/>
      <c r="R315" s="144"/>
      <c r="S315" s="144"/>
      <c r="T315" s="144"/>
      <c r="U315" s="144"/>
      <c r="V315" s="145"/>
      <c r="W315" s="145"/>
      <c r="X315" s="145"/>
      <c r="Y315" s="145"/>
      <c r="Z315" s="145"/>
      <c r="AA315" s="145"/>
      <c r="AC315" s="144"/>
      <c r="AE315" s="144"/>
      <c r="AG315" s="144"/>
      <c r="AI315" s="144"/>
    </row>
    <row r="316" spans="1:35" x14ac:dyDescent="0.2">
      <c r="A316" s="16">
        <f t="shared" si="6"/>
        <v>302</v>
      </c>
      <c r="B316" s="16" t="s">
        <v>2897</v>
      </c>
      <c r="C316" s="17" t="s">
        <v>2898</v>
      </c>
      <c r="D316" s="16" t="s">
        <v>15</v>
      </c>
      <c r="E316" s="123">
        <v>525</v>
      </c>
      <c r="F316" s="123">
        <f>'10,2'!U318*'10,2'!$K$7</f>
        <v>612.0333333333333</v>
      </c>
      <c r="G316" s="123">
        <f>'10,2'!U318</f>
        <v>501.66666666666669</v>
      </c>
      <c r="H316" s="123">
        <v>1007</v>
      </c>
      <c r="I316" s="123">
        <f>'10,2'!X318*'10,2'!$K$7</f>
        <v>1170.1833333333334</v>
      </c>
      <c r="J316" s="123">
        <f>'10,2'!X318</f>
        <v>959.16666666666674</v>
      </c>
      <c r="K316" s="123">
        <v>1386</v>
      </c>
      <c r="L316" s="123">
        <f>'10,2'!Z318*'10,2'!$K$7</f>
        <v>1936.1399999999999</v>
      </c>
      <c r="M316" s="173">
        <f>'10,2'!AA318</f>
        <v>1322.5</v>
      </c>
      <c r="N316" s="102" t="str">
        <f>VLOOKUP(B316,[6]TDSheet!$B$1:$G$65536,6,)</f>
        <v>10.2.282.0</v>
      </c>
      <c r="P316" s="144"/>
      <c r="Q316" s="144"/>
      <c r="R316" s="144"/>
      <c r="S316" s="144"/>
      <c r="T316" s="144"/>
      <c r="U316" s="144"/>
      <c r="V316" s="145"/>
      <c r="W316" s="145"/>
      <c r="X316" s="145"/>
      <c r="Y316" s="145"/>
      <c r="Z316" s="145"/>
      <c r="AA316" s="145"/>
      <c r="AC316" s="144"/>
      <c r="AE316" s="144"/>
      <c r="AG316" s="144"/>
      <c r="AI316" s="144"/>
    </row>
    <row r="317" spans="1:35" x14ac:dyDescent="0.2">
      <c r="A317" s="16">
        <f t="shared" si="6"/>
        <v>303</v>
      </c>
      <c r="B317" s="16" t="s">
        <v>2900</v>
      </c>
      <c r="C317" s="17" t="s">
        <v>2901</v>
      </c>
      <c r="D317" s="16" t="s">
        <v>15</v>
      </c>
      <c r="E317" s="123">
        <v>759</v>
      </c>
      <c r="F317" s="123">
        <f>'10,2'!U319*'10,2'!$K$7</f>
        <v>885.51666666666665</v>
      </c>
      <c r="G317" s="123">
        <f>'10,2'!U319</f>
        <v>725.83333333333337</v>
      </c>
      <c r="H317" s="123">
        <v>1453</v>
      </c>
      <c r="I317" s="123">
        <f>'10,2'!X319*'10,2'!$K$7</f>
        <v>1691.7333333333333</v>
      </c>
      <c r="J317" s="123">
        <f>'10,2'!X319</f>
        <v>1386.6666666666667</v>
      </c>
      <c r="K317" s="123">
        <v>2001</v>
      </c>
      <c r="L317" s="123">
        <f>'10,2'!Z319*'10,2'!$K$7</f>
        <v>2796.24</v>
      </c>
      <c r="M317" s="173">
        <f>'10,2'!AA319</f>
        <v>1910</v>
      </c>
      <c r="N317" s="102" t="str">
        <f>VLOOKUP(B317,[6]TDSheet!$B$1:$G$65536,6,)</f>
        <v>10.2.283.0</v>
      </c>
      <c r="P317" s="144"/>
      <c r="Q317" s="144"/>
      <c r="R317" s="144"/>
      <c r="S317" s="144"/>
      <c r="T317" s="144"/>
      <c r="U317" s="144"/>
      <c r="V317" s="145"/>
      <c r="W317" s="145"/>
      <c r="X317" s="145"/>
      <c r="Y317" s="145"/>
      <c r="Z317" s="145"/>
      <c r="AA317" s="145"/>
      <c r="AC317" s="144"/>
      <c r="AE317" s="144"/>
      <c r="AG317" s="144"/>
      <c r="AI317" s="144"/>
    </row>
    <row r="318" spans="1:35" x14ac:dyDescent="0.2">
      <c r="A318" s="16">
        <f t="shared" si="6"/>
        <v>304</v>
      </c>
      <c r="B318" s="16" t="s">
        <v>2903</v>
      </c>
      <c r="C318" s="17" t="s">
        <v>2904</v>
      </c>
      <c r="D318" s="16" t="s">
        <v>15</v>
      </c>
      <c r="E318" s="123">
        <v>292</v>
      </c>
      <c r="F318" s="123">
        <f>'10,2'!U320*'10,2'!$K$7</f>
        <v>341.59999999999997</v>
      </c>
      <c r="G318" s="123">
        <f>'10,2'!U320</f>
        <v>280</v>
      </c>
      <c r="H318" s="123">
        <v>559</v>
      </c>
      <c r="I318" s="123">
        <f>'10,2'!X320*'10,2'!$K$7</f>
        <v>650.66666666666674</v>
      </c>
      <c r="J318" s="123">
        <f>'10,2'!X320</f>
        <v>533.33333333333337</v>
      </c>
      <c r="K318" s="123">
        <v>770</v>
      </c>
      <c r="L318" s="123">
        <f>'10,2'!Z320*'10,2'!$K$7</f>
        <v>1076.04</v>
      </c>
      <c r="M318" s="173">
        <f>'10,2'!AA320</f>
        <v>735</v>
      </c>
      <c r="N318" s="102" t="str">
        <f>VLOOKUP(B318,[6]TDSheet!$B$1:$G$65536,6,)</f>
        <v>10.2.284.0</v>
      </c>
      <c r="P318" s="144"/>
      <c r="Q318" s="144"/>
      <c r="R318" s="144"/>
      <c r="S318" s="144"/>
      <c r="T318" s="144"/>
      <c r="U318" s="144"/>
      <c r="V318" s="145"/>
      <c r="W318" s="145"/>
      <c r="X318" s="145"/>
      <c r="Y318" s="145"/>
      <c r="Z318" s="145"/>
      <c r="AA318" s="145"/>
      <c r="AC318" s="144"/>
      <c r="AE318" s="144"/>
      <c r="AG318" s="144"/>
      <c r="AI318" s="144"/>
    </row>
    <row r="319" spans="1:35" x14ac:dyDescent="0.2">
      <c r="A319" s="16">
        <f t="shared" si="6"/>
        <v>305</v>
      </c>
      <c r="B319" s="16" t="s">
        <v>2906</v>
      </c>
      <c r="C319" s="17" t="s">
        <v>2907</v>
      </c>
      <c r="D319" s="16" t="s">
        <v>15</v>
      </c>
      <c r="E319" s="123">
        <v>292</v>
      </c>
      <c r="F319" s="123">
        <f>'10,2'!U321*'10,2'!$K$7</f>
        <v>341.59999999999997</v>
      </c>
      <c r="G319" s="123">
        <f>'10,2'!U321</f>
        <v>280</v>
      </c>
      <c r="H319" s="123">
        <v>559</v>
      </c>
      <c r="I319" s="123">
        <f>'10,2'!X321*'10,2'!$K$7</f>
        <v>650.66666666666674</v>
      </c>
      <c r="J319" s="123">
        <f>'10,2'!X321</f>
        <v>533.33333333333337</v>
      </c>
      <c r="K319" s="123">
        <v>770</v>
      </c>
      <c r="L319" s="123">
        <f>'10,2'!Z321*'10,2'!$K$7</f>
        <v>1076.04</v>
      </c>
      <c r="M319" s="173">
        <f>'10,2'!AA321</f>
        <v>735</v>
      </c>
      <c r="N319" s="102" t="str">
        <f>VLOOKUP(B319,[6]TDSheet!$B$1:$G$65536,6,)</f>
        <v>10.2.285.0</v>
      </c>
      <c r="P319" s="144"/>
      <c r="Q319" s="144"/>
      <c r="R319" s="144"/>
      <c r="S319" s="144"/>
      <c r="T319" s="144"/>
      <c r="U319" s="144"/>
      <c r="V319" s="145"/>
      <c r="W319" s="145"/>
      <c r="X319" s="145"/>
      <c r="Y319" s="145"/>
      <c r="Z319" s="145"/>
      <c r="AA319" s="145"/>
      <c r="AC319" s="144"/>
      <c r="AE319" s="144"/>
      <c r="AG319" s="144"/>
      <c r="AI319" s="144"/>
    </row>
    <row r="320" spans="1:35" x14ac:dyDescent="0.2">
      <c r="A320" s="16">
        <f t="shared" si="6"/>
        <v>306</v>
      </c>
      <c r="B320" s="16" t="s">
        <v>2909</v>
      </c>
      <c r="C320" s="17" t="s">
        <v>2910</v>
      </c>
      <c r="D320" s="16" t="s">
        <v>15</v>
      </c>
      <c r="E320" s="123">
        <v>4091</v>
      </c>
      <c r="F320" s="123">
        <f>'10,2'!U322*'10,2'!$K$7</f>
        <v>4765.1166666666668</v>
      </c>
      <c r="G320" s="123">
        <f>'10,2'!U322</f>
        <v>3905.8333333333335</v>
      </c>
      <c r="H320" s="123">
        <v>7823</v>
      </c>
      <c r="I320" s="123">
        <f>'10,2'!X322*'10,2'!$K$7</f>
        <v>9110.35</v>
      </c>
      <c r="J320" s="123">
        <f>'10,2'!X322</f>
        <v>7467.5</v>
      </c>
      <c r="K320" s="123">
        <v>10778</v>
      </c>
      <c r="L320" s="123">
        <f>'10,2'!Z322*'10,2'!$K$7</f>
        <v>15063.34</v>
      </c>
      <c r="M320" s="173">
        <f>'10,2'!AA322</f>
        <v>10289.166666666668</v>
      </c>
      <c r="N320" s="102" t="str">
        <f>VLOOKUP(B320,[6]TDSheet!$B$1:$G$65536,6,)</f>
        <v>10.2.286.0</v>
      </c>
      <c r="P320" s="144"/>
      <c r="Q320" s="144"/>
      <c r="R320" s="144"/>
      <c r="S320" s="144"/>
      <c r="T320" s="144"/>
      <c r="U320" s="144"/>
      <c r="V320" s="145"/>
      <c r="W320" s="145"/>
      <c r="X320" s="145"/>
      <c r="Y320" s="145"/>
      <c r="Z320" s="145"/>
      <c r="AA320" s="145"/>
      <c r="AC320" s="144"/>
      <c r="AE320" s="144"/>
      <c r="AG320" s="144"/>
      <c r="AI320" s="144"/>
    </row>
    <row r="321" spans="1:35" ht="25.5" x14ac:dyDescent="0.2">
      <c r="A321" s="16">
        <f t="shared" si="6"/>
        <v>307</v>
      </c>
      <c r="B321" s="16" t="s">
        <v>3026</v>
      </c>
      <c r="C321" s="40" t="s">
        <v>3028</v>
      </c>
      <c r="D321" s="41" t="s">
        <v>3029</v>
      </c>
      <c r="E321" s="123">
        <v>292</v>
      </c>
      <c r="F321" s="123">
        <f>'10,2'!U323*'10,2'!$K$7</f>
        <v>333.4666666666667</v>
      </c>
      <c r="G321" s="123">
        <f>'10,2'!U323</f>
        <v>273.33333333333337</v>
      </c>
      <c r="H321" s="123">
        <v>559</v>
      </c>
      <c r="I321" s="123">
        <f>'10,2'!X323*'10,2'!$K$7</f>
        <v>650.66666666666674</v>
      </c>
      <c r="J321" s="123">
        <f>'10,2'!X323</f>
        <v>533.33333333333337</v>
      </c>
      <c r="K321" s="123">
        <v>770</v>
      </c>
      <c r="L321" s="123">
        <f>'10,2'!Z323*'10,2'!$K$7</f>
        <v>1076.04</v>
      </c>
      <c r="M321" s="173">
        <f>'10,2'!AA323</f>
        <v>735</v>
      </c>
      <c r="N321" s="102" t="str">
        <f>VLOOKUP(B321,[6]TDSheet!$B$1:$G$65536,6,)</f>
        <v>10.2.286.1</v>
      </c>
      <c r="P321" s="144"/>
      <c r="Q321" s="144"/>
      <c r="R321" s="144"/>
      <c r="S321" s="144"/>
      <c r="T321" s="144"/>
      <c r="U321" s="144"/>
      <c r="V321" s="145"/>
      <c r="W321" s="145"/>
      <c r="X321" s="145"/>
      <c r="Y321" s="145"/>
      <c r="Z321" s="145"/>
      <c r="AA321" s="145"/>
      <c r="AC321" s="144"/>
      <c r="AE321" s="144"/>
      <c r="AG321" s="144"/>
      <c r="AI321" s="144"/>
    </row>
    <row r="322" spans="1:35" ht="25.5" x14ac:dyDescent="0.2">
      <c r="A322" s="16">
        <f t="shared" si="6"/>
        <v>308</v>
      </c>
      <c r="B322" s="16" t="s">
        <v>3027</v>
      </c>
      <c r="C322" s="40" t="s">
        <v>3030</v>
      </c>
      <c r="D322" s="41" t="s">
        <v>3029</v>
      </c>
      <c r="E322" s="123">
        <v>292</v>
      </c>
      <c r="F322" s="123">
        <f>'10,2'!U324*'10,2'!$K$7</f>
        <v>333.4666666666667</v>
      </c>
      <c r="G322" s="123">
        <f>'10,2'!U324</f>
        <v>273.33333333333337</v>
      </c>
      <c r="H322" s="123">
        <v>559</v>
      </c>
      <c r="I322" s="123">
        <f>'10,2'!X324*'10,2'!$K$7</f>
        <v>650.66666666666674</v>
      </c>
      <c r="J322" s="123">
        <f>'10,2'!X324</f>
        <v>533.33333333333337</v>
      </c>
      <c r="K322" s="123">
        <v>770</v>
      </c>
      <c r="L322" s="123">
        <f>'10,2'!Z324*'10,2'!$K$7</f>
        <v>1076.04</v>
      </c>
      <c r="M322" s="173">
        <f>'10,2'!AA324</f>
        <v>735</v>
      </c>
      <c r="N322" s="102" t="str">
        <f>VLOOKUP(B322,[6]TDSheet!$B$1:$G$65536,6,)</f>
        <v>10.2.286.2</v>
      </c>
      <c r="P322" s="144"/>
      <c r="Q322" s="144"/>
      <c r="R322" s="144"/>
      <c r="S322" s="144"/>
      <c r="T322" s="144"/>
      <c r="U322" s="144"/>
      <c r="V322" s="145"/>
      <c r="W322" s="145"/>
      <c r="X322" s="145"/>
      <c r="Y322" s="145"/>
      <c r="Z322" s="145"/>
      <c r="AA322" s="145"/>
      <c r="AC322" s="144"/>
      <c r="AE322" s="144"/>
      <c r="AG322" s="144"/>
      <c r="AI322" s="144"/>
    </row>
    <row r="323" spans="1:35" x14ac:dyDescent="0.2">
      <c r="A323" s="16">
        <f t="shared" si="6"/>
        <v>309</v>
      </c>
      <c r="B323" s="16" t="s">
        <v>2912</v>
      </c>
      <c r="C323" s="17" t="s">
        <v>2913</v>
      </c>
      <c r="D323" s="16" t="s">
        <v>15</v>
      </c>
      <c r="E323" s="123">
        <v>5260</v>
      </c>
      <c r="F323" s="123">
        <f>'10,2'!U325*'10,2'!$K$7</f>
        <v>6124.4</v>
      </c>
      <c r="G323" s="123">
        <f>'10,2'!U325</f>
        <v>5020</v>
      </c>
      <c r="H323" s="123">
        <v>10058</v>
      </c>
      <c r="I323" s="123">
        <f>'10,2'!X325*'10,2'!$K$7</f>
        <v>11713.016666666666</v>
      </c>
      <c r="J323" s="123">
        <f>'10,2'!X325</f>
        <v>9600.8333333333339</v>
      </c>
      <c r="K323" s="123">
        <v>13859</v>
      </c>
      <c r="L323" s="123">
        <f>'10,2'!Z325*'10,2'!$K$7</f>
        <v>19368.72</v>
      </c>
      <c r="M323" s="173">
        <f>'10,2'!AA325</f>
        <v>13230</v>
      </c>
      <c r="N323" s="102" t="str">
        <f>VLOOKUP(B323,[6]TDSheet!$B$1:$G$65536,6,)</f>
        <v>10.2.287.0</v>
      </c>
      <c r="P323" s="144"/>
      <c r="Q323" s="144"/>
      <c r="R323" s="144"/>
      <c r="S323" s="144"/>
      <c r="T323" s="144"/>
      <c r="U323" s="144"/>
      <c r="V323" s="145"/>
      <c r="W323" s="145"/>
      <c r="X323" s="145"/>
      <c r="Y323" s="145"/>
      <c r="Z323" s="145"/>
      <c r="AA323" s="145"/>
      <c r="AC323" s="144"/>
      <c r="AE323" s="144"/>
      <c r="AG323" s="144"/>
      <c r="AI323" s="144"/>
    </row>
    <row r="324" spans="1:35" ht="25.5" x14ac:dyDescent="0.2">
      <c r="A324" s="16">
        <f t="shared" si="6"/>
        <v>310</v>
      </c>
      <c r="B324" s="16" t="s">
        <v>3031</v>
      </c>
      <c r="C324" s="40" t="s">
        <v>3037</v>
      </c>
      <c r="D324" s="41" t="s">
        <v>3029</v>
      </c>
      <c r="E324" s="123">
        <v>292</v>
      </c>
      <c r="F324" s="123">
        <f>'10,2'!U326*'10,2'!$K$7</f>
        <v>333.4666666666667</v>
      </c>
      <c r="G324" s="123">
        <f>'10,2'!U326</f>
        <v>273.33333333333337</v>
      </c>
      <c r="H324" s="123">
        <v>559</v>
      </c>
      <c r="I324" s="123">
        <f>'10,2'!X326*'10,2'!$K$7</f>
        <v>650.66666666666674</v>
      </c>
      <c r="J324" s="123">
        <f>'10,2'!X326</f>
        <v>533.33333333333337</v>
      </c>
      <c r="K324" s="123">
        <v>770</v>
      </c>
      <c r="L324" s="123">
        <f>'10,2'!Z326*'10,2'!$K$7</f>
        <v>1076.04</v>
      </c>
      <c r="M324" s="173">
        <f>'10,2'!AA326</f>
        <v>735</v>
      </c>
      <c r="N324" s="102" t="str">
        <f>VLOOKUP(B324,[6]TDSheet!$B$1:$G$65536,6,)</f>
        <v>10.2.287.1</v>
      </c>
      <c r="P324" s="144"/>
      <c r="Q324" s="144"/>
      <c r="R324" s="144"/>
      <c r="S324" s="144"/>
      <c r="T324" s="144"/>
      <c r="U324" s="144"/>
      <c r="V324" s="145"/>
      <c r="W324" s="145"/>
      <c r="X324" s="145"/>
      <c r="Y324" s="145"/>
      <c r="Z324" s="145"/>
      <c r="AA324" s="145"/>
      <c r="AC324" s="144"/>
      <c r="AE324" s="144"/>
      <c r="AG324" s="144"/>
      <c r="AI324" s="144"/>
    </row>
    <row r="325" spans="1:35" ht="25.5" x14ac:dyDescent="0.2">
      <c r="A325" s="16">
        <f t="shared" si="6"/>
        <v>311</v>
      </c>
      <c r="B325" s="16" t="s">
        <v>3032</v>
      </c>
      <c r="C325" s="40" t="s">
        <v>3038</v>
      </c>
      <c r="D325" s="41" t="s">
        <v>3029</v>
      </c>
      <c r="E325" s="123">
        <v>391</v>
      </c>
      <c r="F325" s="123">
        <f>'10,2'!U327*'10,2'!$K$7</f>
        <v>446.31666666666672</v>
      </c>
      <c r="G325" s="123">
        <f>'10,2'!U327</f>
        <v>365.83333333333337</v>
      </c>
      <c r="H325" s="123">
        <v>745</v>
      </c>
      <c r="I325" s="123">
        <f>'10,2'!X327*'10,2'!$K$7</f>
        <v>868.23333333333346</v>
      </c>
      <c r="J325" s="123">
        <f>'10,2'!X327</f>
        <v>711.66666666666674</v>
      </c>
      <c r="K325" s="123">
        <v>1026</v>
      </c>
      <c r="L325" s="123">
        <f>'10,2'!Z327*'10,2'!$K$7</f>
        <v>1434.72</v>
      </c>
      <c r="M325" s="173">
        <f>'10,2'!AA327</f>
        <v>980</v>
      </c>
      <c r="N325" s="102" t="str">
        <f>VLOOKUP(B325,[6]TDSheet!$B$1:$G$65536,6,)</f>
        <v>10.2.287.2</v>
      </c>
      <c r="P325" s="144"/>
      <c r="Q325" s="144"/>
      <c r="R325" s="144"/>
      <c r="S325" s="144"/>
      <c r="T325" s="144"/>
      <c r="U325" s="144"/>
      <c r="V325" s="145"/>
      <c r="W325" s="145"/>
      <c r="X325" s="145"/>
      <c r="Y325" s="145"/>
      <c r="Z325" s="145"/>
      <c r="AA325" s="145"/>
      <c r="AC325" s="144"/>
      <c r="AE325" s="144"/>
      <c r="AG325" s="144"/>
      <c r="AI325" s="144"/>
    </row>
    <row r="326" spans="1:35" ht="25.5" x14ac:dyDescent="0.2">
      <c r="A326" s="16">
        <f t="shared" si="6"/>
        <v>312</v>
      </c>
      <c r="B326" s="16" t="s">
        <v>2915</v>
      </c>
      <c r="C326" s="17" t="s">
        <v>2916</v>
      </c>
      <c r="D326" s="16" t="s">
        <v>15</v>
      </c>
      <c r="E326" s="123">
        <v>1004</v>
      </c>
      <c r="F326" s="123">
        <f>'10,2'!U328*'10,2'!$K$7</f>
        <v>1167.1333333333334</v>
      </c>
      <c r="G326" s="123">
        <f>'10,2'!U328</f>
        <v>956.66666666666674</v>
      </c>
      <c r="H326" s="123">
        <v>1917</v>
      </c>
      <c r="I326" s="123">
        <f>'10,2'!X328*'10,2'!$K$7</f>
        <v>2233.6166666666668</v>
      </c>
      <c r="J326" s="123">
        <f>'10,2'!X328</f>
        <v>1830.8333333333335</v>
      </c>
      <c r="K326" s="123">
        <v>2643</v>
      </c>
      <c r="L326" s="123">
        <f>'10,2'!Z328*'10,2'!$K$7</f>
        <v>3694.16</v>
      </c>
      <c r="M326" s="173">
        <f>'10,2'!AA328</f>
        <v>2523.3333333333335</v>
      </c>
      <c r="N326" s="102" t="str">
        <f>VLOOKUP(B326,[6]TDSheet!$B$1:$G$65536,6,)</f>
        <v>10.2.288.0</v>
      </c>
      <c r="P326" s="144"/>
      <c r="Q326" s="144"/>
      <c r="R326" s="144"/>
      <c r="S326" s="144"/>
      <c r="T326" s="144"/>
      <c r="U326" s="144"/>
      <c r="V326" s="145"/>
      <c r="W326" s="145"/>
      <c r="X326" s="145"/>
      <c r="Y326" s="145"/>
      <c r="Z326" s="145"/>
      <c r="AA326" s="145"/>
      <c r="AC326" s="144"/>
      <c r="AE326" s="144"/>
      <c r="AG326" s="144"/>
      <c r="AI326" s="144"/>
    </row>
    <row r="327" spans="1:35" ht="25.5" x14ac:dyDescent="0.2">
      <c r="A327" s="16">
        <f t="shared" si="6"/>
        <v>313</v>
      </c>
      <c r="B327" s="16" t="s">
        <v>2918</v>
      </c>
      <c r="C327" s="17" t="s">
        <v>2919</v>
      </c>
      <c r="D327" s="16" t="s">
        <v>15</v>
      </c>
      <c r="E327" s="123">
        <v>3506</v>
      </c>
      <c r="F327" s="123">
        <f>'10,2'!U329*'10,2'!$K$7</f>
        <v>4083.95</v>
      </c>
      <c r="G327" s="123">
        <f>'10,2'!U329</f>
        <v>3347.5</v>
      </c>
      <c r="H327" s="123">
        <v>6707</v>
      </c>
      <c r="I327" s="123">
        <f>'10,2'!X329*'10,2'!$K$7</f>
        <v>7808</v>
      </c>
      <c r="J327" s="123">
        <f>'10,2'!X329</f>
        <v>6400</v>
      </c>
      <c r="K327" s="123">
        <v>9239</v>
      </c>
      <c r="L327" s="123">
        <f>'10,2'!Z329*'10,2'!$K$7</f>
        <v>12910.039999999999</v>
      </c>
      <c r="M327" s="173">
        <f>'10,2'!AA329</f>
        <v>8818.3333333333339</v>
      </c>
      <c r="N327" s="102" t="str">
        <f>VLOOKUP(B327,[6]TDSheet!$B$1:$G$65536,6,)</f>
        <v>10.2.289.0</v>
      </c>
      <c r="P327" s="144"/>
      <c r="Q327" s="144"/>
      <c r="R327" s="144"/>
      <c r="S327" s="144"/>
      <c r="T327" s="144"/>
      <c r="U327" s="144"/>
      <c r="V327" s="145"/>
      <c r="W327" s="145"/>
      <c r="X327" s="145"/>
      <c r="Y327" s="145"/>
      <c r="Z327" s="145"/>
      <c r="AA327" s="145"/>
      <c r="AC327" s="144"/>
      <c r="AE327" s="144"/>
      <c r="AG327" s="144"/>
      <c r="AI327" s="144"/>
    </row>
    <row r="328" spans="1:35" ht="38.25" x14ac:dyDescent="0.2">
      <c r="A328" s="16">
        <f t="shared" si="6"/>
        <v>314</v>
      </c>
      <c r="B328" s="16" t="s">
        <v>2921</v>
      </c>
      <c r="C328" s="17" t="s">
        <v>2922</v>
      </c>
      <c r="D328" s="16" t="s">
        <v>15</v>
      </c>
      <c r="E328" s="123">
        <v>584</v>
      </c>
      <c r="F328" s="123">
        <f>'10,2'!U330*'10,2'!$K$7</f>
        <v>681.16666666666674</v>
      </c>
      <c r="G328" s="123">
        <f>'10,2'!U330</f>
        <v>558.33333333333337</v>
      </c>
      <c r="H328" s="123">
        <v>1117</v>
      </c>
      <c r="I328" s="123">
        <f>'10,2'!X330*'10,2'!$K$7</f>
        <v>1302.3499999999999</v>
      </c>
      <c r="J328" s="123">
        <f>'10,2'!X330</f>
        <v>1067.5</v>
      </c>
      <c r="K328" s="123">
        <v>1540</v>
      </c>
      <c r="L328" s="123">
        <f>'10,2'!Z330*'10,2'!$K$7</f>
        <v>2152.08</v>
      </c>
      <c r="M328" s="173">
        <f>'10,2'!AA330</f>
        <v>1470</v>
      </c>
      <c r="N328" s="102" t="str">
        <f>VLOOKUP(B328,[6]TDSheet!$B$1:$G$65536,6,)</f>
        <v>10.2.290.0</v>
      </c>
      <c r="P328" s="144"/>
      <c r="Q328" s="144"/>
      <c r="R328" s="144"/>
      <c r="S328" s="144"/>
      <c r="T328" s="144"/>
      <c r="U328" s="144"/>
      <c r="V328" s="145"/>
      <c r="W328" s="145"/>
      <c r="X328" s="145"/>
      <c r="Y328" s="145"/>
      <c r="Z328" s="145"/>
      <c r="AA328" s="145"/>
      <c r="AC328" s="144"/>
      <c r="AE328" s="144"/>
      <c r="AG328" s="144"/>
      <c r="AI328" s="144"/>
    </row>
    <row r="329" spans="1:35" ht="38.25" x14ac:dyDescent="0.2">
      <c r="A329" s="16">
        <f t="shared" si="6"/>
        <v>315</v>
      </c>
      <c r="B329" s="16" t="s">
        <v>2924</v>
      </c>
      <c r="C329" s="17" t="s">
        <v>2925</v>
      </c>
      <c r="D329" s="16" t="s">
        <v>15</v>
      </c>
      <c r="E329" s="123">
        <v>292</v>
      </c>
      <c r="F329" s="123">
        <f>'10,2'!U331*'10,2'!$K$7</f>
        <v>341.59999999999997</v>
      </c>
      <c r="G329" s="123">
        <f>'10,2'!U331</f>
        <v>280</v>
      </c>
      <c r="H329" s="123">
        <v>559</v>
      </c>
      <c r="I329" s="123">
        <f>'10,2'!X331*'10,2'!$K$7</f>
        <v>650.66666666666674</v>
      </c>
      <c r="J329" s="123">
        <f>'10,2'!X331</f>
        <v>533.33333333333337</v>
      </c>
      <c r="K329" s="123">
        <v>770</v>
      </c>
      <c r="L329" s="123">
        <f>'10,2'!Z331*'10,2'!$K$7</f>
        <v>1076.04</v>
      </c>
      <c r="M329" s="173">
        <f>'10,2'!AA331</f>
        <v>735</v>
      </c>
      <c r="N329" s="102" t="str">
        <f>VLOOKUP(B329,[6]TDSheet!$B$1:$G$65536,6,)</f>
        <v>10.2.291.0</v>
      </c>
      <c r="P329" s="144"/>
      <c r="Q329" s="144"/>
      <c r="R329" s="144"/>
      <c r="S329" s="144"/>
      <c r="T329" s="144"/>
      <c r="U329" s="144"/>
      <c r="V329" s="145"/>
      <c r="W329" s="145"/>
      <c r="X329" s="145"/>
      <c r="Y329" s="145"/>
      <c r="Z329" s="145"/>
      <c r="AA329" s="145"/>
      <c r="AC329" s="144"/>
      <c r="AE329" s="144"/>
      <c r="AG329" s="144"/>
      <c r="AI329" s="144"/>
    </row>
    <row r="330" spans="1:35" x14ac:dyDescent="0.2">
      <c r="A330" s="16">
        <f t="shared" si="6"/>
        <v>316</v>
      </c>
      <c r="B330" s="16" t="s">
        <v>2927</v>
      </c>
      <c r="C330" s="17" t="s">
        <v>2928</v>
      </c>
      <c r="D330" s="16" t="s">
        <v>15</v>
      </c>
      <c r="E330" s="123">
        <v>1753</v>
      </c>
      <c r="F330" s="123">
        <f>'10,2'!U332*'10,2'!$K$7</f>
        <v>2042.4833333333333</v>
      </c>
      <c r="G330" s="123">
        <f>'10,2'!U332</f>
        <v>1674.1666666666667</v>
      </c>
      <c r="H330" s="123">
        <v>3352</v>
      </c>
      <c r="I330" s="123">
        <f>'10,2'!X332*'10,2'!$K$7</f>
        <v>3905.0166666666669</v>
      </c>
      <c r="J330" s="123">
        <f>'10,2'!X332</f>
        <v>3200.8333333333335</v>
      </c>
      <c r="K330" s="123">
        <v>4619</v>
      </c>
      <c r="L330" s="123">
        <f>'10,2'!Z332*'10,2'!$K$7</f>
        <v>6457.46</v>
      </c>
      <c r="M330" s="173">
        <f>'10,2'!AA332</f>
        <v>4410.8333333333339</v>
      </c>
      <c r="N330" s="102" t="str">
        <f>VLOOKUP(B330,[6]TDSheet!$B$1:$G$65536,6,)</f>
        <v>10.2.292.0</v>
      </c>
      <c r="P330" s="144"/>
      <c r="Q330" s="144"/>
      <c r="R330" s="144"/>
      <c r="S330" s="144"/>
      <c r="T330" s="144"/>
      <c r="U330" s="144"/>
      <c r="V330" s="145"/>
      <c r="W330" s="145"/>
      <c r="X330" s="145"/>
      <c r="Y330" s="145"/>
      <c r="Z330" s="145"/>
      <c r="AA330" s="145"/>
      <c r="AC330" s="144"/>
      <c r="AE330" s="144"/>
      <c r="AG330" s="144"/>
      <c r="AI330" s="144"/>
    </row>
    <row r="331" spans="1:35" x14ac:dyDescent="0.2">
      <c r="A331" s="16">
        <f t="shared" si="6"/>
        <v>317</v>
      </c>
      <c r="B331" s="16" t="s">
        <v>2930</v>
      </c>
      <c r="C331" s="17" t="s">
        <v>2931</v>
      </c>
      <c r="D331" s="16" t="s">
        <v>15</v>
      </c>
      <c r="E331" s="123">
        <v>2338</v>
      </c>
      <c r="F331" s="123">
        <f>'10,2'!U333*'10,2'!$K$7</f>
        <v>2722.6333333333337</v>
      </c>
      <c r="G331" s="123">
        <f>'10,2'!U333</f>
        <v>2231.666666666667</v>
      </c>
      <c r="H331" s="123">
        <v>4469</v>
      </c>
      <c r="I331" s="123">
        <f>'10,2'!X333*'10,2'!$K$7</f>
        <v>5205.3333333333339</v>
      </c>
      <c r="J331" s="123">
        <f>'10,2'!X333</f>
        <v>4266.666666666667</v>
      </c>
      <c r="K331" s="123">
        <v>6160</v>
      </c>
      <c r="L331" s="123">
        <f>'10,2'!Z333*'10,2'!$K$7</f>
        <v>8607.1</v>
      </c>
      <c r="M331" s="173">
        <f>'10,2'!AA333</f>
        <v>5879.166666666667</v>
      </c>
      <c r="N331" s="102" t="str">
        <f>VLOOKUP(B331,[6]TDSheet!$B$1:$G$65536,6,)</f>
        <v>10.2.293.0</v>
      </c>
      <c r="P331" s="144"/>
      <c r="Q331" s="144"/>
      <c r="R331" s="144"/>
      <c r="S331" s="144"/>
      <c r="T331" s="144"/>
      <c r="U331" s="144"/>
      <c r="V331" s="145"/>
      <c r="W331" s="145"/>
      <c r="X331" s="145"/>
      <c r="Y331" s="145"/>
      <c r="Z331" s="145"/>
      <c r="AA331" s="145"/>
      <c r="AC331" s="144"/>
      <c r="AE331" s="144"/>
      <c r="AG331" s="144"/>
      <c r="AI331" s="144"/>
    </row>
    <row r="332" spans="1:35" ht="25.5" x14ac:dyDescent="0.2">
      <c r="A332" s="16">
        <f t="shared" si="6"/>
        <v>318</v>
      </c>
      <c r="B332" s="16" t="s">
        <v>2933</v>
      </c>
      <c r="C332" s="17" t="s">
        <v>2934</v>
      </c>
      <c r="D332" s="16" t="s">
        <v>15</v>
      </c>
      <c r="E332" s="123">
        <v>584</v>
      </c>
      <c r="F332" s="123">
        <f>'10,2'!U334*'10,2'!$K$7</f>
        <v>681.16666666666674</v>
      </c>
      <c r="G332" s="123">
        <f>'10,2'!U334</f>
        <v>558.33333333333337</v>
      </c>
      <c r="H332" s="123">
        <v>1117</v>
      </c>
      <c r="I332" s="123">
        <f>'10,2'!X334*'10,2'!$K$7</f>
        <v>1302.3499999999999</v>
      </c>
      <c r="J332" s="123">
        <f>'10,2'!X334</f>
        <v>1067.5</v>
      </c>
      <c r="K332" s="123">
        <v>1540</v>
      </c>
      <c r="L332" s="123">
        <f>'10,2'!Z334*'10,2'!$K$7</f>
        <v>2152.08</v>
      </c>
      <c r="M332" s="173">
        <f>'10,2'!AA334</f>
        <v>1470</v>
      </c>
      <c r="N332" s="102" t="str">
        <f>VLOOKUP(B332,[6]TDSheet!$B$1:$G$65536,6,)</f>
        <v>10.2.294.0</v>
      </c>
      <c r="P332" s="144"/>
      <c r="Q332" s="144"/>
      <c r="R332" s="144"/>
      <c r="S332" s="144"/>
      <c r="T332" s="144"/>
      <c r="U332" s="144"/>
      <c r="V332" s="145"/>
      <c r="W332" s="145"/>
      <c r="X332" s="145"/>
      <c r="Y332" s="145"/>
      <c r="Z332" s="145"/>
      <c r="AA332" s="145"/>
      <c r="AC332" s="144"/>
      <c r="AE332" s="144"/>
      <c r="AG332" s="144"/>
      <c r="AI332" s="144"/>
    </row>
    <row r="333" spans="1:35" ht="38.25" x14ac:dyDescent="0.2">
      <c r="A333" s="16">
        <f t="shared" si="6"/>
        <v>319</v>
      </c>
      <c r="B333" s="16" t="s">
        <v>2936</v>
      </c>
      <c r="C333" s="17" t="s">
        <v>2937</v>
      </c>
      <c r="D333" s="16" t="s">
        <v>15</v>
      </c>
      <c r="E333" s="123">
        <v>292</v>
      </c>
      <c r="F333" s="123">
        <f>'10,2'!U335*'10,2'!$K$7</f>
        <v>341.59999999999997</v>
      </c>
      <c r="G333" s="123">
        <f>'10,2'!U335</f>
        <v>280</v>
      </c>
      <c r="H333" s="123">
        <v>559</v>
      </c>
      <c r="I333" s="123">
        <f>'10,2'!X335*'10,2'!$K$7</f>
        <v>650.66666666666674</v>
      </c>
      <c r="J333" s="123">
        <f>'10,2'!X335</f>
        <v>533.33333333333337</v>
      </c>
      <c r="K333" s="123">
        <v>770</v>
      </c>
      <c r="L333" s="123">
        <f>'10,2'!Z335*'10,2'!$K$7</f>
        <v>1076.04</v>
      </c>
      <c r="M333" s="173">
        <f>'10,2'!AA335</f>
        <v>735</v>
      </c>
      <c r="N333" s="102" t="str">
        <f>VLOOKUP(B333,[6]TDSheet!$B$1:$G$65536,6,)</f>
        <v>10.2.295.0</v>
      </c>
      <c r="P333" s="144"/>
      <c r="Q333" s="144"/>
      <c r="R333" s="144"/>
      <c r="S333" s="144"/>
      <c r="T333" s="144"/>
      <c r="U333" s="144"/>
      <c r="V333" s="145"/>
      <c r="W333" s="145"/>
      <c r="X333" s="145"/>
      <c r="Y333" s="145"/>
      <c r="Z333" s="145"/>
      <c r="AA333" s="145"/>
      <c r="AC333" s="144"/>
      <c r="AE333" s="144"/>
      <c r="AG333" s="144"/>
      <c r="AI333" s="144"/>
    </row>
    <row r="334" spans="1:35" ht="25.5" x14ac:dyDescent="0.2">
      <c r="A334" s="16">
        <f t="shared" si="6"/>
        <v>320</v>
      </c>
      <c r="B334" s="16" t="s">
        <v>2939</v>
      </c>
      <c r="C334" s="17" t="s">
        <v>3022</v>
      </c>
      <c r="D334" s="16" t="s">
        <v>15</v>
      </c>
      <c r="E334" s="123">
        <v>584</v>
      </c>
      <c r="F334" s="123">
        <f>'10,2'!U336*'10,2'!$K$7</f>
        <v>681.16666666666674</v>
      </c>
      <c r="G334" s="123">
        <f>'10,2'!U336</f>
        <v>558.33333333333337</v>
      </c>
      <c r="H334" s="123">
        <v>1117</v>
      </c>
      <c r="I334" s="123">
        <f>'10,2'!X336*'10,2'!$K$7</f>
        <v>1302.3499999999999</v>
      </c>
      <c r="J334" s="123">
        <f>'10,2'!X336</f>
        <v>1067.5</v>
      </c>
      <c r="K334" s="123">
        <v>1540</v>
      </c>
      <c r="L334" s="123">
        <f>'10,2'!Z336*'10,2'!$K$7</f>
        <v>2152.08</v>
      </c>
      <c r="M334" s="173">
        <f>'10,2'!AA336</f>
        <v>1470</v>
      </c>
      <c r="N334" s="102" t="str">
        <f>VLOOKUP(B334,[6]TDSheet!$B$1:$G$65536,6,)</f>
        <v>10.2.296.0</v>
      </c>
      <c r="P334" s="144"/>
      <c r="Q334" s="144"/>
      <c r="R334" s="144"/>
      <c r="S334" s="144"/>
      <c r="T334" s="144"/>
      <c r="U334" s="144"/>
      <c r="V334" s="145"/>
      <c r="W334" s="145"/>
      <c r="X334" s="145"/>
      <c r="Y334" s="145"/>
      <c r="Z334" s="145"/>
      <c r="AA334" s="145"/>
      <c r="AC334" s="144"/>
      <c r="AE334" s="144"/>
      <c r="AG334" s="144"/>
      <c r="AI334" s="144"/>
    </row>
    <row r="335" spans="1:35" x14ac:dyDescent="0.2">
      <c r="A335" s="16">
        <f t="shared" si="6"/>
        <v>321</v>
      </c>
      <c r="B335" s="16" t="s">
        <v>2941</v>
      </c>
      <c r="C335" s="17" t="s">
        <v>3040</v>
      </c>
      <c r="D335" s="16" t="s">
        <v>15</v>
      </c>
      <c r="E335" s="123">
        <v>841</v>
      </c>
      <c r="F335" s="123">
        <f>'10,2'!U337*'10,2'!$K$7</f>
        <v>980.06666666666672</v>
      </c>
      <c r="G335" s="123">
        <f>'10,2'!U337</f>
        <v>803.33333333333337</v>
      </c>
      <c r="H335" s="123">
        <v>1609</v>
      </c>
      <c r="I335" s="123">
        <f>'10,2'!X337*'10,2'!$K$7</f>
        <v>1874.7333333333333</v>
      </c>
      <c r="J335" s="123">
        <f>'10,2'!X337</f>
        <v>1536.6666666666667</v>
      </c>
      <c r="K335" s="123">
        <v>2218</v>
      </c>
      <c r="L335" s="123">
        <f>'10,2'!Z337*'10,2'!$K$7</f>
        <v>3098.7999999999997</v>
      </c>
      <c r="M335" s="173">
        <f>'10,2'!AA337</f>
        <v>2116.666666666667</v>
      </c>
      <c r="N335" s="102" t="str">
        <f>VLOOKUP(B335,[6]TDSheet!$B$1:$G$65536,6,)</f>
        <v>10.2.297.0</v>
      </c>
      <c r="P335" s="144"/>
      <c r="Q335" s="144"/>
      <c r="R335" s="144"/>
      <c r="S335" s="144"/>
      <c r="T335" s="144"/>
      <c r="U335" s="144"/>
      <c r="V335" s="145"/>
      <c r="W335" s="145"/>
      <c r="X335" s="145"/>
      <c r="Y335" s="145"/>
      <c r="Z335" s="145"/>
      <c r="AA335" s="145"/>
      <c r="AC335" s="144"/>
      <c r="AE335" s="144"/>
      <c r="AG335" s="144"/>
      <c r="AI335" s="144"/>
    </row>
    <row r="336" spans="1:35" x14ac:dyDescent="0.2">
      <c r="A336" s="16">
        <f t="shared" si="6"/>
        <v>322</v>
      </c>
      <c r="B336" s="16" t="s">
        <v>2943</v>
      </c>
      <c r="C336" s="17" t="s">
        <v>2944</v>
      </c>
      <c r="D336" s="16" t="s">
        <v>15</v>
      </c>
      <c r="E336" s="123">
        <v>841</v>
      </c>
      <c r="F336" s="123">
        <f>'10,2'!U338*'10,2'!$K$7</f>
        <v>980.06666666666672</v>
      </c>
      <c r="G336" s="123">
        <f>'10,2'!U338</f>
        <v>803.33333333333337</v>
      </c>
      <c r="H336" s="123">
        <v>1609</v>
      </c>
      <c r="I336" s="123">
        <f>'10,2'!X338*'10,2'!$K$7</f>
        <v>1874.7333333333333</v>
      </c>
      <c r="J336" s="123">
        <f>'10,2'!X338</f>
        <v>1536.6666666666667</v>
      </c>
      <c r="K336" s="123">
        <v>2218</v>
      </c>
      <c r="L336" s="123">
        <f>'10,2'!Z338*'10,2'!$K$7</f>
        <v>3098.7999999999997</v>
      </c>
      <c r="M336" s="173">
        <f>'10,2'!AA338</f>
        <v>2116.666666666667</v>
      </c>
      <c r="N336" s="102" t="str">
        <f>VLOOKUP(B336,[6]TDSheet!$B$1:$G$65536,6,)</f>
        <v>10.2.298.0</v>
      </c>
      <c r="O336" s="102" t="s">
        <v>3051</v>
      </c>
      <c r="P336" s="144"/>
      <c r="Q336" s="144"/>
      <c r="R336" s="144"/>
      <c r="S336" s="144"/>
      <c r="T336" s="144"/>
      <c r="U336" s="144"/>
      <c r="V336" s="145"/>
      <c r="W336" s="145"/>
      <c r="X336" s="145"/>
      <c r="Y336" s="145"/>
      <c r="Z336" s="145"/>
      <c r="AA336" s="145"/>
      <c r="AC336" s="144"/>
      <c r="AE336" s="144"/>
      <c r="AG336" s="144"/>
      <c r="AI336" s="144"/>
    </row>
    <row r="337" spans="1:35" ht="25.5" x14ac:dyDescent="0.2">
      <c r="A337" s="16">
        <f t="shared" si="6"/>
        <v>323</v>
      </c>
      <c r="B337" s="16" t="s">
        <v>2946</v>
      </c>
      <c r="C337" s="17" t="s">
        <v>2947</v>
      </c>
      <c r="D337" s="16" t="s">
        <v>15</v>
      </c>
      <c r="E337" s="123">
        <v>292</v>
      </c>
      <c r="F337" s="123">
        <f>'10,2'!U339*'10,2'!$K$7</f>
        <v>341.59999999999997</v>
      </c>
      <c r="G337" s="123">
        <f>'10,2'!U339</f>
        <v>280</v>
      </c>
      <c r="H337" s="123">
        <v>559</v>
      </c>
      <c r="I337" s="123">
        <f>'10,2'!X339*'10,2'!$K$7</f>
        <v>650.66666666666674</v>
      </c>
      <c r="J337" s="123">
        <f>'10,2'!X339</f>
        <v>533.33333333333337</v>
      </c>
      <c r="K337" s="123">
        <v>770</v>
      </c>
      <c r="L337" s="123">
        <f>'10,2'!Z339*'10,2'!$K$7</f>
        <v>1076.04</v>
      </c>
      <c r="M337" s="173">
        <f>'10,2'!AA339</f>
        <v>735</v>
      </c>
      <c r="N337" s="102" t="str">
        <f>VLOOKUP(B337,[6]TDSheet!$B$1:$G$65536,6,)</f>
        <v>10.2.299.0</v>
      </c>
      <c r="P337" s="144"/>
      <c r="Q337" s="144"/>
      <c r="R337" s="144"/>
      <c r="S337" s="144"/>
      <c r="T337" s="144"/>
      <c r="U337" s="144"/>
      <c r="V337" s="145"/>
      <c r="W337" s="145"/>
      <c r="X337" s="145"/>
      <c r="Y337" s="145"/>
      <c r="Z337" s="145"/>
      <c r="AA337" s="145"/>
      <c r="AC337" s="144"/>
      <c r="AE337" s="144"/>
      <c r="AG337" s="144"/>
      <c r="AI337" s="144"/>
    </row>
    <row r="338" spans="1:35" x14ac:dyDescent="0.2">
      <c r="A338" s="16">
        <f t="shared" si="6"/>
        <v>324</v>
      </c>
      <c r="B338" s="16" t="s">
        <v>3023</v>
      </c>
      <c r="C338" s="17" t="s">
        <v>3024</v>
      </c>
      <c r="D338" s="16" t="s">
        <v>15</v>
      </c>
      <c r="E338" s="123">
        <v>975</v>
      </c>
      <c r="F338" s="123">
        <f>'10,2'!U340*'10,2'!$K$7</f>
        <v>1115.2833333333333</v>
      </c>
      <c r="G338" s="123">
        <f>'10,2'!U340</f>
        <v>914.16666666666674</v>
      </c>
      <c r="H338" s="123">
        <v>1862</v>
      </c>
      <c r="I338" s="123">
        <f>'10,2'!X340*'10,2'!$K$7</f>
        <v>2131.9499999999998</v>
      </c>
      <c r="J338" s="123">
        <f>'10,2'!X340</f>
        <v>1747.5</v>
      </c>
      <c r="K338" s="123">
        <v>2566</v>
      </c>
      <c r="L338" s="123">
        <f>'10,2'!Z340*'10,2'!$K$7</f>
        <v>3527.02</v>
      </c>
      <c r="M338" s="173">
        <f>'10,2'!AA340</f>
        <v>2409.166666666667</v>
      </c>
      <c r="N338" s="102" t="str">
        <f>VLOOKUP(B338,[6]TDSheet!$B$1:$G$65536,6,)</f>
        <v>10.2.300.0</v>
      </c>
      <c r="P338" s="144"/>
      <c r="Q338" s="144"/>
      <c r="R338" s="144"/>
      <c r="S338" s="144"/>
      <c r="T338" s="144"/>
      <c r="U338" s="144"/>
      <c r="V338" s="145"/>
      <c r="W338" s="145"/>
      <c r="X338" s="145"/>
      <c r="Y338" s="145"/>
      <c r="Z338" s="145"/>
      <c r="AA338" s="145"/>
      <c r="AC338" s="144"/>
      <c r="AE338" s="144"/>
      <c r="AG338" s="144"/>
      <c r="AI338" s="144"/>
    </row>
    <row r="339" spans="1:35" x14ac:dyDescent="0.2">
      <c r="A339" s="16">
        <f>A337+1</f>
        <v>324</v>
      </c>
      <c r="B339" s="16" t="s">
        <v>3309</v>
      </c>
      <c r="C339" s="17" t="s">
        <v>3298</v>
      </c>
      <c r="D339" s="16" t="s">
        <v>15</v>
      </c>
      <c r="E339" s="123">
        <v>469</v>
      </c>
      <c r="F339" s="123">
        <f>'10,2'!U340*'10,2'!$K$7</f>
        <v>1115.2833333333333</v>
      </c>
      <c r="G339" s="123">
        <f>'10,2'!U340</f>
        <v>914.16666666666674</v>
      </c>
      <c r="H339" s="123">
        <v>895</v>
      </c>
      <c r="I339" s="123">
        <f>'10,2'!X340*'10,2'!$K$7</f>
        <v>2131.9499999999998</v>
      </c>
      <c r="J339" s="123">
        <f>'10,2'!X340</f>
        <v>1747.5</v>
      </c>
      <c r="K339" s="123">
        <v>1231</v>
      </c>
      <c r="L339" s="123">
        <f>'10,2'!Z340*'10,2'!$K$7</f>
        <v>3527.02</v>
      </c>
      <c r="M339" s="173">
        <f>'10,2'!AA340</f>
        <v>2409.166666666667</v>
      </c>
      <c r="P339" s="144"/>
      <c r="Q339" s="144"/>
      <c r="R339" s="144"/>
      <c r="S339" s="144"/>
      <c r="T339" s="144"/>
      <c r="U339" s="144"/>
      <c r="V339" s="145"/>
      <c r="W339" s="145"/>
      <c r="X339" s="145"/>
      <c r="Y339" s="145"/>
      <c r="Z339" s="145"/>
      <c r="AA339" s="145"/>
      <c r="AC339" s="144"/>
      <c r="AE339" s="144"/>
      <c r="AG339" s="144"/>
      <c r="AI339" s="144"/>
    </row>
    <row r="340" spans="1:35" x14ac:dyDescent="0.2">
      <c r="A340" s="16">
        <f>A338+1</f>
        <v>325</v>
      </c>
      <c r="B340" s="16" t="s">
        <v>3331</v>
      </c>
      <c r="C340" s="17" t="s">
        <v>3332</v>
      </c>
      <c r="D340" s="16" t="s">
        <v>3333</v>
      </c>
      <c r="E340" s="123">
        <v>1490.37</v>
      </c>
      <c r="F340" s="123"/>
      <c r="G340" s="123">
        <v>1422.62</v>
      </c>
      <c r="H340" s="123"/>
      <c r="I340" s="123"/>
      <c r="J340" s="123"/>
      <c r="K340" s="123"/>
      <c r="L340" s="123"/>
      <c r="M340" s="173"/>
      <c r="P340" s="144"/>
      <c r="Q340" s="144"/>
      <c r="R340" s="144"/>
      <c r="S340" s="144"/>
      <c r="T340" s="144"/>
      <c r="U340" s="144"/>
      <c r="V340" s="145"/>
      <c r="W340" s="145"/>
      <c r="X340" s="145"/>
      <c r="Y340" s="145"/>
      <c r="Z340" s="145"/>
      <c r="AA340" s="145"/>
      <c r="AC340" s="144"/>
      <c r="AE340" s="144"/>
      <c r="AG340" s="144"/>
      <c r="AI340" s="144"/>
    </row>
    <row r="341" spans="1:35" x14ac:dyDescent="0.2">
      <c r="M341" s="144"/>
      <c r="N341" s="146"/>
    </row>
    <row r="342" spans="1:35" x14ac:dyDescent="0.2">
      <c r="C342" s="153" t="s">
        <v>3236</v>
      </c>
    </row>
    <row r="348" spans="1:35" x14ac:dyDescent="0.2">
      <c r="K348" s="144"/>
      <c r="L348" s="144"/>
    </row>
    <row r="349" spans="1:35" x14ac:dyDescent="0.2">
      <c r="K349" s="144"/>
      <c r="L349" s="144"/>
    </row>
  </sheetData>
  <sheetProtection sheet="1" objects="1" scenarios="1"/>
  <mergeCells count="14">
    <mergeCell ref="N8:N9"/>
    <mergeCell ref="K8:M8"/>
    <mergeCell ref="A8:A9"/>
    <mergeCell ref="B8:B9"/>
    <mergeCell ref="C8:C9"/>
    <mergeCell ref="D8:D9"/>
    <mergeCell ref="E8:G8"/>
    <mergeCell ref="H8:J8"/>
    <mergeCell ref="A1:M1"/>
    <mergeCell ref="A4:M4"/>
    <mergeCell ref="A6:F6"/>
    <mergeCell ref="E7:G7"/>
    <mergeCell ref="H7:J7"/>
    <mergeCell ref="K7:M7"/>
  </mergeCells>
  <pageMargins left="0.98425196850393704" right="0.59055118110236227" top="0.78740157480314965" bottom="0.78740157480314965" header="0.39370078740157483" footer="0.39370078740157483"/>
  <pageSetup paperSize="9" scale="46" fitToHeight="10" pageOrder="overThenDown"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0"/>
  <sheetViews>
    <sheetView view="pageBreakPreview" topLeftCell="H1" zoomScaleNormal="100" zoomScaleSheetLayoutView="100" workbookViewId="0">
      <selection activeCell="S11" sqref="S11"/>
    </sheetView>
  </sheetViews>
  <sheetFormatPr defaultColWidth="9.140625" defaultRowHeight="12.75" x14ac:dyDescent="0.2"/>
  <cols>
    <col min="1" max="1" width="5.7109375" style="102" bestFit="1" customWidth="1"/>
    <col min="2" max="2" width="13.140625" style="102" customWidth="1"/>
    <col min="3" max="3" width="54.7109375" style="102" customWidth="1"/>
    <col min="4" max="4" width="13.85546875" style="102" customWidth="1"/>
    <col min="5" max="10" width="12.5703125" style="102" customWidth="1"/>
    <col min="11" max="11" width="9.140625" style="102" customWidth="1"/>
    <col min="12" max="14" width="9.140625" style="165" customWidth="1"/>
    <col min="15" max="17" width="9.140625" style="166" customWidth="1"/>
    <col min="18" max="28" width="9.140625" style="102" customWidth="1"/>
    <col min="29" max="29" width="20.28515625" style="102" customWidth="1"/>
    <col min="30" max="33" width="9.140625" style="102" customWidth="1"/>
    <col min="34" max="265" width="9.140625" style="102"/>
    <col min="266" max="266" width="11.5703125" style="102" customWidth="1"/>
    <col min="267" max="267" width="13.140625" style="102" customWidth="1"/>
    <col min="268" max="268" width="48.42578125" style="102" customWidth="1"/>
    <col min="269" max="269" width="13.85546875" style="102" customWidth="1"/>
    <col min="270" max="270" width="11.42578125" style="102" customWidth="1"/>
    <col min="271" max="271" width="11.85546875" style="102" customWidth="1"/>
    <col min="272" max="521" width="9.140625" style="102"/>
    <col min="522" max="522" width="11.5703125" style="102" customWidth="1"/>
    <col min="523" max="523" width="13.140625" style="102" customWidth="1"/>
    <col min="524" max="524" width="48.42578125" style="102" customWidth="1"/>
    <col min="525" max="525" width="13.85546875" style="102" customWidth="1"/>
    <col min="526" max="526" width="11.42578125" style="102" customWidth="1"/>
    <col min="527" max="527" width="11.85546875" style="102" customWidth="1"/>
    <col min="528" max="777" width="9.140625" style="102"/>
    <col min="778" max="778" width="11.5703125" style="102" customWidth="1"/>
    <col min="779" max="779" width="13.140625" style="102" customWidth="1"/>
    <col min="780" max="780" width="48.42578125" style="102" customWidth="1"/>
    <col min="781" max="781" width="13.85546875" style="102" customWidth="1"/>
    <col min="782" max="782" width="11.42578125" style="102" customWidth="1"/>
    <col min="783" max="783" width="11.85546875" style="102" customWidth="1"/>
    <col min="784" max="1033" width="9.140625" style="102"/>
    <col min="1034" max="1034" width="11.5703125" style="102" customWidth="1"/>
    <col min="1035" max="1035" width="13.140625" style="102" customWidth="1"/>
    <col min="1036" max="1036" width="48.42578125" style="102" customWidth="1"/>
    <col min="1037" max="1037" width="13.85546875" style="102" customWidth="1"/>
    <col min="1038" max="1038" width="11.42578125" style="102" customWidth="1"/>
    <col min="1039" max="1039" width="11.85546875" style="102" customWidth="1"/>
    <col min="1040" max="1289" width="9.140625" style="102"/>
    <col min="1290" max="1290" width="11.5703125" style="102" customWidth="1"/>
    <col min="1291" max="1291" width="13.140625" style="102" customWidth="1"/>
    <col min="1292" max="1292" width="48.42578125" style="102" customWidth="1"/>
    <col min="1293" max="1293" width="13.85546875" style="102" customWidth="1"/>
    <col min="1294" max="1294" width="11.42578125" style="102" customWidth="1"/>
    <col min="1295" max="1295" width="11.85546875" style="102" customWidth="1"/>
    <col min="1296" max="1545" width="9.140625" style="102"/>
    <col min="1546" max="1546" width="11.5703125" style="102" customWidth="1"/>
    <col min="1547" max="1547" width="13.140625" style="102" customWidth="1"/>
    <col min="1548" max="1548" width="48.42578125" style="102" customWidth="1"/>
    <col min="1549" max="1549" width="13.85546875" style="102" customWidth="1"/>
    <col min="1550" max="1550" width="11.42578125" style="102" customWidth="1"/>
    <col min="1551" max="1551" width="11.85546875" style="102" customWidth="1"/>
    <col min="1552" max="1801" width="9.140625" style="102"/>
    <col min="1802" max="1802" width="11.5703125" style="102" customWidth="1"/>
    <col min="1803" max="1803" width="13.140625" style="102" customWidth="1"/>
    <col min="1804" max="1804" width="48.42578125" style="102" customWidth="1"/>
    <col min="1805" max="1805" width="13.85546875" style="102" customWidth="1"/>
    <col min="1806" max="1806" width="11.42578125" style="102" customWidth="1"/>
    <col min="1807" max="1807" width="11.85546875" style="102" customWidth="1"/>
    <col min="1808" max="2057" width="9.140625" style="102"/>
    <col min="2058" max="2058" width="11.5703125" style="102" customWidth="1"/>
    <col min="2059" max="2059" width="13.140625" style="102" customWidth="1"/>
    <col min="2060" max="2060" width="48.42578125" style="102" customWidth="1"/>
    <col min="2061" max="2061" width="13.85546875" style="102" customWidth="1"/>
    <col min="2062" max="2062" width="11.42578125" style="102" customWidth="1"/>
    <col min="2063" max="2063" width="11.85546875" style="102" customWidth="1"/>
    <col min="2064" max="2313" width="9.140625" style="102"/>
    <col min="2314" max="2314" width="11.5703125" style="102" customWidth="1"/>
    <col min="2315" max="2315" width="13.140625" style="102" customWidth="1"/>
    <col min="2316" max="2316" width="48.42578125" style="102" customWidth="1"/>
    <col min="2317" max="2317" width="13.85546875" style="102" customWidth="1"/>
    <col min="2318" max="2318" width="11.42578125" style="102" customWidth="1"/>
    <col min="2319" max="2319" width="11.85546875" style="102" customWidth="1"/>
    <col min="2320" max="2569" width="9.140625" style="102"/>
    <col min="2570" max="2570" width="11.5703125" style="102" customWidth="1"/>
    <col min="2571" max="2571" width="13.140625" style="102" customWidth="1"/>
    <col min="2572" max="2572" width="48.42578125" style="102" customWidth="1"/>
    <col min="2573" max="2573" width="13.85546875" style="102" customWidth="1"/>
    <col min="2574" max="2574" width="11.42578125" style="102" customWidth="1"/>
    <col min="2575" max="2575" width="11.85546875" style="102" customWidth="1"/>
    <col min="2576" max="2825" width="9.140625" style="102"/>
    <col min="2826" max="2826" width="11.5703125" style="102" customWidth="1"/>
    <col min="2827" max="2827" width="13.140625" style="102" customWidth="1"/>
    <col min="2828" max="2828" width="48.42578125" style="102" customWidth="1"/>
    <col min="2829" max="2829" width="13.85546875" style="102" customWidth="1"/>
    <col min="2830" max="2830" width="11.42578125" style="102" customWidth="1"/>
    <col min="2831" max="2831" width="11.85546875" style="102" customWidth="1"/>
    <col min="2832" max="3081" width="9.140625" style="102"/>
    <col min="3082" max="3082" width="11.5703125" style="102" customWidth="1"/>
    <col min="3083" max="3083" width="13.140625" style="102" customWidth="1"/>
    <col min="3084" max="3084" width="48.42578125" style="102" customWidth="1"/>
    <col min="3085" max="3085" width="13.85546875" style="102" customWidth="1"/>
    <col min="3086" max="3086" width="11.42578125" style="102" customWidth="1"/>
    <col min="3087" max="3087" width="11.85546875" style="102" customWidth="1"/>
    <col min="3088" max="3337" width="9.140625" style="102"/>
    <col min="3338" max="3338" width="11.5703125" style="102" customWidth="1"/>
    <col min="3339" max="3339" width="13.140625" style="102" customWidth="1"/>
    <col min="3340" max="3340" width="48.42578125" style="102" customWidth="1"/>
    <col min="3341" max="3341" width="13.85546875" style="102" customWidth="1"/>
    <col min="3342" max="3342" width="11.42578125" style="102" customWidth="1"/>
    <col min="3343" max="3343" width="11.85546875" style="102" customWidth="1"/>
    <col min="3344" max="3593" width="9.140625" style="102"/>
    <col min="3594" max="3594" width="11.5703125" style="102" customWidth="1"/>
    <col min="3595" max="3595" width="13.140625" style="102" customWidth="1"/>
    <col min="3596" max="3596" width="48.42578125" style="102" customWidth="1"/>
    <col min="3597" max="3597" width="13.85546875" style="102" customWidth="1"/>
    <col min="3598" max="3598" width="11.42578125" style="102" customWidth="1"/>
    <col min="3599" max="3599" width="11.85546875" style="102" customWidth="1"/>
    <col min="3600" max="3849" width="9.140625" style="102"/>
    <col min="3850" max="3850" width="11.5703125" style="102" customWidth="1"/>
    <col min="3851" max="3851" width="13.140625" style="102" customWidth="1"/>
    <col min="3852" max="3852" width="48.42578125" style="102" customWidth="1"/>
    <col min="3853" max="3853" width="13.85546875" style="102" customWidth="1"/>
    <col min="3854" max="3854" width="11.42578125" style="102" customWidth="1"/>
    <col min="3855" max="3855" width="11.85546875" style="102" customWidth="1"/>
    <col min="3856" max="4105" width="9.140625" style="102"/>
    <col min="4106" max="4106" width="11.5703125" style="102" customWidth="1"/>
    <col min="4107" max="4107" width="13.140625" style="102" customWidth="1"/>
    <col min="4108" max="4108" width="48.42578125" style="102" customWidth="1"/>
    <col min="4109" max="4109" width="13.85546875" style="102" customWidth="1"/>
    <col min="4110" max="4110" width="11.42578125" style="102" customWidth="1"/>
    <col min="4111" max="4111" width="11.85546875" style="102" customWidth="1"/>
    <col min="4112" max="4361" width="9.140625" style="102"/>
    <col min="4362" max="4362" width="11.5703125" style="102" customWidth="1"/>
    <col min="4363" max="4363" width="13.140625" style="102" customWidth="1"/>
    <col min="4364" max="4364" width="48.42578125" style="102" customWidth="1"/>
    <col min="4365" max="4365" width="13.85546875" style="102" customWidth="1"/>
    <col min="4366" max="4366" width="11.42578125" style="102" customWidth="1"/>
    <col min="4367" max="4367" width="11.85546875" style="102" customWidth="1"/>
    <col min="4368" max="4617" width="9.140625" style="102"/>
    <col min="4618" max="4618" width="11.5703125" style="102" customWidth="1"/>
    <col min="4619" max="4619" width="13.140625" style="102" customWidth="1"/>
    <col min="4620" max="4620" width="48.42578125" style="102" customWidth="1"/>
    <col min="4621" max="4621" width="13.85546875" style="102" customWidth="1"/>
    <col min="4622" max="4622" width="11.42578125" style="102" customWidth="1"/>
    <col min="4623" max="4623" width="11.85546875" style="102" customWidth="1"/>
    <col min="4624" max="4873" width="9.140625" style="102"/>
    <col min="4874" max="4874" width="11.5703125" style="102" customWidth="1"/>
    <col min="4875" max="4875" width="13.140625" style="102" customWidth="1"/>
    <col min="4876" max="4876" width="48.42578125" style="102" customWidth="1"/>
    <col min="4877" max="4877" width="13.85546875" style="102" customWidth="1"/>
    <col min="4878" max="4878" width="11.42578125" style="102" customWidth="1"/>
    <col min="4879" max="4879" width="11.85546875" style="102" customWidth="1"/>
    <col min="4880" max="5129" width="9.140625" style="102"/>
    <col min="5130" max="5130" width="11.5703125" style="102" customWidth="1"/>
    <col min="5131" max="5131" width="13.140625" style="102" customWidth="1"/>
    <col min="5132" max="5132" width="48.42578125" style="102" customWidth="1"/>
    <col min="5133" max="5133" width="13.85546875" style="102" customWidth="1"/>
    <col min="5134" max="5134" width="11.42578125" style="102" customWidth="1"/>
    <col min="5135" max="5135" width="11.85546875" style="102" customWidth="1"/>
    <col min="5136" max="5385" width="9.140625" style="102"/>
    <col min="5386" max="5386" width="11.5703125" style="102" customWidth="1"/>
    <col min="5387" max="5387" width="13.140625" style="102" customWidth="1"/>
    <col min="5388" max="5388" width="48.42578125" style="102" customWidth="1"/>
    <col min="5389" max="5389" width="13.85546875" style="102" customWidth="1"/>
    <col min="5390" max="5390" width="11.42578125" style="102" customWidth="1"/>
    <col min="5391" max="5391" width="11.85546875" style="102" customWidth="1"/>
    <col min="5392" max="5641" width="9.140625" style="102"/>
    <col min="5642" max="5642" width="11.5703125" style="102" customWidth="1"/>
    <col min="5643" max="5643" width="13.140625" style="102" customWidth="1"/>
    <col min="5644" max="5644" width="48.42578125" style="102" customWidth="1"/>
    <col min="5645" max="5645" width="13.85546875" style="102" customWidth="1"/>
    <col min="5646" max="5646" width="11.42578125" style="102" customWidth="1"/>
    <col min="5647" max="5647" width="11.85546875" style="102" customWidth="1"/>
    <col min="5648" max="5897" width="9.140625" style="102"/>
    <col min="5898" max="5898" width="11.5703125" style="102" customWidth="1"/>
    <col min="5899" max="5899" width="13.140625" style="102" customWidth="1"/>
    <col min="5900" max="5900" width="48.42578125" style="102" customWidth="1"/>
    <col min="5901" max="5901" width="13.85546875" style="102" customWidth="1"/>
    <col min="5902" max="5902" width="11.42578125" style="102" customWidth="1"/>
    <col min="5903" max="5903" width="11.85546875" style="102" customWidth="1"/>
    <col min="5904" max="6153" width="9.140625" style="102"/>
    <col min="6154" max="6154" width="11.5703125" style="102" customWidth="1"/>
    <col min="6155" max="6155" width="13.140625" style="102" customWidth="1"/>
    <col min="6156" max="6156" width="48.42578125" style="102" customWidth="1"/>
    <col min="6157" max="6157" width="13.85546875" style="102" customWidth="1"/>
    <col min="6158" max="6158" width="11.42578125" style="102" customWidth="1"/>
    <col min="6159" max="6159" width="11.85546875" style="102" customWidth="1"/>
    <col min="6160" max="6409" width="9.140625" style="102"/>
    <col min="6410" max="6410" width="11.5703125" style="102" customWidth="1"/>
    <col min="6411" max="6411" width="13.140625" style="102" customWidth="1"/>
    <col min="6412" max="6412" width="48.42578125" style="102" customWidth="1"/>
    <col min="6413" max="6413" width="13.85546875" style="102" customWidth="1"/>
    <col min="6414" max="6414" width="11.42578125" style="102" customWidth="1"/>
    <col min="6415" max="6415" width="11.85546875" style="102" customWidth="1"/>
    <col min="6416" max="6665" width="9.140625" style="102"/>
    <col min="6666" max="6666" width="11.5703125" style="102" customWidth="1"/>
    <col min="6667" max="6667" width="13.140625" style="102" customWidth="1"/>
    <col min="6668" max="6668" width="48.42578125" style="102" customWidth="1"/>
    <col min="6669" max="6669" width="13.85546875" style="102" customWidth="1"/>
    <col min="6670" max="6670" width="11.42578125" style="102" customWidth="1"/>
    <col min="6671" max="6671" width="11.85546875" style="102" customWidth="1"/>
    <col min="6672" max="6921" width="9.140625" style="102"/>
    <col min="6922" max="6922" width="11.5703125" style="102" customWidth="1"/>
    <col min="6923" max="6923" width="13.140625" style="102" customWidth="1"/>
    <col min="6924" max="6924" width="48.42578125" style="102" customWidth="1"/>
    <col min="6925" max="6925" width="13.85546875" style="102" customWidth="1"/>
    <col min="6926" max="6926" width="11.42578125" style="102" customWidth="1"/>
    <col min="6927" max="6927" width="11.85546875" style="102" customWidth="1"/>
    <col min="6928" max="7177" width="9.140625" style="102"/>
    <col min="7178" max="7178" width="11.5703125" style="102" customWidth="1"/>
    <col min="7179" max="7179" width="13.140625" style="102" customWidth="1"/>
    <col min="7180" max="7180" width="48.42578125" style="102" customWidth="1"/>
    <col min="7181" max="7181" width="13.85546875" style="102" customWidth="1"/>
    <col min="7182" max="7182" width="11.42578125" style="102" customWidth="1"/>
    <col min="7183" max="7183" width="11.85546875" style="102" customWidth="1"/>
    <col min="7184" max="7433" width="9.140625" style="102"/>
    <col min="7434" max="7434" width="11.5703125" style="102" customWidth="1"/>
    <col min="7435" max="7435" width="13.140625" style="102" customWidth="1"/>
    <col min="7436" max="7436" width="48.42578125" style="102" customWidth="1"/>
    <col min="7437" max="7437" width="13.85546875" style="102" customWidth="1"/>
    <col min="7438" max="7438" width="11.42578125" style="102" customWidth="1"/>
    <col min="7439" max="7439" width="11.85546875" style="102" customWidth="1"/>
    <col min="7440" max="7689" width="9.140625" style="102"/>
    <col min="7690" max="7690" width="11.5703125" style="102" customWidth="1"/>
    <col min="7691" max="7691" width="13.140625" style="102" customWidth="1"/>
    <col min="7692" max="7692" width="48.42578125" style="102" customWidth="1"/>
    <col min="7693" max="7693" width="13.85546875" style="102" customWidth="1"/>
    <col min="7694" max="7694" width="11.42578125" style="102" customWidth="1"/>
    <col min="7695" max="7695" width="11.85546875" style="102" customWidth="1"/>
    <col min="7696" max="7945" width="9.140625" style="102"/>
    <col min="7946" max="7946" width="11.5703125" style="102" customWidth="1"/>
    <col min="7947" max="7947" width="13.140625" style="102" customWidth="1"/>
    <col min="7948" max="7948" width="48.42578125" style="102" customWidth="1"/>
    <col min="7949" max="7949" width="13.85546875" style="102" customWidth="1"/>
    <col min="7950" max="7950" width="11.42578125" style="102" customWidth="1"/>
    <col min="7951" max="7951" width="11.85546875" style="102" customWidth="1"/>
    <col min="7952" max="8201" width="9.140625" style="102"/>
    <col min="8202" max="8202" width="11.5703125" style="102" customWidth="1"/>
    <col min="8203" max="8203" width="13.140625" style="102" customWidth="1"/>
    <col min="8204" max="8204" width="48.42578125" style="102" customWidth="1"/>
    <col min="8205" max="8205" width="13.85546875" style="102" customWidth="1"/>
    <col min="8206" max="8206" width="11.42578125" style="102" customWidth="1"/>
    <col min="8207" max="8207" width="11.85546875" style="102" customWidth="1"/>
    <col min="8208" max="8457" width="9.140625" style="102"/>
    <col min="8458" max="8458" width="11.5703125" style="102" customWidth="1"/>
    <col min="8459" max="8459" width="13.140625" style="102" customWidth="1"/>
    <col min="8460" max="8460" width="48.42578125" style="102" customWidth="1"/>
    <col min="8461" max="8461" width="13.85546875" style="102" customWidth="1"/>
    <col min="8462" max="8462" width="11.42578125" style="102" customWidth="1"/>
    <col min="8463" max="8463" width="11.85546875" style="102" customWidth="1"/>
    <col min="8464" max="8713" width="9.140625" style="102"/>
    <col min="8714" max="8714" width="11.5703125" style="102" customWidth="1"/>
    <col min="8715" max="8715" width="13.140625" style="102" customWidth="1"/>
    <col min="8716" max="8716" width="48.42578125" style="102" customWidth="1"/>
    <col min="8717" max="8717" width="13.85546875" style="102" customWidth="1"/>
    <col min="8718" max="8718" width="11.42578125" style="102" customWidth="1"/>
    <col min="8719" max="8719" width="11.85546875" style="102" customWidth="1"/>
    <col min="8720" max="8969" width="9.140625" style="102"/>
    <col min="8970" max="8970" width="11.5703125" style="102" customWidth="1"/>
    <col min="8971" max="8971" width="13.140625" style="102" customWidth="1"/>
    <col min="8972" max="8972" width="48.42578125" style="102" customWidth="1"/>
    <col min="8973" max="8973" width="13.85546875" style="102" customWidth="1"/>
    <col min="8974" max="8974" width="11.42578125" style="102" customWidth="1"/>
    <col min="8975" max="8975" width="11.85546875" style="102" customWidth="1"/>
    <col min="8976" max="9225" width="9.140625" style="102"/>
    <col min="9226" max="9226" width="11.5703125" style="102" customWidth="1"/>
    <col min="9227" max="9227" width="13.140625" style="102" customWidth="1"/>
    <col min="9228" max="9228" width="48.42578125" style="102" customWidth="1"/>
    <col min="9229" max="9229" width="13.85546875" style="102" customWidth="1"/>
    <col min="9230" max="9230" width="11.42578125" style="102" customWidth="1"/>
    <col min="9231" max="9231" width="11.85546875" style="102" customWidth="1"/>
    <col min="9232" max="9481" width="9.140625" style="102"/>
    <col min="9482" max="9482" width="11.5703125" style="102" customWidth="1"/>
    <col min="9483" max="9483" width="13.140625" style="102" customWidth="1"/>
    <col min="9484" max="9484" width="48.42578125" style="102" customWidth="1"/>
    <col min="9485" max="9485" width="13.85546875" style="102" customWidth="1"/>
    <col min="9486" max="9486" width="11.42578125" style="102" customWidth="1"/>
    <col min="9487" max="9487" width="11.85546875" style="102" customWidth="1"/>
    <col min="9488" max="9737" width="9.140625" style="102"/>
    <col min="9738" max="9738" width="11.5703125" style="102" customWidth="1"/>
    <col min="9739" max="9739" width="13.140625" style="102" customWidth="1"/>
    <col min="9740" max="9740" width="48.42578125" style="102" customWidth="1"/>
    <col min="9741" max="9741" width="13.85546875" style="102" customWidth="1"/>
    <col min="9742" max="9742" width="11.42578125" style="102" customWidth="1"/>
    <col min="9743" max="9743" width="11.85546875" style="102" customWidth="1"/>
    <col min="9744" max="9993" width="9.140625" style="102"/>
    <col min="9994" max="9994" width="11.5703125" style="102" customWidth="1"/>
    <col min="9995" max="9995" width="13.140625" style="102" customWidth="1"/>
    <col min="9996" max="9996" width="48.42578125" style="102" customWidth="1"/>
    <col min="9997" max="9997" width="13.85546875" style="102" customWidth="1"/>
    <col min="9998" max="9998" width="11.42578125" style="102" customWidth="1"/>
    <col min="9999" max="9999" width="11.85546875" style="102" customWidth="1"/>
    <col min="10000" max="10249" width="9.140625" style="102"/>
    <col min="10250" max="10250" width="11.5703125" style="102" customWidth="1"/>
    <col min="10251" max="10251" width="13.140625" style="102" customWidth="1"/>
    <col min="10252" max="10252" width="48.42578125" style="102" customWidth="1"/>
    <col min="10253" max="10253" width="13.85546875" style="102" customWidth="1"/>
    <col min="10254" max="10254" width="11.42578125" style="102" customWidth="1"/>
    <col min="10255" max="10255" width="11.85546875" style="102" customWidth="1"/>
    <col min="10256" max="10505" width="9.140625" style="102"/>
    <col min="10506" max="10506" width="11.5703125" style="102" customWidth="1"/>
    <col min="10507" max="10507" width="13.140625" style="102" customWidth="1"/>
    <col min="10508" max="10508" width="48.42578125" style="102" customWidth="1"/>
    <col min="10509" max="10509" width="13.85546875" style="102" customWidth="1"/>
    <col min="10510" max="10510" width="11.42578125" style="102" customWidth="1"/>
    <col min="10511" max="10511" width="11.85546875" style="102" customWidth="1"/>
    <col min="10512" max="10761" width="9.140625" style="102"/>
    <col min="10762" max="10762" width="11.5703125" style="102" customWidth="1"/>
    <col min="10763" max="10763" width="13.140625" style="102" customWidth="1"/>
    <col min="10764" max="10764" width="48.42578125" style="102" customWidth="1"/>
    <col min="10765" max="10765" width="13.85546875" style="102" customWidth="1"/>
    <col min="10766" max="10766" width="11.42578125" style="102" customWidth="1"/>
    <col min="10767" max="10767" width="11.85546875" style="102" customWidth="1"/>
    <col min="10768" max="11017" width="9.140625" style="102"/>
    <col min="11018" max="11018" width="11.5703125" style="102" customWidth="1"/>
    <col min="11019" max="11019" width="13.140625" style="102" customWidth="1"/>
    <col min="11020" max="11020" width="48.42578125" style="102" customWidth="1"/>
    <col min="11021" max="11021" width="13.85546875" style="102" customWidth="1"/>
    <col min="11022" max="11022" width="11.42578125" style="102" customWidth="1"/>
    <col min="11023" max="11023" width="11.85546875" style="102" customWidth="1"/>
    <col min="11024" max="11273" width="9.140625" style="102"/>
    <col min="11274" max="11274" width="11.5703125" style="102" customWidth="1"/>
    <col min="11275" max="11275" width="13.140625" style="102" customWidth="1"/>
    <col min="11276" max="11276" width="48.42578125" style="102" customWidth="1"/>
    <col min="11277" max="11277" width="13.85546875" style="102" customWidth="1"/>
    <col min="11278" max="11278" width="11.42578125" style="102" customWidth="1"/>
    <col min="11279" max="11279" width="11.85546875" style="102" customWidth="1"/>
    <col min="11280" max="11529" width="9.140625" style="102"/>
    <col min="11530" max="11530" width="11.5703125" style="102" customWidth="1"/>
    <col min="11531" max="11531" width="13.140625" style="102" customWidth="1"/>
    <col min="11532" max="11532" width="48.42578125" style="102" customWidth="1"/>
    <col min="11533" max="11533" width="13.85546875" style="102" customWidth="1"/>
    <col min="11534" max="11534" width="11.42578125" style="102" customWidth="1"/>
    <col min="11535" max="11535" width="11.85546875" style="102" customWidth="1"/>
    <col min="11536" max="11785" width="9.140625" style="102"/>
    <col min="11786" max="11786" width="11.5703125" style="102" customWidth="1"/>
    <col min="11787" max="11787" width="13.140625" style="102" customWidth="1"/>
    <col min="11788" max="11788" width="48.42578125" style="102" customWidth="1"/>
    <col min="11789" max="11789" width="13.85546875" style="102" customWidth="1"/>
    <col min="11790" max="11790" width="11.42578125" style="102" customWidth="1"/>
    <col min="11791" max="11791" width="11.85546875" style="102" customWidth="1"/>
    <col min="11792" max="12041" width="9.140625" style="102"/>
    <col min="12042" max="12042" width="11.5703125" style="102" customWidth="1"/>
    <col min="12043" max="12043" width="13.140625" style="102" customWidth="1"/>
    <col min="12044" max="12044" width="48.42578125" style="102" customWidth="1"/>
    <col min="12045" max="12045" width="13.85546875" style="102" customWidth="1"/>
    <col min="12046" max="12046" width="11.42578125" style="102" customWidth="1"/>
    <col min="12047" max="12047" width="11.85546875" style="102" customWidth="1"/>
    <col min="12048" max="12297" width="9.140625" style="102"/>
    <col min="12298" max="12298" width="11.5703125" style="102" customWidth="1"/>
    <col min="12299" max="12299" width="13.140625" style="102" customWidth="1"/>
    <col min="12300" max="12300" width="48.42578125" style="102" customWidth="1"/>
    <col min="12301" max="12301" width="13.85546875" style="102" customWidth="1"/>
    <col min="12302" max="12302" width="11.42578125" style="102" customWidth="1"/>
    <col min="12303" max="12303" width="11.85546875" style="102" customWidth="1"/>
    <col min="12304" max="12553" width="9.140625" style="102"/>
    <col min="12554" max="12554" width="11.5703125" style="102" customWidth="1"/>
    <col min="12555" max="12555" width="13.140625" style="102" customWidth="1"/>
    <col min="12556" max="12556" width="48.42578125" style="102" customWidth="1"/>
    <col min="12557" max="12557" width="13.85546875" style="102" customWidth="1"/>
    <col min="12558" max="12558" width="11.42578125" style="102" customWidth="1"/>
    <col min="12559" max="12559" width="11.85546875" style="102" customWidth="1"/>
    <col min="12560" max="12809" width="9.140625" style="102"/>
    <col min="12810" max="12810" width="11.5703125" style="102" customWidth="1"/>
    <col min="12811" max="12811" width="13.140625" style="102" customWidth="1"/>
    <col min="12812" max="12812" width="48.42578125" style="102" customWidth="1"/>
    <col min="12813" max="12813" width="13.85546875" style="102" customWidth="1"/>
    <col min="12814" max="12814" width="11.42578125" style="102" customWidth="1"/>
    <col min="12815" max="12815" width="11.85546875" style="102" customWidth="1"/>
    <col min="12816" max="13065" width="9.140625" style="102"/>
    <col min="13066" max="13066" width="11.5703125" style="102" customWidth="1"/>
    <col min="13067" max="13067" width="13.140625" style="102" customWidth="1"/>
    <col min="13068" max="13068" width="48.42578125" style="102" customWidth="1"/>
    <col min="13069" max="13069" width="13.85546875" style="102" customWidth="1"/>
    <col min="13070" max="13070" width="11.42578125" style="102" customWidth="1"/>
    <col min="13071" max="13071" width="11.85546875" style="102" customWidth="1"/>
    <col min="13072" max="13321" width="9.140625" style="102"/>
    <col min="13322" max="13322" width="11.5703125" style="102" customWidth="1"/>
    <col min="13323" max="13323" width="13.140625" style="102" customWidth="1"/>
    <col min="13324" max="13324" width="48.42578125" style="102" customWidth="1"/>
    <col min="13325" max="13325" width="13.85546875" style="102" customWidth="1"/>
    <col min="13326" max="13326" width="11.42578125" style="102" customWidth="1"/>
    <col min="13327" max="13327" width="11.85546875" style="102" customWidth="1"/>
    <col min="13328" max="13577" width="9.140625" style="102"/>
    <col min="13578" max="13578" width="11.5703125" style="102" customWidth="1"/>
    <col min="13579" max="13579" width="13.140625" style="102" customWidth="1"/>
    <col min="13580" max="13580" width="48.42578125" style="102" customWidth="1"/>
    <col min="13581" max="13581" width="13.85546875" style="102" customWidth="1"/>
    <col min="13582" max="13582" width="11.42578125" style="102" customWidth="1"/>
    <col min="13583" max="13583" width="11.85546875" style="102" customWidth="1"/>
    <col min="13584" max="13833" width="9.140625" style="102"/>
    <col min="13834" max="13834" width="11.5703125" style="102" customWidth="1"/>
    <col min="13835" max="13835" width="13.140625" style="102" customWidth="1"/>
    <col min="13836" max="13836" width="48.42578125" style="102" customWidth="1"/>
    <col min="13837" max="13837" width="13.85546875" style="102" customWidth="1"/>
    <col min="13838" max="13838" width="11.42578125" style="102" customWidth="1"/>
    <col min="13839" max="13839" width="11.85546875" style="102" customWidth="1"/>
    <col min="13840" max="14089" width="9.140625" style="102"/>
    <col min="14090" max="14090" width="11.5703125" style="102" customWidth="1"/>
    <col min="14091" max="14091" width="13.140625" style="102" customWidth="1"/>
    <col min="14092" max="14092" width="48.42578125" style="102" customWidth="1"/>
    <col min="14093" max="14093" width="13.85546875" style="102" customWidth="1"/>
    <col min="14094" max="14094" width="11.42578125" style="102" customWidth="1"/>
    <col min="14095" max="14095" width="11.85546875" style="102" customWidth="1"/>
    <col min="14096" max="14345" width="9.140625" style="102"/>
    <col min="14346" max="14346" width="11.5703125" style="102" customWidth="1"/>
    <col min="14347" max="14347" width="13.140625" style="102" customWidth="1"/>
    <col min="14348" max="14348" width="48.42578125" style="102" customWidth="1"/>
    <col min="14349" max="14349" width="13.85546875" style="102" customWidth="1"/>
    <col min="14350" max="14350" width="11.42578125" style="102" customWidth="1"/>
    <col min="14351" max="14351" width="11.85546875" style="102" customWidth="1"/>
    <col min="14352" max="14601" width="9.140625" style="102"/>
    <col min="14602" max="14602" width="11.5703125" style="102" customWidth="1"/>
    <col min="14603" max="14603" width="13.140625" style="102" customWidth="1"/>
    <col min="14604" max="14604" width="48.42578125" style="102" customWidth="1"/>
    <col min="14605" max="14605" width="13.85546875" style="102" customWidth="1"/>
    <col min="14606" max="14606" width="11.42578125" style="102" customWidth="1"/>
    <col min="14607" max="14607" width="11.85546875" style="102" customWidth="1"/>
    <col min="14608" max="14857" width="9.140625" style="102"/>
    <col min="14858" max="14858" width="11.5703125" style="102" customWidth="1"/>
    <col min="14859" max="14859" width="13.140625" style="102" customWidth="1"/>
    <col min="14860" max="14860" width="48.42578125" style="102" customWidth="1"/>
    <col min="14861" max="14861" width="13.85546875" style="102" customWidth="1"/>
    <col min="14862" max="14862" width="11.42578125" style="102" customWidth="1"/>
    <col min="14863" max="14863" width="11.85546875" style="102" customWidth="1"/>
    <col min="14864" max="15113" width="9.140625" style="102"/>
    <col min="15114" max="15114" width="11.5703125" style="102" customWidth="1"/>
    <col min="15115" max="15115" width="13.140625" style="102" customWidth="1"/>
    <col min="15116" max="15116" width="48.42578125" style="102" customWidth="1"/>
    <col min="15117" max="15117" width="13.85546875" style="102" customWidth="1"/>
    <col min="15118" max="15118" width="11.42578125" style="102" customWidth="1"/>
    <col min="15119" max="15119" width="11.85546875" style="102" customWidth="1"/>
    <col min="15120" max="15369" width="9.140625" style="102"/>
    <col min="15370" max="15370" width="11.5703125" style="102" customWidth="1"/>
    <col min="15371" max="15371" width="13.140625" style="102" customWidth="1"/>
    <col min="15372" max="15372" width="48.42578125" style="102" customWidth="1"/>
    <col min="15373" max="15373" width="13.85546875" style="102" customWidth="1"/>
    <col min="15374" max="15374" width="11.42578125" style="102" customWidth="1"/>
    <col min="15375" max="15375" width="11.85546875" style="102" customWidth="1"/>
    <col min="15376" max="15625" width="9.140625" style="102"/>
    <col min="15626" max="15626" width="11.5703125" style="102" customWidth="1"/>
    <col min="15627" max="15627" width="13.140625" style="102" customWidth="1"/>
    <col min="15628" max="15628" width="48.42578125" style="102" customWidth="1"/>
    <col min="15629" max="15629" width="13.85546875" style="102" customWidth="1"/>
    <col min="15630" max="15630" width="11.42578125" style="102" customWidth="1"/>
    <col min="15631" max="15631" width="11.85546875" style="102" customWidth="1"/>
    <col min="15632" max="15881" width="9.140625" style="102"/>
    <col min="15882" max="15882" width="11.5703125" style="102" customWidth="1"/>
    <col min="15883" max="15883" width="13.140625" style="102" customWidth="1"/>
    <col min="15884" max="15884" width="48.42578125" style="102" customWidth="1"/>
    <col min="15885" max="15885" width="13.85546875" style="102" customWidth="1"/>
    <col min="15886" max="15886" width="11.42578125" style="102" customWidth="1"/>
    <col min="15887" max="15887" width="11.85546875" style="102" customWidth="1"/>
    <col min="15888" max="16137" width="9.140625" style="102"/>
    <col min="16138" max="16138" width="11.5703125" style="102" customWidth="1"/>
    <col min="16139" max="16139" width="13.140625" style="102" customWidth="1"/>
    <col min="16140" max="16140" width="48.42578125" style="102" customWidth="1"/>
    <col min="16141" max="16141" width="13.85546875" style="102" customWidth="1"/>
    <col min="16142" max="16142" width="11.42578125" style="102" customWidth="1"/>
    <col min="16143" max="16143" width="11.85546875" style="102" customWidth="1"/>
    <col min="16144" max="16384" width="9.140625" style="102"/>
  </cols>
  <sheetData>
    <row r="1" spans="1:33" ht="32.25" customHeight="1" x14ac:dyDescent="0.2">
      <c r="A1" s="336" t="s">
        <v>3246</v>
      </c>
      <c r="B1" s="336"/>
      <c r="C1" s="336"/>
      <c r="D1" s="336"/>
      <c r="E1" s="336"/>
      <c r="F1" s="336"/>
      <c r="G1" s="336"/>
      <c r="H1" s="336"/>
      <c r="I1" s="336"/>
      <c r="J1" s="336"/>
    </row>
    <row r="2" spans="1:33" x14ac:dyDescent="0.2">
      <c r="A2" s="139"/>
      <c r="B2" s="139"/>
      <c r="C2" s="139"/>
      <c r="D2" s="139"/>
      <c r="E2" s="139"/>
      <c r="F2" s="139"/>
    </row>
    <row r="4" spans="1:33" x14ac:dyDescent="0.2">
      <c r="A4" s="337" t="s">
        <v>3247</v>
      </c>
      <c r="B4" s="337"/>
      <c r="C4" s="337"/>
      <c r="D4" s="337"/>
      <c r="E4" s="337"/>
      <c r="F4" s="337"/>
      <c r="G4" s="337"/>
      <c r="H4" s="337"/>
      <c r="I4" s="337"/>
      <c r="J4" s="181"/>
    </row>
    <row r="6" spans="1:33" ht="13.5" thickBot="1" x14ac:dyDescent="0.25">
      <c r="A6" s="167"/>
      <c r="B6" s="167"/>
      <c r="C6" s="167"/>
      <c r="D6" s="167"/>
      <c r="E6" s="167"/>
      <c r="F6" s="182"/>
      <c r="K6" s="102">
        <v>1.22</v>
      </c>
    </row>
    <row r="7" spans="1:33" ht="13.5" thickBot="1" x14ac:dyDescent="0.25">
      <c r="E7" s="338" t="s">
        <v>2968</v>
      </c>
      <c r="F7" s="339"/>
      <c r="G7" s="338" t="s">
        <v>2969</v>
      </c>
      <c r="H7" s="339"/>
      <c r="I7" s="340" t="s">
        <v>2970</v>
      </c>
      <c r="J7" s="339"/>
      <c r="R7" s="321"/>
      <c r="S7" s="321"/>
    </row>
    <row r="8" spans="1:33" x14ac:dyDescent="0.2">
      <c r="A8" s="341" t="s">
        <v>2</v>
      </c>
      <c r="B8" s="318" t="s">
        <v>3</v>
      </c>
      <c r="C8" s="343" t="s">
        <v>4</v>
      </c>
      <c r="D8" s="310" t="s">
        <v>5</v>
      </c>
      <c r="E8" s="335" t="s">
        <v>6</v>
      </c>
      <c r="F8" s="335"/>
      <c r="G8" s="335" t="s">
        <v>6</v>
      </c>
      <c r="H8" s="335"/>
      <c r="I8" s="335" t="s">
        <v>6</v>
      </c>
      <c r="J8" s="291"/>
      <c r="R8" s="321" t="s">
        <v>2968</v>
      </c>
      <c r="S8" s="321"/>
      <c r="U8" s="321" t="s">
        <v>2969</v>
      </c>
      <c r="V8" s="321"/>
      <c r="X8" s="321" t="s">
        <v>2970</v>
      </c>
      <c r="Y8" s="321"/>
    </row>
    <row r="9" spans="1:33" ht="39" thickBot="1" x14ac:dyDescent="0.25">
      <c r="A9" s="342"/>
      <c r="B9" s="319"/>
      <c r="C9" s="344"/>
      <c r="D9" s="311"/>
      <c r="E9" s="183" t="s">
        <v>7</v>
      </c>
      <c r="F9" s="183" t="s">
        <v>8</v>
      </c>
      <c r="G9" s="183" t="s">
        <v>7</v>
      </c>
      <c r="H9" s="183" t="s">
        <v>8</v>
      </c>
      <c r="I9" s="168" t="s">
        <v>7</v>
      </c>
      <c r="J9" s="169" t="s">
        <v>8</v>
      </c>
    </row>
    <row r="10" spans="1:33" ht="25.5" x14ac:dyDescent="0.2">
      <c r="A10" s="16">
        <v>1</v>
      </c>
      <c r="B10" s="178" t="s">
        <v>3286</v>
      </c>
      <c r="C10" s="17" t="s">
        <v>2207</v>
      </c>
      <c r="D10" s="16" t="s">
        <v>740</v>
      </c>
      <c r="E10" s="123">
        <v>358</v>
      </c>
      <c r="F10" s="123">
        <v>393</v>
      </c>
      <c r="G10" s="123">
        <v>685</v>
      </c>
      <c r="H10" s="123">
        <v>784</v>
      </c>
      <c r="I10" s="173">
        <v>944</v>
      </c>
      <c r="J10" s="173">
        <v>1082</v>
      </c>
      <c r="K10" s="25">
        <f>р10гл3!E10/'10,3'!E10</f>
        <v>1.0698324022346368</v>
      </c>
      <c r="L10" s="25">
        <f>р10гл3!F10/'10,3'!F10</f>
        <v>1.0891009329940629</v>
      </c>
      <c r="M10" s="25">
        <f>р10гл3!H10/'10,3'!G10</f>
        <v>1.07007299270073</v>
      </c>
      <c r="N10" s="25">
        <f>р10гл3!I10/'10,3'!H10</f>
        <v>1.0879889455782314</v>
      </c>
      <c r="O10" s="25">
        <f>р10гл3!K10/'10,3'!I10</f>
        <v>1.0699152542372881</v>
      </c>
      <c r="P10" s="25">
        <f>р10гл3!M10/'10,3'!J10</f>
        <v>0.8918669131238447</v>
      </c>
      <c r="Q10" s="165"/>
      <c r="R10" s="150">
        <v>421</v>
      </c>
      <c r="S10" s="145">
        <f>R10/1.2</f>
        <v>350.83333333333337</v>
      </c>
      <c r="T10" s="145"/>
      <c r="U10" s="145">
        <v>839</v>
      </c>
      <c r="V10" s="145">
        <f>U10/1.2</f>
        <v>699.16666666666674</v>
      </c>
      <c r="W10" s="145"/>
      <c r="X10" s="145">
        <v>1158</v>
      </c>
      <c r="Y10" s="144">
        <f>X10/1.2</f>
        <v>965</v>
      </c>
      <c r="AA10" s="144"/>
      <c r="AC10" s="144"/>
      <c r="AE10" s="144"/>
      <c r="AG10" s="144"/>
    </row>
    <row r="11" spans="1:33" x14ac:dyDescent="0.2">
      <c r="A11" s="16">
        <v>2</v>
      </c>
      <c r="B11" s="178" t="s">
        <v>3287</v>
      </c>
      <c r="C11" s="17" t="s">
        <v>3256</v>
      </c>
      <c r="D11" s="16" t="s">
        <v>3029</v>
      </c>
      <c r="E11" s="123">
        <v>292</v>
      </c>
      <c r="F11" s="123">
        <v>336</v>
      </c>
      <c r="G11" s="123">
        <v>559</v>
      </c>
      <c r="H11" s="123">
        <v>640</v>
      </c>
      <c r="I11" s="173">
        <v>770</v>
      </c>
      <c r="J11" s="173">
        <v>882</v>
      </c>
      <c r="K11" s="25">
        <f>р10гл3!E11/'10,3'!E11</f>
        <v>1.5034246575342465</v>
      </c>
      <c r="L11" s="25">
        <f>р10гл3!F11/'10,3'!F11</f>
        <v>1.5945932539682539</v>
      </c>
      <c r="M11" s="25">
        <f>р10гл3!H11/'10,3'!G11</f>
        <v>1.4883720930232558</v>
      </c>
      <c r="N11" s="25">
        <f>р10гл3!I11/'10,3'!H11</f>
        <v>1.5853645833333334</v>
      </c>
      <c r="O11" s="25">
        <f>р10гл3!K11/'10,3'!I11</f>
        <v>1.2753246753246754</v>
      </c>
      <c r="P11" s="25">
        <f>р10гл3!M11/'10,3'!J11</f>
        <v>1.1130007558578987</v>
      </c>
      <c r="Q11" s="165"/>
      <c r="R11" s="150">
        <v>527</v>
      </c>
      <c r="S11" s="145">
        <f t="shared" ref="S11:S19" si="0">R11/1.2</f>
        <v>439.16666666666669</v>
      </c>
      <c r="T11" s="145"/>
      <c r="U11" s="145">
        <v>998</v>
      </c>
      <c r="V11" s="145">
        <f t="shared" ref="V11:V19" si="1">U11/1.2</f>
        <v>831.66666666666674</v>
      </c>
      <c r="W11" s="145"/>
      <c r="X11" s="145">
        <v>1178</v>
      </c>
      <c r="Y11" s="144">
        <f t="shared" ref="Y11:Y19" si="2">X11/1.2</f>
        <v>981.66666666666674</v>
      </c>
      <c r="AA11" s="144"/>
      <c r="AC11" s="144"/>
      <c r="AE11" s="144"/>
      <c r="AG11" s="144"/>
    </row>
    <row r="12" spans="1:33" ht="31.5" customHeight="1" x14ac:dyDescent="0.2">
      <c r="A12" s="170">
        <v>3</v>
      </c>
      <c r="B12" s="178" t="s">
        <v>3288</v>
      </c>
      <c r="C12" s="171" t="s">
        <v>2200</v>
      </c>
      <c r="D12" s="170" t="s">
        <v>3029</v>
      </c>
      <c r="E12" s="173">
        <v>409</v>
      </c>
      <c r="F12" s="173">
        <v>460</v>
      </c>
      <c r="G12" s="173">
        <v>699</v>
      </c>
      <c r="H12" s="173">
        <v>790</v>
      </c>
      <c r="I12" s="173">
        <v>1084</v>
      </c>
      <c r="J12" s="173">
        <v>1212</v>
      </c>
      <c r="K12" s="25">
        <f>р10гл3!E12/'10,3'!E12</f>
        <v>1.0709046454767726</v>
      </c>
      <c r="L12" s="25">
        <f>р10гл3!F12/'10,3'!F12</f>
        <v>1.087391304347826</v>
      </c>
      <c r="M12" s="25">
        <f>р10гл3!H12/'10,3'!G12</f>
        <v>1.0701001430615165</v>
      </c>
      <c r="N12" s="25">
        <f>р10гл3!I12/'10,3'!H12</f>
        <v>1.0874472573839662</v>
      </c>
      <c r="O12" s="25">
        <f>р10гл3!K12/'10,3'!I12</f>
        <v>1.070110701107011</v>
      </c>
      <c r="P12" s="25">
        <f>р10гл3!M12/'10,3'!J12</f>
        <v>0.89177667766776691</v>
      </c>
      <c r="Q12" s="165"/>
      <c r="R12" s="150">
        <v>492</v>
      </c>
      <c r="S12" s="145">
        <f t="shared" si="0"/>
        <v>410</v>
      </c>
      <c r="T12" s="145"/>
      <c r="U12" s="145">
        <v>845</v>
      </c>
      <c r="V12" s="145">
        <f t="shared" si="1"/>
        <v>704.16666666666674</v>
      </c>
      <c r="W12" s="145"/>
      <c r="X12" s="145">
        <v>1297</v>
      </c>
      <c r="Y12" s="144">
        <f t="shared" si="2"/>
        <v>1080.8333333333335</v>
      </c>
      <c r="AA12" s="144"/>
      <c r="AC12" s="144"/>
      <c r="AE12" s="144"/>
      <c r="AG12" s="144"/>
    </row>
    <row r="13" spans="1:33" ht="31.5" customHeight="1" x14ac:dyDescent="0.2">
      <c r="A13" s="16">
        <v>4</v>
      </c>
      <c r="B13" s="178" t="s">
        <v>3289</v>
      </c>
      <c r="C13" s="17" t="s">
        <v>2201</v>
      </c>
      <c r="D13" s="16" t="s">
        <v>3029</v>
      </c>
      <c r="E13" s="173">
        <v>473</v>
      </c>
      <c r="F13" s="173">
        <v>531</v>
      </c>
      <c r="G13" s="173">
        <v>805</v>
      </c>
      <c r="H13" s="173">
        <v>910</v>
      </c>
      <c r="I13" s="173">
        <v>1250</v>
      </c>
      <c r="J13" s="173">
        <v>1400</v>
      </c>
      <c r="K13" s="25">
        <f>р10гл3!E13/'10,3'!E13</f>
        <v>1.069767441860465</v>
      </c>
      <c r="L13" s="25">
        <f>р10гл3!F13/'10,3'!F13</f>
        <v>1.0875078468298809</v>
      </c>
      <c r="M13" s="25">
        <f>р10гл3!H13/'10,3'!G13</f>
        <v>1.0695652173913044</v>
      </c>
      <c r="N13" s="25">
        <f>р10гл3!I13/'10,3'!H13</f>
        <v>1.0881684981684983</v>
      </c>
      <c r="O13" s="25">
        <f>р10гл3!K13/'10,3'!I13</f>
        <v>1.0704</v>
      </c>
      <c r="P13" s="25">
        <f>р10гл3!M13/'10,3'!J13</f>
        <v>0.89166666666666683</v>
      </c>
      <c r="Q13" s="165"/>
      <c r="R13" s="150">
        <v>568</v>
      </c>
      <c r="S13" s="145">
        <f t="shared" si="0"/>
        <v>473.33333333333337</v>
      </c>
      <c r="T13" s="145"/>
      <c r="U13" s="145">
        <v>974</v>
      </c>
      <c r="V13" s="145">
        <f t="shared" si="1"/>
        <v>811.66666666666674</v>
      </c>
      <c r="W13" s="145"/>
      <c r="X13" s="145">
        <v>1498</v>
      </c>
      <c r="Y13" s="144">
        <f t="shared" si="2"/>
        <v>1248.3333333333335</v>
      </c>
      <c r="AA13" s="144"/>
      <c r="AC13" s="144"/>
      <c r="AE13" s="144"/>
      <c r="AG13" s="144"/>
    </row>
    <row r="14" spans="1:33" ht="31.5" customHeight="1" x14ac:dyDescent="0.2">
      <c r="A14" s="16">
        <f t="shared" ref="A14:A19" si="3">A13+1</f>
        <v>5</v>
      </c>
      <c r="B14" s="178" t="s">
        <v>3290</v>
      </c>
      <c r="C14" s="17" t="s">
        <v>2202</v>
      </c>
      <c r="D14" s="16" t="s">
        <v>3029</v>
      </c>
      <c r="E14" s="173">
        <v>567</v>
      </c>
      <c r="F14" s="173">
        <v>637</v>
      </c>
      <c r="G14" s="173">
        <v>966</v>
      </c>
      <c r="H14" s="173">
        <v>1092</v>
      </c>
      <c r="I14" s="173">
        <v>1501</v>
      </c>
      <c r="J14" s="173">
        <v>1678</v>
      </c>
      <c r="K14" s="25">
        <f>р10гл3!E14/'10,3'!E14</f>
        <v>1.0705467372134039</v>
      </c>
      <c r="L14" s="25">
        <f>р10гл3!F14/'10,3'!F14</f>
        <v>1.088487702773417</v>
      </c>
      <c r="M14" s="25">
        <f>р10гл3!H14/'10,3'!G14</f>
        <v>1.0703933747412009</v>
      </c>
      <c r="N14" s="25">
        <f>р10гл3!I14/'10,3'!H14</f>
        <v>1.0874236874236876</v>
      </c>
      <c r="O14" s="25">
        <f>р10гл3!K14/'10,3'!I14</f>
        <v>1.0699533644237176</v>
      </c>
      <c r="P14" s="25">
        <f>р10гл3!M14/'10,3'!J14</f>
        <v>0.89143822010329765</v>
      </c>
      <c r="Q14" s="165"/>
      <c r="R14" s="150">
        <v>682</v>
      </c>
      <c r="S14" s="145">
        <f t="shared" si="0"/>
        <v>568.33333333333337</v>
      </c>
      <c r="T14" s="145"/>
      <c r="U14" s="145">
        <v>1168</v>
      </c>
      <c r="V14" s="145">
        <f t="shared" si="1"/>
        <v>973.33333333333337</v>
      </c>
      <c r="W14" s="145"/>
      <c r="X14" s="145">
        <v>1795</v>
      </c>
      <c r="Y14" s="144">
        <f t="shared" si="2"/>
        <v>1495.8333333333335</v>
      </c>
      <c r="AA14" s="144"/>
      <c r="AC14" s="144"/>
      <c r="AE14" s="144"/>
      <c r="AG14" s="144"/>
    </row>
    <row r="15" spans="1:33" ht="31.5" customHeight="1" x14ac:dyDescent="0.2">
      <c r="A15" s="16">
        <f t="shared" si="3"/>
        <v>6</v>
      </c>
      <c r="B15" s="178" t="s">
        <v>3291</v>
      </c>
      <c r="C15" s="17" t="s">
        <v>2203</v>
      </c>
      <c r="D15" s="16" t="s">
        <v>3029</v>
      </c>
      <c r="E15" s="173">
        <v>661</v>
      </c>
      <c r="F15" s="173">
        <v>742</v>
      </c>
      <c r="G15" s="173">
        <v>1128</v>
      </c>
      <c r="H15" s="173">
        <v>1273</v>
      </c>
      <c r="I15" s="173">
        <v>1751</v>
      </c>
      <c r="J15" s="173">
        <v>1958</v>
      </c>
      <c r="K15" s="25">
        <f>р10гл3!E15/'10,3'!E15</f>
        <v>1.0695915279878971</v>
      </c>
      <c r="L15" s="25">
        <f>р10гл3!F15/'10,3'!F15</f>
        <v>1.0879155435759211</v>
      </c>
      <c r="M15" s="25">
        <f>р10гл3!H15/'10,3'!G15</f>
        <v>1.0700354609929077</v>
      </c>
      <c r="N15" s="25">
        <f>р10гл3!I15/'10,3'!H15</f>
        <v>1.087745483110762</v>
      </c>
      <c r="O15" s="25">
        <f>р10гл3!K15/'10,3'!I15</f>
        <v>1.0702455739577383</v>
      </c>
      <c r="P15" s="25">
        <f>р10гл3!M15/'10,3'!J15</f>
        <v>0.89164113040517545</v>
      </c>
      <c r="Q15" s="165"/>
      <c r="R15" s="150">
        <v>794</v>
      </c>
      <c r="S15" s="145">
        <f t="shared" si="0"/>
        <v>661.66666666666674</v>
      </c>
      <c r="T15" s="145"/>
      <c r="U15" s="145">
        <v>1362</v>
      </c>
      <c r="V15" s="145">
        <f t="shared" si="1"/>
        <v>1135</v>
      </c>
      <c r="W15" s="145"/>
      <c r="X15" s="145">
        <v>2095</v>
      </c>
      <c r="Y15" s="144">
        <f t="shared" si="2"/>
        <v>1745.8333333333335</v>
      </c>
      <c r="AA15" s="144"/>
      <c r="AC15" s="144"/>
      <c r="AE15" s="144"/>
      <c r="AG15" s="144"/>
    </row>
    <row r="16" spans="1:33" x14ac:dyDescent="0.2">
      <c r="A16" s="16">
        <f t="shared" si="3"/>
        <v>7</v>
      </c>
      <c r="B16" s="178" t="s">
        <v>3292</v>
      </c>
      <c r="C16" s="17" t="s">
        <v>2204</v>
      </c>
      <c r="D16" s="16" t="s">
        <v>3029</v>
      </c>
      <c r="E16" s="173">
        <v>28</v>
      </c>
      <c r="F16" s="173">
        <v>31</v>
      </c>
      <c r="G16" s="173">
        <v>51</v>
      </c>
      <c r="H16" s="173">
        <v>60</v>
      </c>
      <c r="I16" s="173">
        <v>72</v>
      </c>
      <c r="J16" s="173">
        <v>81</v>
      </c>
      <c r="K16" s="25">
        <f>р10гл3!E16/'10,3'!E16</f>
        <v>1.0714285714285714</v>
      </c>
      <c r="L16" s="25">
        <f>р10гл3!F16/'10,3'!F16</f>
        <v>1.082258064516129</v>
      </c>
      <c r="M16" s="25">
        <f>р10гл3!H16/'10,3'!G16</f>
        <v>1.0784313725490196</v>
      </c>
      <c r="N16" s="25">
        <f>р10гл3!I16/'10,3'!H16</f>
        <v>1.0844444444444443</v>
      </c>
      <c r="O16" s="25">
        <f>р10гл3!K16/'10,3'!I16</f>
        <v>1.0694444444444444</v>
      </c>
      <c r="P16" s="25">
        <f>р10гл3!M16/'10,3'!J16</f>
        <v>0.89506172839506171</v>
      </c>
      <c r="Q16" s="165"/>
      <c r="R16" s="150">
        <v>33</v>
      </c>
      <c r="S16" s="145">
        <f t="shared" si="0"/>
        <v>27.5</v>
      </c>
      <c r="T16" s="145"/>
      <c r="U16" s="145">
        <v>64</v>
      </c>
      <c r="V16" s="145">
        <f t="shared" si="1"/>
        <v>53.333333333333336</v>
      </c>
      <c r="W16" s="145"/>
      <c r="X16" s="145">
        <v>87</v>
      </c>
      <c r="Y16" s="144">
        <f t="shared" si="2"/>
        <v>72.5</v>
      </c>
      <c r="AA16" s="144"/>
      <c r="AC16" s="144"/>
      <c r="AE16" s="144"/>
      <c r="AG16" s="144"/>
    </row>
    <row r="17" spans="1:33" x14ac:dyDescent="0.2">
      <c r="A17" s="16">
        <f t="shared" si="3"/>
        <v>8</v>
      </c>
      <c r="B17" s="178" t="s">
        <v>3293</v>
      </c>
      <c r="C17" s="17" t="s">
        <v>2205</v>
      </c>
      <c r="D17" s="16" t="s">
        <v>3029</v>
      </c>
      <c r="E17" s="173">
        <v>134</v>
      </c>
      <c r="F17" s="173">
        <v>154</v>
      </c>
      <c r="G17" s="173">
        <v>258</v>
      </c>
      <c r="H17" s="173">
        <v>295</v>
      </c>
      <c r="I17" s="173">
        <v>356</v>
      </c>
      <c r="J17" s="173">
        <v>408</v>
      </c>
      <c r="K17" s="25">
        <f>р10гл3!E17/'10,3'!E17</f>
        <v>1.0671641791044777</v>
      </c>
      <c r="L17" s="25">
        <f>р10гл3!F17/'10,3'!F17</f>
        <v>1.0892857142857142</v>
      </c>
      <c r="M17" s="25">
        <f>р10гл3!H17/'10,3'!G17</f>
        <v>1.069767441860465</v>
      </c>
      <c r="N17" s="25">
        <f>р10гл3!I17/'10,3'!H17</f>
        <v>1.0890395480225989</v>
      </c>
      <c r="O17" s="25">
        <f>р10гл3!K17/'10,3'!I17</f>
        <v>1.0702247191011236</v>
      </c>
      <c r="P17" s="25">
        <f>р10гл3!M17/'10,3'!J17</f>
        <v>0.89256535947712423</v>
      </c>
      <c r="Q17" s="172"/>
      <c r="R17" s="150">
        <v>165</v>
      </c>
      <c r="S17" s="145">
        <f t="shared" si="0"/>
        <v>137.5</v>
      </c>
      <c r="T17" s="145"/>
      <c r="U17" s="145">
        <v>316</v>
      </c>
      <c r="V17" s="145">
        <f t="shared" si="1"/>
        <v>263.33333333333337</v>
      </c>
      <c r="W17" s="145"/>
      <c r="X17" s="145">
        <v>437</v>
      </c>
      <c r="Y17" s="144">
        <f t="shared" si="2"/>
        <v>364.16666666666669</v>
      </c>
      <c r="AA17" s="144"/>
      <c r="AC17" s="144"/>
      <c r="AE17" s="144"/>
      <c r="AG17" s="144"/>
    </row>
    <row r="18" spans="1:33" x14ac:dyDescent="0.2">
      <c r="A18" s="16">
        <f t="shared" si="3"/>
        <v>9</v>
      </c>
      <c r="B18" s="178" t="s">
        <v>3294</v>
      </c>
      <c r="C18" s="17" t="s">
        <v>2206</v>
      </c>
      <c r="D18" s="16" t="s">
        <v>2211</v>
      </c>
      <c r="E18" s="173">
        <v>46</v>
      </c>
      <c r="F18" s="173">
        <v>52</v>
      </c>
      <c r="G18" s="173">
        <v>89</v>
      </c>
      <c r="H18" s="173">
        <v>103</v>
      </c>
      <c r="I18" s="173">
        <v>122</v>
      </c>
      <c r="J18" s="173">
        <v>141</v>
      </c>
      <c r="K18" s="25">
        <f>р10гл3!E18/'10,3'!E18</f>
        <v>1.0652173913043479</v>
      </c>
      <c r="L18" s="25">
        <f>р10гл3!F18/'10,3'!F18</f>
        <v>1.094871794871795</v>
      </c>
      <c r="M18" s="25">
        <f>р10гл3!H18/'10,3'!G18</f>
        <v>1.0674157303370786</v>
      </c>
      <c r="N18" s="25">
        <f>р10гл3!I18/'10,3'!H18</f>
        <v>1.0857605177993528</v>
      </c>
      <c r="O18" s="25">
        <f>р10гл3!K18/'10,3'!I18</f>
        <v>1.0737704918032787</v>
      </c>
      <c r="P18" s="25">
        <f>р10гл3!M18/'10,3'!J18</f>
        <v>0.89243498817966915</v>
      </c>
      <c r="Q18" s="172"/>
      <c r="R18" s="150">
        <v>56</v>
      </c>
      <c r="S18" s="145">
        <f t="shared" si="0"/>
        <v>46.666666666666671</v>
      </c>
      <c r="T18" s="145"/>
      <c r="U18" s="145">
        <v>110</v>
      </c>
      <c r="V18" s="145">
        <f t="shared" si="1"/>
        <v>91.666666666666671</v>
      </c>
      <c r="W18" s="145"/>
      <c r="X18" s="145">
        <v>151</v>
      </c>
      <c r="Y18" s="144">
        <f t="shared" si="2"/>
        <v>125.83333333333334</v>
      </c>
      <c r="AA18" s="144"/>
      <c r="AC18" s="144"/>
      <c r="AE18" s="144"/>
      <c r="AG18" s="144"/>
    </row>
    <row r="19" spans="1:33" ht="25.5" x14ac:dyDescent="0.2">
      <c r="A19" s="16">
        <f t="shared" si="3"/>
        <v>10</v>
      </c>
      <c r="B19" s="178" t="s">
        <v>3295</v>
      </c>
      <c r="C19" s="17" t="s">
        <v>3285</v>
      </c>
      <c r="D19" s="16" t="s">
        <v>15</v>
      </c>
      <c r="E19" s="123">
        <v>151</v>
      </c>
      <c r="F19" s="123">
        <v>167</v>
      </c>
      <c r="G19" s="123">
        <v>230</v>
      </c>
      <c r="H19" s="123">
        <v>259</v>
      </c>
      <c r="I19" s="123">
        <v>375</v>
      </c>
      <c r="J19" s="123">
        <v>413</v>
      </c>
      <c r="K19" s="25">
        <f>р10гл3!E19/'10,3'!E19</f>
        <v>1.0728476821192052</v>
      </c>
      <c r="L19" s="25">
        <f>р10гл3!F19/'10,3'!F19</f>
        <v>1.0897205588822356</v>
      </c>
      <c r="M19" s="25">
        <f>р10гл3!H19/'10,3'!G19</f>
        <v>1.0695652173913044</v>
      </c>
      <c r="N19" s="25">
        <f>р10гл3!I19/'10,3'!H19</f>
        <v>1.0873230373230374</v>
      </c>
      <c r="O19" s="25">
        <f>р10гл3!K19/'10,3'!I19</f>
        <v>1.0693333333333332</v>
      </c>
      <c r="P19" s="25">
        <f>р10гл3!M19/'10,3'!J19</f>
        <v>0.89184826472962075</v>
      </c>
      <c r="R19" s="102">
        <v>179</v>
      </c>
      <c r="S19" s="145">
        <f t="shared" si="0"/>
        <v>149.16666666666669</v>
      </c>
      <c r="U19" s="102">
        <v>277</v>
      </c>
      <c r="V19" s="145">
        <f t="shared" si="1"/>
        <v>230.83333333333334</v>
      </c>
      <c r="X19" s="102">
        <v>442</v>
      </c>
      <c r="Y19" s="144">
        <f t="shared" si="2"/>
        <v>368.33333333333337</v>
      </c>
    </row>
    <row r="20" spans="1:33" x14ac:dyDescent="0.2">
      <c r="C20" s="122"/>
      <c r="D20" s="122"/>
      <c r="J20" s="144">
        <f>SUM(E10:J19)</f>
        <v>35778</v>
      </c>
    </row>
    <row r="21" spans="1:33" x14ac:dyDescent="0.2">
      <c r="C21" s="122"/>
      <c r="D21" s="122"/>
      <c r="J21" s="144">
        <f>SUM(р10гл3!E10:M19)</f>
        <v>59437.193333333336</v>
      </c>
    </row>
    <row r="22" spans="1:33" x14ac:dyDescent="0.2">
      <c r="E22" s="145"/>
      <c r="F22" s="145"/>
      <c r="G22" s="145"/>
      <c r="H22" s="145"/>
      <c r="I22" s="145"/>
      <c r="J22" s="145">
        <f>J21/J20</f>
        <v>1.661277693927367</v>
      </c>
    </row>
    <row r="23" spans="1:33" x14ac:dyDescent="0.2">
      <c r="E23" s="145"/>
      <c r="F23" s="145"/>
      <c r="G23" s="145"/>
      <c r="H23" s="145"/>
      <c r="I23" s="145"/>
      <c r="J23" s="145"/>
    </row>
    <row r="24" spans="1:33" x14ac:dyDescent="0.2">
      <c r="E24" s="145"/>
      <c r="F24" s="145"/>
      <c r="G24" s="145"/>
      <c r="H24" s="145"/>
      <c r="I24" s="145"/>
      <c r="J24" s="145"/>
    </row>
    <row r="26" spans="1:33" x14ac:dyDescent="0.2">
      <c r="E26" s="145"/>
      <c r="F26" s="145"/>
      <c r="G26" s="145"/>
      <c r="H26" s="145"/>
      <c r="I26" s="145"/>
      <c r="J26" s="145"/>
    </row>
    <row r="27" spans="1:33" x14ac:dyDescent="0.2">
      <c r="E27" s="145"/>
      <c r="F27" s="145"/>
      <c r="G27" s="145"/>
      <c r="H27" s="145"/>
      <c r="I27" s="145"/>
      <c r="J27" s="145"/>
    </row>
    <row r="29" spans="1:33" x14ac:dyDescent="0.2">
      <c r="E29" s="145"/>
      <c r="F29" s="145"/>
      <c r="G29" s="145"/>
      <c r="H29" s="145"/>
      <c r="I29" s="145"/>
      <c r="J29" s="145"/>
    </row>
    <row r="30" spans="1:33" x14ac:dyDescent="0.2">
      <c r="E30" s="145"/>
      <c r="F30" s="145"/>
      <c r="G30" s="145"/>
      <c r="H30" s="145"/>
      <c r="I30" s="145"/>
      <c r="J30" s="145"/>
    </row>
  </sheetData>
  <mergeCells count="16">
    <mergeCell ref="A8:A9"/>
    <mergeCell ref="B8:B9"/>
    <mergeCell ref="C8:C9"/>
    <mergeCell ref="D8:D9"/>
    <mergeCell ref="E8:F8"/>
    <mergeCell ref="A1:J1"/>
    <mergeCell ref="A4:I4"/>
    <mergeCell ref="E7:F7"/>
    <mergeCell ref="G7:H7"/>
    <mergeCell ref="I7:J7"/>
    <mergeCell ref="R7:S7"/>
    <mergeCell ref="R8:S8"/>
    <mergeCell ref="U8:V8"/>
    <mergeCell ref="X8:Y8"/>
    <mergeCell ref="G8:H8"/>
    <mergeCell ref="I8:J8"/>
  </mergeCells>
  <pageMargins left="0.7" right="0.7" top="0.75" bottom="0.75" header="0.3" footer="0.3"/>
  <pageSetup paperSize="9" scale="5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J30"/>
  <sheetViews>
    <sheetView view="pageBreakPreview" zoomScaleNormal="100" zoomScaleSheetLayoutView="100" workbookViewId="0">
      <selection activeCell="M9" sqref="M9"/>
    </sheetView>
  </sheetViews>
  <sheetFormatPr defaultColWidth="9.140625" defaultRowHeight="12.75" x14ac:dyDescent="0.2"/>
  <cols>
    <col min="1" max="1" width="4.7109375" style="102" customWidth="1"/>
    <col min="2" max="2" width="8.5703125" style="102" customWidth="1"/>
    <col min="3" max="3" width="54.7109375" style="102" customWidth="1"/>
    <col min="4" max="4" width="10.5703125" style="102" customWidth="1"/>
    <col min="5" max="12" width="12.5703125" style="102" customWidth="1"/>
    <col min="13" max="13" width="13" style="102" customWidth="1"/>
    <col min="14" max="14" width="9.140625" style="102" customWidth="1"/>
    <col min="15" max="17" width="9.140625" style="165" customWidth="1"/>
    <col min="18" max="20" width="9.140625" style="166" customWidth="1"/>
    <col min="21" max="31" width="9.140625" style="102" customWidth="1"/>
    <col min="32" max="32" width="20.28515625" style="102" customWidth="1"/>
    <col min="33" max="36" width="9.140625" style="102" customWidth="1"/>
    <col min="37" max="268" width="9.140625" style="102"/>
    <col min="269" max="269" width="11.5703125" style="102" customWidth="1"/>
    <col min="270" max="270" width="13.140625" style="102" customWidth="1"/>
    <col min="271" max="271" width="48.42578125" style="102" customWidth="1"/>
    <col min="272" max="272" width="13.85546875" style="102" customWidth="1"/>
    <col min="273" max="273" width="11.42578125" style="102" customWidth="1"/>
    <col min="274" max="274" width="11.85546875" style="102" customWidth="1"/>
    <col min="275" max="524" width="9.140625" style="102"/>
    <col min="525" max="525" width="11.5703125" style="102" customWidth="1"/>
    <col min="526" max="526" width="13.140625" style="102" customWidth="1"/>
    <col min="527" max="527" width="48.42578125" style="102" customWidth="1"/>
    <col min="528" max="528" width="13.85546875" style="102" customWidth="1"/>
    <col min="529" max="529" width="11.42578125" style="102" customWidth="1"/>
    <col min="530" max="530" width="11.85546875" style="102" customWidth="1"/>
    <col min="531" max="780" width="9.140625" style="102"/>
    <col min="781" max="781" width="11.5703125" style="102" customWidth="1"/>
    <col min="782" max="782" width="13.140625" style="102" customWidth="1"/>
    <col min="783" max="783" width="48.42578125" style="102" customWidth="1"/>
    <col min="784" max="784" width="13.85546875" style="102" customWidth="1"/>
    <col min="785" max="785" width="11.42578125" style="102" customWidth="1"/>
    <col min="786" max="786" width="11.85546875" style="102" customWidth="1"/>
    <col min="787" max="1036" width="9.140625" style="102"/>
    <col min="1037" max="1037" width="11.5703125" style="102" customWidth="1"/>
    <col min="1038" max="1038" width="13.140625" style="102" customWidth="1"/>
    <col min="1039" max="1039" width="48.42578125" style="102" customWidth="1"/>
    <col min="1040" max="1040" width="13.85546875" style="102" customWidth="1"/>
    <col min="1041" max="1041" width="11.42578125" style="102" customWidth="1"/>
    <col min="1042" max="1042" width="11.85546875" style="102" customWidth="1"/>
    <col min="1043" max="1292" width="9.140625" style="102"/>
    <col min="1293" max="1293" width="11.5703125" style="102" customWidth="1"/>
    <col min="1294" max="1294" width="13.140625" style="102" customWidth="1"/>
    <col min="1295" max="1295" width="48.42578125" style="102" customWidth="1"/>
    <col min="1296" max="1296" width="13.85546875" style="102" customWidth="1"/>
    <col min="1297" max="1297" width="11.42578125" style="102" customWidth="1"/>
    <col min="1298" max="1298" width="11.85546875" style="102" customWidth="1"/>
    <col min="1299" max="1548" width="9.140625" style="102"/>
    <col min="1549" max="1549" width="11.5703125" style="102" customWidth="1"/>
    <col min="1550" max="1550" width="13.140625" style="102" customWidth="1"/>
    <col min="1551" max="1551" width="48.42578125" style="102" customWidth="1"/>
    <col min="1552" max="1552" width="13.85546875" style="102" customWidth="1"/>
    <col min="1553" max="1553" width="11.42578125" style="102" customWidth="1"/>
    <col min="1554" max="1554" width="11.85546875" style="102" customWidth="1"/>
    <col min="1555" max="1804" width="9.140625" style="102"/>
    <col min="1805" max="1805" width="11.5703125" style="102" customWidth="1"/>
    <col min="1806" max="1806" width="13.140625" style="102" customWidth="1"/>
    <col min="1807" max="1807" width="48.42578125" style="102" customWidth="1"/>
    <col min="1808" max="1808" width="13.85546875" style="102" customWidth="1"/>
    <col min="1809" max="1809" width="11.42578125" style="102" customWidth="1"/>
    <col min="1810" max="1810" width="11.85546875" style="102" customWidth="1"/>
    <col min="1811" max="2060" width="9.140625" style="102"/>
    <col min="2061" max="2061" width="11.5703125" style="102" customWidth="1"/>
    <col min="2062" max="2062" width="13.140625" style="102" customWidth="1"/>
    <col min="2063" max="2063" width="48.42578125" style="102" customWidth="1"/>
    <col min="2064" max="2064" width="13.85546875" style="102" customWidth="1"/>
    <col min="2065" max="2065" width="11.42578125" style="102" customWidth="1"/>
    <col min="2066" max="2066" width="11.85546875" style="102" customWidth="1"/>
    <col min="2067" max="2316" width="9.140625" style="102"/>
    <col min="2317" max="2317" width="11.5703125" style="102" customWidth="1"/>
    <col min="2318" max="2318" width="13.140625" style="102" customWidth="1"/>
    <col min="2319" max="2319" width="48.42578125" style="102" customWidth="1"/>
    <col min="2320" max="2320" width="13.85546875" style="102" customWidth="1"/>
    <col min="2321" max="2321" width="11.42578125" style="102" customWidth="1"/>
    <col min="2322" max="2322" width="11.85546875" style="102" customWidth="1"/>
    <col min="2323" max="2572" width="9.140625" style="102"/>
    <col min="2573" max="2573" width="11.5703125" style="102" customWidth="1"/>
    <col min="2574" max="2574" width="13.140625" style="102" customWidth="1"/>
    <col min="2575" max="2575" width="48.42578125" style="102" customWidth="1"/>
    <col min="2576" max="2576" width="13.85546875" style="102" customWidth="1"/>
    <col min="2577" max="2577" width="11.42578125" style="102" customWidth="1"/>
    <col min="2578" max="2578" width="11.85546875" style="102" customWidth="1"/>
    <col min="2579" max="2828" width="9.140625" style="102"/>
    <col min="2829" max="2829" width="11.5703125" style="102" customWidth="1"/>
    <col min="2830" max="2830" width="13.140625" style="102" customWidth="1"/>
    <col min="2831" max="2831" width="48.42578125" style="102" customWidth="1"/>
    <col min="2832" max="2832" width="13.85546875" style="102" customWidth="1"/>
    <col min="2833" max="2833" width="11.42578125" style="102" customWidth="1"/>
    <col min="2834" max="2834" width="11.85546875" style="102" customWidth="1"/>
    <col min="2835" max="3084" width="9.140625" style="102"/>
    <col min="3085" max="3085" width="11.5703125" style="102" customWidth="1"/>
    <col min="3086" max="3086" width="13.140625" style="102" customWidth="1"/>
    <col min="3087" max="3087" width="48.42578125" style="102" customWidth="1"/>
    <col min="3088" max="3088" width="13.85546875" style="102" customWidth="1"/>
    <col min="3089" max="3089" width="11.42578125" style="102" customWidth="1"/>
    <col min="3090" max="3090" width="11.85546875" style="102" customWidth="1"/>
    <col min="3091" max="3340" width="9.140625" style="102"/>
    <col min="3341" max="3341" width="11.5703125" style="102" customWidth="1"/>
    <col min="3342" max="3342" width="13.140625" style="102" customWidth="1"/>
    <col min="3343" max="3343" width="48.42578125" style="102" customWidth="1"/>
    <col min="3344" max="3344" width="13.85546875" style="102" customWidth="1"/>
    <col min="3345" max="3345" width="11.42578125" style="102" customWidth="1"/>
    <col min="3346" max="3346" width="11.85546875" style="102" customWidth="1"/>
    <col min="3347" max="3596" width="9.140625" style="102"/>
    <col min="3597" max="3597" width="11.5703125" style="102" customWidth="1"/>
    <col min="3598" max="3598" width="13.140625" style="102" customWidth="1"/>
    <col min="3599" max="3599" width="48.42578125" style="102" customWidth="1"/>
    <col min="3600" max="3600" width="13.85546875" style="102" customWidth="1"/>
    <col min="3601" max="3601" width="11.42578125" style="102" customWidth="1"/>
    <col min="3602" max="3602" width="11.85546875" style="102" customWidth="1"/>
    <col min="3603" max="3852" width="9.140625" style="102"/>
    <col min="3853" max="3853" width="11.5703125" style="102" customWidth="1"/>
    <col min="3854" max="3854" width="13.140625" style="102" customWidth="1"/>
    <col min="3855" max="3855" width="48.42578125" style="102" customWidth="1"/>
    <col min="3856" max="3856" width="13.85546875" style="102" customWidth="1"/>
    <col min="3857" max="3857" width="11.42578125" style="102" customWidth="1"/>
    <col min="3858" max="3858" width="11.85546875" style="102" customWidth="1"/>
    <col min="3859" max="4108" width="9.140625" style="102"/>
    <col min="4109" max="4109" width="11.5703125" style="102" customWidth="1"/>
    <col min="4110" max="4110" width="13.140625" style="102" customWidth="1"/>
    <col min="4111" max="4111" width="48.42578125" style="102" customWidth="1"/>
    <col min="4112" max="4112" width="13.85546875" style="102" customWidth="1"/>
    <col min="4113" max="4113" width="11.42578125" style="102" customWidth="1"/>
    <col min="4114" max="4114" width="11.85546875" style="102" customWidth="1"/>
    <col min="4115" max="4364" width="9.140625" style="102"/>
    <col min="4365" max="4365" width="11.5703125" style="102" customWidth="1"/>
    <col min="4366" max="4366" width="13.140625" style="102" customWidth="1"/>
    <col min="4367" max="4367" width="48.42578125" style="102" customWidth="1"/>
    <col min="4368" max="4368" width="13.85546875" style="102" customWidth="1"/>
    <col min="4369" max="4369" width="11.42578125" style="102" customWidth="1"/>
    <col min="4370" max="4370" width="11.85546875" style="102" customWidth="1"/>
    <col min="4371" max="4620" width="9.140625" style="102"/>
    <col min="4621" max="4621" width="11.5703125" style="102" customWidth="1"/>
    <col min="4622" max="4622" width="13.140625" style="102" customWidth="1"/>
    <col min="4623" max="4623" width="48.42578125" style="102" customWidth="1"/>
    <col min="4624" max="4624" width="13.85546875" style="102" customWidth="1"/>
    <col min="4625" max="4625" width="11.42578125" style="102" customWidth="1"/>
    <col min="4626" max="4626" width="11.85546875" style="102" customWidth="1"/>
    <col min="4627" max="4876" width="9.140625" style="102"/>
    <col min="4877" max="4877" width="11.5703125" style="102" customWidth="1"/>
    <col min="4878" max="4878" width="13.140625" style="102" customWidth="1"/>
    <col min="4879" max="4879" width="48.42578125" style="102" customWidth="1"/>
    <col min="4880" max="4880" width="13.85546875" style="102" customWidth="1"/>
    <col min="4881" max="4881" width="11.42578125" style="102" customWidth="1"/>
    <col min="4882" max="4882" width="11.85546875" style="102" customWidth="1"/>
    <col min="4883" max="5132" width="9.140625" style="102"/>
    <col min="5133" max="5133" width="11.5703125" style="102" customWidth="1"/>
    <col min="5134" max="5134" width="13.140625" style="102" customWidth="1"/>
    <col min="5135" max="5135" width="48.42578125" style="102" customWidth="1"/>
    <col min="5136" max="5136" width="13.85546875" style="102" customWidth="1"/>
    <col min="5137" max="5137" width="11.42578125" style="102" customWidth="1"/>
    <col min="5138" max="5138" width="11.85546875" style="102" customWidth="1"/>
    <col min="5139" max="5388" width="9.140625" style="102"/>
    <col min="5389" max="5389" width="11.5703125" style="102" customWidth="1"/>
    <col min="5390" max="5390" width="13.140625" style="102" customWidth="1"/>
    <col min="5391" max="5391" width="48.42578125" style="102" customWidth="1"/>
    <col min="5392" max="5392" width="13.85546875" style="102" customWidth="1"/>
    <col min="5393" max="5393" width="11.42578125" style="102" customWidth="1"/>
    <col min="5394" max="5394" width="11.85546875" style="102" customWidth="1"/>
    <col min="5395" max="5644" width="9.140625" style="102"/>
    <col min="5645" max="5645" width="11.5703125" style="102" customWidth="1"/>
    <col min="5646" max="5646" width="13.140625" style="102" customWidth="1"/>
    <col min="5647" max="5647" width="48.42578125" style="102" customWidth="1"/>
    <col min="5648" max="5648" width="13.85546875" style="102" customWidth="1"/>
    <col min="5649" max="5649" width="11.42578125" style="102" customWidth="1"/>
    <col min="5650" max="5650" width="11.85546875" style="102" customWidth="1"/>
    <col min="5651" max="5900" width="9.140625" style="102"/>
    <col min="5901" max="5901" width="11.5703125" style="102" customWidth="1"/>
    <col min="5902" max="5902" width="13.140625" style="102" customWidth="1"/>
    <col min="5903" max="5903" width="48.42578125" style="102" customWidth="1"/>
    <col min="5904" max="5904" width="13.85546875" style="102" customWidth="1"/>
    <col min="5905" max="5905" width="11.42578125" style="102" customWidth="1"/>
    <col min="5906" max="5906" width="11.85546875" style="102" customWidth="1"/>
    <col min="5907" max="6156" width="9.140625" style="102"/>
    <col min="6157" max="6157" width="11.5703125" style="102" customWidth="1"/>
    <col min="6158" max="6158" width="13.140625" style="102" customWidth="1"/>
    <col min="6159" max="6159" width="48.42578125" style="102" customWidth="1"/>
    <col min="6160" max="6160" width="13.85546875" style="102" customWidth="1"/>
    <col min="6161" max="6161" width="11.42578125" style="102" customWidth="1"/>
    <col min="6162" max="6162" width="11.85546875" style="102" customWidth="1"/>
    <col min="6163" max="6412" width="9.140625" style="102"/>
    <col min="6413" max="6413" width="11.5703125" style="102" customWidth="1"/>
    <col min="6414" max="6414" width="13.140625" style="102" customWidth="1"/>
    <col min="6415" max="6415" width="48.42578125" style="102" customWidth="1"/>
    <col min="6416" max="6416" width="13.85546875" style="102" customWidth="1"/>
    <col min="6417" max="6417" width="11.42578125" style="102" customWidth="1"/>
    <col min="6418" max="6418" width="11.85546875" style="102" customWidth="1"/>
    <col min="6419" max="6668" width="9.140625" style="102"/>
    <col min="6669" max="6669" width="11.5703125" style="102" customWidth="1"/>
    <col min="6670" max="6670" width="13.140625" style="102" customWidth="1"/>
    <col min="6671" max="6671" width="48.42578125" style="102" customWidth="1"/>
    <col min="6672" max="6672" width="13.85546875" style="102" customWidth="1"/>
    <col min="6673" max="6673" width="11.42578125" style="102" customWidth="1"/>
    <col min="6674" max="6674" width="11.85546875" style="102" customWidth="1"/>
    <col min="6675" max="6924" width="9.140625" style="102"/>
    <col min="6925" max="6925" width="11.5703125" style="102" customWidth="1"/>
    <col min="6926" max="6926" width="13.140625" style="102" customWidth="1"/>
    <col min="6927" max="6927" width="48.42578125" style="102" customWidth="1"/>
    <col min="6928" max="6928" width="13.85546875" style="102" customWidth="1"/>
    <col min="6929" max="6929" width="11.42578125" style="102" customWidth="1"/>
    <col min="6930" max="6930" width="11.85546875" style="102" customWidth="1"/>
    <col min="6931" max="7180" width="9.140625" style="102"/>
    <col min="7181" max="7181" width="11.5703125" style="102" customWidth="1"/>
    <col min="7182" max="7182" width="13.140625" style="102" customWidth="1"/>
    <col min="7183" max="7183" width="48.42578125" style="102" customWidth="1"/>
    <col min="7184" max="7184" width="13.85546875" style="102" customWidth="1"/>
    <col min="7185" max="7185" width="11.42578125" style="102" customWidth="1"/>
    <col min="7186" max="7186" width="11.85546875" style="102" customWidth="1"/>
    <col min="7187" max="7436" width="9.140625" style="102"/>
    <col min="7437" max="7437" width="11.5703125" style="102" customWidth="1"/>
    <col min="7438" max="7438" width="13.140625" style="102" customWidth="1"/>
    <col min="7439" max="7439" width="48.42578125" style="102" customWidth="1"/>
    <col min="7440" max="7440" width="13.85546875" style="102" customWidth="1"/>
    <col min="7441" max="7441" width="11.42578125" style="102" customWidth="1"/>
    <col min="7442" max="7442" width="11.85546875" style="102" customWidth="1"/>
    <col min="7443" max="7692" width="9.140625" style="102"/>
    <col min="7693" max="7693" width="11.5703125" style="102" customWidth="1"/>
    <col min="7694" max="7694" width="13.140625" style="102" customWidth="1"/>
    <col min="7695" max="7695" width="48.42578125" style="102" customWidth="1"/>
    <col min="7696" max="7696" width="13.85546875" style="102" customWidth="1"/>
    <col min="7697" max="7697" width="11.42578125" style="102" customWidth="1"/>
    <col min="7698" max="7698" width="11.85546875" style="102" customWidth="1"/>
    <col min="7699" max="7948" width="9.140625" style="102"/>
    <col min="7949" max="7949" width="11.5703125" style="102" customWidth="1"/>
    <col min="7950" max="7950" width="13.140625" style="102" customWidth="1"/>
    <col min="7951" max="7951" width="48.42578125" style="102" customWidth="1"/>
    <col min="7952" max="7952" width="13.85546875" style="102" customWidth="1"/>
    <col min="7953" max="7953" width="11.42578125" style="102" customWidth="1"/>
    <col min="7954" max="7954" width="11.85546875" style="102" customWidth="1"/>
    <col min="7955" max="8204" width="9.140625" style="102"/>
    <col min="8205" max="8205" width="11.5703125" style="102" customWidth="1"/>
    <col min="8206" max="8206" width="13.140625" style="102" customWidth="1"/>
    <col min="8207" max="8207" width="48.42578125" style="102" customWidth="1"/>
    <col min="8208" max="8208" width="13.85546875" style="102" customWidth="1"/>
    <col min="8209" max="8209" width="11.42578125" style="102" customWidth="1"/>
    <col min="8210" max="8210" width="11.85546875" style="102" customWidth="1"/>
    <col min="8211" max="8460" width="9.140625" style="102"/>
    <col min="8461" max="8461" width="11.5703125" style="102" customWidth="1"/>
    <col min="8462" max="8462" width="13.140625" style="102" customWidth="1"/>
    <col min="8463" max="8463" width="48.42578125" style="102" customWidth="1"/>
    <col min="8464" max="8464" width="13.85546875" style="102" customWidth="1"/>
    <col min="8465" max="8465" width="11.42578125" style="102" customWidth="1"/>
    <col min="8466" max="8466" width="11.85546875" style="102" customWidth="1"/>
    <col min="8467" max="8716" width="9.140625" style="102"/>
    <col min="8717" max="8717" width="11.5703125" style="102" customWidth="1"/>
    <col min="8718" max="8718" width="13.140625" style="102" customWidth="1"/>
    <col min="8719" max="8719" width="48.42578125" style="102" customWidth="1"/>
    <col min="8720" max="8720" width="13.85546875" style="102" customWidth="1"/>
    <col min="8721" max="8721" width="11.42578125" style="102" customWidth="1"/>
    <col min="8722" max="8722" width="11.85546875" style="102" customWidth="1"/>
    <col min="8723" max="8972" width="9.140625" style="102"/>
    <col min="8973" max="8973" width="11.5703125" style="102" customWidth="1"/>
    <col min="8974" max="8974" width="13.140625" style="102" customWidth="1"/>
    <col min="8975" max="8975" width="48.42578125" style="102" customWidth="1"/>
    <col min="8976" max="8976" width="13.85546875" style="102" customWidth="1"/>
    <col min="8977" max="8977" width="11.42578125" style="102" customWidth="1"/>
    <col min="8978" max="8978" width="11.85546875" style="102" customWidth="1"/>
    <col min="8979" max="9228" width="9.140625" style="102"/>
    <col min="9229" max="9229" width="11.5703125" style="102" customWidth="1"/>
    <col min="9230" max="9230" width="13.140625" style="102" customWidth="1"/>
    <col min="9231" max="9231" width="48.42578125" style="102" customWidth="1"/>
    <col min="9232" max="9232" width="13.85546875" style="102" customWidth="1"/>
    <col min="9233" max="9233" width="11.42578125" style="102" customWidth="1"/>
    <col min="9234" max="9234" width="11.85546875" style="102" customWidth="1"/>
    <col min="9235" max="9484" width="9.140625" style="102"/>
    <col min="9485" max="9485" width="11.5703125" style="102" customWidth="1"/>
    <col min="9486" max="9486" width="13.140625" style="102" customWidth="1"/>
    <col min="9487" max="9487" width="48.42578125" style="102" customWidth="1"/>
    <col min="9488" max="9488" width="13.85546875" style="102" customWidth="1"/>
    <col min="9489" max="9489" width="11.42578125" style="102" customWidth="1"/>
    <col min="9490" max="9490" width="11.85546875" style="102" customWidth="1"/>
    <col min="9491" max="9740" width="9.140625" style="102"/>
    <col min="9741" max="9741" width="11.5703125" style="102" customWidth="1"/>
    <col min="9742" max="9742" width="13.140625" style="102" customWidth="1"/>
    <col min="9743" max="9743" width="48.42578125" style="102" customWidth="1"/>
    <col min="9744" max="9744" width="13.85546875" style="102" customWidth="1"/>
    <col min="9745" max="9745" width="11.42578125" style="102" customWidth="1"/>
    <col min="9746" max="9746" width="11.85546875" style="102" customWidth="1"/>
    <col min="9747" max="9996" width="9.140625" style="102"/>
    <col min="9997" max="9997" width="11.5703125" style="102" customWidth="1"/>
    <col min="9998" max="9998" width="13.140625" style="102" customWidth="1"/>
    <col min="9999" max="9999" width="48.42578125" style="102" customWidth="1"/>
    <col min="10000" max="10000" width="13.85546875" style="102" customWidth="1"/>
    <col min="10001" max="10001" width="11.42578125" style="102" customWidth="1"/>
    <col min="10002" max="10002" width="11.85546875" style="102" customWidth="1"/>
    <col min="10003" max="10252" width="9.140625" style="102"/>
    <col min="10253" max="10253" width="11.5703125" style="102" customWidth="1"/>
    <col min="10254" max="10254" width="13.140625" style="102" customWidth="1"/>
    <col min="10255" max="10255" width="48.42578125" style="102" customWidth="1"/>
    <col min="10256" max="10256" width="13.85546875" style="102" customWidth="1"/>
    <col min="10257" max="10257" width="11.42578125" style="102" customWidth="1"/>
    <col min="10258" max="10258" width="11.85546875" style="102" customWidth="1"/>
    <col min="10259" max="10508" width="9.140625" style="102"/>
    <col min="10509" max="10509" width="11.5703125" style="102" customWidth="1"/>
    <col min="10510" max="10510" width="13.140625" style="102" customWidth="1"/>
    <col min="10511" max="10511" width="48.42578125" style="102" customWidth="1"/>
    <col min="10512" max="10512" width="13.85546875" style="102" customWidth="1"/>
    <col min="10513" max="10513" width="11.42578125" style="102" customWidth="1"/>
    <col min="10514" max="10514" width="11.85546875" style="102" customWidth="1"/>
    <col min="10515" max="10764" width="9.140625" style="102"/>
    <col min="10765" max="10765" width="11.5703125" style="102" customWidth="1"/>
    <col min="10766" max="10766" width="13.140625" style="102" customWidth="1"/>
    <col min="10767" max="10767" width="48.42578125" style="102" customWidth="1"/>
    <col min="10768" max="10768" width="13.85546875" style="102" customWidth="1"/>
    <col min="10769" max="10769" width="11.42578125" style="102" customWidth="1"/>
    <col min="10770" max="10770" width="11.85546875" style="102" customWidth="1"/>
    <col min="10771" max="11020" width="9.140625" style="102"/>
    <col min="11021" max="11021" width="11.5703125" style="102" customWidth="1"/>
    <col min="11022" max="11022" width="13.140625" style="102" customWidth="1"/>
    <col min="11023" max="11023" width="48.42578125" style="102" customWidth="1"/>
    <col min="11024" max="11024" width="13.85546875" style="102" customWidth="1"/>
    <col min="11025" max="11025" width="11.42578125" style="102" customWidth="1"/>
    <col min="11026" max="11026" width="11.85546875" style="102" customWidth="1"/>
    <col min="11027" max="11276" width="9.140625" style="102"/>
    <col min="11277" max="11277" width="11.5703125" style="102" customWidth="1"/>
    <col min="11278" max="11278" width="13.140625" style="102" customWidth="1"/>
    <col min="11279" max="11279" width="48.42578125" style="102" customWidth="1"/>
    <col min="11280" max="11280" width="13.85546875" style="102" customWidth="1"/>
    <col min="11281" max="11281" width="11.42578125" style="102" customWidth="1"/>
    <col min="11282" max="11282" width="11.85546875" style="102" customWidth="1"/>
    <col min="11283" max="11532" width="9.140625" style="102"/>
    <col min="11533" max="11533" width="11.5703125" style="102" customWidth="1"/>
    <col min="11534" max="11534" width="13.140625" style="102" customWidth="1"/>
    <col min="11535" max="11535" width="48.42578125" style="102" customWidth="1"/>
    <col min="11536" max="11536" width="13.85546875" style="102" customWidth="1"/>
    <col min="11537" max="11537" width="11.42578125" style="102" customWidth="1"/>
    <col min="11538" max="11538" width="11.85546875" style="102" customWidth="1"/>
    <col min="11539" max="11788" width="9.140625" style="102"/>
    <col min="11789" max="11789" width="11.5703125" style="102" customWidth="1"/>
    <col min="11790" max="11790" width="13.140625" style="102" customWidth="1"/>
    <col min="11791" max="11791" width="48.42578125" style="102" customWidth="1"/>
    <col min="11792" max="11792" width="13.85546875" style="102" customWidth="1"/>
    <col min="11793" max="11793" width="11.42578125" style="102" customWidth="1"/>
    <col min="11794" max="11794" width="11.85546875" style="102" customWidth="1"/>
    <col min="11795" max="12044" width="9.140625" style="102"/>
    <col min="12045" max="12045" width="11.5703125" style="102" customWidth="1"/>
    <col min="12046" max="12046" width="13.140625" style="102" customWidth="1"/>
    <col min="12047" max="12047" width="48.42578125" style="102" customWidth="1"/>
    <col min="12048" max="12048" width="13.85546875" style="102" customWidth="1"/>
    <col min="12049" max="12049" width="11.42578125" style="102" customWidth="1"/>
    <col min="12050" max="12050" width="11.85546875" style="102" customWidth="1"/>
    <col min="12051" max="12300" width="9.140625" style="102"/>
    <col min="12301" max="12301" width="11.5703125" style="102" customWidth="1"/>
    <col min="12302" max="12302" width="13.140625" style="102" customWidth="1"/>
    <col min="12303" max="12303" width="48.42578125" style="102" customWidth="1"/>
    <col min="12304" max="12304" width="13.85546875" style="102" customWidth="1"/>
    <col min="12305" max="12305" width="11.42578125" style="102" customWidth="1"/>
    <col min="12306" max="12306" width="11.85546875" style="102" customWidth="1"/>
    <col min="12307" max="12556" width="9.140625" style="102"/>
    <col min="12557" max="12557" width="11.5703125" style="102" customWidth="1"/>
    <col min="12558" max="12558" width="13.140625" style="102" customWidth="1"/>
    <col min="12559" max="12559" width="48.42578125" style="102" customWidth="1"/>
    <col min="12560" max="12560" width="13.85546875" style="102" customWidth="1"/>
    <col min="12561" max="12561" width="11.42578125" style="102" customWidth="1"/>
    <col min="12562" max="12562" width="11.85546875" style="102" customWidth="1"/>
    <col min="12563" max="12812" width="9.140625" style="102"/>
    <col min="12813" max="12813" width="11.5703125" style="102" customWidth="1"/>
    <col min="12814" max="12814" width="13.140625" style="102" customWidth="1"/>
    <col min="12815" max="12815" width="48.42578125" style="102" customWidth="1"/>
    <col min="12816" max="12816" width="13.85546875" style="102" customWidth="1"/>
    <col min="12817" max="12817" width="11.42578125" style="102" customWidth="1"/>
    <col min="12818" max="12818" width="11.85546875" style="102" customWidth="1"/>
    <col min="12819" max="13068" width="9.140625" style="102"/>
    <col min="13069" max="13069" width="11.5703125" style="102" customWidth="1"/>
    <col min="13070" max="13070" width="13.140625" style="102" customWidth="1"/>
    <col min="13071" max="13071" width="48.42578125" style="102" customWidth="1"/>
    <col min="13072" max="13072" width="13.85546875" style="102" customWidth="1"/>
    <col min="13073" max="13073" width="11.42578125" style="102" customWidth="1"/>
    <col min="13074" max="13074" width="11.85546875" style="102" customWidth="1"/>
    <col min="13075" max="13324" width="9.140625" style="102"/>
    <col min="13325" max="13325" width="11.5703125" style="102" customWidth="1"/>
    <col min="13326" max="13326" width="13.140625" style="102" customWidth="1"/>
    <col min="13327" max="13327" width="48.42578125" style="102" customWidth="1"/>
    <col min="13328" max="13328" width="13.85546875" style="102" customWidth="1"/>
    <col min="13329" max="13329" width="11.42578125" style="102" customWidth="1"/>
    <col min="13330" max="13330" width="11.85546875" style="102" customWidth="1"/>
    <col min="13331" max="13580" width="9.140625" style="102"/>
    <col min="13581" max="13581" width="11.5703125" style="102" customWidth="1"/>
    <col min="13582" max="13582" width="13.140625" style="102" customWidth="1"/>
    <col min="13583" max="13583" width="48.42578125" style="102" customWidth="1"/>
    <col min="13584" max="13584" width="13.85546875" style="102" customWidth="1"/>
    <col min="13585" max="13585" width="11.42578125" style="102" customWidth="1"/>
    <col min="13586" max="13586" width="11.85546875" style="102" customWidth="1"/>
    <col min="13587" max="13836" width="9.140625" style="102"/>
    <col min="13837" max="13837" width="11.5703125" style="102" customWidth="1"/>
    <col min="13838" max="13838" width="13.140625" style="102" customWidth="1"/>
    <col min="13839" max="13839" width="48.42578125" style="102" customWidth="1"/>
    <col min="13840" max="13840" width="13.85546875" style="102" customWidth="1"/>
    <col min="13841" max="13841" width="11.42578125" style="102" customWidth="1"/>
    <col min="13842" max="13842" width="11.85546875" style="102" customWidth="1"/>
    <col min="13843" max="14092" width="9.140625" style="102"/>
    <col min="14093" max="14093" width="11.5703125" style="102" customWidth="1"/>
    <col min="14094" max="14094" width="13.140625" style="102" customWidth="1"/>
    <col min="14095" max="14095" width="48.42578125" style="102" customWidth="1"/>
    <col min="14096" max="14096" width="13.85546875" style="102" customWidth="1"/>
    <col min="14097" max="14097" width="11.42578125" style="102" customWidth="1"/>
    <col min="14098" max="14098" width="11.85546875" style="102" customWidth="1"/>
    <col min="14099" max="14348" width="9.140625" style="102"/>
    <col min="14349" max="14349" width="11.5703125" style="102" customWidth="1"/>
    <col min="14350" max="14350" width="13.140625" style="102" customWidth="1"/>
    <col min="14351" max="14351" width="48.42578125" style="102" customWidth="1"/>
    <col min="14352" max="14352" width="13.85546875" style="102" customWidth="1"/>
    <col min="14353" max="14353" width="11.42578125" style="102" customWidth="1"/>
    <col min="14354" max="14354" width="11.85546875" style="102" customWidth="1"/>
    <col min="14355" max="14604" width="9.140625" style="102"/>
    <col min="14605" max="14605" width="11.5703125" style="102" customWidth="1"/>
    <col min="14606" max="14606" width="13.140625" style="102" customWidth="1"/>
    <col min="14607" max="14607" width="48.42578125" style="102" customWidth="1"/>
    <col min="14608" max="14608" width="13.85546875" style="102" customWidth="1"/>
    <col min="14609" max="14609" width="11.42578125" style="102" customWidth="1"/>
    <col min="14610" max="14610" width="11.85546875" style="102" customWidth="1"/>
    <col min="14611" max="14860" width="9.140625" style="102"/>
    <col min="14861" max="14861" width="11.5703125" style="102" customWidth="1"/>
    <col min="14862" max="14862" width="13.140625" style="102" customWidth="1"/>
    <col min="14863" max="14863" width="48.42578125" style="102" customWidth="1"/>
    <col min="14864" max="14864" width="13.85546875" style="102" customWidth="1"/>
    <col min="14865" max="14865" width="11.42578125" style="102" customWidth="1"/>
    <col min="14866" max="14866" width="11.85546875" style="102" customWidth="1"/>
    <col min="14867" max="15116" width="9.140625" style="102"/>
    <col min="15117" max="15117" width="11.5703125" style="102" customWidth="1"/>
    <col min="15118" max="15118" width="13.140625" style="102" customWidth="1"/>
    <col min="15119" max="15119" width="48.42578125" style="102" customWidth="1"/>
    <col min="15120" max="15120" width="13.85546875" style="102" customWidth="1"/>
    <col min="15121" max="15121" width="11.42578125" style="102" customWidth="1"/>
    <col min="15122" max="15122" width="11.85546875" style="102" customWidth="1"/>
    <col min="15123" max="15372" width="9.140625" style="102"/>
    <col min="15373" max="15373" width="11.5703125" style="102" customWidth="1"/>
    <col min="15374" max="15374" width="13.140625" style="102" customWidth="1"/>
    <col min="15375" max="15375" width="48.42578125" style="102" customWidth="1"/>
    <col min="15376" max="15376" width="13.85546875" style="102" customWidth="1"/>
    <col min="15377" max="15377" width="11.42578125" style="102" customWidth="1"/>
    <col min="15378" max="15378" width="11.85546875" style="102" customWidth="1"/>
    <col min="15379" max="15628" width="9.140625" style="102"/>
    <col min="15629" max="15629" width="11.5703125" style="102" customWidth="1"/>
    <col min="15630" max="15630" width="13.140625" style="102" customWidth="1"/>
    <col min="15631" max="15631" width="48.42578125" style="102" customWidth="1"/>
    <col min="15632" max="15632" width="13.85546875" style="102" customWidth="1"/>
    <col min="15633" max="15633" width="11.42578125" style="102" customWidth="1"/>
    <col min="15634" max="15634" width="11.85546875" style="102" customWidth="1"/>
    <col min="15635" max="15884" width="9.140625" style="102"/>
    <col min="15885" max="15885" width="11.5703125" style="102" customWidth="1"/>
    <col min="15886" max="15886" width="13.140625" style="102" customWidth="1"/>
    <col min="15887" max="15887" width="48.42578125" style="102" customWidth="1"/>
    <col min="15888" max="15888" width="13.85546875" style="102" customWidth="1"/>
    <col min="15889" max="15889" width="11.42578125" style="102" customWidth="1"/>
    <col min="15890" max="15890" width="11.85546875" style="102" customWidth="1"/>
    <col min="15891" max="16140" width="9.140625" style="102"/>
    <col min="16141" max="16141" width="11.5703125" style="102" customWidth="1"/>
    <col min="16142" max="16142" width="13.140625" style="102" customWidth="1"/>
    <col min="16143" max="16143" width="48.42578125" style="102" customWidth="1"/>
    <col min="16144" max="16144" width="13.85546875" style="102" customWidth="1"/>
    <col min="16145" max="16145" width="11.42578125" style="102" customWidth="1"/>
    <col min="16146" max="16146" width="11.85546875" style="102" customWidth="1"/>
    <col min="16147" max="16384" width="9.140625" style="102"/>
  </cols>
  <sheetData>
    <row r="1" spans="1:36" ht="32.25" customHeight="1" x14ac:dyDescent="0.2">
      <c r="A1" s="285" t="s">
        <v>3246</v>
      </c>
      <c r="B1" s="285"/>
      <c r="C1" s="285"/>
      <c r="D1" s="285"/>
      <c r="E1" s="285"/>
      <c r="F1" s="285"/>
      <c r="G1" s="285"/>
      <c r="H1" s="285"/>
      <c r="I1" s="285"/>
      <c r="J1" s="285"/>
      <c r="K1" s="285"/>
      <c r="L1" s="285"/>
      <c r="M1" s="285"/>
    </row>
    <row r="2" spans="1:36" x14ac:dyDescent="0.2">
      <c r="A2" s="139"/>
      <c r="B2" s="139"/>
      <c r="C2" s="139"/>
      <c r="D2" s="139"/>
      <c r="E2" s="139"/>
      <c r="F2" s="139"/>
      <c r="G2" s="139"/>
    </row>
    <row r="4" spans="1:36" ht="18.75" x14ac:dyDescent="0.2">
      <c r="A4" s="317" t="s">
        <v>3247</v>
      </c>
      <c r="B4" s="317"/>
      <c r="C4" s="317"/>
      <c r="D4" s="317"/>
      <c r="E4" s="317"/>
      <c r="F4" s="317"/>
      <c r="G4" s="317"/>
      <c r="H4" s="317"/>
      <c r="I4" s="317"/>
      <c r="J4" s="317"/>
      <c r="K4" s="317"/>
      <c r="L4" s="317"/>
      <c r="M4" s="317"/>
    </row>
    <row r="6" spans="1:36" ht="13.5" thickBot="1" x14ac:dyDescent="0.25">
      <c r="A6" s="167"/>
      <c r="B6" s="167"/>
      <c r="C6" s="167"/>
      <c r="D6" s="167"/>
      <c r="E6" s="167"/>
      <c r="F6" s="164"/>
      <c r="G6" s="237"/>
    </row>
    <row r="7" spans="1:36" ht="45" customHeight="1" thickBot="1" x14ac:dyDescent="0.25">
      <c r="E7" s="325" t="s">
        <v>2968</v>
      </c>
      <c r="F7" s="326"/>
      <c r="G7" s="324"/>
      <c r="H7" s="325" t="s">
        <v>2969</v>
      </c>
      <c r="I7" s="326"/>
      <c r="J7" s="324"/>
      <c r="K7" s="325" t="s">
        <v>2970</v>
      </c>
      <c r="L7" s="326"/>
      <c r="M7" s="324"/>
    </row>
    <row r="8" spans="1:36" ht="13.5" thickBot="1" x14ac:dyDescent="0.25">
      <c r="A8" s="348" t="s">
        <v>2</v>
      </c>
      <c r="B8" s="287" t="s">
        <v>3</v>
      </c>
      <c r="C8" s="343" t="s">
        <v>4</v>
      </c>
      <c r="D8" s="350" t="s">
        <v>5</v>
      </c>
      <c r="E8" s="352" t="s">
        <v>6</v>
      </c>
      <c r="F8" s="353"/>
      <c r="G8" s="354"/>
      <c r="H8" s="333" t="s">
        <v>6</v>
      </c>
      <c r="I8" s="333"/>
      <c r="J8" s="345"/>
      <c r="K8" s="346" t="s">
        <v>6</v>
      </c>
      <c r="L8" s="333"/>
      <c r="M8" s="347"/>
    </row>
    <row r="9" spans="1:36" ht="52.5" customHeight="1" thickBot="1" x14ac:dyDescent="0.25">
      <c r="A9" s="349"/>
      <c r="B9" s="288"/>
      <c r="C9" s="344"/>
      <c r="D9" s="351"/>
      <c r="E9" s="241" t="s">
        <v>7</v>
      </c>
      <c r="F9" s="185" t="s">
        <v>8</v>
      </c>
      <c r="G9" s="236" t="s">
        <v>3326</v>
      </c>
      <c r="H9" s="241" t="s">
        <v>7</v>
      </c>
      <c r="I9" s="241" t="s">
        <v>8</v>
      </c>
      <c r="J9" s="236" t="s">
        <v>3326</v>
      </c>
      <c r="K9" s="247" t="s">
        <v>7</v>
      </c>
      <c r="L9" s="247" t="s">
        <v>8</v>
      </c>
      <c r="M9" s="248" t="s">
        <v>3326</v>
      </c>
    </row>
    <row r="10" spans="1:36" ht="15.75" customHeight="1" x14ac:dyDescent="0.2">
      <c r="A10" s="16">
        <v>1</v>
      </c>
      <c r="B10" s="178" t="s">
        <v>3286</v>
      </c>
      <c r="C10" s="186" t="s">
        <v>2207</v>
      </c>
      <c r="D10" s="16" t="s">
        <v>740</v>
      </c>
      <c r="E10" s="123">
        <v>383</v>
      </c>
      <c r="F10" s="123">
        <f>'10,3'!S10*'10,3'!$K$6</f>
        <v>428.01666666666671</v>
      </c>
      <c r="G10" s="123">
        <f>'10,3'!S10</f>
        <v>350.83333333333337</v>
      </c>
      <c r="H10" s="123">
        <v>733</v>
      </c>
      <c r="I10" s="123">
        <f>'10,3'!V10*'10,3'!$K$6</f>
        <v>852.98333333333346</v>
      </c>
      <c r="J10" s="123">
        <f>'10,3'!V10</f>
        <v>699.16666666666674</v>
      </c>
      <c r="K10" s="123">
        <v>1010</v>
      </c>
      <c r="L10" s="123">
        <f>'10,3'!X10*'10,3'!$K$6</f>
        <v>1412.76</v>
      </c>
      <c r="M10" s="173">
        <f>'10,3'!Y10</f>
        <v>965</v>
      </c>
      <c r="N10" s="150"/>
      <c r="R10" s="165"/>
      <c r="S10" s="165"/>
      <c r="T10" s="165"/>
      <c r="U10" s="165"/>
      <c r="V10" s="165"/>
      <c r="W10" s="165"/>
      <c r="X10" s="165"/>
      <c r="Y10" s="165"/>
      <c r="Z10" s="145"/>
      <c r="AA10" s="145"/>
      <c r="AB10" s="144"/>
      <c r="AD10" s="144"/>
      <c r="AF10" s="144"/>
      <c r="AH10" s="144"/>
      <c r="AJ10" s="144"/>
    </row>
    <row r="11" spans="1:36" x14ac:dyDescent="0.2">
      <c r="A11" s="16">
        <v>2</v>
      </c>
      <c r="B11" s="178" t="s">
        <v>3287</v>
      </c>
      <c r="C11" s="17" t="s">
        <v>3256</v>
      </c>
      <c r="D11" s="16" t="s">
        <v>3029</v>
      </c>
      <c r="E11" s="123">
        <v>439</v>
      </c>
      <c r="F11" s="123">
        <f>'10,3'!S11*'10,3'!$K$6</f>
        <v>535.7833333333333</v>
      </c>
      <c r="G11" s="123">
        <f>'10,3'!S11</f>
        <v>439.16666666666669</v>
      </c>
      <c r="H11" s="123">
        <v>832</v>
      </c>
      <c r="I11" s="123">
        <f>'10,3'!V11*'10,3'!$K$6</f>
        <v>1014.6333333333334</v>
      </c>
      <c r="J11" s="123">
        <f>'10,3'!V11</f>
        <v>831.66666666666674</v>
      </c>
      <c r="K11" s="123">
        <v>982</v>
      </c>
      <c r="L11" s="123">
        <f>'10,3'!X11*'10,3'!$K$6</f>
        <v>1437.16</v>
      </c>
      <c r="M11" s="173">
        <f>'10,3'!Y11</f>
        <v>981.66666666666674</v>
      </c>
      <c r="N11" s="150"/>
      <c r="R11" s="165"/>
      <c r="S11" s="165"/>
      <c r="T11" s="165"/>
      <c r="U11" s="165"/>
      <c r="V11" s="165"/>
      <c r="W11" s="165"/>
      <c r="X11" s="165"/>
      <c r="Y11" s="165"/>
      <c r="Z11" s="145"/>
      <c r="AA11" s="145"/>
      <c r="AB11" s="144"/>
      <c r="AD11" s="144"/>
      <c r="AF11" s="144"/>
      <c r="AH11" s="144"/>
      <c r="AJ11" s="144"/>
    </row>
    <row r="12" spans="1:36" ht="31.5" customHeight="1" x14ac:dyDescent="0.2">
      <c r="A12" s="170">
        <v>3</v>
      </c>
      <c r="B12" s="178" t="s">
        <v>3288</v>
      </c>
      <c r="C12" s="171" t="s">
        <v>2200</v>
      </c>
      <c r="D12" s="170" t="s">
        <v>3029</v>
      </c>
      <c r="E12" s="123">
        <v>438</v>
      </c>
      <c r="F12" s="123">
        <f>'10,3'!S12*'10,3'!$K$6</f>
        <v>500.2</v>
      </c>
      <c r="G12" s="123">
        <f>'10,3'!S12</f>
        <v>410</v>
      </c>
      <c r="H12" s="123">
        <v>748</v>
      </c>
      <c r="I12" s="123">
        <f>'10,3'!V12*'10,3'!$K$6</f>
        <v>859.08333333333337</v>
      </c>
      <c r="J12" s="123">
        <f>'10,3'!V12</f>
        <v>704.16666666666674</v>
      </c>
      <c r="K12" s="123">
        <v>1160</v>
      </c>
      <c r="L12" s="123">
        <f>'10,3'!X12*'10,3'!$K$6</f>
        <v>1582.34</v>
      </c>
      <c r="M12" s="173">
        <f>'10,3'!Y12</f>
        <v>1080.8333333333335</v>
      </c>
      <c r="N12" s="150"/>
      <c r="R12" s="165"/>
      <c r="S12" s="165"/>
      <c r="T12" s="165"/>
      <c r="U12" s="165"/>
      <c r="V12" s="165"/>
      <c r="W12" s="165"/>
      <c r="X12" s="165"/>
      <c r="Y12" s="165"/>
      <c r="Z12" s="145"/>
      <c r="AA12" s="145"/>
      <c r="AB12" s="144"/>
      <c r="AD12" s="144"/>
      <c r="AF12" s="144"/>
      <c r="AH12" s="144"/>
      <c r="AJ12" s="144"/>
    </row>
    <row r="13" spans="1:36" ht="31.5" customHeight="1" x14ac:dyDescent="0.2">
      <c r="A13" s="16">
        <v>4</v>
      </c>
      <c r="B13" s="178" t="s">
        <v>3289</v>
      </c>
      <c r="C13" s="17" t="s">
        <v>2201</v>
      </c>
      <c r="D13" s="16" t="s">
        <v>3029</v>
      </c>
      <c r="E13" s="123">
        <v>506</v>
      </c>
      <c r="F13" s="123">
        <f>'10,3'!S13*'10,3'!$K$6</f>
        <v>577.4666666666667</v>
      </c>
      <c r="G13" s="123">
        <f>'10,3'!S13</f>
        <v>473.33333333333337</v>
      </c>
      <c r="H13" s="123">
        <v>861</v>
      </c>
      <c r="I13" s="123">
        <f>'10,3'!V13*'10,3'!$K$6</f>
        <v>990.23333333333335</v>
      </c>
      <c r="J13" s="123">
        <f>'10,3'!V13</f>
        <v>811.66666666666674</v>
      </c>
      <c r="K13" s="123">
        <v>1338</v>
      </c>
      <c r="L13" s="123">
        <f>'10,3'!X13*'10,3'!$K$6</f>
        <v>1827.56</v>
      </c>
      <c r="M13" s="173">
        <f>'10,3'!Y13</f>
        <v>1248.3333333333335</v>
      </c>
      <c r="N13" s="150"/>
      <c r="R13" s="165"/>
      <c r="S13" s="165"/>
      <c r="T13" s="165"/>
      <c r="U13" s="165"/>
      <c r="V13" s="165"/>
      <c r="W13" s="165"/>
      <c r="X13" s="165"/>
      <c r="Y13" s="165"/>
      <c r="Z13" s="145"/>
      <c r="AA13" s="145"/>
      <c r="AB13" s="144"/>
      <c r="AD13" s="144"/>
      <c r="AF13" s="144"/>
      <c r="AH13" s="144"/>
      <c r="AJ13" s="144"/>
    </row>
    <row r="14" spans="1:36" ht="31.5" customHeight="1" x14ac:dyDescent="0.2">
      <c r="A14" s="16">
        <f t="shared" ref="A14:A19" si="0">A13+1</f>
        <v>5</v>
      </c>
      <c r="B14" s="178" t="s">
        <v>3290</v>
      </c>
      <c r="C14" s="17" t="s">
        <v>2202</v>
      </c>
      <c r="D14" s="16" t="s">
        <v>3029</v>
      </c>
      <c r="E14" s="123">
        <v>607</v>
      </c>
      <c r="F14" s="123">
        <f>'10,3'!S14*'10,3'!$K$6</f>
        <v>693.36666666666667</v>
      </c>
      <c r="G14" s="123">
        <f>'10,3'!S14</f>
        <v>568.33333333333337</v>
      </c>
      <c r="H14" s="123">
        <v>1034</v>
      </c>
      <c r="I14" s="123">
        <f>'10,3'!V14*'10,3'!$K$6</f>
        <v>1187.4666666666667</v>
      </c>
      <c r="J14" s="123">
        <f>'10,3'!V14</f>
        <v>973.33333333333337</v>
      </c>
      <c r="K14" s="123">
        <v>1606</v>
      </c>
      <c r="L14" s="123">
        <f>'10,3'!X14*'10,3'!$K$6</f>
        <v>2189.9</v>
      </c>
      <c r="M14" s="173">
        <f>'10,3'!Y14</f>
        <v>1495.8333333333335</v>
      </c>
      <c r="N14" s="150"/>
      <c r="R14" s="165"/>
      <c r="S14" s="165"/>
      <c r="T14" s="165"/>
      <c r="U14" s="165"/>
      <c r="V14" s="165"/>
      <c r="W14" s="165"/>
      <c r="X14" s="165"/>
      <c r="Y14" s="165"/>
      <c r="Z14" s="145"/>
      <c r="AA14" s="145"/>
      <c r="AB14" s="144"/>
      <c r="AD14" s="144"/>
      <c r="AF14" s="144"/>
      <c r="AH14" s="144"/>
      <c r="AJ14" s="144"/>
    </row>
    <row r="15" spans="1:36" ht="31.5" customHeight="1" x14ac:dyDescent="0.2">
      <c r="A15" s="16">
        <f t="shared" si="0"/>
        <v>6</v>
      </c>
      <c r="B15" s="178" t="s">
        <v>3291</v>
      </c>
      <c r="C15" s="17" t="s">
        <v>2203</v>
      </c>
      <c r="D15" s="16" t="s">
        <v>3029</v>
      </c>
      <c r="E15" s="123">
        <v>707</v>
      </c>
      <c r="F15" s="123">
        <f>'10,3'!S15*'10,3'!$K$6</f>
        <v>807.23333333333346</v>
      </c>
      <c r="G15" s="123">
        <f>'10,3'!S15</f>
        <v>661.66666666666674</v>
      </c>
      <c r="H15" s="123">
        <v>1207</v>
      </c>
      <c r="I15" s="123">
        <f>'10,3'!V15*'10,3'!$K$6</f>
        <v>1384.7</v>
      </c>
      <c r="J15" s="123">
        <f>'10,3'!V15</f>
        <v>1135</v>
      </c>
      <c r="K15" s="123">
        <v>1874</v>
      </c>
      <c r="L15" s="123">
        <f>'10,3'!X15*'10,3'!$K$6</f>
        <v>2555.9</v>
      </c>
      <c r="M15" s="173">
        <f>'10,3'!Y15</f>
        <v>1745.8333333333335</v>
      </c>
      <c r="N15" s="150"/>
      <c r="R15" s="165"/>
      <c r="S15" s="165"/>
      <c r="T15" s="165"/>
      <c r="U15" s="165"/>
      <c r="V15" s="165"/>
      <c r="W15" s="165"/>
      <c r="X15" s="165"/>
      <c r="Y15" s="165"/>
      <c r="Z15" s="145"/>
      <c r="AA15" s="145"/>
      <c r="AB15" s="144"/>
      <c r="AD15" s="144"/>
      <c r="AF15" s="144"/>
      <c r="AH15" s="144"/>
      <c r="AJ15" s="144"/>
    </row>
    <row r="16" spans="1:36" x14ac:dyDescent="0.2">
      <c r="A16" s="16">
        <f t="shared" si="0"/>
        <v>7</v>
      </c>
      <c r="B16" s="178" t="s">
        <v>3292</v>
      </c>
      <c r="C16" s="17" t="s">
        <v>2204</v>
      </c>
      <c r="D16" s="16" t="s">
        <v>3029</v>
      </c>
      <c r="E16" s="123">
        <v>30</v>
      </c>
      <c r="F16" s="123">
        <f>'10,3'!S16*'10,3'!$K$6</f>
        <v>33.549999999999997</v>
      </c>
      <c r="G16" s="123">
        <f>'10,3'!S16</f>
        <v>27.5</v>
      </c>
      <c r="H16" s="123">
        <v>55</v>
      </c>
      <c r="I16" s="123">
        <f>'10,3'!V16*'10,3'!$K$6</f>
        <v>65.066666666666663</v>
      </c>
      <c r="J16" s="123">
        <f>'10,3'!V16</f>
        <v>53.333333333333336</v>
      </c>
      <c r="K16" s="123">
        <v>77</v>
      </c>
      <c r="L16" s="123">
        <f>'10,3'!X16*'10,3'!$K$6</f>
        <v>106.14</v>
      </c>
      <c r="M16" s="173">
        <f>'10,3'!Y16</f>
        <v>72.5</v>
      </c>
      <c r="N16" s="150"/>
      <c r="R16" s="165"/>
      <c r="S16" s="165"/>
      <c r="T16" s="165"/>
      <c r="U16" s="165"/>
      <c r="V16" s="165"/>
      <c r="W16" s="165"/>
      <c r="X16" s="165"/>
      <c r="Y16" s="165"/>
      <c r="Z16" s="145"/>
      <c r="AA16" s="145"/>
      <c r="AB16" s="144"/>
      <c r="AD16" s="144"/>
      <c r="AF16" s="144"/>
      <c r="AH16" s="144"/>
      <c r="AJ16" s="144"/>
    </row>
    <row r="17" spans="1:36" x14ac:dyDescent="0.2">
      <c r="A17" s="16">
        <f t="shared" si="0"/>
        <v>8</v>
      </c>
      <c r="B17" s="178" t="s">
        <v>3293</v>
      </c>
      <c r="C17" s="17" t="s">
        <v>2205</v>
      </c>
      <c r="D17" s="16" t="s">
        <v>3029</v>
      </c>
      <c r="E17" s="123">
        <v>143</v>
      </c>
      <c r="F17" s="123">
        <f>'10,3'!S17*'10,3'!$K$6</f>
        <v>167.75</v>
      </c>
      <c r="G17" s="123">
        <f>'10,3'!S17</f>
        <v>137.5</v>
      </c>
      <c r="H17" s="123">
        <v>276</v>
      </c>
      <c r="I17" s="123">
        <f>'10,3'!V17*'10,3'!$K$6</f>
        <v>321.26666666666671</v>
      </c>
      <c r="J17" s="123">
        <f>'10,3'!V17</f>
        <v>263.33333333333337</v>
      </c>
      <c r="K17" s="123">
        <v>381</v>
      </c>
      <c r="L17" s="123">
        <f>'10,3'!X17*'10,3'!$K$6</f>
        <v>533.14</v>
      </c>
      <c r="M17" s="173">
        <f>'10,3'!Y17</f>
        <v>364.16666666666669</v>
      </c>
      <c r="N17" s="150"/>
      <c r="R17" s="172"/>
      <c r="S17" s="172"/>
      <c r="T17" s="165"/>
      <c r="U17" s="165"/>
      <c r="V17" s="165"/>
      <c r="W17" s="165"/>
      <c r="X17" s="165"/>
      <c r="Y17" s="165"/>
      <c r="Z17" s="145"/>
      <c r="AA17" s="145"/>
      <c r="AB17" s="144"/>
      <c r="AD17" s="144"/>
      <c r="AF17" s="144"/>
      <c r="AH17" s="144"/>
      <c r="AJ17" s="144"/>
    </row>
    <row r="18" spans="1:36" x14ac:dyDescent="0.2">
      <c r="A18" s="16">
        <f t="shared" si="0"/>
        <v>9</v>
      </c>
      <c r="B18" s="178" t="s">
        <v>3294</v>
      </c>
      <c r="C18" s="17" t="s">
        <v>2206</v>
      </c>
      <c r="D18" s="16" t="s">
        <v>2211</v>
      </c>
      <c r="E18" s="123">
        <v>49</v>
      </c>
      <c r="F18" s="123">
        <f>'10,3'!S18*'10,3'!$K$6</f>
        <v>56.933333333333337</v>
      </c>
      <c r="G18" s="123">
        <f>'10,3'!S18</f>
        <v>46.666666666666671</v>
      </c>
      <c r="H18" s="123">
        <v>95</v>
      </c>
      <c r="I18" s="123">
        <f>'10,3'!V18*'10,3'!$K$6</f>
        <v>111.83333333333334</v>
      </c>
      <c r="J18" s="123">
        <f>'10,3'!V18</f>
        <v>91.666666666666671</v>
      </c>
      <c r="K18" s="123">
        <v>131</v>
      </c>
      <c r="L18" s="123">
        <f>'10,3'!X18*'10,3'!$K$6</f>
        <v>184.22</v>
      </c>
      <c r="M18" s="173">
        <f>'10,3'!Y18</f>
        <v>125.83333333333334</v>
      </c>
      <c r="N18" s="150"/>
      <c r="R18" s="172"/>
      <c r="S18" s="172"/>
      <c r="T18" s="165"/>
      <c r="U18" s="165"/>
      <c r="V18" s="165"/>
      <c r="W18" s="165"/>
      <c r="X18" s="165"/>
      <c r="Y18" s="165"/>
      <c r="Z18" s="145"/>
      <c r="AA18" s="145"/>
      <c r="AB18" s="144"/>
      <c r="AD18" s="144"/>
      <c r="AF18" s="144"/>
      <c r="AH18" s="144"/>
      <c r="AJ18" s="144"/>
    </row>
    <row r="19" spans="1:36" ht="25.5" x14ac:dyDescent="0.2">
      <c r="A19" s="16">
        <f t="shared" si="0"/>
        <v>10</v>
      </c>
      <c r="B19" s="178" t="s">
        <v>3295</v>
      </c>
      <c r="C19" s="17" t="s">
        <v>3285</v>
      </c>
      <c r="D19" s="16" t="s">
        <v>15</v>
      </c>
      <c r="E19" s="123">
        <v>162</v>
      </c>
      <c r="F19" s="123">
        <f>'10,3'!S19*'10,3'!$K$6</f>
        <v>181.98333333333335</v>
      </c>
      <c r="G19" s="123">
        <f>'10,3'!S19</f>
        <v>149.16666666666669</v>
      </c>
      <c r="H19" s="123">
        <v>246</v>
      </c>
      <c r="I19" s="123">
        <f>'10,3'!V19*'10,3'!$K$6</f>
        <v>281.61666666666667</v>
      </c>
      <c r="J19" s="123">
        <f>'10,3'!V19</f>
        <v>230.83333333333334</v>
      </c>
      <c r="K19" s="123">
        <v>401</v>
      </c>
      <c r="L19" s="123">
        <f>'10,3'!X19*'10,3'!$K$6</f>
        <v>539.24</v>
      </c>
      <c r="M19" s="173">
        <f>'10,3'!Y19</f>
        <v>368.33333333333337</v>
      </c>
      <c r="T19" s="165"/>
      <c r="U19" s="165"/>
      <c r="V19" s="165"/>
      <c r="W19" s="165"/>
      <c r="X19" s="165"/>
      <c r="Y19" s="165"/>
    </row>
    <row r="20" spans="1:36" x14ac:dyDescent="0.2">
      <c r="C20" s="122"/>
      <c r="D20" s="122"/>
    </row>
    <row r="21" spans="1:36" x14ac:dyDescent="0.2">
      <c r="C21" s="122"/>
      <c r="D21" s="122"/>
    </row>
    <row r="22" spans="1:36" x14ac:dyDescent="0.2">
      <c r="E22" s="145"/>
      <c r="H22" s="145"/>
      <c r="I22" s="145"/>
      <c r="J22" s="145"/>
      <c r="K22" s="145"/>
      <c r="L22" s="145"/>
      <c r="M22" s="145"/>
    </row>
    <row r="23" spans="1:36" x14ac:dyDescent="0.2">
      <c r="E23" s="145"/>
      <c r="F23" s="145"/>
      <c r="G23" s="145"/>
      <c r="H23" s="145"/>
      <c r="I23" s="145"/>
      <c r="J23" s="145"/>
      <c r="K23" s="145"/>
      <c r="L23" s="145"/>
      <c r="M23" s="145"/>
    </row>
    <row r="24" spans="1:36" x14ac:dyDescent="0.2">
      <c r="E24" s="145"/>
      <c r="F24" s="145"/>
      <c r="G24" s="145"/>
      <c r="H24" s="145"/>
      <c r="I24" s="145"/>
      <c r="J24" s="145"/>
      <c r="K24" s="145"/>
      <c r="L24" s="145"/>
      <c r="M24" s="145"/>
    </row>
    <row r="26" spans="1:36" x14ac:dyDescent="0.2">
      <c r="E26" s="145"/>
      <c r="F26" s="145"/>
      <c r="G26" s="145"/>
      <c r="H26" s="145"/>
      <c r="I26" s="145"/>
      <c r="J26" s="145"/>
      <c r="K26" s="145"/>
      <c r="L26" s="145"/>
      <c r="M26" s="145"/>
    </row>
    <row r="27" spans="1:36" x14ac:dyDescent="0.2">
      <c r="E27" s="145"/>
      <c r="F27" s="145"/>
      <c r="G27" s="145"/>
      <c r="H27" s="145"/>
      <c r="I27" s="145"/>
      <c r="J27" s="145"/>
      <c r="K27" s="145"/>
      <c r="L27" s="145"/>
      <c r="M27" s="145"/>
    </row>
    <row r="29" spans="1:36" x14ac:dyDescent="0.2">
      <c r="E29" s="145"/>
      <c r="F29" s="145"/>
      <c r="G29" s="145"/>
      <c r="H29" s="145"/>
      <c r="I29" s="145"/>
      <c r="J29" s="145"/>
      <c r="K29" s="145"/>
      <c r="L29" s="145"/>
      <c r="M29" s="145"/>
    </row>
    <row r="30" spans="1:36" x14ac:dyDescent="0.2">
      <c r="E30" s="145"/>
      <c r="F30" s="145"/>
      <c r="G30" s="145"/>
      <c r="H30" s="145"/>
      <c r="I30" s="145"/>
      <c r="J30" s="145"/>
      <c r="K30" s="145"/>
      <c r="L30" s="145"/>
      <c r="M30" s="145"/>
    </row>
  </sheetData>
  <sheetProtection sheet="1" objects="1" scenarios="1"/>
  <mergeCells count="12">
    <mergeCell ref="H8:J8"/>
    <mergeCell ref="K8:M8"/>
    <mergeCell ref="A1:M1"/>
    <mergeCell ref="A8:A9"/>
    <mergeCell ref="C8:C9"/>
    <mergeCell ref="D8:D9"/>
    <mergeCell ref="B8:B9"/>
    <mergeCell ref="A4:M4"/>
    <mergeCell ref="E7:G7"/>
    <mergeCell ref="H7:J7"/>
    <mergeCell ref="K7:M7"/>
    <mergeCell ref="E8:G8"/>
  </mergeCells>
  <pageMargins left="0.98425196850393704" right="0.59055118110236227" top="0.78740157480314965" bottom="0.78740157480314965" header="0.39370078740157483" footer="0.39370078740157483"/>
  <pageSetup paperSize="9" scale="44"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outlinePr summaryBelow="0" summaryRight="0"/>
    <pageSetUpPr autoPageBreaks="0"/>
  </sheetPr>
  <dimension ref="A1:AQ340"/>
  <sheetViews>
    <sheetView workbookViewId="0">
      <pane ySplit="9" topLeftCell="A10" activePane="bottomLeft" state="frozen"/>
      <selection activeCell="H10" sqref="H10:I10"/>
      <selection pane="bottomLeft" activeCell="F13" sqref="F13"/>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2.85546875" style="1" customWidth="1"/>
    <col min="7" max="8" width="11.85546875" style="1" customWidth="1"/>
    <col min="9" max="9" width="12.28515625" style="1" customWidth="1"/>
    <col min="10" max="10" width="11.42578125" style="1" hidden="1" customWidth="1"/>
    <col min="11" max="11" width="11.85546875" style="1" hidden="1" customWidth="1"/>
    <col min="12" max="12" width="11.42578125" style="1" hidden="1" customWidth="1"/>
    <col min="13" max="13" width="11.85546875" style="1" hidden="1" customWidth="1"/>
    <col min="14" max="14" width="11.42578125" style="1" customWidth="1"/>
    <col min="15" max="15" width="12" style="1" customWidth="1"/>
    <col min="16" max="18" width="11.85546875" style="1" customWidth="1"/>
    <col min="19" max="19" width="11.42578125" style="1" customWidth="1"/>
    <col min="20" max="20" width="12" style="1" customWidth="1"/>
    <col min="21" max="21" width="11.85546875" style="1" customWidth="1"/>
    <col min="22" max="22" width="11.140625" style="1" customWidth="1"/>
    <col min="23" max="23" width="12.7109375" style="1" customWidth="1"/>
    <col min="24" max="274" width="9.140625" style="1"/>
    <col min="275" max="275" width="11.5703125" style="1" customWidth="1"/>
    <col min="276" max="276" width="13.140625" style="1" customWidth="1"/>
    <col min="277" max="277" width="48.42578125" style="1" customWidth="1"/>
    <col min="278" max="278" width="13.85546875" style="1" customWidth="1"/>
    <col min="279" max="279" width="11.42578125" style="1" customWidth="1"/>
    <col min="280" max="280" width="11.85546875" style="1" customWidth="1"/>
    <col min="281" max="530" width="9.140625" style="1"/>
    <col min="531" max="531" width="11.5703125" style="1" customWidth="1"/>
    <col min="532" max="532" width="13.140625" style="1" customWidth="1"/>
    <col min="533" max="533" width="48.42578125" style="1" customWidth="1"/>
    <col min="534" max="534" width="13.85546875" style="1" customWidth="1"/>
    <col min="535" max="535" width="11.42578125" style="1" customWidth="1"/>
    <col min="536" max="536" width="11.85546875" style="1" customWidth="1"/>
    <col min="537" max="786" width="9.140625" style="1"/>
    <col min="787" max="787" width="11.5703125" style="1" customWidth="1"/>
    <col min="788" max="788" width="13.140625" style="1" customWidth="1"/>
    <col min="789" max="789" width="48.42578125" style="1" customWidth="1"/>
    <col min="790" max="790" width="13.85546875" style="1" customWidth="1"/>
    <col min="791" max="791" width="11.42578125" style="1" customWidth="1"/>
    <col min="792" max="792" width="11.85546875" style="1" customWidth="1"/>
    <col min="793" max="1042" width="9.140625" style="1"/>
    <col min="1043" max="1043" width="11.5703125" style="1" customWidth="1"/>
    <col min="1044" max="1044" width="13.140625" style="1" customWidth="1"/>
    <col min="1045" max="1045" width="48.42578125" style="1" customWidth="1"/>
    <col min="1046" max="1046" width="13.85546875" style="1" customWidth="1"/>
    <col min="1047" max="1047" width="11.42578125" style="1" customWidth="1"/>
    <col min="1048" max="1048" width="11.85546875" style="1" customWidth="1"/>
    <col min="1049" max="1298" width="9.140625" style="1"/>
    <col min="1299" max="1299" width="11.5703125" style="1" customWidth="1"/>
    <col min="1300" max="1300" width="13.140625" style="1" customWidth="1"/>
    <col min="1301" max="1301" width="48.42578125" style="1" customWidth="1"/>
    <col min="1302" max="1302" width="13.85546875" style="1" customWidth="1"/>
    <col min="1303" max="1303" width="11.42578125" style="1" customWidth="1"/>
    <col min="1304" max="1304" width="11.85546875" style="1" customWidth="1"/>
    <col min="1305" max="1554" width="9.140625" style="1"/>
    <col min="1555" max="1555" width="11.5703125" style="1" customWidth="1"/>
    <col min="1556" max="1556" width="13.140625" style="1" customWidth="1"/>
    <col min="1557" max="1557" width="48.42578125" style="1" customWidth="1"/>
    <col min="1558" max="1558" width="13.85546875" style="1" customWidth="1"/>
    <col min="1559" max="1559" width="11.42578125" style="1" customWidth="1"/>
    <col min="1560" max="1560" width="11.85546875" style="1" customWidth="1"/>
    <col min="1561" max="1810" width="9.140625" style="1"/>
    <col min="1811" max="1811" width="11.5703125" style="1" customWidth="1"/>
    <col min="1812" max="1812" width="13.140625" style="1" customWidth="1"/>
    <col min="1813" max="1813" width="48.42578125" style="1" customWidth="1"/>
    <col min="1814" max="1814" width="13.85546875" style="1" customWidth="1"/>
    <col min="1815" max="1815" width="11.42578125" style="1" customWidth="1"/>
    <col min="1816" max="1816" width="11.85546875" style="1" customWidth="1"/>
    <col min="1817" max="2066" width="9.140625" style="1"/>
    <col min="2067" max="2067" width="11.5703125" style="1" customWidth="1"/>
    <col min="2068" max="2068" width="13.140625" style="1" customWidth="1"/>
    <col min="2069" max="2069" width="48.42578125" style="1" customWidth="1"/>
    <col min="2070" max="2070" width="13.85546875" style="1" customWidth="1"/>
    <col min="2071" max="2071" width="11.42578125" style="1" customWidth="1"/>
    <col min="2072" max="2072" width="11.85546875" style="1" customWidth="1"/>
    <col min="2073" max="2322" width="9.140625" style="1"/>
    <col min="2323" max="2323" width="11.5703125" style="1" customWidth="1"/>
    <col min="2324" max="2324" width="13.140625" style="1" customWidth="1"/>
    <col min="2325" max="2325" width="48.42578125" style="1" customWidth="1"/>
    <col min="2326" max="2326" width="13.85546875" style="1" customWidth="1"/>
    <col min="2327" max="2327" width="11.42578125" style="1" customWidth="1"/>
    <col min="2328" max="2328" width="11.85546875" style="1" customWidth="1"/>
    <col min="2329" max="2578" width="9.140625" style="1"/>
    <col min="2579" max="2579" width="11.5703125" style="1" customWidth="1"/>
    <col min="2580" max="2580" width="13.140625" style="1" customWidth="1"/>
    <col min="2581" max="2581" width="48.42578125" style="1" customWidth="1"/>
    <col min="2582" max="2582" width="13.85546875" style="1" customWidth="1"/>
    <col min="2583" max="2583" width="11.42578125" style="1" customWidth="1"/>
    <col min="2584" max="2584" width="11.85546875" style="1" customWidth="1"/>
    <col min="2585" max="2834" width="9.140625" style="1"/>
    <col min="2835" max="2835" width="11.5703125" style="1" customWidth="1"/>
    <col min="2836" max="2836" width="13.140625" style="1" customWidth="1"/>
    <col min="2837" max="2837" width="48.42578125" style="1" customWidth="1"/>
    <col min="2838" max="2838" width="13.85546875" style="1" customWidth="1"/>
    <col min="2839" max="2839" width="11.42578125" style="1" customWidth="1"/>
    <col min="2840" max="2840" width="11.85546875" style="1" customWidth="1"/>
    <col min="2841" max="3090" width="9.140625" style="1"/>
    <col min="3091" max="3091" width="11.5703125" style="1" customWidth="1"/>
    <col min="3092" max="3092" width="13.140625" style="1" customWidth="1"/>
    <col min="3093" max="3093" width="48.42578125" style="1" customWidth="1"/>
    <col min="3094" max="3094" width="13.85546875" style="1" customWidth="1"/>
    <col min="3095" max="3095" width="11.42578125" style="1" customWidth="1"/>
    <col min="3096" max="3096" width="11.85546875" style="1" customWidth="1"/>
    <col min="3097" max="3346" width="9.140625" style="1"/>
    <col min="3347" max="3347" width="11.5703125" style="1" customWidth="1"/>
    <col min="3348" max="3348" width="13.140625" style="1" customWidth="1"/>
    <col min="3349" max="3349" width="48.42578125" style="1" customWidth="1"/>
    <col min="3350" max="3350" width="13.85546875" style="1" customWidth="1"/>
    <col min="3351" max="3351" width="11.42578125" style="1" customWidth="1"/>
    <col min="3352" max="3352" width="11.85546875" style="1" customWidth="1"/>
    <col min="3353" max="3602" width="9.140625" style="1"/>
    <col min="3603" max="3603" width="11.5703125" style="1" customWidth="1"/>
    <col min="3604" max="3604" width="13.140625" style="1" customWidth="1"/>
    <col min="3605" max="3605" width="48.42578125" style="1" customWidth="1"/>
    <col min="3606" max="3606" width="13.85546875" style="1" customWidth="1"/>
    <col min="3607" max="3607" width="11.42578125" style="1" customWidth="1"/>
    <col min="3608" max="3608" width="11.85546875" style="1" customWidth="1"/>
    <col min="3609" max="3858" width="9.140625" style="1"/>
    <col min="3859" max="3859" width="11.5703125" style="1" customWidth="1"/>
    <col min="3860" max="3860" width="13.140625" style="1" customWidth="1"/>
    <col min="3861" max="3861" width="48.42578125" style="1" customWidth="1"/>
    <col min="3862" max="3862" width="13.85546875" style="1" customWidth="1"/>
    <col min="3863" max="3863" width="11.42578125" style="1" customWidth="1"/>
    <col min="3864" max="3864" width="11.85546875" style="1" customWidth="1"/>
    <col min="3865" max="4114" width="9.140625" style="1"/>
    <col min="4115" max="4115" width="11.5703125" style="1" customWidth="1"/>
    <col min="4116" max="4116" width="13.140625" style="1" customWidth="1"/>
    <col min="4117" max="4117" width="48.42578125" style="1" customWidth="1"/>
    <col min="4118" max="4118" width="13.85546875" style="1" customWidth="1"/>
    <col min="4119" max="4119" width="11.42578125" style="1" customWidth="1"/>
    <col min="4120" max="4120" width="11.85546875" style="1" customWidth="1"/>
    <col min="4121" max="4370" width="9.140625" style="1"/>
    <col min="4371" max="4371" width="11.5703125" style="1" customWidth="1"/>
    <col min="4372" max="4372" width="13.140625" style="1" customWidth="1"/>
    <col min="4373" max="4373" width="48.42578125" style="1" customWidth="1"/>
    <col min="4374" max="4374" width="13.85546875" style="1" customWidth="1"/>
    <col min="4375" max="4375" width="11.42578125" style="1" customWidth="1"/>
    <col min="4376" max="4376" width="11.85546875" style="1" customWidth="1"/>
    <col min="4377" max="4626" width="9.140625" style="1"/>
    <col min="4627" max="4627" width="11.5703125" style="1" customWidth="1"/>
    <col min="4628" max="4628" width="13.140625" style="1" customWidth="1"/>
    <col min="4629" max="4629" width="48.42578125" style="1" customWidth="1"/>
    <col min="4630" max="4630" width="13.85546875" style="1" customWidth="1"/>
    <col min="4631" max="4631" width="11.42578125" style="1" customWidth="1"/>
    <col min="4632" max="4632" width="11.85546875" style="1" customWidth="1"/>
    <col min="4633" max="4882" width="9.140625" style="1"/>
    <col min="4883" max="4883" width="11.5703125" style="1" customWidth="1"/>
    <col min="4884" max="4884" width="13.140625" style="1" customWidth="1"/>
    <col min="4885" max="4885" width="48.42578125" style="1" customWidth="1"/>
    <col min="4886" max="4886" width="13.85546875" style="1" customWidth="1"/>
    <col min="4887" max="4887" width="11.42578125" style="1" customWidth="1"/>
    <col min="4888" max="4888" width="11.85546875" style="1" customWidth="1"/>
    <col min="4889" max="5138" width="9.140625" style="1"/>
    <col min="5139" max="5139" width="11.5703125" style="1" customWidth="1"/>
    <col min="5140" max="5140" width="13.140625" style="1" customWidth="1"/>
    <col min="5141" max="5141" width="48.42578125" style="1" customWidth="1"/>
    <col min="5142" max="5142" width="13.85546875" style="1" customWidth="1"/>
    <col min="5143" max="5143" width="11.42578125" style="1" customWidth="1"/>
    <col min="5144" max="5144" width="11.85546875" style="1" customWidth="1"/>
    <col min="5145" max="5394" width="9.140625" style="1"/>
    <col min="5395" max="5395" width="11.5703125" style="1" customWidth="1"/>
    <col min="5396" max="5396" width="13.140625" style="1" customWidth="1"/>
    <col min="5397" max="5397" width="48.42578125" style="1" customWidth="1"/>
    <col min="5398" max="5398" width="13.85546875" style="1" customWidth="1"/>
    <col min="5399" max="5399" width="11.42578125" style="1" customWidth="1"/>
    <col min="5400" max="5400" width="11.85546875" style="1" customWidth="1"/>
    <col min="5401" max="5650" width="9.140625" style="1"/>
    <col min="5651" max="5651" width="11.5703125" style="1" customWidth="1"/>
    <col min="5652" max="5652" width="13.140625" style="1" customWidth="1"/>
    <col min="5653" max="5653" width="48.42578125" style="1" customWidth="1"/>
    <col min="5654" max="5654" width="13.85546875" style="1" customWidth="1"/>
    <col min="5655" max="5655" width="11.42578125" style="1" customWidth="1"/>
    <col min="5656" max="5656" width="11.85546875" style="1" customWidth="1"/>
    <col min="5657" max="5906" width="9.140625" style="1"/>
    <col min="5907" max="5907" width="11.5703125" style="1" customWidth="1"/>
    <col min="5908" max="5908" width="13.140625" style="1" customWidth="1"/>
    <col min="5909" max="5909" width="48.42578125" style="1" customWidth="1"/>
    <col min="5910" max="5910" width="13.85546875" style="1" customWidth="1"/>
    <col min="5911" max="5911" width="11.42578125" style="1" customWidth="1"/>
    <col min="5912" max="5912" width="11.85546875" style="1" customWidth="1"/>
    <col min="5913" max="6162" width="9.140625" style="1"/>
    <col min="6163" max="6163" width="11.5703125" style="1" customWidth="1"/>
    <col min="6164" max="6164" width="13.140625" style="1" customWidth="1"/>
    <col min="6165" max="6165" width="48.42578125" style="1" customWidth="1"/>
    <col min="6166" max="6166" width="13.85546875" style="1" customWidth="1"/>
    <col min="6167" max="6167" width="11.42578125" style="1" customWidth="1"/>
    <col min="6168" max="6168" width="11.85546875" style="1" customWidth="1"/>
    <col min="6169" max="6418" width="9.140625" style="1"/>
    <col min="6419" max="6419" width="11.5703125" style="1" customWidth="1"/>
    <col min="6420" max="6420" width="13.140625" style="1" customWidth="1"/>
    <col min="6421" max="6421" width="48.42578125" style="1" customWidth="1"/>
    <col min="6422" max="6422" width="13.85546875" style="1" customWidth="1"/>
    <col min="6423" max="6423" width="11.42578125" style="1" customWidth="1"/>
    <col min="6424" max="6424" width="11.85546875" style="1" customWidth="1"/>
    <col min="6425" max="6674" width="9.140625" style="1"/>
    <col min="6675" max="6675" width="11.5703125" style="1" customWidth="1"/>
    <col min="6676" max="6676" width="13.140625" style="1" customWidth="1"/>
    <col min="6677" max="6677" width="48.42578125" style="1" customWidth="1"/>
    <col min="6678" max="6678" width="13.85546875" style="1" customWidth="1"/>
    <col min="6679" max="6679" width="11.42578125" style="1" customWidth="1"/>
    <col min="6680" max="6680" width="11.85546875" style="1" customWidth="1"/>
    <col min="6681" max="6930" width="9.140625" style="1"/>
    <col min="6931" max="6931" width="11.5703125" style="1" customWidth="1"/>
    <col min="6932" max="6932" width="13.140625" style="1" customWidth="1"/>
    <col min="6933" max="6933" width="48.42578125" style="1" customWidth="1"/>
    <col min="6934" max="6934" width="13.85546875" style="1" customWidth="1"/>
    <col min="6935" max="6935" width="11.42578125" style="1" customWidth="1"/>
    <col min="6936" max="6936" width="11.85546875" style="1" customWidth="1"/>
    <col min="6937" max="7186" width="9.140625" style="1"/>
    <col min="7187" max="7187" width="11.5703125" style="1" customWidth="1"/>
    <col min="7188" max="7188" width="13.140625" style="1" customWidth="1"/>
    <col min="7189" max="7189" width="48.42578125" style="1" customWidth="1"/>
    <col min="7190" max="7190" width="13.85546875" style="1" customWidth="1"/>
    <col min="7191" max="7191" width="11.42578125" style="1" customWidth="1"/>
    <col min="7192" max="7192" width="11.85546875" style="1" customWidth="1"/>
    <col min="7193" max="7442" width="9.140625" style="1"/>
    <col min="7443" max="7443" width="11.5703125" style="1" customWidth="1"/>
    <col min="7444" max="7444" width="13.140625" style="1" customWidth="1"/>
    <col min="7445" max="7445" width="48.42578125" style="1" customWidth="1"/>
    <col min="7446" max="7446" width="13.85546875" style="1" customWidth="1"/>
    <col min="7447" max="7447" width="11.42578125" style="1" customWidth="1"/>
    <col min="7448" max="7448" width="11.85546875" style="1" customWidth="1"/>
    <col min="7449" max="7698" width="9.140625" style="1"/>
    <col min="7699" max="7699" width="11.5703125" style="1" customWidth="1"/>
    <col min="7700" max="7700" width="13.140625" style="1" customWidth="1"/>
    <col min="7701" max="7701" width="48.42578125" style="1" customWidth="1"/>
    <col min="7702" max="7702" width="13.85546875" style="1" customWidth="1"/>
    <col min="7703" max="7703" width="11.42578125" style="1" customWidth="1"/>
    <col min="7704" max="7704" width="11.85546875" style="1" customWidth="1"/>
    <col min="7705" max="7954" width="9.140625" style="1"/>
    <col min="7955" max="7955" width="11.5703125" style="1" customWidth="1"/>
    <col min="7956" max="7956" width="13.140625" style="1" customWidth="1"/>
    <col min="7957" max="7957" width="48.42578125" style="1" customWidth="1"/>
    <col min="7958" max="7958" width="13.85546875" style="1" customWidth="1"/>
    <col min="7959" max="7959" width="11.42578125" style="1" customWidth="1"/>
    <col min="7960" max="7960" width="11.85546875" style="1" customWidth="1"/>
    <col min="7961" max="8210" width="9.140625" style="1"/>
    <col min="8211" max="8211" width="11.5703125" style="1" customWidth="1"/>
    <col min="8212" max="8212" width="13.140625" style="1" customWidth="1"/>
    <col min="8213" max="8213" width="48.42578125" style="1" customWidth="1"/>
    <col min="8214" max="8214" width="13.85546875" style="1" customWidth="1"/>
    <col min="8215" max="8215" width="11.42578125" style="1" customWidth="1"/>
    <col min="8216" max="8216" width="11.85546875" style="1" customWidth="1"/>
    <col min="8217" max="8466" width="9.140625" style="1"/>
    <col min="8467" max="8467" width="11.5703125" style="1" customWidth="1"/>
    <col min="8468" max="8468" width="13.140625" style="1" customWidth="1"/>
    <col min="8469" max="8469" width="48.42578125" style="1" customWidth="1"/>
    <col min="8470" max="8470" width="13.85546875" style="1" customWidth="1"/>
    <col min="8471" max="8471" width="11.42578125" style="1" customWidth="1"/>
    <col min="8472" max="8472" width="11.85546875" style="1" customWidth="1"/>
    <col min="8473" max="8722" width="9.140625" style="1"/>
    <col min="8723" max="8723" width="11.5703125" style="1" customWidth="1"/>
    <col min="8724" max="8724" width="13.140625" style="1" customWidth="1"/>
    <col min="8725" max="8725" width="48.42578125" style="1" customWidth="1"/>
    <col min="8726" max="8726" width="13.85546875" style="1" customWidth="1"/>
    <col min="8727" max="8727" width="11.42578125" style="1" customWidth="1"/>
    <col min="8728" max="8728" width="11.85546875" style="1" customWidth="1"/>
    <col min="8729" max="8978" width="9.140625" style="1"/>
    <col min="8979" max="8979" width="11.5703125" style="1" customWidth="1"/>
    <col min="8980" max="8980" width="13.140625" style="1" customWidth="1"/>
    <col min="8981" max="8981" width="48.42578125" style="1" customWidth="1"/>
    <col min="8982" max="8982" width="13.85546875" style="1" customWidth="1"/>
    <col min="8983" max="8983" width="11.42578125" style="1" customWidth="1"/>
    <col min="8984" max="8984" width="11.85546875" style="1" customWidth="1"/>
    <col min="8985" max="9234" width="9.140625" style="1"/>
    <col min="9235" max="9235" width="11.5703125" style="1" customWidth="1"/>
    <col min="9236" max="9236" width="13.140625" style="1" customWidth="1"/>
    <col min="9237" max="9237" width="48.42578125" style="1" customWidth="1"/>
    <col min="9238" max="9238" width="13.85546875" style="1" customWidth="1"/>
    <col min="9239" max="9239" width="11.42578125" style="1" customWidth="1"/>
    <col min="9240" max="9240" width="11.85546875" style="1" customWidth="1"/>
    <col min="9241" max="9490" width="9.140625" style="1"/>
    <col min="9491" max="9491" width="11.5703125" style="1" customWidth="1"/>
    <col min="9492" max="9492" width="13.140625" style="1" customWidth="1"/>
    <col min="9493" max="9493" width="48.42578125" style="1" customWidth="1"/>
    <col min="9494" max="9494" width="13.85546875" style="1" customWidth="1"/>
    <col min="9495" max="9495" width="11.42578125" style="1" customWidth="1"/>
    <col min="9496" max="9496" width="11.85546875" style="1" customWidth="1"/>
    <col min="9497" max="9746" width="9.140625" style="1"/>
    <col min="9747" max="9747" width="11.5703125" style="1" customWidth="1"/>
    <col min="9748" max="9748" width="13.140625" style="1" customWidth="1"/>
    <col min="9749" max="9749" width="48.42578125" style="1" customWidth="1"/>
    <col min="9750" max="9750" width="13.85546875" style="1" customWidth="1"/>
    <col min="9751" max="9751" width="11.42578125" style="1" customWidth="1"/>
    <col min="9752" max="9752" width="11.85546875" style="1" customWidth="1"/>
    <col min="9753" max="10002" width="9.140625" style="1"/>
    <col min="10003" max="10003" width="11.5703125" style="1" customWidth="1"/>
    <col min="10004" max="10004" width="13.140625" style="1" customWidth="1"/>
    <col min="10005" max="10005" width="48.42578125" style="1" customWidth="1"/>
    <col min="10006" max="10006" width="13.85546875" style="1" customWidth="1"/>
    <col min="10007" max="10007" width="11.42578125" style="1" customWidth="1"/>
    <col min="10008" max="10008" width="11.85546875" style="1" customWidth="1"/>
    <col min="10009" max="10258" width="9.140625" style="1"/>
    <col min="10259" max="10259" width="11.5703125" style="1" customWidth="1"/>
    <col min="10260" max="10260" width="13.140625" style="1" customWidth="1"/>
    <col min="10261" max="10261" width="48.42578125" style="1" customWidth="1"/>
    <col min="10262" max="10262" width="13.85546875" style="1" customWidth="1"/>
    <col min="10263" max="10263" width="11.42578125" style="1" customWidth="1"/>
    <col min="10264" max="10264" width="11.85546875" style="1" customWidth="1"/>
    <col min="10265" max="10514" width="9.140625" style="1"/>
    <col min="10515" max="10515" width="11.5703125" style="1" customWidth="1"/>
    <col min="10516" max="10516" width="13.140625" style="1" customWidth="1"/>
    <col min="10517" max="10517" width="48.42578125" style="1" customWidth="1"/>
    <col min="10518" max="10518" width="13.85546875" style="1" customWidth="1"/>
    <col min="10519" max="10519" width="11.42578125" style="1" customWidth="1"/>
    <col min="10520" max="10520" width="11.85546875" style="1" customWidth="1"/>
    <col min="10521" max="10770" width="9.140625" style="1"/>
    <col min="10771" max="10771" width="11.5703125" style="1" customWidth="1"/>
    <col min="10772" max="10772" width="13.140625" style="1" customWidth="1"/>
    <col min="10773" max="10773" width="48.42578125" style="1" customWidth="1"/>
    <col min="10774" max="10774" width="13.85546875" style="1" customWidth="1"/>
    <col min="10775" max="10775" width="11.42578125" style="1" customWidth="1"/>
    <col min="10776" max="10776" width="11.85546875" style="1" customWidth="1"/>
    <col min="10777" max="11026" width="9.140625" style="1"/>
    <col min="11027" max="11027" width="11.5703125" style="1" customWidth="1"/>
    <col min="11028" max="11028" width="13.140625" style="1" customWidth="1"/>
    <col min="11029" max="11029" width="48.42578125" style="1" customWidth="1"/>
    <col min="11030" max="11030" width="13.85546875" style="1" customWidth="1"/>
    <col min="11031" max="11031" width="11.42578125" style="1" customWidth="1"/>
    <col min="11032" max="11032" width="11.85546875" style="1" customWidth="1"/>
    <col min="11033" max="11282" width="9.140625" style="1"/>
    <col min="11283" max="11283" width="11.5703125" style="1" customWidth="1"/>
    <col min="11284" max="11284" width="13.140625" style="1" customWidth="1"/>
    <col min="11285" max="11285" width="48.42578125" style="1" customWidth="1"/>
    <col min="11286" max="11286" width="13.85546875" style="1" customWidth="1"/>
    <col min="11287" max="11287" width="11.42578125" style="1" customWidth="1"/>
    <col min="11288" max="11288" width="11.85546875" style="1" customWidth="1"/>
    <col min="11289" max="11538" width="9.140625" style="1"/>
    <col min="11539" max="11539" width="11.5703125" style="1" customWidth="1"/>
    <col min="11540" max="11540" width="13.140625" style="1" customWidth="1"/>
    <col min="11541" max="11541" width="48.42578125" style="1" customWidth="1"/>
    <col min="11542" max="11542" width="13.85546875" style="1" customWidth="1"/>
    <col min="11543" max="11543" width="11.42578125" style="1" customWidth="1"/>
    <col min="11544" max="11544" width="11.85546875" style="1" customWidth="1"/>
    <col min="11545" max="11794" width="9.140625" style="1"/>
    <col min="11795" max="11795" width="11.5703125" style="1" customWidth="1"/>
    <col min="11796" max="11796" width="13.140625" style="1" customWidth="1"/>
    <col min="11797" max="11797" width="48.42578125" style="1" customWidth="1"/>
    <col min="11798" max="11798" width="13.85546875" style="1" customWidth="1"/>
    <col min="11799" max="11799" width="11.42578125" style="1" customWidth="1"/>
    <col min="11800" max="11800" width="11.85546875" style="1" customWidth="1"/>
    <col min="11801" max="12050" width="9.140625" style="1"/>
    <col min="12051" max="12051" width="11.5703125" style="1" customWidth="1"/>
    <col min="12052" max="12052" width="13.140625" style="1" customWidth="1"/>
    <col min="12053" max="12053" width="48.42578125" style="1" customWidth="1"/>
    <col min="12054" max="12054" width="13.85546875" style="1" customWidth="1"/>
    <col min="12055" max="12055" width="11.42578125" style="1" customWidth="1"/>
    <col min="12056" max="12056" width="11.85546875" style="1" customWidth="1"/>
    <col min="12057" max="12306" width="9.140625" style="1"/>
    <col min="12307" max="12307" width="11.5703125" style="1" customWidth="1"/>
    <col min="12308" max="12308" width="13.140625" style="1" customWidth="1"/>
    <col min="12309" max="12309" width="48.42578125" style="1" customWidth="1"/>
    <col min="12310" max="12310" width="13.85546875" style="1" customWidth="1"/>
    <col min="12311" max="12311" width="11.42578125" style="1" customWidth="1"/>
    <col min="12312" max="12312" width="11.85546875" style="1" customWidth="1"/>
    <col min="12313" max="12562" width="9.140625" style="1"/>
    <col min="12563" max="12563" width="11.5703125" style="1" customWidth="1"/>
    <col min="12564" max="12564" width="13.140625" style="1" customWidth="1"/>
    <col min="12565" max="12565" width="48.42578125" style="1" customWidth="1"/>
    <col min="12566" max="12566" width="13.85546875" style="1" customWidth="1"/>
    <col min="12567" max="12567" width="11.42578125" style="1" customWidth="1"/>
    <col min="12568" max="12568" width="11.85546875" style="1" customWidth="1"/>
    <col min="12569" max="12818" width="9.140625" style="1"/>
    <col min="12819" max="12819" width="11.5703125" style="1" customWidth="1"/>
    <col min="12820" max="12820" width="13.140625" style="1" customWidth="1"/>
    <col min="12821" max="12821" width="48.42578125" style="1" customWidth="1"/>
    <col min="12822" max="12822" width="13.85546875" style="1" customWidth="1"/>
    <col min="12823" max="12823" width="11.42578125" style="1" customWidth="1"/>
    <col min="12824" max="12824" width="11.85546875" style="1" customWidth="1"/>
    <col min="12825" max="13074" width="9.140625" style="1"/>
    <col min="13075" max="13075" width="11.5703125" style="1" customWidth="1"/>
    <col min="13076" max="13076" width="13.140625" style="1" customWidth="1"/>
    <col min="13077" max="13077" width="48.42578125" style="1" customWidth="1"/>
    <col min="13078" max="13078" width="13.85546875" style="1" customWidth="1"/>
    <col min="13079" max="13079" width="11.42578125" style="1" customWidth="1"/>
    <col min="13080" max="13080" width="11.85546875" style="1" customWidth="1"/>
    <col min="13081" max="13330" width="9.140625" style="1"/>
    <col min="13331" max="13331" width="11.5703125" style="1" customWidth="1"/>
    <col min="13332" max="13332" width="13.140625" style="1" customWidth="1"/>
    <col min="13333" max="13333" width="48.42578125" style="1" customWidth="1"/>
    <col min="13334" max="13334" width="13.85546875" style="1" customWidth="1"/>
    <col min="13335" max="13335" width="11.42578125" style="1" customWidth="1"/>
    <col min="13336" max="13336" width="11.85546875" style="1" customWidth="1"/>
    <col min="13337" max="13586" width="9.140625" style="1"/>
    <col min="13587" max="13587" width="11.5703125" style="1" customWidth="1"/>
    <col min="13588" max="13588" width="13.140625" style="1" customWidth="1"/>
    <col min="13589" max="13589" width="48.42578125" style="1" customWidth="1"/>
    <col min="13590" max="13590" width="13.85546875" style="1" customWidth="1"/>
    <col min="13591" max="13591" width="11.42578125" style="1" customWidth="1"/>
    <col min="13592" max="13592" width="11.85546875" style="1" customWidth="1"/>
    <col min="13593" max="13842" width="9.140625" style="1"/>
    <col min="13843" max="13843" width="11.5703125" style="1" customWidth="1"/>
    <col min="13844" max="13844" width="13.140625" style="1" customWidth="1"/>
    <col min="13845" max="13845" width="48.42578125" style="1" customWidth="1"/>
    <col min="13846" max="13846" width="13.85546875" style="1" customWidth="1"/>
    <col min="13847" max="13847" width="11.42578125" style="1" customWidth="1"/>
    <col min="13848" max="13848" width="11.85546875" style="1" customWidth="1"/>
    <col min="13849" max="14098" width="9.140625" style="1"/>
    <col min="14099" max="14099" width="11.5703125" style="1" customWidth="1"/>
    <col min="14100" max="14100" width="13.140625" style="1" customWidth="1"/>
    <col min="14101" max="14101" width="48.42578125" style="1" customWidth="1"/>
    <col min="14102" max="14102" width="13.85546875" style="1" customWidth="1"/>
    <col min="14103" max="14103" width="11.42578125" style="1" customWidth="1"/>
    <col min="14104" max="14104" width="11.85546875" style="1" customWidth="1"/>
    <col min="14105" max="14354" width="9.140625" style="1"/>
    <col min="14355" max="14355" width="11.5703125" style="1" customWidth="1"/>
    <col min="14356" max="14356" width="13.140625" style="1" customWidth="1"/>
    <col min="14357" max="14357" width="48.42578125" style="1" customWidth="1"/>
    <col min="14358" max="14358" width="13.85546875" style="1" customWidth="1"/>
    <col min="14359" max="14359" width="11.42578125" style="1" customWidth="1"/>
    <col min="14360" max="14360" width="11.85546875" style="1" customWidth="1"/>
    <col min="14361" max="14610" width="9.140625" style="1"/>
    <col min="14611" max="14611" width="11.5703125" style="1" customWidth="1"/>
    <col min="14612" max="14612" width="13.140625" style="1" customWidth="1"/>
    <col min="14613" max="14613" width="48.42578125" style="1" customWidth="1"/>
    <col min="14614" max="14614" width="13.85546875" style="1" customWidth="1"/>
    <col min="14615" max="14615" width="11.42578125" style="1" customWidth="1"/>
    <col min="14616" max="14616" width="11.85546875" style="1" customWidth="1"/>
    <col min="14617" max="14866" width="9.140625" style="1"/>
    <col min="14867" max="14867" width="11.5703125" style="1" customWidth="1"/>
    <col min="14868" max="14868" width="13.140625" style="1" customWidth="1"/>
    <col min="14869" max="14869" width="48.42578125" style="1" customWidth="1"/>
    <col min="14870" max="14870" width="13.85546875" style="1" customWidth="1"/>
    <col min="14871" max="14871" width="11.42578125" style="1" customWidth="1"/>
    <col min="14872" max="14872" width="11.85546875" style="1" customWidth="1"/>
    <col min="14873" max="15122" width="9.140625" style="1"/>
    <col min="15123" max="15123" width="11.5703125" style="1" customWidth="1"/>
    <col min="15124" max="15124" width="13.140625" style="1" customWidth="1"/>
    <col min="15125" max="15125" width="48.42578125" style="1" customWidth="1"/>
    <col min="15126" max="15126" width="13.85546875" style="1" customWidth="1"/>
    <col min="15127" max="15127" width="11.42578125" style="1" customWidth="1"/>
    <col min="15128" max="15128" width="11.85546875" style="1" customWidth="1"/>
    <col min="15129" max="15378" width="9.140625" style="1"/>
    <col min="15379" max="15379" width="11.5703125" style="1" customWidth="1"/>
    <col min="15380" max="15380" width="13.140625" style="1" customWidth="1"/>
    <col min="15381" max="15381" width="48.42578125" style="1" customWidth="1"/>
    <col min="15382" max="15382" width="13.85546875" style="1" customWidth="1"/>
    <col min="15383" max="15383" width="11.42578125" style="1" customWidth="1"/>
    <col min="15384" max="15384" width="11.85546875" style="1" customWidth="1"/>
    <col min="15385" max="15634" width="9.140625" style="1"/>
    <col min="15635" max="15635" width="11.5703125" style="1" customWidth="1"/>
    <col min="15636" max="15636" width="13.140625" style="1" customWidth="1"/>
    <col min="15637" max="15637" width="48.42578125" style="1" customWidth="1"/>
    <col min="15638" max="15638" width="13.85546875" style="1" customWidth="1"/>
    <col min="15639" max="15639" width="11.42578125" style="1" customWidth="1"/>
    <col min="15640" max="15640" width="11.85546875" style="1" customWidth="1"/>
    <col min="15641" max="15890" width="9.140625" style="1"/>
    <col min="15891" max="15891" width="11.5703125" style="1" customWidth="1"/>
    <col min="15892" max="15892" width="13.140625" style="1" customWidth="1"/>
    <col min="15893" max="15893" width="48.42578125" style="1" customWidth="1"/>
    <col min="15894" max="15894" width="13.85546875" style="1" customWidth="1"/>
    <col min="15895" max="15895" width="11.42578125" style="1" customWidth="1"/>
    <col min="15896" max="15896" width="11.85546875" style="1" customWidth="1"/>
    <col min="15897" max="16146" width="9.140625" style="1"/>
    <col min="16147" max="16147" width="11.5703125" style="1" customWidth="1"/>
    <col min="16148" max="16148" width="13.140625" style="1" customWidth="1"/>
    <col min="16149" max="16149" width="48.42578125" style="1" customWidth="1"/>
    <col min="16150" max="16150" width="13.85546875" style="1" customWidth="1"/>
    <col min="16151" max="16151" width="11.42578125" style="1" customWidth="1"/>
    <col min="16152" max="16152" width="11.85546875" style="1" customWidth="1"/>
    <col min="16153" max="16384" width="9.140625" style="1"/>
  </cols>
  <sheetData>
    <row r="1" spans="1:43" ht="12.6" customHeight="1" x14ac:dyDescent="0.2">
      <c r="A1" s="276" t="s">
        <v>2197</v>
      </c>
      <c r="B1" s="276"/>
      <c r="C1" s="276"/>
      <c r="D1" s="276"/>
      <c r="E1" s="276"/>
      <c r="F1" s="276"/>
      <c r="G1" s="276"/>
      <c r="H1" s="276"/>
      <c r="I1" s="276"/>
      <c r="J1" s="276"/>
      <c r="K1" s="276"/>
      <c r="L1" s="276"/>
      <c r="M1" s="276"/>
      <c r="N1" s="276"/>
      <c r="O1" s="276"/>
      <c r="P1" s="276"/>
      <c r="Q1" s="276"/>
      <c r="R1" s="276"/>
      <c r="S1" s="276"/>
      <c r="T1" s="276"/>
      <c r="U1" s="276"/>
    </row>
    <row r="2" spans="1:43" ht="12.2" customHeight="1" x14ac:dyDescent="0.2">
      <c r="A2" s="27"/>
      <c r="B2" s="27"/>
      <c r="C2" s="27"/>
      <c r="D2" s="27"/>
      <c r="E2" s="27"/>
      <c r="F2" s="27"/>
      <c r="G2" s="27"/>
      <c r="H2" s="27"/>
      <c r="I2" s="27"/>
    </row>
    <row r="3" spans="1:43" ht="11.25" customHeight="1" x14ac:dyDescent="0.2"/>
    <row r="4" spans="1:43" ht="12.75" customHeight="1" x14ac:dyDescent="0.2">
      <c r="A4" s="254" t="s">
        <v>2221</v>
      </c>
      <c r="B4" s="254"/>
      <c r="C4" s="254"/>
      <c r="D4" s="254"/>
      <c r="E4" s="254"/>
      <c r="F4" s="254"/>
      <c r="G4" s="254"/>
      <c r="H4" s="254"/>
      <c r="I4" s="254"/>
      <c r="J4" s="254"/>
      <c r="K4" s="254"/>
      <c r="L4" s="254"/>
      <c r="M4" s="254"/>
      <c r="N4" s="254"/>
      <c r="O4" s="254"/>
      <c r="P4" s="254"/>
      <c r="Q4" s="254"/>
      <c r="R4" s="254"/>
      <c r="S4" s="254"/>
      <c r="T4" s="254"/>
      <c r="U4" s="254"/>
    </row>
    <row r="5" spans="1:43" ht="12.75" customHeight="1" x14ac:dyDescent="0.2">
      <c r="C5" s="69">
        <v>0.32500000000000001</v>
      </c>
    </row>
    <row r="6" spans="1:43" ht="12.75" customHeight="1" thickBot="1" x14ac:dyDescent="0.25">
      <c r="A6" s="265"/>
      <c r="B6" s="265"/>
      <c r="C6" s="265"/>
      <c r="D6" s="265"/>
      <c r="E6" s="265"/>
      <c r="F6" s="265"/>
      <c r="G6" s="265"/>
      <c r="H6" s="59"/>
      <c r="I6" s="59"/>
    </row>
    <row r="7" spans="1:43" ht="12.75" customHeight="1" thickBot="1" x14ac:dyDescent="0.25">
      <c r="E7" s="277" t="s">
        <v>2968</v>
      </c>
      <c r="F7" s="278"/>
      <c r="G7" s="278"/>
      <c r="H7" s="278"/>
      <c r="I7" s="282"/>
      <c r="J7" s="277" t="s">
        <v>2972</v>
      </c>
      <c r="K7" s="282"/>
      <c r="L7" s="277" t="s">
        <v>2973</v>
      </c>
      <c r="M7" s="282"/>
      <c r="N7" s="277" t="s">
        <v>2969</v>
      </c>
      <c r="O7" s="278"/>
      <c r="P7" s="278"/>
      <c r="Q7" s="278"/>
      <c r="R7" s="282"/>
      <c r="S7" s="277" t="s">
        <v>2970</v>
      </c>
      <c r="T7" s="278"/>
      <c r="U7" s="278"/>
      <c r="V7" s="278"/>
      <c r="W7" s="282"/>
    </row>
    <row r="8" spans="1:43" ht="12.75" customHeight="1" x14ac:dyDescent="0.2">
      <c r="A8" s="273" t="s">
        <v>2</v>
      </c>
      <c r="B8" s="273" t="s">
        <v>3</v>
      </c>
      <c r="C8" s="268" t="s">
        <v>4</v>
      </c>
      <c r="D8" s="268" t="s">
        <v>5</v>
      </c>
      <c r="E8" s="279" t="s">
        <v>6</v>
      </c>
      <c r="F8" s="280"/>
      <c r="G8" s="280"/>
      <c r="H8" s="280"/>
      <c r="I8" s="281"/>
      <c r="J8" s="252" t="s">
        <v>6</v>
      </c>
      <c r="K8" s="252"/>
      <c r="L8" s="252" t="s">
        <v>6</v>
      </c>
      <c r="M8" s="252"/>
      <c r="N8" s="279" t="s">
        <v>6</v>
      </c>
      <c r="O8" s="280"/>
      <c r="P8" s="280"/>
      <c r="Q8" s="280"/>
      <c r="R8" s="281"/>
      <c r="S8" s="279" t="s">
        <v>6</v>
      </c>
      <c r="T8" s="280"/>
      <c r="U8" s="280"/>
      <c r="V8" s="280"/>
      <c r="W8" s="281"/>
    </row>
    <row r="9" spans="1:43" ht="52.5" customHeight="1" thickBot="1" x14ac:dyDescent="0.25">
      <c r="A9" s="274"/>
      <c r="B9" s="274"/>
      <c r="C9" s="269"/>
      <c r="D9" s="269"/>
      <c r="E9" s="2" t="s">
        <v>7</v>
      </c>
      <c r="F9" s="67" t="s">
        <v>3232</v>
      </c>
      <c r="G9" s="3" t="s">
        <v>8</v>
      </c>
      <c r="H9" s="3" t="s">
        <v>3231</v>
      </c>
      <c r="I9" s="67" t="s">
        <v>3233</v>
      </c>
      <c r="J9" s="9" t="s">
        <v>7</v>
      </c>
      <c r="K9" s="10" t="s">
        <v>8</v>
      </c>
      <c r="L9" s="9" t="s">
        <v>7</v>
      </c>
      <c r="M9" s="10" t="s">
        <v>8</v>
      </c>
      <c r="N9" s="2" t="s">
        <v>7</v>
      </c>
      <c r="O9" s="67" t="s">
        <v>3232</v>
      </c>
      <c r="P9" s="3" t="s">
        <v>8</v>
      </c>
      <c r="Q9" s="3" t="s">
        <v>3231</v>
      </c>
      <c r="R9" s="67" t="s">
        <v>3233</v>
      </c>
      <c r="S9" s="2" t="s">
        <v>7</v>
      </c>
      <c r="T9" s="67" t="s">
        <v>3232</v>
      </c>
      <c r="U9" s="3" t="s">
        <v>8</v>
      </c>
      <c r="V9" s="3" t="s">
        <v>3231</v>
      </c>
      <c r="W9" s="67" t="s">
        <v>3233</v>
      </c>
    </row>
    <row r="10" spans="1:43" ht="12.75" customHeight="1" x14ac:dyDescent="0.2">
      <c r="A10" s="4" t="s">
        <v>9</v>
      </c>
      <c r="B10" s="4" t="s">
        <v>2222</v>
      </c>
      <c r="C10" s="5" t="s">
        <v>2223</v>
      </c>
      <c r="D10" s="4" t="s">
        <v>15</v>
      </c>
      <c r="E10" s="8">
        <f>ROUND('10,2'!E10*'1,2'!$E$28,0)</f>
        <v>186</v>
      </c>
      <c r="F10" s="68">
        <f>E10*$C$5</f>
        <v>60.45</v>
      </c>
      <c r="G10" s="8">
        <f>ROUND('10,2'!F10*'1,2'!$E$28,0)</f>
        <v>198</v>
      </c>
      <c r="H10" s="8">
        <f>G10/1.2</f>
        <v>165</v>
      </c>
      <c r="I10" s="68">
        <f>H10*$C$5</f>
        <v>53.625</v>
      </c>
      <c r="J10" s="8" t="e">
        <f>ROUND('10,2'!#REF!*'1,2'!$E$28,0)</f>
        <v>#REF!</v>
      </c>
      <c r="K10" s="8" t="e">
        <f>ROUND('10,2'!#REF!*'1,2'!$E$28,0)</f>
        <v>#REF!</v>
      </c>
      <c r="L10" s="8" t="e">
        <f>ROUND('10,2'!#REF!*'1,2'!$E$28,0)</f>
        <v>#REF!</v>
      </c>
      <c r="M10" s="8" t="e">
        <f>ROUND('10,2'!#REF!*'1,2'!$E$28,0)</f>
        <v>#REF!</v>
      </c>
      <c r="N10" s="8">
        <f>ROUND('10,2'!G10*'1,2'!$E$28,0)</f>
        <v>209</v>
      </c>
      <c r="O10" s="68">
        <f>N10*$C$5</f>
        <v>67.924999999999997</v>
      </c>
      <c r="P10" s="8">
        <f>ROUND('10,2'!H10*'1,2'!$E$28,0)</f>
        <v>240</v>
      </c>
      <c r="Q10" s="8">
        <f>P10/1.2</f>
        <v>200</v>
      </c>
      <c r="R10" s="68">
        <f>Q10*$C$5</f>
        <v>65</v>
      </c>
      <c r="S10" s="8">
        <f>ROUND('10,2'!I10*'1,2'!$E$28,0)</f>
        <v>453</v>
      </c>
      <c r="T10" s="68">
        <f>S10*$C$5</f>
        <v>147.22499999999999</v>
      </c>
      <c r="U10" s="8">
        <f>ROUND('10,2'!J10*'1,2'!$E$28,0)</f>
        <v>472</v>
      </c>
      <c r="V10" s="8">
        <f>U10/1.2</f>
        <v>393.33333333333337</v>
      </c>
      <c r="W10" s="68">
        <f>V10*$C$5</f>
        <v>127.83333333333336</v>
      </c>
      <c r="X10" s="26"/>
      <c r="Y10" s="26"/>
      <c r="Z10" s="26"/>
      <c r="AA10" s="26"/>
      <c r="AB10" s="26"/>
      <c r="AC10" s="26"/>
      <c r="AD10" s="26"/>
      <c r="AE10" s="26"/>
      <c r="AF10" s="26"/>
      <c r="AG10" s="26"/>
      <c r="AH10" s="26"/>
      <c r="AI10" s="14"/>
      <c r="AK10" s="14"/>
      <c r="AM10" s="14"/>
      <c r="AO10" s="14"/>
      <c r="AQ10" s="14"/>
    </row>
    <row r="11" spans="1:43" ht="12.75" customHeight="1" x14ac:dyDescent="0.2">
      <c r="A11" s="4"/>
      <c r="B11" s="4"/>
      <c r="C11" s="28" t="s">
        <v>3016</v>
      </c>
      <c r="D11" s="4"/>
      <c r="E11" s="8"/>
      <c r="F11" s="68">
        <f t="shared" ref="F11:F74" si="0">E11*$C$5</f>
        <v>0</v>
      </c>
      <c r="G11" s="8"/>
      <c r="H11" s="8">
        <f t="shared" ref="H11:H74" si="1">G11/1.2</f>
        <v>0</v>
      </c>
      <c r="I11" s="68">
        <f t="shared" ref="I11:I74" si="2">H11*$C$5</f>
        <v>0</v>
      </c>
      <c r="J11" s="8"/>
      <c r="K11" s="8"/>
      <c r="L11" s="8"/>
      <c r="M11" s="8"/>
      <c r="N11" s="8"/>
      <c r="O11" s="68">
        <f t="shared" ref="O11:O74" si="3">N11*$C$5</f>
        <v>0</v>
      </c>
      <c r="P11" s="8"/>
      <c r="Q11" s="8">
        <f t="shared" ref="Q11:Q74" si="4">P11/1.2</f>
        <v>0</v>
      </c>
      <c r="R11" s="68">
        <f t="shared" ref="R11:R74" si="5">Q11*$C$5</f>
        <v>0</v>
      </c>
      <c r="S11" s="8"/>
      <c r="T11" s="68">
        <f t="shared" ref="T11:T74" si="6">S11*$C$5</f>
        <v>0</v>
      </c>
      <c r="U11" s="8"/>
      <c r="V11" s="8">
        <f t="shared" ref="V11:V74" si="7">U11/1.2</f>
        <v>0</v>
      </c>
      <c r="W11" s="68">
        <f t="shared" ref="W11:W74" si="8">V11*$C$5</f>
        <v>0</v>
      </c>
      <c r="X11" s="26"/>
      <c r="Y11" s="26"/>
      <c r="Z11" s="26"/>
      <c r="AA11" s="26"/>
      <c r="AB11" s="26"/>
      <c r="AC11" s="26"/>
      <c r="AD11" s="26"/>
      <c r="AE11" s="26"/>
      <c r="AF11" s="26"/>
      <c r="AG11" s="26"/>
      <c r="AH11" s="26"/>
      <c r="AI11" s="14"/>
      <c r="AK11" s="14"/>
      <c r="AM11" s="14"/>
      <c r="AO11" s="14"/>
      <c r="AQ11" s="14"/>
    </row>
    <row r="12" spans="1:43" ht="24.75" customHeight="1" x14ac:dyDescent="0.2">
      <c r="A12" s="4" t="s">
        <v>194</v>
      </c>
      <c r="B12" s="4" t="s">
        <v>2224</v>
      </c>
      <c r="C12" s="17" t="s">
        <v>3039</v>
      </c>
      <c r="D12" s="16" t="s">
        <v>15</v>
      </c>
      <c r="E12" s="20">
        <f>ROUND('10,2'!E12*'1,2'!$E$28,0)</f>
        <v>607</v>
      </c>
      <c r="F12" s="68">
        <f>E12*$C$5</f>
        <v>197.27500000000001</v>
      </c>
      <c r="G12" s="20">
        <f>ROUND('10,2'!F12*'1,2'!$E$28,0)</f>
        <v>697</v>
      </c>
      <c r="H12" s="8">
        <f t="shared" si="1"/>
        <v>580.83333333333337</v>
      </c>
      <c r="I12" s="68">
        <f t="shared" si="2"/>
        <v>188.77083333333334</v>
      </c>
      <c r="J12" s="20" t="e">
        <f>ROUND('10,2'!#REF!*'1,2'!$E$28,0)</f>
        <v>#REF!</v>
      </c>
      <c r="K12" s="20" t="e">
        <f>ROUND('10,2'!#REF!*'1,2'!$E$28,0)</f>
        <v>#REF!</v>
      </c>
      <c r="L12" s="20" t="e">
        <f>ROUND('10,2'!#REF!*'1,2'!$E$28,0)</f>
        <v>#REF!</v>
      </c>
      <c r="M12" s="20" t="e">
        <f>ROUND('10,2'!#REF!*'1,2'!$E$28,0)</f>
        <v>#REF!</v>
      </c>
      <c r="N12" s="20">
        <f>ROUND('10,2'!G12*'1,2'!$E$28,0)</f>
        <v>1162</v>
      </c>
      <c r="O12" s="68">
        <f t="shared" si="3"/>
        <v>377.65000000000003</v>
      </c>
      <c r="P12" s="20">
        <f>ROUND('10,2'!H12*'1,2'!$E$28,0)</f>
        <v>1332</v>
      </c>
      <c r="Q12" s="8">
        <f t="shared" si="4"/>
        <v>1110</v>
      </c>
      <c r="R12" s="68">
        <f t="shared" si="5"/>
        <v>360.75</v>
      </c>
      <c r="S12" s="20">
        <f>ROUND('10,2'!I12*'1,2'!$E$28,0)</f>
        <v>1602</v>
      </c>
      <c r="T12" s="68">
        <f t="shared" si="6"/>
        <v>520.65</v>
      </c>
      <c r="U12" s="20">
        <f>ROUND('10,2'!J12*'1,2'!$E$28,0)</f>
        <v>1835</v>
      </c>
      <c r="V12" s="8">
        <f t="shared" si="7"/>
        <v>1529.1666666666667</v>
      </c>
      <c r="W12" s="68">
        <f t="shared" si="8"/>
        <v>496.97916666666669</v>
      </c>
      <c r="X12" s="26"/>
      <c r="Y12" s="26"/>
      <c r="Z12" s="26"/>
      <c r="AA12" s="26"/>
      <c r="AB12" s="26"/>
      <c r="AC12" s="26"/>
      <c r="AD12" s="26"/>
      <c r="AE12" s="26"/>
      <c r="AF12" s="26"/>
      <c r="AG12" s="26"/>
      <c r="AH12" s="26"/>
      <c r="AI12" s="14"/>
      <c r="AK12" s="14"/>
      <c r="AM12" s="14"/>
      <c r="AO12" s="14"/>
      <c r="AQ12" s="14"/>
    </row>
    <row r="13" spans="1:43" ht="12.75" customHeight="1" x14ac:dyDescent="0.2">
      <c r="A13" s="4" t="s">
        <v>197</v>
      </c>
      <c r="B13" s="4" t="s">
        <v>2225</v>
      </c>
      <c r="C13" s="5" t="s">
        <v>2226</v>
      </c>
      <c r="D13" s="4" t="s">
        <v>15</v>
      </c>
      <c r="E13" s="8">
        <f>ROUND('10,2'!E13*'1,2'!$E$28,0)</f>
        <v>376</v>
      </c>
      <c r="F13" s="68">
        <f t="shared" si="0"/>
        <v>122.2</v>
      </c>
      <c r="G13" s="8">
        <f>ROUND('10,2'!F13*'1,2'!$E$28,0)</f>
        <v>418</v>
      </c>
      <c r="H13" s="8">
        <f t="shared" si="1"/>
        <v>348.33333333333337</v>
      </c>
      <c r="I13" s="68">
        <f t="shared" si="2"/>
        <v>113.20833333333334</v>
      </c>
      <c r="J13" s="8" t="e">
        <f>ROUND('10,2'!#REF!*'1,2'!$E$28,0)</f>
        <v>#REF!</v>
      </c>
      <c r="K13" s="8" t="e">
        <f>ROUND('10,2'!#REF!*'1,2'!$E$28,0)</f>
        <v>#REF!</v>
      </c>
      <c r="L13" s="8" t="e">
        <f>ROUND('10,2'!#REF!*'1,2'!$E$28,0)</f>
        <v>#REF!</v>
      </c>
      <c r="M13" s="8" t="e">
        <f>ROUND('10,2'!#REF!*'1,2'!$E$28,0)</f>
        <v>#REF!</v>
      </c>
      <c r="N13" s="8">
        <f>ROUND('10,2'!G13*'1,2'!$E$28,0)</f>
        <v>578</v>
      </c>
      <c r="O13" s="68">
        <f t="shared" si="3"/>
        <v>187.85</v>
      </c>
      <c r="P13" s="8">
        <f>ROUND('10,2'!H13*'1,2'!$E$28,0)</f>
        <v>647</v>
      </c>
      <c r="Q13" s="8">
        <f t="shared" si="4"/>
        <v>539.16666666666674</v>
      </c>
      <c r="R13" s="68">
        <f t="shared" si="5"/>
        <v>175.22916666666669</v>
      </c>
      <c r="S13" s="8">
        <f>ROUND('10,2'!I13*'1,2'!$E$28,0)</f>
        <v>937</v>
      </c>
      <c r="T13" s="68">
        <f t="shared" si="6"/>
        <v>304.52500000000003</v>
      </c>
      <c r="U13" s="8">
        <f>ROUND('10,2'!J13*'1,2'!$E$28,0)</f>
        <v>1036</v>
      </c>
      <c r="V13" s="8">
        <f t="shared" si="7"/>
        <v>863.33333333333337</v>
      </c>
      <c r="W13" s="68">
        <f t="shared" si="8"/>
        <v>280.58333333333337</v>
      </c>
      <c r="X13" s="26"/>
      <c r="Y13" s="26"/>
      <c r="Z13" s="26"/>
      <c r="AA13" s="26"/>
      <c r="AB13" s="26"/>
      <c r="AC13" s="26"/>
      <c r="AD13" s="26"/>
      <c r="AE13" s="26"/>
      <c r="AF13" s="26"/>
      <c r="AG13" s="26"/>
      <c r="AH13" s="26"/>
      <c r="AI13" s="14"/>
      <c r="AK13" s="14"/>
      <c r="AM13" s="14"/>
      <c r="AO13" s="14"/>
      <c r="AQ13" s="14"/>
    </row>
    <row r="14" spans="1:43" ht="12.75" customHeight="1" x14ac:dyDescent="0.2">
      <c r="A14" s="4" t="s">
        <v>200</v>
      </c>
      <c r="B14" s="4" t="s">
        <v>2227</v>
      </c>
      <c r="C14" s="5" t="s">
        <v>2228</v>
      </c>
      <c r="D14" s="4" t="s">
        <v>15</v>
      </c>
      <c r="E14" s="8">
        <f>ROUND('10,2'!E14*'1,2'!$E$28,0)</f>
        <v>154</v>
      </c>
      <c r="F14" s="68">
        <f t="shared" si="0"/>
        <v>50.050000000000004</v>
      </c>
      <c r="G14" s="8">
        <f>ROUND('10,2'!F14*'1,2'!$E$28,0)</f>
        <v>168</v>
      </c>
      <c r="H14" s="8">
        <f t="shared" si="1"/>
        <v>140</v>
      </c>
      <c r="I14" s="68">
        <f t="shared" si="2"/>
        <v>45.5</v>
      </c>
      <c r="J14" s="8" t="e">
        <f>ROUND('10,2'!#REF!*'1,2'!$E$28,0)</f>
        <v>#REF!</v>
      </c>
      <c r="K14" s="8" t="e">
        <f>ROUND('10,2'!#REF!*'1,2'!$E$28,0)</f>
        <v>#REF!</v>
      </c>
      <c r="L14" s="8" t="e">
        <f>ROUND('10,2'!#REF!*'1,2'!$E$28,0)</f>
        <v>#REF!</v>
      </c>
      <c r="M14" s="8" t="e">
        <f>ROUND('10,2'!#REF!*'1,2'!$E$28,0)</f>
        <v>#REF!</v>
      </c>
      <c r="N14" s="8">
        <f>ROUND('10,2'!G14*'1,2'!$E$28,0)</f>
        <v>234</v>
      </c>
      <c r="O14" s="68">
        <f t="shared" si="3"/>
        <v>76.05</v>
      </c>
      <c r="P14" s="8">
        <f>ROUND('10,2'!H14*'1,2'!$E$28,0)</f>
        <v>259</v>
      </c>
      <c r="Q14" s="8">
        <f t="shared" si="4"/>
        <v>215.83333333333334</v>
      </c>
      <c r="R14" s="68">
        <f t="shared" si="5"/>
        <v>70.145833333333343</v>
      </c>
      <c r="S14" s="8">
        <f>ROUND('10,2'!I14*'1,2'!$E$28,0)</f>
        <v>377</v>
      </c>
      <c r="T14" s="68">
        <f t="shared" si="6"/>
        <v>122.52500000000001</v>
      </c>
      <c r="U14" s="8">
        <f>ROUND('10,2'!J14*'1,2'!$E$28,0)</f>
        <v>418</v>
      </c>
      <c r="V14" s="8">
        <f t="shared" si="7"/>
        <v>348.33333333333337</v>
      </c>
      <c r="W14" s="68">
        <f t="shared" si="8"/>
        <v>113.20833333333334</v>
      </c>
      <c r="X14" s="26"/>
      <c r="Y14" s="26"/>
      <c r="Z14" s="26"/>
      <c r="AA14" s="26"/>
      <c r="AB14" s="26"/>
      <c r="AC14" s="26"/>
      <c r="AD14" s="26"/>
      <c r="AE14" s="26"/>
      <c r="AF14" s="26"/>
      <c r="AG14" s="26"/>
      <c r="AH14" s="26"/>
      <c r="AI14" s="14"/>
      <c r="AK14" s="14"/>
      <c r="AM14" s="14"/>
      <c r="AO14" s="14"/>
      <c r="AQ14" s="14"/>
    </row>
    <row r="15" spans="1:43" ht="12.75" customHeight="1" x14ac:dyDescent="0.2">
      <c r="A15" s="4" t="s">
        <v>203</v>
      </c>
      <c r="B15" s="4" t="s">
        <v>2229</v>
      </c>
      <c r="C15" s="5" t="s">
        <v>2230</v>
      </c>
      <c r="D15" s="4" t="s">
        <v>15</v>
      </c>
      <c r="E15" s="8">
        <f>ROUND('10,2'!E15*'1,2'!$E$28,0)</f>
        <v>786</v>
      </c>
      <c r="F15" s="68">
        <f t="shared" si="0"/>
        <v>255.45000000000002</v>
      </c>
      <c r="G15" s="8">
        <f>ROUND('10,2'!F15*'1,2'!$E$28,0)</f>
        <v>870</v>
      </c>
      <c r="H15" s="8">
        <f t="shared" si="1"/>
        <v>725</v>
      </c>
      <c r="I15" s="68">
        <f t="shared" si="2"/>
        <v>235.625</v>
      </c>
      <c r="J15" s="8" t="e">
        <f>ROUND('10,2'!#REF!*'1,2'!$E$28,0)</f>
        <v>#REF!</v>
      </c>
      <c r="K15" s="8" t="e">
        <f>ROUND('10,2'!#REF!*'1,2'!$E$28,0)</f>
        <v>#REF!</v>
      </c>
      <c r="L15" s="8" t="e">
        <f>ROUND('10,2'!#REF!*'1,2'!$E$28,0)</f>
        <v>#REF!</v>
      </c>
      <c r="M15" s="8" t="e">
        <f>ROUND('10,2'!#REF!*'1,2'!$E$28,0)</f>
        <v>#REF!</v>
      </c>
      <c r="N15" s="8">
        <f>ROUND('10,2'!G15*'1,2'!$E$28,0)</f>
        <v>1202</v>
      </c>
      <c r="O15" s="68">
        <f t="shared" si="3"/>
        <v>390.65000000000003</v>
      </c>
      <c r="P15" s="8">
        <f>ROUND('10,2'!H15*'1,2'!$E$28,0)</f>
        <v>1348</v>
      </c>
      <c r="Q15" s="8">
        <f t="shared" si="4"/>
        <v>1123.3333333333335</v>
      </c>
      <c r="R15" s="68">
        <f t="shared" si="5"/>
        <v>365.08333333333337</v>
      </c>
      <c r="S15" s="8">
        <f>ROUND('10,2'!I15*'1,2'!$E$28,0)</f>
        <v>1952</v>
      </c>
      <c r="T15" s="68">
        <f t="shared" si="6"/>
        <v>634.4</v>
      </c>
      <c r="U15" s="8">
        <f>ROUND('10,2'!J15*'1,2'!$E$28,0)</f>
        <v>2157</v>
      </c>
      <c r="V15" s="8">
        <f t="shared" si="7"/>
        <v>1797.5</v>
      </c>
      <c r="W15" s="68">
        <f t="shared" si="8"/>
        <v>584.1875</v>
      </c>
      <c r="X15" s="26"/>
      <c r="Y15" s="26"/>
      <c r="Z15" s="26"/>
      <c r="AA15" s="26"/>
      <c r="AB15" s="26"/>
      <c r="AC15" s="26"/>
      <c r="AD15" s="26"/>
      <c r="AE15" s="26"/>
      <c r="AF15" s="26"/>
      <c r="AG15" s="26"/>
      <c r="AH15" s="26"/>
      <c r="AI15" s="14"/>
      <c r="AK15" s="14"/>
      <c r="AM15" s="14"/>
      <c r="AO15" s="14"/>
      <c r="AQ15" s="14"/>
    </row>
    <row r="16" spans="1:43" ht="12.75" customHeight="1" x14ac:dyDescent="0.2">
      <c r="A16" s="4" t="s">
        <v>206</v>
      </c>
      <c r="B16" s="4" t="s">
        <v>2231</v>
      </c>
      <c r="C16" s="5" t="s">
        <v>2232</v>
      </c>
      <c r="D16" s="4" t="s">
        <v>15</v>
      </c>
      <c r="E16" s="8">
        <f>ROUND('10,2'!E16*'1,2'!$E$28,0)</f>
        <v>333</v>
      </c>
      <c r="F16" s="68">
        <f t="shared" si="0"/>
        <v>108.22500000000001</v>
      </c>
      <c r="G16" s="8">
        <f>ROUND('10,2'!F16*'1,2'!$E$28,0)</f>
        <v>367</v>
      </c>
      <c r="H16" s="8">
        <f t="shared" si="1"/>
        <v>305.83333333333337</v>
      </c>
      <c r="I16" s="68">
        <f t="shared" si="2"/>
        <v>99.395833333333343</v>
      </c>
      <c r="J16" s="8" t="e">
        <f>ROUND('10,2'!#REF!*'1,2'!$E$28,0)</f>
        <v>#REF!</v>
      </c>
      <c r="K16" s="8" t="e">
        <f>ROUND('10,2'!#REF!*'1,2'!$E$28,0)</f>
        <v>#REF!</v>
      </c>
      <c r="L16" s="8" t="e">
        <f>ROUND('10,2'!#REF!*'1,2'!$E$28,0)</f>
        <v>#REF!</v>
      </c>
      <c r="M16" s="8" t="e">
        <f>ROUND('10,2'!#REF!*'1,2'!$E$28,0)</f>
        <v>#REF!</v>
      </c>
      <c r="N16" s="8">
        <f>ROUND('10,2'!G16*'1,2'!$E$28,0)</f>
        <v>496</v>
      </c>
      <c r="O16" s="68">
        <f t="shared" si="3"/>
        <v>161.20000000000002</v>
      </c>
      <c r="P16" s="8">
        <f>ROUND('10,2'!H16*'1,2'!$E$28,0)</f>
        <v>555</v>
      </c>
      <c r="Q16" s="8">
        <f t="shared" si="4"/>
        <v>462.5</v>
      </c>
      <c r="R16" s="68">
        <f t="shared" si="5"/>
        <v>150.3125</v>
      </c>
      <c r="S16" s="8">
        <f>ROUND('10,2'!I16*'1,2'!$E$28,0)</f>
        <v>819</v>
      </c>
      <c r="T16" s="68">
        <f t="shared" si="6"/>
        <v>266.17500000000001</v>
      </c>
      <c r="U16" s="8">
        <f>ROUND('10,2'!J16*'1,2'!$E$28,0)</f>
        <v>903</v>
      </c>
      <c r="V16" s="8">
        <f t="shared" si="7"/>
        <v>752.5</v>
      </c>
      <c r="W16" s="68">
        <f t="shared" si="8"/>
        <v>244.5625</v>
      </c>
      <c r="X16" s="26"/>
      <c r="Y16" s="26"/>
      <c r="Z16" s="26"/>
      <c r="AA16" s="26"/>
      <c r="AB16" s="26"/>
      <c r="AC16" s="26"/>
      <c r="AD16" s="26"/>
      <c r="AE16" s="26"/>
      <c r="AF16" s="26"/>
      <c r="AG16" s="26"/>
      <c r="AH16" s="26"/>
      <c r="AI16" s="14"/>
      <c r="AK16" s="14"/>
      <c r="AM16" s="14"/>
      <c r="AO16" s="14"/>
      <c r="AQ16" s="14"/>
    </row>
    <row r="17" spans="1:43" ht="12.75" customHeight="1" x14ac:dyDescent="0.2">
      <c r="A17" s="4" t="s">
        <v>209</v>
      </c>
      <c r="B17" s="4" t="s">
        <v>2233</v>
      </c>
      <c r="C17" s="5" t="s">
        <v>2234</v>
      </c>
      <c r="D17" s="4" t="s">
        <v>15</v>
      </c>
      <c r="E17" s="8">
        <f>ROUND('10,2'!E17*'1,2'!$E$28,0)</f>
        <v>154</v>
      </c>
      <c r="F17" s="68">
        <f t="shared" si="0"/>
        <v>50.050000000000004</v>
      </c>
      <c r="G17" s="8">
        <f>ROUND('10,2'!F17*'1,2'!$E$28,0)</f>
        <v>168</v>
      </c>
      <c r="H17" s="8">
        <f t="shared" si="1"/>
        <v>140</v>
      </c>
      <c r="I17" s="68">
        <f t="shared" si="2"/>
        <v>45.5</v>
      </c>
      <c r="J17" s="8" t="e">
        <f>ROUND('10,2'!#REF!*'1,2'!$E$28,0)</f>
        <v>#REF!</v>
      </c>
      <c r="K17" s="8" t="e">
        <f>ROUND('10,2'!#REF!*'1,2'!$E$28,0)</f>
        <v>#REF!</v>
      </c>
      <c r="L17" s="8" t="e">
        <f>ROUND('10,2'!#REF!*'1,2'!$E$28,0)</f>
        <v>#REF!</v>
      </c>
      <c r="M17" s="8" t="e">
        <f>ROUND('10,2'!#REF!*'1,2'!$E$28,0)</f>
        <v>#REF!</v>
      </c>
      <c r="N17" s="8">
        <f>ROUND('10,2'!G17*'1,2'!$E$28,0)</f>
        <v>234</v>
      </c>
      <c r="O17" s="68">
        <f t="shared" si="3"/>
        <v>76.05</v>
      </c>
      <c r="P17" s="8">
        <f>ROUND('10,2'!H17*'1,2'!$E$28,0)</f>
        <v>259</v>
      </c>
      <c r="Q17" s="8">
        <f t="shared" si="4"/>
        <v>215.83333333333334</v>
      </c>
      <c r="R17" s="68">
        <f t="shared" si="5"/>
        <v>70.145833333333343</v>
      </c>
      <c r="S17" s="8">
        <f>ROUND('10,2'!I17*'1,2'!$E$28,0)</f>
        <v>377</v>
      </c>
      <c r="T17" s="68">
        <f t="shared" si="6"/>
        <v>122.52500000000001</v>
      </c>
      <c r="U17" s="8">
        <f>ROUND('10,2'!J17*'1,2'!$E$28,0)</f>
        <v>418</v>
      </c>
      <c r="V17" s="8">
        <f t="shared" si="7"/>
        <v>348.33333333333337</v>
      </c>
      <c r="W17" s="68">
        <f t="shared" si="8"/>
        <v>113.20833333333334</v>
      </c>
      <c r="X17" s="26"/>
      <c r="Y17" s="26"/>
      <c r="Z17" s="26"/>
      <c r="AA17" s="26"/>
      <c r="AB17" s="26"/>
      <c r="AC17" s="26"/>
      <c r="AD17" s="26"/>
      <c r="AE17" s="26"/>
      <c r="AF17" s="26"/>
      <c r="AG17" s="26"/>
      <c r="AH17" s="26"/>
      <c r="AI17" s="14"/>
      <c r="AK17" s="14"/>
      <c r="AM17" s="14"/>
      <c r="AO17" s="14"/>
      <c r="AQ17" s="14"/>
    </row>
    <row r="18" spans="1:43" ht="12.75" customHeight="1" x14ac:dyDescent="0.2">
      <c r="A18" s="4" t="s">
        <v>212</v>
      </c>
      <c r="B18" s="4" t="s">
        <v>2235</v>
      </c>
      <c r="C18" s="5" t="s">
        <v>2236</v>
      </c>
      <c r="D18" s="4" t="s">
        <v>15</v>
      </c>
      <c r="E18" s="8">
        <f>ROUND('10,2'!E18*'1,2'!$E$28,0)</f>
        <v>188</v>
      </c>
      <c r="F18" s="68">
        <f t="shared" si="0"/>
        <v>61.1</v>
      </c>
      <c r="G18" s="8">
        <f>ROUND('10,2'!F18*'1,2'!$E$28,0)</f>
        <v>209</v>
      </c>
      <c r="H18" s="8">
        <f t="shared" si="1"/>
        <v>174.16666666666669</v>
      </c>
      <c r="I18" s="68">
        <f t="shared" si="2"/>
        <v>56.604166666666671</v>
      </c>
      <c r="J18" s="8" t="e">
        <f>ROUND('10,2'!#REF!*'1,2'!$E$28,0)</f>
        <v>#REF!</v>
      </c>
      <c r="K18" s="8" t="e">
        <f>ROUND('10,2'!#REF!*'1,2'!$E$28,0)</f>
        <v>#REF!</v>
      </c>
      <c r="L18" s="8" t="e">
        <f>ROUND('10,2'!#REF!*'1,2'!$E$28,0)</f>
        <v>#REF!</v>
      </c>
      <c r="M18" s="8" t="e">
        <f>ROUND('10,2'!#REF!*'1,2'!$E$28,0)</f>
        <v>#REF!</v>
      </c>
      <c r="N18" s="8">
        <f>ROUND('10,2'!G18*'1,2'!$E$28,0)</f>
        <v>288</v>
      </c>
      <c r="O18" s="68">
        <f t="shared" si="3"/>
        <v>93.600000000000009</v>
      </c>
      <c r="P18" s="8">
        <f>ROUND('10,2'!H18*'1,2'!$E$28,0)</f>
        <v>324</v>
      </c>
      <c r="Q18" s="8">
        <f t="shared" si="4"/>
        <v>270</v>
      </c>
      <c r="R18" s="68">
        <f t="shared" si="5"/>
        <v>87.75</v>
      </c>
      <c r="S18" s="8">
        <f>ROUND('10,2'!I18*'1,2'!$E$28,0)</f>
        <v>469</v>
      </c>
      <c r="T18" s="68">
        <f t="shared" si="6"/>
        <v>152.42500000000001</v>
      </c>
      <c r="U18" s="8">
        <f>ROUND('10,2'!J18*'1,2'!$E$28,0)</f>
        <v>518</v>
      </c>
      <c r="V18" s="8">
        <f t="shared" si="7"/>
        <v>431.66666666666669</v>
      </c>
      <c r="W18" s="68">
        <f t="shared" si="8"/>
        <v>140.29166666666669</v>
      </c>
      <c r="X18" s="26"/>
      <c r="Y18" s="26"/>
      <c r="Z18" s="26"/>
      <c r="AA18" s="26"/>
      <c r="AB18" s="26"/>
      <c r="AC18" s="26"/>
      <c r="AD18" s="26"/>
      <c r="AE18" s="26"/>
      <c r="AF18" s="26"/>
      <c r="AG18" s="26"/>
      <c r="AH18" s="26"/>
      <c r="AI18" s="14"/>
      <c r="AK18" s="14"/>
      <c r="AM18" s="14"/>
      <c r="AO18" s="14"/>
      <c r="AQ18" s="14"/>
    </row>
    <row r="19" spans="1:43" ht="12.75" customHeight="1" x14ac:dyDescent="0.2">
      <c r="A19" s="4" t="s">
        <v>215</v>
      </c>
      <c r="B19" s="4" t="s">
        <v>2237</v>
      </c>
      <c r="C19" s="5" t="s">
        <v>2238</v>
      </c>
      <c r="D19" s="4" t="s">
        <v>15</v>
      </c>
      <c r="E19" s="8">
        <f>ROUND('10,2'!E19*'1,2'!$E$28,0)</f>
        <v>79</v>
      </c>
      <c r="F19" s="68">
        <f t="shared" si="0"/>
        <v>25.675000000000001</v>
      </c>
      <c r="G19" s="8">
        <f>ROUND('10,2'!F19*'1,2'!$E$28,0)</f>
        <v>87</v>
      </c>
      <c r="H19" s="8">
        <f t="shared" si="1"/>
        <v>72.5</v>
      </c>
      <c r="I19" s="68">
        <f t="shared" si="2"/>
        <v>23.5625</v>
      </c>
      <c r="J19" s="8" t="e">
        <f>ROUND('10,2'!#REF!*'1,2'!$E$28,0)</f>
        <v>#REF!</v>
      </c>
      <c r="K19" s="8" t="e">
        <f>ROUND('10,2'!#REF!*'1,2'!$E$28,0)</f>
        <v>#REF!</v>
      </c>
      <c r="L19" s="8" t="e">
        <f>ROUND('10,2'!#REF!*'1,2'!$E$28,0)</f>
        <v>#REF!</v>
      </c>
      <c r="M19" s="8" t="e">
        <f>ROUND('10,2'!#REF!*'1,2'!$E$28,0)</f>
        <v>#REF!</v>
      </c>
      <c r="N19" s="8">
        <f>ROUND('10,2'!G19*'1,2'!$E$28,0)</f>
        <v>120</v>
      </c>
      <c r="O19" s="68">
        <f t="shared" si="3"/>
        <v>39</v>
      </c>
      <c r="P19" s="8">
        <f>ROUND('10,2'!H19*'1,2'!$E$28,0)</f>
        <v>135</v>
      </c>
      <c r="Q19" s="8">
        <f t="shared" si="4"/>
        <v>112.5</v>
      </c>
      <c r="R19" s="68">
        <f t="shared" si="5"/>
        <v>36.5625</v>
      </c>
      <c r="S19" s="8">
        <f>ROUND('10,2'!I19*'1,2'!$E$28,0)</f>
        <v>197</v>
      </c>
      <c r="T19" s="68">
        <f t="shared" si="6"/>
        <v>64.025000000000006</v>
      </c>
      <c r="U19" s="8">
        <f>ROUND('10,2'!J19*'1,2'!$E$28,0)</f>
        <v>216</v>
      </c>
      <c r="V19" s="8">
        <f t="shared" si="7"/>
        <v>180</v>
      </c>
      <c r="W19" s="68">
        <f t="shared" si="8"/>
        <v>58.5</v>
      </c>
      <c r="X19" s="26"/>
      <c r="Y19" s="26"/>
      <c r="Z19" s="26"/>
      <c r="AA19" s="26"/>
      <c r="AB19" s="26"/>
      <c r="AC19" s="26"/>
      <c r="AD19" s="26"/>
      <c r="AE19" s="26"/>
      <c r="AF19" s="26"/>
      <c r="AG19" s="26"/>
      <c r="AH19" s="26"/>
      <c r="AI19" s="14"/>
      <c r="AK19" s="14"/>
      <c r="AM19" s="14"/>
      <c r="AO19" s="14"/>
      <c r="AQ19" s="14"/>
    </row>
    <row r="20" spans="1:43" ht="12.75" customHeight="1" x14ac:dyDescent="0.2">
      <c r="A20" s="4" t="s">
        <v>218</v>
      </c>
      <c r="B20" s="4" t="s">
        <v>2239</v>
      </c>
      <c r="C20" s="5" t="s">
        <v>2240</v>
      </c>
      <c r="D20" s="4" t="s">
        <v>15</v>
      </c>
      <c r="E20" s="8">
        <f>ROUND('10,2'!E20*'1,2'!$E$28,0)</f>
        <v>105</v>
      </c>
      <c r="F20" s="68">
        <f t="shared" si="0"/>
        <v>34.125</v>
      </c>
      <c r="G20" s="8">
        <f>ROUND('10,2'!F20*'1,2'!$E$28,0)</f>
        <v>117</v>
      </c>
      <c r="H20" s="8">
        <f t="shared" si="1"/>
        <v>97.5</v>
      </c>
      <c r="I20" s="68">
        <f t="shared" si="2"/>
        <v>31.6875</v>
      </c>
      <c r="J20" s="8" t="e">
        <f>ROUND('10,2'!#REF!*'1,2'!$E$28,0)</f>
        <v>#REF!</v>
      </c>
      <c r="K20" s="8" t="e">
        <f>ROUND('10,2'!#REF!*'1,2'!$E$28,0)</f>
        <v>#REF!</v>
      </c>
      <c r="L20" s="8" t="e">
        <f>ROUND('10,2'!#REF!*'1,2'!$E$28,0)</f>
        <v>#REF!</v>
      </c>
      <c r="M20" s="8" t="e">
        <f>ROUND('10,2'!#REF!*'1,2'!$E$28,0)</f>
        <v>#REF!</v>
      </c>
      <c r="N20" s="8">
        <f>ROUND('10,2'!G20*'1,2'!$E$28,0)</f>
        <v>160</v>
      </c>
      <c r="O20" s="68">
        <f t="shared" si="3"/>
        <v>52</v>
      </c>
      <c r="P20" s="8">
        <f>ROUND('10,2'!H20*'1,2'!$E$28,0)</f>
        <v>179</v>
      </c>
      <c r="Q20" s="8">
        <f t="shared" si="4"/>
        <v>149.16666666666669</v>
      </c>
      <c r="R20" s="68">
        <f t="shared" si="5"/>
        <v>48.479166666666671</v>
      </c>
      <c r="S20" s="8">
        <f>ROUND('10,2'!I20*'1,2'!$E$28,0)</f>
        <v>259</v>
      </c>
      <c r="T20" s="68">
        <f t="shared" si="6"/>
        <v>84.174999999999997</v>
      </c>
      <c r="U20" s="8">
        <f>ROUND('10,2'!J20*'1,2'!$E$28,0)</f>
        <v>288</v>
      </c>
      <c r="V20" s="8">
        <f t="shared" si="7"/>
        <v>240</v>
      </c>
      <c r="W20" s="68">
        <f t="shared" si="8"/>
        <v>78</v>
      </c>
      <c r="X20" s="26"/>
      <c r="Y20" s="26"/>
      <c r="Z20" s="26"/>
      <c r="AA20" s="26"/>
      <c r="AB20" s="26"/>
      <c r="AC20" s="26"/>
      <c r="AD20" s="26"/>
      <c r="AE20" s="26"/>
      <c r="AF20" s="26"/>
      <c r="AG20" s="26"/>
      <c r="AH20" s="26"/>
      <c r="AI20" s="14"/>
      <c r="AK20" s="14"/>
      <c r="AM20" s="14"/>
      <c r="AO20" s="14"/>
      <c r="AQ20" s="14"/>
    </row>
    <row r="21" spans="1:43" ht="12.75" customHeight="1" x14ac:dyDescent="0.2">
      <c r="A21" s="4" t="s">
        <v>221</v>
      </c>
      <c r="B21" s="4" t="s">
        <v>2241</v>
      </c>
      <c r="C21" s="5" t="s">
        <v>2242</v>
      </c>
      <c r="D21" s="4" t="s">
        <v>15</v>
      </c>
      <c r="E21" s="8">
        <f>ROUND('10,2'!E21*'1,2'!$E$28,0)</f>
        <v>131</v>
      </c>
      <c r="F21" s="68">
        <f t="shared" si="0"/>
        <v>42.575000000000003</v>
      </c>
      <c r="G21" s="8">
        <f>ROUND('10,2'!F21*'1,2'!$E$28,0)</f>
        <v>146</v>
      </c>
      <c r="H21" s="8">
        <f t="shared" si="1"/>
        <v>121.66666666666667</v>
      </c>
      <c r="I21" s="68">
        <f t="shared" si="2"/>
        <v>39.541666666666671</v>
      </c>
      <c r="J21" s="8" t="e">
        <f>ROUND('10,2'!#REF!*'1,2'!$E$28,0)</f>
        <v>#REF!</v>
      </c>
      <c r="K21" s="8" t="e">
        <f>ROUND('10,2'!#REF!*'1,2'!$E$28,0)</f>
        <v>#REF!</v>
      </c>
      <c r="L21" s="8" t="e">
        <f>ROUND('10,2'!#REF!*'1,2'!$E$28,0)</f>
        <v>#REF!</v>
      </c>
      <c r="M21" s="8" t="e">
        <f>ROUND('10,2'!#REF!*'1,2'!$E$28,0)</f>
        <v>#REF!</v>
      </c>
      <c r="N21" s="8">
        <f>ROUND('10,2'!G21*'1,2'!$E$28,0)</f>
        <v>201</v>
      </c>
      <c r="O21" s="68">
        <f t="shared" si="3"/>
        <v>65.325000000000003</v>
      </c>
      <c r="P21" s="8">
        <f>ROUND('10,2'!H21*'1,2'!$E$28,0)</f>
        <v>224</v>
      </c>
      <c r="Q21" s="8">
        <f t="shared" si="4"/>
        <v>186.66666666666669</v>
      </c>
      <c r="R21" s="68">
        <f t="shared" si="5"/>
        <v>60.666666666666671</v>
      </c>
      <c r="S21" s="8">
        <f>ROUND('10,2'!I21*'1,2'!$E$28,0)</f>
        <v>326</v>
      </c>
      <c r="T21" s="68">
        <f t="shared" si="6"/>
        <v>105.95</v>
      </c>
      <c r="U21" s="8">
        <f>ROUND('10,2'!J21*'1,2'!$E$28,0)</f>
        <v>361</v>
      </c>
      <c r="V21" s="8">
        <f t="shared" si="7"/>
        <v>300.83333333333337</v>
      </c>
      <c r="W21" s="68">
        <f t="shared" si="8"/>
        <v>97.770833333333343</v>
      </c>
      <c r="X21" s="26"/>
      <c r="Y21" s="26"/>
      <c r="Z21" s="26"/>
      <c r="AA21" s="26"/>
      <c r="AB21" s="26"/>
      <c r="AC21" s="26"/>
      <c r="AD21" s="26"/>
      <c r="AE21" s="26"/>
      <c r="AF21" s="26"/>
      <c r="AG21" s="26"/>
      <c r="AH21" s="26"/>
      <c r="AI21" s="14"/>
      <c r="AK21" s="14"/>
      <c r="AM21" s="14"/>
      <c r="AO21" s="14"/>
      <c r="AQ21" s="14"/>
    </row>
    <row r="22" spans="1:43" ht="12.75" customHeight="1" x14ac:dyDescent="0.2">
      <c r="A22" s="4" t="s">
        <v>224</v>
      </c>
      <c r="B22" s="4" t="s">
        <v>2243</v>
      </c>
      <c r="C22" s="5" t="s">
        <v>2244</v>
      </c>
      <c r="D22" s="4" t="s">
        <v>15</v>
      </c>
      <c r="E22" s="8">
        <f>ROUND('10,2'!E22*'1,2'!$E$28,0)</f>
        <v>79</v>
      </c>
      <c r="F22" s="68">
        <f t="shared" si="0"/>
        <v>25.675000000000001</v>
      </c>
      <c r="G22" s="8">
        <f>ROUND('10,2'!F22*'1,2'!$E$28,0)</f>
        <v>87</v>
      </c>
      <c r="H22" s="8">
        <f t="shared" si="1"/>
        <v>72.5</v>
      </c>
      <c r="I22" s="68">
        <f t="shared" si="2"/>
        <v>23.5625</v>
      </c>
      <c r="J22" s="8" t="e">
        <f>ROUND('10,2'!#REF!*'1,2'!$E$28,0)</f>
        <v>#REF!</v>
      </c>
      <c r="K22" s="8" t="e">
        <f>ROUND('10,2'!#REF!*'1,2'!$E$28,0)</f>
        <v>#REF!</v>
      </c>
      <c r="L22" s="8" t="e">
        <f>ROUND('10,2'!#REF!*'1,2'!$E$28,0)</f>
        <v>#REF!</v>
      </c>
      <c r="M22" s="8" t="e">
        <f>ROUND('10,2'!#REF!*'1,2'!$E$28,0)</f>
        <v>#REF!</v>
      </c>
      <c r="N22" s="8">
        <f>ROUND('10,2'!G22*'1,2'!$E$28,0)</f>
        <v>120</v>
      </c>
      <c r="O22" s="68">
        <f t="shared" si="3"/>
        <v>39</v>
      </c>
      <c r="P22" s="8">
        <f>ROUND('10,2'!H22*'1,2'!$E$28,0)</f>
        <v>135</v>
      </c>
      <c r="Q22" s="8">
        <f t="shared" si="4"/>
        <v>112.5</v>
      </c>
      <c r="R22" s="68">
        <f t="shared" si="5"/>
        <v>36.5625</v>
      </c>
      <c r="S22" s="8">
        <f>ROUND('10,2'!I22*'1,2'!$E$28,0)</f>
        <v>197</v>
      </c>
      <c r="T22" s="68">
        <f t="shared" si="6"/>
        <v>64.025000000000006</v>
      </c>
      <c r="U22" s="8">
        <f>ROUND('10,2'!J22*'1,2'!$E$28,0)</f>
        <v>216</v>
      </c>
      <c r="V22" s="8">
        <f t="shared" si="7"/>
        <v>180</v>
      </c>
      <c r="W22" s="68">
        <f t="shared" si="8"/>
        <v>58.5</v>
      </c>
      <c r="X22" s="26"/>
      <c r="Y22" s="26"/>
      <c r="Z22" s="26"/>
      <c r="AA22" s="26"/>
      <c r="AB22" s="26"/>
      <c r="AC22" s="26"/>
      <c r="AD22" s="26"/>
      <c r="AE22" s="26"/>
      <c r="AF22" s="26"/>
      <c r="AG22" s="26"/>
      <c r="AH22" s="26"/>
      <c r="AI22" s="14"/>
      <c r="AK22" s="14"/>
      <c r="AM22" s="14"/>
      <c r="AO22" s="14"/>
      <c r="AQ22" s="14"/>
    </row>
    <row r="23" spans="1:43" ht="12.75" customHeight="1" x14ac:dyDescent="0.2">
      <c r="A23" s="4" t="s">
        <v>227</v>
      </c>
      <c r="B23" s="4" t="s">
        <v>2245</v>
      </c>
      <c r="C23" s="5" t="s">
        <v>2246</v>
      </c>
      <c r="D23" s="4" t="s">
        <v>15</v>
      </c>
      <c r="E23" s="8">
        <f>ROUND('10,2'!E23*'1,2'!$E$28,0)</f>
        <v>105</v>
      </c>
      <c r="F23" s="68">
        <f t="shared" si="0"/>
        <v>34.125</v>
      </c>
      <c r="G23" s="8">
        <f>ROUND('10,2'!F23*'1,2'!$E$28,0)</f>
        <v>117</v>
      </c>
      <c r="H23" s="8">
        <f t="shared" si="1"/>
        <v>97.5</v>
      </c>
      <c r="I23" s="68">
        <f t="shared" si="2"/>
        <v>31.6875</v>
      </c>
      <c r="J23" s="8" t="e">
        <f>ROUND('10,2'!#REF!*'1,2'!$E$28,0)</f>
        <v>#REF!</v>
      </c>
      <c r="K23" s="8" t="e">
        <f>ROUND('10,2'!#REF!*'1,2'!$E$28,0)</f>
        <v>#REF!</v>
      </c>
      <c r="L23" s="8" t="e">
        <f>ROUND('10,2'!#REF!*'1,2'!$E$28,0)</f>
        <v>#REF!</v>
      </c>
      <c r="M23" s="8" t="e">
        <f>ROUND('10,2'!#REF!*'1,2'!$E$28,0)</f>
        <v>#REF!</v>
      </c>
      <c r="N23" s="8">
        <f>ROUND('10,2'!G23*'1,2'!$E$28,0)</f>
        <v>160</v>
      </c>
      <c r="O23" s="68">
        <f t="shared" si="3"/>
        <v>52</v>
      </c>
      <c r="P23" s="8">
        <f>ROUND('10,2'!H23*'1,2'!$E$28,0)</f>
        <v>179</v>
      </c>
      <c r="Q23" s="8">
        <f t="shared" si="4"/>
        <v>149.16666666666669</v>
      </c>
      <c r="R23" s="68">
        <f t="shared" si="5"/>
        <v>48.479166666666671</v>
      </c>
      <c r="S23" s="8">
        <f>ROUND('10,2'!I23*'1,2'!$E$28,0)</f>
        <v>259</v>
      </c>
      <c r="T23" s="68">
        <f t="shared" si="6"/>
        <v>84.174999999999997</v>
      </c>
      <c r="U23" s="8">
        <f>ROUND('10,2'!J23*'1,2'!$E$28,0)</f>
        <v>288</v>
      </c>
      <c r="V23" s="8">
        <f t="shared" si="7"/>
        <v>240</v>
      </c>
      <c r="W23" s="68">
        <f t="shared" si="8"/>
        <v>78</v>
      </c>
      <c r="X23" s="26"/>
      <c r="Y23" s="26"/>
      <c r="Z23" s="26"/>
      <c r="AA23" s="26"/>
      <c r="AB23" s="26"/>
      <c r="AC23" s="26"/>
      <c r="AD23" s="26"/>
      <c r="AE23" s="26"/>
      <c r="AF23" s="26"/>
      <c r="AG23" s="26"/>
      <c r="AH23" s="26"/>
      <c r="AI23" s="14"/>
      <c r="AK23" s="14"/>
      <c r="AM23" s="14"/>
      <c r="AO23" s="14"/>
      <c r="AQ23" s="14"/>
    </row>
    <row r="24" spans="1:43" ht="12.75" customHeight="1" x14ac:dyDescent="0.2">
      <c r="A24" s="4" t="s">
        <v>230</v>
      </c>
      <c r="B24" s="4" t="s">
        <v>2247</v>
      </c>
      <c r="C24" s="5" t="s">
        <v>2248</v>
      </c>
      <c r="D24" s="4" t="s">
        <v>15</v>
      </c>
      <c r="E24" s="8">
        <f>ROUND('10,2'!E24*'1,2'!$E$28,0)</f>
        <v>649</v>
      </c>
      <c r="F24" s="68">
        <f t="shared" si="0"/>
        <v>210.92500000000001</v>
      </c>
      <c r="G24" s="8">
        <f>ROUND('10,2'!F24*'1,2'!$E$28,0)</f>
        <v>719</v>
      </c>
      <c r="H24" s="8">
        <f t="shared" si="1"/>
        <v>599.16666666666674</v>
      </c>
      <c r="I24" s="68">
        <f t="shared" si="2"/>
        <v>194.72916666666669</v>
      </c>
      <c r="J24" s="8" t="e">
        <f>ROUND('10,2'!#REF!*'1,2'!$E$28,0)</f>
        <v>#REF!</v>
      </c>
      <c r="K24" s="8" t="e">
        <f>ROUND('10,2'!#REF!*'1,2'!$E$28,0)</f>
        <v>#REF!</v>
      </c>
      <c r="L24" s="8" t="e">
        <f>ROUND('10,2'!#REF!*'1,2'!$E$28,0)</f>
        <v>#REF!</v>
      </c>
      <c r="M24" s="8" t="e">
        <f>ROUND('10,2'!#REF!*'1,2'!$E$28,0)</f>
        <v>#REF!</v>
      </c>
      <c r="N24" s="8">
        <f>ROUND('10,2'!G24*'1,2'!$E$28,0)</f>
        <v>994</v>
      </c>
      <c r="O24" s="68">
        <f t="shared" si="3"/>
        <v>323.05</v>
      </c>
      <c r="P24" s="8">
        <f>ROUND('10,2'!H24*'1,2'!$E$28,0)</f>
        <v>1113</v>
      </c>
      <c r="Q24" s="8">
        <f t="shared" si="4"/>
        <v>927.5</v>
      </c>
      <c r="R24" s="68">
        <f t="shared" si="5"/>
        <v>301.4375</v>
      </c>
      <c r="S24" s="8">
        <f>ROUND('10,2'!I24*'1,2'!$E$28,0)</f>
        <v>1613</v>
      </c>
      <c r="T24" s="68">
        <f t="shared" si="6"/>
        <v>524.22500000000002</v>
      </c>
      <c r="U24" s="8">
        <f>ROUND('10,2'!J24*'1,2'!$E$28,0)</f>
        <v>1784</v>
      </c>
      <c r="V24" s="8">
        <f t="shared" si="7"/>
        <v>1486.6666666666667</v>
      </c>
      <c r="W24" s="68">
        <f t="shared" si="8"/>
        <v>483.16666666666669</v>
      </c>
      <c r="X24" s="26"/>
      <c r="Y24" s="26"/>
      <c r="Z24" s="26"/>
      <c r="AA24" s="26"/>
      <c r="AB24" s="26"/>
      <c r="AC24" s="26"/>
      <c r="AD24" s="26"/>
      <c r="AE24" s="26"/>
      <c r="AF24" s="26"/>
      <c r="AG24" s="26"/>
      <c r="AH24" s="26"/>
      <c r="AI24" s="14"/>
      <c r="AK24" s="14"/>
      <c r="AM24" s="14"/>
      <c r="AO24" s="14"/>
      <c r="AQ24" s="14"/>
    </row>
    <row r="25" spans="1:43" ht="12.75" customHeight="1" x14ac:dyDescent="0.2">
      <c r="A25" s="4" t="s">
        <v>233</v>
      </c>
      <c r="B25" s="4" t="s">
        <v>2249</v>
      </c>
      <c r="C25" s="5" t="s">
        <v>2250</v>
      </c>
      <c r="D25" s="4" t="s">
        <v>15</v>
      </c>
      <c r="E25" s="8">
        <f>ROUND('10,2'!E25*'1,2'!$E$28,0)</f>
        <v>424</v>
      </c>
      <c r="F25" s="68">
        <f t="shared" si="0"/>
        <v>137.80000000000001</v>
      </c>
      <c r="G25" s="8">
        <f>ROUND('10,2'!F25*'1,2'!$E$28,0)</f>
        <v>470</v>
      </c>
      <c r="H25" s="8">
        <f t="shared" si="1"/>
        <v>391.66666666666669</v>
      </c>
      <c r="I25" s="68">
        <f t="shared" si="2"/>
        <v>127.29166666666667</v>
      </c>
      <c r="J25" s="8" t="e">
        <f>ROUND('10,2'!#REF!*'1,2'!$E$28,0)</f>
        <v>#REF!</v>
      </c>
      <c r="K25" s="8" t="e">
        <f>ROUND('10,2'!#REF!*'1,2'!$E$28,0)</f>
        <v>#REF!</v>
      </c>
      <c r="L25" s="8" t="e">
        <f>ROUND('10,2'!#REF!*'1,2'!$E$28,0)</f>
        <v>#REF!</v>
      </c>
      <c r="M25" s="8" t="e">
        <f>ROUND('10,2'!#REF!*'1,2'!$E$28,0)</f>
        <v>#REF!</v>
      </c>
      <c r="N25" s="8">
        <f>ROUND('10,2'!G25*'1,2'!$E$28,0)</f>
        <v>649</v>
      </c>
      <c r="O25" s="68">
        <f t="shared" si="3"/>
        <v>210.92500000000001</v>
      </c>
      <c r="P25" s="8">
        <f>ROUND('10,2'!H25*'1,2'!$E$28,0)</f>
        <v>728</v>
      </c>
      <c r="Q25" s="8">
        <f t="shared" si="4"/>
        <v>606.66666666666674</v>
      </c>
      <c r="R25" s="68">
        <f t="shared" si="5"/>
        <v>197.16666666666669</v>
      </c>
      <c r="S25" s="8">
        <f>ROUND('10,2'!I25*'1,2'!$E$28,0)</f>
        <v>1054</v>
      </c>
      <c r="T25" s="68">
        <f t="shared" si="6"/>
        <v>342.55</v>
      </c>
      <c r="U25" s="8">
        <f>ROUND('10,2'!J25*'1,2'!$E$28,0)</f>
        <v>1166</v>
      </c>
      <c r="V25" s="8">
        <f t="shared" si="7"/>
        <v>971.66666666666674</v>
      </c>
      <c r="W25" s="68">
        <f t="shared" si="8"/>
        <v>315.79166666666669</v>
      </c>
      <c r="X25" s="26"/>
      <c r="Y25" s="26"/>
      <c r="Z25" s="26"/>
      <c r="AA25" s="26"/>
      <c r="AB25" s="26"/>
      <c r="AC25" s="26"/>
      <c r="AD25" s="26"/>
      <c r="AE25" s="26"/>
      <c r="AF25" s="26"/>
      <c r="AG25" s="26"/>
      <c r="AH25" s="26"/>
      <c r="AI25" s="14"/>
      <c r="AK25" s="14"/>
      <c r="AM25" s="14"/>
      <c r="AO25" s="14"/>
      <c r="AQ25" s="14"/>
    </row>
    <row r="26" spans="1:43" ht="12.75" customHeight="1" x14ac:dyDescent="0.2">
      <c r="A26" s="4" t="s">
        <v>236</v>
      </c>
      <c r="B26" s="4" t="s">
        <v>2251</v>
      </c>
      <c r="C26" s="5" t="s">
        <v>2252</v>
      </c>
      <c r="D26" s="4" t="s">
        <v>15</v>
      </c>
      <c r="E26" s="8">
        <f>ROUND('10,2'!E26*'1,2'!$E$28,0)</f>
        <v>362</v>
      </c>
      <c r="F26" s="68">
        <f t="shared" si="0"/>
        <v>117.65</v>
      </c>
      <c r="G26" s="8">
        <f>ROUND('10,2'!F26*'1,2'!$E$28,0)</f>
        <v>402</v>
      </c>
      <c r="H26" s="8">
        <f t="shared" si="1"/>
        <v>335</v>
      </c>
      <c r="I26" s="68">
        <f t="shared" si="2"/>
        <v>108.875</v>
      </c>
      <c r="J26" s="8" t="e">
        <f>ROUND('10,2'!#REF!*'1,2'!$E$28,0)</f>
        <v>#REF!</v>
      </c>
      <c r="K26" s="8" t="e">
        <f>ROUND('10,2'!#REF!*'1,2'!$E$28,0)</f>
        <v>#REF!</v>
      </c>
      <c r="L26" s="8" t="e">
        <f>ROUND('10,2'!#REF!*'1,2'!$E$28,0)</f>
        <v>#REF!</v>
      </c>
      <c r="M26" s="8" t="e">
        <f>ROUND('10,2'!#REF!*'1,2'!$E$28,0)</f>
        <v>#REF!</v>
      </c>
      <c r="N26" s="8">
        <f>ROUND('10,2'!G26*'1,2'!$E$28,0)</f>
        <v>554</v>
      </c>
      <c r="O26" s="68">
        <f t="shared" si="3"/>
        <v>180.05</v>
      </c>
      <c r="P26" s="8">
        <f>ROUND('10,2'!H26*'1,2'!$E$28,0)</f>
        <v>619</v>
      </c>
      <c r="Q26" s="8">
        <f t="shared" si="4"/>
        <v>515.83333333333337</v>
      </c>
      <c r="R26" s="68">
        <f t="shared" si="5"/>
        <v>167.64583333333334</v>
      </c>
      <c r="S26" s="8">
        <f>ROUND('10,2'!I26*'1,2'!$E$28,0)</f>
        <v>898</v>
      </c>
      <c r="T26" s="68">
        <f t="shared" si="6"/>
        <v>291.85000000000002</v>
      </c>
      <c r="U26" s="8">
        <f>ROUND('10,2'!J26*'1,2'!$E$28,0)</f>
        <v>992</v>
      </c>
      <c r="V26" s="8">
        <f t="shared" si="7"/>
        <v>826.66666666666674</v>
      </c>
      <c r="W26" s="68">
        <f t="shared" si="8"/>
        <v>268.66666666666669</v>
      </c>
      <c r="X26" s="26"/>
      <c r="Y26" s="26"/>
      <c r="Z26" s="26"/>
      <c r="AA26" s="26"/>
      <c r="AB26" s="26"/>
      <c r="AC26" s="26"/>
      <c r="AD26" s="26"/>
      <c r="AE26" s="26"/>
      <c r="AF26" s="26"/>
      <c r="AG26" s="26"/>
      <c r="AH26" s="26"/>
      <c r="AI26" s="14"/>
      <c r="AK26" s="14"/>
      <c r="AM26" s="14"/>
      <c r="AO26" s="14"/>
      <c r="AQ26" s="14"/>
    </row>
    <row r="27" spans="1:43" ht="12.75" customHeight="1" x14ac:dyDescent="0.2">
      <c r="A27" s="4" t="s">
        <v>239</v>
      </c>
      <c r="B27" s="4" t="s">
        <v>2253</v>
      </c>
      <c r="C27" s="5" t="s">
        <v>2254</v>
      </c>
      <c r="D27" s="4" t="s">
        <v>15</v>
      </c>
      <c r="E27" s="8">
        <f>ROUND('10,2'!E27*'1,2'!$E$28,0)</f>
        <v>226</v>
      </c>
      <c r="F27" s="68">
        <f t="shared" si="0"/>
        <v>73.45</v>
      </c>
      <c r="G27" s="8">
        <f>ROUND('10,2'!F27*'1,2'!$E$28,0)</f>
        <v>249</v>
      </c>
      <c r="H27" s="8">
        <f t="shared" si="1"/>
        <v>207.5</v>
      </c>
      <c r="I27" s="68">
        <f t="shared" si="2"/>
        <v>67.4375</v>
      </c>
      <c r="J27" s="8" t="e">
        <f>ROUND('10,2'!#REF!*'1,2'!$E$28,0)</f>
        <v>#REF!</v>
      </c>
      <c r="K27" s="8" t="e">
        <f>ROUND('10,2'!#REF!*'1,2'!$E$28,0)</f>
        <v>#REF!</v>
      </c>
      <c r="L27" s="8" t="e">
        <f>ROUND('10,2'!#REF!*'1,2'!$E$28,0)</f>
        <v>#REF!</v>
      </c>
      <c r="M27" s="8" t="e">
        <f>ROUND('10,2'!#REF!*'1,2'!$E$28,0)</f>
        <v>#REF!</v>
      </c>
      <c r="N27" s="8">
        <f>ROUND('10,2'!G27*'1,2'!$E$28,0)</f>
        <v>344</v>
      </c>
      <c r="O27" s="68">
        <f t="shared" si="3"/>
        <v>111.8</v>
      </c>
      <c r="P27" s="8">
        <f>ROUND('10,2'!H27*'1,2'!$E$28,0)</f>
        <v>386</v>
      </c>
      <c r="Q27" s="8">
        <f t="shared" si="4"/>
        <v>321.66666666666669</v>
      </c>
      <c r="R27" s="68">
        <f t="shared" si="5"/>
        <v>104.54166666666667</v>
      </c>
      <c r="S27" s="8">
        <f>ROUND('10,2'!I27*'1,2'!$E$28,0)</f>
        <v>560</v>
      </c>
      <c r="T27" s="68">
        <f t="shared" si="6"/>
        <v>182</v>
      </c>
      <c r="U27" s="8">
        <f>ROUND('10,2'!J27*'1,2'!$E$28,0)</f>
        <v>619</v>
      </c>
      <c r="V27" s="8">
        <f t="shared" si="7"/>
        <v>515.83333333333337</v>
      </c>
      <c r="W27" s="68">
        <f t="shared" si="8"/>
        <v>167.64583333333334</v>
      </c>
      <c r="X27" s="26"/>
      <c r="Y27" s="26"/>
      <c r="Z27" s="26"/>
      <c r="AA27" s="26"/>
      <c r="AB27" s="26"/>
      <c r="AC27" s="26"/>
      <c r="AD27" s="26"/>
      <c r="AE27" s="26"/>
      <c r="AF27" s="26"/>
      <c r="AG27" s="26"/>
      <c r="AH27" s="26"/>
      <c r="AI27" s="14"/>
      <c r="AK27" s="14"/>
      <c r="AM27" s="14"/>
      <c r="AO27" s="14"/>
      <c r="AQ27" s="14"/>
    </row>
    <row r="28" spans="1:43" ht="12.75" customHeight="1" x14ac:dyDescent="0.2">
      <c r="A28" s="4" t="s">
        <v>242</v>
      </c>
      <c r="B28" s="4" t="s">
        <v>2255</v>
      </c>
      <c r="C28" s="5" t="s">
        <v>2256</v>
      </c>
      <c r="D28" s="4" t="s">
        <v>15</v>
      </c>
      <c r="E28" s="8">
        <f>ROUND('10,2'!E28*'1,2'!$E$28,0)</f>
        <v>262</v>
      </c>
      <c r="F28" s="68">
        <f t="shared" si="0"/>
        <v>85.15</v>
      </c>
      <c r="G28" s="8">
        <f>ROUND('10,2'!F28*'1,2'!$E$28,0)</f>
        <v>290</v>
      </c>
      <c r="H28" s="8">
        <f t="shared" si="1"/>
        <v>241.66666666666669</v>
      </c>
      <c r="I28" s="68">
        <f t="shared" si="2"/>
        <v>78.541666666666671</v>
      </c>
      <c r="J28" s="8" t="e">
        <f>ROUND('10,2'!#REF!*'1,2'!$E$28,0)</f>
        <v>#REF!</v>
      </c>
      <c r="K28" s="8" t="e">
        <f>ROUND('10,2'!#REF!*'1,2'!$E$28,0)</f>
        <v>#REF!</v>
      </c>
      <c r="L28" s="8" t="e">
        <f>ROUND('10,2'!#REF!*'1,2'!$E$28,0)</f>
        <v>#REF!</v>
      </c>
      <c r="M28" s="8" t="e">
        <f>ROUND('10,2'!#REF!*'1,2'!$E$28,0)</f>
        <v>#REF!</v>
      </c>
      <c r="N28" s="8">
        <f>ROUND('10,2'!G28*'1,2'!$E$28,0)</f>
        <v>402</v>
      </c>
      <c r="O28" s="68">
        <f t="shared" si="3"/>
        <v>130.65</v>
      </c>
      <c r="P28" s="8">
        <f>ROUND('10,2'!H28*'1,2'!$E$28,0)</f>
        <v>450</v>
      </c>
      <c r="Q28" s="8">
        <f t="shared" si="4"/>
        <v>375</v>
      </c>
      <c r="R28" s="68">
        <f t="shared" si="5"/>
        <v>121.875</v>
      </c>
      <c r="S28" s="8">
        <f>ROUND('10,2'!I28*'1,2'!$E$28,0)</f>
        <v>650</v>
      </c>
      <c r="T28" s="68">
        <f t="shared" si="6"/>
        <v>211.25</v>
      </c>
      <c r="U28" s="8">
        <f>ROUND('10,2'!J28*'1,2'!$E$28,0)</f>
        <v>719</v>
      </c>
      <c r="V28" s="8">
        <f t="shared" si="7"/>
        <v>599.16666666666674</v>
      </c>
      <c r="W28" s="68">
        <f t="shared" si="8"/>
        <v>194.72916666666669</v>
      </c>
      <c r="X28" s="26"/>
      <c r="Y28" s="26"/>
      <c r="Z28" s="26"/>
      <c r="AA28" s="26"/>
      <c r="AB28" s="26"/>
      <c r="AC28" s="26"/>
      <c r="AD28" s="26"/>
      <c r="AE28" s="26"/>
      <c r="AF28" s="26"/>
      <c r="AG28" s="26"/>
      <c r="AH28" s="26"/>
      <c r="AI28" s="14"/>
      <c r="AK28" s="14"/>
      <c r="AM28" s="14"/>
      <c r="AO28" s="14"/>
      <c r="AQ28" s="14"/>
    </row>
    <row r="29" spans="1:43" ht="12.75" customHeight="1" x14ac:dyDescent="0.2">
      <c r="A29" s="4" t="s">
        <v>245</v>
      </c>
      <c r="B29" s="4" t="s">
        <v>2257</v>
      </c>
      <c r="C29" s="5" t="s">
        <v>2258</v>
      </c>
      <c r="D29" s="4" t="s">
        <v>15</v>
      </c>
      <c r="E29" s="8">
        <f>ROUND('10,2'!E29*'1,2'!$E$28,0)</f>
        <v>157</v>
      </c>
      <c r="F29" s="68">
        <f t="shared" si="0"/>
        <v>51.024999999999999</v>
      </c>
      <c r="G29" s="8">
        <f>ROUND('10,2'!F29*'1,2'!$E$28,0)</f>
        <v>174</v>
      </c>
      <c r="H29" s="8">
        <f t="shared" si="1"/>
        <v>145</v>
      </c>
      <c r="I29" s="68">
        <f t="shared" si="2"/>
        <v>47.125</v>
      </c>
      <c r="J29" s="8" t="e">
        <f>ROUND('10,2'!#REF!*'1,2'!$E$28,0)</f>
        <v>#REF!</v>
      </c>
      <c r="K29" s="8" t="e">
        <f>ROUND('10,2'!#REF!*'1,2'!$E$28,0)</f>
        <v>#REF!</v>
      </c>
      <c r="L29" s="8" t="e">
        <f>ROUND('10,2'!#REF!*'1,2'!$E$28,0)</f>
        <v>#REF!</v>
      </c>
      <c r="M29" s="8" t="e">
        <f>ROUND('10,2'!#REF!*'1,2'!$E$28,0)</f>
        <v>#REF!</v>
      </c>
      <c r="N29" s="8">
        <f>ROUND('10,2'!G29*'1,2'!$E$28,0)</f>
        <v>240</v>
      </c>
      <c r="O29" s="68">
        <f t="shared" si="3"/>
        <v>78</v>
      </c>
      <c r="P29" s="8">
        <f>ROUND('10,2'!H29*'1,2'!$E$28,0)</f>
        <v>270</v>
      </c>
      <c r="Q29" s="8">
        <f t="shared" si="4"/>
        <v>225</v>
      </c>
      <c r="R29" s="68">
        <f t="shared" si="5"/>
        <v>73.125</v>
      </c>
      <c r="S29" s="8">
        <f>ROUND('10,2'!I29*'1,2'!$E$28,0)</f>
        <v>391</v>
      </c>
      <c r="T29" s="68">
        <f t="shared" si="6"/>
        <v>127.075</v>
      </c>
      <c r="U29" s="8">
        <f>ROUND('10,2'!J29*'1,2'!$E$28,0)</f>
        <v>432</v>
      </c>
      <c r="V29" s="8">
        <f t="shared" si="7"/>
        <v>360</v>
      </c>
      <c r="W29" s="68">
        <f t="shared" si="8"/>
        <v>117</v>
      </c>
      <c r="X29" s="26"/>
      <c r="Y29" s="26"/>
      <c r="Z29" s="26"/>
      <c r="AA29" s="26"/>
      <c r="AB29" s="26"/>
      <c r="AC29" s="26"/>
      <c r="AD29" s="26"/>
      <c r="AE29" s="26"/>
      <c r="AF29" s="26"/>
      <c r="AG29" s="26"/>
      <c r="AH29" s="26"/>
      <c r="AI29" s="14"/>
      <c r="AK29" s="14"/>
      <c r="AM29" s="14"/>
      <c r="AO29" s="14"/>
      <c r="AQ29" s="14"/>
    </row>
    <row r="30" spans="1:43" ht="12.75" customHeight="1" x14ac:dyDescent="0.2">
      <c r="A30" s="4" t="s">
        <v>248</v>
      </c>
      <c r="B30" s="4" t="s">
        <v>2259</v>
      </c>
      <c r="C30" s="5" t="s">
        <v>2260</v>
      </c>
      <c r="D30" s="4" t="s">
        <v>15</v>
      </c>
      <c r="E30" s="8">
        <f>ROUND('10,2'!E30*'1,2'!$E$28,0)</f>
        <v>209</v>
      </c>
      <c r="F30" s="68">
        <f t="shared" si="0"/>
        <v>67.924999999999997</v>
      </c>
      <c r="G30" s="8">
        <f>ROUND('10,2'!F30*'1,2'!$E$28,0)</f>
        <v>234</v>
      </c>
      <c r="H30" s="8">
        <f t="shared" si="1"/>
        <v>195</v>
      </c>
      <c r="I30" s="68">
        <f t="shared" si="2"/>
        <v>63.375</v>
      </c>
      <c r="J30" s="8" t="e">
        <f>ROUND('10,2'!#REF!*'1,2'!$E$28,0)</f>
        <v>#REF!</v>
      </c>
      <c r="K30" s="8" t="e">
        <f>ROUND('10,2'!#REF!*'1,2'!$E$28,0)</f>
        <v>#REF!</v>
      </c>
      <c r="L30" s="8" t="e">
        <f>ROUND('10,2'!#REF!*'1,2'!$E$28,0)</f>
        <v>#REF!</v>
      </c>
      <c r="M30" s="8" t="e">
        <f>ROUND('10,2'!#REF!*'1,2'!$E$28,0)</f>
        <v>#REF!</v>
      </c>
      <c r="N30" s="8">
        <f>ROUND('10,2'!G30*'1,2'!$E$28,0)</f>
        <v>322</v>
      </c>
      <c r="O30" s="68">
        <f t="shared" si="3"/>
        <v>104.65</v>
      </c>
      <c r="P30" s="8">
        <f>ROUND('10,2'!H30*'1,2'!$E$28,0)</f>
        <v>361</v>
      </c>
      <c r="Q30" s="8">
        <f t="shared" si="4"/>
        <v>300.83333333333337</v>
      </c>
      <c r="R30" s="68">
        <f t="shared" si="5"/>
        <v>97.770833333333343</v>
      </c>
      <c r="S30" s="8">
        <f>ROUND('10,2'!I30*'1,2'!$E$28,0)</f>
        <v>521</v>
      </c>
      <c r="T30" s="68">
        <f t="shared" si="6"/>
        <v>169.32500000000002</v>
      </c>
      <c r="U30" s="8">
        <f>ROUND('10,2'!J30*'1,2'!$E$28,0)</f>
        <v>577</v>
      </c>
      <c r="V30" s="8">
        <f t="shared" si="7"/>
        <v>480.83333333333337</v>
      </c>
      <c r="W30" s="68">
        <f t="shared" si="8"/>
        <v>156.27083333333334</v>
      </c>
      <c r="X30" s="26"/>
      <c r="Y30" s="26"/>
      <c r="Z30" s="26"/>
      <c r="AA30" s="26"/>
      <c r="AB30" s="26"/>
      <c r="AC30" s="26"/>
      <c r="AD30" s="26"/>
      <c r="AE30" s="26"/>
      <c r="AF30" s="26"/>
      <c r="AG30" s="26"/>
      <c r="AH30" s="26"/>
      <c r="AI30" s="14"/>
      <c r="AK30" s="14"/>
      <c r="AM30" s="14"/>
      <c r="AO30" s="14"/>
      <c r="AQ30" s="14"/>
    </row>
    <row r="31" spans="1:43" ht="12.75" customHeight="1" x14ac:dyDescent="0.2">
      <c r="A31" s="4" t="s">
        <v>251</v>
      </c>
      <c r="B31" s="4" t="s">
        <v>2261</v>
      </c>
      <c r="C31" s="5" t="s">
        <v>2262</v>
      </c>
      <c r="D31" s="4" t="s">
        <v>15</v>
      </c>
      <c r="E31" s="8">
        <f>ROUND('10,2'!E31*'1,2'!$E$28,0)</f>
        <v>314</v>
      </c>
      <c r="F31" s="68">
        <f t="shared" si="0"/>
        <v>102.05</v>
      </c>
      <c r="G31" s="8">
        <f>ROUND('10,2'!F31*'1,2'!$E$28,0)</f>
        <v>349</v>
      </c>
      <c r="H31" s="8">
        <f t="shared" si="1"/>
        <v>290.83333333333337</v>
      </c>
      <c r="I31" s="68">
        <f t="shared" si="2"/>
        <v>94.520833333333343</v>
      </c>
      <c r="J31" s="8" t="e">
        <f>ROUND('10,2'!#REF!*'1,2'!$E$28,0)</f>
        <v>#REF!</v>
      </c>
      <c r="K31" s="8" t="e">
        <f>ROUND('10,2'!#REF!*'1,2'!$E$28,0)</f>
        <v>#REF!</v>
      </c>
      <c r="L31" s="8" t="e">
        <f>ROUND('10,2'!#REF!*'1,2'!$E$28,0)</f>
        <v>#REF!</v>
      </c>
      <c r="M31" s="8" t="e">
        <f>ROUND('10,2'!#REF!*'1,2'!$E$28,0)</f>
        <v>#REF!</v>
      </c>
      <c r="N31" s="8">
        <f>ROUND('10,2'!G31*'1,2'!$E$28,0)</f>
        <v>481</v>
      </c>
      <c r="O31" s="68">
        <f t="shared" si="3"/>
        <v>156.32500000000002</v>
      </c>
      <c r="P31" s="8">
        <f>ROUND('10,2'!H31*'1,2'!$E$28,0)</f>
        <v>540</v>
      </c>
      <c r="Q31" s="8">
        <f t="shared" si="4"/>
        <v>450</v>
      </c>
      <c r="R31" s="68">
        <f t="shared" si="5"/>
        <v>146.25</v>
      </c>
      <c r="S31" s="8">
        <f>ROUND('10,2'!I31*'1,2'!$E$28,0)</f>
        <v>781</v>
      </c>
      <c r="T31" s="68">
        <f t="shared" si="6"/>
        <v>253.82500000000002</v>
      </c>
      <c r="U31" s="8">
        <f>ROUND('10,2'!J31*'1,2'!$E$28,0)</f>
        <v>863</v>
      </c>
      <c r="V31" s="8">
        <f t="shared" si="7"/>
        <v>719.16666666666674</v>
      </c>
      <c r="W31" s="68">
        <f t="shared" si="8"/>
        <v>233.72916666666669</v>
      </c>
      <c r="X31" s="26"/>
      <c r="Y31" s="26"/>
      <c r="Z31" s="26"/>
      <c r="AA31" s="26"/>
      <c r="AB31" s="26"/>
      <c r="AC31" s="26"/>
      <c r="AD31" s="26"/>
      <c r="AE31" s="26"/>
      <c r="AF31" s="26"/>
      <c r="AG31" s="26"/>
      <c r="AH31" s="26"/>
      <c r="AI31" s="14"/>
      <c r="AK31" s="14"/>
      <c r="AM31" s="14"/>
      <c r="AO31" s="14"/>
      <c r="AQ31" s="14"/>
    </row>
    <row r="32" spans="1:43" ht="12.75" customHeight="1" x14ac:dyDescent="0.2">
      <c r="A32" s="4" t="s">
        <v>254</v>
      </c>
      <c r="B32" s="4" t="s">
        <v>2263</v>
      </c>
      <c r="C32" s="5" t="s">
        <v>2264</v>
      </c>
      <c r="D32" s="4" t="s">
        <v>15</v>
      </c>
      <c r="E32" s="8">
        <f>ROUND('10,2'!E32*'1,2'!$E$28,0)</f>
        <v>472</v>
      </c>
      <c r="F32" s="68">
        <f t="shared" si="0"/>
        <v>153.4</v>
      </c>
      <c r="G32" s="8">
        <f>ROUND('10,2'!F32*'1,2'!$E$28,0)</f>
        <v>523</v>
      </c>
      <c r="H32" s="8">
        <f t="shared" si="1"/>
        <v>435.83333333333337</v>
      </c>
      <c r="I32" s="68">
        <f t="shared" si="2"/>
        <v>141.64583333333334</v>
      </c>
      <c r="J32" s="8" t="e">
        <f>ROUND('10,2'!#REF!*'1,2'!$E$28,0)</f>
        <v>#REF!</v>
      </c>
      <c r="K32" s="8" t="e">
        <f>ROUND('10,2'!#REF!*'1,2'!$E$28,0)</f>
        <v>#REF!</v>
      </c>
      <c r="L32" s="8" t="e">
        <f>ROUND('10,2'!#REF!*'1,2'!$E$28,0)</f>
        <v>#REF!</v>
      </c>
      <c r="M32" s="8" t="e">
        <f>ROUND('10,2'!#REF!*'1,2'!$E$28,0)</f>
        <v>#REF!</v>
      </c>
      <c r="N32" s="8">
        <f>ROUND('10,2'!G32*'1,2'!$E$28,0)</f>
        <v>721</v>
      </c>
      <c r="O32" s="68">
        <f t="shared" si="3"/>
        <v>234.32500000000002</v>
      </c>
      <c r="P32" s="8">
        <f>ROUND('10,2'!H32*'1,2'!$E$28,0)</f>
        <v>809</v>
      </c>
      <c r="Q32" s="8">
        <f t="shared" si="4"/>
        <v>674.16666666666674</v>
      </c>
      <c r="R32" s="68">
        <f t="shared" si="5"/>
        <v>219.10416666666669</v>
      </c>
      <c r="S32" s="8">
        <f>ROUND('10,2'!I32*'1,2'!$E$28,0)</f>
        <v>1172</v>
      </c>
      <c r="T32" s="68">
        <f t="shared" si="6"/>
        <v>380.90000000000003</v>
      </c>
      <c r="U32" s="8">
        <f>ROUND('10,2'!J32*'1,2'!$E$28,0)</f>
        <v>1296</v>
      </c>
      <c r="V32" s="8">
        <f t="shared" si="7"/>
        <v>1080</v>
      </c>
      <c r="W32" s="68">
        <f t="shared" si="8"/>
        <v>351</v>
      </c>
      <c r="X32" s="26"/>
      <c r="Y32" s="26"/>
      <c r="Z32" s="26"/>
      <c r="AA32" s="26"/>
      <c r="AB32" s="26"/>
      <c r="AC32" s="26"/>
      <c r="AD32" s="26"/>
      <c r="AE32" s="26"/>
      <c r="AF32" s="26"/>
      <c r="AG32" s="26"/>
      <c r="AH32" s="26"/>
      <c r="AI32" s="14"/>
      <c r="AK32" s="14"/>
      <c r="AM32" s="14"/>
      <c r="AO32" s="14"/>
      <c r="AQ32" s="14"/>
    </row>
    <row r="33" spans="1:43" ht="12.75" customHeight="1" x14ac:dyDescent="0.2">
      <c r="A33" s="4" t="s">
        <v>257</v>
      </c>
      <c r="B33" s="4" t="s">
        <v>2265</v>
      </c>
      <c r="C33" s="5" t="s">
        <v>2266</v>
      </c>
      <c r="D33" s="4" t="s">
        <v>15</v>
      </c>
      <c r="E33" s="8">
        <f>ROUND('10,2'!E33*'1,2'!$E$28,0)</f>
        <v>430</v>
      </c>
      <c r="F33" s="68">
        <f t="shared" si="0"/>
        <v>139.75</v>
      </c>
      <c r="G33" s="8">
        <f>ROUND('10,2'!F33*'1,2'!$E$28,0)</f>
        <v>475</v>
      </c>
      <c r="H33" s="8">
        <f t="shared" si="1"/>
        <v>395.83333333333337</v>
      </c>
      <c r="I33" s="68">
        <f t="shared" si="2"/>
        <v>128.64583333333334</v>
      </c>
      <c r="J33" s="8" t="e">
        <f>ROUND('10,2'!#REF!*'1,2'!$E$28,0)</f>
        <v>#REF!</v>
      </c>
      <c r="K33" s="8" t="e">
        <f>ROUND('10,2'!#REF!*'1,2'!$E$28,0)</f>
        <v>#REF!</v>
      </c>
      <c r="L33" s="8" t="e">
        <f>ROUND('10,2'!#REF!*'1,2'!$E$28,0)</f>
        <v>#REF!</v>
      </c>
      <c r="M33" s="8" t="e">
        <f>ROUND('10,2'!#REF!*'1,2'!$E$28,0)</f>
        <v>#REF!</v>
      </c>
      <c r="N33" s="8">
        <f>ROUND('10,2'!G33*'1,2'!$E$28,0)</f>
        <v>658</v>
      </c>
      <c r="O33" s="68">
        <f t="shared" si="3"/>
        <v>213.85</v>
      </c>
      <c r="P33" s="8">
        <f>ROUND('10,2'!H33*'1,2'!$E$28,0)</f>
        <v>736</v>
      </c>
      <c r="Q33" s="8">
        <f t="shared" si="4"/>
        <v>613.33333333333337</v>
      </c>
      <c r="R33" s="68">
        <f t="shared" si="5"/>
        <v>199.33333333333334</v>
      </c>
      <c r="S33" s="8">
        <f>ROUND('10,2'!I33*'1,2'!$E$28,0)</f>
        <v>1067</v>
      </c>
      <c r="T33" s="68">
        <f t="shared" si="6"/>
        <v>346.77500000000003</v>
      </c>
      <c r="U33" s="8">
        <f>ROUND('10,2'!J33*'1,2'!$E$28,0)</f>
        <v>1180</v>
      </c>
      <c r="V33" s="8">
        <f t="shared" si="7"/>
        <v>983.33333333333337</v>
      </c>
      <c r="W33" s="68">
        <f t="shared" si="8"/>
        <v>319.58333333333337</v>
      </c>
      <c r="X33" s="26"/>
      <c r="Y33" s="26"/>
      <c r="Z33" s="26"/>
      <c r="AA33" s="26"/>
      <c r="AB33" s="26"/>
      <c r="AC33" s="26"/>
      <c r="AD33" s="26"/>
      <c r="AE33" s="26"/>
      <c r="AF33" s="26"/>
      <c r="AG33" s="26"/>
      <c r="AH33" s="26"/>
      <c r="AI33" s="14"/>
      <c r="AK33" s="14"/>
      <c r="AM33" s="14"/>
      <c r="AO33" s="14"/>
      <c r="AQ33" s="14"/>
    </row>
    <row r="34" spans="1:43" ht="12.75" customHeight="1" x14ac:dyDescent="0.2">
      <c r="A34" s="4" t="s">
        <v>260</v>
      </c>
      <c r="B34" s="4" t="s">
        <v>2267</v>
      </c>
      <c r="C34" s="5" t="s">
        <v>2268</v>
      </c>
      <c r="D34" s="4" t="s">
        <v>15</v>
      </c>
      <c r="E34" s="8">
        <f>ROUND('10,2'!E34*'1,2'!$E$28,0)</f>
        <v>131</v>
      </c>
      <c r="F34" s="68">
        <f t="shared" si="0"/>
        <v>42.575000000000003</v>
      </c>
      <c r="G34" s="8">
        <f>ROUND('10,2'!F34*'1,2'!$E$28,0)</f>
        <v>146</v>
      </c>
      <c r="H34" s="8">
        <f t="shared" si="1"/>
        <v>121.66666666666667</v>
      </c>
      <c r="I34" s="68">
        <f t="shared" si="2"/>
        <v>39.541666666666671</v>
      </c>
      <c r="J34" s="8" t="e">
        <f>ROUND('10,2'!#REF!*'1,2'!$E$28,0)</f>
        <v>#REF!</v>
      </c>
      <c r="K34" s="8" t="e">
        <f>ROUND('10,2'!#REF!*'1,2'!$E$28,0)</f>
        <v>#REF!</v>
      </c>
      <c r="L34" s="8" t="e">
        <f>ROUND('10,2'!#REF!*'1,2'!$E$28,0)</f>
        <v>#REF!</v>
      </c>
      <c r="M34" s="8" t="e">
        <f>ROUND('10,2'!#REF!*'1,2'!$E$28,0)</f>
        <v>#REF!</v>
      </c>
      <c r="N34" s="8">
        <f>ROUND('10,2'!G34*'1,2'!$E$28,0)</f>
        <v>201</v>
      </c>
      <c r="O34" s="68">
        <f t="shared" si="3"/>
        <v>65.325000000000003</v>
      </c>
      <c r="P34" s="8">
        <f>ROUND('10,2'!H34*'1,2'!$E$28,0)</f>
        <v>224</v>
      </c>
      <c r="Q34" s="8">
        <f t="shared" si="4"/>
        <v>186.66666666666669</v>
      </c>
      <c r="R34" s="68">
        <f t="shared" si="5"/>
        <v>60.666666666666671</v>
      </c>
      <c r="S34" s="8">
        <f>ROUND('10,2'!I34*'1,2'!$E$28,0)</f>
        <v>326</v>
      </c>
      <c r="T34" s="68">
        <f t="shared" si="6"/>
        <v>105.95</v>
      </c>
      <c r="U34" s="8">
        <f>ROUND('10,2'!J34*'1,2'!$E$28,0)</f>
        <v>361</v>
      </c>
      <c r="V34" s="8">
        <f t="shared" si="7"/>
        <v>300.83333333333337</v>
      </c>
      <c r="W34" s="68">
        <f t="shared" si="8"/>
        <v>97.770833333333343</v>
      </c>
      <c r="X34" s="26"/>
      <c r="Y34" s="26"/>
      <c r="Z34" s="26"/>
      <c r="AA34" s="26"/>
      <c r="AB34" s="26"/>
      <c r="AC34" s="26"/>
      <c r="AD34" s="26"/>
      <c r="AE34" s="26"/>
      <c r="AF34" s="26"/>
      <c r="AG34" s="26"/>
      <c r="AH34" s="26"/>
      <c r="AI34" s="14"/>
      <c r="AK34" s="14"/>
      <c r="AM34" s="14"/>
      <c r="AO34" s="14"/>
      <c r="AQ34" s="14"/>
    </row>
    <row r="35" spans="1:43" ht="12.75" customHeight="1" x14ac:dyDescent="0.2">
      <c r="A35" s="4" t="s">
        <v>263</v>
      </c>
      <c r="B35" s="4" t="s">
        <v>2269</v>
      </c>
      <c r="C35" s="5" t="s">
        <v>2270</v>
      </c>
      <c r="D35" s="4" t="s">
        <v>15</v>
      </c>
      <c r="E35" s="8">
        <f>ROUND('10,2'!E35*'1,2'!$E$28,0)</f>
        <v>89</v>
      </c>
      <c r="F35" s="68">
        <f t="shared" si="0"/>
        <v>28.925000000000001</v>
      </c>
      <c r="G35" s="8">
        <f>ROUND('10,2'!F35*'1,2'!$E$28,0)</f>
        <v>98</v>
      </c>
      <c r="H35" s="8">
        <f t="shared" si="1"/>
        <v>81.666666666666671</v>
      </c>
      <c r="I35" s="68">
        <f t="shared" si="2"/>
        <v>26.541666666666668</v>
      </c>
      <c r="J35" s="8" t="e">
        <f>ROUND('10,2'!#REF!*'1,2'!$E$28,0)</f>
        <v>#REF!</v>
      </c>
      <c r="K35" s="8" t="e">
        <f>ROUND('10,2'!#REF!*'1,2'!$E$28,0)</f>
        <v>#REF!</v>
      </c>
      <c r="L35" s="8" t="e">
        <f>ROUND('10,2'!#REF!*'1,2'!$E$28,0)</f>
        <v>#REF!</v>
      </c>
      <c r="M35" s="8" t="e">
        <f>ROUND('10,2'!#REF!*'1,2'!$E$28,0)</f>
        <v>#REF!</v>
      </c>
      <c r="N35" s="8">
        <f>ROUND('10,2'!G35*'1,2'!$E$28,0)</f>
        <v>136</v>
      </c>
      <c r="O35" s="68">
        <f t="shared" si="3"/>
        <v>44.2</v>
      </c>
      <c r="P35" s="8">
        <f>ROUND('10,2'!H35*'1,2'!$E$28,0)</f>
        <v>154</v>
      </c>
      <c r="Q35" s="8">
        <f t="shared" si="4"/>
        <v>128.33333333333334</v>
      </c>
      <c r="R35" s="68">
        <f t="shared" si="5"/>
        <v>41.708333333333336</v>
      </c>
      <c r="S35" s="8">
        <f>ROUND('10,2'!I35*'1,2'!$E$28,0)</f>
        <v>221</v>
      </c>
      <c r="T35" s="68">
        <f t="shared" si="6"/>
        <v>71.825000000000003</v>
      </c>
      <c r="U35" s="8">
        <f>ROUND('10,2'!J35*'1,2'!$E$28,0)</f>
        <v>245</v>
      </c>
      <c r="V35" s="8">
        <f t="shared" si="7"/>
        <v>204.16666666666669</v>
      </c>
      <c r="W35" s="68">
        <f t="shared" si="8"/>
        <v>66.354166666666671</v>
      </c>
      <c r="X35" s="26"/>
      <c r="Y35" s="26"/>
      <c r="Z35" s="26"/>
      <c r="AA35" s="26"/>
      <c r="AB35" s="26"/>
      <c r="AC35" s="26"/>
      <c r="AD35" s="26"/>
      <c r="AE35" s="26"/>
      <c r="AF35" s="26"/>
      <c r="AG35" s="26"/>
      <c r="AH35" s="26"/>
      <c r="AI35" s="14"/>
      <c r="AK35" s="14"/>
      <c r="AM35" s="14"/>
      <c r="AO35" s="14"/>
      <c r="AQ35" s="14"/>
    </row>
    <row r="36" spans="1:43" ht="12.75" customHeight="1" x14ac:dyDescent="0.2">
      <c r="A36" s="4" t="s">
        <v>266</v>
      </c>
      <c r="B36" s="4" t="s">
        <v>2271</v>
      </c>
      <c r="C36" s="5" t="s">
        <v>2272</v>
      </c>
      <c r="D36" s="4" t="s">
        <v>15</v>
      </c>
      <c r="E36" s="8">
        <f>ROUND('10,2'!E36*'1,2'!$E$28,0)</f>
        <v>262</v>
      </c>
      <c r="F36" s="68">
        <f t="shared" si="0"/>
        <v>85.15</v>
      </c>
      <c r="G36" s="8">
        <f>ROUND('10,2'!F36*'1,2'!$E$28,0)</f>
        <v>290</v>
      </c>
      <c r="H36" s="8">
        <f t="shared" si="1"/>
        <v>241.66666666666669</v>
      </c>
      <c r="I36" s="68">
        <f t="shared" si="2"/>
        <v>78.541666666666671</v>
      </c>
      <c r="J36" s="8" t="e">
        <f>ROUND('10,2'!#REF!*'1,2'!$E$28,0)</f>
        <v>#REF!</v>
      </c>
      <c r="K36" s="8" t="e">
        <f>ROUND('10,2'!#REF!*'1,2'!$E$28,0)</f>
        <v>#REF!</v>
      </c>
      <c r="L36" s="8" t="e">
        <f>ROUND('10,2'!#REF!*'1,2'!$E$28,0)</f>
        <v>#REF!</v>
      </c>
      <c r="M36" s="8" t="e">
        <f>ROUND('10,2'!#REF!*'1,2'!$E$28,0)</f>
        <v>#REF!</v>
      </c>
      <c r="N36" s="8">
        <f>ROUND('10,2'!G36*'1,2'!$E$28,0)</f>
        <v>402</v>
      </c>
      <c r="O36" s="68">
        <f t="shared" si="3"/>
        <v>130.65</v>
      </c>
      <c r="P36" s="8">
        <f>ROUND('10,2'!H36*'1,2'!$E$28,0)</f>
        <v>450</v>
      </c>
      <c r="Q36" s="8">
        <f t="shared" si="4"/>
        <v>375</v>
      </c>
      <c r="R36" s="68">
        <f t="shared" si="5"/>
        <v>121.875</v>
      </c>
      <c r="S36" s="8">
        <f>ROUND('10,2'!I36*'1,2'!$E$28,0)</f>
        <v>650</v>
      </c>
      <c r="T36" s="68">
        <f t="shared" si="6"/>
        <v>211.25</v>
      </c>
      <c r="U36" s="8">
        <f>ROUND('10,2'!J36*'1,2'!$E$28,0)</f>
        <v>719</v>
      </c>
      <c r="V36" s="8">
        <f t="shared" si="7"/>
        <v>599.16666666666674</v>
      </c>
      <c r="W36" s="68">
        <f t="shared" si="8"/>
        <v>194.72916666666669</v>
      </c>
      <c r="X36" s="26"/>
      <c r="Y36" s="26"/>
      <c r="Z36" s="26"/>
      <c r="AA36" s="26"/>
      <c r="AB36" s="26"/>
      <c r="AC36" s="26"/>
      <c r="AD36" s="26"/>
      <c r="AE36" s="26"/>
      <c r="AF36" s="26"/>
      <c r="AG36" s="26"/>
      <c r="AH36" s="26"/>
      <c r="AI36" s="14"/>
      <c r="AK36" s="14"/>
      <c r="AM36" s="14"/>
      <c r="AO36" s="14"/>
      <c r="AQ36" s="14"/>
    </row>
    <row r="37" spans="1:43" ht="12.75" customHeight="1" x14ac:dyDescent="0.2">
      <c r="A37" s="4" t="s">
        <v>269</v>
      </c>
      <c r="B37" s="4" t="s">
        <v>2273</v>
      </c>
      <c r="C37" s="5" t="s">
        <v>2274</v>
      </c>
      <c r="D37" s="4" t="s">
        <v>15</v>
      </c>
      <c r="E37" s="8">
        <f>ROUND('10,2'!E37*'1,2'!$E$28,0)</f>
        <v>131</v>
      </c>
      <c r="F37" s="68">
        <f t="shared" si="0"/>
        <v>42.575000000000003</v>
      </c>
      <c r="G37" s="8">
        <f>ROUND('10,2'!F37*'1,2'!$E$28,0)</f>
        <v>146</v>
      </c>
      <c r="H37" s="8">
        <f t="shared" si="1"/>
        <v>121.66666666666667</v>
      </c>
      <c r="I37" s="68">
        <f t="shared" si="2"/>
        <v>39.541666666666671</v>
      </c>
      <c r="J37" s="8" t="e">
        <f>ROUND('10,2'!#REF!*'1,2'!$E$28,0)</f>
        <v>#REF!</v>
      </c>
      <c r="K37" s="8" t="e">
        <f>ROUND('10,2'!#REF!*'1,2'!$E$28,0)</f>
        <v>#REF!</v>
      </c>
      <c r="L37" s="8" t="e">
        <f>ROUND('10,2'!#REF!*'1,2'!$E$28,0)</f>
        <v>#REF!</v>
      </c>
      <c r="M37" s="8" t="e">
        <f>ROUND('10,2'!#REF!*'1,2'!$E$28,0)</f>
        <v>#REF!</v>
      </c>
      <c r="N37" s="8">
        <f>ROUND('10,2'!G37*'1,2'!$E$28,0)</f>
        <v>201</v>
      </c>
      <c r="O37" s="68">
        <f t="shared" si="3"/>
        <v>65.325000000000003</v>
      </c>
      <c r="P37" s="8">
        <f>ROUND('10,2'!H37*'1,2'!$E$28,0)</f>
        <v>224</v>
      </c>
      <c r="Q37" s="8">
        <f t="shared" si="4"/>
        <v>186.66666666666669</v>
      </c>
      <c r="R37" s="68">
        <f t="shared" si="5"/>
        <v>60.666666666666671</v>
      </c>
      <c r="S37" s="8">
        <f>ROUND('10,2'!I37*'1,2'!$E$28,0)</f>
        <v>326</v>
      </c>
      <c r="T37" s="68">
        <f t="shared" si="6"/>
        <v>105.95</v>
      </c>
      <c r="U37" s="8">
        <f>ROUND('10,2'!J37*'1,2'!$E$28,0)</f>
        <v>361</v>
      </c>
      <c r="V37" s="8">
        <f t="shared" si="7"/>
        <v>300.83333333333337</v>
      </c>
      <c r="W37" s="68">
        <f t="shared" si="8"/>
        <v>97.770833333333343</v>
      </c>
      <c r="X37" s="26"/>
      <c r="Y37" s="26"/>
      <c r="Z37" s="26"/>
      <c r="AA37" s="26"/>
      <c r="AB37" s="26"/>
      <c r="AC37" s="26"/>
      <c r="AD37" s="26"/>
      <c r="AE37" s="26"/>
      <c r="AF37" s="26"/>
      <c r="AG37" s="26"/>
      <c r="AH37" s="26"/>
      <c r="AI37" s="14"/>
      <c r="AK37" s="14"/>
      <c r="AM37" s="14"/>
      <c r="AO37" s="14"/>
      <c r="AQ37" s="14"/>
    </row>
    <row r="38" spans="1:43" ht="12.75" customHeight="1" x14ac:dyDescent="0.2">
      <c r="A38" s="4" t="s">
        <v>272</v>
      </c>
      <c r="B38" s="4" t="s">
        <v>2275</v>
      </c>
      <c r="C38" s="5" t="s">
        <v>2276</v>
      </c>
      <c r="D38" s="4" t="s">
        <v>15</v>
      </c>
      <c r="E38" s="8">
        <f>ROUND('10,2'!E38*'1,2'!$E$28,0)</f>
        <v>131</v>
      </c>
      <c r="F38" s="68">
        <f t="shared" si="0"/>
        <v>42.575000000000003</v>
      </c>
      <c r="G38" s="8">
        <f>ROUND('10,2'!F38*'1,2'!$E$28,0)</f>
        <v>146</v>
      </c>
      <c r="H38" s="8">
        <f t="shared" si="1"/>
        <v>121.66666666666667</v>
      </c>
      <c r="I38" s="68">
        <f t="shared" si="2"/>
        <v>39.541666666666671</v>
      </c>
      <c r="J38" s="8" t="e">
        <f>ROUND('10,2'!#REF!*'1,2'!$E$28,0)</f>
        <v>#REF!</v>
      </c>
      <c r="K38" s="8" t="e">
        <f>ROUND('10,2'!#REF!*'1,2'!$E$28,0)</f>
        <v>#REF!</v>
      </c>
      <c r="L38" s="8" t="e">
        <f>ROUND('10,2'!#REF!*'1,2'!$E$28,0)</f>
        <v>#REF!</v>
      </c>
      <c r="M38" s="8" t="e">
        <f>ROUND('10,2'!#REF!*'1,2'!$E$28,0)</f>
        <v>#REF!</v>
      </c>
      <c r="N38" s="8">
        <f>ROUND('10,2'!G38*'1,2'!$E$28,0)</f>
        <v>201</v>
      </c>
      <c r="O38" s="68">
        <f t="shared" si="3"/>
        <v>65.325000000000003</v>
      </c>
      <c r="P38" s="8">
        <f>ROUND('10,2'!H38*'1,2'!$E$28,0)</f>
        <v>224</v>
      </c>
      <c r="Q38" s="8">
        <f t="shared" si="4"/>
        <v>186.66666666666669</v>
      </c>
      <c r="R38" s="68">
        <f t="shared" si="5"/>
        <v>60.666666666666671</v>
      </c>
      <c r="S38" s="8">
        <f>ROUND('10,2'!I38*'1,2'!$E$28,0)</f>
        <v>326</v>
      </c>
      <c r="T38" s="68">
        <f t="shared" si="6"/>
        <v>105.95</v>
      </c>
      <c r="U38" s="8">
        <f>ROUND('10,2'!J38*'1,2'!$E$28,0)</f>
        <v>361</v>
      </c>
      <c r="V38" s="8">
        <f t="shared" si="7"/>
        <v>300.83333333333337</v>
      </c>
      <c r="W38" s="68">
        <f t="shared" si="8"/>
        <v>97.770833333333343</v>
      </c>
      <c r="X38" s="26"/>
      <c r="Y38" s="26"/>
      <c r="Z38" s="26"/>
      <c r="AA38" s="26"/>
      <c r="AB38" s="26"/>
      <c r="AC38" s="26"/>
      <c r="AD38" s="26"/>
      <c r="AE38" s="26"/>
      <c r="AF38" s="26"/>
      <c r="AG38" s="26"/>
      <c r="AH38" s="26"/>
      <c r="AI38" s="14"/>
      <c r="AK38" s="14"/>
      <c r="AM38" s="14"/>
      <c r="AO38" s="14"/>
      <c r="AQ38" s="14"/>
    </row>
    <row r="39" spans="1:43" ht="12.75" customHeight="1" x14ac:dyDescent="0.2">
      <c r="A39" s="4" t="s">
        <v>275</v>
      </c>
      <c r="B39" s="4" t="s">
        <v>2277</v>
      </c>
      <c r="C39" s="5" t="s">
        <v>2278</v>
      </c>
      <c r="D39" s="4" t="s">
        <v>15</v>
      </c>
      <c r="E39" s="8">
        <f>ROUND('10,2'!E39*'1,2'!$E$28,0)</f>
        <v>524</v>
      </c>
      <c r="F39" s="68">
        <f t="shared" si="0"/>
        <v>170.3</v>
      </c>
      <c r="G39" s="8">
        <f>ROUND('10,2'!F39*'1,2'!$E$28,0)</f>
        <v>581</v>
      </c>
      <c r="H39" s="8">
        <f t="shared" si="1"/>
        <v>484.16666666666669</v>
      </c>
      <c r="I39" s="68">
        <f t="shared" si="2"/>
        <v>157.35416666666669</v>
      </c>
      <c r="J39" s="8" t="e">
        <f>ROUND('10,2'!#REF!*'1,2'!$E$28,0)</f>
        <v>#REF!</v>
      </c>
      <c r="K39" s="8" t="e">
        <f>ROUND('10,2'!#REF!*'1,2'!$E$28,0)</f>
        <v>#REF!</v>
      </c>
      <c r="L39" s="8" t="e">
        <f>ROUND('10,2'!#REF!*'1,2'!$E$28,0)</f>
        <v>#REF!</v>
      </c>
      <c r="M39" s="8" t="e">
        <f>ROUND('10,2'!#REF!*'1,2'!$E$28,0)</f>
        <v>#REF!</v>
      </c>
      <c r="N39" s="8">
        <f>ROUND('10,2'!G39*'1,2'!$E$28,0)</f>
        <v>801</v>
      </c>
      <c r="O39" s="68">
        <f t="shared" si="3"/>
        <v>260.32499999999999</v>
      </c>
      <c r="P39" s="8">
        <f>ROUND('10,2'!H39*'1,2'!$E$28,0)</f>
        <v>898</v>
      </c>
      <c r="Q39" s="8">
        <f t="shared" si="4"/>
        <v>748.33333333333337</v>
      </c>
      <c r="R39" s="68">
        <f t="shared" si="5"/>
        <v>243.20833333333334</v>
      </c>
      <c r="S39" s="8">
        <f>ROUND('10,2'!I39*'1,2'!$E$28,0)</f>
        <v>1302</v>
      </c>
      <c r="T39" s="68">
        <f t="shared" si="6"/>
        <v>423.15000000000003</v>
      </c>
      <c r="U39" s="8">
        <f>ROUND('10,2'!J39*'1,2'!$E$28,0)</f>
        <v>1439</v>
      </c>
      <c r="V39" s="8">
        <f t="shared" si="7"/>
        <v>1199.1666666666667</v>
      </c>
      <c r="W39" s="68">
        <f t="shared" si="8"/>
        <v>389.72916666666669</v>
      </c>
      <c r="X39" s="26"/>
      <c r="Y39" s="26"/>
      <c r="Z39" s="26"/>
      <c r="AA39" s="26"/>
      <c r="AB39" s="26"/>
      <c r="AC39" s="26"/>
      <c r="AD39" s="26"/>
      <c r="AE39" s="26"/>
      <c r="AF39" s="26"/>
      <c r="AG39" s="26"/>
      <c r="AH39" s="26"/>
      <c r="AI39" s="14"/>
      <c r="AK39" s="14"/>
      <c r="AM39" s="14"/>
      <c r="AO39" s="14"/>
      <c r="AQ39" s="14"/>
    </row>
    <row r="40" spans="1:43" ht="12.75" customHeight="1" x14ac:dyDescent="0.2">
      <c r="A40" s="4" t="s">
        <v>278</v>
      </c>
      <c r="B40" s="4" t="s">
        <v>2279</v>
      </c>
      <c r="C40" s="5" t="s">
        <v>2280</v>
      </c>
      <c r="D40" s="4" t="s">
        <v>15</v>
      </c>
      <c r="E40" s="8">
        <f>ROUND('10,2'!E40*'1,2'!$E$28,0)</f>
        <v>262</v>
      </c>
      <c r="F40" s="68">
        <f t="shared" si="0"/>
        <v>85.15</v>
      </c>
      <c r="G40" s="8">
        <f>ROUND('10,2'!F40*'1,2'!$E$28,0)</f>
        <v>290</v>
      </c>
      <c r="H40" s="8">
        <f t="shared" si="1"/>
        <v>241.66666666666669</v>
      </c>
      <c r="I40" s="68">
        <f t="shared" si="2"/>
        <v>78.541666666666671</v>
      </c>
      <c r="J40" s="8" t="e">
        <f>ROUND('10,2'!#REF!*'1,2'!$E$28,0)</f>
        <v>#REF!</v>
      </c>
      <c r="K40" s="8" t="e">
        <f>ROUND('10,2'!#REF!*'1,2'!$E$28,0)</f>
        <v>#REF!</v>
      </c>
      <c r="L40" s="8" t="e">
        <f>ROUND('10,2'!#REF!*'1,2'!$E$28,0)</f>
        <v>#REF!</v>
      </c>
      <c r="M40" s="8" t="e">
        <f>ROUND('10,2'!#REF!*'1,2'!$E$28,0)</f>
        <v>#REF!</v>
      </c>
      <c r="N40" s="8">
        <f>ROUND('10,2'!G40*'1,2'!$E$28,0)</f>
        <v>402</v>
      </c>
      <c r="O40" s="68">
        <f t="shared" si="3"/>
        <v>130.65</v>
      </c>
      <c r="P40" s="8">
        <f>ROUND('10,2'!H40*'1,2'!$E$28,0)</f>
        <v>450</v>
      </c>
      <c r="Q40" s="8">
        <f t="shared" si="4"/>
        <v>375</v>
      </c>
      <c r="R40" s="68">
        <f t="shared" si="5"/>
        <v>121.875</v>
      </c>
      <c r="S40" s="8">
        <f>ROUND('10,2'!I40*'1,2'!$E$28,0)</f>
        <v>650</v>
      </c>
      <c r="T40" s="68">
        <f t="shared" si="6"/>
        <v>211.25</v>
      </c>
      <c r="U40" s="8">
        <f>ROUND('10,2'!J40*'1,2'!$E$28,0)</f>
        <v>719</v>
      </c>
      <c r="V40" s="8">
        <f t="shared" si="7"/>
        <v>599.16666666666674</v>
      </c>
      <c r="W40" s="68">
        <f t="shared" si="8"/>
        <v>194.72916666666669</v>
      </c>
      <c r="X40" s="26"/>
      <c r="Y40" s="26"/>
      <c r="Z40" s="26"/>
      <c r="AA40" s="26"/>
      <c r="AB40" s="26"/>
      <c r="AC40" s="26"/>
      <c r="AD40" s="26"/>
      <c r="AE40" s="26"/>
      <c r="AF40" s="26"/>
      <c r="AG40" s="26"/>
      <c r="AH40" s="26"/>
      <c r="AI40" s="14"/>
      <c r="AK40" s="14"/>
      <c r="AM40" s="14"/>
      <c r="AO40" s="14"/>
      <c r="AQ40" s="14"/>
    </row>
    <row r="41" spans="1:43" ht="12.75" customHeight="1" x14ac:dyDescent="0.2">
      <c r="A41" s="4" t="s">
        <v>281</v>
      </c>
      <c r="B41" s="4" t="s">
        <v>2281</v>
      </c>
      <c r="C41" s="5" t="s">
        <v>2282</v>
      </c>
      <c r="D41" s="4" t="s">
        <v>15</v>
      </c>
      <c r="E41" s="8">
        <f>ROUND('10,2'!E41*'1,2'!$E$28,0)</f>
        <v>262</v>
      </c>
      <c r="F41" s="68">
        <f t="shared" si="0"/>
        <v>85.15</v>
      </c>
      <c r="G41" s="8">
        <f>ROUND('10,2'!F41*'1,2'!$E$28,0)</f>
        <v>290</v>
      </c>
      <c r="H41" s="8">
        <f t="shared" si="1"/>
        <v>241.66666666666669</v>
      </c>
      <c r="I41" s="68">
        <f t="shared" si="2"/>
        <v>78.541666666666671</v>
      </c>
      <c r="J41" s="8" t="e">
        <f>ROUND('10,2'!#REF!*'1,2'!$E$28,0)</f>
        <v>#REF!</v>
      </c>
      <c r="K41" s="8" t="e">
        <f>ROUND('10,2'!#REF!*'1,2'!$E$28,0)</f>
        <v>#REF!</v>
      </c>
      <c r="L41" s="8" t="e">
        <f>ROUND('10,2'!#REF!*'1,2'!$E$28,0)</f>
        <v>#REF!</v>
      </c>
      <c r="M41" s="8" t="e">
        <f>ROUND('10,2'!#REF!*'1,2'!$E$28,0)</f>
        <v>#REF!</v>
      </c>
      <c r="N41" s="8">
        <f>ROUND('10,2'!G41*'1,2'!$E$28,0)</f>
        <v>402</v>
      </c>
      <c r="O41" s="68">
        <f t="shared" si="3"/>
        <v>130.65</v>
      </c>
      <c r="P41" s="8">
        <f>ROUND('10,2'!H41*'1,2'!$E$28,0)</f>
        <v>450</v>
      </c>
      <c r="Q41" s="8">
        <f t="shared" si="4"/>
        <v>375</v>
      </c>
      <c r="R41" s="68">
        <f t="shared" si="5"/>
        <v>121.875</v>
      </c>
      <c r="S41" s="8">
        <f>ROUND('10,2'!I41*'1,2'!$E$28,0)</f>
        <v>650</v>
      </c>
      <c r="T41" s="68">
        <f t="shared" si="6"/>
        <v>211.25</v>
      </c>
      <c r="U41" s="8">
        <f>ROUND('10,2'!J41*'1,2'!$E$28,0)</f>
        <v>719</v>
      </c>
      <c r="V41" s="8">
        <f t="shared" si="7"/>
        <v>599.16666666666674</v>
      </c>
      <c r="W41" s="68">
        <f t="shared" si="8"/>
        <v>194.72916666666669</v>
      </c>
      <c r="X41" s="26"/>
      <c r="Y41" s="26"/>
      <c r="Z41" s="26"/>
      <c r="AA41" s="26"/>
      <c r="AB41" s="26"/>
      <c r="AC41" s="26"/>
      <c r="AD41" s="26"/>
      <c r="AE41" s="26"/>
      <c r="AF41" s="26"/>
      <c r="AG41" s="26"/>
      <c r="AH41" s="26"/>
      <c r="AI41" s="14"/>
      <c r="AK41" s="14"/>
      <c r="AM41" s="14"/>
      <c r="AO41" s="14"/>
      <c r="AQ41" s="14"/>
    </row>
    <row r="42" spans="1:43" ht="12.75" customHeight="1" x14ac:dyDescent="0.2">
      <c r="A42" s="4" t="s">
        <v>284</v>
      </c>
      <c r="B42" s="4" t="s">
        <v>2283</v>
      </c>
      <c r="C42" s="5" t="s">
        <v>2284</v>
      </c>
      <c r="D42" s="4" t="s">
        <v>15</v>
      </c>
      <c r="E42" s="8">
        <f>ROUND('10,2'!E42*'1,2'!$E$28,0)</f>
        <v>52</v>
      </c>
      <c r="F42" s="68">
        <f t="shared" si="0"/>
        <v>16.900000000000002</v>
      </c>
      <c r="G42" s="8">
        <f>ROUND('10,2'!F42*'1,2'!$E$28,0)</f>
        <v>57</v>
      </c>
      <c r="H42" s="8">
        <f t="shared" si="1"/>
        <v>47.5</v>
      </c>
      <c r="I42" s="68">
        <f t="shared" si="2"/>
        <v>15.4375</v>
      </c>
      <c r="J42" s="8" t="e">
        <f>ROUND('10,2'!#REF!*'1,2'!$E$28,0)</f>
        <v>#REF!</v>
      </c>
      <c r="K42" s="8" t="e">
        <f>ROUND('10,2'!#REF!*'1,2'!$E$28,0)</f>
        <v>#REF!</v>
      </c>
      <c r="L42" s="8" t="e">
        <f>ROUND('10,2'!#REF!*'1,2'!$E$28,0)</f>
        <v>#REF!</v>
      </c>
      <c r="M42" s="8" t="e">
        <f>ROUND('10,2'!#REF!*'1,2'!$E$28,0)</f>
        <v>#REF!</v>
      </c>
      <c r="N42" s="8">
        <f>ROUND('10,2'!G42*'1,2'!$E$28,0)</f>
        <v>81</v>
      </c>
      <c r="O42" s="68">
        <f t="shared" si="3"/>
        <v>26.324999999999999</v>
      </c>
      <c r="P42" s="8">
        <f>ROUND('10,2'!H42*'1,2'!$E$28,0)</f>
        <v>89</v>
      </c>
      <c r="Q42" s="8">
        <f t="shared" si="4"/>
        <v>74.166666666666671</v>
      </c>
      <c r="R42" s="68">
        <f t="shared" si="5"/>
        <v>24.104166666666668</v>
      </c>
      <c r="S42" s="8">
        <f>ROUND('10,2'!I42*'1,2'!$E$28,0)</f>
        <v>130</v>
      </c>
      <c r="T42" s="68">
        <f t="shared" si="6"/>
        <v>42.25</v>
      </c>
      <c r="U42" s="8">
        <f>ROUND('10,2'!J42*'1,2'!$E$28,0)</f>
        <v>144</v>
      </c>
      <c r="V42" s="8">
        <f t="shared" si="7"/>
        <v>120</v>
      </c>
      <c r="W42" s="68">
        <f t="shared" si="8"/>
        <v>39</v>
      </c>
      <c r="X42" s="26"/>
      <c r="Y42" s="26"/>
      <c r="Z42" s="26"/>
      <c r="AA42" s="26"/>
      <c r="AB42" s="26"/>
      <c r="AC42" s="26"/>
      <c r="AD42" s="26"/>
      <c r="AE42" s="26"/>
      <c r="AF42" s="26"/>
      <c r="AG42" s="26"/>
      <c r="AH42" s="26"/>
      <c r="AI42" s="14"/>
      <c r="AK42" s="14"/>
      <c r="AM42" s="14"/>
      <c r="AO42" s="14"/>
      <c r="AQ42" s="14"/>
    </row>
    <row r="43" spans="1:43" ht="12.75" customHeight="1" x14ac:dyDescent="0.2">
      <c r="A43" s="4" t="s">
        <v>287</v>
      </c>
      <c r="B43" s="4" t="s">
        <v>2285</v>
      </c>
      <c r="C43" s="5" t="s">
        <v>2286</v>
      </c>
      <c r="D43" s="4" t="s">
        <v>15</v>
      </c>
      <c r="E43" s="8">
        <f>ROUND('10,2'!E43*'1,2'!$E$28,0)</f>
        <v>367</v>
      </c>
      <c r="F43" s="68">
        <f t="shared" si="0"/>
        <v>119.27500000000001</v>
      </c>
      <c r="G43" s="8">
        <f>ROUND('10,2'!F43*'1,2'!$E$28,0)</f>
        <v>406</v>
      </c>
      <c r="H43" s="8">
        <f t="shared" si="1"/>
        <v>338.33333333333337</v>
      </c>
      <c r="I43" s="68">
        <f t="shared" si="2"/>
        <v>109.95833333333334</v>
      </c>
      <c r="J43" s="8" t="e">
        <f>ROUND('10,2'!#REF!*'1,2'!$E$28,0)</f>
        <v>#REF!</v>
      </c>
      <c r="K43" s="8" t="e">
        <f>ROUND('10,2'!#REF!*'1,2'!$E$28,0)</f>
        <v>#REF!</v>
      </c>
      <c r="L43" s="8" t="e">
        <f>ROUND('10,2'!#REF!*'1,2'!$E$28,0)</f>
        <v>#REF!</v>
      </c>
      <c r="M43" s="8" t="e">
        <f>ROUND('10,2'!#REF!*'1,2'!$E$28,0)</f>
        <v>#REF!</v>
      </c>
      <c r="N43" s="8">
        <f>ROUND('10,2'!G43*'1,2'!$E$28,0)</f>
        <v>561</v>
      </c>
      <c r="O43" s="68">
        <f t="shared" si="3"/>
        <v>182.32500000000002</v>
      </c>
      <c r="P43" s="8">
        <f>ROUND('10,2'!H43*'1,2'!$E$28,0)</f>
        <v>628</v>
      </c>
      <c r="Q43" s="8">
        <f t="shared" si="4"/>
        <v>523.33333333333337</v>
      </c>
      <c r="R43" s="68">
        <f t="shared" si="5"/>
        <v>170.08333333333334</v>
      </c>
      <c r="S43" s="8">
        <f>ROUND('10,2'!I43*'1,2'!$E$28,0)</f>
        <v>912</v>
      </c>
      <c r="T43" s="68">
        <f t="shared" si="6"/>
        <v>296.40000000000003</v>
      </c>
      <c r="U43" s="8">
        <f>ROUND('10,2'!J43*'1,2'!$E$28,0)</f>
        <v>1007</v>
      </c>
      <c r="V43" s="8">
        <f t="shared" si="7"/>
        <v>839.16666666666674</v>
      </c>
      <c r="W43" s="68">
        <f t="shared" si="8"/>
        <v>272.72916666666669</v>
      </c>
      <c r="X43" s="26"/>
      <c r="Y43" s="26"/>
      <c r="Z43" s="26"/>
      <c r="AA43" s="26"/>
      <c r="AB43" s="26"/>
      <c r="AC43" s="26"/>
      <c r="AD43" s="26"/>
      <c r="AE43" s="26"/>
      <c r="AF43" s="26"/>
      <c r="AG43" s="26"/>
      <c r="AH43" s="26"/>
      <c r="AI43" s="14"/>
      <c r="AK43" s="14"/>
      <c r="AM43" s="14"/>
      <c r="AO43" s="14"/>
      <c r="AQ43" s="14"/>
    </row>
    <row r="44" spans="1:43" ht="12.75" customHeight="1" x14ac:dyDescent="0.2">
      <c r="A44" s="4" t="s">
        <v>291</v>
      </c>
      <c r="B44" s="4" t="s">
        <v>2287</v>
      </c>
      <c r="C44" s="5" t="s">
        <v>2288</v>
      </c>
      <c r="D44" s="4" t="s">
        <v>15</v>
      </c>
      <c r="E44" s="8">
        <f>ROUND('10,2'!E44*'1,2'!$E$28,0)</f>
        <v>240</v>
      </c>
      <c r="F44" s="68">
        <f t="shared" si="0"/>
        <v>78</v>
      </c>
      <c r="G44" s="8">
        <f>ROUND('10,2'!F44*'1,2'!$E$28,0)</f>
        <v>267</v>
      </c>
      <c r="H44" s="8">
        <f t="shared" si="1"/>
        <v>222.5</v>
      </c>
      <c r="I44" s="68">
        <f t="shared" si="2"/>
        <v>72.3125</v>
      </c>
      <c r="J44" s="8" t="e">
        <f>ROUND('10,2'!#REF!*'1,2'!$E$28,0)</f>
        <v>#REF!</v>
      </c>
      <c r="K44" s="8" t="e">
        <f>ROUND('10,2'!#REF!*'1,2'!$E$28,0)</f>
        <v>#REF!</v>
      </c>
      <c r="L44" s="8" t="e">
        <f>ROUND('10,2'!#REF!*'1,2'!$E$28,0)</f>
        <v>#REF!</v>
      </c>
      <c r="M44" s="8" t="e">
        <f>ROUND('10,2'!#REF!*'1,2'!$E$28,0)</f>
        <v>#REF!</v>
      </c>
      <c r="N44" s="8">
        <f>ROUND('10,2'!G44*'1,2'!$E$28,0)</f>
        <v>361</v>
      </c>
      <c r="O44" s="68">
        <f t="shared" si="3"/>
        <v>117.325</v>
      </c>
      <c r="P44" s="8">
        <f>ROUND('10,2'!H44*'1,2'!$E$28,0)</f>
        <v>403</v>
      </c>
      <c r="Q44" s="8">
        <f t="shared" si="4"/>
        <v>335.83333333333337</v>
      </c>
      <c r="R44" s="68">
        <f t="shared" si="5"/>
        <v>109.14583333333334</v>
      </c>
      <c r="S44" s="8">
        <f>ROUND('10,2'!I44*'1,2'!$E$28,0)</f>
        <v>594</v>
      </c>
      <c r="T44" s="68">
        <f t="shared" si="6"/>
        <v>193.05</v>
      </c>
      <c r="U44" s="8">
        <f>ROUND('10,2'!J44*'1,2'!$E$28,0)</f>
        <v>656</v>
      </c>
      <c r="V44" s="8">
        <f t="shared" si="7"/>
        <v>546.66666666666674</v>
      </c>
      <c r="W44" s="68">
        <f t="shared" si="8"/>
        <v>177.66666666666669</v>
      </c>
      <c r="X44" s="26"/>
      <c r="Y44" s="26"/>
      <c r="Z44" s="26"/>
      <c r="AA44" s="26"/>
      <c r="AB44" s="26"/>
      <c r="AC44" s="26"/>
      <c r="AD44" s="26"/>
      <c r="AE44" s="26"/>
      <c r="AF44" s="26"/>
      <c r="AG44" s="26"/>
      <c r="AH44" s="26"/>
      <c r="AI44" s="14"/>
      <c r="AK44" s="14"/>
      <c r="AM44" s="14"/>
      <c r="AO44" s="14"/>
      <c r="AQ44" s="14"/>
    </row>
    <row r="45" spans="1:43" ht="12.75" customHeight="1" x14ac:dyDescent="0.2">
      <c r="A45" s="4" t="s">
        <v>294</v>
      </c>
      <c r="B45" s="4" t="s">
        <v>2289</v>
      </c>
      <c r="C45" s="5" t="s">
        <v>2290</v>
      </c>
      <c r="D45" s="4" t="s">
        <v>15</v>
      </c>
      <c r="E45" s="8">
        <f>ROUND('10,2'!E45*'1,2'!$E$28,0)</f>
        <v>262</v>
      </c>
      <c r="F45" s="68">
        <f t="shared" si="0"/>
        <v>85.15</v>
      </c>
      <c r="G45" s="8">
        <f>ROUND('10,2'!F45*'1,2'!$E$28,0)</f>
        <v>290</v>
      </c>
      <c r="H45" s="8">
        <f t="shared" si="1"/>
        <v>241.66666666666669</v>
      </c>
      <c r="I45" s="68">
        <f t="shared" si="2"/>
        <v>78.541666666666671</v>
      </c>
      <c r="J45" s="8" t="e">
        <f>ROUND('10,2'!#REF!*'1,2'!$E$28,0)</f>
        <v>#REF!</v>
      </c>
      <c r="K45" s="8" t="e">
        <f>ROUND('10,2'!#REF!*'1,2'!$E$28,0)</f>
        <v>#REF!</v>
      </c>
      <c r="L45" s="8" t="e">
        <f>ROUND('10,2'!#REF!*'1,2'!$E$28,0)</f>
        <v>#REF!</v>
      </c>
      <c r="M45" s="8" t="e">
        <f>ROUND('10,2'!#REF!*'1,2'!$E$28,0)</f>
        <v>#REF!</v>
      </c>
      <c r="N45" s="8">
        <f>ROUND('10,2'!G45*'1,2'!$E$28,0)</f>
        <v>402</v>
      </c>
      <c r="O45" s="68">
        <f t="shared" si="3"/>
        <v>130.65</v>
      </c>
      <c r="P45" s="8">
        <f>ROUND('10,2'!H45*'1,2'!$E$28,0)</f>
        <v>450</v>
      </c>
      <c r="Q45" s="8">
        <f t="shared" si="4"/>
        <v>375</v>
      </c>
      <c r="R45" s="68">
        <f t="shared" si="5"/>
        <v>121.875</v>
      </c>
      <c r="S45" s="8">
        <f>ROUND('10,2'!I45*'1,2'!$E$28,0)</f>
        <v>650</v>
      </c>
      <c r="T45" s="68">
        <f t="shared" si="6"/>
        <v>211.25</v>
      </c>
      <c r="U45" s="8">
        <f>ROUND('10,2'!J45*'1,2'!$E$28,0)</f>
        <v>719</v>
      </c>
      <c r="V45" s="8">
        <f t="shared" si="7"/>
        <v>599.16666666666674</v>
      </c>
      <c r="W45" s="68">
        <f t="shared" si="8"/>
        <v>194.72916666666669</v>
      </c>
      <c r="X45" s="26"/>
      <c r="Y45" s="26"/>
      <c r="Z45" s="26"/>
      <c r="AA45" s="26"/>
      <c r="AB45" s="26"/>
      <c r="AC45" s="26"/>
      <c r="AD45" s="26"/>
      <c r="AE45" s="26"/>
      <c r="AF45" s="26"/>
      <c r="AG45" s="26"/>
      <c r="AH45" s="26"/>
      <c r="AI45" s="14"/>
      <c r="AK45" s="14"/>
      <c r="AM45" s="14"/>
      <c r="AO45" s="14"/>
      <c r="AQ45" s="14"/>
    </row>
    <row r="46" spans="1:43" ht="24.75" customHeight="1" x14ac:dyDescent="0.2">
      <c r="A46" s="4" t="s">
        <v>297</v>
      </c>
      <c r="B46" s="4" t="s">
        <v>2291</v>
      </c>
      <c r="C46" s="5" t="s">
        <v>2292</v>
      </c>
      <c r="D46" s="4" t="s">
        <v>15</v>
      </c>
      <c r="E46" s="8">
        <f>ROUND('10,2'!E46*'1,2'!$E$28,0)</f>
        <v>131</v>
      </c>
      <c r="F46" s="68">
        <f t="shared" si="0"/>
        <v>42.575000000000003</v>
      </c>
      <c r="G46" s="8">
        <f>ROUND('10,2'!F46*'1,2'!$E$28,0)</f>
        <v>146</v>
      </c>
      <c r="H46" s="8">
        <f t="shared" si="1"/>
        <v>121.66666666666667</v>
      </c>
      <c r="I46" s="68">
        <f t="shared" si="2"/>
        <v>39.541666666666671</v>
      </c>
      <c r="J46" s="8" t="e">
        <f>ROUND('10,2'!#REF!*'1,2'!$E$28,0)</f>
        <v>#REF!</v>
      </c>
      <c r="K46" s="8" t="e">
        <f>ROUND('10,2'!#REF!*'1,2'!$E$28,0)</f>
        <v>#REF!</v>
      </c>
      <c r="L46" s="8" t="e">
        <f>ROUND('10,2'!#REF!*'1,2'!$E$28,0)</f>
        <v>#REF!</v>
      </c>
      <c r="M46" s="8" t="e">
        <f>ROUND('10,2'!#REF!*'1,2'!$E$28,0)</f>
        <v>#REF!</v>
      </c>
      <c r="N46" s="8">
        <f>ROUND('10,2'!G46*'1,2'!$E$28,0)</f>
        <v>201</v>
      </c>
      <c r="O46" s="68">
        <f t="shared" si="3"/>
        <v>65.325000000000003</v>
      </c>
      <c r="P46" s="8">
        <f>ROUND('10,2'!H46*'1,2'!$E$28,0)</f>
        <v>224</v>
      </c>
      <c r="Q46" s="8">
        <f t="shared" si="4"/>
        <v>186.66666666666669</v>
      </c>
      <c r="R46" s="68">
        <f t="shared" si="5"/>
        <v>60.666666666666671</v>
      </c>
      <c r="S46" s="8">
        <f>ROUND('10,2'!I46*'1,2'!$E$28,0)</f>
        <v>326</v>
      </c>
      <c r="T46" s="68">
        <f t="shared" si="6"/>
        <v>105.95</v>
      </c>
      <c r="U46" s="8">
        <f>ROUND('10,2'!J46*'1,2'!$E$28,0)</f>
        <v>361</v>
      </c>
      <c r="V46" s="8">
        <f t="shared" si="7"/>
        <v>300.83333333333337</v>
      </c>
      <c r="W46" s="68">
        <f t="shared" si="8"/>
        <v>97.770833333333343</v>
      </c>
      <c r="X46" s="26"/>
      <c r="Y46" s="26"/>
      <c r="Z46" s="26"/>
      <c r="AA46" s="26"/>
      <c r="AB46" s="26"/>
      <c r="AC46" s="26"/>
      <c r="AD46" s="26"/>
      <c r="AE46" s="26"/>
      <c r="AF46" s="26"/>
      <c r="AG46" s="26"/>
      <c r="AH46" s="26"/>
      <c r="AI46" s="14"/>
      <c r="AK46" s="14"/>
      <c r="AM46" s="14"/>
      <c r="AO46" s="14"/>
      <c r="AQ46" s="14"/>
    </row>
    <row r="47" spans="1:43" ht="12.75" customHeight="1" x14ac:dyDescent="0.2">
      <c r="A47" s="4" t="s">
        <v>300</v>
      </c>
      <c r="B47" s="4" t="s">
        <v>2293</v>
      </c>
      <c r="C47" s="5" t="s">
        <v>2294</v>
      </c>
      <c r="D47" s="4" t="s">
        <v>15</v>
      </c>
      <c r="E47" s="8">
        <f>ROUND('10,2'!E47*'1,2'!$E$28,0)</f>
        <v>262</v>
      </c>
      <c r="F47" s="68">
        <f t="shared" si="0"/>
        <v>85.15</v>
      </c>
      <c r="G47" s="8">
        <f>ROUND('10,2'!F47*'1,2'!$E$28,0)</f>
        <v>290</v>
      </c>
      <c r="H47" s="8">
        <f t="shared" si="1"/>
        <v>241.66666666666669</v>
      </c>
      <c r="I47" s="68">
        <f t="shared" si="2"/>
        <v>78.541666666666671</v>
      </c>
      <c r="J47" s="8" t="e">
        <f>ROUND('10,2'!#REF!*'1,2'!$E$28,0)</f>
        <v>#REF!</v>
      </c>
      <c r="K47" s="8" t="e">
        <f>ROUND('10,2'!#REF!*'1,2'!$E$28,0)</f>
        <v>#REF!</v>
      </c>
      <c r="L47" s="8" t="e">
        <f>ROUND('10,2'!#REF!*'1,2'!$E$28,0)</f>
        <v>#REF!</v>
      </c>
      <c r="M47" s="8" t="e">
        <f>ROUND('10,2'!#REF!*'1,2'!$E$28,0)</f>
        <v>#REF!</v>
      </c>
      <c r="N47" s="8">
        <f>ROUND('10,2'!G47*'1,2'!$E$28,0)</f>
        <v>402</v>
      </c>
      <c r="O47" s="68">
        <f t="shared" si="3"/>
        <v>130.65</v>
      </c>
      <c r="P47" s="8">
        <f>ROUND('10,2'!H47*'1,2'!$E$28,0)</f>
        <v>450</v>
      </c>
      <c r="Q47" s="8">
        <f t="shared" si="4"/>
        <v>375</v>
      </c>
      <c r="R47" s="68">
        <f t="shared" si="5"/>
        <v>121.875</v>
      </c>
      <c r="S47" s="8">
        <f>ROUND('10,2'!I47*'1,2'!$E$28,0)</f>
        <v>650</v>
      </c>
      <c r="T47" s="68">
        <f t="shared" si="6"/>
        <v>211.25</v>
      </c>
      <c r="U47" s="8">
        <f>ROUND('10,2'!J47*'1,2'!$E$28,0)</f>
        <v>719</v>
      </c>
      <c r="V47" s="8">
        <f t="shared" si="7"/>
        <v>599.16666666666674</v>
      </c>
      <c r="W47" s="68">
        <f t="shared" si="8"/>
        <v>194.72916666666669</v>
      </c>
      <c r="X47" s="26"/>
      <c r="Y47" s="26"/>
      <c r="Z47" s="26"/>
      <c r="AA47" s="26"/>
      <c r="AB47" s="26"/>
      <c r="AC47" s="26"/>
      <c r="AD47" s="26"/>
      <c r="AE47" s="26"/>
      <c r="AF47" s="26"/>
      <c r="AG47" s="26"/>
      <c r="AH47" s="26"/>
      <c r="AI47" s="14"/>
      <c r="AK47" s="14"/>
      <c r="AM47" s="14"/>
      <c r="AO47" s="14"/>
      <c r="AQ47" s="14"/>
    </row>
    <row r="48" spans="1:43" ht="12.75" customHeight="1" x14ac:dyDescent="0.2">
      <c r="A48" s="4" t="s">
        <v>304</v>
      </c>
      <c r="B48" s="4" t="s">
        <v>2295</v>
      </c>
      <c r="C48" s="5" t="s">
        <v>2296</v>
      </c>
      <c r="D48" s="4" t="s">
        <v>15</v>
      </c>
      <c r="E48" s="8">
        <f>ROUND('10,2'!E48*'1,2'!$E$28,0)</f>
        <v>157</v>
      </c>
      <c r="F48" s="68">
        <f t="shared" si="0"/>
        <v>51.024999999999999</v>
      </c>
      <c r="G48" s="8">
        <f>ROUND('10,2'!F48*'1,2'!$E$28,0)</f>
        <v>174</v>
      </c>
      <c r="H48" s="8">
        <f t="shared" si="1"/>
        <v>145</v>
      </c>
      <c r="I48" s="68">
        <f t="shared" si="2"/>
        <v>47.125</v>
      </c>
      <c r="J48" s="8" t="e">
        <f>ROUND('10,2'!#REF!*'1,2'!$E$28,0)</f>
        <v>#REF!</v>
      </c>
      <c r="K48" s="8" t="e">
        <f>ROUND('10,2'!#REF!*'1,2'!$E$28,0)</f>
        <v>#REF!</v>
      </c>
      <c r="L48" s="8" t="e">
        <f>ROUND('10,2'!#REF!*'1,2'!$E$28,0)</f>
        <v>#REF!</v>
      </c>
      <c r="M48" s="8" t="e">
        <f>ROUND('10,2'!#REF!*'1,2'!$E$28,0)</f>
        <v>#REF!</v>
      </c>
      <c r="N48" s="8">
        <f>ROUND('10,2'!G48*'1,2'!$E$28,0)</f>
        <v>240</v>
      </c>
      <c r="O48" s="68">
        <f t="shared" si="3"/>
        <v>78</v>
      </c>
      <c r="P48" s="8">
        <f>ROUND('10,2'!H48*'1,2'!$E$28,0)</f>
        <v>270</v>
      </c>
      <c r="Q48" s="8">
        <f t="shared" si="4"/>
        <v>225</v>
      </c>
      <c r="R48" s="68">
        <f t="shared" si="5"/>
        <v>73.125</v>
      </c>
      <c r="S48" s="8">
        <f>ROUND('10,2'!I48*'1,2'!$E$28,0)</f>
        <v>391</v>
      </c>
      <c r="T48" s="68">
        <f t="shared" si="6"/>
        <v>127.075</v>
      </c>
      <c r="U48" s="8">
        <f>ROUND('10,2'!J48*'1,2'!$E$28,0)</f>
        <v>432</v>
      </c>
      <c r="V48" s="8">
        <f t="shared" si="7"/>
        <v>360</v>
      </c>
      <c r="W48" s="68">
        <f t="shared" si="8"/>
        <v>117</v>
      </c>
      <c r="X48" s="26"/>
      <c r="Y48" s="26"/>
      <c r="Z48" s="26"/>
      <c r="AA48" s="26"/>
      <c r="AB48" s="26"/>
      <c r="AC48" s="26"/>
      <c r="AD48" s="26"/>
      <c r="AE48" s="26"/>
      <c r="AF48" s="26"/>
      <c r="AG48" s="26"/>
      <c r="AH48" s="26"/>
      <c r="AI48" s="14"/>
      <c r="AK48" s="14"/>
      <c r="AM48" s="14"/>
      <c r="AO48" s="14"/>
      <c r="AQ48" s="14"/>
    </row>
    <row r="49" spans="1:43" ht="12.75" customHeight="1" x14ac:dyDescent="0.2">
      <c r="A49" s="4" t="s">
        <v>307</v>
      </c>
      <c r="B49" s="4" t="s">
        <v>2297</v>
      </c>
      <c r="C49" s="5" t="s">
        <v>2298</v>
      </c>
      <c r="D49" s="4" t="s">
        <v>15</v>
      </c>
      <c r="E49" s="8">
        <f>ROUND('10,2'!E49*'1,2'!$E$28,0)</f>
        <v>173</v>
      </c>
      <c r="F49" s="68">
        <f t="shared" si="0"/>
        <v>56.225000000000001</v>
      </c>
      <c r="G49" s="8">
        <f>ROUND('10,2'!F49*'1,2'!$E$28,0)</f>
        <v>193</v>
      </c>
      <c r="H49" s="8">
        <f t="shared" si="1"/>
        <v>160.83333333333334</v>
      </c>
      <c r="I49" s="68">
        <f t="shared" si="2"/>
        <v>52.270833333333336</v>
      </c>
      <c r="J49" s="8" t="e">
        <f>ROUND('10,2'!#REF!*'1,2'!$E$28,0)</f>
        <v>#REF!</v>
      </c>
      <c r="K49" s="8" t="e">
        <f>ROUND('10,2'!#REF!*'1,2'!$E$28,0)</f>
        <v>#REF!</v>
      </c>
      <c r="L49" s="8" t="e">
        <f>ROUND('10,2'!#REF!*'1,2'!$E$28,0)</f>
        <v>#REF!</v>
      </c>
      <c r="M49" s="8" t="e">
        <f>ROUND('10,2'!#REF!*'1,2'!$E$28,0)</f>
        <v>#REF!</v>
      </c>
      <c r="N49" s="8">
        <f>ROUND('10,2'!G49*'1,2'!$E$28,0)</f>
        <v>265</v>
      </c>
      <c r="O49" s="68">
        <f t="shared" si="3"/>
        <v>86.125</v>
      </c>
      <c r="P49" s="8">
        <f>ROUND('10,2'!H49*'1,2'!$E$28,0)</f>
        <v>296</v>
      </c>
      <c r="Q49" s="8">
        <f t="shared" si="4"/>
        <v>246.66666666666669</v>
      </c>
      <c r="R49" s="68">
        <f t="shared" si="5"/>
        <v>80.166666666666671</v>
      </c>
      <c r="S49" s="8">
        <f>ROUND('10,2'!I49*'1,2'!$E$28,0)</f>
        <v>430</v>
      </c>
      <c r="T49" s="68">
        <f t="shared" si="6"/>
        <v>139.75</v>
      </c>
      <c r="U49" s="8">
        <f>ROUND('10,2'!J49*'1,2'!$E$28,0)</f>
        <v>475</v>
      </c>
      <c r="V49" s="8">
        <f t="shared" si="7"/>
        <v>395.83333333333337</v>
      </c>
      <c r="W49" s="68">
        <f t="shared" si="8"/>
        <v>128.64583333333334</v>
      </c>
      <c r="X49" s="26"/>
      <c r="Y49" s="26"/>
      <c r="Z49" s="26"/>
      <c r="AA49" s="26"/>
      <c r="AB49" s="26"/>
      <c r="AC49" s="26"/>
      <c r="AD49" s="26"/>
      <c r="AE49" s="26"/>
      <c r="AF49" s="26"/>
      <c r="AG49" s="26"/>
      <c r="AH49" s="26"/>
      <c r="AI49" s="14"/>
      <c r="AK49" s="14"/>
      <c r="AM49" s="14"/>
      <c r="AO49" s="14"/>
      <c r="AQ49" s="14"/>
    </row>
    <row r="50" spans="1:43" ht="12.75" customHeight="1" x14ac:dyDescent="0.2">
      <c r="A50" s="4" t="s">
        <v>310</v>
      </c>
      <c r="B50" s="4" t="s">
        <v>2299</v>
      </c>
      <c r="C50" s="5" t="s">
        <v>2300</v>
      </c>
      <c r="D50" s="4" t="s">
        <v>15</v>
      </c>
      <c r="E50" s="8">
        <f>ROUND('10,2'!E50*'1,2'!$E$28,0)</f>
        <v>352</v>
      </c>
      <c r="F50" s="68">
        <f t="shared" si="0"/>
        <v>114.4</v>
      </c>
      <c r="G50" s="8">
        <f>ROUND('10,2'!F50*'1,2'!$E$28,0)</f>
        <v>390</v>
      </c>
      <c r="H50" s="8">
        <f t="shared" si="1"/>
        <v>325</v>
      </c>
      <c r="I50" s="68">
        <f t="shared" si="2"/>
        <v>105.625</v>
      </c>
      <c r="J50" s="8" t="e">
        <f>ROUND('10,2'!#REF!*'1,2'!$E$28,0)</f>
        <v>#REF!</v>
      </c>
      <c r="K50" s="8" t="e">
        <f>ROUND('10,2'!#REF!*'1,2'!$E$28,0)</f>
        <v>#REF!</v>
      </c>
      <c r="L50" s="8" t="e">
        <f>ROUND('10,2'!#REF!*'1,2'!$E$28,0)</f>
        <v>#REF!</v>
      </c>
      <c r="M50" s="8" t="e">
        <f>ROUND('10,2'!#REF!*'1,2'!$E$28,0)</f>
        <v>#REF!</v>
      </c>
      <c r="N50" s="8">
        <f>ROUND('10,2'!G50*'1,2'!$E$28,0)</f>
        <v>538</v>
      </c>
      <c r="O50" s="68">
        <f t="shared" si="3"/>
        <v>174.85</v>
      </c>
      <c r="P50" s="8">
        <f>ROUND('10,2'!H50*'1,2'!$E$28,0)</f>
        <v>601</v>
      </c>
      <c r="Q50" s="8">
        <f t="shared" si="4"/>
        <v>500.83333333333337</v>
      </c>
      <c r="R50" s="68">
        <f t="shared" si="5"/>
        <v>162.77083333333334</v>
      </c>
      <c r="S50" s="8">
        <f>ROUND('10,2'!I50*'1,2'!$E$28,0)</f>
        <v>871</v>
      </c>
      <c r="T50" s="68">
        <f t="shared" si="6"/>
        <v>283.07499999999999</v>
      </c>
      <c r="U50" s="8">
        <f>ROUND('10,2'!J50*'1,2'!$E$28,0)</f>
        <v>965</v>
      </c>
      <c r="V50" s="8">
        <f t="shared" si="7"/>
        <v>804.16666666666674</v>
      </c>
      <c r="W50" s="68">
        <f t="shared" si="8"/>
        <v>261.35416666666669</v>
      </c>
      <c r="X50" s="26"/>
      <c r="Y50" s="26"/>
      <c r="Z50" s="26"/>
      <c r="AA50" s="26"/>
      <c r="AB50" s="26"/>
      <c r="AC50" s="26"/>
      <c r="AD50" s="26"/>
      <c r="AE50" s="26"/>
      <c r="AF50" s="26"/>
      <c r="AG50" s="26"/>
      <c r="AH50" s="26"/>
      <c r="AI50" s="14"/>
      <c r="AK50" s="14"/>
      <c r="AM50" s="14"/>
      <c r="AO50" s="14"/>
      <c r="AQ50" s="14"/>
    </row>
    <row r="51" spans="1:43" ht="12.75" customHeight="1" x14ac:dyDescent="0.2">
      <c r="A51" s="4" t="s">
        <v>313</v>
      </c>
      <c r="B51" s="4" t="s">
        <v>2301</v>
      </c>
      <c r="C51" s="5" t="s">
        <v>2302</v>
      </c>
      <c r="D51" s="4" t="s">
        <v>15</v>
      </c>
      <c r="E51" s="8">
        <f>ROUND('10,2'!E51*'1,2'!$E$28,0)</f>
        <v>89</v>
      </c>
      <c r="F51" s="68">
        <f t="shared" si="0"/>
        <v>28.925000000000001</v>
      </c>
      <c r="G51" s="8">
        <f>ROUND('10,2'!F51*'1,2'!$E$28,0)</f>
        <v>98</v>
      </c>
      <c r="H51" s="8">
        <f t="shared" si="1"/>
        <v>81.666666666666671</v>
      </c>
      <c r="I51" s="68">
        <f t="shared" si="2"/>
        <v>26.541666666666668</v>
      </c>
      <c r="J51" s="8" t="e">
        <f>ROUND('10,2'!#REF!*'1,2'!$E$28,0)</f>
        <v>#REF!</v>
      </c>
      <c r="K51" s="8" t="e">
        <f>ROUND('10,2'!#REF!*'1,2'!$E$28,0)</f>
        <v>#REF!</v>
      </c>
      <c r="L51" s="8" t="e">
        <f>ROUND('10,2'!#REF!*'1,2'!$E$28,0)</f>
        <v>#REF!</v>
      </c>
      <c r="M51" s="8" t="e">
        <f>ROUND('10,2'!#REF!*'1,2'!$E$28,0)</f>
        <v>#REF!</v>
      </c>
      <c r="N51" s="8">
        <f>ROUND('10,2'!G51*'1,2'!$E$28,0)</f>
        <v>136</v>
      </c>
      <c r="O51" s="68">
        <f t="shared" si="3"/>
        <v>44.2</v>
      </c>
      <c r="P51" s="8">
        <f>ROUND('10,2'!H51*'1,2'!$E$28,0)</f>
        <v>154</v>
      </c>
      <c r="Q51" s="8">
        <f t="shared" si="4"/>
        <v>128.33333333333334</v>
      </c>
      <c r="R51" s="68">
        <f t="shared" si="5"/>
        <v>41.708333333333336</v>
      </c>
      <c r="S51" s="8">
        <f>ROUND('10,2'!I51*'1,2'!$E$28,0)</f>
        <v>221</v>
      </c>
      <c r="T51" s="68">
        <f t="shared" si="6"/>
        <v>71.825000000000003</v>
      </c>
      <c r="U51" s="8">
        <f>ROUND('10,2'!J51*'1,2'!$E$28,0)</f>
        <v>245</v>
      </c>
      <c r="V51" s="8">
        <f t="shared" si="7"/>
        <v>204.16666666666669</v>
      </c>
      <c r="W51" s="68">
        <f t="shared" si="8"/>
        <v>66.354166666666671</v>
      </c>
      <c r="X51" s="26"/>
      <c r="Y51" s="26"/>
      <c r="Z51" s="26"/>
      <c r="AA51" s="26"/>
      <c r="AB51" s="26"/>
      <c r="AC51" s="26"/>
      <c r="AD51" s="26"/>
      <c r="AE51" s="26"/>
      <c r="AF51" s="26"/>
      <c r="AG51" s="26"/>
      <c r="AH51" s="26"/>
      <c r="AI51" s="14"/>
      <c r="AK51" s="14"/>
      <c r="AM51" s="14"/>
      <c r="AO51" s="14"/>
      <c r="AQ51" s="14"/>
    </row>
    <row r="52" spans="1:43" ht="12.75" customHeight="1" x14ac:dyDescent="0.2">
      <c r="A52" s="4" t="s">
        <v>316</v>
      </c>
      <c r="B52" s="4" t="s">
        <v>2303</v>
      </c>
      <c r="C52" s="5" t="s">
        <v>2304</v>
      </c>
      <c r="D52" s="4" t="s">
        <v>15</v>
      </c>
      <c r="E52" s="8">
        <f>ROUND('10,2'!E52*'1,2'!$E$28,0)</f>
        <v>262</v>
      </c>
      <c r="F52" s="68">
        <f t="shared" si="0"/>
        <v>85.15</v>
      </c>
      <c r="G52" s="8">
        <f>ROUND('10,2'!F52*'1,2'!$E$28,0)</f>
        <v>290</v>
      </c>
      <c r="H52" s="8">
        <f t="shared" si="1"/>
        <v>241.66666666666669</v>
      </c>
      <c r="I52" s="68">
        <f t="shared" si="2"/>
        <v>78.541666666666671</v>
      </c>
      <c r="J52" s="8" t="e">
        <f>ROUND('10,2'!#REF!*'1,2'!$E$28,0)</f>
        <v>#REF!</v>
      </c>
      <c r="K52" s="8" t="e">
        <f>ROUND('10,2'!#REF!*'1,2'!$E$28,0)</f>
        <v>#REF!</v>
      </c>
      <c r="L52" s="8" t="e">
        <f>ROUND('10,2'!#REF!*'1,2'!$E$28,0)</f>
        <v>#REF!</v>
      </c>
      <c r="M52" s="8" t="e">
        <f>ROUND('10,2'!#REF!*'1,2'!$E$28,0)</f>
        <v>#REF!</v>
      </c>
      <c r="N52" s="8">
        <f>ROUND('10,2'!G52*'1,2'!$E$28,0)</f>
        <v>402</v>
      </c>
      <c r="O52" s="68">
        <f t="shared" si="3"/>
        <v>130.65</v>
      </c>
      <c r="P52" s="8">
        <f>ROUND('10,2'!H52*'1,2'!$E$28,0)</f>
        <v>450</v>
      </c>
      <c r="Q52" s="8">
        <f t="shared" si="4"/>
        <v>375</v>
      </c>
      <c r="R52" s="68">
        <f t="shared" si="5"/>
        <v>121.875</v>
      </c>
      <c r="S52" s="8">
        <f>ROUND('10,2'!I52*'1,2'!$E$28,0)</f>
        <v>650</v>
      </c>
      <c r="T52" s="68">
        <f t="shared" si="6"/>
        <v>211.25</v>
      </c>
      <c r="U52" s="8">
        <f>ROUND('10,2'!J52*'1,2'!$E$28,0)</f>
        <v>719</v>
      </c>
      <c r="V52" s="8">
        <f t="shared" si="7"/>
        <v>599.16666666666674</v>
      </c>
      <c r="W52" s="68">
        <f t="shared" si="8"/>
        <v>194.72916666666669</v>
      </c>
      <c r="X52" s="26"/>
      <c r="Y52" s="26"/>
      <c r="Z52" s="26"/>
      <c r="AA52" s="26"/>
      <c r="AB52" s="26"/>
      <c r="AC52" s="26"/>
      <c r="AD52" s="26"/>
      <c r="AE52" s="26"/>
      <c r="AF52" s="26"/>
      <c r="AG52" s="26"/>
      <c r="AH52" s="26"/>
      <c r="AI52" s="14"/>
      <c r="AK52" s="14"/>
      <c r="AM52" s="14"/>
      <c r="AO52" s="14"/>
      <c r="AQ52" s="14"/>
    </row>
    <row r="53" spans="1:43" ht="12.75" customHeight="1" x14ac:dyDescent="0.2">
      <c r="A53" s="4" t="s">
        <v>319</v>
      </c>
      <c r="B53" s="4" t="s">
        <v>2305</v>
      </c>
      <c r="C53" s="5" t="s">
        <v>2306</v>
      </c>
      <c r="D53" s="4" t="s">
        <v>15</v>
      </c>
      <c r="E53" s="8">
        <f>ROUND('10,2'!E53*'1,2'!$E$28,0)</f>
        <v>352</v>
      </c>
      <c r="F53" s="68">
        <f t="shared" si="0"/>
        <v>114.4</v>
      </c>
      <c r="G53" s="8">
        <f>ROUND('10,2'!F53*'1,2'!$E$28,0)</f>
        <v>390</v>
      </c>
      <c r="H53" s="8">
        <f t="shared" si="1"/>
        <v>325</v>
      </c>
      <c r="I53" s="68">
        <f t="shared" si="2"/>
        <v>105.625</v>
      </c>
      <c r="J53" s="8" t="e">
        <f>ROUND('10,2'!#REF!*'1,2'!$E$28,0)</f>
        <v>#REF!</v>
      </c>
      <c r="K53" s="8" t="e">
        <f>ROUND('10,2'!#REF!*'1,2'!$E$28,0)</f>
        <v>#REF!</v>
      </c>
      <c r="L53" s="8" t="e">
        <f>ROUND('10,2'!#REF!*'1,2'!$E$28,0)</f>
        <v>#REF!</v>
      </c>
      <c r="M53" s="8" t="e">
        <f>ROUND('10,2'!#REF!*'1,2'!$E$28,0)</f>
        <v>#REF!</v>
      </c>
      <c r="N53" s="8">
        <f>ROUND('10,2'!G53*'1,2'!$E$28,0)</f>
        <v>538</v>
      </c>
      <c r="O53" s="68">
        <f t="shared" si="3"/>
        <v>174.85</v>
      </c>
      <c r="P53" s="8">
        <f>ROUND('10,2'!H53*'1,2'!$E$28,0)</f>
        <v>601</v>
      </c>
      <c r="Q53" s="8">
        <f t="shared" si="4"/>
        <v>500.83333333333337</v>
      </c>
      <c r="R53" s="68">
        <f t="shared" si="5"/>
        <v>162.77083333333334</v>
      </c>
      <c r="S53" s="8">
        <f>ROUND('10,2'!I53*'1,2'!$E$28,0)</f>
        <v>871</v>
      </c>
      <c r="T53" s="68">
        <f t="shared" si="6"/>
        <v>283.07499999999999</v>
      </c>
      <c r="U53" s="8">
        <f>ROUND('10,2'!J53*'1,2'!$E$28,0)</f>
        <v>965</v>
      </c>
      <c r="V53" s="8">
        <f t="shared" si="7"/>
        <v>804.16666666666674</v>
      </c>
      <c r="W53" s="68">
        <f t="shared" si="8"/>
        <v>261.35416666666669</v>
      </c>
      <c r="X53" s="26"/>
      <c r="Y53" s="26"/>
      <c r="Z53" s="26"/>
      <c r="AA53" s="26"/>
      <c r="AB53" s="26"/>
      <c r="AC53" s="26"/>
      <c r="AD53" s="26"/>
      <c r="AE53" s="26"/>
      <c r="AF53" s="26"/>
      <c r="AG53" s="26"/>
      <c r="AH53" s="26"/>
      <c r="AI53" s="14"/>
      <c r="AK53" s="14"/>
      <c r="AM53" s="14"/>
      <c r="AO53" s="14"/>
      <c r="AQ53" s="14"/>
    </row>
    <row r="54" spans="1:43" ht="12.75" customHeight="1" x14ac:dyDescent="0.2">
      <c r="A54" s="4" t="s">
        <v>322</v>
      </c>
      <c r="B54" s="4" t="s">
        <v>2307</v>
      </c>
      <c r="C54" s="5" t="s">
        <v>2308</v>
      </c>
      <c r="D54" s="4" t="s">
        <v>15</v>
      </c>
      <c r="E54" s="8">
        <f>ROUND('10,2'!E54*'1,2'!$E$28,0)</f>
        <v>157</v>
      </c>
      <c r="F54" s="68">
        <f t="shared" si="0"/>
        <v>51.024999999999999</v>
      </c>
      <c r="G54" s="8">
        <f>ROUND('10,2'!F54*'1,2'!$E$28,0)</f>
        <v>174</v>
      </c>
      <c r="H54" s="8">
        <f t="shared" si="1"/>
        <v>145</v>
      </c>
      <c r="I54" s="68">
        <f t="shared" si="2"/>
        <v>47.125</v>
      </c>
      <c r="J54" s="8" t="e">
        <f>ROUND('10,2'!#REF!*'1,2'!$E$28,0)</f>
        <v>#REF!</v>
      </c>
      <c r="K54" s="8" t="e">
        <f>ROUND('10,2'!#REF!*'1,2'!$E$28,0)</f>
        <v>#REF!</v>
      </c>
      <c r="L54" s="8" t="e">
        <f>ROUND('10,2'!#REF!*'1,2'!$E$28,0)</f>
        <v>#REF!</v>
      </c>
      <c r="M54" s="8" t="e">
        <f>ROUND('10,2'!#REF!*'1,2'!$E$28,0)</f>
        <v>#REF!</v>
      </c>
      <c r="N54" s="8">
        <f>ROUND('10,2'!G54*'1,2'!$E$28,0)</f>
        <v>240</v>
      </c>
      <c r="O54" s="68">
        <f t="shared" si="3"/>
        <v>78</v>
      </c>
      <c r="P54" s="8">
        <f>ROUND('10,2'!H54*'1,2'!$E$28,0)</f>
        <v>270</v>
      </c>
      <c r="Q54" s="8">
        <f t="shared" si="4"/>
        <v>225</v>
      </c>
      <c r="R54" s="68">
        <f t="shared" si="5"/>
        <v>73.125</v>
      </c>
      <c r="S54" s="8">
        <f>ROUND('10,2'!I54*'1,2'!$E$28,0)</f>
        <v>391</v>
      </c>
      <c r="T54" s="68">
        <f t="shared" si="6"/>
        <v>127.075</v>
      </c>
      <c r="U54" s="8">
        <f>ROUND('10,2'!J54*'1,2'!$E$28,0)</f>
        <v>432</v>
      </c>
      <c r="V54" s="8">
        <f t="shared" si="7"/>
        <v>360</v>
      </c>
      <c r="W54" s="68">
        <f t="shared" si="8"/>
        <v>117</v>
      </c>
      <c r="X54" s="26"/>
      <c r="Y54" s="26"/>
      <c r="Z54" s="26"/>
      <c r="AA54" s="26"/>
      <c r="AB54" s="26"/>
      <c r="AC54" s="26"/>
      <c r="AD54" s="26"/>
      <c r="AE54" s="26"/>
      <c r="AF54" s="26"/>
      <c r="AG54" s="26"/>
      <c r="AH54" s="26"/>
      <c r="AI54" s="14"/>
      <c r="AK54" s="14"/>
      <c r="AM54" s="14"/>
      <c r="AO54" s="14"/>
      <c r="AQ54" s="14"/>
    </row>
    <row r="55" spans="1:43" ht="12.75" customHeight="1" x14ac:dyDescent="0.2">
      <c r="A55" s="4" t="s">
        <v>325</v>
      </c>
      <c r="B55" s="4" t="s">
        <v>2309</v>
      </c>
      <c r="C55" s="5" t="s">
        <v>2310</v>
      </c>
      <c r="D55" s="4" t="s">
        <v>15</v>
      </c>
      <c r="E55" s="8">
        <f>ROUND('10,2'!E55*'1,2'!$E$28,0)</f>
        <v>262</v>
      </c>
      <c r="F55" s="68">
        <f t="shared" si="0"/>
        <v>85.15</v>
      </c>
      <c r="G55" s="8">
        <f>ROUND('10,2'!F55*'1,2'!$E$28,0)</f>
        <v>290</v>
      </c>
      <c r="H55" s="8">
        <f t="shared" si="1"/>
        <v>241.66666666666669</v>
      </c>
      <c r="I55" s="68">
        <f t="shared" si="2"/>
        <v>78.541666666666671</v>
      </c>
      <c r="J55" s="8" t="e">
        <f>ROUND('10,2'!#REF!*'1,2'!$E$28,0)</f>
        <v>#REF!</v>
      </c>
      <c r="K55" s="8" t="e">
        <f>ROUND('10,2'!#REF!*'1,2'!$E$28,0)</f>
        <v>#REF!</v>
      </c>
      <c r="L55" s="8" t="e">
        <f>ROUND('10,2'!#REF!*'1,2'!$E$28,0)</f>
        <v>#REF!</v>
      </c>
      <c r="M55" s="8" t="e">
        <f>ROUND('10,2'!#REF!*'1,2'!$E$28,0)</f>
        <v>#REF!</v>
      </c>
      <c r="N55" s="8">
        <f>ROUND('10,2'!G55*'1,2'!$E$28,0)</f>
        <v>402</v>
      </c>
      <c r="O55" s="68">
        <f t="shared" si="3"/>
        <v>130.65</v>
      </c>
      <c r="P55" s="8">
        <f>ROUND('10,2'!H55*'1,2'!$E$28,0)</f>
        <v>450</v>
      </c>
      <c r="Q55" s="8">
        <f t="shared" si="4"/>
        <v>375</v>
      </c>
      <c r="R55" s="68">
        <f t="shared" si="5"/>
        <v>121.875</v>
      </c>
      <c r="S55" s="8">
        <f>ROUND('10,2'!I55*'1,2'!$E$28,0)</f>
        <v>650</v>
      </c>
      <c r="T55" s="68">
        <f t="shared" si="6"/>
        <v>211.25</v>
      </c>
      <c r="U55" s="8">
        <f>ROUND('10,2'!J55*'1,2'!$E$28,0)</f>
        <v>719</v>
      </c>
      <c r="V55" s="8">
        <f t="shared" si="7"/>
        <v>599.16666666666674</v>
      </c>
      <c r="W55" s="68">
        <f t="shared" si="8"/>
        <v>194.72916666666669</v>
      </c>
      <c r="X55" s="26"/>
      <c r="Y55" s="26"/>
      <c r="Z55" s="26"/>
      <c r="AA55" s="26"/>
      <c r="AB55" s="26"/>
      <c r="AC55" s="26"/>
      <c r="AD55" s="26"/>
      <c r="AE55" s="26"/>
      <c r="AF55" s="26"/>
      <c r="AG55" s="26"/>
      <c r="AH55" s="26"/>
      <c r="AI55" s="14"/>
      <c r="AK55" s="14"/>
      <c r="AM55" s="14"/>
      <c r="AO55" s="14"/>
      <c r="AQ55" s="14"/>
    </row>
    <row r="56" spans="1:43" ht="12.75" customHeight="1" x14ac:dyDescent="0.2">
      <c r="A56" s="4" t="s">
        <v>328</v>
      </c>
      <c r="B56" s="4" t="s">
        <v>2311</v>
      </c>
      <c r="C56" s="5" t="s">
        <v>2312</v>
      </c>
      <c r="D56" s="4" t="s">
        <v>15</v>
      </c>
      <c r="E56" s="8">
        <f>ROUND('10,2'!E56*'1,2'!$E$28,0)</f>
        <v>173</v>
      </c>
      <c r="F56" s="68">
        <f t="shared" si="0"/>
        <v>56.225000000000001</v>
      </c>
      <c r="G56" s="8">
        <f>ROUND('10,2'!F56*'1,2'!$E$28,0)</f>
        <v>193</v>
      </c>
      <c r="H56" s="8">
        <f t="shared" si="1"/>
        <v>160.83333333333334</v>
      </c>
      <c r="I56" s="68">
        <f t="shared" si="2"/>
        <v>52.270833333333336</v>
      </c>
      <c r="J56" s="8" t="e">
        <f>ROUND('10,2'!#REF!*'1,2'!$E$28,0)</f>
        <v>#REF!</v>
      </c>
      <c r="K56" s="8" t="e">
        <f>ROUND('10,2'!#REF!*'1,2'!$E$28,0)</f>
        <v>#REF!</v>
      </c>
      <c r="L56" s="8" t="e">
        <f>ROUND('10,2'!#REF!*'1,2'!$E$28,0)</f>
        <v>#REF!</v>
      </c>
      <c r="M56" s="8" t="e">
        <f>ROUND('10,2'!#REF!*'1,2'!$E$28,0)</f>
        <v>#REF!</v>
      </c>
      <c r="N56" s="8">
        <f>ROUND('10,2'!G56*'1,2'!$E$28,0)</f>
        <v>265</v>
      </c>
      <c r="O56" s="68">
        <f t="shared" si="3"/>
        <v>86.125</v>
      </c>
      <c r="P56" s="8">
        <f>ROUND('10,2'!H56*'1,2'!$E$28,0)</f>
        <v>296</v>
      </c>
      <c r="Q56" s="8">
        <f t="shared" si="4"/>
        <v>246.66666666666669</v>
      </c>
      <c r="R56" s="68">
        <f t="shared" si="5"/>
        <v>80.166666666666671</v>
      </c>
      <c r="S56" s="8">
        <f>ROUND('10,2'!I56*'1,2'!$E$28,0)</f>
        <v>430</v>
      </c>
      <c r="T56" s="68">
        <f t="shared" si="6"/>
        <v>139.75</v>
      </c>
      <c r="U56" s="8">
        <f>ROUND('10,2'!J56*'1,2'!$E$28,0)</f>
        <v>475</v>
      </c>
      <c r="V56" s="8">
        <f t="shared" si="7"/>
        <v>395.83333333333337</v>
      </c>
      <c r="W56" s="68">
        <f t="shared" si="8"/>
        <v>128.64583333333334</v>
      </c>
      <c r="X56" s="26"/>
      <c r="Y56" s="26"/>
      <c r="Z56" s="26"/>
      <c r="AA56" s="26"/>
      <c r="AB56" s="26"/>
      <c r="AC56" s="26"/>
      <c r="AD56" s="26"/>
      <c r="AE56" s="26"/>
      <c r="AF56" s="26"/>
      <c r="AG56" s="26"/>
      <c r="AH56" s="26"/>
      <c r="AI56" s="14"/>
      <c r="AK56" s="14"/>
      <c r="AM56" s="14"/>
      <c r="AO56" s="14"/>
      <c r="AQ56" s="14"/>
    </row>
    <row r="57" spans="1:43" ht="24.75" customHeight="1" x14ac:dyDescent="0.2">
      <c r="A57" s="4" t="s">
        <v>331</v>
      </c>
      <c r="B57" s="4" t="s">
        <v>2313</v>
      </c>
      <c r="C57" s="5" t="s">
        <v>2314</v>
      </c>
      <c r="D57" s="4" t="s">
        <v>15</v>
      </c>
      <c r="E57" s="8">
        <f>ROUND('10,2'!E57*'1,2'!$E$28,0)</f>
        <v>352</v>
      </c>
      <c r="F57" s="68">
        <f t="shared" si="0"/>
        <v>114.4</v>
      </c>
      <c r="G57" s="8">
        <f>ROUND('10,2'!F57*'1,2'!$E$28,0)</f>
        <v>390</v>
      </c>
      <c r="H57" s="8">
        <f t="shared" si="1"/>
        <v>325</v>
      </c>
      <c r="I57" s="68">
        <f t="shared" si="2"/>
        <v>105.625</v>
      </c>
      <c r="J57" s="8" t="e">
        <f>ROUND('10,2'!#REF!*'1,2'!$E$28,0)</f>
        <v>#REF!</v>
      </c>
      <c r="K57" s="8" t="e">
        <f>ROUND('10,2'!#REF!*'1,2'!$E$28,0)</f>
        <v>#REF!</v>
      </c>
      <c r="L57" s="8" t="e">
        <f>ROUND('10,2'!#REF!*'1,2'!$E$28,0)</f>
        <v>#REF!</v>
      </c>
      <c r="M57" s="8" t="e">
        <f>ROUND('10,2'!#REF!*'1,2'!$E$28,0)</f>
        <v>#REF!</v>
      </c>
      <c r="N57" s="8">
        <f>ROUND('10,2'!G57*'1,2'!$E$28,0)</f>
        <v>538</v>
      </c>
      <c r="O57" s="68">
        <f t="shared" si="3"/>
        <v>174.85</v>
      </c>
      <c r="P57" s="8">
        <f>ROUND('10,2'!H57*'1,2'!$E$28,0)</f>
        <v>601</v>
      </c>
      <c r="Q57" s="8">
        <f t="shared" si="4"/>
        <v>500.83333333333337</v>
      </c>
      <c r="R57" s="68">
        <f t="shared" si="5"/>
        <v>162.77083333333334</v>
      </c>
      <c r="S57" s="8">
        <f>ROUND('10,2'!I57*'1,2'!$E$28,0)</f>
        <v>871</v>
      </c>
      <c r="T57" s="68">
        <f t="shared" si="6"/>
        <v>283.07499999999999</v>
      </c>
      <c r="U57" s="8">
        <f>ROUND('10,2'!J57*'1,2'!$E$28,0)</f>
        <v>965</v>
      </c>
      <c r="V57" s="8">
        <f t="shared" si="7"/>
        <v>804.16666666666674</v>
      </c>
      <c r="W57" s="68">
        <f t="shared" si="8"/>
        <v>261.35416666666669</v>
      </c>
      <c r="X57" s="26"/>
      <c r="Y57" s="26"/>
      <c r="Z57" s="26"/>
      <c r="AA57" s="26"/>
      <c r="AB57" s="26"/>
      <c r="AC57" s="26"/>
      <c r="AD57" s="26"/>
      <c r="AE57" s="26"/>
      <c r="AF57" s="26"/>
      <c r="AG57" s="26"/>
      <c r="AH57" s="26"/>
      <c r="AI57" s="14"/>
      <c r="AK57" s="14"/>
      <c r="AM57" s="14"/>
      <c r="AO57" s="14"/>
      <c r="AQ57" s="14"/>
    </row>
    <row r="58" spans="1:43" ht="12.75" customHeight="1" x14ac:dyDescent="0.2">
      <c r="A58" s="4" t="s">
        <v>334</v>
      </c>
      <c r="B58" s="4" t="s">
        <v>2315</v>
      </c>
      <c r="C58" s="5" t="s">
        <v>2316</v>
      </c>
      <c r="D58" s="4" t="s">
        <v>15</v>
      </c>
      <c r="E58" s="8">
        <f>ROUND('10,2'!E58*'1,2'!$E$28,0)</f>
        <v>131</v>
      </c>
      <c r="F58" s="68">
        <f t="shared" si="0"/>
        <v>42.575000000000003</v>
      </c>
      <c r="G58" s="8">
        <f>ROUND('10,2'!F58*'1,2'!$E$28,0)</f>
        <v>146</v>
      </c>
      <c r="H58" s="8">
        <f t="shared" si="1"/>
        <v>121.66666666666667</v>
      </c>
      <c r="I58" s="68">
        <f t="shared" si="2"/>
        <v>39.541666666666671</v>
      </c>
      <c r="J58" s="8" t="e">
        <f>ROUND('10,2'!#REF!*'1,2'!$E$28,0)</f>
        <v>#REF!</v>
      </c>
      <c r="K58" s="8" t="e">
        <f>ROUND('10,2'!#REF!*'1,2'!$E$28,0)</f>
        <v>#REF!</v>
      </c>
      <c r="L58" s="8" t="e">
        <f>ROUND('10,2'!#REF!*'1,2'!$E$28,0)</f>
        <v>#REF!</v>
      </c>
      <c r="M58" s="8" t="e">
        <f>ROUND('10,2'!#REF!*'1,2'!$E$28,0)</f>
        <v>#REF!</v>
      </c>
      <c r="N58" s="8">
        <f>ROUND('10,2'!G58*'1,2'!$E$28,0)</f>
        <v>201</v>
      </c>
      <c r="O58" s="68">
        <f t="shared" si="3"/>
        <v>65.325000000000003</v>
      </c>
      <c r="P58" s="8">
        <f>ROUND('10,2'!H58*'1,2'!$E$28,0)</f>
        <v>224</v>
      </c>
      <c r="Q58" s="8">
        <f t="shared" si="4"/>
        <v>186.66666666666669</v>
      </c>
      <c r="R58" s="68">
        <f t="shared" si="5"/>
        <v>60.666666666666671</v>
      </c>
      <c r="S58" s="8">
        <f>ROUND('10,2'!I58*'1,2'!$E$28,0)</f>
        <v>326</v>
      </c>
      <c r="T58" s="68">
        <f t="shared" si="6"/>
        <v>105.95</v>
      </c>
      <c r="U58" s="8">
        <f>ROUND('10,2'!J58*'1,2'!$E$28,0)</f>
        <v>361</v>
      </c>
      <c r="V58" s="8">
        <f t="shared" si="7"/>
        <v>300.83333333333337</v>
      </c>
      <c r="W58" s="68">
        <f t="shared" si="8"/>
        <v>97.770833333333343</v>
      </c>
      <c r="X58" s="26"/>
      <c r="Y58" s="26"/>
      <c r="Z58" s="26"/>
      <c r="AA58" s="26"/>
      <c r="AB58" s="26"/>
      <c r="AC58" s="26"/>
      <c r="AD58" s="26"/>
      <c r="AE58" s="26"/>
      <c r="AF58" s="26"/>
      <c r="AG58" s="26"/>
      <c r="AH58" s="26"/>
      <c r="AI58" s="14"/>
      <c r="AK58" s="14"/>
      <c r="AM58" s="14"/>
      <c r="AO58" s="14"/>
      <c r="AQ58" s="14"/>
    </row>
    <row r="59" spans="1:43" ht="12.75" customHeight="1" x14ac:dyDescent="0.2">
      <c r="A59" s="4" t="s">
        <v>337</v>
      </c>
      <c r="B59" s="4" t="s">
        <v>2317</v>
      </c>
      <c r="C59" s="5" t="s">
        <v>2318</v>
      </c>
      <c r="D59" s="4" t="s">
        <v>15</v>
      </c>
      <c r="E59" s="8">
        <f>ROUND('10,2'!E59*'1,2'!$E$28,0)</f>
        <v>262</v>
      </c>
      <c r="F59" s="68">
        <f t="shared" si="0"/>
        <v>85.15</v>
      </c>
      <c r="G59" s="8">
        <f>ROUND('10,2'!F59*'1,2'!$E$28,0)</f>
        <v>290</v>
      </c>
      <c r="H59" s="8">
        <f t="shared" si="1"/>
        <v>241.66666666666669</v>
      </c>
      <c r="I59" s="68">
        <f t="shared" si="2"/>
        <v>78.541666666666671</v>
      </c>
      <c r="J59" s="8" t="e">
        <f>ROUND('10,2'!#REF!*'1,2'!$E$28,0)</f>
        <v>#REF!</v>
      </c>
      <c r="K59" s="8" t="e">
        <f>ROUND('10,2'!#REF!*'1,2'!$E$28,0)</f>
        <v>#REF!</v>
      </c>
      <c r="L59" s="8" t="e">
        <f>ROUND('10,2'!#REF!*'1,2'!$E$28,0)</f>
        <v>#REF!</v>
      </c>
      <c r="M59" s="8" t="e">
        <f>ROUND('10,2'!#REF!*'1,2'!$E$28,0)</f>
        <v>#REF!</v>
      </c>
      <c r="N59" s="8">
        <f>ROUND('10,2'!G59*'1,2'!$E$28,0)</f>
        <v>402</v>
      </c>
      <c r="O59" s="68">
        <f t="shared" si="3"/>
        <v>130.65</v>
      </c>
      <c r="P59" s="8">
        <f>ROUND('10,2'!H59*'1,2'!$E$28,0)</f>
        <v>450</v>
      </c>
      <c r="Q59" s="8">
        <f t="shared" si="4"/>
        <v>375</v>
      </c>
      <c r="R59" s="68">
        <f t="shared" si="5"/>
        <v>121.875</v>
      </c>
      <c r="S59" s="8">
        <f>ROUND('10,2'!I59*'1,2'!$E$28,0)</f>
        <v>650</v>
      </c>
      <c r="T59" s="68">
        <f t="shared" si="6"/>
        <v>211.25</v>
      </c>
      <c r="U59" s="8">
        <f>ROUND('10,2'!J59*'1,2'!$E$28,0)</f>
        <v>719</v>
      </c>
      <c r="V59" s="8">
        <f t="shared" si="7"/>
        <v>599.16666666666674</v>
      </c>
      <c r="W59" s="68">
        <f t="shared" si="8"/>
        <v>194.72916666666669</v>
      </c>
      <c r="X59" s="26"/>
      <c r="Y59" s="26"/>
      <c r="Z59" s="26"/>
      <c r="AA59" s="26"/>
      <c r="AB59" s="26"/>
      <c r="AC59" s="26"/>
      <c r="AD59" s="26"/>
      <c r="AE59" s="26"/>
      <c r="AF59" s="26"/>
      <c r="AG59" s="26"/>
      <c r="AH59" s="26"/>
      <c r="AI59" s="14"/>
      <c r="AK59" s="14"/>
      <c r="AM59" s="14"/>
      <c r="AO59" s="14"/>
      <c r="AQ59" s="14"/>
    </row>
    <row r="60" spans="1:43" ht="12.75" customHeight="1" x14ac:dyDescent="0.2">
      <c r="A60" s="4" t="s">
        <v>340</v>
      </c>
      <c r="B60" s="4" t="s">
        <v>2319</v>
      </c>
      <c r="C60" s="5" t="s">
        <v>2320</v>
      </c>
      <c r="D60" s="4" t="s">
        <v>15</v>
      </c>
      <c r="E60" s="8">
        <f>ROUND('10,2'!E60*'1,2'!$E$28,0)</f>
        <v>314</v>
      </c>
      <c r="F60" s="68">
        <f t="shared" si="0"/>
        <v>102.05</v>
      </c>
      <c r="G60" s="8">
        <f>ROUND('10,2'!F60*'1,2'!$E$28,0)</f>
        <v>349</v>
      </c>
      <c r="H60" s="8">
        <f t="shared" si="1"/>
        <v>290.83333333333337</v>
      </c>
      <c r="I60" s="68">
        <f t="shared" si="2"/>
        <v>94.520833333333343</v>
      </c>
      <c r="J60" s="8" t="e">
        <f>ROUND('10,2'!#REF!*'1,2'!$E$28,0)</f>
        <v>#REF!</v>
      </c>
      <c r="K60" s="8" t="e">
        <f>ROUND('10,2'!#REF!*'1,2'!$E$28,0)</f>
        <v>#REF!</v>
      </c>
      <c r="L60" s="8" t="e">
        <f>ROUND('10,2'!#REF!*'1,2'!$E$28,0)</f>
        <v>#REF!</v>
      </c>
      <c r="M60" s="8" t="e">
        <f>ROUND('10,2'!#REF!*'1,2'!$E$28,0)</f>
        <v>#REF!</v>
      </c>
      <c r="N60" s="8">
        <f>ROUND('10,2'!G60*'1,2'!$E$28,0)</f>
        <v>481</v>
      </c>
      <c r="O60" s="68">
        <f t="shared" si="3"/>
        <v>156.32500000000002</v>
      </c>
      <c r="P60" s="8">
        <f>ROUND('10,2'!H60*'1,2'!$E$28,0)</f>
        <v>540</v>
      </c>
      <c r="Q60" s="8">
        <f t="shared" si="4"/>
        <v>450</v>
      </c>
      <c r="R60" s="68">
        <f t="shared" si="5"/>
        <v>146.25</v>
      </c>
      <c r="S60" s="8">
        <f>ROUND('10,2'!I60*'1,2'!$E$28,0)</f>
        <v>781</v>
      </c>
      <c r="T60" s="68">
        <f t="shared" si="6"/>
        <v>253.82500000000002</v>
      </c>
      <c r="U60" s="8">
        <f>ROUND('10,2'!J60*'1,2'!$E$28,0)</f>
        <v>863</v>
      </c>
      <c r="V60" s="8">
        <f t="shared" si="7"/>
        <v>719.16666666666674</v>
      </c>
      <c r="W60" s="68">
        <f t="shared" si="8"/>
        <v>233.72916666666669</v>
      </c>
      <c r="X60" s="26"/>
      <c r="Y60" s="26"/>
      <c r="Z60" s="26"/>
      <c r="AA60" s="26"/>
      <c r="AB60" s="26"/>
      <c r="AC60" s="26"/>
      <c r="AD60" s="26"/>
      <c r="AE60" s="26"/>
      <c r="AF60" s="26"/>
      <c r="AG60" s="26"/>
      <c r="AH60" s="26"/>
      <c r="AI60" s="14"/>
      <c r="AK60" s="14"/>
      <c r="AM60" s="14"/>
      <c r="AO60" s="14"/>
      <c r="AQ60" s="14"/>
    </row>
    <row r="61" spans="1:43" ht="12.75" customHeight="1" x14ac:dyDescent="0.2">
      <c r="A61" s="4" t="s">
        <v>343</v>
      </c>
      <c r="B61" s="4" t="s">
        <v>2321</v>
      </c>
      <c r="C61" s="5" t="s">
        <v>2322</v>
      </c>
      <c r="D61" s="4" t="s">
        <v>15</v>
      </c>
      <c r="E61" s="8">
        <f>ROUND('10,2'!E61*'1,2'!$E$28,0)</f>
        <v>157</v>
      </c>
      <c r="F61" s="68">
        <f t="shared" si="0"/>
        <v>51.024999999999999</v>
      </c>
      <c r="G61" s="8">
        <f>ROUND('10,2'!F61*'1,2'!$E$28,0)</f>
        <v>174</v>
      </c>
      <c r="H61" s="8">
        <f t="shared" si="1"/>
        <v>145</v>
      </c>
      <c r="I61" s="68">
        <f t="shared" si="2"/>
        <v>47.125</v>
      </c>
      <c r="J61" s="8" t="e">
        <f>ROUND('10,2'!#REF!*'1,2'!$E$28,0)</f>
        <v>#REF!</v>
      </c>
      <c r="K61" s="8" t="e">
        <f>ROUND('10,2'!#REF!*'1,2'!$E$28,0)</f>
        <v>#REF!</v>
      </c>
      <c r="L61" s="8" t="e">
        <f>ROUND('10,2'!#REF!*'1,2'!$E$28,0)</f>
        <v>#REF!</v>
      </c>
      <c r="M61" s="8" t="e">
        <f>ROUND('10,2'!#REF!*'1,2'!$E$28,0)</f>
        <v>#REF!</v>
      </c>
      <c r="N61" s="8">
        <f>ROUND('10,2'!G61*'1,2'!$E$28,0)</f>
        <v>240</v>
      </c>
      <c r="O61" s="68">
        <f t="shared" si="3"/>
        <v>78</v>
      </c>
      <c r="P61" s="8">
        <f>ROUND('10,2'!H61*'1,2'!$E$28,0)</f>
        <v>270</v>
      </c>
      <c r="Q61" s="8">
        <f t="shared" si="4"/>
        <v>225</v>
      </c>
      <c r="R61" s="68">
        <f t="shared" si="5"/>
        <v>73.125</v>
      </c>
      <c r="S61" s="8">
        <f>ROUND('10,2'!I61*'1,2'!$E$28,0)</f>
        <v>391</v>
      </c>
      <c r="T61" s="68">
        <f t="shared" si="6"/>
        <v>127.075</v>
      </c>
      <c r="U61" s="8">
        <f>ROUND('10,2'!J61*'1,2'!$E$28,0)</f>
        <v>432</v>
      </c>
      <c r="V61" s="8">
        <f t="shared" si="7"/>
        <v>360</v>
      </c>
      <c r="W61" s="68">
        <f t="shared" si="8"/>
        <v>117</v>
      </c>
      <c r="X61" s="26"/>
      <c r="Y61" s="26"/>
      <c r="Z61" s="26"/>
      <c r="AA61" s="26"/>
      <c r="AB61" s="26"/>
      <c r="AC61" s="26"/>
      <c r="AD61" s="26"/>
      <c r="AE61" s="26"/>
      <c r="AF61" s="26"/>
      <c r="AG61" s="26"/>
      <c r="AH61" s="26"/>
      <c r="AI61" s="14"/>
      <c r="AK61" s="14"/>
      <c r="AM61" s="14"/>
      <c r="AO61" s="14"/>
      <c r="AQ61" s="14"/>
    </row>
    <row r="62" spans="1:43" ht="12.75" customHeight="1" x14ac:dyDescent="0.2">
      <c r="A62" s="4" t="s">
        <v>346</v>
      </c>
      <c r="B62" s="4" t="s">
        <v>2323</v>
      </c>
      <c r="C62" s="5" t="s">
        <v>2324</v>
      </c>
      <c r="D62" s="4" t="s">
        <v>15</v>
      </c>
      <c r="E62" s="8">
        <f>ROUND('10,2'!E62*'1,2'!$E$28,0)</f>
        <v>277</v>
      </c>
      <c r="F62" s="68">
        <f t="shared" si="0"/>
        <v>90.025000000000006</v>
      </c>
      <c r="G62" s="8">
        <f>ROUND('10,2'!F62*'1,2'!$E$28,0)</f>
        <v>292</v>
      </c>
      <c r="H62" s="8">
        <f t="shared" si="1"/>
        <v>243.33333333333334</v>
      </c>
      <c r="I62" s="68">
        <f t="shared" si="2"/>
        <v>79.083333333333343</v>
      </c>
      <c r="J62" s="8" t="e">
        <f>ROUND('10,2'!#REF!*'1,2'!$E$28,0)</f>
        <v>#REF!</v>
      </c>
      <c r="K62" s="8" t="e">
        <f>ROUND('10,2'!#REF!*'1,2'!$E$28,0)</f>
        <v>#REF!</v>
      </c>
      <c r="L62" s="8" t="e">
        <f>ROUND('10,2'!#REF!*'1,2'!$E$28,0)</f>
        <v>#REF!</v>
      </c>
      <c r="M62" s="8" t="e">
        <f>ROUND('10,2'!#REF!*'1,2'!$E$28,0)</f>
        <v>#REF!</v>
      </c>
      <c r="N62" s="8">
        <f>ROUND('10,2'!G62*'1,2'!$E$28,0)</f>
        <v>313</v>
      </c>
      <c r="O62" s="68">
        <f t="shared" si="3"/>
        <v>101.72500000000001</v>
      </c>
      <c r="P62" s="8">
        <f>ROUND('10,2'!H62*'1,2'!$E$28,0)</f>
        <v>346</v>
      </c>
      <c r="Q62" s="8">
        <f t="shared" si="4"/>
        <v>288.33333333333337</v>
      </c>
      <c r="R62" s="68">
        <f t="shared" si="5"/>
        <v>93.708333333333343</v>
      </c>
      <c r="S62" s="8">
        <f>ROUND('10,2'!I62*'1,2'!$E$28,0)</f>
        <v>630</v>
      </c>
      <c r="T62" s="68">
        <f t="shared" si="6"/>
        <v>204.75</v>
      </c>
      <c r="U62" s="8">
        <f>ROUND('10,2'!J62*'1,2'!$E$28,0)</f>
        <v>658</v>
      </c>
      <c r="V62" s="8">
        <f t="shared" si="7"/>
        <v>548.33333333333337</v>
      </c>
      <c r="W62" s="68">
        <f t="shared" si="8"/>
        <v>178.20833333333334</v>
      </c>
      <c r="X62" s="26"/>
      <c r="Y62" s="26"/>
      <c r="Z62" s="26"/>
      <c r="AA62" s="26"/>
      <c r="AB62" s="26"/>
      <c r="AC62" s="26"/>
      <c r="AD62" s="26"/>
      <c r="AE62" s="26"/>
      <c r="AF62" s="26"/>
      <c r="AG62" s="26"/>
      <c r="AH62" s="26"/>
      <c r="AI62" s="14"/>
      <c r="AK62" s="14"/>
      <c r="AM62" s="14"/>
      <c r="AO62" s="14"/>
      <c r="AQ62" s="14"/>
    </row>
    <row r="63" spans="1:43" ht="12.75" customHeight="1" x14ac:dyDescent="0.2">
      <c r="A63" s="4"/>
      <c r="B63" s="4"/>
      <c r="C63" s="28" t="s">
        <v>3017</v>
      </c>
      <c r="D63" s="4"/>
      <c r="E63" s="8"/>
      <c r="F63" s="68">
        <f t="shared" si="0"/>
        <v>0</v>
      </c>
      <c r="G63" s="8"/>
      <c r="H63" s="8">
        <f t="shared" si="1"/>
        <v>0</v>
      </c>
      <c r="I63" s="68">
        <f t="shared" si="2"/>
        <v>0</v>
      </c>
      <c r="J63" s="8"/>
      <c r="K63" s="8"/>
      <c r="L63" s="8"/>
      <c r="M63" s="8"/>
      <c r="N63" s="8"/>
      <c r="O63" s="68">
        <f t="shared" si="3"/>
        <v>0</v>
      </c>
      <c r="P63" s="8"/>
      <c r="Q63" s="8">
        <f t="shared" si="4"/>
        <v>0</v>
      </c>
      <c r="R63" s="68">
        <f t="shared" si="5"/>
        <v>0</v>
      </c>
      <c r="S63" s="8"/>
      <c r="T63" s="68">
        <f t="shared" si="6"/>
        <v>0</v>
      </c>
      <c r="U63" s="8"/>
      <c r="V63" s="8">
        <f t="shared" si="7"/>
        <v>0</v>
      </c>
      <c r="W63" s="68">
        <f t="shared" si="8"/>
        <v>0</v>
      </c>
      <c r="X63" s="26"/>
      <c r="Y63" s="26"/>
      <c r="Z63" s="26"/>
      <c r="AA63" s="26"/>
      <c r="AB63" s="26"/>
      <c r="AC63" s="26"/>
      <c r="AD63" s="26"/>
      <c r="AE63" s="26"/>
      <c r="AF63" s="26"/>
      <c r="AG63" s="26"/>
      <c r="AH63" s="26"/>
      <c r="AI63" s="14"/>
      <c r="AK63" s="14"/>
      <c r="AM63" s="14"/>
      <c r="AO63" s="14"/>
      <c r="AQ63" s="14"/>
    </row>
    <row r="64" spans="1:43" ht="24.75" customHeight="1" x14ac:dyDescent="0.2">
      <c r="A64" s="4" t="s">
        <v>350</v>
      </c>
      <c r="B64" s="4" t="s">
        <v>2325</v>
      </c>
      <c r="C64" s="5" t="s">
        <v>2326</v>
      </c>
      <c r="D64" s="4" t="s">
        <v>15</v>
      </c>
      <c r="E64" s="8">
        <f>ROUND('10,2'!E64*'1,2'!$E$28,0)</f>
        <v>1609</v>
      </c>
      <c r="F64" s="68">
        <f t="shared" si="0"/>
        <v>522.92500000000007</v>
      </c>
      <c r="G64" s="8">
        <f>ROUND('10,2'!F64*'1,2'!$E$28,0)</f>
        <v>1783</v>
      </c>
      <c r="H64" s="8">
        <f t="shared" si="1"/>
        <v>1485.8333333333335</v>
      </c>
      <c r="I64" s="68">
        <f t="shared" si="2"/>
        <v>482.89583333333337</v>
      </c>
      <c r="J64" s="8" t="e">
        <f>ROUND('10,2'!#REF!*'1,2'!$E$28,0)</f>
        <v>#REF!</v>
      </c>
      <c r="K64" s="8" t="e">
        <f>ROUND('10,2'!#REF!*'1,2'!$E$28,0)</f>
        <v>#REF!</v>
      </c>
      <c r="L64" s="8" t="e">
        <f>ROUND('10,2'!#REF!*'1,2'!$E$28,0)</f>
        <v>#REF!</v>
      </c>
      <c r="M64" s="8" t="e">
        <f>ROUND('10,2'!#REF!*'1,2'!$E$28,0)</f>
        <v>#REF!</v>
      </c>
      <c r="N64" s="8">
        <f>ROUND('10,2'!G64*'1,2'!$E$28,0)</f>
        <v>2443</v>
      </c>
      <c r="O64" s="68">
        <f t="shared" si="3"/>
        <v>793.97500000000002</v>
      </c>
      <c r="P64" s="8">
        <f>ROUND('10,2'!H64*'1,2'!$E$28,0)</f>
        <v>2736</v>
      </c>
      <c r="Q64" s="8">
        <f t="shared" si="4"/>
        <v>2280</v>
      </c>
      <c r="R64" s="68">
        <f t="shared" si="5"/>
        <v>741</v>
      </c>
      <c r="S64" s="8">
        <f>ROUND('10,2'!I64*'1,2'!$E$28,0)</f>
        <v>4099</v>
      </c>
      <c r="T64" s="68">
        <f t="shared" si="6"/>
        <v>1332.175</v>
      </c>
      <c r="U64" s="8">
        <f>ROUND('10,2'!J64*'1,2'!$E$28,0)</f>
        <v>4521</v>
      </c>
      <c r="V64" s="8">
        <f t="shared" si="7"/>
        <v>3767.5</v>
      </c>
      <c r="W64" s="68">
        <f t="shared" si="8"/>
        <v>1224.4375</v>
      </c>
      <c r="X64" s="26"/>
      <c r="Y64" s="26"/>
      <c r="Z64" s="26"/>
      <c r="AA64" s="26"/>
      <c r="AB64" s="26"/>
      <c r="AC64" s="26"/>
      <c r="AD64" s="26"/>
      <c r="AE64" s="26"/>
      <c r="AF64" s="26"/>
      <c r="AG64" s="26"/>
      <c r="AH64" s="26"/>
      <c r="AI64" s="14"/>
      <c r="AK64" s="14"/>
      <c r="AM64" s="14"/>
      <c r="AO64" s="14"/>
      <c r="AQ64" s="14"/>
    </row>
    <row r="65" spans="1:43" ht="24.75" customHeight="1" x14ac:dyDescent="0.2">
      <c r="A65" s="4" t="s">
        <v>460</v>
      </c>
      <c r="B65" s="4" t="s">
        <v>2327</v>
      </c>
      <c r="C65" s="5" t="s">
        <v>2328</v>
      </c>
      <c r="D65" s="4" t="s">
        <v>15</v>
      </c>
      <c r="E65" s="8">
        <f>ROUND('10,2'!E65*'1,2'!$E$28,0)</f>
        <v>644</v>
      </c>
      <c r="F65" s="68">
        <f t="shared" si="0"/>
        <v>209.3</v>
      </c>
      <c r="G65" s="8">
        <f>ROUND('10,2'!F65*'1,2'!$E$28,0)</f>
        <v>712</v>
      </c>
      <c r="H65" s="8">
        <f t="shared" si="1"/>
        <v>593.33333333333337</v>
      </c>
      <c r="I65" s="68">
        <f t="shared" si="2"/>
        <v>192.83333333333334</v>
      </c>
      <c r="J65" s="8" t="e">
        <f>ROUND('10,2'!#REF!*'1,2'!$E$28,0)</f>
        <v>#REF!</v>
      </c>
      <c r="K65" s="8" t="e">
        <f>ROUND('10,2'!#REF!*'1,2'!$E$28,0)</f>
        <v>#REF!</v>
      </c>
      <c r="L65" s="8" t="e">
        <f>ROUND('10,2'!#REF!*'1,2'!$E$28,0)</f>
        <v>#REF!</v>
      </c>
      <c r="M65" s="8" t="e">
        <f>ROUND('10,2'!#REF!*'1,2'!$E$28,0)</f>
        <v>#REF!</v>
      </c>
      <c r="N65" s="8">
        <f>ROUND('10,2'!G65*'1,2'!$E$28,0)</f>
        <v>976</v>
      </c>
      <c r="O65" s="68">
        <f t="shared" si="3"/>
        <v>317.2</v>
      </c>
      <c r="P65" s="8">
        <f>ROUND('10,2'!H65*'1,2'!$E$28,0)</f>
        <v>1094</v>
      </c>
      <c r="Q65" s="8">
        <f t="shared" si="4"/>
        <v>911.66666666666674</v>
      </c>
      <c r="R65" s="68">
        <f t="shared" si="5"/>
        <v>296.29166666666669</v>
      </c>
      <c r="S65" s="8">
        <f>ROUND('10,2'!I65*'1,2'!$E$28,0)</f>
        <v>1639</v>
      </c>
      <c r="T65" s="68">
        <f t="shared" si="6"/>
        <v>532.67500000000007</v>
      </c>
      <c r="U65" s="8">
        <f>ROUND('10,2'!J65*'1,2'!$E$28,0)</f>
        <v>1808</v>
      </c>
      <c r="V65" s="8">
        <f t="shared" si="7"/>
        <v>1506.6666666666667</v>
      </c>
      <c r="W65" s="68">
        <f t="shared" si="8"/>
        <v>489.66666666666669</v>
      </c>
      <c r="X65" s="26"/>
      <c r="Y65" s="26"/>
      <c r="Z65" s="26"/>
      <c r="AA65" s="26"/>
      <c r="AB65" s="26"/>
      <c r="AC65" s="26"/>
      <c r="AD65" s="26"/>
      <c r="AE65" s="26"/>
      <c r="AF65" s="26"/>
      <c r="AG65" s="26"/>
      <c r="AH65" s="26"/>
      <c r="AI65" s="14"/>
      <c r="AK65" s="14"/>
      <c r="AM65" s="14"/>
      <c r="AO65" s="14"/>
      <c r="AQ65" s="14"/>
    </row>
    <row r="66" spans="1:43" ht="12.75" customHeight="1" x14ac:dyDescent="0.2">
      <c r="A66" s="4" t="s">
        <v>463</v>
      </c>
      <c r="B66" s="4" t="s">
        <v>2329</v>
      </c>
      <c r="C66" s="5" t="s">
        <v>2330</v>
      </c>
      <c r="D66" s="4" t="s">
        <v>15</v>
      </c>
      <c r="E66" s="8">
        <f>ROUND('10,2'!E66*'1,2'!$E$28,0)</f>
        <v>269</v>
      </c>
      <c r="F66" s="68">
        <f t="shared" si="0"/>
        <v>87.424999999999997</v>
      </c>
      <c r="G66" s="8">
        <f>ROUND('10,2'!F66*'1,2'!$E$28,0)</f>
        <v>296</v>
      </c>
      <c r="H66" s="8">
        <f t="shared" si="1"/>
        <v>246.66666666666669</v>
      </c>
      <c r="I66" s="68">
        <f t="shared" si="2"/>
        <v>80.166666666666671</v>
      </c>
      <c r="J66" s="8" t="e">
        <f>ROUND('10,2'!#REF!*'1,2'!$E$28,0)</f>
        <v>#REF!</v>
      </c>
      <c r="K66" s="8" t="e">
        <f>ROUND('10,2'!#REF!*'1,2'!$E$28,0)</f>
        <v>#REF!</v>
      </c>
      <c r="L66" s="8" t="e">
        <f>ROUND('10,2'!#REF!*'1,2'!$E$28,0)</f>
        <v>#REF!</v>
      </c>
      <c r="M66" s="8" t="e">
        <f>ROUND('10,2'!#REF!*'1,2'!$E$28,0)</f>
        <v>#REF!</v>
      </c>
      <c r="N66" s="8">
        <f>ROUND('10,2'!G66*'1,2'!$E$28,0)</f>
        <v>407</v>
      </c>
      <c r="O66" s="68">
        <f t="shared" si="3"/>
        <v>132.27500000000001</v>
      </c>
      <c r="P66" s="8">
        <f>ROUND('10,2'!H66*'1,2'!$E$28,0)</f>
        <v>456</v>
      </c>
      <c r="Q66" s="8">
        <f t="shared" si="4"/>
        <v>380</v>
      </c>
      <c r="R66" s="68">
        <f t="shared" si="5"/>
        <v>123.5</v>
      </c>
      <c r="S66" s="8">
        <f>ROUND('10,2'!I66*'1,2'!$E$28,0)</f>
        <v>683</v>
      </c>
      <c r="T66" s="68">
        <f t="shared" si="6"/>
        <v>221.97499999999999</v>
      </c>
      <c r="U66" s="8">
        <f>ROUND('10,2'!J66*'1,2'!$E$28,0)</f>
        <v>754</v>
      </c>
      <c r="V66" s="8">
        <f t="shared" si="7"/>
        <v>628.33333333333337</v>
      </c>
      <c r="W66" s="68">
        <f t="shared" si="8"/>
        <v>204.20833333333334</v>
      </c>
      <c r="X66" s="26"/>
      <c r="Y66" s="26"/>
      <c r="Z66" s="26"/>
      <c r="AA66" s="26"/>
      <c r="AB66" s="26"/>
      <c r="AC66" s="26"/>
      <c r="AD66" s="26"/>
      <c r="AE66" s="26"/>
      <c r="AF66" s="26"/>
      <c r="AG66" s="26"/>
      <c r="AH66" s="26"/>
      <c r="AI66" s="14"/>
      <c r="AK66" s="14"/>
      <c r="AM66" s="14"/>
      <c r="AO66" s="14"/>
      <c r="AQ66" s="14"/>
    </row>
    <row r="67" spans="1:43" ht="12.75" customHeight="1" x14ac:dyDescent="0.2">
      <c r="A67" s="4" t="s">
        <v>466</v>
      </c>
      <c r="B67" s="4" t="s">
        <v>2331</v>
      </c>
      <c r="C67" s="5" t="s">
        <v>2332</v>
      </c>
      <c r="D67" s="4" t="s">
        <v>15</v>
      </c>
      <c r="E67" s="8">
        <f>ROUND('10,2'!E67*'1,2'!$E$28,0)</f>
        <v>986</v>
      </c>
      <c r="F67" s="68">
        <f t="shared" si="0"/>
        <v>320.45</v>
      </c>
      <c r="G67" s="8">
        <f>ROUND('10,2'!F67*'1,2'!$E$28,0)</f>
        <v>1090</v>
      </c>
      <c r="H67" s="8">
        <f t="shared" si="1"/>
        <v>908.33333333333337</v>
      </c>
      <c r="I67" s="68">
        <f t="shared" si="2"/>
        <v>295.20833333333337</v>
      </c>
      <c r="J67" s="8" t="e">
        <f>ROUND('10,2'!#REF!*'1,2'!$E$28,0)</f>
        <v>#REF!</v>
      </c>
      <c r="K67" s="8" t="e">
        <f>ROUND('10,2'!#REF!*'1,2'!$E$28,0)</f>
        <v>#REF!</v>
      </c>
      <c r="L67" s="8" t="e">
        <f>ROUND('10,2'!#REF!*'1,2'!$E$28,0)</f>
        <v>#REF!</v>
      </c>
      <c r="M67" s="8" t="e">
        <f>ROUND('10,2'!#REF!*'1,2'!$E$28,0)</f>
        <v>#REF!</v>
      </c>
      <c r="N67" s="8">
        <f>ROUND('10,2'!G67*'1,2'!$E$28,0)</f>
        <v>1464</v>
      </c>
      <c r="O67" s="68">
        <f t="shared" si="3"/>
        <v>475.8</v>
      </c>
      <c r="P67" s="8">
        <f>ROUND('10,2'!H67*'1,2'!$E$28,0)</f>
        <v>1636</v>
      </c>
      <c r="Q67" s="8">
        <f t="shared" si="4"/>
        <v>1363.3333333333335</v>
      </c>
      <c r="R67" s="68">
        <f t="shared" si="5"/>
        <v>443.08333333333337</v>
      </c>
      <c r="S67" s="8">
        <f>ROUND('10,2'!I67*'1,2'!$E$28,0)</f>
        <v>2506</v>
      </c>
      <c r="T67" s="68">
        <f t="shared" si="6"/>
        <v>814.45</v>
      </c>
      <c r="U67" s="8">
        <f>ROUND('10,2'!J67*'1,2'!$E$28,0)</f>
        <v>2752</v>
      </c>
      <c r="V67" s="8">
        <f t="shared" si="7"/>
        <v>2293.3333333333335</v>
      </c>
      <c r="W67" s="68">
        <f t="shared" si="8"/>
        <v>745.33333333333337</v>
      </c>
      <c r="X67" s="26"/>
      <c r="Y67" s="26"/>
      <c r="Z67" s="26"/>
      <c r="AA67" s="26"/>
      <c r="AB67" s="26"/>
      <c r="AC67" s="26"/>
      <c r="AD67" s="26"/>
      <c r="AE67" s="26"/>
      <c r="AF67" s="26"/>
      <c r="AG67" s="26"/>
      <c r="AH67" s="26"/>
      <c r="AI67" s="14"/>
      <c r="AK67" s="14"/>
      <c r="AM67" s="14"/>
      <c r="AO67" s="14"/>
      <c r="AQ67" s="14"/>
    </row>
    <row r="68" spans="1:43" ht="12.75" customHeight="1" x14ac:dyDescent="0.2">
      <c r="A68" s="4" t="s">
        <v>469</v>
      </c>
      <c r="B68" s="4" t="s">
        <v>2333</v>
      </c>
      <c r="C68" s="5" t="s">
        <v>2334</v>
      </c>
      <c r="D68" s="4" t="s">
        <v>15</v>
      </c>
      <c r="E68" s="8">
        <f>ROUND('10,2'!E68*'1,2'!$E$28,0)</f>
        <v>371</v>
      </c>
      <c r="F68" s="68">
        <f t="shared" si="0"/>
        <v>120.575</v>
      </c>
      <c r="G68" s="8">
        <f>ROUND('10,2'!F68*'1,2'!$E$28,0)</f>
        <v>408</v>
      </c>
      <c r="H68" s="8">
        <f t="shared" si="1"/>
        <v>340</v>
      </c>
      <c r="I68" s="68">
        <f t="shared" si="2"/>
        <v>110.5</v>
      </c>
      <c r="J68" s="8" t="e">
        <f>ROUND('10,2'!#REF!*'1,2'!$E$28,0)</f>
        <v>#REF!</v>
      </c>
      <c r="K68" s="8" t="e">
        <f>ROUND('10,2'!#REF!*'1,2'!$E$28,0)</f>
        <v>#REF!</v>
      </c>
      <c r="L68" s="8" t="e">
        <f>ROUND('10,2'!#REF!*'1,2'!$E$28,0)</f>
        <v>#REF!</v>
      </c>
      <c r="M68" s="8" t="e">
        <f>ROUND('10,2'!#REF!*'1,2'!$E$28,0)</f>
        <v>#REF!</v>
      </c>
      <c r="N68" s="8">
        <f>ROUND('10,2'!G68*'1,2'!$E$28,0)</f>
        <v>548</v>
      </c>
      <c r="O68" s="68">
        <f t="shared" si="3"/>
        <v>178.1</v>
      </c>
      <c r="P68" s="8">
        <f>ROUND('10,2'!H68*'1,2'!$E$28,0)</f>
        <v>613</v>
      </c>
      <c r="Q68" s="8">
        <f t="shared" si="4"/>
        <v>510.83333333333337</v>
      </c>
      <c r="R68" s="68">
        <f t="shared" si="5"/>
        <v>166.02083333333334</v>
      </c>
      <c r="S68" s="8">
        <f>ROUND('10,2'!I68*'1,2'!$E$28,0)</f>
        <v>939</v>
      </c>
      <c r="T68" s="68">
        <f t="shared" si="6"/>
        <v>305.17500000000001</v>
      </c>
      <c r="U68" s="8">
        <f>ROUND('10,2'!J68*'1,2'!$E$28,0)</f>
        <v>1034</v>
      </c>
      <c r="V68" s="8">
        <f t="shared" si="7"/>
        <v>861.66666666666674</v>
      </c>
      <c r="W68" s="68">
        <f t="shared" si="8"/>
        <v>280.04166666666669</v>
      </c>
      <c r="X68" s="26"/>
      <c r="Y68" s="26"/>
      <c r="Z68" s="26"/>
      <c r="AA68" s="26"/>
      <c r="AB68" s="26"/>
      <c r="AC68" s="26"/>
      <c r="AD68" s="26"/>
      <c r="AE68" s="26"/>
      <c r="AF68" s="26"/>
      <c r="AG68" s="26"/>
      <c r="AH68" s="26"/>
      <c r="AI68" s="14"/>
      <c r="AK68" s="14"/>
      <c r="AM68" s="14"/>
      <c r="AO68" s="14"/>
      <c r="AQ68" s="14"/>
    </row>
    <row r="69" spans="1:43" ht="12.75" customHeight="1" x14ac:dyDescent="0.2">
      <c r="A69" s="4" t="s">
        <v>472</v>
      </c>
      <c r="B69" s="4" t="s">
        <v>2335</v>
      </c>
      <c r="C69" s="5" t="s">
        <v>2336</v>
      </c>
      <c r="D69" s="4" t="s">
        <v>15</v>
      </c>
      <c r="E69" s="8">
        <f>ROUND('10,2'!E69*'1,2'!$E$28,0)</f>
        <v>617</v>
      </c>
      <c r="F69" s="68">
        <f t="shared" si="0"/>
        <v>200.52500000000001</v>
      </c>
      <c r="G69" s="8">
        <f>ROUND('10,2'!F69*'1,2'!$E$28,0)</f>
        <v>681</v>
      </c>
      <c r="H69" s="8">
        <f t="shared" si="1"/>
        <v>567.5</v>
      </c>
      <c r="I69" s="68">
        <f t="shared" si="2"/>
        <v>184.4375</v>
      </c>
      <c r="J69" s="8" t="e">
        <f>ROUND('10,2'!#REF!*'1,2'!$E$28,0)</f>
        <v>#REF!</v>
      </c>
      <c r="K69" s="8" t="e">
        <f>ROUND('10,2'!#REF!*'1,2'!$E$28,0)</f>
        <v>#REF!</v>
      </c>
      <c r="L69" s="8" t="e">
        <f>ROUND('10,2'!#REF!*'1,2'!$E$28,0)</f>
        <v>#REF!</v>
      </c>
      <c r="M69" s="8" t="e">
        <f>ROUND('10,2'!#REF!*'1,2'!$E$28,0)</f>
        <v>#REF!</v>
      </c>
      <c r="N69" s="8">
        <f>ROUND('10,2'!G69*'1,2'!$E$28,0)</f>
        <v>915</v>
      </c>
      <c r="O69" s="68">
        <f t="shared" si="3"/>
        <v>297.375</v>
      </c>
      <c r="P69" s="8">
        <f>ROUND('10,2'!H69*'1,2'!$E$28,0)</f>
        <v>1021</v>
      </c>
      <c r="Q69" s="8">
        <f t="shared" si="4"/>
        <v>850.83333333333337</v>
      </c>
      <c r="R69" s="68">
        <f t="shared" si="5"/>
        <v>276.52083333333337</v>
      </c>
      <c r="S69" s="8">
        <f>ROUND('10,2'!I69*'1,2'!$E$28,0)</f>
        <v>1566</v>
      </c>
      <c r="T69" s="68">
        <f t="shared" si="6"/>
        <v>508.95000000000005</v>
      </c>
      <c r="U69" s="8">
        <f>ROUND('10,2'!J69*'1,2'!$E$28,0)</f>
        <v>1721</v>
      </c>
      <c r="V69" s="8">
        <f t="shared" si="7"/>
        <v>1434.1666666666667</v>
      </c>
      <c r="W69" s="68">
        <f t="shared" si="8"/>
        <v>466.10416666666669</v>
      </c>
      <c r="X69" s="26"/>
      <c r="Y69" s="26"/>
      <c r="Z69" s="26"/>
      <c r="AA69" s="26"/>
      <c r="AB69" s="26"/>
      <c r="AC69" s="26"/>
      <c r="AD69" s="26"/>
      <c r="AE69" s="26"/>
      <c r="AF69" s="26"/>
      <c r="AG69" s="26"/>
      <c r="AH69" s="26"/>
      <c r="AI69" s="14"/>
      <c r="AK69" s="14"/>
      <c r="AM69" s="14"/>
      <c r="AO69" s="14"/>
      <c r="AQ69" s="14"/>
    </row>
    <row r="70" spans="1:43" ht="12.75" customHeight="1" x14ac:dyDescent="0.2">
      <c r="A70" s="4" t="s">
        <v>475</v>
      </c>
      <c r="B70" s="4" t="s">
        <v>2337</v>
      </c>
      <c r="C70" s="5" t="s">
        <v>2338</v>
      </c>
      <c r="D70" s="4" t="s">
        <v>15</v>
      </c>
      <c r="E70" s="8">
        <f>ROUND('10,2'!E70*'1,2'!$E$28,0)</f>
        <v>597</v>
      </c>
      <c r="F70" s="68">
        <f t="shared" si="0"/>
        <v>194.02500000000001</v>
      </c>
      <c r="G70" s="8">
        <f>ROUND('10,2'!F70*'1,2'!$E$28,0)</f>
        <v>660</v>
      </c>
      <c r="H70" s="8">
        <f t="shared" si="1"/>
        <v>550</v>
      </c>
      <c r="I70" s="68">
        <f t="shared" si="2"/>
        <v>178.75</v>
      </c>
      <c r="J70" s="8" t="e">
        <f>ROUND('10,2'!#REF!*'1,2'!$E$28,0)</f>
        <v>#REF!</v>
      </c>
      <c r="K70" s="8" t="e">
        <f>ROUND('10,2'!#REF!*'1,2'!$E$28,0)</f>
        <v>#REF!</v>
      </c>
      <c r="L70" s="8" t="e">
        <f>ROUND('10,2'!#REF!*'1,2'!$E$28,0)</f>
        <v>#REF!</v>
      </c>
      <c r="M70" s="8" t="e">
        <f>ROUND('10,2'!#REF!*'1,2'!$E$28,0)</f>
        <v>#REF!</v>
      </c>
      <c r="N70" s="8">
        <f>ROUND('10,2'!G70*'1,2'!$E$28,0)</f>
        <v>903</v>
      </c>
      <c r="O70" s="68">
        <f t="shared" si="3"/>
        <v>293.47500000000002</v>
      </c>
      <c r="P70" s="8">
        <f>ROUND('10,2'!H70*'1,2'!$E$28,0)</f>
        <v>1013</v>
      </c>
      <c r="Q70" s="8">
        <f t="shared" si="4"/>
        <v>844.16666666666674</v>
      </c>
      <c r="R70" s="68">
        <f t="shared" si="5"/>
        <v>274.35416666666669</v>
      </c>
      <c r="S70" s="8">
        <f>ROUND('10,2'!I70*'1,2'!$E$28,0)</f>
        <v>1517</v>
      </c>
      <c r="T70" s="68">
        <f t="shared" si="6"/>
        <v>493.02500000000003</v>
      </c>
      <c r="U70" s="8">
        <f>ROUND('10,2'!J70*'1,2'!$E$28,0)</f>
        <v>1673</v>
      </c>
      <c r="V70" s="8">
        <f t="shared" si="7"/>
        <v>1394.1666666666667</v>
      </c>
      <c r="W70" s="68">
        <f t="shared" si="8"/>
        <v>453.10416666666669</v>
      </c>
      <c r="X70" s="26"/>
      <c r="Y70" s="26"/>
      <c r="Z70" s="26"/>
      <c r="AA70" s="26"/>
      <c r="AB70" s="26"/>
      <c r="AC70" s="26"/>
      <c r="AD70" s="26"/>
      <c r="AE70" s="26"/>
      <c r="AF70" s="26"/>
      <c r="AG70" s="26"/>
      <c r="AH70" s="26"/>
      <c r="AI70" s="14"/>
      <c r="AK70" s="14"/>
      <c r="AM70" s="14"/>
      <c r="AO70" s="14"/>
      <c r="AQ70" s="14"/>
    </row>
    <row r="71" spans="1:43" ht="12.75" customHeight="1" x14ac:dyDescent="0.2">
      <c r="A71" s="4" t="s">
        <v>478</v>
      </c>
      <c r="B71" s="4" t="s">
        <v>2339</v>
      </c>
      <c r="C71" s="5" t="s">
        <v>2340</v>
      </c>
      <c r="D71" s="4" t="s">
        <v>15</v>
      </c>
      <c r="E71" s="8">
        <f>ROUND('10,2'!E71*'1,2'!$E$28,0)</f>
        <v>215</v>
      </c>
      <c r="F71" s="68">
        <f t="shared" si="0"/>
        <v>69.875</v>
      </c>
      <c r="G71" s="8">
        <f>ROUND('10,2'!F71*'1,2'!$E$28,0)</f>
        <v>238</v>
      </c>
      <c r="H71" s="8">
        <f t="shared" si="1"/>
        <v>198.33333333333334</v>
      </c>
      <c r="I71" s="68">
        <f t="shared" si="2"/>
        <v>64.458333333333343</v>
      </c>
      <c r="J71" s="8" t="e">
        <f>ROUND('10,2'!#REF!*'1,2'!$E$28,0)</f>
        <v>#REF!</v>
      </c>
      <c r="K71" s="8" t="e">
        <f>ROUND('10,2'!#REF!*'1,2'!$E$28,0)</f>
        <v>#REF!</v>
      </c>
      <c r="L71" s="8" t="e">
        <f>ROUND('10,2'!#REF!*'1,2'!$E$28,0)</f>
        <v>#REF!</v>
      </c>
      <c r="M71" s="8" t="e">
        <f>ROUND('10,2'!#REF!*'1,2'!$E$28,0)</f>
        <v>#REF!</v>
      </c>
      <c r="N71" s="8">
        <f>ROUND('10,2'!G71*'1,2'!$E$28,0)</f>
        <v>326</v>
      </c>
      <c r="O71" s="68">
        <f t="shared" si="3"/>
        <v>105.95</v>
      </c>
      <c r="P71" s="8">
        <f>ROUND('10,2'!H71*'1,2'!$E$28,0)</f>
        <v>365</v>
      </c>
      <c r="Q71" s="8">
        <f t="shared" si="4"/>
        <v>304.16666666666669</v>
      </c>
      <c r="R71" s="68">
        <f t="shared" si="5"/>
        <v>98.854166666666671</v>
      </c>
      <c r="S71" s="8">
        <f>ROUND('10,2'!I71*'1,2'!$E$28,0)</f>
        <v>546</v>
      </c>
      <c r="T71" s="68">
        <f t="shared" si="6"/>
        <v>177.45000000000002</v>
      </c>
      <c r="U71" s="8">
        <f>ROUND('10,2'!J71*'1,2'!$E$28,0)</f>
        <v>602</v>
      </c>
      <c r="V71" s="8">
        <f t="shared" si="7"/>
        <v>501.66666666666669</v>
      </c>
      <c r="W71" s="68">
        <f t="shared" si="8"/>
        <v>163.04166666666669</v>
      </c>
      <c r="X71" s="26"/>
      <c r="Y71" s="26"/>
      <c r="Z71" s="26"/>
      <c r="AA71" s="26"/>
      <c r="AB71" s="26"/>
      <c r="AC71" s="26"/>
      <c r="AD71" s="26"/>
      <c r="AE71" s="26"/>
      <c r="AF71" s="26"/>
      <c r="AG71" s="26"/>
      <c r="AH71" s="26"/>
      <c r="AI71" s="14"/>
      <c r="AK71" s="14"/>
      <c r="AM71" s="14"/>
      <c r="AO71" s="14"/>
      <c r="AQ71" s="14"/>
    </row>
    <row r="72" spans="1:43" ht="12.75" customHeight="1" x14ac:dyDescent="0.2">
      <c r="A72" s="4" t="s">
        <v>481</v>
      </c>
      <c r="B72" s="4" t="s">
        <v>2341</v>
      </c>
      <c r="C72" s="5" t="s">
        <v>2342</v>
      </c>
      <c r="D72" s="4" t="s">
        <v>15</v>
      </c>
      <c r="E72" s="8">
        <f>ROUND('10,2'!E72*'1,2'!$E$28,0)</f>
        <v>381</v>
      </c>
      <c r="F72" s="68">
        <f t="shared" si="0"/>
        <v>123.825</v>
      </c>
      <c r="G72" s="8">
        <f>ROUND('10,2'!F72*'1,2'!$E$28,0)</f>
        <v>422</v>
      </c>
      <c r="H72" s="8">
        <f t="shared" si="1"/>
        <v>351.66666666666669</v>
      </c>
      <c r="I72" s="68">
        <f t="shared" si="2"/>
        <v>114.29166666666667</v>
      </c>
      <c r="J72" s="8" t="e">
        <f>ROUND('10,2'!#REF!*'1,2'!$E$28,0)</f>
        <v>#REF!</v>
      </c>
      <c r="K72" s="8" t="e">
        <f>ROUND('10,2'!#REF!*'1,2'!$E$28,0)</f>
        <v>#REF!</v>
      </c>
      <c r="L72" s="8" t="e">
        <f>ROUND('10,2'!#REF!*'1,2'!$E$28,0)</f>
        <v>#REF!</v>
      </c>
      <c r="M72" s="8" t="e">
        <f>ROUND('10,2'!#REF!*'1,2'!$E$28,0)</f>
        <v>#REF!</v>
      </c>
      <c r="N72" s="8">
        <f>ROUND('10,2'!G72*'1,2'!$E$28,0)</f>
        <v>579</v>
      </c>
      <c r="O72" s="68">
        <f t="shared" si="3"/>
        <v>188.17500000000001</v>
      </c>
      <c r="P72" s="8">
        <f>ROUND('10,2'!H72*'1,2'!$E$28,0)</f>
        <v>648</v>
      </c>
      <c r="Q72" s="8">
        <f t="shared" si="4"/>
        <v>540</v>
      </c>
      <c r="R72" s="68">
        <f t="shared" si="5"/>
        <v>175.5</v>
      </c>
      <c r="S72" s="8">
        <f>ROUND('10,2'!I72*'1,2'!$E$28,0)</f>
        <v>971</v>
      </c>
      <c r="T72" s="68">
        <f t="shared" si="6"/>
        <v>315.57499999999999</v>
      </c>
      <c r="U72" s="8">
        <f>ROUND('10,2'!J72*'1,2'!$E$28,0)</f>
        <v>1070</v>
      </c>
      <c r="V72" s="8">
        <f t="shared" si="7"/>
        <v>891.66666666666674</v>
      </c>
      <c r="W72" s="68">
        <f t="shared" si="8"/>
        <v>289.79166666666669</v>
      </c>
      <c r="X72" s="26"/>
      <c r="Y72" s="26"/>
      <c r="Z72" s="26"/>
      <c r="AA72" s="26"/>
      <c r="AB72" s="26"/>
      <c r="AC72" s="26"/>
      <c r="AD72" s="26"/>
      <c r="AE72" s="26"/>
      <c r="AF72" s="26"/>
      <c r="AG72" s="26"/>
      <c r="AH72" s="26"/>
      <c r="AI72" s="14"/>
      <c r="AK72" s="14"/>
      <c r="AM72" s="14"/>
      <c r="AO72" s="14"/>
      <c r="AQ72" s="14"/>
    </row>
    <row r="73" spans="1:43" ht="12.75" customHeight="1" x14ac:dyDescent="0.2">
      <c r="A73" s="4" t="s">
        <v>484</v>
      </c>
      <c r="B73" s="4" t="s">
        <v>2343</v>
      </c>
      <c r="C73" s="5" t="s">
        <v>2344</v>
      </c>
      <c r="D73" s="4" t="s">
        <v>15</v>
      </c>
      <c r="E73" s="8">
        <f>ROUND('10,2'!E73*'1,2'!$E$28,0)</f>
        <v>158</v>
      </c>
      <c r="F73" s="68">
        <f t="shared" si="0"/>
        <v>51.35</v>
      </c>
      <c r="G73" s="8">
        <f>ROUND('10,2'!F73*'1,2'!$E$28,0)</f>
        <v>174</v>
      </c>
      <c r="H73" s="8">
        <f t="shared" si="1"/>
        <v>145</v>
      </c>
      <c r="I73" s="68">
        <f t="shared" si="2"/>
        <v>47.125</v>
      </c>
      <c r="J73" s="8" t="e">
        <f>ROUND('10,2'!#REF!*'1,2'!$E$28,0)</f>
        <v>#REF!</v>
      </c>
      <c r="K73" s="8" t="e">
        <f>ROUND('10,2'!#REF!*'1,2'!$E$28,0)</f>
        <v>#REF!</v>
      </c>
      <c r="L73" s="8" t="e">
        <f>ROUND('10,2'!#REF!*'1,2'!$E$28,0)</f>
        <v>#REF!</v>
      </c>
      <c r="M73" s="8" t="e">
        <f>ROUND('10,2'!#REF!*'1,2'!$E$28,0)</f>
        <v>#REF!</v>
      </c>
      <c r="N73" s="8">
        <f>ROUND('10,2'!G73*'1,2'!$E$28,0)</f>
        <v>236</v>
      </c>
      <c r="O73" s="68">
        <f t="shared" si="3"/>
        <v>76.7</v>
      </c>
      <c r="P73" s="8">
        <f>ROUND('10,2'!H73*'1,2'!$E$28,0)</f>
        <v>260</v>
      </c>
      <c r="Q73" s="8">
        <f t="shared" si="4"/>
        <v>216.66666666666669</v>
      </c>
      <c r="R73" s="68">
        <f t="shared" si="5"/>
        <v>70.416666666666671</v>
      </c>
      <c r="S73" s="8">
        <f>ROUND('10,2'!I73*'1,2'!$E$28,0)</f>
        <v>403</v>
      </c>
      <c r="T73" s="68">
        <f t="shared" si="6"/>
        <v>130.97499999999999</v>
      </c>
      <c r="U73" s="8">
        <f>ROUND('10,2'!J73*'1,2'!$E$28,0)</f>
        <v>441</v>
      </c>
      <c r="V73" s="8">
        <f t="shared" si="7"/>
        <v>367.5</v>
      </c>
      <c r="W73" s="68">
        <f t="shared" si="8"/>
        <v>119.4375</v>
      </c>
      <c r="X73" s="26"/>
      <c r="Y73" s="26"/>
      <c r="Z73" s="26"/>
      <c r="AA73" s="26"/>
      <c r="AB73" s="26"/>
      <c r="AC73" s="26"/>
      <c r="AD73" s="26"/>
      <c r="AE73" s="26"/>
      <c r="AF73" s="26"/>
      <c r="AG73" s="26"/>
      <c r="AH73" s="26"/>
      <c r="AI73" s="14"/>
      <c r="AK73" s="14"/>
      <c r="AM73" s="14"/>
      <c r="AO73" s="14"/>
      <c r="AQ73" s="14"/>
    </row>
    <row r="74" spans="1:43" ht="12.75" customHeight="1" x14ac:dyDescent="0.2">
      <c r="A74" s="4" t="s">
        <v>487</v>
      </c>
      <c r="B74" s="4" t="s">
        <v>2345</v>
      </c>
      <c r="C74" s="5" t="s">
        <v>2346</v>
      </c>
      <c r="D74" s="4" t="s">
        <v>15</v>
      </c>
      <c r="E74" s="8">
        <f>ROUND('10,2'!E74*'1,2'!$E$28,0)</f>
        <v>80</v>
      </c>
      <c r="F74" s="68">
        <f t="shared" si="0"/>
        <v>26</v>
      </c>
      <c r="G74" s="8">
        <f>ROUND('10,2'!F74*'1,2'!$E$28,0)</f>
        <v>87</v>
      </c>
      <c r="H74" s="8">
        <f t="shared" si="1"/>
        <v>72.5</v>
      </c>
      <c r="I74" s="68">
        <f t="shared" si="2"/>
        <v>23.5625</v>
      </c>
      <c r="J74" s="8" t="e">
        <f>ROUND('10,2'!#REF!*'1,2'!$E$28,0)</f>
        <v>#REF!</v>
      </c>
      <c r="K74" s="8" t="e">
        <f>ROUND('10,2'!#REF!*'1,2'!$E$28,0)</f>
        <v>#REF!</v>
      </c>
      <c r="L74" s="8" t="e">
        <f>ROUND('10,2'!#REF!*'1,2'!$E$28,0)</f>
        <v>#REF!</v>
      </c>
      <c r="M74" s="8" t="e">
        <f>ROUND('10,2'!#REF!*'1,2'!$E$28,0)</f>
        <v>#REF!</v>
      </c>
      <c r="N74" s="8">
        <f>ROUND('10,2'!G74*'1,2'!$E$28,0)</f>
        <v>118</v>
      </c>
      <c r="O74" s="68">
        <f t="shared" si="3"/>
        <v>38.35</v>
      </c>
      <c r="P74" s="8">
        <f>ROUND('10,2'!H74*'1,2'!$E$28,0)</f>
        <v>131</v>
      </c>
      <c r="Q74" s="8">
        <f t="shared" si="4"/>
        <v>109.16666666666667</v>
      </c>
      <c r="R74" s="68">
        <f t="shared" si="5"/>
        <v>35.479166666666671</v>
      </c>
      <c r="S74" s="8">
        <f>ROUND('10,2'!I74*'1,2'!$E$28,0)</f>
        <v>201</v>
      </c>
      <c r="T74" s="68">
        <f t="shared" si="6"/>
        <v>65.325000000000003</v>
      </c>
      <c r="U74" s="8">
        <f>ROUND('10,2'!J74*'1,2'!$E$28,0)</f>
        <v>220</v>
      </c>
      <c r="V74" s="8">
        <f t="shared" si="7"/>
        <v>183.33333333333334</v>
      </c>
      <c r="W74" s="68">
        <f t="shared" si="8"/>
        <v>59.583333333333336</v>
      </c>
      <c r="X74" s="26"/>
      <c r="Y74" s="26"/>
      <c r="Z74" s="26"/>
      <c r="AA74" s="26"/>
      <c r="AB74" s="26"/>
      <c r="AC74" s="26"/>
      <c r="AD74" s="26"/>
      <c r="AE74" s="26"/>
      <c r="AF74" s="26"/>
      <c r="AG74" s="26"/>
      <c r="AH74" s="26"/>
      <c r="AI74" s="14"/>
      <c r="AK74" s="14"/>
      <c r="AM74" s="14"/>
      <c r="AO74" s="14"/>
      <c r="AQ74" s="14"/>
    </row>
    <row r="75" spans="1:43" ht="12.75" customHeight="1" x14ac:dyDescent="0.2">
      <c r="A75" s="4" t="s">
        <v>490</v>
      </c>
      <c r="B75" s="4" t="s">
        <v>2347</v>
      </c>
      <c r="C75" s="5" t="s">
        <v>2348</v>
      </c>
      <c r="D75" s="4" t="s">
        <v>15</v>
      </c>
      <c r="E75" s="8">
        <f>ROUND('10,2'!E75*'1,2'!$E$28,0)</f>
        <v>80</v>
      </c>
      <c r="F75" s="68">
        <f t="shared" ref="F75:F138" si="9">E75*$C$5</f>
        <v>26</v>
      </c>
      <c r="G75" s="8">
        <f>ROUND('10,2'!F75*'1,2'!$E$28,0)</f>
        <v>87</v>
      </c>
      <c r="H75" s="8">
        <f t="shared" ref="H75:H138" si="10">G75/1.2</f>
        <v>72.5</v>
      </c>
      <c r="I75" s="68">
        <f t="shared" ref="I75:I138" si="11">H75*$C$5</f>
        <v>23.5625</v>
      </c>
      <c r="J75" s="8" t="e">
        <f>ROUND('10,2'!#REF!*'1,2'!$E$28,0)</f>
        <v>#REF!</v>
      </c>
      <c r="K75" s="8" t="e">
        <f>ROUND('10,2'!#REF!*'1,2'!$E$28,0)</f>
        <v>#REF!</v>
      </c>
      <c r="L75" s="8" t="e">
        <f>ROUND('10,2'!#REF!*'1,2'!$E$28,0)</f>
        <v>#REF!</v>
      </c>
      <c r="M75" s="8" t="e">
        <f>ROUND('10,2'!#REF!*'1,2'!$E$28,0)</f>
        <v>#REF!</v>
      </c>
      <c r="N75" s="8">
        <f>ROUND('10,2'!G75*'1,2'!$E$28,0)</f>
        <v>118</v>
      </c>
      <c r="O75" s="68">
        <f t="shared" ref="O75:O138" si="12">N75*$C$5</f>
        <v>38.35</v>
      </c>
      <c r="P75" s="8">
        <f>ROUND('10,2'!H75*'1,2'!$E$28,0)</f>
        <v>131</v>
      </c>
      <c r="Q75" s="8">
        <f t="shared" ref="Q75:Q138" si="13">P75/1.2</f>
        <v>109.16666666666667</v>
      </c>
      <c r="R75" s="68">
        <f t="shared" ref="R75:R138" si="14">Q75*$C$5</f>
        <v>35.479166666666671</v>
      </c>
      <c r="S75" s="8">
        <f>ROUND('10,2'!I75*'1,2'!$E$28,0)</f>
        <v>201</v>
      </c>
      <c r="T75" s="68">
        <f t="shared" ref="T75:T138" si="15">S75*$C$5</f>
        <v>65.325000000000003</v>
      </c>
      <c r="U75" s="8">
        <f>ROUND('10,2'!J75*'1,2'!$E$28,0)</f>
        <v>220</v>
      </c>
      <c r="V75" s="8">
        <f t="shared" ref="V75:V138" si="16">U75/1.2</f>
        <v>183.33333333333334</v>
      </c>
      <c r="W75" s="68">
        <f t="shared" ref="W75:W138" si="17">V75*$C$5</f>
        <v>59.583333333333336</v>
      </c>
      <c r="X75" s="26"/>
      <c r="Y75" s="26"/>
      <c r="Z75" s="26"/>
      <c r="AA75" s="26"/>
      <c r="AB75" s="26"/>
      <c r="AC75" s="26"/>
      <c r="AD75" s="26"/>
      <c r="AE75" s="26"/>
      <c r="AF75" s="26"/>
      <c r="AG75" s="26"/>
      <c r="AH75" s="26"/>
      <c r="AI75" s="14"/>
      <c r="AK75" s="14"/>
      <c r="AM75" s="14"/>
      <c r="AO75" s="14"/>
      <c r="AQ75" s="14"/>
    </row>
    <row r="76" spans="1:43" ht="12.75" customHeight="1" x14ac:dyDescent="0.2">
      <c r="A76" s="4" t="s">
        <v>492</v>
      </c>
      <c r="B76" s="4" t="s">
        <v>2349</v>
      </c>
      <c r="C76" s="5" t="s">
        <v>2350</v>
      </c>
      <c r="D76" s="4" t="s">
        <v>15</v>
      </c>
      <c r="E76" s="8">
        <f>ROUND('10,2'!E76*'1,2'!$E$28,0)</f>
        <v>323</v>
      </c>
      <c r="F76" s="68">
        <f t="shared" si="9"/>
        <v>104.97500000000001</v>
      </c>
      <c r="G76" s="8">
        <f>ROUND('10,2'!F76*'1,2'!$E$28,0)</f>
        <v>356</v>
      </c>
      <c r="H76" s="8">
        <f t="shared" si="10"/>
        <v>296.66666666666669</v>
      </c>
      <c r="I76" s="68">
        <f t="shared" si="11"/>
        <v>96.416666666666671</v>
      </c>
      <c r="J76" s="8" t="e">
        <f>ROUND('10,2'!#REF!*'1,2'!$E$28,0)</f>
        <v>#REF!</v>
      </c>
      <c r="K76" s="8" t="e">
        <f>ROUND('10,2'!#REF!*'1,2'!$E$28,0)</f>
        <v>#REF!</v>
      </c>
      <c r="L76" s="8" t="e">
        <f>ROUND('10,2'!#REF!*'1,2'!$E$28,0)</f>
        <v>#REF!</v>
      </c>
      <c r="M76" s="8" t="e">
        <f>ROUND('10,2'!#REF!*'1,2'!$E$28,0)</f>
        <v>#REF!</v>
      </c>
      <c r="N76" s="8">
        <f>ROUND('10,2'!G76*'1,2'!$E$28,0)</f>
        <v>490</v>
      </c>
      <c r="O76" s="68">
        <f t="shared" si="12"/>
        <v>159.25</v>
      </c>
      <c r="P76" s="8">
        <f>ROUND('10,2'!H76*'1,2'!$E$28,0)</f>
        <v>546</v>
      </c>
      <c r="Q76" s="8">
        <f t="shared" si="13"/>
        <v>455</v>
      </c>
      <c r="R76" s="68">
        <f t="shared" si="14"/>
        <v>147.875</v>
      </c>
      <c r="S76" s="8">
        <f>ROUND('10,2'!I76*'1,2'!$E$28,0)</f>
        <v>819</v>
      </c>
      <c r="T76" s="68">
        <f t="shared" si="15"/>
        <v>266.17500000000001</v>
      </c>
      <c r="U76" s="8">
        <f>ROUND('10,2'!J76*'1,2'!$E$28,0)</f>
        <v>904</v>
      </c>
      <c r="V76" s="8">
        <f t="shared" si="16"/>
        <v>753.33333333333337</v>
      </c>
      <c r="W76" s="68">
        <f t="shared" si="17"/>
        <v>244.83333333333334</v>
      </c>
      <c r="X76" s="26"/>
      <c r="Y76" s="26"/>
      <c r="Z76" s="26"/>
      <c r="AA76" s="26"/>
      <c r="AB76" s="26"/>
      <c r="AC76" s="26"/>
      <c r="AD76" s="26"/>
      <c r="AE76" s="26"/>
      <c r="AF76" s="26"/>
      <c r="AG76" s="26"/>
      <c r="AH76" s="26"/>
      <c r="AI76" s="14"/>
      <c r="AK76" s="14"/>
      <c r="AM76" s="14"/>
      <c r="AO76" s="14"/>
      <c r="AQ76" s="14"/>
    </row>
    <row r="77" spans="1:43" ht="12.75" customHeight="1" x14ac:dyDescent="0.2">
      <c r="A77" s="4" t="s">
        <v>494</v>
      </c>
      <c r="B77" s="4" t="s">
        <v>2351</v>
      </c>
      <c r="C77" s="5" t="s">
        <v>2352</v>
      </c>
      <c r="D77" s="4" t="s">
        <v>15</v>
      </c>
      <c r="E77" s="8">
        <f>ROUND('10,2'!E77*'1,2'!$E$28,0)</f>
        <v>160</v>
      </c>
      <c r="F77" s="68">
        <f t="shared" si="9"/>
        <v>52</v>
      </c>
      <c r="G77" s="8">
        <f>ROUND('10,2'!F77*'1,2'!$E$28,0)</f>
        <v>177</v>
      </c>
      <c r="H77" s="8">
        <f t="shared" si="10"/>
        <v>147.5</v>
      </c>
      <c r="I77" s="68">
        <f t="shared" si="11"/>
        <v>47.9375</v>
      </c>
      <c r="J77" s="8" t="e">
        <f>ROUND('10,2'!#REF!*'1,2'!$E$28,0)</f>
        <v>#REF!</v>
      </c>
      <c r="K77" s="8" t="e">
        <f>ROUND('10,2'!#REF!*'1,2'!$E$28,0)</f>
        <v>#REF!</v>
      </c>
      <c r="L77" s="8" t="e">
        <f>ROUND('10,2'!#REF!*'1,2'!$E$28,0)</f>
        <v>#REF!</v>
      </c>
      <c r="M77" s="8" t="e">
        <f>ROUND('10,2'!#REF!*'1,2'!$E$28,0)</f>
        <v>#REF!</v>
      </c>
      <c r="N77" s="8">
        <f>ROUND('10,2'!G77*'1,2'!$E$28,0)</f>
        <v>245</v>
      </c>
      <c r="O77" s="68">
        <f t="shared" si="12"/>
        <v>79.625</v>
      </c>
      <c r="P77" s="8">
        <f>ROUND('10,2'!H77*'1,2'!$E$28,0)</f>
        <v>275</v>
      </c>
      <c r="Q77" s="8">
        <f t="shared" si="13"/>
        <v>229.16666666666669</v>
      </c>
      <c r="R77" s="68">
        <f t="shared" si="14"/>
        <v>74.479166666666671</v>
      </c>
      <c r="S77" s="8">
        <f>ROUND('10,2'!I77*'1,2'!$E$28,0)</f>
        <v>411</v>
      </c>
      <c r="T77" s="68">
        <f t="shared" si="15"/>
        <v>133.57500000000002</v>
      </c>
      <c r="U77" s="8">
        <f>ROUND('10,2'!J77*'1,2'!$E$28,0)</f>
        <v>453</v>
      </c>
      <c r="V77" s="8">
        <f t="shared" si="16"/>
        <v>377.5</v>
      </c>
      <c r="W77" s="68">
        <f t="shared" si="17"/>
        <v>122.6875</v>
      </c>
      <c r="X77" s="26"/>
      <c r="Y77" s="26"/>
      <c r="Z77" s="26"/>
      <c r="AA77" s="26"/>
      <c r="AB77" s="26"/>
      <c r="AC77" s="26"/>
      <c r="AD77" s="26"/>
      <c r="AE77" s="26"/>
      <c r="AF77" s="26"/>
      <c r="AG77" s="26"/>
      <c r="AH77" s="26"/>
      <c r="AI77" s="14"/>
      <c r="AK77" s="14"/>
      <c r="AM77" s="14"/>
      <c r="AO77" s="14"/>
      <c r="AQ77" s="14"/>
    </row>
    <row r="78" spans="1:43" ht="12.75" customHeight="1" x14ac:dyDescent="0.2">
      <c r="A78" s="4" t="s">
        <v>496</v>
      </c>
      <c r="B78" s="4" t="s">
        <v>2353</v>
      </c>
      <c r="C78" s="5" t="s">
        <v>2354</v>
      </c>
      <c r="D78" s="4" t="s">
        <v>15</v>
      </c>
      <c r="E78" s="8">
        <f>ROUND('10,2'!E78*'1,2'!$E$28,0)</f>
        <v>160</v>
      </c>
      <c r="F78" s="68">
        <f t="shared" si="9"/>
        <v>52</v>
      </c>
      <c r="G78" s="8">
        <f>ROUND('10,2'!F78*'1,2'!$E$28,0)</f>
        <v>177</v>
      </c>
      <c r="H78" s="8">
        <f t="shared" si="10"/>
        <v>147.5</v>
      </c>
      <c r="I78" s="68">
        <f t="shared" si="11"/>
        <v>47.9375</v>
      </c>
      <c r="J78" s="8" t="e">
        <f>ROUND('10,2'!#REF!*'1,2'!$E$28,0)</f>
        <v>#REF!</v>
      </c>
      <c r="K78" s="8" t="e">
        <f>ROUND('10,2'!#REF!*'1,2'!$E$28,0)</f>
        <v>#REF!</v>
      </c>
      <c r="L78" s="8" t="e">
        <f>ROUND('10,2'!#REF!*'1,2'!$E$28,0)</f>
        <v>#REF!</v>
      </c>
      <c r="M78" s="8" t="e">
        <f>ROUND('10,2'!#REF!*'1,2'!$E$28,0)</f>
        <v>#REF!</v>
      </c>
      <c r="N78" s="8">
        <f>ROUND('10,2'!G78*'1,2'!$E$28,0)</f>
        <v>245</v>
      </c>
      <c r="O78" s="68">
        <f t="shared" si="12"/>
        <v>79.625</v>
      </c>
      <c r="P78" s="8">
        <f>ROUND('10,2'!H78*'1,2'!$E$28,0)</f>
        <v>275</v>
      </c>
      <c r="Q78" s="8">
        <f t="shared" si="13"/>
        <v>229.16666666666669</v>
      </c>
      <c r="R78" s="68">
        <f t="shared" si="14"/>
        <v>74.479166666666671</v>
      </c>
      <c r="S78" s="8">
        <f>ROUND('10,2'!I78*'1,2'!$E$28,0)</f>
        <v>411</v>
      </c>
      <c r="T78" s="68">
        <f t="shared" si="15"/>
        <v>133.57500000000002</v>
      </c>
      <c r="U78" s="8">
        <f>ROUND('10,2'!J78*'1,2'!$E$28,0)</f>
        <v>453</v>
      </c>
      <c r="V78" s="8">
        <f t="shared" si="16"/>
        <v>377.5</v>
      </c>
      <c r="W78" s="68">
        <f t="shared" si="17"/>
        <v>122.6875</v>
      </c>
      <c r="X78" s="26"/>
      <c r="Y78" s="26"/>
      <c r="Z78" s="26"/>
      <c r="AA78" s="26"/>
      <c r="AB78" s="26"/>
      <c r="AC78" s="26"/>
      <c r="AD78" s="26"/>
      <c r="AE78" s="26"/>
      <c r="AF78" s="26"/>
      <c r="AG78" s="26"/>
      <c r="AH78" s="26"/>
      <c r="AI78" s="14"/>
      <c r="AK78" s="14"/>
      <c r="AM78" s="14"/>
      <c r="AO78" s="14"/>
      <c r="AQ78" s="14"/>
    </row>
    <row r="79" spans="1:43" ht="12.75" customHeight="1" x14ac:dyDescent="0.2">
      <c r="A79" s="4" t="s">
        <v>498</v>
      </c>
      <c r="B79" s="4" t="s">
        <v>2355</v>
      </c>
      <c r="C79" s="5" t="s">
        <v>2356</v>
      </c>
      <c r="D79" s="4" t="s">
        <v>15</v>
      </c>
      <c r="E79" s="8">
        <f>ROUND('10,2'!E79*'1,2'!$E$28,0)</f>
        <v>164</v>
      </c>
      <c r="F79" s="68">
        <f t="shared" si="9"/>
        <v>53.300000000000004</v>
      </c>
      <c r="G79" s="8">
        <f>ROUND('10,2'!F79*'1,2'!$E$28,0)</f>
        <v>179</v>
      </c>
      <c r="H79" s="8">
        <f t="shared" si="10"/>
        <v>149.16666666666669</v>
      </c>
      <c r="I79" s="68">
        <f t="shared" si="11"/>
        <v>48.479166666666671</v>
      </c>
      <c r="J79" s="8" t="e">
        <f>ROUND('10,2'!#REF!*'1,2'!$E$28,0)</f>
        <v>#REF!</v>
      </c>
      <c r="K79" s="8" t="e">
        <f>ROUND('10,2'!#REF!*'1,2'!$E$28,0)</f>
        <v>#REF!</v>
      </c>
      <c r="L79" s="8" t="e">
        <f>ROUND('10,2'!#REF!*'1,2'!$E$28,0)</f>
        <v>#REF!</v>
      </c>
      <c r="M79" s="8" t="e">
        <f>ROUND('10,2'!#REF!*'1,2'!$E$28,0)</f>
        <v>#REF!</v>
      </c>
      <c r="N79" s="8">
        <f>ROUND('10,2'!G79*'1,2'!$E$28,0)</f>
        <v>243</v>
      </c>
      <c r="O79" s="68">
        <f t="shared" si="12"/>
        <v>78.975000000000009</v>
      </c>
      <c r="P79" s="8">
        <f>ROUND('10,2'!H79*'1,2'!$E$28,0)</f>
        <v>270</v>
      </c>
      <c r="Q79" s="8">
        <f t="shared" si="13"/>
        <v>225</v>
      </c>
      <c r="R79" s="68">
        <f t="shared" si="14"/>
        <v>73.125</v>
      </c>
      <c r="S79" s="8">
        <f>ROUND('10,2'!I79*'1,2'!$E$28,0)</f>
        <v>414</v>
      </c>
      <c r="T79" s="68">
        <f t="shared" si="15"/>
        <v>134.55000000000001</v>
      </c>
      <c r="U79" s="8">
        <f>ROUND('10,2'!J79*'1,2'!$E$28,0)</f>
        <v>455</v>
      </c>
      <c r="V79" s="8">
        <f t="shared" si="16"/>
        <v>379.16666666666669</v>
      </c>
      <c r="W79" s="68">
        <f t="shared" si="17"/>
        <v>123.22916666666667</v>
      </c>
      <c r="X79" s="26"/>
      <c r="Y79" s="26"/>
      <c r="Z79" s="26"/>
      <c r="AA79" s="26"/>
      <c r="AB79" s="26"/>
      <c r="AC79" s="26"/>
      <c r="AD79" s="26"/>
      <c r="AE79" s="26"/>
      <c r="AF79" s="26"/>
      <c r="AG79" s="26"/>
      <c r="AH79" s="26"/>
      <c r="AI79" s="14"/>
      <c r="AK79" s="14"/>
      <c r="AM79" s="14"/>
      <c r="AO79" s="14"/>
      <c r="AQ79" s="14"/>
    </row>
    <row r="80" spans="1:43" ht="12.75" customHeight="1" x14ac:dyDescent="0.2">
      <c r="A80" s="4" t="s">
        <v>500</v>
      </c>
      <c r="B80" s="4" t="s">
        <v>2357</v>
      </c>
      <c r="C80" s="5" t="s">
        <v>2358</v>
      </c>
      <c r="D80" s="4" t="s">
        <v>15</v>
      </c>
      <c r="E80" s="8">
        <f>ROUND('10,2'!E80*'1,2'!$E$28,0)</f>
        <v>494</v>
      </c>
      <c r="F80" s="68">
        <f t="shared" si="9"/>
        <v>160.55000000000001</v>
      </c>
      <c r="G80" s="8">
        <f>ROUND('10,2'!F80*'1,2'!$E$28,0)</f>
        <v>544</v>
      </c>
      <c r="H80" s="8">
        <f t="shared" si="10"/>
        <v>453.33333333333337</v>
      </c>
      <c r="I80" s="68">
        <f t="shared" si="11"/>
        <v>147.33333333333334</v>
      </c>
      <c r="J80" s="8" t="e">
        <f>ROUND('10,2'!#REF!*'1,2'!$E$28,0)</f>
        <v>#REF!</v>
      </c>
      <c r="K80" s="8" t="e">
        <f>ROUND('10,2'!#REF!*'1,2'!$E$28,0)</f>
        <v>#REF!</v>
      </c>
      <c r="L80" s="8" t="e">
        <f>ROUND('10,2'!#REF!*'1,2'!$E$28,0)</f>
        <v>#REF!</v>
      </c>
      <c r="M80" s="8" t="e">
        <f>ROUND('10,2'!#REF!*'1,2'!$E$28,0)</f>
        <v>#REF!</v>
      </c>
      <c r="N80" s="8">
        <f>ROUND('10,2'!G80*'1,2'!$E$28,0)</f>
        <v>732</v>
      </c>
      <c r="O80" s="68">
        <f t="shared" si="12"/>
        <v>237.9</v>
      </c>
      <c r="P80" s="8">
        <f>ROUND('10,2'!H80*'1,2'!$E$28,0)</f>
        <v>817</v>
      </c>
      <c r="Q80" s="8">
        <f t="shared" si="13"/>
        <v>680.83333333333337</v>
      </c>
      <c r="R80" s="68">
        <f t="shared" si="14"/>
        <v>221.27083333333334</v>
      </c>
      <c r="S80" s="8">
        <f>ROUND('10,2'!I80*'1,2'!$E$28,0)</f>
        <v>1254</v>
      </c>
      <c r="T80" s="68">
        <f t="shared" si="15"/>
        <v>407.55</v>
      </c>
      <c r="U80" s="8">
        <f>ROUND('10,2'!J80*'1,2'!$E$28,0)</f>
        <v>1377</v>
      </c>
      <c r="V80" s="8">
        <f t="shared" si="16"/>
        <v>1147.5</v>
      </c>
      <c r="W80" s="68">
        <f t="shared" si="17"/>
        <v>372.9375</v>
      </c>
      <c r="X80" s="26"/>
      <c r="Y80" s="26"/>
      <c r="Z80" s="26"/>
      <c r="AA80" s="26"/>
      <c r="AB80" s="26"/>
      <c r="AC80" s="26"/>
      <c r="AD80" s="26"/>
      <c r="AE80" s="26"/>
      <c r="AF80" s="26"/>
      <c r="AG80" s="26"/>
      <c r="AH80" s="26"/>
      <c r="AI80" s="14"/>
      <c r="AK80" s="14"/>
      <c r="AM80" s="14"/>
      <c r="AO80" s="14"/>
      <c r="AQ80" s="14"/>
    </row>
    <row r="81" spans="1:43" ht="12.75" customHeight="1" x14ac:dyDescent="0.2">
      <c r="A81" s="4" t="s">
        <v>502</v>
      </c>
      <c r="B81" s="4" t="s">
        <v>2359</v>
      </c>
      <c r="C81" s="5" t="s">
        <v>2360</v>
      </c>
      <c r="D81" s="4" t="s">
        <v>15</v>
      </c>
      <c r="E81" s="8">
        <f>ROUND('10,2'!E81*'1,2'!$E$28,0)</f>
        <v>494</v>
      </c>
      <c r="F81" s="68">
        <f t="shared" si="9"/>
        <v>160.55000000000001</v>
      </c>
      <c r="G81" s="8">
        <f>ROUND('10,2'!F81*'1,2'!$E$28,0)</f>
        <v>544</v>
      </c>
      <c r="H81" s="8">
        <f t="shared" si="10"/>
        <v>453.33333333333337</v>
      </c>
      <c r="I81" s="68">
        <f t="shared" si="11"/>
        <v>147.33333333333334</v>
      </c>
      <c r="J81" s="8" t="e">
        <f>ROUND('10,2'!#REF!*'1,2'!$E$28,0)</f>
        <v>#REF!</v>
      </c>
      <c r="K81" s="8" t="e">
        <f>ROUND('10,2'!#REF!*'1,2'!$E$28,0)</f>
        <v>#REF!</v>
      </c>
      <c r="L81" s="8" t="e">
        <f>ROUND('10,2'!#REF!*'1,2'!$E$28,0)</f>
        <v>#REF!</v>
      </c>
      <c r="M81" s="8" t="e">
        <f>ROUND('10,2'!#REF!*'1,2'!$E$28,0)</f>
        <v>#REF!</v>
      </c>
      <c r="N81" s="8">
        <f>ROUND('10,2'!G81*'1,2'!$E$28,0)</f>
        <v>732</v>
      </c>
      <c r="O81" s="68">
        <f t="shared" si="12"/>
        <v>237.9</v>
      </c>
      <c r="P81" s="8">
        <f>ROUND('10,2'!H81*'1,2'!$E$28,0)</f>
        <v>817</v>
      </c>
      <c r="Q81" s="8">
        <f t="shared" si="13"/>
        <v>680.83333333333337</v>
      </c>
      <c r="R81" s="68">
        <f t="shared" si="14"/>
        <v>221.27083333333334</v>
      </c>
      <c r="S81" s="8">
        <f>ROUND('10,2'!I81*'1,2'!$E$28,0)</f>
        <v>1254</v>
      </c>
      <c r="T81" s="68">
        <f t="shared" si="15"/>
        <v>407.55</v>
      </c>
      <c r="U81" s="8">
        <f>ROUND('10,2'!J81*'1,2'!$E$28,0)</f>
        <v>1377</v>
      </c>
      <c r="V81" s="8">
        <f t="shared" si="16"/>
        <v>1147.5</v>
      </c>
      <c r="W81" s="68">
        <f t="shared" si="17"/>
        <v>372.9375</v>
      </c>
      <c r="X81" s="26"/>
      <c r="Y81" s="26"/>
      <c r="Z81" s="26"/>
      <c r="AA81" s="26"/>
      <c r="AB81" s="26"/>
      <c r="AC81" s="26"/>
      <c r="AD81" s="26"/>
      <c r="AE81" s="26"/>
      <c r="AF81" s="26"/>
      <c r="AG81" s="26"/>
      <c r="AH81" s="26"/>
      <c r="AI81" s="14"/>
      <c r="AK81" s="14"/>
      <c r="AM81" s="14"/>
      <c r="AO81" s="14"/>
      <c r="AQ81" s="14"/>
    </row>
    <row r="82" spans="1:43" ht="12.75" customHeight="1" x14ac:dyDescent="0.2">
      <c r="A82" s="4" t="s">
        <v>504</v>
      </c>
      <c r="B82" s="4" t="s">
        <v>2361</v>
      </c>
      <c r="C82" s="5" t="s">
        <v>2362</v>
      </c>
      <c r="D82" s="4" t="s">
        <v>15</v>
      </c>
      <c r="E82" s="8">
        <f>ROUND('10,2'!E82*'1,2'!$E$28,0)</f>
        <v>538</v>
      </c>
      <c r="F82" s="68">
        <f t="shared" si="9"/>
        <v>174.85</v>
      </c>
      <c r="G82" s="8">
        <f>ROUND('10,2'!F82*'1,2'!$E$28,0)</f>
        <v>594</v>
      </c>
      <c r="H82" s="8">
        <f t="shared" si="10"/>
        <v>495</v>
      </c>
      <c r="I82" s="68">
        <f t="shared" si="11"/>
        <v>160.875</v>
      </c>
      <c r="J82" s="8" t="e">
        <f>ROUND('10,2'!#REF!*'1,2'!$E$28,0)</f>
        <v>#REF!</v>
      </c>
      <c r="K82" s="8" t="e">
        <f>ROUND('10,2'!#REF!*'1,2'!$E$28,0)</f>
        <v>#REF!</v>
      </c>
      <c r="L82" s="8" t="e">
        <f>ROUND('10,2'!#REF!*'1,2'!$E$28,0)</f>
        <v>#REF!</v>
      </c>
      <c r="M82" s="8" t="e">
        <f>ROUND('10,2'!#REF!*'1,2'!$E$28,0)</f>
        <v>#REF!</v>
      </c>
      <c r="N82" s="8">
        <f>ROUND('10,2'!G82*'1,2'!$E$28,0)</f>
        <v>815</v>
      </c>
      <c r="O82" s="68">
        <f t="shared" si="12"/>
        <v>264.875</v>
      </c>
      <c r="P82" s="8">
        <f>ROUND('10,2'!H82*'1,2'!$E$28,0)</f>
        <v>913</v>
      </c>
      <c r="Q82" s="8">
        <f t="shared" si="13"/>
        <v>760.83333333333337</v>
      </c>
      <c r="R82" s="68">
        <f t="shared" si="14"/>
        <v>247.27083333333334</v>
      </c>
      <c r="S82" s="8">
        <f>ROUND('10,2'!I82*'1,2'!$E$28,0)</f>
        <v>1366</v>
      </c>
      <c r="T82" s="68">
        <f t="shared" si="15"/>
        <v>443.95</v>
      </c>
      <c r="U82" s="8">
        <f>ROUND('10,2'!J82*'1,2'!$E$28,0)</f>
        <v>1508</v>
      </c>
      <c r="V82" s="8">
        <f t="shared" si="16"/>
        <v>1256.6666666666667</v>
      </c>
      <c r="W82" s="68">
        <f t="shared" si="17"/>
        <v>408.41666666666669</v>
      </c>
      <c r="X82" s="26"/>
      <c r="Y82" s="26"/>
      <c r="Z82" s="26"/>
      <c r="AA82" s="26"/>
      <c r="AB82" s="26"/>
      <c r="AC82" s="26"/>
      <c r="AD82" s="26"/>
      <c r="AE82" s="26"/>
      <c r="AF82" s="26"/>
      <c r="AG82" s="26"/>
      <c r="AH82" s="26"/>
      <c r="AI82" s="14"/>
      <c r="AK82" s="14"/>
      <c r="AM82" s="14"/>
      <c r="AO82" s="14"/>
      <c r="AQ82" s="14"/>
    </row>
    <row r="83" spans="1:43" ht="12.75" customHeight="1" x14ac:dyDescent="0.2">
      <c r="A83" s="4" t="s">
        <v>506</v>
      </c>
      <c r="B83" s="4" t="s">
        <v>2363</v>
      </c>
      <c r="C83" s="5" t="s">
        <v>2364</v>
      </c>
      <c r="D83" s="4" t="s">
        <v>15</v>
      </c>
      <c r="E83" s="8">
        <f>ROUND('10,2'!E83*'1,2'!$E$28,0)</f>
        <v>376</v>
      </c>
      <c r="F83" s="68">
        <f t="shared" si="9"/>
        <v>122.2</v>
      </c>
      <c r="G83" s="8">
        <f>ROUND('10,2'!F83*'1,2'!$E$28,0)</f>
        <v>415</v>
      </c>
      <c r="H83" s="8">
        <f t="shared" si="10"/>
        <v>345.83333333333337</v>
      </c>
      <c r="I83" s="68">
        <f t="shared" si="11"/>
        <v>112.39583333333334</v>
      </c>
      <c r="J83" s="8" t="e">
        <f>ROUND('10,2'!#REF!*'1,2'!$E$28,0)</f>
        <v>#REF!</v>
      </c>
      <c r="K83" s="8" t="e">
        <f>ROUND('10,2'!#REF!*'1,2'!$E$28,0)</f>
        <v>#REF!</v>
      </c>
      <c r="L83" s="8" t="e">
        <f>ROUND('10,2'!#REF!*'1,2'!$E$28,0)</f>
        <v>#REF!</v>
      </c>
      <c r="M83" s="8" t="e">
        <f>ROUND('10,2'!#REF!*'1,2'!$E$28,0)</f>
        <v>#REF!</v>
      </c>
      <c r="N83" s="8">
        <f>ROUND('10,2'!G83*'1,2'!$E$28,0)</f>
        <v>571</v>
      </c>
      <c r="O83" s="68">
        <f t="shared" si="12"/>
        <v>185.57500000000002</v>
      </c>
      <c r="P83" s="8">
        <f>ROUND('10,2'!H83*'1,2'!$E$28,0)</f>
        <v>639</v>
      </c>
      <c r="Q83" s="8">
        <f t="shared" si="13"/>
        <v>532.5</v>
      </c>
      <c r="R83" s="68">
        <f t="shared" si="14"/>
        <v>173.0625</v>
      </c>
      <c r="S83" s="8">
        <f>ROUND('10,2'!I83*'1,2'!$E$28,0)</f>
        <v>956</v>
      </c>
      <c r="T83" s="68">
        <f t="shared" si="15"/>
        <v>310.7</v>
      </c>
      <c r="U83" s="8">
        <f>ROUND('10,2'!J83*'1,2'!$E$28,0)</f>
        <v>1055</v>
      </c>
      <c r="V83" s="8">
        <f t="shared" si="16"/>
        <v>879.16666666666674</v>
      </c>
      <c r="W83" s="68">
        <f t="shared" si="17"/>
        <v>285.72916666666669</v>
      </c>
      <c r="X83" s="26"/>
      <c r="Y83" s="26"/>
      <c r="Z83" s="26"/>
      <c r="AA83" s="26"/>
      <c r="AB83" s="26"/>
      <c r="AC83" s="26"/>
      <c r="AD83" s="26"/>
      <c r="AE83" s="26"/>
      <c r="AF83" s="26"/>
      <c r="AG83" s="26"/>
      <c r="AH83" s="26"/>
      <c r="AI83" s="14"/>
      <c r="AK83" s="14"/>
      <c r="AM83" s="14"/>
      <c r="AO83" s="14"/>
      <c r="AQ83" s="14"/>
    </row>
    <row r="84" spans="1:43" ht="12.75" customHeight="1" x14ac:dyDescent="0.2">
      <c r="A84" s="4" t="s">
        <v>509</v>
      </c>
      <c r="B84" s="4" t="s">
        <v>2365</v>
      </c>
      <c r="C84" s="5" t="s">
        <v>2366</v>
      </c>
      <c r="D84" s="4" t="s">
        <v>15</v>
      </c>
      <c r="E84" s="8">
        <f>ROUND('10,2'!E84*'1,2'!$E$28,0)</f>
        <v>580</v>
      </c>
      <c r="F84" s="68">
        <f t="shared" si="9"/>
        <v>188.5</v>
      </c>
      <c r="G84" s="8">
        <f>ROUND('10,2'!F84*'1,2'!$E$28,0)</f>
        <v>641</v>
      </c>
      <c r="H84" s="8">
        <f t="shared" si="10"/>
        <v>534.16666666666674</v>
      </c>
      <c r="I84" s="68">
        <f t="shared" si="11"/>
        <v>173.60416666666669</v>
      </c>
      <c r="J84" s="8" t="e">
        <f>ROUND('10,2'!#REF!*'1,2'!$E$28,0)</f>
        <v>#REF!</v>
      </c>
      <c r="K84" s="8" t="e">
        <f>ROUND('10,2'!#REF!*'1,2'!$E$28,0)</f>
        <v>#REF!</v>
      </c>
      <c r="L84" s="8" t="e">
        <f>ROUND('10,2'!#REF!*'1,2'!$E$28,0)</f>
        <v>#REF!</v>
      </c>
      <c r="M84" s="8" t="e">
        <f>ROUND('10,2'!#REF!*'1,2'!$E$28,0)</f>
        <v>#REF!</v>
      </c>
      <c r="N84" s="8">
        <f>ROUND('10,2'!G84*'1,2'!$E$28,0)</f>
        <v>880</v>
      </c>
      <c r="O84" s="68">
        <f t="shared" si="12"/>
        <v>286</v>
      </c>
      <c r="P84" s="8">
        <f>ROUND('10,2'!H84*'1,2'!$E$28,0)</f>
        <v>984</v>
      </c>
      <c r="Q84" s="8">
        <f t="shared" si="13"/>
        <v>820</v>
      </c>
      <c r="R84" s="68">
        <f t="shared" si="14"/>
        <v>266.5</v>
      </c>
      <c r="S84" s="8">
        <f>ROUND('10,2'!I84*'1,2'!$E$28,0)</f>
        <v>1476</v>
      </c>
      <c r="T84" s="68">
        <f t="shared" si="15"/>
        <v>479.7</v>
      </c>
      <c r="U84" s="8">
        <f>ROUND('10,2'!J84*'1,2'!$E$28,0)</f>
        <v>1627</v>
      </c>
      <c r="V84" s="8">
        <f t="shared" si="16"/>
        <v>1355.8333333333335</v>
      </c>
      <c r="W84" s="68">
        <f t="shared" si="17"/>
        <v>440.64583333333337</v>
      </c>
      <c r="X84" s="26"/>
      <c r="Y84" s="26"/>
      <c r="Z84" s="26"/>
      <c r="AA84" s="26"/>
      <c r="AB84" s="26"/>
      <c r="AC84" s="26"/>
      <c r="AD84" s="26"/>
      <c r="AE84" s="26"/>
      <c r="AF84" s="26"/>
      <c r="AG84" s="26"/>
      <c r="AH84" s="26"/>
      <c r="AI84" s="14"/>
      <c r="AK84" s="14"/>
      <c r="AM84" s="14"/>
      <c r="AO84" s="14"/>
      <c r="AQ84" s="14"/>
    </row>
    <row r="85" spans="1:43" ht="12.75" customHeight="1" x14ac:dyDescent="0.2">
      <c r="A85" s="4" t="s">
        <v>512</v>
      </c>
      <c r="B85" s="4" t="s">
        <v>2367</v>
      </c>
      <c r="C85" s="5" t="s">
        <v>2368</v>
      </c>
      <c r="D85" s="4" t="s">
        <v>15</v>
      </c>
      <c r="E85" s="8">
        <f>ROUND('10,2'!E85*'1,2'!$E$28,0)</f>
        <v>323</v>
      </c>
      <c r="F85" s="68">
        <f t="shared" si="9"/>
        <v>104.97500000000001</v>
      </c>
      <c r="G85" s="8">
        <f>ROUND('10,2'!F85*'1,2'!$E$28,0)</f>
        <v>356</v>
      </c>
      <c r="H85" s="8">
        <f t="shared" si="10"/>
        <v>296.66666666666669</v>
      </c>
      <c r="I85" s="68">
        <f t="shared" si="11"/>
        <v>96.416666666666671</v>
      </c>
      <c r="J85" s="8" t="e">
        <f>ROUND('10,2'!#REF!*'1,2'!$E$28,0)</f>
        <v>#REF!</v>
      </c>
      <c r="K85" s="8" t="e">
        <f>ROUND('10,2'!#REF!*'1,2'!$E$28,0)</f>
        <v>#REF!</v>
      </c>
      <c r="L85" s="8" t="e">
        <f>ROUND('10,2'!#REF!*'1,2'!$E$28,0)</f>
        <v>#REF!</v>
      </c>
      <c r="M85" s="8" t="e">
        <f>ROUND('10,2'!#REF!*'1,2'!$E$28,0)</f>
        <v>#REF!</v>
      </c>
      <c r="N85" s="8">
        <f>ROUND('10,2'!G85*'1,2'!$E$28,0)</f>
        <v>490</v>
      </c>
      <c r="O85" s="68">
        <f t="shared" si="12"/>
        <v>159.25</v>
      </c>
      <c r="P85" s="8">
        <f>ROUND('10,2'!H85*'1,2'!$E$28,0)</f>
        <v>546</v>
      </c>
      <c r="Q85" s="8">
        <f t="shared" si="13"/>
        <v>455</v>
      </c>
      <c r="R85" s="68">
        <f t="shared" si="14"/>
        <v>147.875</v>
      </c>
      <c r="S85" s="8">
        <f>ROUND('10,2'!I85*'1,2'!$E$28,0)</f>
        <v>819</v>
      </c>
      <c r="T85" s="68">
        <f t="shared" si="15"/>
        <v>266.17500000000001</v>
      </c>
      <c r="U85" s="8">
        <f>ROUND('10,2'!J85*'1,2'!$E$28,0)</f>
        <v>904</v>
      </c>
      <c r="V85" s="8">
        <f t="shared" si="16"/>
        <v>753.33333333333337</v>
      </c>
      <c r="W85" s="68">
        <f t="shared" si="17"/>
        <v>244.83333333333334</v>
      </c>
      <c r="X85" s="26"/>
      <c r="Y85" s="26"/>
      <c r="Z85" s="26"/>
      <c r="AA85" s="26"/>
      <c r="AB85" s="26"/>
      <c r="AC85" s="26"/>
      <c r="AD85" s="26"/>
      <c r="AE85" s="26"/>
      <c r="AF85" s="26"/>
      <c r="AG85" s="26"/>
      <c r="AH85" s="26"/>
      <c r="AI85" s="14"/>
      <c r="AK85" s="14"/>
      <c r="AM85" s="14"/>
      <c r="AO85" s="14"/>
      <c r="AQ85" s="14"/>
    </row>
    <row r="86" spans="1:43" ht="12.75" customHeight="1" x14ac:dyDescent="0.2">
      <c r="A86" s="4" t="s">
        <v>515</v>
      </c>
      <c r="B86" s="4" t="s">
        <v>2369</v>
      </c>
      <c r="C86" s="5" t="s">
        <v>2370</v>
      </c>
      <c r="D86" s="4" t="s">
        <v>15</v>
      </c>
      <c r="E86" s="8">
        <f>ROUND('10,2'!E86*'1,2'!$E$28,0)</f>
        <v>404</v>
      </c>
      <c r="F86" s="68">
        <f t="shared" si="9"/>
        <v>131.30000000000001</v>
      </c>
      <c r="G86" s="8">
        <f>ROUND('10,2'!F86*'1,2'!$E$28,0)</f>
        <v>446</v>
      </c>
      <c r="H86" s="8">
        <f t="shared" si="10"/>
        <v>371.66666666666669</v>
      </c>
      <c r="I86" s="68">
        <f t="shared" si="11"/>
        <v>120.79166666666667</v>
      </c>
      <c r="J86" s="8" t="e">
        <f>ROUND('10,2'!#REF!*'1,2'!$E$28,0)</f>
        <v>#REF!</v>
      </c>
      <c r="K86" s="8" t="e">
        <f>ROUND('10,2'!#REF!*'1,2'!$E$28,0)</f>
        <v>#REF!</v>
      </c>
      <c r="L86" s="8" t="e">
        <f>ROUND('10,2'!#REF!*'1,2'!$E$28,0)</f>
        <v>#REF!</v>
      </c>
      <c r="M86" s="8" t="e">
        <f>ROUND('10,2'!#REF!*'1,2'!$E$28,0)</f>
        <v>#REF!</v>
      </c>
      <c r="N86" s="8">
        <f>ROUND('10,2'!G86*'1,2'!$E$28,0)</f>
        <v>610</v>
      </c>
      <c r="O86" s="68">
        <f t="shared" si="12"/>
        <v>198.25</v>
      </c>
      <c r="P86" s="8">
        <f>ROUND('10,2'!H86*'1,2'!$E$28,0)</f>
        <v>683</v>
      </c>
      <c r="Q86" s="8">
        <f t="shared" si="13"/>
        <v>569.16666666666674</v>
      </c>
      <c r="R86" s="68">
        <f t="shared" si="14"/>
        <v>184.97916666666669</v>
      </c>
      <c r="S86" s="8">
        <f>ROUND('10,2'!I86*'1,2'!$E$28,0)</f>
        <v>1025</v>
      </c>
      <c r="T86" s="68">
        <f t="shared" si="15"/>
        <v>333.125</v>
      </c>
      <c r="U86" s="8">
        <f>ROUND('10,2'!J86*'1,2'!$E$28,0)</f>
        <v>1132</v>
      </c>
      <c r="V86" s="8">
        <f t="shared" si="16"/>
        <v>943.33333333333337</v>
      </c>
      <c r="W86" s="68">
        <f t="shared" si="17"/>
        <v>306.58333333333337</v>
      </c>
      <c r="X86" s="26"/>
      <c r="Y86" s="26"/>
      <c r="Z86" s="26"/>
      <c r="AA86" s="26"/>
      <c r="AB86" s="26"/>
      <c r="AC86" s="26"/>
      <c r="AD86" s="26"/>
      <c r="AE86" s="26"/>
      <c r="AF86" s="26"/>
      <c r="AG86" s="26"/>
      <c r="AH86" s="26"/>
      <c r="AI86" s="14"/>
      <c r="AK86" s="14"/>
      <c r="AM86" s="14"/>
      <c r="AO86" s="14"/>
      <c r="AQ86" s="14"/>
    </row>
    <row r="87" spans="1:43" ht="12.75" customHeight="1" x14ac:dyDescent="0.2">
      <c r="A87" s="4" t="s">
        <v>518</v>
      </c>
      <c r="B87" s="4" t="s">
        <v>2371</v>
      </c>
      <c r="C87" s="5" t="s">
        <v>2372</v>
      </c>
      <c r="D87" s="4" t="s">
        <v>15</v>
      </c>
      <c r="E87" s="8">
        <f>ROUND('10,2'!E87*'1,2'!$E$28,0)</f>
        <v>129</v>
      </c>
      <c r="F87" s="68">
        <f t="shared" si="9"/>
        <v>41.925000000000004</v>
      </c>
      <c r="G87" s="8">
        <f>ROUND('10,2'!F87*'1,2'!$E$28,0)</f>
        <v>141</v>
      </c>
      <c r="H87" s="8">
        <f t="shared" si="10"/>
        <v>117.5</v>
      </c>
      <c r="I87" s="68">
        <f t="shared" si="11"/>
        <v>38.1875</v>
      </c>
      <c r="J87" s="8" t="e">
        <f>ROUND('10,2'!#REF!*'1,2'!$E$28,0)</f>
        <v>#REF!</v>
      </c>
      <c r="K87" s="8" t="e">
        <f>ROUND('10,2'!#REF!*'1,2'!$E$28,0)</f>
        <v>#REF!</v>
      </c>
      <c r="L87" s="8" t="e">
        <f>ROUND('10,2'!#REF!*'1,2'!$E$28,0)</f>
        <v>#REF!</v>
      </c>
      <c r="M87" s="8" t="e">
        <f>ROUND('10,2'!#REF!*'1,2'!$E$28,0)</f>
        <v>#REF!</v>
      </c>
      <c r="N87" s="8">
        <f>ROUND('10,2'!G87*'1,2'!$E$28,0)</f>
        <v>197</v>
      </c>
      <c r="O87" s="68">
        <f t="shared" si="12"/>
        <v>64.025000000000006</v>
      </c>
      <c r="P87" s="8">
        <f>ROUND('10,2'!H87*'1,2'!$E$28,0)</f>
        <v>219</v>
      </c>
      <c r="Q87" s="8">
        <f t="shared" si="13"/>
        <v>182.5</v>
      </c>
      <c r="R87" s="68">
        <f t="shared" si="14"/>
        <v>59.3125</v>
      </c>
      <c r="S87" s="8">
        <f>ROUND('10,2'!I87*'1,2'!$E$28,0)</f>
        <v>328</v>
      </c>
      <c r="T87" s="68">
        <f t="shared" si="15"/>
        <v>106.60000000000001</v>
      </c>
      <c r="U87" s="8">
        <f>ROUND('10,2'!J87*'1,2'!$E$28,0)</f>
        <v>363</v>
      </c>
      <c r="V87" s="8">
        <f t="shared" si="16"/>
        <v>302.5</v>
      </c>
      <c r="W87" s="68">
        <f t="shared" si="17"/>
        <v>98.3125</v>
      </c>
      <c r="X87" s="26"/>
      <c r="Y87" s="26"/>
      <c r="Z87" s="26"/>
      <c r="AA87" s="26"/>
      <c r="AB87" s="26"/>
      <c r="AC87" s="26"/>
      <c r="AD87" s="26"/>
      <c r="AE87" s="26"/>
      <c r="AF87" s="26"/>
      <c r="AG87" s="26"/>
      <c r="AH87" s="26"/>
      <c r="AI87" s="14"/>
      <c r="AK87" s="14"/>
      <c r="AM87" s="14"/>
      <c r="AO87" s="14"/>
      <c r="AQ87" s="14"/>
    </row>
    <row r="88" spans="1:43" ht="12.75" customHeight="1" x14ac:dyDescent="0.2">
      <c r="A88" s="4" t="s">
        <v>521</v>
      </c>
      <c r="B88" s="4" t="s">
        <v>2373</v>
      </c>
      <c r="C88" s="5" t="s">
        <v>2374</v>
      </c>
      <c r="D88" s="4" t="s">
        <v>15</v>
      </c>
      <c r="E88" s="8">
        <f>ROUND('10,2'!E88*'1,2'!$E$28,0)</f>
        <v>108</v>
      </c>
      <c r="F88" s="68">
        <f t="shared" si="9"/>
        <v>35.1</v>
      </c>
      <c r="G88" s="8">
        <f>ROUND('10,2'!F88*'1,2'!$E$28,0)</f>
        <v>119</v>
      </c>
      <c r="H88" s="8">
        <f t="shared" si="10"/>
        <v>99.166666666666671</v>
      </c>
      <c r="I88" s="68">
        <f t="shared" si="11"/>
        <v>32.229166666666671</v>
      </c>
      <c r="J88" s="8" t="e">
        <f>ROUND('10,2'!#REF!*'1,2'!$E$28,0)</f>
        <v>#REF!</v>
      </c>
      <c r="K88" s="8" t="e">
        <f>ROUND('10,2'!#REF!*'1,2'!$E$28,0)</f>
        <v>#REF!</v>
      </c>
      <c r="L88" s="8" t="e">
        <f>ROUND('10,2'!#REF!*'1,2'!$E$28,0)</f>
        <v>#REF!</v>
      </c>
      <c r="M88" s="8" t="e">
        <f>ROUND('10,2'!#REF!*'1,2'!$E$28,0)</f>
        <v>#REF!</v>
      </c>
      <c r="N88" s="8">
        <f>ROUND('10,2'!G88*'1,2'!$E$28,0)</f>
        <v>164</v>
      </c>
      <c r="O88" s="68">
        <f t="shared" si="12"/>
        <v>53.300000000000004</v>
      </c>
      <c r="P88" s="8">
        <f>ROUND('10,2'!H88*'1,2'!$E$28,0)</f>
        <v>181</v>
      </c>
      <c r="Q88" s="8">
        <f t="shared" si="13"/>
        <v>150.83333333333334</v>
      </c>
      <c r="R88" s="68">
        <f t="shared" si="14"/>
        <v>49.020833333333336</v>
      </c>
      <c r="S88" s="8">
        <f>ROUND('10,2'!I88*'1,2'!$E$28,0)</f>
        <v>275</v>
      </c>
      <c r="T88" s="68">
        <f t="shared" si="15"/>
        <v>89.375</v>
      </c>
      <c r="U88" s="8">
        <f>ROUND('10,2'!J88*'1,2'!$E$28,0)</f>
        <v>302</v>
      </c>
      <c r="V88" s="8">
        <f t="shared" si="16"/>
        <v>251.66666666666669</v>
      </c>
      <c r="W88" s="68">
        <f t="shared" si="17"/>
        <v>81.791666666666671</v>
      </c>
      <c r="X88" s="26"/>
      <c r="Y88" s="26"/>
      <c r="Z88" s="26"/>
      <c r="AA88" s="26"/>
      <c r="AB88" s="26"/>
      <c r="AC88" s="26"/>
      <c r="AD88" s="26"/>
      <c r="AE88" s="26"/>
      <c r="AF88" s="26"/>
      <c r="AG88" s="26"/>
      <c r="AH88" s="26"/>
      <c r="AI88" s="14"/>
      <c r="AK88" s="14"/>
      <c r="AM88" s="14"/>
      <c r="AO88" s="14"/>
      <c r="AQ88" s="14"/>
    </row>
    <row r="89" spans="1:43" ht="12.75" customHeight="1" x14ac:dyDescent="0.2">
      <c r="A89" s="4" t="s">
        <v>524</v>
      </c>
      <c r="B89" s="4" t="s">
        <v>2375</v>
      </c>
      <c r="C89" s="5" t="s">
        <v>2376</v>
      </c>
      <c r="D89" s="4" t="s">
        <v>15</v>
      </c>
      <c r="E89" s="8">
        <f>ROUND('10,2'!E89*'1,2'!$E$28,0)</f>
        <v>349</v>
      </c>
      <c r="F89" s="68">
        <f t="shared" si="9"/>
        <v>113.425</v>
      </c>
      <c r="G89" s="8">
        <f>ROUND('10,2'!F89*'1,2'!$E$28,0)</f>
        <v>386</v>
      </c>
      <c r="H89" s="8">
        <f t="shared" si="10"/>
        <v>321.66666666666669</v>
      </c>
      <c r="I89" s="68">
        <f t="shared" si="11"/>
        <v>104.54166666666667</v>
      </c>
      <c r="J89" s="8" t="e">
        <f>ROUND('10,2'!#REF!*'1,2'!$E$28,0)</f>
        <v>#REF!</v>
      </c>
      <c r="K89" s="8" t="e">
        <f>ROUND('10,2'!#REF!*'1,2'!$E$28,0)</f>
        <v>#REF!</v>
      </c>
      <c r="L89" s="8" t="e">
        <f>ROUND('10,2'!#REF!*'1,2'!$E$28,0)</f>
        <v>#REF!</v>
      </c>
      <c r="M89" s="8" t="e">
        <f>ROUND('10,2'!#REF!*'1,2'!$E$28,0)</f>
        <v>#REF!</v>
      </c>
      <c r="N89" s="8">
        <f>ROUND('10,2'!G89*'1,2'!$E$28,0)</f>
        <v>530</v>
      </c>
      <c r="O89" s="68">
        <f t="shared" si="12"/>
        <v>172.25</v>
      </c>
      <c r="P89" s="8">
        <f>ROUND('10,2'!H89*'1,2'!$E$28,0)</f>
        <v>594</v>
      </c>
      <c r="Q89" s="8">
        <f t="shared" si="13"/>
        <v>495</v>
      </c>
      <c r="R89" s="68">
        <f t="shared" si="14"/>
        <v>160.875</v>
      </c>
      <c r="S89" s="8">
        <f>ROUND('10,2'!I89*'1,2'!$E$28,0)</f>
        <v>888</v>
      </c>
      <c r="T89" s="68">
        <f t="shared" si="15"/>
        <v>288.60000000000002</v>
      </c>
      <c r="U89" s="8">
        <f>ROUND('10,2'!J89*'1,2'!$E$28,0)</f>
        <v>979</v>
      </c>
      <c r="V89" s="8">
        <f t="shared" si="16"/>
        <v>815.83333333333337</v>
      </c>
      <c r="W89" s="68">
        <f t="shared" si="17"/>
        <v>265.14583333333337</v>
      </c>
      <c r="X89" s="26"/>
      <c r="Y89" s="26"/>
      <c r="Z89" s="26"/>
      <c r="AA89" s="26"/>
      <c r="AB89" s="26"/>
      <c r="AC89" s="26"/>
      <c r="AD89" s="26"/>
      <c r="AE89" s="26"/>
      <c r="AF89" s="26"/>
      <c r="AG89" s="26"/>
      <c r="AH89" s="26"/>
      <c r="AI89" s="14"/>
      <c r="AK89" s="14"/>
      <c r="AM89" s="14"/>
      <c r="AO89" s="14"/>
      <c r="AQ89" s="14"/>
    </row>
    <row r="90" spans="1:43" ht="12.75" customHeight="1" x14ac:dyDescent="0.2">
      <c r="A90" s="4" t="s">
        <v>527</v>
      </c>
      <c r="B90" s="4" t="s">
        <v>2377</v>
      </c>
      <c r="C90" s="5" t="s">
        <v>2378</v>
      </c>
      <c r="D90" s="4" t="s">
        <v>15</v>
      </c>
      <c r="E90" s="8">
        <f>ROUND('10,2'!E90*'1,2'!$E$28,0)</f>
        <v>326</v>
      </c>
      <c r="F90" s="68">
        <f t="shared" si="9"/>
        <v>105.95</v>
      </c>
      <c r="G90" s="8">
        <f>ROUND('10,2'!F90*'1,2'!$E$28,0)</f>
        <v>344</v>
      </c>
      <c r="H90" s="8">
        <f t="shared" si="10"/>
        <v>286.66666666666669</v>
      </c>
      <c r="I90" s="68">
        <f t="shared" si="11"/>
        <v>93.166666666666671</v>
      </c>
      <c r="J90" s="8" t="e">
        <f>ROUND('10,2'!#REF!*'1,2'!$E$28,0)</f>
        <v>#REF!</v>
      </c>
      <c r="K90" s="8" t="e">
        <f>ROUND('10,2'!#REF!*'1,2'!$E$28,0)</f>
        <v>#REF!</v>
      </c>
      <c r="L90" s="8" t="e">
        <f>ROUND('10,2'!#REF!*'1,2'!$E$28,0)</f>
        <v>#REF!</v>
      </c>
      <c r="M90" s="8" t="e">
        <f>ROUND('10,2'!#REF!*'1,2'!$E$28,0)</f>
        <v>#REF!</v>
      </c>
      <c r="N90" s="8">
        <f>ROUND('10,2'!G90*'1,2'!$E$28,0)</f>
        <v>326</v>
      </c>
      <c r="O90" s="68">
        <f t="shared" si="12"/>
        <v>105.95</v>
      </c>
      <c r="P90" s="8">
        <f>ROUND('10,2'!H90*'1,2'!$E$28,0)</f>
        <v>344</v>
      </c>
      <c r="Q90" s="8">
        <f t="shared" si="13"/>
        <v>286.66666666666669</v>
      </c>
      <c r="R90" s="68">
        <f t="shared" si="14"/>
        <v>93.166666666666671</v>
      </c>
      <c r="S90" s="8">
        <f>ROUND('10,2'!I90*'1,2'!$E$28,0)</f>
        <v>792</v>
      </c>
      <c r="T90" s="68">
        <f t="shared" si="15"/>
        <v>257.40000000000003</v>
      </c>
      <c r="U90" s="8">
        <f>ROUND('10,2'!J90*'1,2'!$E$28,0)</f>
        <v>826</v>
      </c>
      <c r="V90" s="8">
        <f t="shared" si="16"/>
        <v>688.33333333333337</v>
      </c>
      <c r="W90" s="68">
        <f t="shared" si="17"/>
        <v>223.70833333333334</v>
      </c>
      <c r="X90" s="26"/>
      <c r="Y90" s="26"/>
      <c r="Z90" s="26"/>
      <c r="AA90" s="26"/>
      <c r="AB90" s="26"/>
      <c r="AC90" s="26"/>
      <c r="AD90" s="26"/>
      <c r="AE90" s="26"/>
      <c r="AF90" s="26"/>
      <c r="AG90" s="26"/>
      <c r="AH90" s="26"/>
      <c r="AI90" s="14"/>
      <c r="AK90" s="14"/>
      <c r="AM90" s="14"/>
      <c r="AO90" s="14"/>
      <c r="AQ90" s="14"/>
    </row>
    <row r="91" spans="1:43" ht="12.75" customHeight="1" x14ac:dyDescent="0.2">
      <c r="A91" s="4" t="s">
        <v>530</v>
      </c>
      <c r="B91" s="4" t="s">
        <v>2379</v>
      </c>
      <c r="C91" s="5" t="s">
        <v>2380</v>
      </c>
      <c r="D91" s="4" t="s">
        <v>15</v>
      </c>
      <c r="E91" s="8">
        <f>ROUND('10,2'!E91*'1,2'!$E$28,0)</f>
        <v>164</v>
      </c>
      <c r="F91" s="68">
        <f t="shared" si="9"/>
        <v>53.300000000000004</v>
      </c>
      <c r="G91" s="8">
        <f>ROUND('10,2'!F91*'1,2'!$E$28,0)</f>
        <v>171</v>
      </c>
      <c r="H91" s="8">
        <f t="shared" si="10"/>
        <v>142.5</v>
      </c>
      <c r="I91" s="68">
        <f t="shared" si="11"/>
        <v>46.3125</v>
      </c>
      <c r="J91" s="8" t="e">
        <f>ROUND('10,2'!#REF!*'1,2'!$E$28,0)</f>
        <v>#REF!</v>
      </c>
      <c r="K91" s="8" t="e">
        <f>ROUND('10,2'!#REF!*'1,2'!$E$28,0)</f>
        <v>#REF!</v>
      </c>
      <c r="L91" s="8" t="e">
        <f>ROUND('10,2'!#REF!*'1,2'!$E$28,0)</f>
        <v>#REF!</v>
      </c>
      <c r="M91" s="8" t="e">
        <f>ROUND('10,2'!#REF!*'1,2'!$E$28,0)</f>
        <v>#REF!</v>
      </c>
      <c r="N91" s="8">
        <f>ROUND('10,2'!G91*'1,2'!$E$28,0)</f>
        <v>164</v>
      </c>
      <c r="O91" s="68">
        <f t="shared" si="12"/>
        <v>53.300000000000004</v>
      </c>
      <c r="P91" s="8">
        <f>ROUND('10,2'!H91*'1,2'!$E$28,0)</f>
        <v>171</v>
      </c>
      <c r="Q91" s="8">
        <f t="shared" si="13"/>
        <v>142.5</v>
      </c>
      <c r="R91" s="68">
        <f t="shared" si="14"/>
        <v>46.3125</v>
      </c>
      <c r="S91" s="8">
        <f>ROUND('10,2'!I91*'1,2'!$E$28,0)</f>
        <v>395</v>
      </c>
      <c r="T91" s="68">
        <f t="shared" si="15"/>
        <v>128.375</v>
      </c>
      <c r="U91" s="8">
        <f>ROUND('10,2'!J91*'1,2'!$E$28,0)</f>
        <v>412</v>
      </c>
      <c r="V91" s="8">
        <f t="shared" si="16"/>
        <v>343.33333333333337</v>
      </c>
      <c r="W91" s="68">
        <f t="shared" si="17"/>
        <v>111.58333333333334</v>
      </c>
      <c r="X91" s="26"/>
      <c r="Y91" s="26"/>
      <c r="Z91" s="26"/>
      <c r="AA91" s="26"/>
      <c r="AB91" s="26"/>
      <c r="AC91" s="26"/>
      <c r="AD91" s="26"/>
      <c r="AE91" s="26"/>
      <c r="AF91" s="26"/>
      <c r="AG91" s="26"/>
      <c r="AH91" s="26"/>
      <c r="AI91" s="14"/>
      <c r="AK91" s="14"/>
      <c r="AM91" s="14"/>
      <c r="AO91" s="14"/>
      <c r="AQ91" s="14"/>
    </row>
    <row r="92" spans="1:43" ht="12.75" customHeight="1" x14ac:dyDescent="0.2">
      <c r="A92" s="4" t="s">
        <v>533</v>
      </c>
      <c r="B92" s="4" t="s">
        <v>2381</v>
      </c>
      <c r="C92" s="5" t="s">
        <v>2382</v>
      </c>
      <c r="D92" s="4" t="s">
        <v>15</v>
      </c>
      <c r="E92" s="8">
        <f>ROUND('10,2'!E92*'1,2'!$E$28,0)</f>
        <v>164</v>
      </c>
      <c r="F92" s="68">
        <f t="shared" si="9"/>
        <v>53.300000000000004</v>
      </c>
      <c r="G92" s="8">
        <f>ROUND('10,2'!F92*'1,2'!$E$28,0)</f>
        <v>171</v>
      </c>
      <c r="H92" s="8">
        <f t="shared" si="10"/>
        <v>142.5</v>
      </c>
      <c r="I92" s="68">
        <f t="shared" si="11"/>
        <v>46.3125</v>
      </c>
      <c r="J92" s="8" t="e">
        <f>ROUND('10,2'!#REF!*'1,2'!$E$28,0)</f>
        <v>#REF!</v>
      </c>
      <c r="K92" s="8" t="e">
        <f>ROUND('10,2'!#REF!*'1,2'!$E$28,0)</f>
        <v>#REF!</v>
      </c>
      <c r="L92" s="8" t="e">
        <f>ROUND('10,2'!#REF!*'1,2'!$E$28,0)</f>
        <v>#REF!</v>
      </c>
      <c r="M92" s="8" t="e">
        <f>ROUND('10,2'!#REF!*'1,2'!$E$28,0)</f>
        <v>#REF!</v>
      </c>
      <c r="N92" s="8">
        <f>ROUND('10,2'!G92*'1,2'!$E$28,0)</f>
        <v>164</v>
      </c>
      <c r="O92" s="68">
        <f t="shared" si="12"/>
        <v>53.300000000000004</v>
      </c>
      <c r="P92" s="8">
        <f>ROUND('10,2'!H92*'1,2'!$E$28,0)</f>
        <v>171</v>
      </c>
      <c r="Q92" s="8">
        <f t="shared" si="13"/>
        <v>142.5</v>
      </c>
      <c r="R92" s="68">
        <f t="shared" si="14"/>
        <v>46.3125</v>
      </c>
      <c r="S92" s="8">
        <f>ROUND('10,2'!I92*'1,2'!$E$28,0)</f>
        <v>395</v>
      </c>
      <c r="T92" s="68">
        <f t="shared" si="15"/>
        <v>128.375</v>
      </c>
      <c r="U92" s="8">
        <f>ROUND('10,2'!J92*'1,2'!$E$28,0)</f>
        <v>412</v>
      </c>
      <c r="V92" s="8">
        <f t="shared" si="16"/>
        <v>343.33333333333337</v>
      </c>
      <c r="W92" s="68">
        <f t="shared" si="17"/>
        <v>111.58333333333334</v>
      </c>
      <c r="X92" s="26"/>
      <c r="Y92" s="26"/>
      <c r="Z92" s="26"/>
      <c r="AA92" s="26"/>
      <c r="AB92" s="26"/>
      <c r="AC92" s="26"/>
      <c r="AD92" s="26"/>
      <c r="AE92" s="26"/>
      <c r="AF92" s="26"/>
      <c r="AG92" s="26"/>
      <c r="AH92" s="26"/>
      <c r="AI92" s="14"/>
      <c r="AK92" s="14"/>
      <c r="AM92" s="14"/>
      <c r="AO92" s="14"/>
      <c r="AQ92" s="14"/>
    </row>
    <row r="93" spans="1:43" ht="12.75" customHeight="1" x14ac:dyDescent="0.2">
      <c r="A93" s="4" t="s">
        <v>536</v>
      </c>
      <c r="B93" s="4" t="s">
        <v>2383</v>
      </c>
      <c r="C93" s="5" t="s">
        <v>2384</v>
      </c>
      <c r="D93" s="4" t="s">
        <v>15</v>
      </c>
      <c r="E93" s="8">
        <f>ROUND('10,2'!E93*'1,2'!$E$28,0)</f>
        <v>986</v>
      </c>
      <c r="F93" s="68">
        <f t="shared" si="9"/>
        <v>320.45</v>
      </c>
      <c r="G93" s="8">
        <f>ROUND('10,2'!F93*'1,2'!$E$28,0)</f>
        <v>1090</v>
      </c>
      <c r="H93" s="8">
        <f t="shared" si="10"/>
        <v>908.33333333333337</v>
      </c>
      <c r="I93" s="68">
        <f t="shared" si="11"/>
        <v>295.20833333333337</v>
      </c>
      <c r="J93" s="8" t="e">
        <f>ROUND('10,2'!#REF!*'1,2'!$E$28,0)</f>
        <v>#REF!</v>
      </c>
      <c r="K93" s="8" t="e">
        <f>ROUND('10,2'!#REF!*'1,2'!$E$28,0)</f>
        <v>#REF!</v>
      </c>
      <c r="L93" s="8" t="e">
        <f>ROUND('10,2'!#REF!*'1,2'!$E$28,0)</f>
        <v>#REF!</v>
      </c>
      <c r="M93" s="8" t="e">
        <f>ROUND('10,2'!#REF!*'1,2'!$E$28,0)</f>
        <v>#REF!</v>
      </c>
      <c r="N93" s="8">
        <f>ROUND('10,2'!G93*'1,2'!$E$28,0)</f>
        <v>1464</v>
      </c>
      <c r="O93" s="68">
        <f t="shared" si="12"/>
        <v>475.8</v>
      </c>
      <c r="P93" s="8">
        <f>ROUND('10,2'!H93*'1,2'!$E$28,0)</f>
        <v>1636</v>
      </c>
      <c r="Q93" s="8">
        <f t="shared" si="13"/>
        <v>1363.3333333333335</v>
      </c>
      <c r="R93" s="68">
        <f t="shared" si="14"/>
        <v>443.08333333333337</v>
      </c>
      <c r="S93" s="8">
        <f>ROUND('10,2'!I93*'1,2'!$E$28,0)</f>
        <v>2506</v>
      </c>
      <c r="T93" s="68">
        <f t="shared" si="15"/>
        <v>814.45</v>
      </c>
      <c r="U93" s="8">
        <f>ROUND('10,2'!J93*'1,2'!$E$28,0)</f>
        <v>2752</v>
      </c>
      <c r="V93" s="8">
        <f t="shared" si="16"/>
        <v>2293.3333333333335</v>
      </c>
      <c r="W93" s="68">
        <f t="shared" si="17"/>
        <v>745.33333333333337</v>
      </c>
      <c r="X93" s="26"/>
      <c r="Y93" s="26"/>
      <c r="Z93" s="26"/>
      <c r="AA93" s="26"/>
      <c r="AB93" s="26"/>
      <c r="AC93" s="26"/>
      <c r="AD93" s="26"/>
      <c r="AE93" s="26"/>
      <c r="AF93" s="26"/>
      <c r="AG93" s="26"/>
      <c r="AH93" s="26"/>
      <c r="AI93" s="14"/>
      <c r="AK93" s="14"/>
      <c r="AM93" s="14"/>
      <c r="AO93" s="14"/>
      <c r="AQ93" s="14"/>
    </row>
    <row r="94" spans="1:43" ht="12.75" customHeight="1" x14ac:dyDescent="0.2">
      <c r="A94" s="4" t="s">
        <v>539</v>
      </c>
      <c r="B94" s="4" t="s">
        <v>2385</v>
      </c>
      <c r="C94" s="5" t="s">
        <v>2386</v>
      </c>
      <c r="D94" s="4" t="s">
        <v>15</v>
      </c>
      <c r="E94" s="8">
        <f>ROUND('10,2'!E94*'1,2'!$E$28,0)</f>
        <v>494</v>
      </c>
      <c r="F94" s="68">
        <f t="shared" si="9"/>
        <v>160.55000000000001</v>
      </c>
      <c r="G94" s="8">
        <f>ROUND('10,2'!F94*'1,2'!$E$28,0)</f>
        <v>544</v>
      </c>
      <c r="H94" s="8">
        <f t="shared" si="10"/>
        <v>453.33333333333337</v>
      </c>
      <c r="I94" s="68">
        <f t="shared" si="11"/>
        <v>147.33333333333334</v>
      </c>
      <c r="J94" s="8" t="e">
        <f>ROUND('10,2'!#REF!*'1,2'!$E$28,0)</f>
        <v>#REF!</v>
      </c>
      <c r="K94" s="8" t="e">
        <f>ROUND('10,2'!#REF!*'1,2'!$E$28,0)</f>
        <v>#REF!</v>
      </c>
      <c r="L94" s="8" t="e">
        <f>ROUND('10,2'!#REF!*'1,2'!$E$28,0)</f>
        <v>#REF!</v>
      </c>
      <c r="M94" s="8" t="e">
        <f>ROUND('10,2'!#REF!*'1,2'!$E$28,0)</f>
        <v>#REF!</v>
      </c>
      <c r="N94" s="8">
        <f>ROUND('10,2'!G94*'1,2'!$E$28,0)</f>
        <v>732</v>
      </c>
      <c r="O94" s="68">
        <f t="shared" si="12"/>
        <v>237.9</v>
      </c>
      <c r="P94" s="8">
        <f>ROUND('10,2'!H94*'1,2'!$E$28,0)</f>
        <v>817</v>
      </c>
      <c r="Q94" s="8">
        <f t="shared" si="13"/>
        <v>680.83333333333337</v>
      </c>
      <c r="R94" s="68">
        <f t="shared" si="14"/>
        <v>221.27083333333334</v>
      </c>
      <c r="S94" s="8">
        <f>ROUND('10,2'!I94*'1,2'!$E$28,0)</f>
        <v>1254</v>
      </c>
      <c r="T94" s="68">
        <f t="shared" si="15"/>
        <v>407.55</v>
      </c>
      <c r="U94" s="8">
        <f>ROUND('10,2'!J94*'1,2'!$E$28,0)</f>
        <v>1377</v>
      </c>
      <c r="V94" s="8">
        <f t="shared" si="16"/>
        <v>1147.5</v>
      </c>
      <c r="W94" s="68">
        <f t="shared" si="17"/>
        <v>372.9375</v>
      </c>
      <c r="X94" s="26"/>
      <c r="Y94" s="26"/>
      <c r="Z94" s="26"/>
      <c r="AA94" s="26"/>
      <c r="AB94" s="26"/>
      <c r="AC94" s="26"/>
      <c r="AD94" s="26"/>
      <c r="AE94" s="26"/>
      <c r="AF94" s="26"/>
      <c r="AG94" s="26"/>
      <c r="AH94" s="26"/>
      <c r="AI94" s="14"/>
      <c r="AK94" s="14"/>
      <c r="AM94" s="14"/>
      <c r="AO94" s="14"/>
      <c r="AQ94" s="14"/>
    </row>
    <row r="95" spans="1:43" ht="12.75" customHeight="1" x14ac:dyDescent="0.2">
      <c r="A95" s="4" t="s">
        <v>542</v>
      </c>
      <c r="B95" s="4" t="s">
        <v>2387</v>
      </c>
      <c r="C95" s="5" t="s">
        <v>2388</v>
      </c>
      <c r="D95" s="4" t="s">
        <v>15</v>
      </c>
      <c r="E95" s="8">
        <f>ROUND('10,2'!E95*'1,2'!$E$28,0)</f>
        <v>494</v>
      </c>
      <c r="F95" s="68">
        <f t="shared" si="9"/>
        <v>160.55000000000001</v>
      </c>
      <c r="G95" s="8">
        <f>ROUND('10,2'!F95*'1,2'!$E$28,0)</f>
        <v>544</v>
      </c>
      <c r="H95" s="8">
        <f t="shared" si="10"/>
        <v>453.33333333333337</v>
      </c>
      <c r="I95" s="68">
        <f t="shared" si="11"/>
        <v>147.33333333333334</v>
      </c>
      <c r="J95" s="8" t="e">
        <f>ROUND('10,2'!#REF!*'1,2'!$E$28,0)</f>
        <v>#REF!</v>
      </c>
      <c r="K95" s="8" t="e">
        <f>ROUND('10,2'!#REF!*'1,2'!$E$28,0)</f>
        <v>#REF!</v>
      </c>
      <c r="L95" s="8" t="e">
        <f>ROUND('10,2'!#REF!*'1,2'!$E$28,0)</f>
        <v>#REF!</v>
      </c>
      <c r="M95" s="8" t="e">
        <f>ROUND('10,2'!#REF!*'1,2'!$E$28,0)</f>
        <v>#REF!</v>
      </c>
      <c r="N95" s="8">
        <f>ROUND('10,2'!G95*'1,2'!$E$28,0)</f>
        <v>732</v>
      </c>
      <c r="O95" s="68">
        <f t="shared" si="12"/>
        <v>237.9</v>
      </c>
      <c r="P95" s="8">
        <f>ROUND('10,2'!H95*'1,2'!$E$28,0)</f>
        <v>817</v>
      </c>
      <c r="Q95" s="8">
        <f t="shared" si="13"/>
        <v>680.83333333333337</v>
      </c>
      <c r="R95" s="68">
        <f t="shared" si="14"/>
        <v>221.27083333333334</v>
      </c>
      <c r="S95" s="8">
        <f>ROUND('10,2'!I95*'1,2'!$E$28,0)</f>
        <v>1254</v>
      </c>
      <c r="T95" s="68">
        <f t="shared" si="15"/>
        <v>407.55</v>
      </c>
      <c r="U95" s="8">
        <f>ROUND('10,2'!J95*'1,2'!$E$28,0)</f>
        <v>1377</v>
      </c>
      <c r="V95" s="8">
        <f t="shared" si="16"/>
        <v>1147.5</v>
      </c>
      <c r="W95" s="68">
        <f t="shared" si="17"/>
        <v>372.9375</v>
      </c>
      <c r="X95" s="26"/>
      <c r="Y95" s="26"/>
      <c r="Z95" s="26"/>
      <c r="AA95" s="26"/>
      <c r="AB95" s="26"/>
      <c r="AC95" s="26"/>
      <c r="AD95" s="26"/>
      <c r="AE95" s="26"/>
      <c r="AF95" s="26"/>
      <c r="AG95" s="26"/>
      <c r="AH95" s="26"/>
      <c r="AI95" s="14"/>
      <c r="AK95" s="14"/>
      <c r="AM95" s="14"/>
      <c r="AO95" s="14"/>
      <c r="AQ95" s="14"/>
    </row>
    <row r="96" spans="1:43" ht="12.75" customHeight="1" x14ac:dyDescent="0.2">
      <c r="A96" s="4" t="s">
        <v>545</v>
      </c>
      <c r="B96" s="4" t="s">
        <v>2389</v>
      </c>
      <c r="C96" s="5" t="s">
        <v>2390</v>
      </c>
      <c r="D96" s="4" t="s">
        <v>15</v>
      </c>
      <c r="E96" s="8">
        <f>ROUND('10,2'!E96*'1,2'!$E$28,0)</f>
        <v>395</v>
      </c>
      <c r="F96" s="68">
        <f t="shared" si="9"/>
        <v>128.375</v>
      </c>
      <c r="G96" s="8">
        <f>ROUND('10,2'!F96*'1,2'!$E$28,0)</f>
        <v>449</v>
      </c>
      <c r="H96" s="8">
        <f t="shared" si="10"/>
        <v>374.16666666666669</v>
      </c>
      <c r="I96" s="68">
        <f t="shared" si="11"/>
        <v>121.60416666666667</v>
      </c>
      <c r="J96" s="8" t="e">
        <f>ROUND('10,2'!#REF!*'1,2'!$E$28,0)</f>
        <v>#REF!</v>
      </c>
      <c r="K96" s="8" t="e">
        <f>ROUND('10,2'!#REF!*'1,2'!$E$28,0)</f>
        <v>#REF!</v>
      </c>
      <c r="L96" s="8" t="e">
        <f>ROUND('10,2'!#REF!*'1,2'!$E$28,0)</f>
        <v>#REF!</v>
      </c>
      <c r="M96" s="8" t="e">
        <f>ROUND('10,2'!#REF!*'1,2'!$E$28,0)</f>
        <v>#REF!</v>
      </c>
      <c r="N96" s="8">
        <f>ROUND('10,2'!G96*'1,2'!$E$28,0)</f>
        <v>703</v>
      </c>
      <c r="O96" s="68">
        <f t="shared" si="12"/>
        <v>228.47499999999999</v>
      </c>
      <c r="P96" s="8">
        <f>ROUND('10,2'!H96*'1,2'!$E$28,0)</f>
        <v>801</v>
      </c>
      <c r="Q96" s="8">
        <f t="shared" si="13"/>
        <v>667.5</v>
      </c>
      <c r="R96" s="68">
        <f t="shared" si="14"/>
        <v>216.9375</v>
      </c>
      <c r="S96" s="8">
        <f>ROUND('10,2'!I96*'1,2'!$E$28,0)</f>
        <v>1031</v>
      </c>
      <c r="T96" s="68">
        <f t="shared" si="15"/>
        <v>335.07499999999999</v>
      </c>
      <c r="U96" s="8">
        <f>ROUND('10,2'!J96*'1,2'!$E$28,0)</f>
        <v>1166</v>
      </c>
      <c r="V96" s="8">
        <f t="shared" si="16"/>
        <v>971.66666666666674</v>
      </c>
      <c r="W96" s="68">
        <f t="shared" si="17"/>
        <v>315.79166666666669</v>
      </c>
      <c r="X96" s="26"/>
      <c r="Y96" s="26"/>
      <c r="Z96" s="26"/>
      <c r="AA96" s="26"/>
      <c r="AB96" s="26"/>
      <c r="AC96" s="26"/>
      <c r="AD96" s="26"/>
      <c r="AE96" s="26"/>
      <c r="AF96" s="26"/>
      <c r="AG96" s="26"/>
      <c r="AH96" s="26"/>
      <c r="AI96" s="14"/>
      <c r="AK96" s="14"/>
      <c r="AM96" s="14"/>
      <c r="AO96" s="14"/>
      <c r="AQ96" s="14"/>
    </row>
    <row r="97" spans="1:43" ht="12.75" customHeight="1" x14ac:dyDescent="0.2">
      <c r="A97" s="4" t="s">
        <v>548</v>
      </c>
      <c r="B97" s="4" t="s">
        <v>2391</v>
      </c>
      <c r="C97" s="5" t="s">
        <v>2392</v>
      </c>
      <c r="D97" s="4" t="s">
        <v>15</v>
      </c>
      <c r="E97" s="8">
        <f>ROUND('10,2'!E97*'1,2'!$E$28,0)</f>
        <v>152</v>
      </c>
      <c r="F97" s="68">
        <f t="shared" si="9"/>
        <v>49.4</v>
      </c>
      <c r="G97" s="8">
        <f>ROUND('10,2'!F97*'1,2'!$E$28,0)</f>
        <v>171</v>
      </c>
      <c r="H97" s="8">
        <f t="shared" si="10"/>
        <v>142.5</v>
      </c>
      <c r="I97" s="68">
        <f t="shared" si="11"/>
        <v>46.3125</v>
      </c>
      <c r="J97" s="8" t="e">
        <f>ROUND('10,2'!#REF!*'1,2'!$E$28,0)</f>
        <v>#REF!</v>
      </c>
      <c r="K97" s="8" t="e">
        <f>ROUND('10,2'!#REF!*'1,2'!$E$28,0)</f>
        <v>#REF!</v>
      </c>
      <c r="L97" s="8" t="e">
        <f>ROUND('10,2'!#REF!*'1,2'!$E$28,0)</f>
        <v>#REF!</v>
      </c>
      <c r="M97" s="8" t="e">
        <f>ROUND('10,2'!#REF!*'1,2'!$E$28,0)</f>
        <v>#REF!</v>
      </c>
      <c r="N97" s="8">
        <f>ROUND('10,2'!G97*'1,2'!$E$28,0)</f>
        <v>262</v>
      </c>
      <c r="O97" s="68">
        <f t="shared" si="12"/>
        <v>85.15</v>
      </c>
      <c r="P97" s="8">
        <f>ROUND('10,2'!H97*'1,2'!$E$28,0)</f>
        <v>299</v>
      </c>
      <c r="Q97" s="8">
        <f t="shared" si="13"/>
        <v>249.16666666666669</v>
      </c>
      <c r="R97" s="68">
        <f t="shared" si="14"/>
        <v>80.979166666666671</v>
      </c>
      <c r="S97" s="8">
        <f>ROUND('10,2'!I97*'1,2'!$E$28,0)</f>
        <v>394</v>
      </c>
      <c r="T97" s="68">
        <f t="shared" si="15"/>
        <v>128.05000000000001</v>
      </c>
      <c r="U97" s="8">
        <f>ROUND('10,2'!J97*'1,2'!$E$28,0)</f>
        <v>444</v>
      </c>
      <c r="V97" s="8">
        <f t="shared" si="16"/>
        <v>370</v>
      </c>
      <c r="W97" s="68">
        <f t="shared" si="17"/>
        <v>120.25</v>
      </c>
      <c r="X97" s="26"/>
      <c r="Y97" s="26"/>
      <c r="Z97" s="26"/>
      <c r="AA97" s="26"/>
      <c r="AB97" s="26"/>
      <c r="AC97" s="26"/>
      <c r="AD97" s="26"/>
      <c r="AE97" s="26"/>
      <c r="AF97" s="26"/>
      <c r="AG97" s="26"/>
      <c r="AH97" s="26"/>
      <c r="AI97" s="14"/>
      <c r="AK97" s="14"/>
      <c r="AM97" s="14"/>
      <c r="AO97" s="14"/>
      <c r="AQ97" s="14"/>
    </row>
    <row r="98" spans="1:43" ht="12.75" customHeight="1" x14ac:dyDescent="0.2">
      <c r="A98" s="4" t="s">
        <v>551</v>
      </c>
      <c r="B98" s="4" t="s">
        <v>2393</v>
      </c>
      <c r="C98" s="5" t="s">
        <v>2394</v>
      </c>
      <c r="D98" s="4" t="s">
        <v>15</v>
      </c>
      <c r="E98" s="8">
        <f>ROUND('10,2'!E98*'1,2'!$E$28,0)</f>
        <v>246</v>
      </c>
      <c r="F98" s="68">
        <f t="shared" si="9"/>
        <v>79.95</v>
      </c>
      <c r="G98" s="8">
        <f>ROUND('10,2'!F98*'1,2'!$E$28,0)</f>
        <v>282</v>
      </c>
      <c r="H98" s="8">
        <f t="shared" si="10"/>
        <v>235</v>
      </c>
      <c r="I98" s="68">
        <f t="shared" si="11"/>
        <v>76.375</v>
      </c>
      <c r="J98" s="8" t="e">
        <f>ROUND('10,2'!#REF!*'1,2'!$E$28,0)</f>
        <v>#REF!</v>
      </c>
      <c r="K98" s="8" t="e">
        <f>ROUND('10,2'!#REF!*'1,2'!$E$28,0)</f>
        <v>#REF!</v>
      </c>
      <c r="L98" s="8" t="e">
        <f>ROUND('10,2'!#REF!*'1,2'!$E$28,0)</f>
        <v>#REF!</v>
      </c>
      <c r="M98" s="8" t="e">
        <f>ROUND('10,2'!#REF!*'1,2'!$E$28,0)</f>
        <v>#REF!</v>
      </c>
      <c r="N98" s="8">
        <f>ROUND('10,2'!G98*'1,2'!$E$28,0)</f>
        <v>444</v>
      </c>
      <c r="O98" s="68">
        <f t="shared" si="12"/>
        <v>144.30000000000001</v>
      </c>
      <c r="P98" s="8">
        <f>ROUND('10,2'!H98*'1,2'!$E$28,0)</f>
        <v>505</v>
      </c>
      <c r="Q98" s="8">
        <f t="shared" si="13"/>
        <v>420.83333333333337</v>
      </c>
      <c r="R98" s="68">
        <f t="shared" si="14"/>
        <v>136.77083333333334</v>
      </c>
      <c r="S98" s="8">
        <f>ROUND('10,2'!I98*'1,2'!$E$28,0)</f>
        <v>642</v>
      </c>
      <c r="T98" s="68">
        <f t="shared" si="15"/>
        <v>208.65</v>
      </c>
      <c r="U98" s="8">
        <f>ROUND('10,2'!J98*'1,2'!$E$28,0)</f>
        <v>729</v>
      </c>
      <c r="V98" s="8">
        <f t="shared" si="16"/>
        <v>607.5</v>
      </c>
      <c r="W98" s="68">
        <f t="shared" si="17"/>
        <v>197.4375</v>
      </c>
      <c r="X98" s="26"/>
      <c r="Y98" s="26"/>
      <c r="Z98" s="26"/>
      <c r="AA98" s="26"/>
      <c r="AB98" s="26"/>
      <c r="AC98" s="26"/>
      <c r="AD98" s="26"/>
      <c r="AE98" s="26"/>
      <c r="AF98" s="26"/>
      <c r="AG98" s="26"/>
      <c r="AH98" s="26"/>
      <c r="AI98" s="14"/>
      <c r="AK98" s="14"/>
      <c r="AM98" s="14"/>
      <c r="AO98" s="14"/>
      <c r="AQ98" s="14"/>
    </row>
    <row r="99" spans="1:43" ht="12.75" customHeight="1" x14ac:dyDescent="0.2">
      <c r="A99" s="4" t="s">
        <v>554</v>
      </c>
      <c r="B99" s="4" t="s">
        <v>2395</v>
      </c>
      <c r="C99" s="5" t="s">
        <v>2396</v>
      </c>
      <c r="D99" s="4" t="s">
        <v>15</v>
      </c>
      <c r="E99" s="8">
        <f>ROUND('10,2'!E99*'1,2'!$E$28,0)</f>
        <v>592</v>
      </c>
      <c r="F99" s="68">
        <f t="shared" si="9"/>
        <v>192.4</v>
      </c>
      <c r="G99" s="8">
        <f>ROUND('10,2'!F99*'1,2'!$E$28,0)</f>
        <v>656</v>
      </c>
      <c r="H99" s="8">
        <f t="shared" si="10"/>
        <v>546.66666666666674</v>
      </c>
      <c r="I99" s="68">
        <f t="shared" si="11"/>
        <v>177.66666666666669</v>
      </c>
      <c r="J99" s="8" t="e">
        <f>ROUND('10,2'!#REF!*'1,2'!$E$28,0)</f>
        <v>#REF!</v>
      </c>
      <c r="K99" s="8" t="e">
        <f>ROUND('10,2'!#REF!*'1,2'!$E$28,0)</f>
        <v>#REF!</v>
      </c>
      <c r="L99" s="8" t="e">
        <f>ROUND('10,2'!#REF!*'1,2'!$E$28,0)</f>
        <v>#REF!</v>
      </c>
      <c r="M99" s="8" t="e">
        <f>ROUND('10,2'!#REF!*'1,2'!$E$28,0)</f>
        <v>#REF!</v>
      </c>
      <c r="N99" s="8">
        <f>ROUND('10,2'!G99*'1,2'!$E$28,0)</f>
        <v>878</v>
      </c>
      <c r="O99" s="68">
        <f t="shared" si="12"/>
        <v>285.35000000000002</v>
      </c>
      <c r="P99" s="8">
        <f>ROUND('10,2'!H99*'1,2'!$E$28,0)</f>
        <v>981</v>
      </c>
      <c r="Q99" s="8">
        <f t="shared" si="13"/>
        <v>817.5</v>
      </c>
      <c r="R99" s="68">
        <f t="shared" si="14"/>
        <v>265.6875</v>
      </c>
      <c r="S99" s="8">
        <f>ROUND('10,2'!I99*'1,2'!$E$28,0)</f>
        <v>1505</v>
      </c>
      <c r="T99" s="68">
        <f t="shared" si="15"/>
        <v>489.125</v>
      </c>
      <c r="U99" s="8">
        <f>ROUND('10,2'!J99*'1,2'!$E$28,0)</f>
        <v>1652</v>
      </c>
      <c r="V99" s="8">
        <f t="shared" si="16"/>
        <v>1376.6666666666667</v>
      </c>
      <c r="W99" s="68">
        <f t="shared" si="17"/>
        <v>447.41666666666669</v>
      </c>
      <c r="X99" s="26"/>
      <c r="Y99" s="26"/>
      <c r="Z99" s="26"/>
      <c r="AA99" s="26"/>
      <c r="AB99" s="26"/>
      <c r="AC99" s="26"/>
      <c r="AD99" s="26"/>
      <c r="AE99" s="26"/>
      <c r="AF99" s="26"/>
      <c r="AG99" s="26"/>
      <c r="AH99" s="26"/>
      <c r="AI99" s="14"/>
      <c r="AK99" s="14"/>
      <c r="AM99" s="14"/>
      <c r="AO99" s="14"/>
      <c r="AQ99" s="14"/>
    </row>
    <row r="100" spans="1:43" ht="12.75" customHeight="1" x14ac:dyDescent="0.2">
      <c r="A100" s="4" t="s">
        <v>557</v>
      </c>
      <c r="B100" s="4" t="s">
        <v>2397</v>
      </c>
      <c r="C100" s="5" t="s">
        <v>2398</v>
      </c>
      <c r="D100" s="4" t="s">
        <v>15</v>
      </c>
      <c r="E100" s="8">
        <f>ROUND('10,2'!E100*'1,2'!$E$28,0)</f>
        <v>246</v>
      </c>
      <c r="F100" s="68">
        <f t="shared" si="9"/>
        <v>79.95</v>
      </c>
      <c r="G100" s="8">
        <f>ROUND('10,2'!F100*'1,2'!$E$28,0)</f>
        <v>273</v>
      </c>
      <c r="H100" s="8">
        <f t="shared" si="10"/>
        <v>227.5</v>
      </c>
      <c r="I100" s="68">
        <f t="shared" si="11"/>
        <v>73.9375</v>
      </c>
      <c r="J100" s="8" t="e">
        <f>ROUND('10,2'!#REF!*'1,2'!$E$28,0)</f>
        <v>#REF!</v>
      </c>
      <c r="K100" s="8" t="e">
        <f>ROUND('10,2'!#REF!*'1,2'!$E$28,0)</f>
        <v>#REF!</v>
      </c>
      <c r="L100" s="8" t="e">
        <f>ROUND('10,2'!#REF!*'1,2'!$E$28,0)</f>
        <v>#REF!</v>
      </c>
      <c r="M100" s="8" t="e">
        <f>ROUND('10,2'!#REF!*'1,2'!$E$28,0)</f>
        <v>#REF!</v>
      </c>
      <c r="N100" s="8">
        <f>ROUND('10,2'!G100*'1,2'!$E$28,0)</f>
        <v>367</v>
      </c>
      <c r="O100" s="68">
        <f t="shared" si="12"/>
        <v>119.27500000000001</v>
      </c>
      <c r="P100" s="8">
        <f>ROUND('10,2'!H100*'1,2'!$E$28,0)</f>
        <v>408</v>
      </c>
      <c r="Q100" s="8">
        <f t="shared" si="13"/>
        <v>340</v>
      </c>
      <c r="R100" s="68">
        <f t="shared" si="14"/>
        <v>110.5</v>
      </c>
      <c r="S100" s="8">
        <f>ROUND('10,2'!I100*'1,2'!$E$28,0)</f>
        <v>627</v>
      </c>
      <c r="T100" s="68">
        <f t="shared" si="15"/>
        <v>203.77500000000001</v>
      </c>
      <c r="U100" s="8">
        <f>ROUND('10,2'!J100*'1,2'!$E$28,0)</f>
        <v>688</v>
      </c>
      <c r="V100" s="8">
        <f t="shared" si="16"/>
        <v>573.33333333333337</v>
      </c>
      <c r="W100" s="68">
        <f t="shared" si="17"/>
        <v>186.33333333333334</v>
      </c>
      <c r="X100" s="26"/>
      <c r="Y100" s="26"/>
      <c r="Z100" s="26"/>
      <c r="AA100" s="26"/>
      <c r="AB100" s="26"/>
      <c r="AC100" s="26"/>
      <c r="AD100" s="26"/>
      <c r="AE100" s="26"/>
      <c r="AF100" s="26"/>
      <c r="AG100" s="26"/>
      <c r="AH100" s="26"/>
      <c r="AI100" s="14"/>
      <c r="AK100" s="14"/>
      <c r="AM100" s="14"/>
      <c r="AO100" s="14"/>
      <c r="AQ100" s="14"/>
    </row>
    <row r="101" spans="1:43" ht="12.75" customHeight="1" x14ac:dyDescent="0.2">
      <c r="A101" s="4" t="s">
        <v>560</v>
      </c>
      <c r="B101" s="4" t="s">
        <v>2399</v>
      </c>
      <c r="C101" s="5" t="s">
        <v>2400</v>
      </c>
      <c r="D101" s="4" t="s">
        <v>15</v>
      </c>
      <c r="E101" s="8">
        <f>ROUND('10,2'!E101*'1,2'!$E$28,0)</f>
        <v>345</v>
      </c>
      <c r="F101" s="68">
        <f t="shared" si="9"/>
        <v>112.125</v>
      </c>
      <c r="G101" s="8">
        <f>ROUND('10,2'!F101*'1,2'!$E$28,0)</f>
        <v>381</v>
      </c>
      <c r="H101" s="8">
        <f t="shared" si="10"/>
        <v>317.5</v>
      </c>
      <c r="I101" s="68">
        <f t="shared" si="11"/>
        <v>103.1875</v>
      </c>
      <c r="J101" s="8" t="e">
        <f>ROUND('10,2'!#REF!*'1,2'!$E$28,0)</f>
        <v>#REF!</v>
      </c>
      <c r="K101" s="8" t="e">
        <f>ROUND('10,2'!#REF!*'1,2'!$E$28,0)</f>
        <v>#REF!</v>
      </c>
      <c r="L101" s="8" t="e">
        <f>ROUND('10,2'!#REF!*'1,2'!$E$28,0)</f>
        <v>#REF!</v>
      </c>
      <c r="M101" s="8" t="e">
        <f>ROUND('10,2'!#REF!*'1,2'!$E$28,0)</f>
        <v>#REF!</v>
      </c>
      <c r="N101" s="8">
        <f>ROUND('10,2'!G101*'1,2'!$E$28,0)</f>
        <v>513</v>
      </c>
      <c r="O101" s="68">
        <f t="shared" si="12"/>
        <v>166.72499999999999</v>
      </c>
      <c r="P101" s="8">
        <f>ROUND('10,2'!H101*'1,2'!$E$28,0)</f>
        <v>574</v>
      </c>
      <c r="Q101" s="8">
        <f t="shared" si="13"/>
        <v>478.33333333333337</v>
      </c>
      <c r="R101" s="68">
        <f t="shared" si="14"/>
        <v>155.45833333333334</v>
      </c>
      <c r="S101" s="8">
        <f>ROUND('10,2'!I101*'1,2'!$E$28,0)</f>
        <v>878</v>
      </c>
      <c r="T101" s="68">
        <f t="shared" si="15"/>
        <v>285.35000000000002</v>
      </c>
      <c r="U101" s="8">
        <f>ROUND('10,2'!J101*'1,2'!$E$28,0)</f>
        <v>965</v>
      </c>
      <c r="V101" s="8">
        <f t="shared" si="16"/>
        <v>804.16666666666674</v>
      </c>
      <c r="W101" s="68">
        <f t="shared" si="17"/>
        <v>261.35416666666669</v>
      </c>
      <c r="X101" s="26"/>
      <c r="Y101" s="26"/>
      <c r="Z101" s="26"/>
      <c r="AA101" s="26"/>
      <c r="AB101" s="26"/>
      <c r="AC101" s="26"/>
      <c r="AD101" s="26"/>
      <c r="AE101" s="26"/>
      <c r="AF101" s="26"/>
      <c r="AG101" s="26"/>
      <c r="AH101" s="26"/>
      <c r="AI101" s="14"/>
      <c r="AK101" s="14"/>
      <c r="AM101" s="14"/>
      <c r="AO101" s="14"/>
      <c r="AQ101" s="14"/>
    </row>
    <row r="102" spans="1:43" ht="12.75" customHeight="1" x14ac:dyDescent="0.2">
      <c r="A102" s="4" t="s">
        <v>563</v>
      </c>
      <c r="B102" s="4" t="s">
        <v>2401</v>
      </c>
      <c r="C102" s="5" t="s">
        <v>2402</v>
      </c>
      <c r="D102" s="4" t="s">
        <v>15</v>
      </c>
      <c r="E102" s="8">
        <f>ROUND('10,2'!E102*'1,2'!$E$28,0)</f>
        <v>538</v>
      </c>
      <c r="F102" s="68">
        <f t="shared" si="9"/>
        <v>174.85</v>
      </c>
      <c r="G102" s="8">
        <f>ROUND('10,2'!F102*'1,2'!$E$28,0)</f>
        <v>594</v>
      </c>
      <c r="H102" s="8">
        <f t="shared" si="10"/>
        <v>495</v>
      </c>
      <c r="I102" s="68">
        <f t="shared" si="11"/>
        <v>160.875</v>
      </c>
      <c r="J102" s="8" t="e">
        <f>ROUND('10,2'!#REF!*'1,2'!$E$28,0)</f>
        <v>#REF!</v>
      </c>
      <c r="K102" s="8" t="e">
        <f>ROUND('10,2'!#REF!*'1,2'!$E$28,0)</f>
        <v>#REF!</v>
      </c>
      <c r="L102" s="8" t="e">
        <f>ROUND('10,2'!#REF!*'1,2'!$E$28,0)</f>
        <v>#REF!</v>
      </c>
      <c r="M102" s="8" t="e">
        <f>ROUND('10,2'!#REF!*'1,2'!$E$28,0)</f>
        <v>#REF!</v>
      </c>
      <c r="N102" s="8">
        <f>ROUND('10,2'!G102*'1,2'!$E$28,0)</f>
        <v>815</v>
      </c>
      <c r="O102" s="68">
        <f t="shared" si="12"/>
        <v>264.875</v>
      </c>
      <c r="P102" s="8">
        <f>ROUND('10,2'!H102*'1,2'!$E$28,0)</f>
        <v>913</v>
      </c>
      <c r="Q102" s="8">
        <f t="shared" si="13"/>
        <v>760.83333333333337</v>
      </c>
      <c r="R102" s="68">
        <f t="shared" si="14"/>
        <v>247.27083333333334</v>
      </c>
      <c r="S102" s="8">
        <f>ROUND('10,2'!I102*'1,2'!$E$28,0)</f>
        <v>1366</v>
      </c>
      <c r="T102" s="68">
        <f t="shared" si="15"/>
        <v>443.95</v>
      </c>
      <c r="U102" s="8">
        <f>ROUND('10,2'!J102*'1,2'!$E$28,0)</f>
        <v>1508</v>
      </c>
      <c r="V102" s="8">
        <f t="shared" si="16"/>
        <v>1256.6666666666667</v>
      </c>
      <c r="W102" s="68">
        <f t="shared" si="17"/>
        <v>408.41666666666669</v>
      </c>
      <c r="X102" s="26"/>
      <c r="Y102" s="26"/>
      <c r="Z102" s="26"/>
      <c r="AA102" s="26"/>
      <c r="AB102" s="26"/>
      <c r="AC102" s="26"/>
      <c r="AD102" s="26"/>
      <c r="AE102" s="26"/>
      <c r="AF102" s="26"/>
      <c r="AG102" s="26"/>
      <c r="AH102" s="26"/>
      <c r="AI102" s="14"/>
      <c r="AK102" s="14"/>
      <c r="AM102" s="14"/>
      <c r="AO102" s="14"/>
      <c r="AQ102" s="14"/>
    </row>
    <row r="103" spans="1:43" ht="12.75" customHeight="1" x14ac:dyDescent="0.2">
      <c r="A103" s="4" t="s">
        <v>566</v>
      </c>
      <c r="B103" s="4" t="s">
        <v>2403</v>
      </c>
      <c r="C103" s="5" t="s">
        <v>2404</v>
      </c>
      <c r="D103" s="4" t="s">
        <v>15</v>
      </c>
      <c r="E103" s="8">
        <f>ROUND('10,2'!E103*'1,2'!$E$28,0)</f>
        <v>215</v>
      </c>
      <c r="F103" s="68">
        <f t="shared" si="9"/>
        <v>69.875</v>
      </c>
      <c r="G103" s="8">
        <f>ROUND('10,2'!F103*'1,2'!$E$28,0)</f>
        <v>238</v>
      </c>
      <c r="H103" s="8">
        <f t="shared" si="10"/>
        <v>198.33333333333334</v>
      </c>
      <c r="I103" s="68">
        <f t="shared" si="11"/>
        <v>64.458333333333343</v>
      </c>
      <c r="J103" s="8" t="e">
        <f>ROUND('10,2'!#REF!*'1,2'!$E$28,0)</f>
        <v>#REF!</v>
      </c>
      <c r="K103" s="8" t="e">
        <f>ROUND('10,2'!#REF!*'1,2'!$E$28,0)</f>
        <v>#REF!</v>
      </c>
      <c r="L103" s="8" t="e">
        <f>ROUND('10,2'!#REF!*'1,2'!$E$28,0)</f>
        <v>#REF!</v>
      </c>
      <c r="M103" s="8" t="e">
        <f>ROUND('10,2'!#REF!*'1,2'!$E$28,0)</f>
        <v>#REF!</v>
      </c>
      <c r="N103" s="8">
        <f>ROUND('10,2'!G103*'1,2'!$E$28,0)</f>
        <v>326</v>
      </c>
      <c r="O103" s="68">
        <f t="shared" si="12"/>
        <v>105.95</v>
      </c>
      <c r="P103" s="8">
        <f>ROUND('10,2'!H103*'1,2'!$E$28,0)</f>
        <v>365</v>
      </c>
      <c r="Q103" s="8">
        <f t="shared" si="13"/>
        <v>304.16666666666669</v>
      </c>
      <c r="R103" s="68">
        <f t="shared" si="14"/>
        <v>98.854166666666671</v>
      </c>
      <c r="S103" s="8">
        <f>ROUND('10,2'!I103*'1,2'!$E$28,0)</f>
        <v>546</v>
      </c>
      <c r="T103" s="68">
        <f t="shared" si="15"/>
        <v>177.45000000000002</v>
      </c>
      <c r="U103" s="8">
        <f>ROUND('10,2'!J103*'1,2'!$E$28,0)</f>
        <v>602</v>
      </c>
      <c r="V103" s="8">
        <f t="shared" si="16"/>
        <v>501.66666666666669</v>
      </c>
      <c r="W103" s="68">
        <f t="shared" si="17"/>
        <v>163.04166666666669</v>
      </c>
      <c r="X103" s="26"/>
      <c r="Y103" s="26"/>
      <c r="Z103" s="26"/>
      <c r="AA103" s="26"/>
      <c r="AB103" s="26"/>
      <c r="AC103" s="26"/>
      <c r="AD103" s="26"/>
      <c r="AE103" s="26"/>
      <c r="AF103" s="26"/>
      <c r="AG103" s="26"/>
      <c r="AH103" s="26"/>
      <c r="AI103" s="14"/>
      <c r="AK103" s="14"/>
      <c r="AM103" s="14"/>
      <c r="AO103" s="14"/>
      <c r="AQ103" s="14"/>
    </row>
    <row r="104" spans="1:43" ht="12.75" customHeight="1" x14ac:dyDescent="0.2">
      <c r="A104" s="4" t="s">
        <v>569</v>
      </c>
      <c r="B104" s="4" t="s">
        <v>2405</v>
      </c>
      <c r="C104" s="5" t="s">
        <v>2406</v>
      </c>
      <c r="D104" s="4" t="s">
        <v>15</v>
      </c>
      <c r="E104" s="8">
        <f>ROUND('10,2'!E104*'1,2'!$E$28,0)</f>
        <v>323</v>
      </c>
      <c r="F104" s="68">
        <f t="shared" si="9"/>
        <v>104.97500000000001</v>
      </c>
      <c r="G104" s="8">
        <f>ROUND('10,2'!F104*'1,2'!$E$28,0)</f>
        <v>356</v>
      </c>
      <c r="H104" s="8">
        <f t="shared" si="10"/>
        <v>296.66666666666669</v>
      </c>
      <c r="I104" s="68">
        <f t="shared" si="11"/>
        <v>96.416666666666671</v>
      </c>
      <c r="J104" s="8" t="e">
        <f>ROUND('10,2'!#REF!*'1,2'!$E$28,0)</f>
        <v>#REF!</v>
      </c>
      <c r="K104" s="8" t="e">
        <f>ROUND('10,2'!#REF!*'1,2'!$E$28,0)</f>
        <v>#REF!</v>
      </c>
      <c r="L104" s="8" t="e">
        <f>ROUND('10,2'!#REF!*'1,2'!$E$28,0)</f>
        <v>#REF!</v>
      </c>
      <c r="M104" s="8" t="e">
        <f>ROUND('10,2'!#REF!*'1,2'!$E$28,0)</f>
        <v>#REF!</v>
      </c>
      <c r="N104" s="8">
        <f>ROUND('10,2'!G104*'1,2'!$E$28,0)</f>
        <v>490</v>
      </c>
      <c r="O104" s="68">
        <f t="shared" si="12"/>
        <v>159.25</v>
      </c>
      <c r="P104" s="8">
        <f>ROUND('10,2'!H104*'1,2'!$E$28,0)</f>
        <v>546</v>
      </c>
      <c r="Q104" s="8">
        <f t="shared" si="13"/>
        <v>455</v>
      </c>
      <c r="R104" s="68">
        <f t="shared" si="14"/>
        <v>147.875</v>
      </c>
      <c r="S104" s="8">
        <f>ROUND('10,2'!I104*'1,2'!$E$28,0)</f>
        <v>819</v>
      </c>
      <c r="T104" s="68">
        <f t="shared" si="15"/>
        <v>266.17500000000001</v>
      </c>
      <c r="U104" s="8">
        <f>ROUND('10,2'!J104*'1,2'!$E$28,0)</f>
        <v>904</v>
      </c>
      <c r="V104" s="8">
        <f t="shared" si="16"/>
        <v>753.33333333333337</v>
      </c>
      <c r="W104" s="68">
        <f t="shared" si="17"/>
        <v>244.83333333333334</v>
      </c>
      <c r="X104" s="26"/>
      <c r="Y104" s="26"/>
      <c r="Z104" s="26"/>
      <c r="AA104" s="26"/>
      <c r="AB104" s="26"/>
      <c r="AC104" s="26"/>
      <c r="AD104" s="26"/>
      <c r="AE104" s="26"/>
      <c r="AF104" s="26"/>
      <c r="AG104" s="26"/>
      <c r="AH104" s="26"/>
      <c r="AI104" s="14"/>
      <c r="AK104" s="14"/>
      <c r="AM104" s="14"/>
      <c r="AO104" s="14"/>
      <c r="AQ104" s="14"/>
    </row>
    <row r="105" spans="1:43" ht="12.75" customHeight="1" x14ac:dyDescent="0.2">
      <c r="A105" s="4" t="s">
        <v>572</v>
      </c>
      <c r="B105" s="4" t="s">
        <v>2407</v>
      </c>
      <c r="C105" s="5" t="s">
        <v>2408</v>
      </c>
      <c r="D105" s="4" t="s">
        <v>15</v>
      </c>
      <c r="E105" s="8">
        <f>ROUND('10,2'!E105*'1,2'!$E$28,0)</f>
        <v>290</v>
      </c>
      <c r="F105" s="68">
        <f t="shared" si="9"/>
        <v>94.25</v>
      </c>
      <c r="G105" s="8">
        <f>ROUND('10,2'!F105*'1,2'!$E$28,0)</f>
        <v>322</v>
      </c>
      <c r="H105" s="8">
        <f t="shared" si="10"/>
        <v>268.33333333333337</v>
      </c>
      <c r="I105" s="68">
        <f t="shared" si="11"/>
        <v>87.208333333333343</v>
      </c>
      <c r="J105" s="8" t="e">
        <f>ROUND('10,2'!#REF!*'1,2'!$E$28,0)</f>
        <v>#REF!</v>
      </c>
      <c r="K105" s="8" t="e">
        <f>ROUND('10,2'!#REF!*'1,2'!$E$28,0)</f>
        <v>#REF!</v>
      </c>
      <c r="L105" s="8" t="e">
        <f>ROUND('10,2'!#REF!*'1,2'!$E$28,0)</f>
        <v>#REF!</v>
      </c>
      <c r="M105" s="8" t="e">
        <f>ROUND('10,2'!#REF!*'1,2'!$E$28,0)</f>
        <v>#REF!</v>
      </c>
      <c r="N105" s="8">
        <f>ROUND('10,2'!G105*'1,2'!$E$28,0)</f>
        <v>440</v>
      </c>
      <c r="O105" s="68">
        <f t="shared" si="12"/>
        <v>143</v>
      </c>
      <c r="P105" s="8">
        <f>ROUND('10,2'!H105*'1,2'!$E$28,0)</f>
        <v>494</v>
      </c>
      <c r="Q105" s="8">
        <f t="shared" si="13"/>
        <v>411.66666666666669</v>
      </c>
      <c r="R105" s="68">
        <f t="shared" si="14"/>
        <v>133.79166666666669</v>
      </c>
      <c r="S105" s="8">
        <f>ROUND('10,2'!I105*'1,2'!$E$28,0)</f>
        <v>739</v>
      </c>
      <c r="T105" s="68">
        <f t="shared" si="15"/>
        <v>240.17500000000001</v>
      </c>
      <c r="U105" s="8">
        <f>ROUND('10,2'!J105*'1,2'!$E$28,0)</f>
        <v>814</v>
      </c>
      <c r="V105" s="8">
        <f t="shared" si="16"/>
        <v>678.33333333333337</v>
      </c>
      <c r="W105" s="68">
        <f t="shared" si="17"/>
        <v>220.45833333333334</v>
      </c>
      <c r="X105" s="26"/>
      <c r="Y105" s="26"/>
      <c r="Z105" s="26"/>
      <c r="AA105" s="26"/>
      <c r="AB105" s="26"/>
      <c r="AC105" s="26"/>
      <c r="AD105" s="26"/>
      <c r="AE105" s="26"/>
      <c r="AF105" s="26"/>
      <c r="AG105" s="26"/>
      <c r="AH105" s="26"/>
      <c r="AI105" s="14"/>
      <c r="AK105" s="14"/>
      <c r="AM105" s="14"/>
      <c r="AO105" s="14"/>
      <c r="AQ105" s="14"/>
    </row>
    <row r="106" spans="1:43" ht="12.75" customHeight="1" x14ac:dyDescent="0.2">
      <c r="A106" s="4" t="s">
        <v>575</v>
      </c>
      <c r="B106" s="4" t="s">
        <v>2409</v>
      </c>
      <c r="C106" s="5" t="s">
        <v>2410</v>
      </c>
      <c r="D106" s="4" t="s">
        <v>15</v>
      </c>
      <c r="E106" s="8">
        <f>ROUND('10,2'!E106*'1,2'!$E$28,0)</f>
        <v>269</v>
      </c>
      <c r="F106" s="68">
        <f t="shared" si="9"/>
        <v>87.424999999999997</v>
      </c>
      <c r="G106" s="8">
        <f>ROUND('10,2'!F106*'1,2'!$E$28,0)</f>
        <v>296</v>
      </c>
      <c r="H106" s="8">
        <f t="shared" si="10"/>
        <v>246.66666666666669</v>
      </c>
      <c r="I106" s="68">
        <f t="shared" si="11"/>
        <v>80.166666666666671</v>
      </c>
      <c r="J106" s="8" t="e">
        <f>ROUND('10,2'!#REF!*'1,2'!$E$28,0)</f>
        <v>#REF!</v>
      </c>
      <c r="K106" s="8" t="e">
        <f>ROUND('10,2'!#REF!*'1,2'!$E$28,0)</f>
        <v>#REF!</v>
      </c>
      <c r="L106" s="8" t="e">
        <f>ROUND('10,2'!#REF!*'1,2'!$E$28,0)</f>
        <v>#REF!</v>
      </c>
      <c r="M106" s="8" t="e">
        <f>ROUND('10,2'!#REF!*'1,2'!$E$28,0)</f>
        <v>#REF!</v>
      </c>
      <c r="N106" s="8">
        <f>ROUND('10,2'!G106*'1,2'!$E$28,0)</f>
        <v>407</v>
      </c>
      <c r="O106" s="68">
        <f t="shared" si="12"/>
        <v>132.27500000000001</v>
      </c>
      <c r="P106" s="8">
        <f>ROUND('10,2'!H106*'1,2'!$E$28,0)</f>
        <v>456</v>
      </c>
      <c r="Q106" s="8">
        <f t="shared" si="13"/>
        <v>380</v>
      </c>
      <c r="R106" s="68">
        <f t="shared" si="14"/>
        <v>123.5</v>
      </c>
      <c r="S106" s="8">
        <f>ROUND('10,2'!I106*'1,2'!$E$28,0)</f>
        <v>683</v>
      </c>
      <c r="T106" s="68">
        <f t="shared" si="15"/>
        <v>221.97499999999999</v>
      </c>
      <c r="U106" s="8">
        <f>ROUND('10,2'!J106*'1,2'!$E$28,0)</f>
        <v>754</v>
      </c>
      <c r="V106" s="8">
        <f t="shared" si="16"/>
        <v>628.33333333333337</v>
      </c>
      <c r="W106" s="68">
        <f t="shared" si="17"/>
        <v>204.20833333333334</v>
      </c>
      <c r="X106" s="26"/>
      <c r="Y106" s="26"/>
      <c r="Z106" s="26"/>
      <c r="AA106" s="26"/>
      <c r="AB106" s="26"/>
      <c r="AC106" s="26"/>
      <c r="AD106" s="26"/>
      <c r="AE106" s="26"/>
      <c r="AF106" s="26"/>
      <c r="AG106" s="26"/>
      <c r="AH106" s="26"/>
      <c r="AI106" s="14"/>
      <c r="AK106" s="14"/>
      <c r="AM106" s="14"/>
      <c r="AO106" s="14"/>
      <c r="AQ106" s="14"/>
    </row>
    <row r="107" spans="1:43" ht="12.75" customHeight="1" x14ac:dyDescent="0.2">
      <c r="A107" s="4" t="s">
        <v>578</v>
      </c>
      <c r="B107" s="4" t="s">
        <v>2411</v>
      </c>
      <c r="C107" s="5" t="s">
        <v>2412</v>
      </c>
      <c r="D107" s="4" t="s">
        <v>15</v>
      </c>
      <c r="E107" s="8">
        <f>ROUND('10,2'!E107*'1,2'!$E$28,0)</f>
        <v>361</v>
      </c>
      <c r="F107" s="68">
        <f t="shared" si="9"/>
        <v>117.325</v>
      </c>
      <c r="G107" s="8">
        <f>ROUND('10,2'!F107*'1,2'!$E$28,0)</f>
        <v>397</v>
      </c>
      <c r="H107" s="8">
        <f t="shared" si="10"/>
        <v>330.83333333333337</v>
      </c>
      <c r="I107" s="68">
        <f t="shared" si="11"/>
        <v>107.52083333333334</v>
      </c>
      <c r="J107" s="8" t="e">
        <f>ROUND('10,2'!#REF!*'1,2'!$E$28,0)</f>
        <v>#REF!</v>
      </c>
      <c r="K107" s="8" t="e">
        <f>ROUND('10,2'!#REF!*'1,2'!$E$28,0)</f>
        <v>#REF!</v>
      </c>
      <c r="L107" s="8" t="e">
        <f>ROUND('10,2'!#REF!*'1,2'!$E$28,0)</f>
        <v>#REF!</v>
      </c>
      <c r="M107" s="8" t="e">
        <f>ROUND('10,2'!#REF!*'1,2'!$E$28,0)</f>
        <v>#REF!</v>
      </c>
      <c r="N107" s="8">
        <f>ROUND('10,2'!G107*'1,2'!$E$28,0)</f>
        <v>545</v>
      </c>
      <c r="O107" s="68">
        <f t="shared" si="12"/>
        <v>177.125</v>
      </c>
      <c r="P107" s="8">
        <f>ROUND('10,2'!H107*'1,2'!$E$28,0)</f>
        <v>610</v>
      </c>
      <c r="Q107" s="8">
        <f t="shared" si="13"/>
        <v>508.33333333333337</v>
      </c>
      <c r="R107" s="68">
        <f t="shared" si="14"/>
        <v>165.20833333333334</v>
      </c>
      <c r="S107" s="8">
        <f>ROUND('10,2'!I107*'1,2'!$E$28,0)</f>
        <v>916</v>
      </c>
      <c r="T107" s="68">
        <f t="shared" si="15"/>
        <v>297.7</v>
      </c>
      <c r="U107" s="8">
        <f>ROUND('10,2'!J107*'1,2'!$E$28,0)</f>
        <v>1009</v>
      </c>
      <c r="V107" s="8">
        <f t="shared" si="16"/>
        <v>840.83333333333337</v>
      </c>
      <c r="W107" s="68">
        <f t="shared" si="17"/>
        <v>273.27083333333337</v>
      </c>
      <c r="X107" s="26"/>
      <c r="Y107" s="26"/>
      <c r="Z107" s="26"/>
      <c r="AA107" s="26"/>
      <c r="AB107" s="26"/>
      <c r="AC107" s="26"/>
      <c r="AD107" s="26"/>
      <c r="AE107" s="26"/>
      <c r="AF107" s="26"/>
      <c r="AG107" s="26"/>
      <c r="AH107" s="26"/>
      <c r="AI107" s="14"/>
      <c r="AK107" s="14"/>
      <c r="AM107" s="14"/>
      <c r="AO107" s="14"/>
      <c r="AQ107" s="14"/>
    </row>
    <row r="108" spans="1:43" ht="12.75" customHeight="1" x14ac:dyDescent="0.2">
      <c r="A108" s="4" t="s">
        <v>581</v>
      </c>
      <c r="B108" s="4" t="s">
        <v>2413</v>
      </c>
      <c r="C108" s="5" t="s">
        <v>2414</v>
      </c>
      <c r="D108" s="4" t="s">
        <v>15</v>
      </c>
      <c r="E108" s="8">
        <f>ROUND('10,2'!E108*'1,2'!$E$28,0)</f>
        <v>246</v>
      </c>
      <c r="F108" s="68">
        <f t="shared" si="9"/>
        <v>79.95</v>
      </c>
      <c r="G108" s="8">
        <f>ROUND('10,2'!F108*'1,2'!$E$28,0)</f>
        <v>273</v>
      </c>
      <c r="H108" s="8">
        <f t="shared" si="10"/>
        <v>227.5</v>
      </c>
      <c r="I108" s="68">
        <f t="shared" si="11"/>
        <v>73.9375</v>
      </c>
      <c r="J108" s="8" t="e">
        <f>ROUND('10,2'!#REF!*'1,2'!$E$28,0)</f>
        <v>#REF!</v>
      </c>
      <c r="K108" s="8" t="e">
        <f>ROUND('10,2'!#REF!*'1,2'!$E$28,0)</f>
        <v>#REF!</v>
      </c>
      <c r="L108" s="8" t="e">
        <f>ROUND('10,2'!#REF!*'1,2'!$E$28,0)</f>
        <v>#REF!</v>
      </c>
      <c r="M108" s="8" t="e">
        <f>ROUND('10,2'!#REF!*'1,2'!$E$28,0)</f>
        <v>#REF!</v>
      </c>
      <c r="N108" s="8">
        <f>ROUND('10,2'!G108*'1,2'!$E$28,0)</f>
        <v>367</v>
      </c>
      <c r="O108" s="68">
        <f t="shared" si="12"/>
        <v>119.27500000000001</v>
      </c>
      <c r="P108" s="8">
        <f>ROUND('10,2'!H108*'1,2'!$E$28,0)</f>
        <v>408</v>
      </c>
      <c r="Q108" s="8">
        <f t="shared" si="13"/>
        <v>340</v>
      </c>
      <c r="R108" s="68">
        <f t="shared" si="14"/>
        <v>110.5</v>
      </c>
      <c r="S108" s="8">
        <f>ROUND('10,2'!I108*'1,2'!$E$28,0)</f>
        <v>627</v>
      </c>
      <c r="T108" s="68">
        <f t="shared" si="15"/>
        <v>203.77500000000001</v>
      </c>
      <c r="U108" s="8">
        <f>ROUND('10,2'!J108*'1,2'!$E$28,0)</f>
        <v>688</v>
      </c>
      <c r="V108" s="8">
        <f t="shared" si="16"/>
        <v>573.33333333333337</v>
      </c>
      <c r="W108" s="68">
        <f t="shared" si="17"/>
        <v>186.33333333333334</v>
      </c>
      <c r="X108" s="26"/>
      <c r="Y108" s="26"/>
      <c r="Z108" s="26"/>
      <c r="AA108" s="26"/>
      <c r="AB108" s="26"/>
      <c r="AC108" s="26"/>
      <c r="AD108" s="26"/>
      <c r="AE108" s="26"/>
      <c r="AF108" s="26"/>
      <c r="AG108" s="26"/>
      <c r="AH108" s="26"/>
      <c r="AI108" s="14"/>
      <c r="AK108" s="14"/>
      <c r="AM108" s="14"/>
      <c r="AO108" s="14"/>
      <c r="AQ108" s="14"/>
    </row>
    <row r="109" spans="1:43" ht="12.75" customHeight="1" x14ac:dyDescent="0.2">
      <c r="A109" s="4" t="s">
        <v>584</v>
      </c>
      <c r="B109" s="4" t="s">
        <v>2415</v>
      </c>
      <c r="C109" s="5" t="s">
        <v>2416</v>
      </c>
      <c r="D109" s="4" t="s">
        <v>15</v>
      </c>
      <c r="E109" s="8">
        <f>ROUND('10,2'!E109*'1,2'!$E$28,0)</f>
        <v>129</v>
      </c>
      <c r="F109" s="68">
        <f t="shared" si="9"/>
        <v>41.925000000000004</v>
      </c>
      <c r="G109" s="8">
        <f>ROUND('10,2'!F109*'1,2'!$E$28,0)</f>
        <v>141</v>
      </c>
      <c r="H109" s="8">
        <f t="shared" si="10"/>
        <v>117.5</v>
      </c>
      <c r="I109" s="68">
        <f t="shared" si="11"/>
        <v>38.1875</v>
      </c>
      <c r="J109" s="8" t="e">
        <f>ROUND('10,2'!#REF!*'1,2'!$E$28,0)</f>
        <v>#REF!</v>
      </c>
      <c r="K109" s="8" t="e">
        <f>ROUND('10,2'!#REF!*'1,2'!$E$28,0)</f>
        <v>#REF!</v>
      </c>
      <c r="L109" s="8" t="e">
        <f>ROUND('10,2'!#REF!*'1,2'!$E$28,0)</f>
        <v>#REF!</v>
      </c>
      <c r="M109" s="8" t="e">
        <f>ROUND('10,2'!#REF!*'1,2'!$E$28,0)</f>
        <v>#REF!</v>
      </c>
      <c r="N109" s="8">
        <f>ROUND('10,2'!G109*'1,2'!$E$28,0)</f>
        <v>197</v>
      </c>
      <c r="O109" s="68">
        <f t="shared" si="12"/>
        <v>64.025000000000006</v>
      </c>
      <c r="P109" s="8">
        <f>ROUND('10,2'!H109*'1,2'!$E$28,0)</f>
        <v>219</v>
      </c>
      <c r="Q109" s="8">
        <f t="shared" si="13"/>
        <v>182.5</v>
      </c>
      <c r="R109" s="68">
        <f t="shared" si="14"/>
        <v>59.3125</v>
      </c>
      <c r="S109" s="8">
        <f>ROUND('10,2'!I109*'1,2'!$E$28,0)</f>
        <v>328</v>
      </c>
      <c r="T109" s="68">
        <f t="shared" si="15"/>
        <v>106.60000000000001</v>
      </c>
      <c r="U109" s="8">
        <f>ROUND('10,2'!J109*'1,2'!$E$28,0)</f>
        <v>363</v>
      </c>
      <c r="V109" s="8">
        <f t="shared" si="16"/>
        <v>302.5</v>
      </c>
      <c r="W109" s="68">
        <f t="shared" si="17"/>
        <v>98.3125</v>
      </c>
      <c r="X109" s="26"/>
      <c r="Y109" s="26"/>
      <c r="Z109" s="26"/>
      <c r="AA109" s="26"/>
      <c r="AB109" s="26"/>
      <c r="AC109" s="26"/>
      <c r="AD109" s="26"/>
      <c r="AE109" s="26"/>
      <c r="AF109" s="26"/>
      <c r="AG109" s="26"/>
      <c r="AH109" s="26"/>
      <c r="AI109" s="14"/>
      <c r="AK109" s="14"/>
      <c r="AM109" s="14"/>
      <c r="AO109" s="14"/>
      <c r="AQ109" s="14"/>
    </row>
    <row r="110" spans="1:43" ht="12.75" customHeight="1" x14ac:dyDescent="0.2">
      <c r="A110" s="4" t="s">
        <v>587</v>
      </c>
      <c r="B110" s="4" t="s">
        <v>2417</v>
      </c>
      <c r="C110" s="5" t="s">
        <v>2418</v>
      </c>
      <c r="D110" s="4" t="s">
        <v>15</v>
      </c>
      <c r="E110" s="8">
        <f>ROUND('10,2'!E110*'1,2'!$E$28,0)</f>
        <v>275</v>
      </c>
      <c r="F110" s="68">
        <f t="shared" si="9"/>
        <v>89.375</v>
      </c>
      <c r="G110" s="8">
        <f>ROUND('10,2'!F110*'1,2'!$E$28,0)</f>
        <v>303</v>
      </c>
      <c r="H110" s="8">
        <f t="shared" si="10"/>
        <v>252.5</v>
      </c>
      <c r="I110" s="68">
        <f t="shared" si="11"/>
        <v>82.0625</v>
      </c>
      <c r="J110" s="8" t="e">
        <f>ROUND('10,2'!#REF!*'1,2'!$E$28,0)</f>
        <v>#REF!</v>
      </c>
      <c r="K110" s="8" t="e">
        <f>ROUND('10,2'!#REF!*'1,2'!$E$28,0)</f>
        <v>#REF!</v>
      </c>
      <c r="L110" s="8" t="e">
        <f>ROUND('10,2'!#REF!*'1,2'!$E$28,0)</f>
        <v>#REF!</v>
      </c>
      <c r="M110" s="8" t="e">
        <f>ROUND('10,2'!#REF!*'1,2'!$E$28,0)</f>
        <v>#REF!</v>
      </c>
      <c r="N110" s="8">
        <f>ROUND('10,2'!G110*'1,2'!$E$28,0)</f>
        <v>415</v>
      </c>
      <c r="O110" s="68">
        <f t="shared" si="12"/>
        <v>134.875</v>
      </c>
      <c r="P110" s="8">
        <f>ROUND('10,2'!H110*'1,2'!$E$28,0)</f>
        <v>464</v>
      </c>
      <c r="Q110" s="8">
        <f t="shared" si="13"/>
        <v>386.66666666666669</v>
      </c>
      <c r="R110" s="68">
        <f t="shared" si="14"/>
        <v>125.66666666666667</v>
      </c>
      <c r="S110" s="8">
        <f>ROUND('10,2'!I110*'1,2'!$E$28,0)</f>
        <v>698</v>
      </c>
      <c r="T110" s="68">
        <f t="shared" si="15"/>
        <v>226.85</v>
      </c>
      <c r="U110" s="8">
        <f>ROUND('10,2'!J110*'1,2'!$E$28,0)</f>
        <v>768</v>
      </c>
      <c r="V110" s="8">
        <f t="shared" si="16"/>
        <v>640</v>
      </c>
      <c r="W110" s="68">
        <f t="shared" si="17"/>
        <v>208</v>
      </c>
      <c r="X110" s="26"/>
      <c r="Y110" s="26"/>
      <c r="Z110" s="26"/>
      <c r="AA110" s="26"/>
      <c r="AB110" s="26"/>
      <c r="AC110" s="26"/>
      <c r="AD110" s="26"/>
      <c r="AE110" s="26"/>
      <c r="AF110" s="26"/>
      <c r="AG110" s="26"/>
      <c r="AH110" s="26"/>
      <c r="AI110" s="14"/>
      <c r="AK110" s="14"/>
      <c r="AM110" s="14"/>
      <c r="AO110" s="14"/>
      <c r="AQ110" s="14"/>
    </row>
    <row r="111" spans="1:43" ht="12.75" customHeight="1" x14ac:dyDescent="0.2">
      <c r="A111" s="4" t="s">
        <v>590</v>
      </c>
      <c r="B111" s="4" t="s">
        <v>2419</v>
      </c>
      <c r="C111" s="5" t="s">
        <v>2420</v>
      </c>
      <c r="D111" s="4" t="s">
        <v>15</v>
      </c>
      <c r="E111" s="8">
        <f>ROUND('10,2'!E111*'1,2'!$E$28,0)</f>
        <v>176</v>
      </c>
      <c r="F111" s="68">
        <f t="shared" si="9"/>
        <v>57.2</v>
      </c>
      <c r="G111" s="8">
        <f>ROUND('10,2'!F111*'1,2'!$E$28,0)</f>
        <v>198</v>
      </c>
      <c r="H111" s="8">
        <f t="shared" si="10"/>
        <v>165</v>
      </c>
      <c r="I111" s="68">
        <f t="shared" si="11"/>
        <v>53.625</v>
      </c>
      <c r="J111" s="8" t="e">
        <f>ROUND('10,2'!#REF!*'1,2'!$E$28,0)</f>
        <v>#REF!</v>
      </c>
      <c r="K111" s="8" t="e">
        <f>ROUND('10,2'!#REF!*'1,2'!$E$28,0)</f>
        <v>#REF!</v>
      </c>
      <c r="L111" s="8" t="e">
        <f>ROUND('10,2'!#REF!*'1,2'!$E$28,0)</f>
        <v>#REF!</v>
      </c>
      <c r="M111" s="8" t="e">
        <f>ROUND('10,2'!#REF!*'1,2'!$E$28,0)</f>
        <v>#REF!</v>
      </c>
      <c r="N111" s="8">
        <f>ROUND('10,2'!G111*'1,2'!$E$28,0)</f>
        <v>269</v>
      </c>
      <c r="O111" s="68">
        <f t="shared" si="12"/>
        <v>87.424999999999997</v>
      </c>
      <c r="P111" s="8">
        <f>ROUND('10,2'!H111*'1,2'!$E$28,0)</f>
        <v>301</v>
      </c>
      <c r="Q111" s="8">
        <f t="shared" si="13"/>
        <v>250.83333333333334</v>
      </c>
      <c r="R111" s="68">
        <f t="shared" si="14"/>
        <v>81.520833333333343</v>
      </c>
      <c r="S111" s="8">
        <f>ROUND('10,2'!I111*'1,2'!$E$28,0)</f>
        <v>452</v>
      </c>
      <c r="T111" s="68">
        <f t="shared" si="15"/>
        <v>146.9</v>
      </c>
      <c r="U111" s="8">
        <f>ROUND('10,2'!J111*'1,2'!$E$28,0)</f>
        <v>498</v>
      </c>
      <c r="V111" s="8">
        <f t="shared" si="16"/>
        <v>415</v>
      </c>
      <c r="W111" s="68">
        <f t="shared" si="17"/>
        <v>134.875</v>
      </c>
      <c r="X111" s="26"/>
      <c r="Y111" s="26"/>
      <c r="Z111" s="26"/>
      <c r="AA111" s="26"/>
      <c r="AB111" s="26"/>
      <c r="AC111" s="26"/>
      <c r="AD111" s="26"/>
      <c r="AE111" s="26"/>
      <c r="AF111" s="26"/>
      <c r="AG111" s="26"/>
      <c r="AH111" s="26"/>
      <c r="AI111" s="14"/>
      <c r="AK111" s="14"/>
      <c r="AM111" s="14"/>
      <c r="AO111" s="14"/>
      <c r="AQ111" s="14"/>
    </row>
    <row r="112" spans="1:43" ht="12.75" customHeight="1" x14ac:dyDescent="0.2">
      <c r="A112" s="4" t="s">
        <v>593</v>
      </c>
      <c r="B112" s="4" t="s">
        <v>2421</v>
      </c>
      <c r="C112" s="5" t="s">
        <v>2422</v>
      </c>
      <c r="D112" s="4" t="s">
        <v>15</v>
      </c>
      <c r="E112" s="8">
        <f>ROUND('10,2'!E112*'1,2'!$E$28,0)</f>
        <v>269</v>
      </c>
      <c r="F112" s="68">
        <f t="shared" si="9"/>
        <v>87.424999999999997</v>
      </c>
      <c r="G112" s="8">
        <f>ROUND('10,2'!F112*'1,2'!$E$28,0)</f>
        <v>296</v>
      </c>
      <c r="H112" s="8">
        <f t="shared" si="10"/>
        <v>246.66666666666669</v>
      </c>
      <c r="I112" s="68">
        <f t="shared" si="11"/>
        <v>80.166666666666671</v>
      </c>
      <c r="J112" s="8" t="e">
        <f>ROUND('10,2'!#REF!*'1,2'!$E$28,0)</f>
        <v>#REF!</v>
      </c>
      <c r="K112" s="8" t="e">
        <f>ROUND('10,2'!#REF!*'1,2'!$E$28,0)</f>
        <v>#REF!</v>
      </c>
      <c r="L112" s="8" t="e">
        <f>ROUND('10,2'!#REF!*'1,2'!$E$28,0)</f>
        <v>#REF!</v>
      </c>
      <c r="M112" s="8" t="e">
        <f>ROUND('10,2'!#REF!*'1,2'!$E$28,0)</f>
        <v>#REF!</v>
      </c>
      <c r="N112" s="8">
        <f>ROUND('10,2'!G112*'1,2'!$E$28,0)</f>
        <v>407</v>
      </c>
      <c r="O112" s="68">
        <f t="shared" si="12"/>
        <v>132.27500000000001</v>
      </c>
      <c r="P112" s="8">
        <f>ROUND('10,2'!H112*'1,2'!$E$28,0)</f>
        <v>456</v>
      </c>
      <c r="Q112" s="8">
        <f t="shared" si="13"/>
        <v>380</v>
      </c>
      <c r="R112" s="68">
        <f t="shared" si="14"/>
        <v>123.5</v>
      </c>
      <c r="S112" s="8">
        <f>ROUND('10,2'!I112*'1,2'!$E$28,0)</f>
        <v>683</v>
      </c>
      <c r="T112" s="68">
        <f t="shared" si="15"/>
        <v>221.97499999999999</v>
      </c>
      <c r="U112" s="8">
        <f>ROUND('10,2'!J112*'1,2'!$E$28,0)</f>
        <v>754</v>
      </c>
      <c r="V112" s="8">
        <f t="shared" si="16"/>
        <v>628.33333333333337</v>
      </c>
      <c r="W112" s="68">
        <f t="shared" si="17"/>
        <v>204.20833333333334</v>
      </c>
      <c r="X112" s="26"/>
      <c r="Y112" s="26"/>
      <c r="Z112" s="26"/>
      <c r="AA112" s="26"/>
      <c r="AB112" s="26"/>
      <c r="AC112" s="26"/>
      <c r="AD112" s="26"/>
      <c r="AE112" s="26"/>
      <c r="AF112" s="26"/>
      <c r="AG112" s="26"/>
      <c r="AH112" s="26"/>
      <c r="AI112" s="14"/>
      <c r="AK112" s="14"/>
      <c r="AM112" s="14"/>
      <c r="AO112" s="14"/>
      <c r="AQ112" s="14"/>
    </row>
    <row r="113" spans="1:43" ht="12.75" customHeight="1" x14ac:dyDescent="0.2">
      <c r="A113" s="4" t="s">
        <v>596</v>
      </c>
      <c r="B113" s="4" t="s">
        <v>2423</v>
      </c>
      <c r="C113" s="5" t="s">
        <v>2424</v>
      </c>
      <c r="D113" s="4" t="s">
        <v>15</v>
      </c>
      <c r="E113" s="8">
        <f>ROUND('10,2'!E113*'1,2'!$E$28,0)</f>
        <v>176</v>
      </c>
      <c r="F113" s="68">
        <f t="shared" si="9"/>
        <v>57.2</v>
      </c>
      <c r="G113" s="8">
        <f>ROUND('10,2'!F113*'1,2'!$E$28,0)</f>
        <v>198</v>
      </c>
      <c r="H113" s="8">
        <f t="shared" si="10"/>
        <v>165</v>
      </c>
      <c r="I113" s="68">
        <f t="shared" si="11"/>
        <v>53.625</v>
      </c>
      <c r="J113" s="8" t="e">
        <f>ROUND('10,2'!#REF!*'1,2'!$E$28,0)</f>
        <v>#REF!</v>
      </c>
      <c r="K113" s="8" t="e">
        <f>ROUND('10,2'!#REF!*'1,2'!$E$28,0)</f>
        <v>#REF!</v>
      </c>
      <c r="L113" s="8" t="e">
        <f>ROUND('10,2'!#REF!*'1,2'!$E$28,0)</f>
        <v>#REF!</v>
      </c>
      <c r="M113" s="8" t="e">
        <f>ROUND('10,2'!#REF!*'1,2'!$E$28,0)</f>
        <v>#REF!</v>
      </c>
      <c r="N113" s="8">
        <f>ROUND('10,2'!G113*'1,2'!$E$28,0)</f>
        <v>269</v>
      </c>
      <c r="O113" s="68">
        <f t="shared" si="12"/>
        <v>87.424999999999997</v>
      </c>
      <c r="P113" s="8">
        <f>ROUND('10,2'!H113*'1,2'!$E$28,0)</f>
        <v>301</v>
      </c>
      <c r="Q113" s="8">
        <f t="shared" si="13"/>
        <v>250.83333333333334</v>
      </c>
      <c r="R113" s="68">
        <f t="shared" si="14"/>
        <v>81.520833333333343</v>
      </c>
      <c r="S113" s="8">
        <f>ROUND('10,2'!I113*'1,2'!$E$28,0)</f>
        <v>452</v>
      </c>
      <c r="T113" s="68">
        <f t="shared" si="15"/>
        <v>146.9</v>
      </c>
      <c r="U113" s="8">
        <f>ROUND('10,2'!J113*'1,2'!$E$28,0)</f>
        <v>498</v>
      </c>
      <c r="V113" s="8">
        <f t="shared" si="16"/>
        <v>415</v>
      </c>
      <c r="W113" s="68">
        <f t="shared" si="17"/>
        <v>134.875</v>
      </c>
      <c r="X113" s="26"/>
      <c r="Y113" s="26"/>
      <c r="Z113" s="26"/>
      <c r="AA113" s="26"/>
      <c r="AB113" s="26"/>
      <c r="AC113" s="26"/>
      <c r="AD113" s="26"/>
      <c r="AE113" s="26"/>
      <c r="AF113" s="26"/>
      <c r="AG113" s="26"/>
      <c r="AH113" s="26"/>
      <c r="AI113" s="14"/>
      <c r="AK113" s="14"/>
      <c r="AM113" s="14"/>
      <c r="AO113" s="14"/>
      <c r="AQ113" s="14"/>
    </row>
    <row r="114" spans="1:43" ht="12.75" customHeight="1" x14ac:dyDescent="0.2">
      <c r="A114" s="4" t="s">
        <v>599</v>
      </c>
      <c r="B114" s="4" t="s">
        <v>2425</v>
      </c>
      <c r="C114" s="5" t="s">
        <v>2426</v>
      </c>
      <c r="D114" s="4" t="s">
        <v>15</v>
      </c>
      <c r="E114" s="8">
        <f>ROUND('10,2'!E114*'1,2'!$E$28,0)</f>
        <v>538</v>
      </c>
      <c r="F114" s="68">
        <f t="shared" si="9"/>
        <v>174.85</v>
      </c>
      <c r="G114" s="8">
        <f>ROUND('10,2'!F114*'1,2'!$E$28,0)</f>
        <v>594</v>
      </c>
      <c r="H114" s="8">
        <f t="shared" si="10"/>
        <v>495</v>
      </c>
      <c r="I114" s="68">
        <f t="shared" si="11"/>
        <v>160.875</v>
      </c>
      <c r="J114" s="8" t="e">
        <f>ROUND('10,2'!#REF!*'1,2'!$E$28,0)</f>
        <v>#REF!</v>
      </c>
      <c r="K114" s="8" t="e">
        <f>ROUND('10,2'!#REF!*'1,2'!$E$28,0)</f>
        <v>#REF!</v>
      </c>
      <c r="L114" s="8" t="e">
        <f>ROUND('10,2'!#REF!*'1,2'!$E$28,0)</f>
        <v>#REF!</v>
      </c>
      <c r="M114" s="8" t="e">
        <f>ROUND('10,2'!#REF!*'1,2'!$E$28,0)</f>
        <v>#REF!</v>
      </c>
      <c r="N114" s="8">
        <f>ROUND('10,2'!G114*'1,2'!$E$28,0)</f>
        <v>815</v>
      </c>
      <c r="O114" s="68">
        <f t="shared" si="12"/>
        <v>264.875</v>
      </c>
      <c r="P114" s="8">
        <f>ROUND('10,2'!H114*'1,2'!$E$28,0)</f>
        <v>913</v>
      </c>
      <c r="Q114" s="8">
        <f t="shared" si="13"/>
        <v>760.83333333333337</v>
      </c>
      <c r="R114" s="68">
        <f t="shared" si="14"/>
        <v>247.27083333333334</v>
      </c>
      <c r="S114" s="8">
        <f>ROUND('10,2'!I114*'1,2'!$E$28,0)</f>
        <v>1366</v>
      </c>
      <c r="T114" s="68">
        <f t="shared" si="15"/>
        <v>443.95</v>
      </c>
      <c r="U114" s="8">
        <f>ROUND('10,2'!J114*'1,2'!$E$28,0)</f>
        <v>1508</v>
      </c>
      <c r="V114" s="8">
        <f t="shared" si="16"/>
        <v>1256.6666666666667</v>
      </c>
      <c r="W114" s="68">
        <f t="shared" si="17"/>
        <v>408.41666666666669</v>
      </c>
      <c r="X114" s="26"/>
      <c r="Y114" s="26"/>
      <c r="Z114" s="26"/>
      <c r="AA114" s="26"/>
      <c r="AB114" s="26"/>
      <c r="AC114" s="26"/>
      <c r="AD114" s="26"/>
      <c r="AE114" s="26"/>
      <c r="AF114" s="26"/>
      <c r="AG114" s="26"/>
      <c r="AH114" s="26"/>
      <c r="AI114" s="14"/>
      <c r="AK114" s="14"/>
      <c r="AM114" s="14"/>
      <c r="AO114" s="14"/>
      <c r="AQ114" s="14"/>
    </row>
    <row r="115" spans="1:43" ht="12.75" customHeight="1" x14ac:dyDescent="0.2">
      <c r="A115" s="4" t="s">
        <v>602</v>
      </c>
      <c r="B115" s="4" t="s">
        <v>2427</v>
      </c>
      <c r="C115" s="5" t="s">
        <v>2428</v>
      </c>
      <c r="D115" s="4" t="s">
        <v>15</v>
      </c>
      <c r="E115" s="8">
        <f>ROUND('10,2'!E115*'1,2'!$E$28,0)</f>
        <v>134</v>
      </c>
      <c r="F115" s="68">
        <f t="shared" si="9"/>
        <v>43.550000000000004</v>
      </c>
      <c r="G115" s="8">
        <f>ROUND('10,2'!F115*'1,2'!$E$28,0)</f>
        <v>150</v>
      </c>
      <c r="H115" s="8">
        <f t="shared" si="10"/>
        <v>125</v>
      </c>
      <c r="I115" s="68">
        <f t="shared" si="11"/>
        <v>40.625</v>
      </c>
      <c r="J115" s="8" t="e">
        <f>ROUND('10,2'!#REF!*'1,2'!$E$28,0)</f>
        <v>#REF!</v>
      </c>
      <c r="K115" s="8" t="e">
        <f>ROUND('10,2'!#REF!*'1,2'!$E$28,0)</f>
        <v>#REF!</v>
      </c>
      <c r="L115" s="8" t="e">
        <f>ROUND('10,2'!#REF!*'1,2'!$E$28,0)</f>
        <v>#REF!</v>
      </c>
      <c r="M115" s="8" t="e">
        <f>ROUND('10,2'!#REF!*'1,2'!$E$28,0)</f>
        <v>#REF!</v>
      </c>
      <c r="N115" s="8">
        <f>ROUND('10,2'!G115*'1,2'!$E$28,0)</f>
        <v>204</v>
      </c>
      <c r="O115" s="68">
        <f t="shared" si="12"/>
        <v>66.3</v>
      </c>
      <c r="P115" s="8">
        <f>ROUND('10,2'!H115*'1,2'!$E$28,0)</f>
        <v>228</v>
      </c>
      <c r="Q115" s="8">
        <f t="shared" si="13"/>
        <v>190</v>
      </c>
      <c r="R115" s="68">
        <f t="shared" si="14"/>
        <v>61.75</v>
      </c>
      <c r="S115" s="8">
        <f>ROUND('10,2'!I115*'1,2'!$E$28,0)</f>
        <v>342</v>
      </c>
      <c r="T115" s="68">
        <f t="shared" si="15"/>
        <v>111.15</v>
      </c>
      <c r="U115" s="8">
        <f>ROUND('10,2'!J115*'1,2'!$E$28,0)</f>
        <v>376</v>
      </c>
      <c r="V115" s="8">
        <f t="shared" si="16"/>
        <v>313.33333333333337</v>
      </c>
      <c r="W115" s="68">
        <f t="shared" si="17"/>
        <v>101.83333333333334</v>
      </c>
      <c r="X115" s="26"/>
      <c r="Y115" s="26"/>
      <c r="Z115" s="26"/>
      <c r="AA115" s="26"/>
      <c r="AB115" s="26"/>
      <c r="AC115" s="26"/>
      <c r="AD115" s="26"/>
      <c r="AE115" s="26"/>
      <c r="AF115" s="26"/>
      <c r="AG115" s="26"/>
      <c r="AH115" s="26"/>
      <c r="AI115" s="14"/>
      <c r="AK115" s="14"/>
      <c r="AM115" s="14"/>
      <c r="AO115" s="14"/>
      <c r="AQ115" s="14"/>
    </row>
    <row r="116" spans="1:43" ht="12.75" customHeight="1" x14ac:dyDescent="0.2">
      <c r="A116" s="4" t="s">
        <v>605</v>
      </c>
      <c r="B116" s="4" t="s">
        <v>2429</v>
      </c>
      <c r="C116" s="5" t="s">
        <v>2430</v>
      </c>
      <c r="D116" s="4" t="s">
        <v>15</v>
      </c>
      <c r="E116" s="8">
        <f>ROUND('10,2'!E116*'1,2'!$E$28,0)</f>
        <v>53</v>
      </c>
      <c r="F116" s="68">
        <f t="shared" si="9"/>
        <v>17.225000000000001</v>
      </c>
      <c r="G116" s="8">
        <f>ROUND('10,2'!F116*'1,2'!$E$28,0)</f>
        <v>58</v>
      </c>
      <c r="H116" s="8">
        <f t="shared" si="10"/>
        <v>48.333333333333336</v>
      </c>
      <c r="I116" s="68">
        <f t="shared" si="11"/>
        <v>15.708333333333334</v>
      </c>
      <c r="J116" s="8" t="e">
        <f>ROUND('10,2'!#REF!*'1,2'!$E$28,0)</f>
        <v>#REF!</v>
      </c>
      <c r="K116" s="8" t="e">
        <f>ROUND('10,2'!#REF!*'1,2'!$E$28,0)</f>
        <v>#REF!</v>
      </c>
      <c r="L116" s="8" t="e">
        <f>ROUND('10,2'!#REF!*'1,2'!$E$28,0)</f>
        <v>#REF!</v>
      </c>
      <c r="M116" s="8" t="e">
        <f>ROUND('10,2'!#REF!*'1,2'!$E$28,0)</f>
        <v>#REF!</v>
      </c>
      <c r="N116" s="8">
        <f>ROUND('10,2'!G116*'1,2'!$E$28,0)</f>
        <v>82</v>
      </c>
      <c r="O116" s="68">
        <f t="shared" si="12"/>
        <v>26.650000000000002</v>
      </c>
      <c r="P116" s="8">
        <f>ROUND('10,2'!H116*'1,2'!$E$28,0)</f>
        <v>90</v>
      </c>
      <c r="Q116" s="8">
        <f t="shared" si="13"/>
        <v>75</v>
      </c>
      <c r="R116" s="68">
        <f t="shared" si="14"/>
        <v>24.375</v>
      </c>
      <c r="S116" s="8">
        <f>ROUND('10,2'!I116*'1,2'!$E$28,0)</f>
        <v>137</v>
      </c>
      <c r="T116" s="68">
        <f t="shared" si="15"/>
        <v>44.524999999999999</v>
      </c>
      <c r="U116" s="8">
        <f>ROUND('10,2'!J116*'1,2'!$E$28,0)</f>
        <v>152</v>
      </c>
      <c r="V116" s="8">
        <f t="shared" si="16"/>
        <v>126.66666666666667</v>
      </c>
      <c r="W116" s="68">
        <f t="shared" si="17"/>
        <v>41.166666666666671</v>
      </c>
      <c r="X116" s="26"/>
      <c r="Y116" s="26"/>
      <c r="Z116" s="26"/>
      <c r="AA116" s="26"/>
      <c r="AB116" s="26"/>
      <c r="AC116" s="26"/>
      <c r="AD116" s="26"/>
      <c r="AE116" s="26"/>
      <c r="AF116" s="26"/>
      <c r="AG116" s="26"/>
      <c r="AH116" s="26"/>
      <c r="AI116" s="14"/>
      <c r="AK116" s="14"/>
      <c r="AM116" s="14"/>
      <c r="AO116" s="14"/>
      <c r="AQ116" s="14"/>
    </row>
    <row r="117" spans="1:43" ht="12.75" customHeight="1" x14ac:dyDescent="0.2">
      <c r="A117" s="4" t="s">
        <v>608</v>
      </c>
      <c r="B117" s="4" t="s">
        <v>2431</v>
      </c>
      <c r="C117" s="5" t="s">
        <v>2432</v>
      </c>
      <c r="D117" s="4" t="s">
        <v>15</v>
      </c>
      <c r="E117" s="8">
        <f>ROUND('10,2'!E117*'1,2'!$E$28,0)</f>
        <v>311</v>
      </c>
      <c r="F117" s="68">
        <f t="shared" si="9"/>
        <v>101.075</v>
      </c>
      <c r="G117" s="8">
        <f>ROUND('10,2'!F117*'1,2'!$E$28,0)</f>
        <v>343</v>
      </c>
      <c r="H117" s="8">
        <f t="shared" si="10"/>
        <v>285.83333333333337</v>
      </c>
      <c r="I117" s="68">
        <f t="shared" si="11"/>
        <v>92.895833333333343</v>
      </c>
      <c r="J117" s="8" t="e">
        <f>ROUND('10,2'!#REF!*'1,2'!$E$28,0)</f>
        <v>#REF!</v>
      </c>
      <c r="K117" s="8" t="e">
        <f>ROUND('10,2'!#REF!*'1,2'!$E$28,0)</f>
        <v>#REF!</v>
      </c>
      <c r="L117" s="8" t="e">
        <f>ROUND('10,2'!#REF!*'1,2'!$E$28,0)</f>
        <v>#REF!</v>
      </c>
      <c r="M117" s="8" t="e">
        <f>ROUND('10,2'!#REF!*'1,2'!$E$28,0)</f>
        <v>#REF!</v>
      </c>
      <c r="N117" s="8">
        <f>ROUND('10,2'!G117*'1,2'!$E$28,0)</f>
        <v>461</v>
      </c>
      <c r="O117" s="68">
        <f t="shared" si="12"/>
        <v>149.82500000000002</v>
      </c>
      <c r="P117" s="8">
        <f>ROUND('10,2'!H117*'1,2'!$E$28,0)</f>
        <v>515</v>
      </c>
      <c r="Q117" s="8">
        <f t="shared" si="13"/>
        <v>429.16666666666669</v>
      </c>
      <c r="R117" s="68">
        <f t="shared" si="14"/>
        <v>139.47916666666669</v>
      </c>
      <c r="S117" s="8">
        <f>ROUND('10,2'!I117*'1,2'!$E$28,0)</f>
        <v>789</v>
      </c>
      <c r="T117" s="68">
        <f t="shared" si="15"/>
        <v>256.42500000000001</v>
      </c>
      <c r="U117" s="8">
        <f>ROUND('10,2'!J117*'1,2'!$E$28,0)</f>
        <v>867</v>
      </c>
      <c r="V117" s="8">
        <f t="shared" si="16"/>
        <v>722.5</v>
      </c>
      <c r="W117" s="68">
        <f t="shared" si="17"/>
        <v>234.8125</v>
      </c>
      <c r="X117" s="26"/>
      <c r="Y117" s="26"/>
      <c r="Z117" s="26"/>
      <c r="AA117" s="26"/>
      <c r="AB117" s="26"/>
      <c r="AC117" s="26"/>
      <c r="AD117" s="26"/>
      <c r="AE117" s="26"/>
      <c r="AF117" s="26"/>
      <c r="AG117" s="26"/>
      <c r="AH117" s="26"/>
      <c r="AI117" s="14"/>
      <c r="AK117" s="14"/>
      <c r="AM117" s="14"/>
      <c r="AO117" s="14"/>
      <c r="AQ117" s="14"/>
    </row>
    <row r="118" spans="1:43" ht="12.75" customHeight="1" x14ac:dyDescent="0.2">
      <c r="A118" s="4" t="s">
        <v>611</v>
      </c>
      <c r="B118" s="4" t="s">
        <v>2433</v>
      </c>
      <c r="C118" s="5" t="s">
        <v>2434</v>
      </c>
      <c r="D118" s="4" t="s">
        <v>15</v>
      </c>
      <c r="E118" s="8">
        <f>ROUND('10,2'!E118*'1,2'!$E$28,0)</f>
        <v>538</v>
      </c>
      <c r="F118" s="68">
        <f t="shared" si="9"/>
        <v>174.85</v>
      </c>
      <c r="G118" s="8">
        <f>ROUND('10,2'!F118*'1,2'!$E$28,0)</f>
        <v>594</v>
      </c>
      <c r="H118" s="8">
        <f t="shared" si="10"/>
        <v>495</v>
      </c>
      <c r="I118" s="68">
        <f t="shared" si="11"/>
        <v>160.875</v>
      </c>
      <c r="J118" s="8" t="e">
        <f>ROUND('10,2'!#REF!*'1,2'!$E$28,0)</f>
        <v>#REF!</v>
      </c>
      <c r="K118" s="8" t="e">
        <f>ROUND('10,2'!#REF!*'1,2'!$E$28,0)</f>
        <v>#REF!</v>
      </c>
      <c r="L118" s="8" t="e">
        <f>ROUND('10,2'!#REF!*'1,2'!$E$28,0)</f>
        <v>#REF!</v>
      </c>
      <c r="M118" s="8" t="e">
        <f>ROUND('10,2'!#REF!*'1,2'!$E$28,0)</f>
        <v>#REF!</v>
      </c>
      <c r="N118" s="8">
        <f>ROUND('10,2'!G118*'1,2'!$E$28,0)</f>
        <v>815</v>
      </c>
      <c r="O118" s="68">
        <f t="shared" si="12"/>
        <v>264.875</v>
      </c>
      <c r="P118" s="8">
        <f>ROUND('10,2'!H118*'1,2'!$E$28,0)</f>
        <v>913</v>
      </c>
      <c r="Q118" s="8">
        <f t="shared" si="13"/>
        <v>760.83333333333337</v>
      </c>
      <c r="R118" s="68">
        <f t="shared" si="14"/>
        <v>247.27083333333334</v>
      </c>
      <c r="S118" s="8">
        <f>ROUND('10,2'!I118*'1,2'!$E$28,0)</f>
        <v>1366</v>
      </c>
      <c r="T118" s="68">
        <f t="shared" si="15"/>
        <v>443.95</v>
      </c>
      <c r="U118" s="8">
        <f>ROUND('10,2'!J118*'1,2'!$E$28,0)</f>
        <v>1508</v>
      </c>
      <c r="V118" s="8">
        <f t="shared" si="16"/>
        <v>1256.6666666666667</v>
      </c>
      <c r="W118" s="68">
        <f t="shared" si="17"/>
        <v>408.41666666666669</v>
      </c>
      <c r="X118" s="26"/>
      <c r="Y118" s="26"/>
      <c r="Z118" s="26"/>
      <c r="AA118" s="26"/>
      <c r="AB118" s="26"/>
      <c r="AC118" s="26"/>
      <c r="AD118" s="26"/>
      <c r="AE118" s="26"/>
      <c r="AF118" s="26"/>
      <c r="AG118" s="26"/>
      <c r="AH118" s="26"/>
      <c r="AI118" s="14"/>
      <c r="AK118" s="14"/>
      <c r="AM118" s="14"/>
      <c r="AO118" s="14"/>
      <c r="AQ118" s="14"/>
    </row>
    <row r="119" spans="1:43" ht="12.75" customHeight="1" x14ac:dyDescent="0.2">
      <c r="A119" s="4" t="s">
        <v>614</v>
      </c>
      <c r="B119" s="4" t="s">
        <v>2435</v>
      </c>
      <c r="C119" s="5" t="s">
        <v>2436</v>
      </c>
      <c r="D119" s="4" t="s">
        <v>15</v>
      </c>
      <c r="E119" s="8">
        <f>ROUND('10,2'!E119*'1,2'!$E$28,0)</f>
        <v>279</v>
      </c>
      <c r="F119" s="68">
        <f t="shared" si="9"/>
        <v>90.674999999999997</v>
      </c>
      <c r="G119" s="8">
        <f>ROUND('10,2'!F119*'1,2'!$E$28,0)</f>
        <v>309</v>
      </c>
      <c r="H119" s="8">
        <f t="shared" si="10"/>
        <v>257.5</v>
      </c>
      <c r="I119" s="68">
        <f t="shared" si="11"/>
        <v>83.6875</v>
      </c>
      <c r="J119" s="8" t="e">
        <f>ROUND('10,2'!#REF!*'1,2'!$E$28,0)</f>
        <v>#REF!</v>
      </c>
      <c r="K119" s="8" t="e">
        <f>ROUND('10,2'!#REF!*'1,2'!$E$28,0)</f>
        <v>#REF!</v>
      </c>
      <c r="L119" s="8" t="e">
        <f>ROUND('10,2'!#REF!*'1,2'!$E$28,0)</f>
        <v>#REF!</v>
      </c>
      <c r="M119" s="8" t="e">
        <f>ROUND('10,2'!#REF!*'1,2'!$E$28,0)</f>
        <v>#REF!</v>
      </c>
      <c r="N119" s="8">
        <f>ROUND('10,2'!G119*'1,2'!$E$28,0)</f>
        <v>423</v>
      </c>
      <c r="O119" s="68">
        <f t="shared" si="12"/>
        <v>137.47499999999999</v>
      </c>
      <c r="P119" s="8">
        <f>ROUND('10,2'!H119*'1,2'!$E$28,0)</f>
        <v>474</v>
      </c>
      <c r="Q119" s="8">
        <f t="shared" si="13"/>
        <v>395</v>
      </c>
      <c r="R119" s="68">
        <f t="shared" si="14"/>
        <v>128.375</v>
      </c>
      <c r="S119" s="8">
        <f>ROUND('10,2'!I119*'1,2'!$E$28,0)</f>
        <v>711</v>
      </c>
      <c r="T119" s="68">
        <f t="shared" si="15"/>
        <v>231.07500000000002</v>
      </c>
      <c r="U119" s="8">
        <f>ROUND('10,2'!J119*'1,2'!$E$28,0)</f>
        <v>784</v>
      </c>
      <c r="V119" s="8">
        <f t="shared" si="16"/>
        <v>653.33333333333337</v>
      </c>
      <c r="W119" s="68">
        <f t="shared" si="17"/>
        <v>212.33333333333334</v>
      </c>
      <c r="X119" s="26"/>
      <c r="Y119" s="26"/>
      <c r="Z119" s="26"/>
      <c r="AA119" s="26"/>
      <c r="AB119" s="26"/>
      <c r="AC119" s="26"/>
      <c r="AD119" s="26"/>
      <c r="AE119" s="26"/>
      <c r="AF119" s="26"/>
      <c r="AG119" s="26"/>
      <c r="AH119" s="26"/>
      <c r="AI119" s="14"/>
      <c r="AK119" s="14"/>
      <c r="AM119" s="14"/>
      <c r="AO119" s="14"/>
      <c r="AQ119" s="14"/>
    </row>
    <row r="120" spans="1:43" ht="12.75" customHeight="1" x14ac:dyDescent="0.2">
      <c r="A120" s="4" t="s">
        <v>617</v>
      </c>
      <c r="B120" s="4" t="s">
        <v>2437</v>
      </c>
      <c r="C120" s="5" t="s">
        <v>2438</v>
      </c>
      <c r="D120" s="4" t="s">
        <v>15</v>
      </c>
      <c r="E120" s="8">
        <f>ROUND('10,2'!E120*'1,2'!$E$28,0)</f>
        <v>171</v>
      </c>
      <c r="F120" s="68">
        <f t="shared" si="9"/>
        <v>55.575000000000003</v>
      </c>
      <c r="G120" s="8">
        <f>ROUND('10,2'!F120*'1,2'!$E$28,0)</f>
        <v>191</v>
      </c>
      <c r="H120" s="8">
        <f t="shared" si="10"/>
        <v>159.16666666666669</v>
      </c>
      <c r="I120" s="68">
        <f t="shared" si="11"/>
        <v>51.729166666666671</v>
      </c>
      <c r="J120" s="8" t="e">
        <f>ROUND('10,2'!#REF!*'1,2'!$E$28,0)</f>
        <v>#REF!</v>
      </c>
      <c r="K120" s="8" t="e">
        <f>ROUND('10,2'!#REF!*'1,2'!$E$28,0)</f>
        <v>#REF!</v>
      </c>
      <c r="L120" s="8" t="e">
        <f>ROUND('10,2'!#REF!*'1,2'!$E$28,0)</f>
        <v>#REF!</v>
      </c>
      <c r="M120" s="8" t="e">
        <f>ROUND('10,2'!#REF!*'1,2'!$E$28,0)</f>
        <v>#REF!</v>
      </c>
      <c r="N120" s="8">
        <f>ROUND('10,2'!G120*'1,2'!$E$28,0)</f>
        <v>259</v>
      </c>
      <c r="O120" s="68">
        <f t="shared" si="12"/>
        <v>84.174999999999997</v>
      </c>
      <c r="P120" s="8">
        <f>ROUND('10,2'!H120*'1,2'!$E$28,0)</f>
        <v>292</v>
      </c>
      <c r="Q120" s="8">
        <f t="shared" si="13"/>
        <v>243.33333333333334</v>
      </c>
      <c r="R120" s="68">
        <f t="shared" si="14"/>
        <v>79.083333333333343</v>
      </c>
      <c r="S120" s="8">
        <f>ROUND('10,2'!I120*'1,2'!$E$28,0)</f>
        <v>439</v>
      </c>
      <c r="T120" s="68">
        <f t="shared" si="15"/>
        <v>142.67500000000001</v>
      </c>
      <c r="U120" s="8">
        <f>ROUND('10,2'!J120*'1,2'!$E$28,0)</f>
        <v>481</v>
      </c>
      <c r="V120" s="8">
        <f t="shared" si="16"/>
        <v>400.83333333333337</v>
      </c>
      <c r="W120" s="68">
        <f t="shared" si="17"/>
        <v>130.27083333333334</v>
      </c>
      <c r="X120" s="26"/>
      <c r="Y120" s="26"/>
      <c r="Z120" s="26"/>
      <c r="AA120" s="26"/>
      <c r="AB120" s="26"/>
      <c r="AC120" s="26"/>
      <c r="AD120" s="26"/>
      <c r="AE120" s="26"/>
      <c r="AF120" s="26"/>
      <c r="AG120" s="26"/>
      <c r="AH120" s="26"/>
      <c r="AI120" s="14"/>
      <c r="AK120" s="14"/>
      <c r="AM120" s="14"/>
      <c r="AO120" s="14"/>
      <c r="AQ120" s="14"/>
    </row>
    <row r="121" spans="1:43" ht="12.75" customHeight="1" x14ac:dyDescent="0.2">
      <c r="A121" s="4" t="s">
        <v>620</v>
      </c>
      <c r="B121" s="4" t="s">
        <v>2439</v>
      </c>
      <c r="C121" s="5" t="s">
        <v>2440</v>
      </c>
      <c r="D121" s="4" t="s">
        <v>15</v>
      </c>
      <c r="E121" s="8">
        <f>ROUND('10,2'!E121*'1,2'!$E$28,0)</f>
        <v>215</v>
      </c>
      <c r="F121" s="68">
        <f t="shared" si="9"/>
        <v>69.875</v>
      </c>
      <c r="G121" s="8">
        <f>ROUND('10,2'!F121*'1,2'!$E$28,0)</f>
        <v>238</v>
      </c>
      <c r="H121" s="8">
        <f t="shared" si="10"/>
        <v>198.33333333333334</v>
      </c>
      <c r="I121" s="68">
        <f t="shared" si="11"/>
        <v>64.458333333333343</v>
      </c>
      <c r="J121" s="8" t="e">
        <f>ROUND('10,2'!#REF!*'1,2'!$E$28,0)</f>
        <v>#REF!</v>
      </c>
      <c r="K121" s="8" t="e">
        <f>ROUND('10,2'!#REF!*'1,2'!$E$28,0)</f>
        <v>#REF!</v>
      </c>
      <c r="L121" s="8" t="e">
        <f>ROUND('10,2'!#REF!*'1,2'!$E$28,0)</f>
        <v>#REF!</v>
      </c>
      <c r="M121" s="8" t="e">
        <f>ROUND('10,2'!#REF!*'1,2'!$E$28,0)</f>
        <v>#REF!</v>
      </c>
      <c r="N121" s="8">
        <f>ROUND('10,2'!G121*'1,2'!$E$28,0)</f>
        <v>326</v>
      </c>
      <c r="O121" s="68">
        <f t="shared" si="12"/>
        <v>105.95</v>
      </c>
      <c r="P121" s="8">
        <f>ROUND('10,2'!H121*'1,2'!$E$28,0)</f>
        <v>365</v>
      </c>
      <c r="Q121" s="8">
        <f t="shared" si="13"/>
        <v>304.16666666666669</v>
      </c>
      <c r="R121" s="68">
        <f t="shared" si="14"/>
        <v>98.854166666666671</v>
      </c>
      <c r="S121" s="8">
        <f>ROUND('10,2'!I121*'1,2'!$E$28,0)</f>
        <v>546</v>
      </c>
      <c r="T121" s="68">
        <f t="shared" si="15"/>
        <v>177.45000000000002</v>
      </c>
      <c r="U121" s="8">
        <f>ROUND('10,2'!J121*'1,2'!$E$28,0)</f>
        <v>602</v>
      </c>
      <c r="V121" s="8">
        <f t="shared" si="16"/>
        <v>501.66666666666669</v>
      </c>
      <c r="W121" s="68">
        <f t="shared" si="17"/>
        <v>163.04166666666669</v>
      </c>
      <c r="X121" s="26"/>
      <c r="Y121" s="26"/>
      <c r="Z121" s="26"/>
      <c r="AA121" s="26"/>
      <c r="AB121" s="26"/>
      <c r="AC121" s="26"/>
      <c r="AD121" s="26"/>
      <c r="AE121" s="26"/>
      <c r="AF121" s="26"/>
      <c r="AG121" s="26"/>
      <c r="AH121" s="26"/>
      <c r="AI121" s="14"/>
      <c r="AK121" s="14"/>
      <c r="AM121" s="14"/>
      <c r="AO121" s="14"/>
      <c r="AQ121" s="14"/>
    </row>
    <row r="122" spans="1:43" ht="12.75" customHeight="1" x14ac:dyDescent="0.2">
      <c r="A122" s="4" t="s">
        <v>623</v>
      </c>
      <c r="B122" s="4" t="s">
        <v>2441</v>
      </c>
      <c r="C122" s="5" t="s">
        <v>2442</v>
      </c>
      <c r="D122" s="4" t="s">
        <v>15</v>
      </c>
      <c r="E122" s="8">
        <f>ROUND('10,2'!E122*'1,2'!$E$28,0)</f>
        <v>295</v>
      </c>
      <c r="F122" s="68">
        <f t="shared" si="9"/>
        <v>95.875</v>
      </c>
      <c r="G122" s="8">
        <f>ROUND('10,2'!F122*'1,2'!$E$28,0)</f>
        <v>326</v>
      </c>
      <c r="H122" s="8">
        <f t="shared" si="10"/>
        <v>271.66666666666669</v>
      </c>
      <c r="I122" s="68">
        <f t="shared" si="11"/>
        <v>88.291666666666671</v>
      </c>
      <c r="J122" s="8" t="e">
        <f>ROUND('10,2'!#REF!*'1,2'!$E$28,0)</f>
        <v>#REF!</v>
      </c>
      <c r="K122" s="8" t="e">
        <f>ROUND('10,2'!#REF!*'1,2'!$E$28,0)</f>
        <v>#REF!</v>
      </c>
      <c r="L122" s="8" t="e">
        <f>ROUND('10,2'!#REF!*'1,2'!$E$28,0)</f>
        <v>#REF!</v>
      </c>
      <c r="M122" s="8" t="e">
        <f>ROUND('10,2'!#REF!*'1,2'!$E$28,0)</f>
        <v>#REF!</v>
      </c>
      <c r="N122" s="8">
        <f>ROUND('10,2'!G122*'1,2'!$E$28,0)</f>
        <v>449</v>
      </c>
      <c r="O122" s="68">
        <f t="shared" si="12"/>
        <v>145.92500000000001</v>
      </c>
      <c r="P122" s="8">
        <f>ROUND('10,2'!H122*'1,2'!$E$28,0)</f>
        <v>503</v>
      </c>
      <c r="Q122" s="8">
        <f t="shared" si="13"/>
        <v>419.16666666666669</v>
      </c>
      <c r="R122" s="68">
        <f t="shared" si="14"/>
        <v>136.22916666666669</v>
      </c>
      <c r="S122" s="8">
        <f>ROUND('10,2'!I122*'1,2'!$E$28,0)</f>
        <v>751</v>
      </c>
      <c r="T122" s="68">
        <f t="shared" si="15"/>
        <v>244.07500000000002</v>
      </c>
      <c r="U122" s="8">
        <f>ROUND('10,2'!J122*'1,2'!$E$28,0)</f>
        <v>829</v>
      </c>
      <c r="V122" s="8">
        <f t="shared" si="16"/>
        <v>690.83333333333337</v>
      </c>
      <c r="W122" s="68">
        <f t="shared" si="17"/>
        <v>224.52083333333334</v>
      </c>
      <c r="X122" s="26"/>
      <c r="Y122" s="26"/>
      <c r="Z122" s="26"/>
      <c r="AA122" s="26"/>
      <c r="AB122" s="26"/>
      <c r="AC122" s="26"/>
      <c r="AD122" s="26"/>
      <c r="AE122" s="26"/>
      <c r="AF122" s="26"/>
      <c r="AG122" s="26"/>
      <c r="AH122" s="26"/>
      <c r="AI122" s="14"/>
      <c r="AK122" s="14"/>
      <c r="AM122" s="14"/>
      <c r="AO122" s="14"/>
      <c r="AQ122" s="14"/>
    </row>
    <row r="123" spans="1:43" ht="12.75" customHeight="1" x14ac:dyDescent="0.2">
      <c r="A123" s="4" t="s">
        <v>626</v>
      </c>
      <c r="B123" s="4" t="s">
        <v>2443</v>
      </c>
      <c r="C123" s="5" t="s">
        <v>2444</v>
      </c>
      <c r="D123" s="4" t="s">
        <v>15</v>
      </c>
      <c r="E123" s="8">
        <f>ROUND('10,2'!E123*'1,2'!$E$28,0)</f>
        <v>404</v>
      </c>
      <c r="F123" s="68">
        <f t="shared" si="9"/>
        <v>131.30000000000001</v>
      </c>
      <c r="G123" s="8">
        <f>ROUND('10,2'!F123*'1,2'!$E$28,0)</f>
        <v>446</v>
      </c>
      <c r="H123" s="8">
        <f t="shared" si="10"/>
        <v>371.66666666666669</v>
      </c>
      <c r="I123" s="68">
        <f t="shared" si="11"/>
        <v>120.79166666666667</v>
      </c>
      <c r="J123" s="8" t="e">
        <f>ROUND('10,2'!#REF!*'1,2'!$E$28,0)</f>
        <v>#REF!</v>
      </c>
      <c r="K123" s="8" t="e">
        <f>ROUND('10,2'!#REF!*'1,2'!$E$28,0)</f>
        <v>#REF!</v>
      </c>
      <c r="L123" s="8" t="e">
        <f>ROUND('10,2'!#REF!*'1,2'!$E$28,0)</f>
        <v>#REF!</v>
      </c>
      <c r="M123" s="8" t="e">
        <f>ROUND('10,2'!#REF!*'1,2'!$E$28,0)</f>
        <v>#REF!</v>
      </c>
      <c r="N123" s="8">
        <f>ROUND('10,2'!G123*'1,2'!$E$28,0)</f>
        <v>610</v>
      </c>
      <c r="O123" s="68">
        <f t="shared" si="12"/>
        <v>198.25</v>
      </c>
      <c r="P123" s="8">
        <f>ROUND('10,2'!H123*'1,2'!$E$28,0)</f>
        <v>683</v>
      </c>
      <c r="Q123" s="8">
        <f t="shared" si="13"/>
        <v>569.16666666666674</v>
      </c>
      <c r="R123" s="68">
        <f t="shared" si="14"/>
        <v>184.97916666666669</v>
      </c>
      <c r="S123" s="8">
        <f>ROUND('10,2'!I123*'1,2'!$E$28,0)</f>
        <v>1025</v>
      </c>
      <c r="T123" s="68">
        <f t="shared" si="15"/>
        <v>333.125</v>
      </c>
      <c r="U123" s="8">
        <f>ROUND('10,2'!J123*'1,2'!$E$28,0)</f>
        <v>1132</v>
      </c>
      <c r="V123" s="8">
        <f t="shared" si="16"/>
        <v>943.33333333333337</v>
      </c>
      <c r="W123" s="68">
        <f t="shared" si="17"/>
        <v>306.58333333333337</v>
      </c>
      <c r="X123" s="26"/>
      <c r="Y123" s="26"/>
      <c r="Z123" s="26"/>
      <c r="AA123" s="26"/>
      <c r="AB123" s="26"/>
      <c r="AC123" s="26"/>
      <c r="AD123" s="26"/>
      <c r="AE123" s="26"/>
      <c r="AF123" s="26"/>
      <c r="AG123" s="26"/>
      <c r="AH123" s="26"/>
      <c r="AI123" s="14"/>
      <c r="AK123" s="14"/>
      <c r="AM123" s="14"/>
      <c r="AO123" s="14"/>
      <c r="AQ123" s="14"/>
    </row>
    <row r="124" spans="1:43" ht="12.75" customHeight="1" x14ac:dyDescent="0.2">
      <c r="A124" s="4" t="s">
        <v>629</v>
      </c>
      <c r="B124" s="4" t="s">
        <v>2445</v>
      </c>
      <c r="C124" s="5" t="s">
        <v>2446</v>
      </c>
      <c r="D124" s="4" t="s">
        <v>15</v>
      </c>
      <c r="E124" s="8">
        <f>ROUND('10,2'!E124*'1,2'!$E$28,0)</f>
        <v>134</v>
      </c>
      <c r="F124" s="68">
        <f t="shared" si="9"/>
        <v>43.550000000000004</v>
      </c>
      <c r="G124" s="8">
        <f>ROUND('10,2'!F124*'1,2'!$E$28,0)</f>
        <v>150</v>
      </c>
      <c r="H124" s="8">
        <f t="shared" si="10"/>
        <v>125</v>
      </c>
      <c r="I124" s="68">
        <f t="shared" si="11"/>
        <v>40.625</v>
      </c>
      <c r="J124" s="8" t="e">
        <f>ROUND('10,2'!#REF!*'1,2'!$E$28,0)</f>
        <v>#REF!</v>
      </c>
      <c r="K124" s="8" t="e">
        <f>ROUND('10,2'!#REF!*'1,2'!$E$28,0)</f>
        <v>#REF!</v>
      </c>
      <c r="L124" s="8" t="e">
        <f>ROUND('10,2'!#REF!*'1,2'!$E$28,0)</f>
        <v>#REF!</v>
      </c>
      <c r="M124" s="8" t="e">
        <f>ROUND('10,2'!#REF!*'1,2'!$E$28,0)</f>
        <v>#REF!</v>
      </c>
      <c r="N124" s="8">
        <f>ROUND('10,2'!G124*'1,2'!$E$28,0)</f>
        <v>204</v>
      </c>
      <c r="O124" s="68">
        <f t="shared" si="12"/>
        <v>66.3</v>
      </c>
      <c r="P124" s="8">
        <f>ROUND('10,2'!H124*'1,2'!$E$28,0)</f>
        <v>228</v>
      </c>
      <c r="Q124" s="8">
        <f t="shared" si="13"/>
        <v>190</v>
      </c>
      <c r="R124" s="68">
        <f t="shared" si="14"/>
        <v>61.75</v>
      </c>
      <c r="S124" s="8">
        <f>ROUND('10,2'!I124*'1,2'!$E$28,0)</f>
        <v>342</v>
      </c>
      <c r="T124" s="68">
        <f t="shared" si="15"/>
        <v>111.15</v>
      </c>
      <c r="U124" s="8">
        <f>ROUND('10,2'!J124*'1,2'!$E$28,0)</f>
        <v>376</v>
      </c>
      <c r="V124" s="8">
        <f t="shared" si="16"/>
        <v>313.33333333333337</v>
      </c>
      <c r="W124" s="68">
        <f t="shared" si="17"/>
        <v>101.83333333333334</v>
      </c>
      <c r="X124" s="26"/>
      <c r="Y124" s="26"/>
      <c r="Z124" s="26"/>
      <c r="AA124" s="26"/>
      <c r="AB124" s="26"/>
      <c r="AC124" s="26"/>
      <c r="AD124" s="26"/>
      <c r="AE124" s="26"/>
      <c r="AF124" s="26"/>
      <c r="AG124" s="26"/>
      <c r="AH124" s="26"/>
      <c r="AI124" s="14"/>
      <c r="AK124" s="14"/>
      <c r="AM124" s="14"/>
      <c r="AO124" s="14"/>
      <c r="AQ124" s="14"/>
    </row>
    <row r="125" spans="1:43" ht="12.75" customHeight="1" x14ac:dyDescent="0.2">
      <c r="A125" s="4" t="s">
        <v>632</v>
      </c>
      <c r="B125" s="4" t="s">
        <v>2447</v>
      </c>
      <c r="C125" s="5" t="s">
        <v>2448</v>
      </c>
      <c r="D125" s="4" t="s">
        <v>15</v>
      </c>
      <c r="E125" s="8">
        <f>ROUND('10,2'!E125*'1,2'!$E$28,0)</f>
        <v>670</v>
      </c>
      <c r="F125" s="68">
        <f t="shared" si="9"/>
        <v>217.75</v>
      </c>
      <c r="G125" s="8">
        <f>ROUND('10,2'!F125*'1,2'!$E$28,0)</f>
        <v>743</v>
      </c>
      <c r="H125" s="8">
        <f t="shared" si="10"/>
        <v>619.16666666666674</v>
      </c>
      <c r="I125" s="68">
        <f t="shared" si="11"/>
        <v>201.22916666666669</v>
      </c>
      <c r="J125" s="8" t="e">
        <f>ROUND('10,2'!#REF!*'1,2'!$E$28,0)</f>
        <v>#REF!</v>
      </c>
      <c r="K125" s="8" t="e">
        <f>ROUND('10,2'!#REF!*'1,2'!$E$28,0)</f>
        <v>#REF!</v>
      </c>
      <c r="L125" s="8" t="e">
        <f>ROUND('10,2'!#REF!*'1,2'!$E$28,0)</f>
        <v>#REF!</v>
      </c>
      <c r="M125" s="8" t="e">
        <f>ROUND('10,2'!#REF!*'1,2'!$E$28,0)</f>
        <v>#REF!</v>
      </c>
      <c r="N125" s="8">
        <f>ROUND('10,2'!G125*'1,2'!$E$28,0)</f>
        <v>1018</v>
      </c>
      <c r="O125" s="68">
        <f t="shared" si="12"/>
        <v>330.85</v>
      </c>
      <c r="P125" s="8">
        <f>ROUND('10,2'!H125*'1,2'!$E$28,0)</f>
        <v>1140</v>
      </c>
      <c r="Q125" s="8">
        <f t="shared" si="13"/>
        <v>950</v>
      </c>
      <c r="R125" s="68">
        <f t="shared" si="14"/>
        <v>308.75</v>
      </c>
      <c r="S125" s="8">
        <f>ROUND('10,2'!I125*'1,2'!$E$28,0)</f>
        <v>1708</v>
      </c>
      <c r="T125" s="68">
        <f t="shared" si="15"/>
        <v>555.1</v>
      </c>
      <c r="U125" s="8">
        <f>ROUND('10,2'!J125*'1,2'!$E$28,0)</f>
        <v>1884</v>
      </c>
      <c r="V125" s="8">
        <f t="shared" si="16"/>
        <v>1570</v>
      </c>
      <c r="W125" s="68">
        <f t="shared" si="17"/>
        <v>510.25</v>
      </c>
      <c r="X125" s="26"/>
      <c r="Y125" s="26"/>
      <c r="Z125" s="26"/>
      <c r="AA125" s="26"/>
      <c r="AB125" s="26"/>
      <c r="AC125" s="26"/>
      <c r="AD125" s="26"/>
      <c r="AE125" s="26"/>
      <c r="AF125" s="26"/>
      <c r="AG125" s="26"/>
      <c r="AH125" s="26"/>
      <c r="AI125" s="14"/>
      <c r="AK125" s="14"/>
      <c r="AM125" s="14"/>
      <c r="AO125" s="14"/>
      <c r="AQ125" s="14"/>
    </row>
    <row r="126" spans="1:43" ht="12.75" customHeight="1" x14ac:dyDescent="0.2">
      <c r="A126" s="4" t="s">
        <v>635</v>
      </c>
      <c r="B126" s="4" t="s">
        <v>2449</v>
      </c>
      <c r="C126" s="5" t="s">
        <v>2450</v>
      </c>
      <c r="D126" s="4" t="s">
        <v>15</v>
      </c>
      <c r="E126" s="8">
        <f>ROUND('10,2'!E126*'1,2'!$E$28,0)</f>
        <v>430</v>
      </c>
      <c r="F126" s="68">
        <f t="shared" si="9"/>
        <v>139.75</v>
      </c>
      <c r="G126" s="8">
        <f>ROUND('10,2'!F126*'1,2'!$E$28,0)</f>
        <v>475</v>
      </c>
      <c r="H126" s="8">
        <f t="shared" si="10"/>
        <v>395.83333333333337</v>
      </c>
      <c r="I126" s="68">
        <f t="shared" si="11"/>
        <v>128.64583333333334</v>
      </c>
      <c r="J126" s="8" t="e">
        <f>ROUND('10,2'!#REF!*'1,2'!$E$28,0)</f>
        <v>#REF!</v>
      </c>
      <c r="K126" s="8" t="e">
        <f>ROUND('10,2'!#REF!*'1,2'!$E$28,0)</f>
        <v>#REF!</v>
      </c>
      <c r="L126" s="8" t="e">
        <f>ROUND('10,2'!#REF!*'1,2'!$E$28,0)</f>
        <v>#REF!</v>
      </c>
      <c r="M126" s="8" t="e">
        <f>ROUND('10,2'!#REF!*'1,2'!$E$28,0)</f>
        <v>#REF!</v>
      </c>
      <c r="N126" s="8">
        <f>ROUND('10,2'!G126*'1,2'!$E$28,0)</f>
        <v>651</v>
      </c>
      <c r="O126" s="68">
        <f t="shared" si="12"/>
        <v>211.57500000000002</v>
      </c>
      <c r="P126" s="8">
        <f>ROUND('10,2'!H126*'1,2'!$E$28,0)</f>
        <v>730</v>
      </c>
      <c r="Q126" s="8">
        <f t="shared" si="13"/>
        <v>608.33333333333337</v>
      </c>
      <c r="R126" s="68">
        <f t="shared" si="14"/>
        <v>197.70833333333334</v>
      </c>
      <c r="S126" s="8">
        <f>ROUND('10,2'!I126*'1,2'!$E$28,0)</f>
        <v>1093</v>
      </c>
      <c r="T126" s="68">
        <f t="shared" si="15"/>
        <v>355.22500000000002</v>
      </c>
      <c r="U126" s="8">
        <f>ROUND('10,2'!J126*'1,2'!$E$28,0)</f>
        <v>1205</v>
      </c>
      <c r="V126" s="8">
        <f t="shared" si="16"/>
        <v>1004.1666666666667</v>
      </c>
      <c r="W126" s="68">
        <f t="shared" si="17"/>
        <v>326.35416666666669</v>
      </c>
      <c r="X126" s="26"/>
      <c r="Y126" s="26"/>
      <c r="Z126" s="26"/>
      <c r="AA126" s="26"/>
      <c r="AB126" s="26"/>
      <c r="AC126" s="26"/>
      <c r="AD126" s="26"/>
      <c r="AE126" s="26"/>
      <c r="AF126" s="26"/>
      <c r="AG126" s="26"/>
      <c r="AH126" s="26"/>
      <c r="AI126" s="14"/>
      <c r="AK126" s="14"/>
      <c r="AM126" s="14"/>
      <c r="AO126" s="14"/>
      <c r="AQ126" s="14"/>
    </row>
    <row r="127" spans="1:43" ht="12.75" customHeight="1" x14ac:dyDescent="0.2">
      <c r="A127" s="4" t="s">
        <v>638</v>
      </c>
      <c r="B127" s="4" t="s">
        <v>2451</v>
      </c>
      <c r="C127" s="5" t="s">
        <v>2452</v>
      </c>
      <c r="D127" s="4" t="s">
        <v>15</v>
      </c>
      <c r="E127" s="8">
        <f>ROUND('10,2'!E127*'1,2'!$E$28,0)</f>
        <v>538</v>
      </c>
      <c r="F127" s="68">
        <f t="shared" si="9"/>
        <v>174.85</v>
      </c>
      <c r="G127" s="8">
        <f>ROUND('10,2'!F127*'1,2'!$E$28,0)</f>
        <v>594</v>
      </c>
      <c r="H127" s="8">
        <f t="shared" si="10"/>
        <v>495</v>
      </c>
      <c r="I127" s="68">
        <f t="shared" si="11"/>
        <v>160.875</v>
      </c>
      <c r="J127" s="8" t="e">
        <f>ROUND('10,2'!#REF!*'1,2'!$E$28,0)</f>
        <v>#REF!</v>
      </c>
      <c r="K127" s="8" t="e">
        <f>ROUND('10,2'!#REF!*'1,2'!$E$28,0)</f>
        <v>#REF!</v>
      </c>
      <c r="L127" s="8" t="e">
        <f>ROUND('10,2'!#REF!*'1,2'!$E$28,0)</f>
        <v>#REF!</v>
      </c>
      <c r="M127" s="8" t="e">
        <f>ROUND('10,2'!#REF!*'1,2'!$E$28,0)</f>
        <v>#REF!</v>
      </c>
      <c r="N127" s="8">
        <f>ROUND('10,2'!G127*'1,2'!$E$28,0)</f>
        <v>815</v>
      </c>
      <c r="O127" s="68">
        <f t="shared" si="12"/>
        <v>264.875</v>
      </c>
      <c r="P127" s="8">
        <f>ROUND('10,2'!H127*'1,2'!$E$28,0)</f>
        <v>913</v>
      </c>
      <c r="Q127" s="8">
        <f t="shared" si="13"/>
        <v>760.83333333333337</v>
      </c>
      <c r="R127" s="68">
        <f t="shared" si="14"/>
        <v>247.27083333333334</v>
      </c>
      <c r="S127" s="8">
        <f>ROUND('10,2'!I127*'1,2'!$E$28,0)</f>
        <v>1366</v>
      </c>
      <c r="T127" s="68">
        <f t="shared" si="15"/>
        <v>443.95</v>
      </c>
      <c r="U127" s="8">
        <f>ROUND('10,2'!J127*'1,2'!$E$28,0)</f>
        <v>1508</v>
      </c>
      <c r="V127" s="8">
        <f t="shared" si="16"/>
        <v>1256.6666666666667</v>
      </c>
      <c r="W127" s="68">
        <f t="shared" si="17"/>
        <v>408.41666666666669</v>
      </c>
      <c r="X127" s="26"/>
      <c r="Y127" s="26"/>
      <c r="Z127" s="26"/>
      <c r="AA127" s="26"/>
      <c r="AB127" s="26"/>
      <c r="AC127" s="26"/>
      <c r="AD127" s="26"/>
      <c r="AE127" s="26"/>
      <c r="AF127" s="26"/>
      <c r="AG127" s="26"/>
      <c r="AH127" s="26"/>
      <c r="AI127" s="14"/>
      <c r="AK127" s="14"/>
      <c r="AM127" s="14"/>
      <c r="AO127" s="14"/>
      <c r="AQ127" s="14"/>
    </row>
    <row r="128" spans="1:43" ht="24.75" customHeight="1" x14ac:dyDescent="0.2">
      <c r="A128" s="4" t="s">
        <v>641</v>
      </c>
      <c r="B128" s="4" t="s">
        <v>2453</v>
      </c>
      <c r="C128" s="5" t="s">
        <v>2454</v>
      </c>
      <c r="D128" s="4" t="s">
        <v>15</v>
      </c>
      <c r="E128" s="8">
        <f>ROUND('10,2'!E128*'1,2'!$E$28,0)</f>
        <v>269</v>
      </c>
      <c r="F128" s="68">
        <f t="shared" si="9"/>
        <v>87.424999999999997</v>
      </c>
      <c r="G128" s="8">
        <f>ROUND('10,2'!F128*'1,2'!$E$28,0)</f>
        <v>296</v>
      </c>
      <c r="H128" s="8">
        <f t="shared" si="10"/>
        <v>246.66666666666669</v>
      </c>
      <c r="I128" s="68">
        <f t="shared" si="11"/>
        <v>80.166666666666671</v>
      </c>
      <c r="J128" s="8" t="e">
        <f>ROUND('10,2'!#REF!*'1,2'!$E$28,0)</f>
        <v>#REF!</v>
      </c>
      <c r="K128" s="8" t="e">
        <f>ROUND('10,2'!#REF!*'1,2'!$E$28,0)</f>
        <v>#REF!</v>
      </c>
      <c r="L128" s="8" t="e">
        <f>ROUND('10,2'!#REF!*'1,2'!$E$28,0)</f>
        <v>#REF!</v>
      </c>
      <c r="M128" s="8" t="e">
        <f>ROUND('10,2'!#REF!*'1,2'!$E$28,0)</f>
        <v>#REF!</v>
      </c>
      <c r="N128" s="8">
        <f>ROUND('10,2'!G128*'1,2'!$E$28,0)</f>
        <v>407</v>
      </c>
      <c r="O128" s="68">
        <f t="shared" si="12"/>
        <v>132.27500000000001</v>
      </c>
      <c r="P128" s="8">
        <f>ROUND('10,2'!H128*'1,2'!$E$28,0)</f>
        <v>456</v>
      </c>
      <c r="Q128" s="8">
        <f t="shared" si="13"/>
        <v>380</v>
      </c>
      <c r="R128" s="68">
        <f t="shared" si="14"/>
        <v>123.5</v>
      </c>
      <c r="S128" s="8">
        <f>ROUND('10,2'!I128*'1,2'!$E$28,0)</f>
        <v>683</v>
      </c>
      <c r="T128" s="68">
        <f t="shared" si="15"/>
        <v>221.97499999999999</v>
      </c>
      <c r="U128" s="8">
        <f>ROUND('10,2'!J128*'1,2'!$E$28,0)</f>
        <v>754</v>
      </c>
      <c r="V128" s="8">
        <f t="shared" si="16"/>
        <v>628.33333333333337</v>
      </c>
      <c r="W128" s="68">
        <f t="shared" si="17"/>
        <v>204.20833333333334</v>
      </c>
      <c r="X128" s="26"/>
      <c r="Y128" s="26"/>
      <c r="Z128" s="26"/>
      <c r="AA128" s="26"/>
      <c r="AB128" s="26"/>
      <c r="AC128" s="26"/>
      <c r="AD128" s="26"/>
      <c r="AE128" s="26"/>
      <c r="AF128" s="26"/>
      <c r="AG128" s="26"/>
      <c r="AH128" s="26"/>
      <c r="AI128" s="14"/>
      <c r="AK128" s="14"/>
      <c r="AM128" s="14"/>
      <c r="AO128" s="14"/>
      <c r="AQ128" s="14"/>
    </row>
    <row r="129" spans="1:43" ht="12.75" customHeight="1" x14ac:dyDescent="0.2">
      <c r="A129" s="4" t="s">
        <v>644</v>
      </c>
      <c r="B129" s="4" t="s">
        <v>2455</v>
      </c>
      <c r="C129" s="5" t="s">
        <v>2456</v>
      </c>
      <c r="D129" s="4" t="s">
        <v>15</v>
      </c>
      <c r="E129" s="8">
        <f>ROUND('10,2'!E129*'1,2'!$E$28,0)</f>
        <v>134</v>
      </c>
      <c r="F129" s="68">
        <f t="shared" si="9"/>
        <v>43.550000000000004</v>
      </c>
      <c r="G129" s="8">
        <f>ROUND('10,2'!F129*'1,2'!$E$28,0)</f>
        <v>150</v>
      </c>
      <c r="H129" s="8">
        <f t="shared" si="10"/>
        <v>125</v>
      </c>
      <c r="I129" s="68">
        <f t="shared" si="11"/>
        <v>40.625</v>
      </c>
      <c r="J129" s="8" t="e">
        <f>ROUND('10,2'!#REF!*'1,2'!$E$28,0)</f>
        <v>#REF!</v>
      </c>
      <c r="K129" s="8" t="e">
        <f>ROUND('10,2'!#REF!*'1,2'!$E$28,0)</f>
        <v>#REF!</v>
      </c>
      <c r="L129" s="8" t="e">
        <f>ROUND('10,2'!#REF!*'1,2'!$E$28,0)</f>
        <v>#REF!</v>
      </c>
      <c r="M129" s="8" t="e">
        <f>ROUND('10,2'!#REF!*'1,2'!$E$28,0)</f>
        <v>#REF!</v>
      </c>
      <c r="N129" s="8">
        <f>ROUND('10,2'!G129*'1,2'!$E$28,0)</f>
        <v>204</v>
      </c>
      <c r="O129" s="68">
        <f t="shared" si="12"/>
        <v>66.3</v>
      </c>
      <c r="P129" s="8">
        <f>ROUND('10,2'!H129*'1,2'!$E$28,0)</f>
        <v>228</v>
      </c>
      <c r="Q129" s="8">
        <f t="shared" si="13"/>
        <v>190</v>
      </c>
      <c r="R129" s="68">
        <f t="shared" si="14"/>
        <v>61.75</v>
      </c>
      <c r="S129" s="8">
        <f>ROUND('10,2'!I129*'1,2'!$E$28,0)</f>
        <v>342</v>
      </c>
      <c r="T129" s="68">
        <f t="shared" si="15"/>
        <v>111.15</v>
      </c>
      <c r="U129" s="8">
        <f>ROUND('10,2'!J129*'1,2'!$E$28,0)</f>
        <v>376</v>
      </c>
      <c r="V129" s="8">
        <f t="shared" si="16"/>
        <v>313.33333333333337</v>
      </c>
      <c r="W129" s="68">
        <f t="shared" si="17"/>
        <v>101.83333333333334</v>
      </c>
      <c r="X129" s="26"/>
      <c r="Y129" s="26"/>
      <c r="Z129" s="26"/>
      <c r="AA129" s="26"/>
      <c r="AB129" s="26"/>
      <c r="AC129" s="26"/>
      <c r="AD129" s="26"/>
      <c r="AE129" s="26"/>
      <c r="AF129" s="26"/>
      <c r="AG129" s="26"/>
      <c r="AH129" s="26"/>
      <c r="AI129" s="14"/>
      <c r="AK129" s="14"/>
      <c r="AM129" s="14"/>
      <c r="AO129" s="14"/>
      <c r="AQ129" s="14"/>
    </row>
    <row r="130" spans="1:43" ht="24.75" customHeight="1" x14ac:dyDescent="0.2">
      <c r="A130" s="4" t="s">
        <v>647</v>
      </c>
      <c r="B130" s="4" t="s">
        <v>2457</v>
      </c>
      <c r="C130" s="5" t="s">
        <v>2458</v>
      </c>
      <c r="D130" s="4" t="s">
        <v>15</v>
      </c>
      <c r="E130" s="8">
        <f>ROUND('10,2'!E130*'1,2'!$E$28,0)</f>
        <v>226</v>
      </c>
      <c r="F130" s="68">
        <f t="shared" si="9"/>
        <v>73.45</v>
      </c>
      <c r="G130" s="8">
        <f>ROUND('10,2'!F130*'1,2'!$E$28,0)</f>
        <v>250</v>
      </c>
      <c r="H130" s="8">
        <f t="shared" si="10"/>
        <v>208.33333333333334</v>
      </c>
      <c r="I130" s="68">
        <f t="shared" si="11"/>
        <v>67.708333333333343</v>
      </c>
      <c r="J130" s="8" t="e">
        <f>ROUND('10,2'!#REF!*'1,2'!$E$28,0)</f>
        <v>#REF!</v>
      </c>
      <c r="K130" s="8" t="e">
        <f>ROUND('10,2'!#REF!*'1,2'!$E$28,0)</f>
        <v>#REF!</v>
      </c>
      <c r="L130" s="8" t="e">
        <f>ROUND('10,2'!#REF!*'1,2'!$E$28,0)</f>
        <v>#REF!</v>
      </c>
      <c r="M130" s="8" t="e">
        <f>ROUND('10,2'!#REF!*'1,2'!$E$28,0)</f>
        <v>#REF!</v>
      </c>
      <c r="N130" s="8">
        <f>ROUND('10,2'!G130*'1,2'!$E$28,0)</f>
        <v>342</v>
      </c>
      <c r="O130" s="68">
        <f t="shared" si="12"/>
        <v>111.15</v>
      </c>
      <c r="P130" s="8">
        <f>ROUND('10,2'!H130*'1,2'!$E$28,0)</f>
        <v>382</v>
      </c>
      <c r="Q130" s="8">
        <f t="shared" si="13"/>
        <v>318.33333333333337</v>
      </c>
      <c r="R130" s="68">
        <f t="shared" si="14"/>
        <v>103.45833333333334</v>
      </c>
      <c r="S130" s="8">
        <f>ROUND('10,2'!I130*'1,2'!$E$28,0)</f>
        <v>574</v>
      </c>
      <c r="T130" s="68">
        <f t="shared" si="15"/>
        <v>186.55</v>
      </c>
      <c r="U130" s="8">
        <f>ROUND('10,2'!J130*'1,2'!$E$28,0)</f>
        <v>632</v>
      </c>
      <c r="V130" s="8">
        <f t="shared" si="16"/>
        <v>526.66666666666674</v>
      </c>
      <c r="W130" s="68">
        <f t="shared" si="17"/>
        <v>171.16666666666669</v>
      </c>
      <c r="X130" s="26"/>
      <c r="Y130" s="26"/>
      <c r="Z130" s="26"/>
      <c r="AA130" s="26"/>
      <c r="AB130" s="26"/>
      <c r="AC130" s="26"/>
      <c r="AD130" s="26"/>
      <c r="AE130" s="26"/>
      <c r="AF130" s="26"/>
      <c r="AG130" s="26"/>
      <c r="AH130" s="26"/>
      <c r="AI130" s="14"/>
      <c r="AK130" s="14"/>
      <c r="AM130" s="14"/>
      <c r="AO130" s="14"/>
      <c r="AQ130" s="14"/>
    </row>
    <row r="131" spans="1:43" ht="12.75" customHeight="1" x14ac:dyDescent="0.2">
      <c r="A131" s="4" t="s">
        <v>650</v>
      </c>
      <c r="B131" s="4" t="s">
        <v>2459</v>
      </c>
      <c r="C131" s="5" t="s">
        <v>2460</v>
      </c>
      <c r="D131" s="4" t="s">
        <v>15</v>
      </c>
      <c r="E131" s="8">
        <f>ROUND('10,2'!E131*'1,2'!$E$28,0)</f>
        <v>134</v>
      </c>
      <c r="F131" s="68">
        <f t="shared" si="9"/>
        <v>43.550000000000004</v>
      </c>
      <c r="G131" s="8">
        <f>ROUND('10,2'!F131*'1,2'!$E$28,0)</f>
        <v>150</v>
      </c>
      <c r="H131" s="8">
        <f t="shared" si="10"/>
        <v>125</v>
      </c>
      <c r="I131" s="68">
        <f t="shared" si="11"/>
        <v>40.625</v>
      </c>
      <c r="J131" s="8" t="e">
        <f>ROUND('10,2'!#REF!*'1,2'!$E$28,0)</f>
        <v>#REF!</v>
      </c>
      <c r="K131" s="8" t="e">
        <f>ROUND('10,2'!#REF!*'1,2'!$E$28,0)</f>
        <v>#REF!</v>
      </c>
      <c r="L131" s="8" t="e">
        <f>ROUND('10,2'!#REF!*'1,2'!$E$28,0)</f>
        <v>#REF!</v>
      </c>
      <c r="M131" s="8" t="e">
        <f>ROUND('10,2'!#REF!*'1,2'!$E$28,0)</f>
        <v>#REF!</v>
      </c>
      <c r="N131" s="8">
        <f>ROUND('10,2'!G131*'1,2'!$E$28,0)</f>
        <v>204</v>
      </c>
      <c r="O131" s="68">
        <f t="shared" si="12"/>
        <v>66.3</v>
      </c>
      <c r="P131" s="8">
        <f>ROUND('10,2'!H131*'1,2'!$E$28,0)</f>
        <v>228</v>
      </c>
      <c r="Q131" s="8">
        <f t="shared" si="13"/>
        <v>190</v>
      </c>
      <c r="R131" s="68">
        <f t="shared" si="14"/>
        <v>61.75</v>
      </c>
      <c r="S131" s="8">
        <f>ROUND('10,2'!I131*'1,2'!$E$28,0)</f>
        <v>342</v>
      </c>
      <c r="T131" s="68">
        <f t="shared" si="15"/>
        <v>111.15</v>
      </c>
      <c r="U131" s="8">
        <f>ROUND('10,2'!J131*'1,2'!$E$28,0)</f>
        <v>376</v>
      </c>
      <c r="V131" s="8">
        <f t="shared" si="16"/>
        <v>313.33333333333337</v>
      </c>
      <c r="W131" s="68">
        <f t="shared" si="17"/>
        <v>101.83333333333334</v>
      </c>
      <c r="X131" s="26"/>
      <c r="Y131" s="26"/>
      <c r="Z131" s="26"/>
      <c r="AA131" s="26"/>
      <c r="AB131" s="26"/>
      <c r="AC131" s="26"/>
      <c r="AD131" s="26"/>
      <c r="AE131" s="26"/>
      <c r="AF131" s="26"/>
      <c r="AG131" s="26"/>
      <c r="AH131" s="26"/>
      <c r="AI131" s="14"/>
      <c r="AK131" s="14"/>
      <c r="AM131" s="14"/>
      <c r="AO131" s="14"/>
      <c r="AQ131" s="14"/>
    </row>
    <row r="132" spans="1:43" ht="24.75" customHeight="1" x14ac:dyDescent="0.2">
      <c r="A132" s="4" t="s">
        <v>653</v>
      </c>
      <c r="B132" s="4" t="s">
        <v>2461</v>
      </c>
      <c r="C132" s="5" t="s">
        <v>2462</v>
      </c>
      <c r="D132" s="4" t="s">
        <v>15</v>
      </c>
      <c r="E132" s="8">
        <f>ROUND('10,2'!E132*'1,2'!$E$28,0)</f>
        <v>246</v>
      </c>
      <c r="F132" s="68">
        <f t="shared" si="9"/>
        <v>79.95</v>
      </c>
      <c r="G132" s="8">
        <f>ROUND('10,2'!F132*'1,2'!$E$28,0)</f>
        <v>273</v>
      </c>
      <c r="H132" s="8">
        <f t="shared" si="10"/>
        <v>227.5</v>
      </c>
      <c r="I132" s="68">
        <f t="shared" si="11"/>
        <v>73.9375</v>
      </c>
      <c r="J132" s="8" t="e">
        <f>ROUND('10,2'!#REF!*'1,2'!$E$28,0)</f>
        <v>#REF!</v>
      </c>
      <c r="K132" s="8" t="e">
        <f>ROUND('10,2'!#REF!*'1,2'!$E$28,0)</f>
        <v>#REF!</v>
      </c>
      <c r="L132" s="8" t="e">
        <f>ROUND('10,2'!#REF!*'1,2'!$E$28,0)</f>
        <v>#REF!</v>
      </c>
      <c r="M132" s="8" t="e">
        <f>ROUND('10,2'!#REF!*'1,2'!$E$28,0)</f>
        <v>#REF!</v>
      </c>
      <c r="N132" s="8">
        <f>ROUND('10,2'!G132*'1,2'!$E$28,0)</f>
        <v>367</v>
      </c>
      <c r="O132" s="68">
        <f t="shared" si="12"/>
        <v>119.27500000000001</v>
      </c>
      <c r="P132" s="8">
        <f>ROUND('10,2'!H132*'1,2'!$E$28,0)</f>
        <v>408</v>
      </c>
      <c r="Q132" s="8">
        <f t="shared" si="13"/>
        <v>340</v>
      </c>
      <c r="R132" s="68">
        <f t="shared" si="14"/>
        <v>110.5</v>
      </c>
      <c r="S132" s="8">
        <f>ROUND('10,2'!I132*'1,2'!$E$28,0)</f>
        <v>627</v>
      </c>
      <c r="T132" s="68">
        <f t="shared" si="15"/>
        <v>203.77500000000001</v>
      </c>
      <c r="U132" s="8">
        <f>ROUND('10,2'!J132*'1,2'!$E$28,0)</f>
        <v>688</v>
      </c>
      <c r="V132" s="8">
        <f t="shared" si="16"/>
        <v>573.33333333333337</v>
      </c>
      <c r="W132" s="68">
        <f t="shared" si="17"/>
        <v>186.33333333333334</v>
      </c>
      <c r="X132" s="26"/>
      <c r="Y132" s="26"/>
      <c r="Z132" s="26"/>
      <c r="AA132" s="26"/>
      <c r="AB132" s="26"/>
      <c r="AC132" s="26"/>
      <c r="AD132" s="26"/>
      <c r="AE132" s="26"/>
      <c r="AF132" s="26"/>
      <c r="AG132" s="26"/>
      <c r="AH132" s="26"/>
      <c r="AI132" s="14"/>
      <c r="AK132" s="14"/>
      <c r="AM132" s="14"/>
      <c r="AO132" s="14"/>
      <c r="AQ132" s="14"/>
    </row>
    <row r="133" spans="1:43" ht="12.75" customHeight="1" x14ac:dyDescent="0.2">
      <c r="A133" s="4" t="s">
        <v>656</v>
      </c>
      <c r="B133" s="4" t="s">
        <v>2463</v>
      </c>
      <c r="C133" s="5" t="s">
        <v>2464</v>
      </c>
      <c r="D133" s="4" t="s">
        <v>15</v>
      </c>
      <c r="E133" s="8">
        <f>ROUND('10,2'!E133*'1,2'!$E$28,0)</f>
        <v>149</v>
      </c>
      <c r="F133" s="68">
        <f t="shared" si="9"/>
        <v>48.425000000000004</v>
      </c>
      <c r="G133" s="8">
        <f>ROUND('10,2'!F133*'1,2'!$E$28,0)</f>
        <v>165</v>
      </c>
      <c r="H133" s="8">
        <f t="shared" si="10"/>
        <v>137.5</v>
      </c>
      <c r="I133" s="68">
        <f t="shared" si="11"/>
        <v>44.6875</v>
      </c>
      <c r="J133" s="8" t="e">
        <f>ROUND('10,2'!#REF!*'1,2'!$E$28,0)</f>
        <v>#REF!</v>
      </c>
      <c r="K133" s="8" t="e">
        <f>ROUND('10,2'!#REF!*'1,2'!$E$28,0)</f>
        <v>#REF!</v>
      </c>
      <c r="L133" s="8" t="e">
        <f>ROUND('10,2'!#REF!*'1,2'!$E$28,0)</f>
        <v>#REF!</v>
      </c>
      <c r="M133" s="8" t="e">
        <f>ROUND('10,2'!#REF!*'1,2'!$E$28,0)</f>
        <v>#REF!</v>
      </c>
      <c r="N133" s="8">
        <f>ROUND('10,2'!G133*'1,2'!$E$28,0)</f>
        <v>219</v>
      </c>
      <c r="O133" s="68">
        <f t="shared" si="12"/>
        <v>71.174999999999997</v>
      </c>
      <c r="P133" s="8">
        <f>ROUND('10,2'!H133*'1,2'!$E$28,0)</f>
        <v>245</v>
      </c>
      <c r="Q133" s="8">
        <f t="shared" si="13"/>
        <v>204.16666666666669</v>
      </c>
      <c r="R133" s="68">
        <f t="shared" si="14"/>
        <v>66.354166666666671</v>
      </c>
      <c r="S133" s="8">
        <f>ROUND('10,2'!I133*'1,2'!$E$28,0)</f>
        <v>376</v>
      </c>
      <c r="T133" s="68">
        <f t="shared" si="15"/>
        <v>122.2</v>
      </c>
      <c r="U133" s="8">
        <f>ROUND('10,2'!J133*'1,2'!$E$28,0)</f>
        <v>413</v>
      </c>
      <c r="V133" s="8">
        <f t="shared" si="16"/>
        <v>344.16666666666669</v>
      </c>
      <c r="W133" s="68">
        <f t="shared" si="17"/>
        <v>111.85416666666667</v>
      </c>
      <c r="X133" s="26"/>
      <c r="Y133" s="26"/>
      <c r="Z133" s="26"/>
      <c r="AA133" s="26"/>
      <c r="AB133" s="26"/>
      <c r="AC133" s="26"/>
      <c r="AD133" s="26"/>
      <c r="AE133" s="26"/>
      <c r="AF133" s="26"/>
      <c r="AG133" s="26"/>
      <c r="AH133" s="26"/>
      <c r="AI133" s="14"/>
      <c r="AK133" s="14"/>
      <c r="AM133" s="14"/>
      <c r="AO133" s="14"/>
      <c r="AQ133" s="14"/>
    </row>
    <row r="134" spans="1:43" ht="24.75" customHeight="1" x14ac:dyDescent="0.2">
      <c r="A134" s="4" t="s">
        <v>659</v>
      </c>
      <c r="B134" s="4" t="s">
        <v>2465</v>
      </c>
      <c r="C134" s="5" t="s">
        <v>2466</v>
      </c>
      <c r="D134" s="4" t="s">
        <v>15</v>
      </c>
      <c r="E134" s="8">
        <f>ROUND('10,2'!E134*'1,2'!$E$28,0)</f>
        <v>134</v>
      </c>
      <c r="F134" s="68">
        <f t="shared" si="9"/>
        <v>43.550000000000004</v>
      </c>
      <c r="G134" s="8">
        <f>ROUND('10,2'!F134*'1,2'!$E$28,0)</f>
        <v>150</v>
      </c>
      <c r="H134" s="8">
        <f t="shared" si="10"/>
        <v>125</v>
      </c>
      <c r="I134" s="68">
        <f t="shared" si="11"/>
        <v>40.625</v>
      </c>
      <c r="J134" s="8" t="e">
        <f>ROUND('10,2'!#REF!*'1,2'!$E$28,0)</f>
        <v>#REF!</v>
      </c>
      <c r="K134" s="8" t="e">
        <f>ROUND('10,2'!#REF!*'1,2'!$E$28,0)</f>
        <v>#REF!</v>
      </c>
      <c r="L134" s="8" t="e">
        <f>ROUND('10,2'!#REF!*'1,2'!$E$28,0)</f>
        <v>#REF!</v>
      </c>
      <c r="M134" s="8" t="e">
        <f>ROUND('10,2'!#REF!*'1,2'!$E$28,0)</f>
        <v>#REF!</v>
      </c>
      <c r="N134" s="8">
        <f>ROUND('10,2'!G134*'1,2'!$E$28,0)</f>
        <v>204</v>
      </c>
      <c r="O134" s="68">
        <f t="shared" si="12"/>
        <v>66.3</v>
      </c>
      <c r="P134" s="8">
        <f>ROUND('10,2'!H134*'1,2'!$E$28,0)</f>
        <v>228</v>
      </c>
      <c r="Q134" s="8">
        <f t="shared" si="13"/>
        <v>190</v>
      </c>
      <c r="R134" s="68">
        <f t="shared" si="14"/>
        <v>61.75</v>
      </c>
      <c r="S134" s="8">
        <f>ROUND('10,2'!I134*'1,2'!$E$28,0)</f>
        <v>342</v>
      </c>
      <c r="T134" s="68">
        <f t="shared" si="15"/>
        <v>111.15</v>
      </c>
      <c r="U134" s="8">
        <f>ROUND('10,2'!J134*'1,2'!$E$28,0)</f>
        <v>376</v>
      </c>
      <c r="V134" s="8">
        <f t="shared" si="16"/>
        <v>313.33333333333337</v>
      </c>
      <c r="W134" s="68">
        <f t="shared" si="17"/>
        <v>101.83333333333334</v>
      </c>
      <c r="X134" s="26"/>
      <c r="Y134" s="26"/>
      <c r="Z134" s="26"/>
      <c r="AA134" s="26"/>
      <c r="AB134" s="26"/>
      <c r="AC134" s="26"/>
      <c r="AD134" s="26"/>
      <c r="AE134" s="26"/>
      <c r="AF134" s="26"/>
      <c r="AG134" s="26"/>
      <c r="AH134" s="26"/>
      <c r="AI134" s="14"/>
      <c r="AK134" s="14"/>
      <c r="AM134" s="14"/>
      <c r="AO134" s="14"/>
      <c r="AQ134" s="14"/>
    </row>
    <row r="135" spans="1:43" ht="24.75" customHeight="1" x14ac:dyDescent="0.2">
      <c r="A135" s="4" t="s">
        <v>662</v>
      </c>
      <c r="B135" s="4" t="s">
        <v>2467</v>
      </c>
      <c r="C135" s="5" t="s">
        <v>2468</v>
      </c>
      <c r="D135" s="4" t="s">
        <v>15</v>
      </c>
      <c r="E135" s="8">
        <f>ROUND('10,2'!E135*'1,2'!$E$28,0)</f>
        <v>246</v>
      </c>
      <c r="F135" s="68">
        <f t="shared" si="9"/>
        <v>79.95</v>
      </c>
      <c r="G135" s="8">
        <f>ROUND('10,2'!F135*'1,2'!$E$28,0)</f>
        <v>273</v>
      </c>
      <c r="H135" s="8">
        <f t="shared" si="10"/>
        <v>227.5</v>
      </c>
      <c r="I135" s="68">
        <f t="shared" si="11"/>
        <v>73.9375</v>
      </c>
      <c r="J135" s="8" t="e">
        <f>ROUND('10,2'!#REF!*'1,2'!$E$28,0)</f>
        <v>#REF!</v>
      </c>
      <c r="K135" s="8" t="e">
        <f>ROUND('10,2'!#REF!*'1,2'!$E$28,0)</f>
        <v>#REF!</v>
      </c>
      <c r="L135" s="8" t="e">
        <f>ROUND('10,2'!#REF!*'1,2'!$E$28,0)</f>
        <v>#REF!</v>
      </c>
      <c r="M135" s="8" t="e">
        <f>ROUND('10,2'!#REF!*'1,2'!$E$28,0)</f>
        <v>#REF!</v>
      </c>
      <c r="N135" s="8">
        <f>ROUND('10,2'!G135*'1,2'!$E$28,0)</f>
        <v>367</v>
      </c>
      <c r="O135" s="68">
        <f t="shared" si="12"/>
        <v>119.27500000000001</v>
      </c>
      <c r="P135" s="8">
        <f>ROUND('10,2'!H135*'1,2'!$E$28,0)</f>
        <v>408</v>
      </c>
      <c r="Q135" s="8">
        <f t="shared" si="13"/>
        <v>340</v>
      </c>
      <c r="R135" s="68">
        <f t="shared" si="14"/>
        <v>110.5</v>
      </c>
      <c r="S135" s="8">
        <f>ROUND('10,2'!I135*'1,2'!$E$28,0)</f>
        <v>627</v>
      </c>
      <c r="T135" s="68">
        <f t="shared" si="15"/>
        <v>203.77500000000001</v>
      </c>
      <c r="U135" s="8">
        <f>ROUND('10,2'!J135*'1,2'!$E$28,0)</f>
        <v>688</v>
      </c>
      <c r="V135" s="8">
        <f t="shared" si="16"/>
        <v>573.33333333333337</v>
      </c>
      <c r="W135" s="68">
        <f t="shared" si="17"/>
        <v>186.33333333333334</v>
      </c>
      <c r="X135" s="26"/>
      <c r="Y135" s="26"/>
      <c r="Z135" s="26"/>
      <c r="AA135" s="26"/>
      <c r="AB135" s="26"/>
      <c r="AC135" s="26"/>
      <c r="AD135" s="26"/>
      <c r="AE135" s="26"/>
      <c r="AF135" s="26"/>
      <c r="AG135" s="26"/>
      <c r="AH135" s="26"/>
      <c r="AI135" s="14"/>
      <c r="AK135" s="14"/>
      <c r="AM135" s="14"/>
      <c r="AO135" s="14"/>
      <c r="AQ135" s="14"/>
    </row>
    <row r="136" spans="1:43" ht="12.75" customHeight="1" x14ac:dyDescent="0.2">
      <c r="A136" s="4" t="s">
        <v>665</v>
      </c>
      <c r="B136" s="4" t="s">
        <v>2469</v>
      </c>
      <c r="C136" s="5" t="s">
        <v>2470</v>
      </c>
      <c r="D136" s="4" t="s">
        <v>15</v>
      </c>
      <c r="E136" s="8">
        <f>ROUND('10,2'!E136*'1,2'!$E$28,0)</f>
        <v>269</v>
      </c>
      <c r="F136" s="68">
        <f t="shared" si="9"/>
        <v>87.424999999999997</v>
      </c>
      <c r="G136" s="8">
        <f>ROUND('10,2'!F136*'1,2'!$E$28,0)</f>
        <v>296</v>
      </c>
      <c r="H136" s="8">
        <f t="shared" si="10"/>
        <v>246.66666666666669</v>
      </c>
      <c r="I136" s="68">
        <f t="shared" si="11"/>
        <v>80.166666666666671</v>
      </c>
      <c r="J136" s="8" t="e">
        <f>ROUND('10,2'!#REF!*'1,2'!$E$28,0)</f>
        <v>#REF!</v>
      </c>
      <c r="K136" s="8" t="e">
        <f>ROUND('10,2'!#REF!*'1,2'!$E$28,0)</f>
        <v>#REF!</v>
      </c>
      <c r="L136" s="8" t="e">
        <f>ROUND('10,2'!#REF!*'1,2'!$E$28,0)</f>
        <v>#REF!</v>
      </c>
      <c r="M136" s="8" t="e">
        <f>ROUND('10,2'!#REF!*'1,2'!$E$28,0)</f>
        <v>#REF!</v>
      </c>
      <c r="N136" s="8">
        <f>ROUND('10,2'!G136*'1,2'!$E$28,0)</f>
        <v>407</v>
      </c>
      <c r="O136" s="68">
        <f t="shared" si="12"/>
        <v>132.27500000000001</v>
      </c>
      <c r="P136" s="8">
        <f>ROUND('10,2'!H136*'1,2'!$E$28,0)</f>
        <v>456</v>
      </c>
      <c r="Q136" s="8">
        <f t="shared" si="13"/>
        <v>380</v>
      </c>
      <c r="R136" s="68">
        <f t="shared" si="14"/>
        <v>123.5</v>
      </c>
      <c r="S136" s="8">
        <f>ROUND('10,2'!I136*'1,2'!$E$28,0)</f>
        <v>683</v>
      </c>
      <c r="T136" s="68">
        <f t="shared" si="15"/>
        <v>221.97499999999999</v>
      </c>
      <c r="U136" s="8">
        <f>ROUND('10,2'!J136*'1,2'!$E$28,0)</f>
        <v>754</v>
      </c>
      <c r="V136" s="8">
        <f t="shared" si="16"/>
        <v>628.33333333333337</v>
      </c>
      <c r="W136" s="68">
        <f t="shared" si="17"/>
        <v>204.20833333333334</v>
      </c>
      <c r="X136" s="26"/>
      <c r="Y136" s="26"/>
      <c r="Z136" s="26"/>
      <c r="AA136" s="26"/>
      <c r="AB136" s="26"/>
      <c r="AC136" s="26"/>
      <c r="AD136" s="26"/>
      <c r="AE136" s="26"/>
      <c r="AF136" s="26"/>
      <c r="AG136" s="26"/>
      <c r="AH136" s="26"/>
      <c r="AI136" s="14"/>
      <c r="AK136" s="14"/>
      <c r="AM136" s="14"/>
      <c r="AO136" s="14"/>
      <c r="AQ136" s="14"/>
    </row>
    <row r="137" spans="1:43" ht="12.75" customHeight="1" x14ac:dyDescent="0.2">
      <c r="A137" s="4" t="s">
        <v>668</v>
      </c>
      <c r="B137" s="4" t="s">
        <v>2471</v>
      </c>
      <c r="C137" s="5" t="s">
        <v>2472</v>
      </c>
      <c r="D137" s="4" t="s">
        <v>15</v>
      </c>
      <c r="E137" s="8">
        <f>ROUND('10,2'!E137*'1,2'!$E$28,0)</f>
        <v>490</v>
      </c>
      <c r="F137" s="68">
        <f t="shared" si="9"/>
        <v>159.25</v>
      </c>
      <c r="G137" s="8">
        <f>ROUND('10,2'!F137*'1,2'!$E$28,0)</f>
        <v>541</v>
      </c>
      <c r="H137" s="8">
        <f t="shared" si="10"/>
        <v>450.83333333333337</v>
      </c>
      <c r="I137" s="68">
        <f t="shared" si="11"/>
        <v>146.52083333333334</v>
      </c>
      <c r="J137" s="8" t="e">
        <f>ROUND('10,2'!#REF!*'1,2'!$E$28,0)</f>
        <v>#REF!</v>
      </c>
      <c r="K137" s="8" t="e">
        <f>ROUND('10,2'!#REF!*'1,2'!$E$28,0)</f>
        <v>#REF!</v>
      </c>
      <c r="L137" s="8" t="e">
        <f>ROUND('10,2'!#REF!*'1,2'!$E$28,0)</f>
        <v>#REF!</v>
      </c>
      <c r="M137" s="8" t="e">
        <f>ROUND('10,2'!#REF!*'1,2'!$E$28,0)</f>
        <v>#REF!</v>
      </c>
      <c r="N137" s="8">
        <f>ROUND('10,2'!G137*'1,2'!$E$28,0)</f>
        <v>741</v>
      </c>
      <c r="O137" s="68">
        <f t="shared" si="12"/>
        <v>240.82500000000002</v>
      </c>
      <c r="P137" s="8">
        <f>ROUND('10,2'!H137*'1,2'!$E$28,0)</f>
        <v>830</v>
      </c>
      <c r="Q137" s="8">
        <f t="shared" si="13"/>
        <v>691.66666666666674</v>
      </c>
      <c r="R137" s="68">
        <f t="shared" si="14"/>
        <v>224.79166666666669</v>
      </c>
      <c r="S137" s="8">
        <f>ROUND('10,2'!I137*'1,2'!$E$28,0)</f>
        <v>1244</v>
      </c>
      <c r="T137" s="68">
        <f t="shared" si="15"/>
        <v>404.3</v>
      </c>
      <c r="U137" s="8">
        <f>ROUND('10,2'!J137*'1,2'!$E$28,0)</f>
        <v>1372</v>
      </c>
      <c r="V137" s="8">
        <f t="shared" si="16"/>
        <v>1143.3333333333335</v>
      </c>
      <c r="W137" s="68">
        <f t="shared" si="17"/>
        <v>371.58333333333337</v>
      </c>
      <c r="X137" s="26"/>
      <c r="Y137" s="26"/>
      <c r="Z137" s="26"/>
      <c r="AA137" s="26"/>
      <c r="AB137" s="26"/>
      <c r="AC137" s="26"/>
      <c r="AD137" s="26"/>
      <c r="AE137" s="26"/>
      <c r="AF137" s="26"/>
      <c r="AG137" s="26"/>
      <c r="AH137" s="26"/>
      <c r="AI137" s="14"/>
      <c r="AK137" s="14"/>
      <c r="AM137" s="14"/>
      <c r="AO137" s="14"/>
      <c r="AQ137" s="14"/>
    </row>
    <row r="138" spans="1:43" ht="12.75" customHeight="1" x14ac:dyDescent="0.2">
      <c r="A138" s="4" t="s">
        <v>671</v>
      </c>
      <c r="B138" s="4" t="s">
        <v>2473</v>
      </c>
      <c r="C138" s="5" t="s">
        <v>2474</v>
      </c>
      <c r="D138" s="4" t="s">
        <v>15</v>
      </c>
      <c r="E138" s="8">
        <f>ROUND('10,2'!E138*'1,2'!$E$28,0)</f>
        <v>386</v>
      </c>
      <c r="F138" s="68">
        <f t="shared" si="9"/>
        <v>125.45</v>
      </c>
      <c r="G138" s="8">
        <f>ROUND('10,2'!F138*'1,2'!$E$28,0)</f>
        <v>427</v>
      </c>
      <c r="H138" s="8">
        <f t="shared" si="10"/>
        <v>355.83333333333337</v>
      </c>
      <c r="I138" s="68">
        <f t="shared" si="11"/>
        <v>115.64583333333334</v>
      </c>
      <c r="J138" s="8" t="e">
        <f>ROUND('10,2'!#REF!*'1,2'!$E$28,0)</f>
        <v>#REF!</v>
      </c>
      <c r="K138" s="8" t="e">
        <f>ROUND('10,2'!#REF!*'1,2'!$E$28,0)</f>
        <v>#REF!</v>
      </c>
      <c r="L138" s="8" t="e">
        <f>ROUND('10,2'!#REF!*'1,2'!$E$28,0)</f>
        <v>#REF!</v>
      </c>
      <c r="M138" s="8" t="e">
        <f>ROUND('10,2'!#REF!*'1,2'!$E$28,0)</f>
        <v>#REF!</v>
      </c>
      <c r="N138" s="8">
        <f>ROUND('10,2'!G138*'1,2'!$E$28,0)</f>
        <v>585</v>
      </c>
      <c r="O138" s="68">
        <f t="shared" si="12"/>
        <v>190.125</v>
      </c>
      <c r="P138" s="8">
        <f>ROUND('10,2'!H138*'1,2'!$E$28,0)</f>
        <v>658</v>
      </c>
      <c r="Q138" s="8">
        <f t="shared" si="13"/>
        <v>548.33333333333337</v>
      </c>
      <c r="R138" s="68">
        <f t="shared" si="14"/>
        <v>178.20833333333334</v>
      </c>
      <c r="S138" s="8">
        <f>ROUND('10,2'!I138*'1,2'!$E$28,0)</f>
        <v>984</v>
      </c>
      <c r="T138" s="68">
        <f t="shared" si="15"/>
        <v>319.8</v>
      </c>
      <c r="U138" s="8">
        <f>ROUND('10,2'!J138*'1,2'!$E$28,0)</f>
        <v>1085</v>
      </c>
      <c r="V138" s="8">
        <f t="shared" si="16"/>
        <v>904.16666666666674</v>
      </c>
      <c r="W138" s="68">
        <f t="shared" si="17"/>
        <v>293.85416666666669</v>
      </c>
      <c r="X138" s="26"/>
      <c r="Y138" s="26"/>
      <c r="Z138" s="26"/>
      <c r="AA138" s="26"/>
      <c r="AB138" s="26"/>
      <c r="AC138" s="26"/>
      <c r="AD138" s="26"/>
      <c r="AE138" s="26"/>
      <c r="AF138" s="26"/>
      <c r="AG138" s="26"/>
      <c r="AH138" s="26"/>
      <c r="AI138" s="14"/>
      <c r="AK138" s="14"/>
      <c r="AM138" s="14"/>
      <c r="AO138" s="14"/>
      <c r="AQ138" s="14"/>
    </row>
    <row r="139" spans="1:43" ht="12.75" customHeight="1" x14ac:dyDescent="0.2">
      <c r="A139" s="4" t="s">
        <v>674</v>
      </c>
      <c r="B139" s="4" t="s">
        <v>2475</v>
      </c>
      <c r="C139" s="5" t="s">
        <v>2476</v>
      </c>
      <c r="D139" s="4" t="s">
        <v>15</v>
      </c>
      <c r="E139" s="8">
        <f>ROUND('10,2'!E139*'1,2'!$E$28,0)</f>
        <v>226</v>
      </c>
      <c r="F139" s="68">
        <f t="shared" ref="F139:F202" si="18">E139*$C$5</f>
        <v>73.45</v>
      </c>
      <c r="G139" s="8">
        <f>ROUND('10,2'!F139*'1,2'!$E$28,0)</f>
        <v>250</v>
      </c>
      <c r="H139" s="8">
        <f t="shared" ref="H139:H202" si="19">G139/1.2</f>
        <v>208.33333333333334</v>
      </c>
      <c r="I139" s="68">
        <f t="shared" ref="I139:I202" si="20">H139*$C$5</f>
        <v>67.708333333333343</v>
      </c>
      <c r="J139" s="8" t="e">
        <f>ROUND('10,2'!#REF!*'1,2'!$E$28,0)</f>
        <v>#REF!</v>
      </c>
      <c r="K139" s="8" t="e">
        <f>ROUND('10,2'!#REF!*'1,2'!$E$28,0)</f>
        <v>#REF!</v>
      </c>
      <c r="L139" s="8" t="e">
        <f>ROUND('10,2'!#REF!*'1,2'!$E$28,0)</f>
        <v>#REF!</v>
      </c>
      <c r="M139" s="8" t="e">
        <f>ROUND('10,2'!#REF!*'1,2'!$E$28,0)</f>
        <v>#REF!</v>
      </c>
      <c r="N139" s="8">
        <f>ROUND('10,2'!G139*'1,2'!$E$28,0)</f>
        <v>342</v>
      </c>
      <c r="O139" s="68">
        <f t="shared" ref="O139:O202" si="21">N139*$C$5</f>
        <v>111.15</v>
      </c>
      <c r="P139" s="8">
        <f>ROUND('10,2'!H139*'1,2'!$E$28,0)</f>
        <v>382</v>
      </c>
      <c r="Q139" s="8">
        <f t="shared" ref="Q139:Q202" si="22">P139/1.2</f>
        <v>318.33333333333337</v>
      </c>
      <c r="R139" s="68">
        <f t="shared" ref="R139:R202" si="23">Q139*$C$5</f>
        <v>103.45833333333334</v>
      </c>
      <c r="S139" s="8">
        <f>ROUND('10,2'!I139*'1,2'!$E$28,0)</f>
        <v>574</v>
      </c>
      <c r="T139" s="68">
        <f t="shared" ref="T139:T202" si="24">S139*$C$5</f>
        <v>186.55</v>
      </c>
      <c r="U139" s="8">
        <f>ROUND('10,2'!J139*'1,2'!$E$28,0)</f>
        <v>632</v>
      </c>
      <c r="V139" s="8">
        <f t="shared" ref="V139:V202" si="25">U139/1.2</f>
        <v>526.66666666666674</v>
      </c>
      <c r="W139" s="68">
        <f t="shared" ref="W139:W202" si="26">V139*$C$5</f>
        <v>171.16666666666669</v>
      </c>
      <c r="X139" s="26"/>
      <c r="Y139" s="26"/>
      <c r="Z139" s="26"/>
      <c r="AA139" s="26"/>
      <c r="AB139" s="26"/>
      <c r="AC139" s="26"/>
      <c r="AD139" s="26"/>
      <c r="AE139" s="26"/>
      <c r="AF139" s="26"/>
      <c r="AG139" s="26"/>
      <c r="AH139" s="26"/>
      <c r="AI139" s="14"/>
      <c r="AK139" s="14"/>
      <c r="AM139" s="14"/>
      <c r="AO139" s="14"/>
      <c r="AQ139" s="14"/>
    </row>
    <row r="140" spans="1:43" ht="12.75" customHeight="1" x14ac:dyDescent="0.2">
      <c r="A140" s="4" t="s">
        <v>677</v>
      </c>
      <c r="B140" s="4" t="s">
        <v>2477</v>
      </c>
      <c r="C140" s="5" t="s">
        <v>2478</v>
      </c>
      <c r="D140" s="4" t="s">
        <v>15</v>
      </c>
      <c r="E140" s="8">
        <f>ROUND('10,2'!E140*'1,2'!$E$28,0)</f>
        <v>269</v>
      </c>
      <c r="F140" s="68">
        <f t="shared" si="18"/>
        <v>87.424999999999997</v>
      </c>
      <c r="G140" s="8">
        <f>ROUND('10,2'!F140*'1,2'!$E$28,0)</f>
        <v>296</v>
      </c>
      <c r="H140" s="8">
        <f t="shared" si="19"/>
        <v>246.66666666666669</v>
      </c>
      <c r="I140" s="68">
        <f t="shared" si="20"/>
        <v>80.166666666666671</v>
      </c>
      <c r="J140" s="8" t="e">
        <f>ROUND('10,2'!#REF!*'1,2'!$E$28,0)</f>
        <v>#REF!</v>
      </c>
      <c r="K140" s="8" t="e">
        <f>ROUND('10,2'!#REF!*'1,2'!$E$28,0)</f>
        <v>#REF!</v>
      </c>
      <c r="L140" s="8" t="e">
        <f>ROUND('10,2'!#REF!*'1,2'!$E$28,0)</f>
        <v>#REF!</v>
      </c>
      <c r="M140" s="8" t="e">
        <f>ROUND('10,2'!#REF!*'1,2'!$E$28,0)</f>
        <v>#REF!</v>
      </c>
      <c r="N140" s="8">
        <f>ROUND('10,2'!G140*'1,2'!$E$28,0)</f>
        <v>407</v>
      </c>
      <c r="O140" s="68">
        <f t="shared" si="21"/>
        <v>132.27500000000001</v>
      </c>
      <c r="P140" s="8">
        <f>ROUND('10,2'!H140*'1,2'!$E$28,0)</f>
        <v>456</v>
      </c>
      <c r="Q140" s="8">
        <f t="shared" si="22"/>
        <v>380</v>
      </c>
      <c r="R140" s="68">
        <f t="shared" si="23"/>
        <v>123.5</v>
      </c>
      <c r="S140" s="8">
        <f>ROUND('10,2'!I140*'1,2'!$E$28,0)</f>
        <v>683</v>
      </c>
      <c r="T140" s="68">
        <f t="shared" si="24"/>
        <v>221.97499999999999</v>
      </c>
      <c r="U140" s="8">
        <f>ROUND('10,2'!J140*'1,2'!$E$28,0)</f>
        <v>754</v>
      </c>
      <c r="V140" s="8">
        <f t="shared" si="25"/>
        <v>628.33333333333337</v>
      </c>
      <c r="W140" s="68">
        <f t="shared" si="26"/>
        <v>204.20833333333334</v>
      </c>
      <c r="X140" s="26"/>
      <c r="Y140" s="26"/>
      <c r="Z140" s="26"/>
      <c r="AA140" s="26"/>
      <c r="AB140" s="26"/>
      <c r="AC140" s="26"/>
      <c r="AD140" s="26"/>
      <c r="AE140" s="26"/>
      <c r="AF140" s="26"/>
      <c r="AG140" s="26"/>
      <c r="AH140" s="26"/>
      <c r="AI140" s="14"/>
      <c r="AK140" s="14"/>
      <c r="AM140" s="14"/>
      <c r="AO140" s="14"/>
      <c r="AQ140" s="14"/>
    </row>
    <row r="141" spans="1:43" ht="12.75" customHeight="1" x14ac:dyDescent="0.2">
      <c r="A141" s="4" t="s">
        <v>680</v>
      </c>
      <c r="B141" s="4" t="s">
        <v>2479</v>
      </c>
      <c r="C141" s="5" t="s">
        <v>2480</v>
      </c>
      <c r="D141" s="4" t="s">
        <v>15</v>
      </c>
      <c r="E141" s="8">
        <f>ROUND('10,2'!E141*'1,2'!$E$28,0)</f>
        <v>1072</v>
      </c>
      <c r="F141" s="68">
        <f t="shared" si="18"/>
        <v>348.40000000000003</v>
      </c>
      <c r="G141" s="8">
        <f>ROUND('10,2'!F141*'1,2'!$E$28,0)</f>
        <v>1189</v>
      </c>
      <c r="H141" s="8">
        <f t="shared" si="19"/>
        <v>990.83333333333337</v>
      </c>
      <c r="I141" s="68">
        <f t="shared" si="20"/>
        <v>322.02083333333337</v>
      </c>
      <c r="J141" s="8" t="e">
        <f>ROUND('10,2'!#REF!*'1,2'!$E$28,0)</f>
        <v>#REF!</v>
      </c>
      <c r="K141" s="8" t="e">
        <f>ROUND('10,2'!#REF!*'1,2'!$E$28,0)</f>
        <v>#REF!</v>
      </c>
      <c r="L141" s="8" t="e">
        <f>ROUND('10,2'!#REF!*'1,2'!$E$28,0)</f>
        <v>#REF!</v>
      </c>
      <c r="M141" s="8" t="e">
        <f>ROUND('10,2'!#REF!*'1,2'!$E$28,0)</f>
        <v>#REF!</v>
      </c>
      <c r="N141" s="8">
        <f>ROUND('10,2'!G141*'1,2'!$E$28,0)</f>
        <v>1629</v>
      </c>
      <c r="O141" s="68">
        <f t="shared" si="21"/>
        <v>529.42500000000007</v>
      </c>
      <c r="P141" s="8">
        <f>ROUND('10,2'!H141*'1,2'!$E$28,0)</f>
        <v>1824</v>
      </c>
      <c r="Q141" s="8">
        <f t="shared" si="22"/>
        <v>1520</v>
      </c>
      <c r="R141" s="68">
        <f t="shared" si="23"/>
        <v>494</v>
      </c>
      <c r="S141" s="8">
        <f>ROUND('10,2'!I141*'1,2'!$E$28,0)</f>
        <v>2735</v>
      </c>
      <c r="T141" s="68">
        <f t="shared" si="24"/>
        <v>888.875</v>
      </c>
      <c r="U141" s="8">
        <f>ROUND('10,2'!J141*'1,2'!$E$28,0)</f>
        <v>3014</v>
      </c>
      <c r="V141" s="8">
        <f t="shared" si="25"/>
        <v>2511.666666666667</v>
      </c>
      <c r="W141" s="68">
        <f t="shared" si="26"/>
        <v>816.29166666666674</v>
      </c>
      <c r="X141" s="26"/>
      <c r="Y141" s="26"/>
      <c r="Z141" s="26"/>
      <c r="AA141" s="26"/>
      <c r="AB141" s="26"/>
      <c r="AC141" s="26"/>
      <c r="AD141" s="26"/>
      <c r="AE141" s="26"/>
      <c r="AF141" s="26"/>
      <c r="AG141" s="26"/>
      <c r="AH141" s="26"/>
      <c r="AI141" s="14"/>
      <c r="AK141" s="14"/>
      <c r="AM141" s="14"/>
      <c r="AO141" s="14"/>
      <c r="AQ141" s="14"/>
    </row>
    <row r="142" spans="1:43" ht="12.75" customHeight="1" x14ac:dyDescent="0.2">
      <c r="A142" s="4" t="s">
        <v>683</v>
      </c>
      <c r="B142" s="4" t="s">
        <v>2481</v>
      </c>
      <c r="C142" s="5" t="s">
        <v>2482</v>
      </c>
      <c r="D142" s="4" t="s">
        <v>15</v>
      </c>
      <c r="E142" s="8">
        <f>ROUND('10,2'!E142*'1,2'!$E$28,0)</f>
        <v>1072</v>
      </c>
      <c r="F142" s="68">
        <f t="shared" si="18"/>
        <v>348.40000000000003</v>
      </c>
      <c r="G142" s="8">
        <f>ROUND('10,2'!F142*'1,2'!$E$28,0)</f>
        <v>1189</v>
      </c>
      <c r="H142" s="8">
        <f t="shared" si="19"/>
        <v>990.83333333333337</v>
      </c>
      <c r="I142" s="68">
        <f t="shared" si="20"/>
        <v>322.02083333333337</v>
      </c>
      <c r="J142" s="8" t="e">
        <f>ROUND('10,2'!#REF!*'1,2'!$E$28,0)</f>
        <v>#REF!</v>
      </c>
      <c r="K142" s="8" t="e">
        <f>ROUND('10,2'!#REF!*'1,2'!$E$28,0)</f>
        <v>#REF!</v>
      </c>
      <c r="L142" s="8" t="e">
        <f>ROUND('10,2'!#REF!*'1,2'!$E$28,0)</f>
        <v>#REF!</v>
      </c>
      <c r="M142" s="8" t="e">
        <f>ROUND('10,2'!#REF!*'1,2'!$E$28,0)</f>
        <v>#REF!</v>
      </c>
      <c r="N142" s="8">
        <f>ROUND('10,2'!G142*'1,2'!$E$28,0)</f>
        <v>1629</v>
      </c>
      <c r="O142" s="68">
        <f t="shared" si="21"/>
        <v>529.42500000000007</v>
      </c>
      <c r="P142" s="8">
        <f>ROUND('10,2'!H142*'1,2'!$E$28,0)</f>
        <v>1824</v>
      </c>
      <c r="Q142" s="8">
        <f t="shared" si="22"/>
        <v>1520</v>
      </c>
      <c r="R142" s="68">
        <f t="shared" si="23"/>
        <v>494</v>
      </c>
      <c r="S142" s="8">
        <f>ROUND('10,2'!I142*'1,2'!$E$28,0)</f>
        <v>2735</v>
      </c>
      <c r="T142" s="68">
        <f t="shared" si="24"/>
        <v>888.875</v>
      </c>
      <c r="U142" s="8">
        <f>ROUND('10,2'!J142*'1,2'!$E$28,0)</f>
        <v>3014</v>
      </c>
      <c r="V142" s="8">
        <f t="shared" si="25"/>
        <v>2511.666666666667</v>
      </c>
      <c r="W142" s="68">
        <f t="shared" si="26"/>
        <v>816.29166666666674</v>
      </c>
      <c r="X142" s="26"/>
      <c r="Y142" s="26"/>
      <c r="Z142" s="26"/>
      <c r="AA142" s="26"/>
      <c r="AB142" s="26"/>
      <c r="AC142" s="26"/>
      <c r="AD142" s="26"/>
      <c r="AE142" s="26"/>
      <c r="AF142" s="26"/>
      <c r="AG142" s="26"/>
      <c r="AH142" s="26"/>
      <c r="AI142" s="14"/>
      <c r="AK142" s="14"/>
      <c r="AM142" s="14"/>
      <c r="AO142" s="14"/>
      <c r="AQ142" s="14"/>
    </row>
    <row r="143" spans="1:43" ht="12.75" customHeight="1" x14ac:dyDescent="0.2">
      <c r="A143" s="4" t="s">
        <v>686</v>
      </c>
      <c r="B143" s="4" t="s">
        <v>2483</v>
      </c>
      <c r="C143" s="5" t="s">
        <v>2484</v>
      </c>
      <c r="D143" s="4" t="s">
        <v>15</v>
      </c>
      <c r="E143" s="8">
        <f>ROUND('10,2'!E143*'1,2'!$E$28,0)</f>
        <v>188</v>
      </c>
      <c r="F143" s="68">
        <f t="shared" si="18"/>
        <v>61.1</v>
      </c>
      <c r="G143" s="8">
        <f>ROUND('10,2'!F143*'1,2'!$E$28,0)</f>
        <v>208</v>
      </c>
      <c r="H143" s="8">
        <f t="shared" si="19"/>
        <v>173.33333333333334</v>
      </c>
      <c r="I143" s="68">
        <f t="shared" si="20"/>
        <v>56.333333333333336</v>
      </c>
      <c r="J143" s="8" t="e">
        <f>ROUND('10,2'!#REF!*'1,2'!$E$28,0)</f>
        <v>#REF!</v>
      </c>
      <c r="K143" s="8" t="e">
        <f>ROUND('10,2'!#REF!*'1,2'!$E$28,0)</f>
        <v>#REF!</v>
      </c>
      <c r="L143" s="8" t="e">
        <f>ROUND('10,2'!#REF!*'1,2'!$E$28,0)</f>
        <v>#REF!</v>
      </c>
      <c r="M143" s="8" t="e">
        <f>ROUND('10,2'!#REF!*'1,2'!$E$28,0)</f>
        <v>#REF!</v>
      </c>
      <c r="N143" s="8">
        <f>ROUND('10,2'!G143*'1,2'!$E$28,0)</f>
        <v>286</v>
      </c>
      <c r="O143" s="68">
        <f t="shared" si="21"/>
        <v>92.95</v>
      </c>
      <c r="P143" s="8">
        <f>ROUND('10,2'!H143*'1,2'!$E$28,0)</f>
        <v>321</v>
      </c>
      <c r="Q143" s="8">
        <f t="shared" si="22"/>
        <v>267.5</v>
      </c>
      <c r="R143" s="68">
        <f t="shared" si="23"/>
        <v>86.9375</v>
      </c>
      <c r="S143" s="8">
        <f>ROUND('10,2'!I143*'1,2'!$E$28,0)</f>
        <v>479</v>
      </c>
      <c r="T143" s="68">
        <f t="shared" si="24"/>
        <v>155.67500000000001</v>
      </c>
      <c r="U143" s="8">
        <f>ROUND('10,2'!J143*'1,2'!$E$28,0)</f>
        <v>529</v>
      </c>
      <c r="V143" s="8">
        <f t="shared" si="25"/>
        <v>440.83333333333337</v>
      </c>
      <c r="W143" s="68">
        <f t="shared" si="26"/>
        <v>143.27083333333334</v>
      </c>
      <c r="X143" s="26"/>
      <c r="Y143" s="26"/>
      <c r="Z143" s="26"/>
      <c r="AA143" s="26"/>
      <c r="AB143" s="26"/>
      <c r="AC143" s="26"/>
      <c r="AD143" s="26"/>
      <c r="AE143" s="26"/>
      <c r="AF143" s="26"/>
      <c r="AG143" s="26"/>
      <c r="AH143" s="26"/>
      <c r="AI143" s="14"/>
      <c r="AK143" s="14"/>
      <c r="AM143" s="14"/>
      <c r="AO143" s="14"/>
      <c r="AQ143" s="14"/>
    </row>
    <row r="144" spans="1:43" ht="12.75" customHeight="1" x14ac:dyDescent="0.2">
      <c r="A144" s="4" t="s">
        <v>689</v>
      </c>
      <c r="B144" s="4" t="s">
        <v>2485</v>
      </c>
      <c r="C144" s="5" t="s">
        <v>2486</v>
      </c>
      <c r="D144" s="4" t="s">
        <v>15</v>
      </c>
      <c r="E144" s="8">
        <f>ROUND('10,2'!E144*'1,2'!$E$28,0)</f>
        <v>349</v>
      </c>
      <c r="F144" s="68">
        <f t="shared" si="18"/>
        <v>113.425</v>
      </c>
      <c r="G144" s="8">
        <f>ROUND('10,2'!F144*'1,2'!$E$28,0)</f>
        <v>386</v>
      </c>
      <c r="H144" s="8">
        <f t="shared" si="19"/>
        <v>321.66666666666669</v>
      </c>
      <c r="I144" s="68">
        <f t="shared" si="20"/>
        <v>104.54166666666667</v>
      </c>
      <c r="J144" s="8" t="e">
        <f>ROUND('10,2'!#REF!*'1,2'!$E$28,0)</f>
        <v>#REF!</v>
      </c>
      <c r="K144" s="8" t="e">
        <f>ROUND('10,2'!#REF!*'1,2'!$E$28,0)</f>
        <v>#REF!</v>
      </c>
      <c r="L144" s="8" t="e">
        <f>ROUND('10,2'!#REF!*'1,2'!$E$28,0)</f>
        <v>#REF!</v>
      </c>
      <c r="M144" s="8" t="e">
        <f>ROUND('10,2'!#REF!*'1,2'!$E$28,0)</f>
        <v>#REF!</v>
      </c>
      <c r="N144" s="8">
        <f>ROUND('10,2'!G144*'1,2'!$E$28,0)</f>
        <v>530</v>
      </c>
      <c r="O144" s="68">
        <f t="shared" si="21"/>
        <v>172.25</v>
      </c>
      <c r="P144" s="8">
        <f>ROUND('10,2'!H144*'1,2'!$E$28,0)</f>
        <v>594</v>
      </c>
      <c r="Q144" s="8">
        <f t="shared" si="22"/>
        <v>495</v>
      </c>
      <c r="R144" s="68">
        <f t="shared" si="23"/>
        <v>160.875</v>
      </c>
      <c r="S144" s="8">
        <f>ROUND('10,2'!I144*'1,2'!$E$28,0)</f>
        <v>888</v>
      </c>
      <c r="T144" s="68">
        <f t="shared" si="24"/>
        <v>288.60000000000002</v>
      </c>
      <c r="U144" s="8">
        <f>ROUND('10,2'!J144*'1,2'!$E$28,0)</f>
        <v>979</v>
      </c>
      <c r="V144" s="8">
        <f t="shared" si="25"/>
        <v>815.83333333333337</v>
      </c>
      <c r="W144" s="68">
        <f t="shared" si="26"/>
        <v>265.14583333333337</v>
      </c>
      <c r="X144" s="26"/>
      <c r="Y144" s="26"/>
      <c r="Z144" s="26"/>
      <c r="AA144" s="26"/>
      <c r="AB144" s="26"/>
      <c r="AC144" s="26"/>
      <c r="AD144" s="26"/>
      <c r="AE144" s="26"/>
      <c r="AF144" s="26"/>
      <c r="AG144" s="26"/>
      <c r="AH144" s="26"/>
      <c r="AI144" s="14"/>
      <c r="AK144" s="14"/>
      <c r="AM144" s="14"/>
      <c r="AO144" s="14"/>
      <c r="AQ144" s="14"/>
    </row>
    <row r="145" spans="1:43" ht="12.75" customHeight="1" x14ac:dyDescent="0.2">
      <c r="A145" s="4" t="s">
        <v>692</v>
      </c>
      <c r="B145" s="4" t="s">
        <v>2487</v>
      </c>
      <c r="C145" s="5" t="s">
        <v>2488</v>
      </c>
      <c r="D145" s="4" t="s">
        <v>15</v>
      </c>
      <c r="E145" s="8">
        <f>ROUND('10,2'!E145*'1,2'!$E$28,0)</f>
        <v>538</v>
      </c>
      <c r="F145" s="68">
        <f t="shared" si="18"/>
        <v>174.85</v>
      </c>
      <c r="G145" s="8">
        <f>ROUND('10,2'!F145*'1,2'!$E$28,0)</f>
        <v>594</v>
      </c>
      <c r="H145" s="8">
        <f t="shared" si="19"/>
        <v>495</v>
      </c>
      <c r="I145" s="68">
        <f t="shared" si="20"/>
        <v>160.875</v>
      </c>
      <c r="J145" s="8" t="e">
        <f>ROUND('10,2'!#REF!*'1,2'!$E$28,0)</f>
        <v>#REF!</v>
      </c>
      <c r="K145" s="8" t="e">
        <f>ROUND('10,2'!#REF!*'1,2'!$E$28,0)</f>
        <v>#REF!</v>
      </c>
      <c r="L145" s="8" t="e">
        <f>ROUND('10,2'!#REF!*'1,2'!$E$28,0)</f>
        <v>#REF!</v>
      </c>
      <c r="M145" s="8" t="e">
        <f>ROUND('10,2'!#REF!*'1,2'!$E$28,0)</f>
        <v>#REF!</v>
      </c>
      <c r="N145" s="8">
        <f>ROUND('10,2'!G145*'1,2'!$E$28,0)</f>
        <v>815</v>
      </c>
      <c r="O145" s="68">
        <f t="shared" si="21"/>
        <v>264.875</v>
      </c>
      <c r="P145" s="8">
        <f>ROUND('10,2'!H145*'1,2'!$E$28,0)</f>
        <v>913</v>
      </c>
      <c r="Q145" s="8">
        <f t="shared" si="22"/>
        <v>760.83333333333337</v>
      </c>
      <c r="R145" s="68">
        <f t="shared" si="23"/>
        <v>247.27083333333334</v>
      </c>
      <c r="S145" s="8">
        <f>ROUND('10,2'!I145*'1,2'!$E$28,0)</f>
        <v>1366</v>
      </c>
      <c r="T145" s="68">
        <f t="shared" si="24"/>
        <v>443.95</v>
      </c>
      <c r="U145" s="8">
        <f>ROUND('10,2'!J145*'1,2'!$E$28,0)</f>
        <v>1508</v>
      </c>
      <c r="V145" s="8">
        <f t="shared" si="25"/>
        <v>1256.6666666666667</v>
      </c>
      <c r="W145" s="68">
        <f t="shared" si="26"/>
        <v>408.41666666666669</v>
      </c>
      <c r="X145" s="26"/>
      <c r="Y145" s="26"/>
      <c r="Z145" s="26"/>
      <c r="AA145" s="26"/>
      <c r="AB145" s="26"/>
      <c r="AC145" s="26"/>
      <c r="AD145" s="26"/>
      <c r="AE145" s="26"/>
      <c r="AF145" s="26"/>
      <c r="AG145" s="26"/>
      <c r="AH145" s="26"/>
      <c r="AI145" s="14"/>
      <c r="AK145" s="14"/>
      <c r="AM145" s="14"/>
      <c r="AO145" s="14"/>
      <c r="AQ145" s="14"/>
    </row>
    <row r="146" spans="1:43" ht="12.75" customHeight="1" x14ac:dyDescent="0.2">
      <c r="A146" s="4" t="s">
        <v>695</v>
      </c>
      <c r="B146" s="4" t="s">
        <v>2489</v>
      </c>
      <c r="C146" s="5" t="s">
        <v>2490</v>
      </c>
      <c r="D146" s="4" t="s">
        <v>15</v>
      </c>
      <c r="E146" s="8">
        <f>ROUND('10,2'!E146*'1,2'!$E$28,0)</f>
        <v>49</v>
      </c>
      <c r="F146" s="68">
        <f t="shared" si="18"/>
        <v>15.925000000000001</v>
      </c>
      <c r="G146" s="8">
        <f>ROUND('10,2'!F146*'1,2'!$E$28,0)</f>
        <v>55</v>
      </c>
      <c r="H146" s="8">
        <f t="shared" si="19"/>
        <v>45.833333333333336</v>
      </c>
      <c r="I146" s="68">
        <f t="shared" si="20"/>
        <v>14.895833333333334</v>
      </c>
      <c r="J146" s="8" t="e">
        <f>ROUND('10,2'!#REF!*'1,2'!$E$28,0)</f>
        <v>#REF!</v>
      </c>
      <c r="K146" s="8" t="e">
        <f>ROUND('10,2'!#REF!*'1,2'!$E$28,0)</f>
        <v>#REF!</v>
      </c>
      <c r="L146" s="8" t="e">
        <f>ROUND('10,2'!#REF!*'1,2'!$E$28,0)</f>
        <v>#REF!</v>
      </c>
      <c r="M146" s="8" t="e">
        <f>ROUND('10,2'!#REF!*'1,2'!$E$28,0)</f>
        <v>#REF!</v>
      </c>
      <c r="N146" s="8">
        <f>ROUND('10,2'!G146*'1,2'!$E$28,0)</f>
        <v>73</v>
      </c>
      <c r="O146" s="68">
        <f t="shared" si="21"/>
        <v>23.725000000000001</v>
      </c>
      <c r="P146" s="8">
        <f>ROUND('10,2'!H146*'1,2'!$E$28,0)</f>
        <v>82</v>
      </c>
      <c r="Q146" s="8">
        <f t="shared" si="22"/>
        <v>68.333333333333343</v>
      </c>
      <c r="R146" s="68">
        <f t="shared" si="23"/>
        <v>22.208333333333336</v>
      </c>
      <c r="S146" s="8">
        <f>ROUND('10,2'!I146*'1,2'!$E$28,0)</f>
        <v>126</v>
      </c>
      <c r="T146" s="68">
        <f t="shared" si="24"/>
        <v>40.950000000000003</v>
      </c>
      <c r="U146" s="8">
        <f>ROUND('10,2'!J146*'1,2'!$E$28,0)</f>
        <v>138</v>
      </c>
      <c r="V146" s="8">
        <f t="shared" si="25"/>
        <v>115</v>
      </c>
      <c r="W146" s="68">
        <f t="shared" si="26"/>
        <v>37.375</v>
      </c>
      <c r="X146" s="26"/>
      <c r="Y146" s="26"/>
      <c r="Z146" s="26"/>
      <c r="AA146" s="26"/>
      <c r="AB146" s="26"/>
      <c r="AC146" s="26"/>
      <c r="AD146" s="26"/>
      <c r="AE146" s="26"/>
      <c r="AF146" s="26"/>
      <c r="AG146" s="26"/>
      <c r="AH146" s="26"/>
      <c r="AI146" s="14"/>
      <c r="AK146" s="14"/>
      <c r="AM146" s="14"/>
      <c r="AO146" s="14"/>
      <c r="AQ146" s="14"/>
    </row>
    <row r="147" spans="1:43" ht="12.75" customHeight="1" x14ac:dyDescent="0.2">
      <c r="A147" s="4" t="s">
        <v>698</v>
      </c>
      <c r="B147" s="4" t="s">
        <v>2491</v>
      </c>
      <c r="C147" s="5" t="s">
        <v>2492</v>
      </c>
      <c r="D147" s="4" t="s">
        <v>15</v>
      </c>
      <c r="E147" s="8">
        <f>ROUND('10,2'!E147*'1,2'!$E$28,0)</f>
        <v>355</v>
      </c>
      <c r="F147" s="68">
        <f t="shared" si="18"/>
        <v>115.375</v>
      </c>
      <c r="G147" s="8">
        <f>ROUND('10,2'!F147*'1,2'!$E$28,0)</f>
        <v>392</v>
      </c>
      <c r="H147" s="8">
        <f t="shared" si="19"/>
        <v>326.66666666666669</v>
      </c>
      <c r="I147" s="68">
        <f t="shared" si="20"/>
        <v>106.16666666666667</v>
      </c>
      <c r="J147" s="8" t="e">
        <f>ROUND('10,2'!#REF!*'1,2'!$E$28,0)</f>
        <v>#REF!</v>
      </c>
      <c r="K147" s="8" t="e">
        <f>ROUND('10,2'!#REF!*'1,2'!$E$28,0)</f>
        <v>#REF!</v>
      </c>
      <c r="L147" s="8" t="e">
        <f>ROUND('10,2'!#REF!*'1,2'!$E$28,0)</f>
        <v>#REF!</v>
      </c>
      <c r="M147" s="8" t="e">
        <f>ROUND('10,2'!#REF!*'1,2'!$E$28,0)</f>
        <v>#REF!</v>
      </c>
      <c r="N147" s="8">
        <f>ROUND('10,2'!G147*'1,2'!$E$28,0)</f>
        <v>538</v>
      </c>
      <c r="O147" s="68">
        <f t="shared" si="21"/>
        <v>174.85</v>
      </c>
      <c r="P147" s="8">
        <f>ROUND('10,2'!H147*'1,2'!$E$28,0)</f>
        <v>602</v>
      </c>
      <c r="Q147" s="8">
        <f t="shared" si="22"/>
        <v>501.66666666666669</v>
      </c>
      <c r="R147" s="68">
        <f t="shared" si="23"/>
        <v>163.04166666666669</v>
      </c>
      <c r="S147" s="8">
        <f>ROUND('10,2'!I147*'1,2'!$E$28,0)</f>
        <v>902</v>
      </c>
      <c r="T147" s="68">
        <f t="shared" si="24"/>
        <v>293.15000000000003</v>
      </c>
      <c r="U147" s="8">
        <f>ROUND('10,2'!J147*'1,2'!$E$28,0)</f>
        <v>994</v>
      </c>
      <c r="V147" s="8">
        <f t="shared" si="25"/>
        <v>828.33333333333337</v>
      </c>
      <c r="W147" s="68">
        <f t="shared" si="26"/>
        <v>269.20833333333337</v>
      </c>
      <c r="X147" s="26"/>
      <c r="Y147" s="26"/>
      <c r="Z147" s="26"/>
      <c r="AA147" s="26"/>
      <c r="AB147" s="26"/>
      <c r="AC147" s="26"/>
      <c r="AD147" s="26"/>
      <c r="AE147" s="26"/>
      <c r="AF147" s="26"/>
      <c r="AG147" s="26"/>
      <c r="AH147" s="26"/>
      <c r="AI147" s="14"/>
      <c r="AK147" s="14"/>
      <c r="AM147" s="14"/>
      <c r="AO147" s="14"/>
      <c r="AQ147" s="14"/>
    </row>
    <row r="148" spans="1:43" ht="30" customHeight="1" x14ac:dyDescent="0.2">
      <c r="A148" s="4"/>
      <c r="B148" s="4"/>
      <c r="C148" s="29" t="s">
        <v>3018</v>
      </c>
      <c r="D148" s="4"/>
      <c r="E148" s="8"/>
      <c r="F148" s="68">
        <f t="shared" si="18"/>
        <v>0</v>
      </c>
      <c r="G148" s="8"/>
      <c r="H148" s="8">
        <f t="shared" si="19"/>
        <v>0</v>
      </c>
      <c r="I148" s="68">
        <f t="shared" si="20"/>
        <v>0</v>
      </c>
      <c r="J148" s="8"/>
      <c r="K148" s="8"/>
      <c r="L148" s="8"/>
      <c r="M148" s="8"/>
      <c r="N148" s="8"/>
      <c r="O148" s="68">
        <f t="shared" si="21"/>
        <v>0</v>
      </c>
      <c r="P148" s="8"/>
      <c r="Q148" s="8">
        <f t="shared" si="22"/>
        <v>0</v>
      </c>
      <c r="R148" s="68">
        <f t="shared" si="23"/>
        <v>0</v>
      </c>
      <c r="S148" s="8"/>
      <c r="T148" s="68">
        <f t="shared" si="24"/>
        <v>0</v>
      </c>
      <c r="U148" s="8"/>
      <c r="V148" s="8">
        <f t="shared" si="25"/>
        <v>0</v>
      </c>
      <c r="W148" s="68">
        <f t="shared" si="26"/>
        <v>0</v>
      </c>
      <c r="X148" s="26"/>
      <c r="Y148" s="26"/>
      <c r="Z148" s="26"/>
      <c r="AA148" s="26"/>
      <c r="AB148" s="26"/>
      <c r="AC148" s="26"/>
      <c r="AD148" s="26"/>
      <c r="AE148" s="26"/>
      <c r="AF148" s="26"/>
      <c r="AG148" s="26"/>
      <c r="AH148" s="26"/>
      <c r="AI148" s="30"/>
      <c r="AK148" s="14"/>
      <c r="AM148" s="14"/>
      <c r="AO148" s="14"/>
      <c r="AQ148" s="14"/>
    </row>
    <row r="149" spans="1:43" ht="36.75" customHeight="1" x14ac:dyDescent="0.2">
      <c r="A149" s="4" t="s">
        <v>701</v>
      </c>
      <c r="B149" s="4" t="s">
        <v>2493</v>
      </c>
      <c r="C149" s="5" t="s">
        <v>2494</v>
      </c>
      <c r="D149" s="4" t="s">
        <v>15</v>
      </c>
      <c r="E149" s="8">
        <f>ROUND('10,2'!E149*'1,2'!$E$28,0)</f>
        <v>2072</v>
      </c>
      <c r="F149" s="68">
        <f t="shared" si="18"/>
        <v>673.4</v>
      </c>
      <c r="G149" s="8">
        <f>ROUND('10,2'!F149*'1,2'!$E$28,0)</f>
        <v>2286</v>
      </c>
      <c r="H149" s="8">
        <f t="shared" si="19"/>
        <v>1905</v>
      </c>
      <c r="I149" s="68">
        <f t="shared" si="20"/>
        <v>619.125</v>
      </c>
      <c r="J149" s="8" t="e">
        <f>ROUND('10,2'!#REF!*'1,2'!$E$28,0)</f>
        <v>#REF!</v>
      </c>
      <c r="K149" s="8" t="e">
        <f>ROUND('10,2'!#REF!*'1,2'!$E$28,0)</f>
        <v>#REF!</v>
      </c>
      <c r="L149" s="8" t="e">
        <f>ROUND('10,2'!#REF!*'1,2'!$E$28,0)</f>
        <v>#REF!</v>
      </c>
      <c r="M149" s="8" t="e">
        <f>ROUND('10,2'!#REF!*'1,2'!$E$28,0)</f>
        <v>#REF!</v>
      </c>
      <c r="N149" s="8">
        <f>ROUND('10,2'!G149*'1,2'!$E$28,0)</f>
        <v>3073</v>
      </c>
      <c r="O149" s="68">
        <f t="shared" si="21"/>
        <v>998.72500000000002</v>
      </c>
      <c r="P149" s="8">
        <f>ROUND('10,2'!H149*'1,2'!$E$28,0)</f>
        <v>3434</v>
      </c>
      <c r="Q149" s="8">
        <f t="shared" si="22"/>
        <v>2861.666666666667</v>
      </c>
      <c r="R149" s="68">
        <f t="shared" si="23"/>
        <v>930.04166666666674</v>
      </c>
      <c r="S149" s="8">
        <f>ROUND('10,2'!I149*'1,2'!$E$28,0)</f>
        <v>5263</v>
      </c>
      <c r="T149" s="68">
        <f t="shared" si="24"/>
        <v>1710.4750000000001</v>
      </c>
      <c r="U149" s="8">
        <f>ROUND('10,2'!J149*'1,2'!$E$28,0)</f>
        <v>5781</v>
      </c>
      <c r="V149" s="8">
        <f t="shared" si="25"/>
        <v>4817.5</v>
      </c>
      <c r="W149" s="68">
        <f t="shared" si="26"/>
        <v>1565.6875</v>
      </c>
      <c r="X149" s="26"/>
      <c r="Y149" s="26"/>
      <c r="Z149" s="26"/>
      <c r="AA149" s="26"/>
      <c r="AB149" s="26"/>
      <c r="AC149" s="26"/>
      <c r="AD149" s="26"/>
      <c r="AE149" s="26"/>
      <c r="AF149" s="26"/>
      <c r="AG149" s="26"/>
      <c r="AH149" s="26"/>
      <c r="AI149" s="14"/>
      <c r="AK149" s="14"/>
      <c r="AM149" s="14"/>
      <c r="AO149" s="14"/>
      <c r="AQ149" s="14"/>
    </row>
    <row r="150" spans="1:43" ht="12.75" customHeight="1" x14ac:dyDescent="0.2">
      <c r="A150" s="4" t="s">
        <v>704</v>
      </c>
      <c r="B150" s="4" t="s">
        <v>2495</v>
      </c>
      <c r="C150" s="5" t="s">
        <v>2496</v>
      </c>
      <c r="D150" s="4" t="s">
        <v>15</v>
      </c>
      <c r="E150" s="8">
        <f>ROUND('10,2'!E150*'1,2'!$E$28,0)</f>
        <v>580</v>
      </c>
      <c r="F150" s="68">
        <f t="shared" si="18"/>
        <v>188.5</v>
      </c>
      <c r="G150" s="8">
        <f>ROUND('10,2'!F150*'1,2'!$E$28,0)</f>
        <v>641</v>
      </c>
      <c r="H150" s="8">
        <f t="shared" si="19"/>
        <v>534.16666666666674</v>
      </c>
      <c r="I150" s="68">
        <f t="shared" si="20"/>
        <v>173.60416666666669</v>
      </c>
      <c r="J150" s="8" t="e">
        <f>ROUND('10,2'!#REF!*'1,2'!$E$28,0)</f>
        <v>#REF!</v>
      </c>
      <c r="K150" s="8" t="e">
        <f>ROUND('10,2'!#REF!*'1,2'!$E$28,0)</f>
        <v>#REF!</v>
      </c>
      <c r="L150" s="8" t="e">
        <f>ROUND('10,2'!#REF!*'1,2'!$E$28,0)</f>
        <v>#REF!</v>
      </c>
      <c r="M150" s="8" t="e">
        <f>ROUND('10,2'!#REF!*'1,2'!$E$28,0)</f>
        <v>#REF!</v>
      </c>
      <c r="N150" s="8">
        <f>ROUND('10,2'!G150*'1,2'!$E$28,0)</f>
        <v>880</v>
      </c>
      <c r="O150" s="68">
        <f t="shared" si="21"/>
        <v>286</v>
      </c>
      <c r="P150" s="8">
        <f>ROUND('10,2'!H150*'1,2'!$E$28,0)</f>
        <v>984</v>
      </c>
      <c r="Q150" s="8">
        <f t="shared" si="22"/>
        <v>820</v>
      </c>
      <c r="R150" s="68">
        <f t="shared" si="23"/>
        <v>266.5</v>
      </c>
      <c r="S150" s="8">
        <f>ROUND('10,2'!I150*'1,2'!$E$28,0)</f>
        <v>1476</v>
      </c>
      <c r="T150" s="68">
        <f t="shared" si="24"/>
        <v>479.7</v>
      </c>
      <c r="U150" s="8">
        <f>ROUND('10,2'!J150*'1,2'!$E$28,0)</f>
        <v>1627</v>
      </c>
      <c r="V150" s="8">
        <f t="shared" si="25"/>
        <v>1355.8333333333335</v>
      </c>
      <c r="W150" s="68">
        <f t="shared" si="26"/>
        <v>440.64583333333337</v>
      </c>
      <c r="X150" s="26"/>
      <c r="Y150" s="26"/>
      <c r="Z150" s="26"/>
      <c r="AA150" s="26"/>
      <c r="AB150" s="26"/>
      <c r="AC150" s="26"/>
      <c r="AD150" s="26"/>
      <c r="AE150" s="26"/>
      <c r="AF150" s="26"/>
      <c r="AG150" s="26"/>
      <c r="AH150" s="26"/>
      <c r="AI150" s="14"/>
      <c r="AK150" s="14"/>
      <c r="AM150" s="14"/>
      <c r="AO150" s="14"/>
      <c r="AQ150" s="14"/>
    </row>
    <row r="151" spans="1:43" ht="24.75" customHeight="1" x14ac:dyDescent="0.2">
      <c r="A151" s="4" t="s">
        <v>707</v>
      </c>
      <c r="B151" s="4" t="s">
        <v>2497</v>
      </c>
      <c r="C151" s="5" t="s">
        <v>2498</v>
      </c>
      <c r="D151" s="4" t="s">
        <v>15</v>
      </c>
      <c r="E151" s="8">
        <f>ROUND('10,2'!E151*'1,2'!$E$28,0)</f>
        <v>515</v>
      </c>
      <c r="F151" s="68">
        <f t="shared" si="18"/>
        <v>167.375</v>
      </c>
      <c r="G151" s="8">
        <f>ROUND('10,2'!F151*'1,2'!$E$28,0)</f>
        <v>573</v>
      </c>
      <c r="H151" s="8">
        <f t="shared" si="19"/>
        <v>477.5</v>
      </c>
      <c r="I151" s="68">
        <f t="shared" si="20"/>
        <v>155.1875</v>
      </c>
      <c r="J151" s="8" t="e">
        <f>ROUND('10,2'!#REF!*'1,2'!$E$28,0)</f>
        <v>#REF!</v>
      </c>
      <c r="K151" s="8" t="e">
        <f>ROUND('10,2'!#REF!*'1,2'!$E$28,0)</f>
        <v>#REF!</v>
      </c>
      <c r="L151" s="8" t="e">
        <f>ROUND('10,2'!#REF!*'1,2'!$E$28,0)</f>
        <v>#REF!</v>
      </c>
      <c r="M151" s="8" t="e">
        <f>ROUND('10,2'!#REF!*'1,2'!$E$28,0)</f>
        <v>#REF!</v>
      </c>
      <c r="N151" s="8">
        <f>ROUND('10,2'!G151*'1,2'!$E$28,0)</f>
        <v>792</v>
      </c>
      <c r="O151" s="68">
        <f t="shared" si="21"/>
        <v>257.40000000000003</v>
      </c>
      <c r="P151" s="8">
        <f>ROUND('10,2'!H151*'1,2'!$E$28,0)</f>
        <v>889</v>
      </c>
      <c r="Q151" s="8">
        <f t="shared" si="22"/>
        <v>740.83333333333337</v>
      </c>
      <c r="R151" s="68">
        <f t="shared" si="23"/>
        <v>240.77083333333334</v>
      </c>
      <c r="S151" s="8">
        <f>ROUND('10,2'!I151*'1,2'!$E$28,0)</f>
        <v>1280</v>
      </c>
      <c r="T151" s="68">
        <f t="shared" si="24"/>
        <v>416</v>
      </c>
      <c r="U151" s="8">
        <f>ROUND('10,2'!J151*'1,2'!$E$28,0)</f>
        <v>1418</v>
      </c>
      <c r="V151" s="8">
        <f t="shared" si="25"/>
        <v>1181.6666666666667</v>
      </c>
      <c r="W151" s="68">
        <f t="shared" si="26"/>
        <v>384.04166666666669</v>
      </c>
      <c r="X151" s="26"/>
      <c r="Y151" s="26"/>
      <c r="Z151" s="26"/>
      <c r="AA151" s="26"/>
      <c r="AB151" s="26"/>
      <c r="AC151" s="26"/>
      <c r="AD151" s="26"/>
      <c r="AE151" s="26"/>
      <c r="AF151" s="26"/>
      <c r="AG151" s="26"/>
      <c r="AH151" s="26"/>
      <c r="AI151" s="14"/>
      <c r="AK151" s="14"/>
      <c r="AM151" s="14"/>
      <c r="AO151" s="14"/>
      <c r="AQ151" s="14"/>
    </row>
    <row r="152" spans="1:43" ht="12.75" customHeight="1" x14ac:dyDescent="0.2">
      <c r="A152" s="4" t="s">
        <v>710</v>
      </c>
      <c r="B152" s="4" t="s">
        <v>2499</v>
      </c>
      <c r="C152" s="5" t="s">
        <v>2500</v>
      </c>
      <c r="D152" s="4" t="s">
        <v>15</v>
      </c>
      <c r="E152" s="8">
        <f>ROUND('10,2'!E152*'1,2'!$E$28,0)</f>
        <v>1303</v>
      </c>
      <c r="F152" s="68">
        <f t="shared" si="18"/>
        <v>423.47500000000002</v>
      </c>
      <c r="G152" s="8">
        <f>ROUND('10,2'!F152*'1,2'!$E$28,0)</f>
        <v>1376</v>
      </c>
      <c r="H152" s="8">
        <f t="shared" si="19"/>
        <v>1146.6666666666667</v>
      </c>
      <c r="I152" s="68">
        <f t="shared" si="20"/>
        <v>372.66666666666669</v>
      </c>
      <c r="J152" s="8" t="e">
        <f>ROUND('10,2'!#REF!*'1,2'!$E$28,0)</f>
        <v>#REF!</v>
      </c>
      <c r="K152" s="8" t="e">
        <f>ROUND('10,2'!#REF!*'1,2'!$E$28,0)</f>
        <v>#REF!</v>
      </c>
      <c r="L152" s="8" t="e">
        <f>ROUND('10,2'!#REF!*'1,2'!$E$28,0)</f>
        <v>#REF!</v>
      </c>
      <c r="M152" s="8" t="e">
        <f>ROUND('10,2'!#REF!*'1,2'!$E$28,0)</f>
        <v>#REF!</v>
      </c>
      <c r="N152" s="8">
        <f>ROUND('10,2'!G152*'1,2'!$E$28,0)</f>
        <v>1814</v>
      </c>
      <c r="O152" s="68">
        <f t="shared" si="21"/>
        <v>589.55000000000007</v>
      </c>
      <c r="P152" s="8">
        <f>ROUND('10,2'!H152*'1,2'!$E$28,0)</f>
        <v>2021</v>
      </c>
      <c r="Q152" s="8">
        <f t="shared" si="22"/>
        <v>1684.1666666666667</v>
      </c>
      <c r="R152" s="68">
        <f t="shared" si="23"/>
        <v>547.35416666666674</v>
      </c>
      <c r="S152" s="8">
        <f>ROUND('10,2'!I152*'1,2'!$E$28,0)</f>
        <v>3187</v>
      </c>
      <c r="T152" s="68">
        <f t="shared" si="24"/>
        <v>1035.7750000000001</v>
      </c>
      <c r="U152" s="8">
        <f>ROUND('10,2'!J152*'1,2'!$E$28,0)</f>
        <v>3485</v>
      </c>
      <c r="V152" s="8">
        <f t="shared" si="25"/>
        <v>2904.166666666667</v>
      </c>
      <c r="W152" s="68">
        <f t="shared" si="26"/>
        <v>943.85416666666674</v>
      </c>
      <c r="X152" s="26"/>
      <c r="Y152" s="26"/>
      <c r="Z152" s="26"/>
      <c r="AA152" s="26"/>
      <c r="AB152" s="26"/>
      <c r="AC152" s="26"/>
      <c r="AD152" s="26"/>
      <c r="AE152" s="26"/>
      <c r="AF152" s="26"/>
      <c r="AG152" s="26"/>
      <c r="AH152" s="26"/>
      <c r="AI152" s="14"/>
      <c r="AK152" s="14"/>
      <c r="AM152" s="14"/>
      <c r="AO152" s="14"/>
      <c r="AQ152" s="14"/>
    </row>
    <row r="153" spans="1:43" ht="12.75" customHeight="1" x14ac:dyDescent="0.2">
      <c r="A153" s="4" t="s">
        <v>713</v>
      </c>
      <c r="B153" s="4" t="s">
        <v>2501</v>
      </c>
      <c r="C153" s="5" t="s">
        <v>2502</v>
      </c>
      <c r="D153" s="4" t="s">
        <v>15</v>
      </c>
      <c r="E153" s="8">
        <f>ROUND('10,2'!E153*'1,2'!$E$28,0)</f>
        <v>1134</v>
      </c>
      <c r="F153" s="68">
        <f t="shared" si="18"/>
        <v>368.55</v>
      </c>
      <c r="G153" s="8">
        <f>ROUND('10,2'!F153*'1,2'!$E$28,0)</f>
        <v>1253</v>
      </c>
      <c r="H153" s="8">
        <f t="shared" si="19"/>
        <v>1044.1666666666667</v>
      </c>
      <c r="I153" s="68">
        <f t="shared" si="20"/>
        <v>339.35416666666669</v>
      </c>
      <c r="J153" s="8" t="e">
        <f>ROUND('10,2'!#REF!*'1,2'!$E$28,0)</f>
        <v>#REF!</v>
      </c>
      <c r="K153" s="8" t="e">
        <f>ROUND('10,2'!#REF!*'1,2'!$E$28,0)</f>
        <v>#REF!</v>
      </c>
      <c r="L153" s="8" t="e">
        <f>ROUND('10,2'!#REF!*'1,2'!$E$28,0)</f>
        <v>#REF!</v>
      </c>
      <c r="M153" s="8" t="e">
        <f>ROUND('10,2'!#REF!*'1,2'!$E$28,0)</f>
        <v>#REF!</v>
      </c>
      <c r="N153" s="8">
        <f>ROUND('10,2'!G153*'1,2'!$E$28,0)</f>
        <v>1688</v>
      </c>
      <c r="O153" s="68">
        <f t="shared" si="21"/>
        <v>548.6</v>
      </c>
      <c r="P153" s="8">
        <f>ROUND('10,2'!H153*'1,2'!$E$28,0)</f>
        <v>1888</v>
      </c>
      <c r="Q153" s="8">
        <f t="shared" si="22"/>
        <v>1573.3333333333335</v>
      </c>
      <c r="R153" s="68">
        <f t="shared" si="23"/>
        <v>511.33333333333343</v>
      </c>
      <c r="S153" s="8">
        <f>ROUND('10,2'!I153*'1,2'!$E$28,0)</f>
        <v>2879</v>
      </c>
      <c r="T153" s="68">
        <f t="shared" si="24"/>
        <v>935.67500000000007</v>
      </c>
      <c r="U153" s="8">
        <f>ROUND('10,2'!J153*'1,2'!$E$28,0)</f>
        <v>3166</v>
      </c>
      <c r="V153" s="8">
        <f t="shared" si="25"/>
        <v>2638.3333333333335</v>
      </c>
      <c r="W153" s="68">
        <f t="shared" si="26"/>
        <v>857.45833333333337</v>
      </c>
      <c r="X153" s="26"/>
      <c r="Y153" s="26"/>
      <c r="Z153" s="26"/>
      <c r="AA153" s="26"/>
      <c r="AB153" s="26"/>
      <c r="AC153" s="26"/>
      <c r="AD153" s="26"/>
      <c r="AE153" s="26"/>
      <c r="AF153" s="26"/>
      <c r="AG153" s="26"/>
      <c r="AH153" s="26"/>
      <c r="AI153" s="14"/>
      <c r="AK153" s="14"/>
      <c r="AM153" s="14"/>
      <c r="AO153" s="14"/>
      <c r="AQ153" s="14"/>
    </row>
    <row r="154" spans="1:43" ht="12.75" customHeight="1" x14ac:dyDescent="0.2">
      <c r="A154" s="4" t="s">
        <v>716</v>
      </c>
      <c r="B154" s="4" t="s">
        <v>2503</v>
      </c>
      <c r="C154" s="5" t="s">
        <v>2504</v>
      </c>
      <c r="D154" s="4" t="s">
        <v>15</v>
      </c>
      <c r="E154" s="8">
        <f>ROUND('10,2'!E154*'1,2'!$E$28,0)</f>
        <v>929</v>
      </c>
      <c r="F154" s="68">
        <f t="shared" si="18"/>
        <v>301.92500000000001</v>
      </c>
      <c r="G154" s="8">
        <f>ROUND('10,2'!F154*'1,2'!$E$28,0)</f>
        <v>1036</v>
      </c>
      <c r="H154" s="8">
        <f t="shared" si="19"/>
        <v>863.33333333333337</v>
      </c>
      <c r="I154" s="68">
        <f t="shared" si="20"/>
        <v>280.58333333333337</v>
      </c>
      <c r="J154" s="8" t="e">
        <f>ROUND('10,2'!#REF!*'1,2'!$E$28,0)</f>
        <v>#REF!</v>
      </c>
      <c r="K154" s="8" t="e">
        <f>ROUND('10,2'!#REF!*'1,2'!$E$28,0)</f>
        <v>#REF!</v>
      </c>
      <c r="L154" s="8" t="e">
        <f>ROUND('10,2'!#REF!*'1,2'!$E$28,0)</f>
        <v>#REF!</v>
      </c>
      <c r="M154" s="8" t="e">
        <f>ROUND('10,2'!#REF!*'1,2'!$E$28,0)</f>
        <v>#REF!</v>
      </c>
      <c r="N154" s="8">
        <f>ROUND('10,2'!G154*'1,2'!$E$28,0)</f>
        <v>1484</v>
      </c>
      <c r="O154" s="68">
        <f t="shared" si="21"/>
        <v>482.3</v>
      </c>
      <c r="P154" s="8">
        <f>ROUND('10,2'!H154*'1,2'!$E$28,0)</f>
        <v>1672</v>
      </c>
      <c r="Q154" s="8">
        <f t="shared" si="22"/>
        <v>1393.3333333333335</v>
      </c>
      <c r="R154" s="68">
        <f t="shared" si="23"/>
        <v>452.83333333333337</v>
      </c>
      <c r="S154" s="8">
        <f>ROUND('10,2'!I154*'1,2'!$E$28,0)</f>
        <v>2383</v>
      </c>
      <c r="T154" s="68">
        <f t="shared" si="24"/>
        <v>774.47500000000002</v>
      </c>
      <c r="U154" s="8">
        <f>ROUND('10,2'!J154*'1,2'!$E$28,0)</f>
        <v>2649</v>
      </c>
      <c r="V154" s="8">
        <f t="shared" si="25"/>
        <v>2207.5</v>
      </c>
      <c r="W154" s="68">
        <f t="shared" si="26"/>
        <v>717.4375</v>
      </c>
      <c r="X154" s="26"/>
      <c r="Y154" s="26"/>
      <c r="Z154" s="26"/>
      <c r="AA154" s="26"/>
      <c r="AB154" s="26"/>
      <c r="AC154" s="26"/>
      <c r="AD154" s="26"/>
      <c r="AE154" s="26"/>
      <c r="AF154" s="26"/>
      <c r="AG154" s="26"/>
      <c r="AH154" s="26"/>
      <c r="AI154" s="14"/>
      <c r="AK154" s="14"/>
      <c r="AM154" s="14"/>
      <c r="AO154" s="14"/>
      <c r="AQ154" s="14"/>
    </row>
    <row r="155" spans="1:43" ht="12.75" customHeight="1" x14ac:dyDescent="0.2">
      <c r="A155" s="4" t="s">
        <v>719</v>
      </c>
      <c r="B155" s="4" t="s">
        <v>2505</v>
      </c>
      <c r="C155" s="5" t="s">
        <v>2506</v>
      </c>
      <c r="D155" s="4" t="s">
        <v>15</v>
      </c>
      <c r="E155" s="8">
        <f>ROUND('10,2'!E155*'1,2'!$E$28,0)</f>
        <v>380</v>
      </c>
      <c r="F155" s="68">
        <f t="shared" si="18"/>
        <v>123.5</v>
      </c>
      <c r="G155" s="8">
        <f>ROUND('10,2'!F155*'1,2'!$E$28,0)</f>
        <v>420</v>
      </c>
      <c r="H155" s="8">
        <f t="shared" si="19"/>
        <v>350</v>
      </c>
      <c r="I155" s="68">
        <f t="shared" si="20"/>
        <v>113.75</v>
      </c>
      <c r="J155" s="8" t="e">
        <f>ROUND('10,2'!#REF!*'1,2'!$E$28,0)</f>
        <v>#REF!</v>
      </c>
      <c r="K155" s="8" t="e">
        <f>ROUND('10,2'!#REF!*'1,2'!$E$28,0)</f>
        <v>#REF!</v>
      </c>
      <c r="L155" s="8" t="e">
        <f>ROUND('10,2'!#REF!*'1,2'!$E$28,0)</f>
        <v>#REF!</v>
      </c>
      <c r="M155" s="8" t="e">
        <f>ROUND('10,2'!#REF!*'1,2'!$E$28,0)</f>
        <v>#REF!</v>
      </c>
      <c r="N155" s="8">
        <f>ROUND('10,2'!G155*'1,2'!$E$28,0)</f>
        <v>563</v>
      </c>
      <c r="O155" s="68">
        <f t="shared" si="21"/>
        <v>182.97499999999999</v>
      </c>
      <c r="P155" s="8">
        <f>ROUND('10,2'!H155*'1,2'!$E$28,0)</f>
        <v>629</v>
      </c>
      <c r="Q155" s="8">
        <f t="shared" si="22"/>
        <v>524.16666666666674</v>
      </c>
      <c r="R155" s="68">
        <f t="shared" si="23"/>
        <v>170.35416666666669</v>
      </c>
      <c r="S155" s="8">
        <f>ROUND('10,2'!I155*'1,2'!$E$28,0)</f>
        <v>966</v>
      </c>
      <c r="T155" s="68">
        <f t="shared" si="24"/>
        <v>313.95</v>
      </c>
      <c r="U155" s="8">
        <f>ROUND('10,2'!J155*'1,2'!$E$28,0)</f>
        <v>1060</v>
      </c>
      <c r="V155" s="8">
        <f t="shared" si="25"/>
        <v>883.33333333333337</v>
      </c>
      <c r="W155" s="68">
        <f t="shared" si="26"/>
        <v>287.08333333333337</v>
      </c>
      <c r="X155" s="26"/>
      <c r="Y155" s="26"/>
      <c r="Z155" s="26"/>
      <c r="AA155" s="26"/>
      <c r="AB155" s="26"/>
      <c r="AC155" s="26"/>
      <c r="AD155" s="26"/>
      <c r="AE155" s="26"/>
      <c r="AF155" s="26"/>
      <c r="AG155" s="26"/>
      <c r="AH155" s="26"/>
      <c r="AI155" s="14"/>
      <c r="AK155" s="14"/>
      <c r="AM155" s="14"/>
      <c r="AO155" s="14"/>
      <c r="AQ155" s="14"/>
    </row>
    <row r="156" spans="1:43" ht="12.75" customHeight="1" x14ac:dyDescent="0.2">
      <c r="A156" s="4" t="s">
        <v>722</v>
      </c>
      <c r="B156" s="4" t="s">
        <v>2507</v>
      </c>
      <c r="C156" s="5" t="s">
        <v>2508</v>
      </c>
      <c r="D156" s="4" t="s">
        <v>15</v>
      </c>
      <c r="E156" s="8">
        <f>ROUND('10,2'!E156*'1,2'!$E$28,0)</f>
        <v>513</v>
      </c>
      <c r="F156" s="68">
        <f t="shared" si="18"/>
        <v>166.72499999999999</v>
      </c>
      <c r="G156" s="8">
        <f>ROUND('10,2'!F156*'1,2'!$E$28,0)</f>
        <v>565</v>
      </c>
      <c r="H156" s="8">
        <f t="shared" si="19"/>
        <v>470.83333333333337</v>
      </c>
      <c r="I156" s="68">
        <f t="shared" si="20"/>
        <v>153.02083333333334</v>
      </c>
      <c r="J156" s="8" t="e">
        <f>ROUND('10,2'!#REF!*'1,2'!$E$28,0)</f>
        <v>#REF!</v>
      </c>
      <c r="K156" s="8" t="e">
        <f>ROUND('10,2'!#REF!*'1,2'!$E$28,0)</f>
        <v>#REF!</v>
      </c>
      <c r="L156" s="8" t="e">
        <f>ROUND('10,2'!#REF!*'1,2'!$E$28,0)</f>
        <v>#REF!</v>
      </c>
      <c r="M156" s="8" t="e">
        <f>ROUND('10,2'!#REF!*'1,2'!$E$28,0)</f>
        <v>#REF!</v>
      </c>
      <c r="N156" s="8">
        <f>ROUND('10,2'!G156*'1,2'!$E$28,0)</f>
        <v>761</v>
      </c>
      <c r="O156" s="68">
        <f t="shared" si="21"/>
        <v>247.32500000000002</v>
      </c>
      <c r="P156" s="8">
        <f>ROUND('10,2'!H156*'1,2'!$E$28,0)</f>
        <v>850</v>
      </c>
      <c r="Q156" s="8">
        <f t="shared" si="22"/>
        <v>708.33333333333337</v>
      </c>
      <c r="R156" s="68">
        <f t="shared" si="23"/>
        <v>230.20833333333334</v>
      </c>
      <c r="S156" s="8">
        <f>ROUND('10,2'!I156*'1,2'!$E$28,0)</f>
        <v>1304</v>
      </c>
      <c r="T156" s="68">
        <f t="shared" si="24"/>
        <v>423.8</v>
      </c>
      <c r="U156" s="8">
        <f>ROUND('10,2'!J156*'1,2'!$E$28,0)</f>
        <v>1432</v>
      </c>
      <c r="V156" s="8">
        <f t="shared" si="25"/>
        <v>1193.3333333333335</v>
      </c>
      <c r="W156" s="68">
        <f t="shared" si="26"/>
        <v>387.83333333333337</v>
      </c>
      <c r="X156" s="26"/>
      <c r="Y156" s="26"/>
      <c r="Z156" s="26"/>
      <c r="AA156" s="26"/>
      <c r="AB156" s="26"/>
      <c r="AC156" s="26"/>
      <c r="AD156" s="26"/>
      <c r="AE156" s="26"/>
      <c r="AF156" s="26"/>
      <c r="AG156" s="26"/>
      <c r="AH156" s="26"/>
      <c r="AI156" s="14"/>
      <c r="AK156" s="14"/>
      <c r="AM156" s="14"/>
      <c r="AO156" s="14"/>
      <c r="AQ156" s="14"/>
    </row>
    <row r="157" spans="1:43" ht="24.75" customHeight="1" x14ac:dyDescent="0.2">
      <c r="A157" s="4" t="s">
        <v>725</v>
      </c>
      <c r="B157" s="4" t="s">
        <v>2509</v>
      </c>
      <c r="C157" s="5" t="s">
        <v>2510</v>
      </c>
      <c r="D157" s="4" t="s">
        <v>15</v>
      </c>
      <c r="E157" s="8">
        <f>ROUND('10,2'!E157*'1,2'!$E$28,0)</f>
        <v>474</v>
      </c>
      <c r="F157" s="68">
        <f t="shared" si="18"/>
        <v>154.05000000000001</v>
      </c>
      <c r="G157" s="8">
        <f>ROUND('10,2'!F157*'1,2'!$E$28,0)</f>
        <v>523</v>
      </c>
      <c r="H157" s="8">
        <f t="shared" si="19"/>
        <v>435.83333333333337</v>
      </c>
      <c r="I157" s="68">
        <f t="shared" si="20"/>
        <v>141.64583333333334</v>
      </c>
      <c r="J157" s="8" t="e">
        <f>ROUND('10,2'!#REF!*'1,2'!$E$28,0)</f>
        <v>#REF!</v>
      </c>
      <c r="K157" s="8" t="e">
        <f>ROUND('10,2'!#REF!*'1,2'!$E$28,0)</f>
        <v>#REF!</v>
      </c>
      <c r="L157" s="8" t="e">
        <f>ROUND('10,2'!#REF!*'1,2'!$E$28,0)</f>
        <v>#REF!</v>
      </c>
      <c r="M157" s="8" t="e">
        <f>ROUND('10,2'!#REF!*'1,2'!$E$28,0)</f>
        <v>#REF!</v>
      </c>
      <c r="N157" s="8">
        <f>ROUND('10,2'!G157*'1,2'!$E$28,0)</f>
        <v>702</v>
      </c>
      <c r="O157" s="68">
        <f t="shared" si="21"/>
        <v>228.15</v>
      </c>
      <c r="P157" s="8">
        <f>ROUND('10,2'!H157*'1,2'!$E$28,0)</f>
        <v>785</v>
      </c>
      <c r="Q157" s="8">
        <f t="shared" si="22"/>
        <v>654.16666666666674</v>
      </c>
      <c r="R157" s="68">
        <f t="shared" si="23"/>
        <v>212.60416666666669</v>
      </c>
      <c r="S157" s="8">
        <f>ROUND('10,2'!I157*'1,2'!$E$28,0)</f>
        <v>1203</v>
      </c>
      <c r="T157" s="68">
        <f t="shared" si="24"/>
        <v>390.97500000000002</v>
      </c>
      <c r="U157" s="8">
        <f>ROUND('10,2'!J157*'1,2'!$E$28,0)</f>
        <v>1320</v>
      </c>
      <c r="V157" s="8">
        <f t="shared" si="25"/>
        <v>1100</v>
      </c>
      <c r="W157" s="68">
        <f t="shared" si="26"/>
        <v>357.5</v>
      </c>
      <c r="X157" s="26"/>
      <c r="Y157" s="26"/>
      <c r="Z157" s="26"/>
      <c r="AA157" s="26"/>
      <c r="AB157" s="26"/>
      <c r="AC157" s="26"/>
      <c r="AD157" s="26"/>
      <c r="AE157" s="26"/>
      <c r="AF157" s="26"/>
      <c r="AG157" s="26"/>
      <c r="AH157" s="26"/>
      <c r="AI157" s="14"/>
      <c r="AK157" s="14"/>
      <c r="AM157" s="14"/>
      <c r="AO157" s="14"/>
      <c r="AQ157" s="14"/>
    </row>
    <row r="158" spans="1:43" ht="12.75" customHeight="1" x14ac:dyDescent="0.2">
      <c r="A158" s="4" t="s">
        <v>728</v>
      </c>
      <c r="B158" s="4" t="s">
        <v>2511</v>
      </c>
      <c r="C158" s="5" t="s">
        <v>2512</v>
      </c>
      <c r="D158" s="4" t="s">
        <v>15</v>
      </c>
      <c r="E158" s="8">
        <f>ROUND('10,2'!E158*'1,2'!$E$28,0)</f>
        <v>830</v>
      </c>
      <c r="F158" s="68">
        <f t="shared" si="18"/>
        <v>269.75</v>
      </c>
      <c r="G158" s="8">
        <f>ROUND('10,2'!F158*'1,2'!$E$28,0)</f>
        <v>915</v>
      </c>
      <c r="H158" s="8">
        <f t="shared" si="19"/>
        <v>762.5</v>
      </c>
      <c r="I158" s="68">
        <f t="shared" si="20"/>
        <v>247.8125</v>
      </c>
      <c r="J158" s="8" t="e">
        <f>ROUND('10,2'!#REF!*'1,2'!$E$28,0)</f>
        <v>#REF!</v>
      </c>
      <c r="K158" s="8" t="e">
        <f>ROUND('10,2'!#REF!*'1,2'!$E$28,0)</f>
        <v>#REF!</v>
      </c>
      <c r="L158" s="8" t="e">
        <f>ROUND('10,2'!#REF!*'1,2'!$E$28,0)</f>
        <v>#REF!</v>
      </c>
      <c r="M158" s="8" t="e">
        <f>ROUND('10,2'!#REF!*'1,2'!$E$28,0)</f>
        <v>#REF!</v>
      </c>
      <c r="N158" s="8">
        <f>ROUND('10,2'!G158*'1,2'!$E$28,0)</f>
        <v>1229</v>
      </c>
      <c r="O158" s="68">
        <f t="shared" si="21"/>
        <v>399.42500000000001</v>
      </c>
      <c r="P158" s="8">
        <f>ROUND('10,2'!H158*'1,2'!$E$28,0)</f>
        <v>1375</v>
      </c>
      <c r="Q158" s="8">
        <f t="shared" si="22"/>
        <v>1145.8333333333335</v>
      </c>
      <c r="R158" s="68">
        <f t="shared" si="23"/>
        <v>372.39583333333337</v>
      </c>
      <c r="S158" s="8">
        <f>ROUND('10,2'!I158*'1,2'!$E$28,0)</f>
        <v>2107</v>
      </c>
      <c r="T158" s="68">
        <f t="shared" si="24"/>
        <v>684.77499999999998</v>
      </c>
      <c r="U158" s="8">
        <f>ROUND('10,2'!J158*'1,2'!$E$28,0)</f>
        <v>2314</v>
      </c>
      <c r="V158" s="8">
        <f t="shared" si="25"/>
        <v>1928.3333333333335</v>
      </c>
      <c r="W158" s="68">
        <f t="shared" si="26"/>
        <v>626.70833333333337</v>
      </c>
      <c r="X158" s="26"/>
      <c r="Y158" s="26"/>
      <c r="Z158" s="26"/>
      <c r="AA158" s="26"/>
      <c r="AB158" s="26"/>
      <c r="AC158" s="26"/>
      <c r="AD158" s="26"/>
      <c r="AE158" s="26"/>
      <c r="AF158" s="26"/>
      <c r="AG158" s="26"/>
      <c r="AH158" s="26"/>
      <c r="AI158" s="14"/>
      <c r="AK158" s="14"/>
      <c r="AM158" s="14"/>
      <c r="AO158" s="14"/>
      <c r="AQ158" s="14"/>
    </row>
    <row r="159" spans="1:43" ht="12.75" customHeight="1" x14ac:dyDescent="0.2">
      <c r="A159" s="4" t="s">
        <v>731</v>
      </c>
      <c r="B159" s="4" t="s">
        <v>2513</v>
      </c>
      <c r="C159" s="5" t="s">
        <v>2514</v>
      </c>
      <c r="D159" s="4" t="s">
        <v>15</v>
      </c>
      <c r="E159" s="8">
        <f>ROUND('10,2'!E159*'1,2'!$E$28,0)</f>
        <v>168</v>
      </c>
      <c r="F159" s="68">
        <f t="shared" si="18"/>
        <v>54.6</v>
      </c>
      <c r="G159" s="8">
        <f>ROUND('10,2'!F159*'1,2'!$E$28,0)</f>
        <v>185</v>
      </c>
      <c r="H159" s="8">
        <f t="shared" si="19"/>
        <v>154.16666666666669</v>
      </c>
      <c r="I159" s="68">
        <f t="shared" si="20"/>
        <v>50.104166666666671</v>
      </c>
      <c r="J159" s="8" t="e">
        <f>ROUND('10,2'!#REF!*'1,2'!$E$28,0)</f>
        <v>#REF!</v>
      </c>
      <c r="K159" s="8" t="e">
        <f>ROUND('10,2'!#REF!*'1,2'!$E$28,0)</f>
        <v>#REF!</v>
      </c>
      <c r="L159" s="8" t="e">
        <f>ROUND('10,2'!#REF!*'1,2'!$E$28,0)</f>
        <v>#REF!</v>
      </c>
      <c r="M159" s="8" t="e">
        <f>ROUND('10,2'!#REF!*'1,2'!$E$28,0)</f>
        <v>#REF!</v>
      </c>
      <c r="N159" s="8">
        <f>ROUND('10,2'!G159*'1,2'!$E$28,0)</f>
        <v>249</v>
      </c>
      <c r="O159" s="68">
        <f t="shared" si="21"/>
        <v>80.924999999999997</v>
      </c>
      <c r="P159" s="8">
        <f>ROUND('10,2'!H159*'1,2'!$E$28,0)</f>
        <v>278</v>
      </c>
      <c r="Q159" s="8">
        <f t="shared" si="22"/>
        <v>231.66666666666669</v>
      </c>
      <c r="R159" s="68">
        <f t="shared" si="23"/>
        <v>75.291666666666671</v>
      </c>
      <c r="S159" s="8">
        <f>ROUND('10,2'!I159*'1,2'!$E$28,0)</f>
        <v>425</v>
      </c>
      <c r="T159" s="68">
        <f t="shared" si="24"/>
        <v>138.125</v>
      </c>
      <c r="U159" s="8">
        <f>ROUND('10,2'!J159*'1,2'!$E$28,0)</f>
        <v>469</v>
      </c>
      <c r="V159" s="8">
        <f t="shared" si="25"/>
        <v>390.83333333333337</v>
      </c>
      <c r="W159" s="68">
        <f t="shared" si="26"/>
        <v>127.02083333333336</v>
      </c>
      <c r="X159" s="26"/>
      <c r="Y159" s="26"/>
      <c r="Z159" s="26"/>
      <c r="AA159" s="26"/>
      <c r="AB159" s="26"/>
      <c r="AC159" s="26"/>
      <c r="AD159" s="26"/>
      <c r="AE159" s="26"/>
      <c r="AF159" s="26"/>
      <c r="AG159" s="26"/>
      <c r="AH159" s="26"/>
      <c r="AI159" s="14"/>
      <c r="AK159" s="14"/>
      <c r="AM159" s="14"/>
      <c r="AO159" s="14"/>
      <c r="AQ159" s="14"/>
    </row>
    <row r="160" spans="1:43" ht="12.75" customHeight="1" x14ac:dyDescent="0.2">
      <c r="A160" s="4" t="s">
        <v>1173</v>
      </c>
      <c r="B160" s="4" t="s">
        <v>2515</v>
      </c>
      <c r="C160" s="5" t="s">
        <v>2516</v>
      </c>
      <c r="D160" s="4" t="s">
        <v>15</v>
      </c>
      <c r="E160" s="8">
        <f>ROUND('10,2'!E160*'1,2'!$E$28,0)</f>
        <v>317</v>
      </c>
      <c r="F160" s="68">
        <f t="shared" si="18"/>
        <v>103.02500000000001</v>
      </c>
      <c r="G160" s="8">
        <f>ROUND('10,2'!F160*'1,2'!$E$28,0)</f>
        <v>351</v>
      </c>
      <c r="H160" s="8">
        <f t="shared" si="19"/>
        <v>292.5</v>
      </c>
      <c r="I160" s="68">
        <f t="shared" si="20"/>
        <v>95.0625</v>
      </c>
      <c r="J160" s="8" t="e">
        <f>ROUND('10,2'!#REF!*'1,2'!$E$28,0)</f>
        <v>#REF!</v>
      </c>
      <c r="K160" s="8" t="e">
        <f>ROUND('10,2'!#REF!*'1,2'!$E$28,0)</f>
        <v>#REF!</v>
      </c>
      <c r="L160" s="8" t="e">
        <f>ROUND('10,2'!#REF!*'1,2'!$E$28,0)</f>
        <v>#REF!</v>
      </c>
      <c r="M160" s="8" t="e">
        <f>ROUND('10,2'!#REF!*'1,2'!$E$28,0)</f>
        <v>#REF!</v>
      </c>
      <c r="N160" s="8">
        <f>ROUND('10,2'!G160*'1,2'!$E$28,0)</f>
        <v>469</v>
      </c>
      <c r="O160" s="68">
        <f t="shared" si="21"/>
        <v>152.42500000000001</v>
      </c>
      <c r="P160" s="8">
        <f>ROUND('10,2'!H160*'1,2'!$E$28,0)</f>
        <v>523</v>
      </c>
      <c r="Q160" s="8">
        <f t="shared" si="22"/>
        <v>435.83333333333337</v>
      </c>
      <c r="R160" s="68">
        <f t="shared" si="23"/>
        <v>141.64583333333334</v>
      </c>
      <c r="S160" s="8">
        <f>ROUND('10,2'!I160*'1,2'!$E$28,0)</f>
        <v>802</v>
      </c>
      <c r="T160" s="68">
        <f t="shared" si="24"/>
        <v>260.65000000000003</v>
      </c>
      <c r="U160" s="8">
        <f>ROUND('10,2'!J160*'1,2'!$E$28,0)</f>
        <v>883</v>
      </c>
      <c r="V160" s="8">
        <f t="shared" si="25"/>
        <v>735.83333333333337</v>
      </c>
      <c r="W160" s="68">
        <f t="shared" si="26"/>
        <v>239.14583333333334</v>
      </c>
      <c r="X160" s="26"/>
      <c r="Y160" s="26"/>
      <c r="Z160" s="26"/>
      <c r="AA160" s="26"/>
      <c r="AB160" s="26"/>
      <c r="AC160" s="26"/>
      <c r="AD160" s="26"/>
      <c r="AE160" s="26"/>
      <c r="AF160" s="26"/>
      <c r="AG160" s="26"/>
      <c r="AH160" s="26"/>
      <c r="AI160" s="14"/>
      <c r="AK160" s="14"/>
      <c r="AM160" s="14"/>
      <c r="AO160" s="14"/>
      <c r="AQ160" s="14"/>
    </row>
    <row r="161" spans="1:43" ht="24.75" customHeight="1" x14ac:dyDescent="0.2">
      <c r="A161" s="4" t="s">
        <v>1176</v>
      </c>
      <c r="B161" s="4" t="s">
        <v>2517</v>
      </c>
      <c r="C161" s="5" t="s">
        <v>2518</v>
      </c>
      <c r="D161" s="4" t="s">
        <v>15</v>
      </c>
      <c r="E161" s="8">
        <f>ROUND('10,2'!E161*'1,2'!$E$28,0)</f>
        <v>385</v>
      </c>
      <c r="F161" s="68">
        <f t="shared" si="18"/>
        <v>125.125</v>
      </c>
      <c r="G161" s="8">
        <f>ROUND('10,2'!F161*'1,2'!$E$28,0)</f>
        <v>425</v>
      </c>
      <c r="H161" s="8">
        <f t="shared" si="19"/>
        <v>354.16666666666669</v>
      </c>
      <c r="I161" s="68">
        <f t="shared" si="20"/>
        <v>115.10416666666667</v>
      </c>
      <c r="J161" s="8" t="e">
        <f>ROUND('10,2'!#REF!*'1,2'!$E$28,0)</f>
        <v>#REF!</v>
      </c>
      <c r="K161" s="8" t="e">
        <f>ROUND('10,2'!#REF!*'1,2'!$E$28,0)</f>
        <v>#REF!</v>
      </c>
      <c r="L161" s="8" t="e">
        <f>ROUND('10,2'!#REF!*'1,2'!$E$28,0)</f>
        <v>#REF!</v>
      </c>
      <c r="M161" s="8" t="e">
        <f>ROUND('10,2'!#REF!*'1,2'!$E$28,0)</f>
        <v>#REF!</v>
      </c>
      <c r="N161" s="8">
        <f>ROUND('10,2'!G161*'1,2'!$E$28,0)</f>
        <v>572</v>
      </c>
      <c r="O161" s="68">
        <f t="shared" si="21"/>
        <v>185.9</v>
      </c>
      <c r="P161" s="8">
        <f>ROUND('10,2'!H161*'1,2'!$E$28,0)</f>
        <v>639</v>
      </c>
      <c r="Q161" s="8">
        <f t="shared" si="22"/>
        <v>532.5</v>
      </c>
      <c r="R161" s="68">
        <f t="shared" si="23"/>
        <v>173.0625</v>
      </c>
      <c r="S161" s="8">
        <f>ROUND('10,2'!I161*'1,2'!$E$28,0)</f>
        <v>977</v>
      </c>
      <c r="T161" s="68">
        <f t="shared" si="24"/>
        <v>317.52500000000003</v>
      </c>
      <c r="U161" s="8">
        <f>ROUND('10,2'!J161*'1,2'!$E$28,0)</f>
        <v>1074</v>
      </c>
      <c r="V161" s="8">
        <f t="shared" si="25"/>
        <v>895</v>
      </c>
      <c r="W161" s="68">
        <f t="shared" si="26"/>
        <v>290.875</v>
      </c>
      <c r="X161" s="26"/>
      <c r="Y161" s="26"/>
      <c r="Z161" s="26"/>
      <c r="AA161" s="26"/>
      <c r="AB161" s="26"/>
      <c r="AC161" s="26"/>
      <c r="AD161" s="26"/>
      <c r="AE161" s="26"/>
      <c r="AF161" s="26"/>
      <c r="AG161" s="26"/>
      <c r="AH161" s="26"/>
      <c r="AI161" s="14"/>
      <c r="AK161" s="14"/>
      <c r="AM161" s="14"/>
      <c r="AO161" s="14"/>
      <c r="AQ161" s="14"/>
    </row>
    <row r="162" spans="1:43" ht="12.75" customHeight="1" x14ac:dyDescent="0.2">
      <c r="A162" s="4" t="s">
        <v>1179</v>
      </c>
      <c r="B162" s="4" t="s">
        <v>2519</v>
      </c>
      <c r="C162" s="5" t="s">
        <v>2520</v>
      </c>
      <c r="D162" s="4" t="s">
        <v>15</v>
      </c>
      <c r="E162" s="8">
        <f>ROUND('10,2'!E162*'1,2'!$E$28,0)</f>
        <v>296</v>
      </c>
      <c r="F162" s="68">
        <f t="shared" si="18"/>
        <v>96.2</v>
      </c>
      <c r="G162" s="8">
        <f>ROUND('10,2'!F162*'1,2'!$E$28,0)</f>
        <v>326</v>
      </c>
      <c r="H162" s="8">
        <f t="shared" si="19"/>
        <v>271.66666666666669</v>
      </c>
      <c r="I162" s="68">
        <f t="shared" si="20"/>
        <v>88.291666666666671</v>
      </c>
      <c r="J162" s="8" t="e">
        <f>ROUND('10,2'!#REF!*'1,2'!$E$28,0)</f>
        <v>#REF!</v>
      </c>
      <c r="K162" s="8" t="e">
        <f>ROUND('10,2'!#REF!*'1,2'!$E$28,0)</f>
        <v>#REF!</v>
      </c>
      <c r="L162" s="8" t="e">
        <f>ROUND('10,2'!#REF!*'1,2'!$E$28,0)</f>
        <v>#REF!</v>
      </c>
      <c r="M162" s="8" t="e">
        <f>ROUND('10,2'!#REF!*'1,2'!$E$28,0)</f>
        <v>#REF!</v>
      </c>
      <c r="N162" s="8">
        <f>ROUND('10,2'!G162*'1,2'!$E$28,0)</f>
        <v>440</v>
      </c>
      <c r="O162" s="68">
        <f t="shared" si="21"/>
        <v>143</v>
      </c>
      <c r="P162" s="8">
        <f>ROUND('10,2'!H162*'1,2'!$E$28,0)</f>
        <v>491</v>
      </c>
      <c r="Q162" s="8">
        <f t="shared" si="22"/>
        <v>409.16666666666669</v>
      </c>
      <c r="R162" s="68">
        <f t="shared" si="23"/>
        <v>132.97916666666669</v>
      </c>
      <c r="S162" s="8">
        <f>ROUND('10,2'!I162*'1,2'!$E$28,0)</f>
        <v>751</v>
      </c>
      <c r="T162" s="68">
        <f t="shared" si="24"/>
        <v>244.07500000000002</v>
      </c>
      <c r="U162" s="8">
        <f>ROUND('10,2'!J162*'1,2'!$E$28,0)</f>
        <v>827</v>
      </c>
      <c r="V162" s="8">
        <f t="shared" si="25"/>
        <v>689.16666666666674</v>
      </c>
      <c r="W162" s="68">
        <f t="shared" si="26"/>
        <v>223.97916666666669</v>
      </c>
      <c r="X162" s="26"/>
      <c r="Y162" s="26"/>
      <c r="Z162" s="26"/>
      <c r="AA162" s="26"/>
      <c r="AB162" s="26"/>
      <c r="AC162" s="26"/>
      <c r="AD162" s="26"/>
      <c r="AE162" s="26"/>
      <c r="AF162" s="26"/>
      <c r="AG162" s="26"/>
      <c r="AH162" s="26"/>
      <c r="AI162" s="14"/>
      <c r="AK162" s="14"/>
      <c r="AM162" s="14"/>
      <c r="AO162" s="14"/>
      <c r="AQ162" s="14"/>
    </row>
    <row r="163" spans="1:43" ht="12.75" customHeight="1" x14ac:dyDescent="0.2">
      <c r="A163" s="4" t="s">
        <v>1182</v>
      </c>
      <c r="B163" s="4" t="s">
        <v>2521</v>
      </c>
      <c r="C163" s="5" t="s">
        <v>2522</v>
      </c>
      <c r="D163" s="4" t="s">
        <v>15</v>
      </c>
      <c r="E163" s="8">
        <f>ROUND('10,2'!E163*'1,2'!$E$28,0)</f>
        <v>269</v>
      </c>
      <c r="F163" s="68">
        <f t="shared" si="18"/>
        <v>87.424999999999997</v>
      </c>
      <c r="G163" s="8">
        <f>ROUND('10,2'!F163*'1,2'!$E$28,0)</f>
        <v>296</v>
      </c>
      <c r="H163" s="8">
        <f t="shared" si="19"/>
        <v>246.66666666666669</v>
      </c>
      <c r="I163" s="68">
        <f t="shared" si="20"/>
        <v>80.166666666666671</v>
      </c>
      <c r="J163" s="8" t="e">
        <f>ROUND('10,2'!#REF!*'1,2'!$E$28,0)</f>
        <v>#REF!</v>
      </c>
      <c r="K163" s="8" t="e">
        <f>ROUND('10,2'!#REF!*'1,2'!$E$28,0)</f>
        <v>#REF!</v>
      </c>
      <c r="L163" s="8" t="e">
        <f>ROUND('10,2'!#REF!*'1,2'!$E$28,0)</f>
        <v>#REF!</v>
      </c>
      <c r="M163" s="8" t="e">
        <f>ROUND('10,2'!#REF!*'1,2'!$E$28,0)</f>
        <v>#REF!</v>
      </c>
      <c r="N163" s="8">
        <f>ROUND('10,2'!G163*'1,2'!$E$28,0)</f>
        <v>407</v>
      </c>
      <c r="O163" s="68">
        <f t="shared" si="21"/>
        <v>132.27500000000001</v>
      </c>
      <c r="P163" s="8">
        <f>ROUND('10,2'!H163*'1,2'!$E$28,0)</f>
        <v>456</v>
      </c>
      <c r="Q163" s="8">
        <f t="shared" si="22"/>
        <v>380</v>
      </c>
      <c r="R163" s="68">
        <f t="shared" si="23"/>
        <v>123.5</v>
      </c>
      <c r="S163" s="8">
        <f>ROUND('10,2'!I163*'1,2'!$E$28,0)</f>
        <v>683</v>
      </c>
      <c r="T163" s="68">
        <f t="shared" si="24"/>
        <v>221.97499999999999</v>
      </c>
      <c r="U163" s="8">
        <f>ROUND('10,2'!J163*'1,2'!$E$28,0)</f>
        <v>754</v>
      </c>
      <c r="V163" s="8">
        <f t="shared" si="25"/>
        <v>628.33333333333337</v>
      </c>
      <c r="W163" s="68">
        <f t="shared" si="26"/>
        <v>204.20833333333334</v>
      </c>
      <c r="X163" s="26"/>
      <c r="Y163" s="26"/>
      <c r="Z163" s="26"/>
      <c r="AA163" s="26"/>
      <c r="AB163" s="26"/>
      <c r="AC163" s="26"/>
      <c r="AD163" s="26"/>
      <c r="AE163" s="26"/>
      <c r="AF163" s="26"/>
      <c r="AG163" s="26"/>
      <c r="AH163" s="26"/>
      <c r="AI163" s="14"/>
      <c r="AK163" s="14"/>
      <c r="AM163" s="14"/>
      <c r="AO163" s="14"/>
      <c r="AQ163" s="14"/>
    </row>
    <row r="164" spans="1:43" ht="12.75" customHeight="1" x14ac:dyDescent="0.2">
      <c r="A164" s="4" t="s">
        <v>1185</v>
      </c>
      <c r="B164" s="4" t="s">
        <v>2523</v>
      </c>
      <c r="C164" s="5" t="s">
        <v>2524</v>
      </c>
      <c r="D164" s="4" t="s">
        <v>15</v>
      </c>
      <c r="E164" s="8">
        <f>ROUND('10,2'!E164*'1,2'!$E$28,0)</f>
        <v>292</v>
      </c>
      <c r="F164" s="68">
        <f t="shared" si="18"/>
        <v>94.9</v>
      </c>
      <c r="G164" s="8">
        <f>ROUND('10,2'!F164*'1,2'!$E$28,0)</f>
        <v>327</v>
      </c>
      <c r="H164" s="8">
        <f t="shared" si="19"/>
        <v>272.5</v>
      </c>
      <c r="I164" s="68">
        <f t="shared" si="20"/>
        <v>88.5625</v>
      </c>
      <c r="J164" s="8" t="e">
        <f>ROUND('10,2'!#REF!*'1,2'!$E$28,0)</f>
        <v>#REF!</v>
      </c>
      <c r="K164" s="8" t="e">
        <f>ROUND('10,2'!#REF!*'1,2'!$E$28,0)</f>
        <v>#REF!</v>
      </c>
      <c r="L164" s="8" t="e">
        <f>ROUND('10,2'!#REF!*'1,2'!$E$28,0)</f>
        <v>#REF!</v>
      </c>
      <c r="M164" s="8" t="e">
        <f>ROUND('10,2'!#REF!*'1,2'!$E$28,0)</f>
        <v>#REF!</v>
      </c>
      <c r="N164" s="8">
        <f>ROUND('10,2'!G164*'1,2'!$E$28,0)</f>
        <v>487</v>
      </c>
      <c r="O164" s="68">
        <f t="shared" si="21"/>
        <v>158.27500000000001</v>
      </c>
      <c r="P164" s="8">
        <f>ROUND('10,2'!H164*'1,2'!$E$28,0)</f>
        <v>549</v>
      </c>
      <c r="Q164" s="8">
        <f t="shared" si="22"/>
        <v>457.5</v>
      </c>
      <c r="R164" s="68">
        <f t="shared" si="23"/>
        <v>148.6875</v>
      </c>
      <c r="S164" s="8">
        <f>ROUND('10,2'!I164*'1,2'!$E$28,0)</f>
        <v>752</v>
      </c>
      <c r="T164" s="68">
        <f t="shared" si="24"/>
        <v>244.4</v>
      </c>
      <c r="U164" s="8">
        <f>ROUND('10,2'!J164*'1,2'!$E$28,0)</f>
        <v>844</v>
      </c>
      <c r="V164" s="8">
        <f t="shared" si="25"/>
        <v>703.33333333333337</v>
      </c>
      <c r="W164" s="68">
        <f t="shared" si="26"/>
        <v>228.58333333333334</v>
      </c>
      <c r="X164" s="26"/>
      <c r="Y164" s="26"/>
      <c r="Z164" s="26"/>
      <c r="AA164" s="26"/>
      <c r="AB164" s="26"/>
      <c r="AC164" s="26"/>
      <c r="AD164" s="26"/>
      <c r="AE164" s="26"/>
      <c r="AF164" s="26"/>
      <c r="AG164" s="26"/>
      <c r="AH164" s="26"/>
      <c r="AI164" s="14"/>
      <c r="AK164" s="14"/>
      <c r="AM164" s="14"/>
      <c r="AO164" s="14"/>
      <c r="AQ164" s="14"/>
    </row>
    <row r="165" spans="1:43" ht="12.75" customHeight="1" x14ac:dyDescent="0.2">
      <c r="A165" s="4" t="s">
        <v>1188</v>
      </c>
      <c r="B165" s="4" t="s">
        <v>2525</v>
      </c>
      <c r="C165" s="5" t="s">
        <v>2526</v>
      </c>
      <c r="D165" s="4" t="s">
        <v>15</v>
      </c>
      <c r="E165" s="8">
        <f>ROUND('10,2'!E165*'1,2'!$E$28,0)</f>
        <v>1232</v>
      </c>
      <c r="F165" s="68">
        <f t="shared" si="18"/>
        <v>400.40000000000003</v>
      </c>
      <c r="G165" s="8">
        <f>ROUND('10,2'!F165*'1,2'!$E$28,0)</f>
        <v>1361</v>
      </c>
      <c r="H165" s="8">
        <f t="shared" si="19"/>
        <v>1134.1666666666667</v>
      </c>
      <c r="I165" s="68">
        <f t="shared" si="20"/>
        <v>368.60416666666669</v>
      </c>
      <c r="J165" s="8" t="e">
        <f>ROUND('10,2'!#REF!*'1,2'!$E$28,0)</f>
        <v>#REF!</v>
      </c>
      <c r="K165" s="8" t="e">
        <f>ROUND('10,2'!#REF!*'1,2'!$E$28,0)</f>
        <v>#REF!</v>
      </c>
      <c r="L165" s="8" t="e">
        <f>ROUND('10,2'!#REF!*'1,2'!$E$28,0)</f>
        <v>#REF!</v>
      </c>
      <c r="M165" s="8" t="e">
        <f>ROUND('10,2'!#REF!*'1,2'!$E$28,0)</f>
        <v>#REF!</v>
      </c>
      <c r="N165" s="8">
        <f>ROUND('10,2'!G165*'1,2'!$E$28,0)</f>
        <v>1830</v>
      </c>
      <c r="O165" s="68">
        <f t="shared" si="21"/>
        <v>594.75</v>
      </c>
      <c r="P165" s="8">
        <f>ROUND('10,2'!H165*'1,2'!$E$28,0)</f>
        <v>2045</v>
      </c>
      <c r="Q165" s="8">
        <f t="shared" si="22"/>
        <v>1704.1666666666667</v>
      </c>
      <c r="R165" s="68">
        <f t="shared" si="23"/>
        <v>553.85416666666674</v>
      </c>
      <c r="S165" s="8">
        <f>ROUND('10,2'!I165*'1,2'!$E$28,0)</f>
        <v>3133</v>
      </c>
      <c r="T165" s="68">
        <f t="shared" si="24"/>
        <v>1018.225</v>
      </c>
      <c r="U165" s="8">
        <f>ROUND('10,2'!J165*'1,2'!$E$28,0)</f>
        <v>3441</v>
      </c>
      <c r="V165" s="8">
        <f t="shared" si="25"/>
        <v>2867.5</v>
      </c>
      <c r="W165" s="68">
        <f t="shared" si="26"/>
        <v>931.9375</v>
      </c>
      <c r="X165" s="26"/>
      <c r="Y165" s="26"/>
      <c r="Z165" s="26"/>
      <c r="AA165" s="26"/>
      <c r="AB165" s="26"/>
      <c r="AC165" s="26"/>
      <c r="AD165" s="26"/>
      <c r="AE165" s="26"/>
      <c r="AF165" s="26"/>
      <c r="AG165" s="26"/>
      <c r="AH165" s="26"/>
      <c r="AI165" s="14"/>
      <c r="AK165" s="14"/>
      <c r="AM165" s="14"/>
      <c r="AO165" s="14"/>
      <c r="AQ165" s="14"/>
    </row>
    <row r="166" spans="1:43" ht="12.75" customHeight="1" x14ac:dyDescent="0.2">
      <c r="A166" s="4" t="s">
        <v>1191</v>
      </c>
      <c r="B166" s="4" t="s">
        <v>2527</v>
      </c>
      <c r="C166" s="5" t="s">
        <v>2528</v>
      </c>
      <c r="D166" s="4" t="s">
        <v>15</v>
      </c>
      <c r="E166" s="8">
        <f>ROUND('10,2'!E166*'1,2'!$E$28,0)</f>
        <v>513</v>
      </c>
      <c r="F166" s="68">
        <f t="shared" si="18"/>
        <v>166.72499999999999</v>
      </c>
      <c r="G166" s="8">
        <f>ROUND('10,2'!F166*'1,2'!$E$28,0)</f>
        <v>565</v>
      </c>
      <c r="H166" s="8">
        <f t="shared" si="19"/>
        <v>470.83333333333337</v>
      </c>
      <c r="I166" s="68">
        <f t="shared" si="20"/>
        <v>153.02083333333334</v>
      </c>
      <c r="J166" s="8" t="e">
        <f>ROUND('10,2'!#REF!*'1,2'!$E$28,0)</f>
        <v>#REF!</v>
      </c>
      <c r="K166" s="8" t="e">
        <f>ROUND('10,2'!#REF!*'1,2'!$E$28,0)</f>
        <v>#REF!</v>
      </c>
      <c r="L166" s="8" t="e">
        <f>ROUND('10,2'!#REF!*'1,2'!$E$28,0)</f>
        <v>#REF!</v>
      </c>
      <c r="M166" s="8" t="e">
        <f>ROUND('10,2'!#REF!*'1,2'!$E$28,0)</f>
        <v>#REF!</v>
      </c>
      <c r="N166" s="8">
        <f>ROUND('10,2'!G166*'1,2'!$E$28,0)</f>
        <v>761</v>
      </c>
      <c r="O166" s="68">
        <f t="shared" si="21"/>
        <v>247.32500000000002</v>
      </c>
      <c r="P166" s="8">
        <f>ROUND('10,2'!H166*'1,2'!$E$28,0)</f>
        <v>850</v>
      </c>
      <c r="Q166" s="8">
        <f t="shared" si="22"/>
        <v>708.33333333333337</v>
      </c>
      <c r="R166" s="68">
        <f t="shared" si="23"/>
        <v>230.20833333333334</v>
      </c>
      <c r="S166" s="8">
        <f>ROUND('10,2'!I166*'1,2'!$E$28,0)</f>
        <v>1304</v>
      </c>
      <c r="T166" s="68">
        <f t="shared" si="24"/>
        <v>423.8</v>
      </c>
      <c r="U166" s="8">
        <f>ROUND('10,2'!J166*'1,2'!$E$28,0)</f>
        <v>1432</v>
      </c>
      <c r="V166" s="8">
        <f t="shared" si="25"/>
        <v>1193.3333333333335</v>
      </c>
      <c r="W166" s="68">
        <f t="shared" si="26"/>
        <v>387.83333333333337</v>
      </c>
      <c r="X166" s="26"/>
      <c r="Y166" s="26"/>
      <c r="Z166" s="26"/>
      <c r="AA166" s="26"/>
      <c r="AB166" s="26"/>
      <c r="AC166" s="26"/>
      <c r="AD166" s="26"/>
      <c r="AE166" s="26"/>
      <c r="AF166" s="26"/>
      <c r="AG166" s="26"/>
      <c r="AH166" s="26"/>
      <c r="AI166" s="14"/>
      <c r="AK166" s="14"/>
      <c r="AM166" s="14"/>
      <c r="AO166" s="14"/>
      <c r="AQ166" s="14"/>
    </row>
    <row r="167" spans="1:43" ht="12.75" customHeight="1" x14ac:dyDescent="0.2">
      <c r="A167" s="4" t="s">
        <v>1194</v>
      </c>
      <c r="B167" s="4" t="s">
        <v>2529</v>
      </c>
      <c r="C167" s="5" t="s">
        <v>2530</v>
      </c>
      <c r="D167" s="4" t="s">
        <v>15</v>
      </c>
      <c r="E167" s="8">
        <f>ROUND('10,2'!E167*'1,2'!$E$28,0)</f>
        <v>582</v>
      </c>
      <c r="F167" s="68">
        <f t="shared" si="18"/>
        <v>189.15</v>
      </c>
      <c r="G167" s="8">
        <f>ROUND('10,2'!F167*'1,2'!$E$28,0)</f>
        <v>642</v>
      </c>
      <c r="H167" s="8">
        <f t="shared" si="19"/>
        <v>535</v>
      </c>
      <c r="I167" s="68">
        <f t="shared" si="20"/>
        <v>173.875</v>
      </c>
      <c r="J167" s="8" t="e">
        <f>ROUND('10,2'!#REF!*'1,2'!$E$28,0)</f>
        <v>#REF!</v>
      </c>
      <c r="K167" s="8" t="e">
        <f>ROUND('10,2'!#REF!*'1,2'!$E$28,0)</f>
        <v>#REF!</v>
      </c>
      <c r="L167" s="8" t="e">
        <f>ROUND('10,2'!#REF!*'1,2'!$E$28,0)</f>
        <v>#REF!</v>
      </c>
      <c r="M167" s="8" t="e">
        <f>ROUND('10,2'!#REF!*'1,2'!$E$28,0)</f>
        <v>#REF!</v>
      </c>
      <c r="N167" s="8">
        <f>ROUND('10,2'!G167*'1,2'!$E$28,0)</f>
        <v>865</v>
      </c>
      <c r="O167" s="68">
        <f t="shared" si="21"/>
        <v>281.125</v>
      </c>
      <c r="P167" s="8">
        <f>ROUND('10,2'!H167*'1,2'!$E$28,0)</f>
        <v>966</v>
      </c>
      <c r="Q167" s="8">
        <f t="shared" si="22"/>
        <v>805</v>
      </c>
      <c r="R167" s="68">
        <f t="shared" si="23"/>
        <v>261.625</v>
      </c>
      <c r="S167" s="8">
        <f>ROUND('10,2'!I167*'1,2'!$E$28,0)</f>
        <v>1479</v>
      </c>
      <c r="T167" s="68">
        <f t="shared" si="24"/>
        <v>480.67500000000001</v>
      </c>
      <c r="U167" s="8">
        <f>ROUND('10,2'!J167*'1,2'!$E$28,0)</f>
        <v>1624</v>
      </c>
      <c r="V167" s="8">
        <f t="shared" si="25"/>
        <v>1353.3333333333335</v>
      </c>
      <c r="W167" s="68">
        <f t="shared" si="26"/>
        <v>439.83333333333337</v>
      </c>
      <c r="X167" s="26"/>
      <c r="Y167" s="26"/>
      <c r="Z167" s="26"/>
      <c r="AA167" s="26"/>
      <c r="AB167" s="26"/>
      <c r="AC167" s="26"/>
      <c r="AD167" s="26"/>
      <c r="AE167" s="26"/>
      <c r="AF167" s="26"/>
      <c r="AG167" s="26"/>
      <c r="AH167" s="26"/>
      <c r="AI167" s="14"/>
      <c r="AK167" s="14"/>
      <c r="AM167" s="14"/>
      <c r="AO167" s="14"/>
      <c r="AQ167" s="14"/>
    </row>
    <row r="168" spans="1:43" ht="12.75" customHeight="1" x14ac:dyDescent="0.2">
      <c r="A168" s="4" t="s">
        <v>1197</v>
      </c>
      <c r="B168" s="4" t="s">
        <v>2531</v>
      </c>
      <c r="C168" s="5" t="s">
        <v>2532</v>
      </c>
      <c r="D168" s="4" t="s">
        <v>15</v>
      </c>
      <c r="E168" s="8">
        <f>ROUND('10,2'!E168*'1,2'!$E$28,0)</f>
        <v>548</v>
      </c>
      <c r="F168" s="68">
        <f t="shared" si="18"/>
        <v>178.1</v>
      </c>
      <c r="G168" s="8">
        <f>ROUND('10,2'!F168*'1,2'!$E$28,0)</f>
        <v>607</v>
      </c>
      <c r="H168" s="8">
        <f t="shared" si="19"/>
        <v>505.83333333333337</v>
      </c>
      <c r="I168" s="68">
        <f t="shared" si="20"/>
        <v>164.39583333333334</v>
      </c>
      <c r="J168" s="8" t="e">
        <f>ROUND('10,2'!#REF!*'1,2'!$E$28,0)</f>
        <v>#REF!</v>
      </c>
      <c r="K168" s="8" t="e">
        <f>ROUND('10,2'!#REF!*'1,2'!$E$28,0)</f>
        <v>#REF!</v>
      </c>
      <c r="L168" s="8" t="e">
        <f>ROUND('10,2'!#REF!*'1,2'!$E$28,0)</f>
        <v>#REF!</v>
      </c>
      <c r="M168" s="8" t="e">
        <f>ROUND('10,2'!#REF!*'1,2'!$E$28,0)</f>
        <v>#REF!</v>
      </c>
      <c r="N168" s="8">
        <f>ROUND('10,2'!G168*'1,2'!$E$28,0)</f>
        <v>831</v>
      </c>
      <c r="O168" s="68">
        <f t="shared" si="21"/>
        <v>270.07499999999999</v>
      </c>
      <c r="P168" s="8">
        <f>ROUND('10,2'!H168*'1,2'!$E$28,0)</f>
        <v>930</v>
      </c>
      <c r="Q168" s="8">
        <f t="shared" si="22"/>
        <v>775</v>
      </c>
      <c r="R168" s="68">
        <f t="shared" si="23"/>
        <v>251.875</v>
      </c>
      <c r="S168" s="8">
        <f>ROUND('10,2'!I168*'1,2'!$E$28,0)</f>
        <v>1393</v>
      </c>
      <c r="T168" s="68">
        <f t="shared" si="24"/>
        <v>452.72500000000002</v>
      </c>
      <c r="U168" s="8">
        <f>ROUND('10,2'!J168*'1,2'!$E$28,0)</f>
        <v>1536</v>
      </c>
      <c r="V168" s="8">
        <f t="shared" si="25"/>
        <v>1280</v>
      </c>
      <c r="W168" s="68">
        <f t="shared" si="26"/>
        <v>416</v>
      </c>
      <c r="X168" s="26"/>
      <c r="Y168" s="26"/>
      <c r="Z168" s="26"/>
      <c r="AA168" s="26"/>
      <c r="AB168" s="26"/>
      <c r="AC168" s="26"/>
      <c r="AD168" s="26"/>
      <c r="AE168" s="26"/>
      <c r="AF168" s="26"/>
      <c r="AG168" s="26"/>
      <c r="AH168" s="26"/>
      <c r="AI168" s="14"/>
      <c r="AK168" s="14"/>
      <c r="AM168" s="14"/>
      <c r="AO168" s="14"/>
      <c r="AQ168" s="14"/>
    </row>
    <row r="169" spans="1:43" ht="24.75" customHeight="1" x14ac:dyDescent="0.2">
      <c r="A169" s="4" t="s">
        <v>1200</v>
      </c>
      <c r="B169" s="4" t="s">
        <v>2533</v>
      </c>
      <c r="C169" s="5" t="s">
        <v>2534</v>
      </c>
      <c r="D169" s="4" t="s">
        <v>15</v>
      </c>
      <c r="E169" s="8">
        <f>ROUND('10,2'!E169*'1,2'!$E$28,0)</f>
        <v>336</v>
      </c>
      <c r="F169" s="68">
        <f t="shared" si="18"/>
        <v>109.2</v>
      </c>
      <c r="G169" s="8">
        <f>ROUND('10,2'!F169*'1,2'!$E$28,0)</f>
        <v>371</v>
      </c>
      <c r="H169" s="8">
        <f t="shared" si="19"/>
        <v>309.16666666666669</v>
      </c>
      <c r="I169" s="68">
        <f t="shared" si="20"/>
        <v>100.47916666666667</v>
      </c>
      <c r="J169" s="8" t="e">
        <f>ROUND('10,2'!#REF!*'1,2'!$E$28,0)</f>
        <v>#REF!</v>
      </c>
      <c r="K169" s="8" t="e">
        <f>ROUND('10,2'!#REF!*'1,2'!$E$28,0)</f>
        <v>#REF!</v>
      </c>
      <c r="L169" s="8" t="e">
        <f>ROUND('10,2'!#REF!*'1,2'!$E$28,0)</f>
        <v>#REF!</v>
      </c>
      <c r="M169" s="8" t="e">
        <f>ROUND('10,2'!#REF!*'1,2'!$E$28,0)</f>
        <v>#REF!</v>
      </c>
      <c r="N169" s="8">
        <f>ROUND('10,2'!G169*'1,2'!$E$28,0)</f>
        <v>498</v>
      </c>
      <c r="O169" s="68">
        <f t="shared" si="21"/>
        <v>161.85</v>
      </c>
      <c r="P169" s="8">
        <f>ROUND('10,2'!H169*'1,2'!$E$28,0)</f>
        <v>557</v>
      </c>
      <c r="Q169" s="8">
        <f t="shared" si="22"/>
        <v>464.16666666666669</v>
      </c>
      <c r="R169" s="68">
        <f t="shared" si="23"/>
        <v>150.85416666666669</v>
      </c>
      <c r="S169" s="8">
        <f>ROUND('10,2'!I169*'1,2'!$E$28,0)</f>
        <v>853</v>
      </c>
      <c r="T169" s="68">
        <f t="shared" si="24"/>
        <v>277.22500000000002</v>
      </c>
      <c r="U169" s="8">
        <f>ROUND('10,2'!J169*'1,2'!$E$28,0)</f>
        <v>936</v>
      </c>
      <c r="V169" s="8">
        <f t="shared" si="25"/>
        <v>780</v>
      </c>
      <c r="W169" s="68">
        <f t="shared" si="26"/>
        <v>253.5</v>
      </c>
      <c r="X169" s="26"/>
      <c r="Y169" s="26"/>
      <c r="Z169" s="26"/>
      <c r="AA169" s="26"/>
      <c r="AB169" s="26"/>
      <c r="AC169" s="26"/>
      <c r="AD169" s="26"/>
      <c r="AE169" s="26"/>
      <c r="AF169" s="26"/>
      <c r="AG169" s="26"/>
      <c r="AH169" s="26"/>
      <c r="AI169" s="14"/>
      <c r="AK169" s="14"/>
      <c r="AM169" s="14"/>
      <c r="AO169" s="14"/>
      <c r="AQ169" s="14"/>
    </row>
    <row r="170" spans="1:43" ht="12.75" customHeight="1" x14ac:dyDescent="0.2">
      <c r="A170" s="4" t="s">
        <v>1203</v>
      </c>
      <c r="B170" s="4" t="s">
        <v>2535</v>
      </c>
      <c r="C170" s="5" t="s">
        <v>2536</v>
      </c>
      <c r="D170" s="4" t="s">
        <v>15</v>
      </c>
      <c r="E170" s="8">
        <f>ROUND('10,2'!E170*'1,2'!$E$28,0)</f>
        <v>290</v>
      </c>
      <c r="F170" s="68">
        <f t="shared" si="18"/>
        <v>94.25</v>
      </c>
      <c r="G170" s="8">
        <f>ROUND('10,2'!F170*'1,2'!$E$28,0)</f>
        <v>322</v>
      </c>
      <c r="H170" s="8">
        <f t="shared" si="19"/>
        <v>268.33333333333337</v>
      </c>
      <c r="I170" s="68">
        <f t="shared" si="20"/>
        <v>87.208333333333343</v>
      </c>
      <c r="J170" s="8" t="e">
        <f>ROUND('10,2'!#REF!*'1,2'!$E$28,0)</f>
        <v>#REF!</v>
      </c>
      <c r="K170" s="8" t="e">
        <f>ROUND('10,2'!#REF!*'1,2'!$E$28,0)</f>
        <v>#REF!</v>
      </c>
      <c r="L170" s="8" t="e">
        <f>ROUND('10,2'!#REF!*'1,2'!$E$28,0)</f>
        <v>#REF!</v>
      </c>
      <c r="M170" s="8" t="e">
        <f>ROUND('10,2'!#REF!*'1,2'!$E$28,0)</f>
        <v>#REF!</v>
      </c>
      <c r="N170" s="8">
        <f>ROUND('10,2'!G170*'1,2'!$E$28,0)</f>
        <v>440</v>
      </c>
      <c r="O170" s="68">
        <f t="shared" si="21"/>
        <v>143</v>
      </c>
      <c r="P170" s="8">
        <f>ROUND('10,2'!H170*'1,2'!$E$28,0)</f>
        <v>494</v>
      </c>
      <c r="Q170" s="8">
        <f t="shared" si="22"/>
        <v>411.66666666666669</v>
      </c>
      <c r="R170" s="68">
        <f t="shared" si="23"/>
        <v>133.79166666666669</v>
      </c>
      <c r="S170" s="8">
        <f>ROUND('10,2'!I170*'1,2'!$E$28,0)</f>
        <v>739</v>
      </c>
      <c r="T170" s="68">
        <f t="shared" si="24"/>
        <v>240.17500000000001</v>
      </c>
      <c r="U170" s="8">
        <f>ROUND('10,2'!J170*'1,2'!$E$28,0)</f>
        <v>814</v>
      </c>
      <c r="V170" s="8">
        <f t="shared" si="25"/>
        <v>678.33333333333337</v>
      </c>
      <c r="W170" s="68">
        <f t="shared" si="26"/>
        <v>220.45833333333334</v>
      </c>
      <c r="X170" s="26"/>
      <c r="Y170" s="26"/>
      <c r="Z170" s="26"/>
      <c r="AA170" s="26"/>
      <c r="AB170" s="26"/>
      <c r="AC170" s="26"/>
      <c r="AD170" s="26"/>
      <c r="AE170" s="26"/>
      <c r="AF170" s="26"/>
      <c r="AG170" s="26"/>
      <c r="AH170" s="26"/>
      <c r="AI170" s="14"/>
      <c r="AK170" s="14"/>
      <c r="AM170" s="14"/>
      <c r="AO170" s="14"/>
      <c r="AQ170" s="14"/>
    </row>
    <row r="171" spans="1:43" ht="24.75" customHeight="1" x14ac:dyDescent="0.2">
      <c r="A171" s="4" t="s">
        <v>1206</v>
      </c>
      <c r="B171" s="4" t="s">
        <v>2537</v>
      </c>
      <c r="C171" s="5" t="s">
        <v>2538</v>
      </c>
      <c r="D171" s="4" t="s">
        <v>15</v>
      </c>
      <c r="E171" s="8">
        <f>ROUND('10,2'!E171*'1,2'!$E$28,0)</f>
        <v>711</v>
      </c>
      <c r="F171" s="68">
        <f t="shared" si="18"/>
        <v>231.07500000000002</v>
      </c>
      <c r="G171" s="8">
        <f>ROUND('10,2'!F171*'1,2'!$E$28,0)</f>
        <v>785</v>
      </c>
      <c r="H171" s="8">
        <f t="shared" si="19"/>
        <v>654.16666666666674</v>
      </c>
      <c r="I171" s="68">
        <f t="shared" si="20"/>
        <v>212.60416666666669</v>
      </c>
      <c r="J171" s="8" t="e">
        <f>ROUND('10,2'!#REF!*'1,2'!$E$28,0)</f>
        <v>#REF!</v>
      </c>
      <c r="K171" s="8" t="e">
        <f>ROUND('10,2'!#REF!*'1,2'!$E$28,0)</f>
        <v>#REF!</v>
      </c>
      <c r="L171" s="8" t="e">
        <f>ROUND('10,2'!#REF!*'1,2'!$E$28,0)</f>
        <v>#REF!</v>
      </c>
      <c r="M171" s="8" t="e">
        <f>ROUND('10,2'!#REF!*'1,2'!$E$28,0)</f>
        <v>#REF!</v>
      </c>
      <c r="N171" s="8">
        <f>ROUND('10,2'!G171*'1,2'!$E$28,0)</f>
        <v>1054</v>
      </c>
      <c r="O171" s="68">
        <f t="shared" si="21"/>
        <v>342.55</v>
      </c>
      <c r="P171" s="8">
        <f>ROUND('10,2'!H171*'1,2'!$E$28,0)</f>
        <v>1178</v>
      </c>
      <c r="Q171" s="8">
        <f t="shared" si="22"/>
        <v>981.66666666666674</v>
      </c>
      <c r="R171" s="68">
        <f t="shared" si="23"/>
        <v>319.04166666666669</v>
      </c>
      <c r="S171" s="8">
        <f>ROUND('10,2'!I171*'1,2'!$E$28,0)</f>
        <v>1805</v>
      </c>
      <c r="T171" s="68">
        <f t="shared" si="24"/>
        <v>586.625</v>
      </c>
      <c r="U171" s="8">
        <f>ROUND('10,2'!J171*'1,2'!$E$28,0)</f>
        <v>1981</v>
      </c>
      <c r="V171" s="8">
        <f t="shared" si="25"/>
        <v>1650.8333333333335</v>
      </c>
      <c r="W171" s="68">
        <f t="shared" si="26"/>
        <v>536.52083333333337</v>
      </c>
      <c r="X171" s="26"/>
      <c r="Y171" s="26"/>
      <c r="Z171" s="26"/>
      <c r="AA171" s="26"/>
      <c r="AB171" s="26"/>
      <c r="AC171" s="26"/>
      <c r="AD171" s="26"/>
      <c r="AE171" s="26"/>
      <c r="AF171" s="26"/>
      <c r="AG171" s="26"/>
      <c r="AH171" s="26"/>
      <c r="AI171" s="14"/>
      <c r="AK171" s="14"/>
      <c r="AM171" s="14"/>
      <c r="AO171" s="14"/>
      <c r="AQ171" s="14"/>
    </row>
    <row r="172" spans="1:43" ht="12.75" customHeight="1" x14ac:dyDescent="0.2">
      <c r="A172" s="4" t="s">
        <v>1209</v>
      </c>
      <c r="B172" s="4" t="s">
        <v>2539</v>
      </c>
      <c r="C172" s="5" t="s">
        <v>2540</v>
      </c>
      <c r="D172" s="4" t="s">
        <v>15</v>
      </c>
      <c r="E172" s="8">
        <f>ROUND('10,2'!E172*'1,2'!$E$28,0)</f>
        <v>355</v>
      </c>
      <c r="F172" s="68">
        <f t="shared" si="18"/>
        <v>115.375</v>
      </c>
      <c r="G172" s="8">
        <f>ROUND('10,2'!F172*'1,2'!$E$28,0)</f>
        <v>392</v>
      </c>
      <c r="H172" s="8">
        <f t="shared" si="19"/>
        <v>326.66666666666669</v>
      </c>
      <c r="I172" s="68">
        <f t="shared" si="20"/>
        <v>106.16666666666667</v>
      </c>
      <c r="J172" s="8" t="e">
        <f>ROUND('10,2'!#REF!*'1,2'!$E$28,0)</f>
        <v>#REF!</v>
      </c>
      <c r="K172" s="8" t="e">
        <f>ROUND('10,2'!#REF!*'1,2'!$E$28,0)</f>
        <v>#REF!</v>
      </c>
      <c r="L172" s="8" t="e">
        <f>ROUND('10,2'!#REF!*'1,2'!$E$28,0)</f>
        <v>#REF!</v>
      </c>
      <c r="M172" s="8" t="e">
        <f>ROUND('10,2'!#REF!*'1,2'!$E$28,0)</f>
        <v>#REF!</v>
      </c>
      <c r="N172" s="8">
        <f>ROUND('10,2'!G172*'1,2'!$E$28,0)</f>
        <v>538</v>
      </c>
      <c r="O172" s="68">
        <f t="shared" si="21"/>
        <v>174.85</v>
      </c>
      <c r="P172" s="8">
        <f>ROUND('10,2'!H172*'1,2'!$E$28,0)</f>
        <v>602</v>
      </c>
      <c r="Q172" s="8">
        <f t="shared" si="22"/>
        <v>501.66666666666669</v>
      </c>
      <c r="R172" s="68">
        <f t="shared" si="23"/>
        <v>163.04166666666669</v>
      </c>
      <c r="S172" s="8">
        <f>ROUND('10,2'!I172*'1,2'!$E$28,0)</f>
        <v>902</v>
      </c>
      <c r="T172" s="68">
        <f t="shared" si="24"/>
        <v>293.15000000000003</v>
      </c>
      <c r="U172" s="8">
        <f>ROUND('10,2'!J172*'1,2'!$E$28,0)</f>
        <v>994</v>
      </c>
      <c r="V172" s="8">
        <f t="shared" si="25"/>
        <v>828.33333333333337</v>
      </c>
      <c r="W172" s="68">
        <f t="shared" si="26"/>
        <v>269.20833333333337</v>
      </c>
      <c r="X172" s="26"/>
      <c r="Y172" s="26"/>
      <c r="Z172" s="26"/>
      <c r="AA172" s="26"/>
      <c r="AB172" s="26"/>
      <c r="AC172" s="26"/>
      <c r="AD172" s="26"/>
      <c r="AE172" s="26"/>
      <c r="AF172" s="26"/>
      <c r="AG172" s="26"/>
      <c r="AH172" s="26"/>
      <c r="AI172" s="14"/>
      <c r="AK172" s="14"/>
      <c r="AM172" s="14"/>
      <c r="AO172" s="14"/>
      <c r="AQ172" s="14"/>
    </row>
    <row r="173" spans="1:43" ht="12.75" customHeight="1" x14ac:dyDescent="0.2">
      <c r="A173" s="4" t="s">
        <v>1212</v>
      </c>
      <c r="B173" s="4" t="s">
        <v>2541</v>
      </c>
      <c r="C173" s="5" t="s">
        <v>2542</v>
      </c>
      <c r="D173" s="4" t="s">
        <v>15</v>
      </c>
      <c r="E173" s="8">
        <f>ROUND('10,2'!E173*'1,2'!$E$28,0)</f>
        <v>158</v>
      </c>
      <c r="F173" s="68">
        <f t="shared" si="18"/>
        <v>51.35</v>
      </c>
      <c r="G173" s="8">
        <f>ROUND('10,2'!F173*'1,2'!$E$28,0)</f>
        <v>174</v>
      </c>
      <c r="H173" s="8">
        <f t="shared" si="19"/>
        <v>145</v>
      </c>
      <c r="I173" s="68">
        <f t="shared" si="20"/>
        <v>47.125</v>
      </c>
      <c r="J173" s="8" t="e">
        <f>ROUND('10,2'!#REF!*'1,2'!$E$28,0)</f>
        <v>#REF!</v>
      </c>
      <c r="K173" s="8" t="e">
        <f>ROUND('10,2'!#REF!*'1,2'!$E$28,0)</f>
        <v>#REF!</v>
      </c>
      <c r="L173" s="8" t="e">
        <f>ROUND('10,2'!#REF!*'1,2'!$E$28,0)</f>
        <v>#REF!</v>
      </c>
      <c r="M173" s="8" t="e">
        <f>ROUND('10,2'!#REF!*'1,2'!$E$28,0)</f>
        <v>#REF!</v>
      </c>
      <c r="N173" s="8">
        <f>ROUND('10,2'!G173*'1,2'!$E$28,0)</f>
        <v>236</v>
      </c>
      <c r="O173" s="68">
        <f t="shared" si="21"/>
        <v>76.7</v>
      </c>
      <c r="P173" s="8">
        <f>ROUND('10,2'!H173*'1,2'!$E$28,0)</f>
        <v>260</v>
      </c>
      <c r="Q173" s="8">
        <f t="shared" si="22"/>
        <v>216.66666666666669</v>
      </c>
      <c r="R173" s="68">
        <f t="shared" si="23"/>
        <v>70.416666666666671</v>
      </c>
      <c r="S173" s="8">
        <f>ROUND('10,2'!I173*'1,2'!$E$28,0)</f>
        <v>403</v>
      </c>
      <c r="T173" s="68">
        <f t="shared" si="24"/>
        <v>130.97499999999999</v>
      </c>
      <c r="U173" s="8">
        <f>ROUND('10,2'!J173*'1,2'!$E$28,0)</f>
        <v>441</v>
      </c>
      <c r="V173" s="8">
        <f t="shared" si="25"/>
        <v>367.5</v>
      </c>
      <c r="W173" s="68">
        <f t="shared" si="26"/>
        <v>119.4375</v>
      </c>
      <c r="X173" s="26"/>
      <c r="Y173" s="26"/>
      <c r="Z173" s="26"/>
      <c r="AA173" s="26"/>
      <c r="AB173" s="26"/>
      <c r="AC173" s="26"/>
      <c r="AD173" s="26"/>
      <c r="AE173" s="26"/>
      <c r="AF173" s="26"/>
      <c r="AG173" s="26"/>
      <c r="AH173" s="26"/>
      <c r="AI173" s="14"/>
      <c r="AK173" s="14"/>
      <c r="AM173" s="14"/>
      <c r="AO173" s="14"/>
      <c r="AQ173" s="14"/>
    </row>
    <row r="174" spans="1:43" ht="12.75" customHeight="1" x14ac:dyDescent="0.2">
      <c r="A174" s="4" t="s">
        <v>1215</v>
      </c>
      <c r="B174" s="4" t="s">
        <v>2543</v>
      </c>
      <c r="C174" s="5" t="s">
        <v>2544</v>
      </c>
      <c r="D174" s="4" t="s">
        <v>15</v>
      </c>
      <c r="E174" s="8">
        <f>ROUND('10,2'!E174*'1,2'!$E$28,0)</f>
        <v>246</v>
      </c>
      <c r="F174" s="68">
        <f t="shared" si="18"/>
        <v>79.95</v>
      </c>
      <c r="G174" s="8">
        <f>ROUND('10,2'!F174*'1,2'!$E$28,0)</f>
        <v>273</v>
      </c>
      <c r="H174" s="8">
        <f t="shared" si="19"/>
        <v>227.5</v>
      </c>
      <c r="I174" s="68">
        <f t="shared" si="20"/>
        <v>73.9375</v>
      </c>
      <c r="J174" s="8" t="e">
        <f>ROUND('10,2'!#REF!*'1,2'!$E$28,0)</f>
        <v>#REF!</v>
      </c>
      <c r="K174" s="8" t="e">
        <f>ROUND('10,2'!#REF!*'1,2'!$E$28,0)</f>
        <v>#REF!</v>
      </c>
      <c r="L174" s="8" t="e">
        <f>ROUND('10,2'!#REF!*'1,2'!$E$28,0)</f>
        <v>#REF!</v>
      </c>
      <c r="M174" s="8" t="e">
        <f>ROUND('10,2'!#REF!*'1,2'!$E$28,0)</f>
        <v>#REF!</v>
      </c>
      <c r="N174" s="8">
        <f>ROUND('10,2'!G174*'1,2'!$E$28,0)</f>
        <v>367</v>
      </c>
      <c r="O174" s="68">
        <f t="shared" si="21"/>
        <v>119.27500000000001</v>
      </c>
      <c r="P174" s="8">
        <f>ROUND('10,2'!H174*'1,2'!$E$28,0)</f>
        <v>408</v>
      </c>
      <c r="Q174" s="8">
        <f t="shared" si="22"/>
        <v>340</v>
      </c>
      <c r="R174" s="68">
        <f t="shared" si="23"/>
        <v>110.5</v>
      </c>
      <c r="S174" s="8">
        <f>ROUND('10,2'!I174*'1,2'!$E$28,0)</f>
        <v>627</v>
      </c>
      <c r="T174" s="68">
        <f t="shared" si="24"/>
        <v>203.77500000000001</v>
      </c>
      <c r="U174" s="8">
        <f>ROUND('10,2'!J174*'1,2'!$E$28,0)</f>
        <v>688</v>
      </c>
      <c r="V174" s="8">
        <f t="shared" si="25"/>
        <v>573.33333333333337</v>
      </c>
      <c r="W174" s="68">
        <f t="shared" si="26"/>
        <v>186.33333333333334</v>
      </c>
      <c r="X174" s="26"/>
      <c r="Y174" s="26"/>
      <c r="Z174" s="26"/>
      <c r="AA174" s="26"/>
      <c r="AB174" s="26"/>
      <c r="AC174" s="26"/>
      <c r="AD174" s="26"/>
      <c r="AE174" s="26"/>
      <c r="AF174" s="26"/>
      <c r="AG174" s="26"/>
      <c r="AH174" s="26"/>
      <c r="AI174" s="14"/>
      <c r="AK174" s="14"/>
      <c r="AM174" s="14"/>
      <c r="AO174" s="14"/>
      <c r="AQ174" s="14"/>
    </row>
    <row r="175" spans="1:43" ht="12.75" customHeight="1" x14ac:dyDescent="0.2">
      <c r="A175" s="4" t="s">
        <v>1218</v>
      </c>
      <c r="B175" s="4" t="s">
        <v>2545</v>
      </c>
      <c r="C175" s="5" t="s">
        <v>2420</v>
      </c>
      <c r="D175" s="4" t="s">
        <v>15</v>
      </c>
      <c r="E175" s="8">
        <f>ROUND('10,2'!E175*'1,2'!$E$28,0)</f>
        <v>176</v>
      </c>
      <c r="F175" s="68">
        <f t="shared" si="18"/>
        <v>57.2</v>
      </c>
      <c r="G175" s="8">
        <f>ROUND('10,2'!F175*'1,2'!$E$28,0)</f>
        <v>198</v>
      </c>
      <c r="H175" s="8">
        <f t="shared" si="19"/>
        <v>165</v>
      </c>
      <c r="I175" s="68">
        <f t="shared" si="20"/>
        <v>53.625</v>
      </c>
      <c r="J175" s="8" t="e">
        <f>ROUND('10,2'!#REF!*'1,2'!$E$28,0)</f>
        <v>#REF!</v>
      </c>
      <c r="K175" s="8" t="e">
        <f>ROUND('10,2'!#REF!*'1,2'!$E$28,0)</f>
        <v>#REF!</v>
      </c>
      <c r="L175" s="8" t="e">
        <f>ROUND('10,2'!#REF!*'1,2'!$E$28,0)</f>
        <v>#REF!</v>
      </c>
      <c r="M175" s="8" t="e">
        <f>ROUND('10,2'!#REF!*'1,2'!$E$28,0)</f>
        <v>#REF!</v>
      </c>
      <c r="N175" s="8">
        <f>ROUND('10,2'!G175*'1,2'!$E$28,0)</f>
        <v>269</v>
      </c>
      <c r="O175" s="68">
        <f t="shared" si="21"/>
        <v>87.424999999999997</v>
      </c>
      <c r="P175" s="8">
        <f>ROUND('10,2'!H175*'1,2'!$E$28,0)</f>
        <v>301</v>
      </c>
      <c r="Q175" s="8">
        <f t="shared" si="22"/>
        <v>250.83333333333334</v>
      </c>
      <c r="R175" s="68">
        <f t="shared" si="23"/>
        <v>81.520833333333343</v>
      </c>
      <c r="S175" s="8">
        <f>ROUND('10,2'!I175*'1,2'!$E$28,0)</f>
        <v>452</v>
      </c>
      <c r="T175" s="68">
        <f t="shared" si="24"/>
        <v>146.9</v>
      </c>
      <c r="U175" s="8">
        <f>ROUND('10,2'!J175*'1,2'!$E$28,0)</f>
        <v>498</v>
      </c>
      <c r="V175" s="8">
        <f t="shared" si="25"/>
        <v>415</v>
      </c>
      <c r="W175" s="68">
        <f t="shared" si="26"/>
        <v>134.875</v>
      </c>
      <c r="X175" s="26"/>
      <c r="Y175" s="26"/>
      <c r="Z175" s="26"/>
      <c r="AA175" s="26"/>
      <c r="AB175" s="26"/>
      <c r="AC175" s="26"/>
      <c r="AD175" s="26"/>
      <c r="AE175" s="26"/>
      <c r="AF175" s="26"/>
      <c r="AG175" s="26"/>
      <c r="AH175" s="26"/>
      <c r="AI175" s="14"/>
      <c r="AK175" s="14"/>
      <c r="AM175" s="14"/>
      <c r="AO175" s="14"/>
      <c r="AQ175" s="14"/>
    </row>
    <row r="176" spans="1:43" ht="12.75" customHeight="1" x14ac:dyDescent="0.2">
      <c r="A176" s="4" t="s">
        <v>1221</v>
      </c>
      <c r="B176" s="4" t="s">
        <v>2546</v>
      </c>
      <c r="C176" s="5" t="s">
        <v>2408</v>
      </c>
      <c r="D176" s="4" t="s">
        <v>15</v>
      </c>
      <c r="E176" s="8">
        <f>ROUND('10,2'!E176*'1,2'!$E$28,0)</f>
        <v>317</v>
      </c>
      <c r="F176" s="68">
        <f t="shared" si="18"/>
        <v>103.02500000000001</v>
      </c>
      <c r="G176" s="8">
        <f>ROUND('10,2'!F176*'1,2'!$E$28,0)</f>
        <v>349</v>
      </c>
      <c r="H176" s="8">
        <f t="shared" si="19"/>
        <v>290.83333333333337</v>
      </c>
      <c r="I176" s="68">
        <f t="shared" si="20"/>
        <v>94.520833333333343</v>
      </c>
      <c r="J176" s="8" t="e">
        <f>ROUND('10,2'!#REF!*'1,2'!$E$28,0)</f>
        <v>#REF!</v>
      </c>
      <c r="K176" s="8" t="e">
        <f>ROUND('10,2'!#REF!*'1,2'!$E$28,0)</f>
        <v>#REF!</v>
      </c>
      <c r="L176" s="8" t="e">
        <f>ROUND('10,2'!#REF!*'1,2'!$E$28,0)</f>
        <v>#REF!</v>
      </c>
      <c r="M176" s="8" t="e">
        <f>ROUND('10,2'!#REF!*'1,2'!$E$28,0)</f>
        <v>#REF!</v>
      </c>
      <c r="N176" s="8">
        <f>ROUND('10,2'!G176*'1,2'!$E$28,0)</f>
        <v>465</v>
      </c>
      <c r="O176" s="68">
        <f t="shared" si="21"/>
        <v>151.125</v>
      </c>
      <c r="P176" s="8">
        <f>ROUND('10,2'!H176*'1,2'!$E$28,0)</f>
        <v>521</v>
      </c>
      <c r="Q176" s="8">
        <f t="shared" si="22"/>
        <v>434.16666666666669</v>
      </c>
      <c r="R176" s="68">
        <f t="shared" si="23"/>
        <v>141.10416666666669</v>
      </c>
      <c r="S176" s="8">
        <f>ROUND('10,2'!I176*'1,2'!$E$28,0)</f>
        <v>801</v>
      </c>
      <c r="T176" s="68">
        <f t="shared" si="24"/>
        <v>260.32499999999999</v>
      </c>
      <c r="U176" s="8">
        <f>ROUND('10,2'!J176*'1,2'!$E$28,0)</f>
        <v>880</v>
      </c>
      <c r="V176" s="8">
        <f t="shared" si="25"/>
        <v>733.33333333333337</v>
      </c>
      <c r="W176" s="68">
        <f t="shared" si="26"/>
        <v>238.33333333333334</v>
      </c>
      <c r="X176" s="26"/>
      <c r="Y176" s="26"/>
      <c r="Z176" s="26"/>
      <c r="AA176" s="26"/>
      <c r="AB176" s="26"/>
      <c r="AC176" s="26"/>
      <c r="AD176" s="26"/>
      <c r="AE176" s="26"/>
      <c r="AF176" s="26"/>
      <c r="AG176" s="26"/>
      <c r="AH176" s="26"/>
      <c r="AI176" s="14"/>
      <c r="AK176" s="14"/>
      <c r="AM176" s="14"/>
      <c r="AO176" s="14"/>
      <c r="AQ176" s="14"/>
    </row>
    <row r="177" spans="1:43" ht="12.75" customHeight="1" x14ac:dyDescent="0.2">
      <c r="A177" s="4" t="s">
        <v>1224</v>
      </c>
      <c r="B177" s="4" t="s">
        <v>2547</v>
      </c>
      <c r="C177" s="5" t="s">
        <v>2548</v>
      </c>
      <c r="D177" s="4" t="s">
        <v>15</v>
      </c>
      <c r="E177" s="8">
        <f>ROUND('10,2'!E177*'1,2'!$E$28,0)</f>
        <v>164</v>
      </c>
      <c r="F177" s="68">
        <f t="shared" si="18"/>
        <v>53.300000000000004</v>
      </c>
      <c r="G177" s="8">
        <f>ROUND('10,2'!F177*'1,2'!$E$28,0)</f>
        <v>179</v>
      </c>
      <c r="H177" s="8">
        <f t="shared" si="19"/>
        <v>149.16666666666669</v>
      </c>
      <c r="I177" s="68">
        <f t="shared" si="20"/>
        <v>48.479166666666671</v>
      </c>
      <c r="J177" s="8" t="e">
        <f>ROUND('10,2'!#REF!*'1,2'!$E$28,0)</f>
        <v>#REF!</v>
      </c>
      <c r="K177" s="8" t="e">
        <f>ROUND('10,2'!#REF!*'1,2'!$E$28,0)</f>
        <v>#REF!</v>
      </c>
      <c r="L177" s="8" t="e">
        <f>ROUND('10,2'!#REF!*'1,2'!$E$28,0)</f>
        <v>#REF!</v>
      </c>
      <c r="M177" s="8" t="e">
        <f>ROUND('10,2'!#REF!*'1,2'!$E$28,0)</f>
        <v>#REF!</v>
      </c>
      <c r="N177" s="8">
        <f>ROUND('10,2'!G177*'1,2'!$E$28,0)</f>
        <v>243</v>
      </c>
      <c r="O177" s="68">
        <f t="shared" si="21"/>
        <v>78.975000000000009</v>
      </c>
      <c r="P177" s="8">
        <f>ROUND('10,2'!H177*'1,2'!$E$28,0)</f>
        <v>270</v>
      </c>
      <c r="Q177" s="8">
        <f t="shared" si="22"/>
        <v>225</v>
      </c>
      <c r="R177" s="68">
        <f t="shared" si="23"/>
        <v>73.125</v>
      </c>
      <c r="S177" s="8">
        <f>ROUND('10,2'!I177*'1,2'!$E$28,0)</f>
        <v>414</v>
      </c>
      <c r="T177" s="68">
        <f t="shared" si="24"/>
        <v>134.55000000000001</v>
      </c>
      <c r="U177" s="8">
        <f>ROUND('10,2'!J177*'1,2'!$E$28,0)</f>
        <v>455</v>
      </c>
      <c r="V177" s="8">
        <f t="shared" si="25"/>
        <v>379.16666666666669</v>
      </c>
      <c r="W177" s="68">
        <f t="shared" si="26"/>
        <v>123.22916666666667</v>
      </c>
      <c r="X177" s="26"/>
      <c r="Y177" s="26"/>
      <c r="Z177" s="26"/>
      <c r="AA177" s="26"/>
      <c r="AB177" s="26"/>
      <c r="AC177" s="26"/>
      <c r="AD177" s="26"/>
      <c r="AE177" s="26"/>
      <c r="AF177" s="26"/>
      <c r="AG177" s="26"/>
      <c r="AH177" s="26"/>
      <c r="AI177" s="14"/>
      <c r="AK177" s="14"/>
      <c r="AM177" s="14"/>
      <c r="AO177" s="14"/>
      <c r="AQ177" s="14"/>
    </row>
    <row r="178" spans="1:43" ht="12.75" customHeight="1" x14ac:dyDescent="0.2">
      <c r="A178" s="4" t="s">
        <v>1227</v>
      </c>
      <c r="B178" s="4" t="s">
        <v>2549</v>
      </c>
      <c r="C178" s="5" t="s">
        <v>2550</v>
      </c>
      <c r="D178" s="4" t="s">
        <v>15</v>
      </c>
      <c r="E178" s="8">
        <f>ROUND('10,2'!E178*'1,2'!$E$28,0)</f>
        <v>658</v>
      </c>
      <c r="F178" s="68">
        <f t="shared" si="18"/>
        <v>213.85</v>
      </c>
      <c r="G178" s="8">
        <f>ROUND('10,2'!F178*'1,2'!$E$28,0)</f>
        <v>726</v>
      </c>
      <c r="H178" s="8">
        <f t="shared" si="19"/>
        <v>605</v>
      </c>
      <c r="I178" s="68">
        <f t="shared" si="20"/>
        <v>196.625</v>
      </c>
      <c r="J178" s="8" t="e">
        <f>ROUND('10,2'!#REF!*'1,2'!$E$28,0)</f>
        <v>#REF!</v>
      </c>
      <c r="K178" s="8" t="e">
        <f>ROUND('10,2'!#REF!*'1,2'!$E$28,0)</f>
        <v>#REF!</v>
      </c>
      <c r="L178" s="8" t="e">
        <f>ROUND('10,2'!#REF!*'1,2'!$E$28,0)</f>
        <v>#REF!</v>
      </c>
      <c r="M178" s="8" t="e">
        <f>ROUND('10,2'!#REF!*'1,2'!$E$28,0)</f>
        <v>#REF!</v>
      </c>
      <c r="N178" s="8">
        <f>ROUND('10,2'!G178*'1,2'!$E$28,0)</f>
        <v>973</v>
      </c>
      <c r="O178" s="68">
        <f t="shared" si="21"/>
        <v>316.22500000000002</v>
      </c>
      <c r="P178" s="8">
        <f>ROUND('10,2'!H178*'1,2'!$E$28,0)</f>
        <v>1087</v>
      </c>
      <c r="Q178" s="8">
        <f t="shared" si="22"/>
        <v>905.83333333333337</v>
      </c>
      <c r="R178" s="68">
        <f t="shared" si="23"/>
        <v>294.39583333333337</v>
      </c>
      <c r="S178" s="8">
        <f>ROUND('10,2'!I178*'1,2'!$E$28,0)</f>
        <v>1667</v>
      </c>
      <c r="T178" s="68">
        <f t="shared" si="24"/>
        <v>541.77499999999998</v>
      </c>
      <c r="U178" s="8">
        <f>ROUND('10,2'!J178*'1,2'!$E$28,0)</f>
        <v>1831</v>
      </c>
      <c r="V178" s="8">
        <f t="shared" si="25"/>
        <v>1525.8333333333335</v>
      </c>
      <c r="W178" s="68">
        <f t="shared" si="26"/>
        <v>495.89583333333337</v>
      </c>
      <c r="X178" s="26"/>
      <c r="Y178" s="26"/>
      <c r="Z178" s="26"/>
      <c r="AA178" s="26"/>
      <c r="AB178" s="26"/>
      <c r="AC178" s="26"/>
      <c r="AD178" s="26"/>
      <c r="AE178" s="26"/>
      <c r="AF178" s="26"/>
      <c r="AG178" s="26"/>
      <c r="AH178" s="26"/>
      <c r="AI178" s="14"/>
      <c r="AK178" s="14"/>
      <c r="AM178" s="14"/>
      <c r="AO178" s="14"/>
      <c r="AQ178" s="14"/>
    </row>
    <row r="179" spans="1:43" ht="12.75" customHeight="1" x14ac:dyDescent="0.2">
      <c r="A179" s="4" t="s">
        <v>1230</v>
      </c>
      <c r="B179" s="4" t="s">
        <v>2551</v>
      </c>
      <c r="C179" s="5" t="s">
        <v>2552</v>
      </c>
      <c r="D179" s="4" t="s">
        <v>15</v>
      </c>
      <c r="E179" s="8">
        <f>ROUND('10,2'!E179*'1,2'!$E$28,0)</f>
        <v>701</v>
      </c>
      <c r="F179" s="68">
        <f t="shared" si="18"/>
        <v>227.82500000000002</v>
      </c>
      <c r="G179" s="8">
        <f>ROUND('10,2'!F179*'1,2'!$E$28,0)</f>
        <v>772</v>
      </c>
      <c r="H179" s="8">
        <f t="shared" si="19"/>
        <v>643.33333333333337</v>
      </c>
      <c r="I179" s="68">
        <f t="shared" si="20"/>
        <v>209.08333333333334</v>
      </c>
      <c r="J179" s="8" t="e">
        <f>ROUND('10,2'!#REF!*'1,2'!$E$28,0)</f>
        <v>#REF!</v>
      </c>
      <c r="K179" s="8" t="e">
        <f>ROUND('10,2'!#REF!*'1,2'!$E$28,0)</f>
        <v>#REF!</v>
      </c>
      <c r="L179" s="8" t="e">
        <f>ROUND('10,2'!#REF!*'1,2'!$E$28,0)</f>
        <v>#REF!</v>
      </c>
      <c r="M179" s="8" t="e">
        <f>ROUND('10,2'!#REF!*'1,2'!$E$28,0)</f>
        <v>#REF!</v>
      </c>
      <c r="N179" s="8">
        <f>ROUND('10,2'!G179*'1,2'!$E$28,0)</f>
        <v>1038</v>
      </c>
      <c r="O179" s="68">
        <f t="shared" si="21"/>
        <v>337.35</v>
      </c>
      <c r="P179" s="8">
        <f>ROUND('10,2'!H179*'1,2'!$E$28,0)</f>
        <v>1161</v>
      </c>
      <c r="Q179" s="8">
        <f t="shared" si="22"/>
        <v>967.5</v>
      </c>
      <c r="R179" s="68">
        <f t="shared" si="23"/>
        <v>314.4375</v>
      </c>
      <c r="S179" s="8">
        <f>ROUND('10,2'!I179*'1,2'!$E$28,0)</f>
        <v>1781</v>
      </c>
      <c r="T179" s="68">
        <f t="shared" si="24"/>
        <v>578.82500000000005</v>
      </c>
      <c r="U179" s="8">
        <f>ROUND('10,2'!J179*'1,2'!$E$28,0)</f>
        <v>1954</v>
      </c>
      <c r="V179" s="8">
        <f t="shared" si="25"/>
        <v>1628.3333333333335</v>
      </c>
      <c r="W179" s="68">
        <f t="shared" si="26"/>
        <v>529.20833333333337</v>
      </c>
      <c r="X179" s="26"/>
      <c r="Y179" s="26"/>
      <c r="Z179" s="26"/>
      <c r="AA179" s="26"/>
      <c r="AB179" s="26"/>
      <c r="AC179" s="26"/>
      <c r="AD179" s="26"/>
      <c r="AE179" s="26"/>
      <c r="AF179" s="26"/>
      <c r="AG179" s="26"/>
      <c r="AH179" s="26"/>
      <c r="AI179" s="14"/>
      <c r="AK179" s="14"/>
      <c r="AM179" s="14"/>
      <c r="AO179" s="14"/>
      <c r="AQ179" s="14"/>
    </row>
    <row r="180" spans="1:43" ht="12.75" customHeight="1" x14ac:dyDescent="0.2">
      <c r="A180" s="4" t="s">
        <v>1233</v>
      </c>
      <c r="B180" s="4" t="s">
        <v>2553</v>
      </c>
      <c r="C180" s="5" t="s">
        <v>2554</v>
      </c>
      <c r="D180" s="4" t="s">
        <v>15</v>
      </c>
      <c r="E180" s="8">
        <f>ROUND('10,2'!E180*'1,2'!$E$28,0)</f>
        <v>296</v>
      </c>
      <c r="F180" s="68">
        <f t="shared" si="18"/>
        <v>96.2</v>
      </c>
      <c r="G180" s="8">
        <f>ROUND('10,2'!F180*'1,2'!$E$28,0)</f>
        <v>326</v>
      </c>
      <c r="H180" s="8">
        <f t="shared" si="19"/>
        <v>271.66666666666669</v>
      </c>
      <c r="I180" s="68">
        <f t="shared" si="20"/>
        <v>88.291666666666671</v>
      </c>
      <c r="J180" s="8" t="e">
        <f>ROUND('10,2'!#REF!*'1,2'!$E$28,0)</f>
        <v>#REF!</v>
      </c>
      <c r="K180" s="8" t="e">
        <f>ROUND('10,2'!#REF!*'1,2'!$E$28,0)</f>
        <v>#REF!</v>
      </c>
      <c r="L180" s="8" t="e">
        <f>ROUND('10,2'!#REF!*'1,2'!$E$28,0)</f>
        <v>#REF!</v>
      </c>
      <c r="M180" s="8" t="e">
        <f>ROUND('10,2'!#REF!*'1,2'!$E$28,0)</f>
        <v>#REF!</v>
      </c>
      <c r="N180" s="8">
        <f>ROUND('10,2'!G180*'1,2'!$E$28,0)</f>
        <v>440</v>
      </c>
      <c r="O180" s="68">
        <f t="shared" si="21"/>
        <v>143</v>
      </c>
      <c r="P180" s="8">
        <f>ROUND('10,2'!H180*'1,2'!$E$28,0)</f>
        <v>491</v>
      </c>
      <c r="Q180" s="8">
        <f t="shared" si="22"/>
        <v>409.16666666666669</v>
      </c>
      <c r="R180" s="68">
        <f t="shared" si="23"/>
        <v>132.97916666666669</v>
      </c>
      <c r="S180" s="8">
        <f>ROUND('10,2'!I180*'1,2'!$E$28,0)</f>
        <v>751</v>
      </c>
      <c r="T180" s="68">
        <f t="shared" si="24"/>
        <v>244.07500000000002</v>
      </c>
      <c r="U180" s="8">
        <f>ROUND('10,2'!J180*'1,2'!$E$28,0)</f>
        <v>827</v>
      </c>
      <c r="V180" s="8">
        <f t="shared" si="25"/>
        <v>689.16666666666674</v>
      </c>
      <c r="W180" s="68">
        <f t="shared" si="26"/>
        <v>223.97916666666669</v>
      </c>
      <c r="X180" s="26"/>
      <c r="Y180" s="26"/>
      <c r="Z180" s="26"/>
      <c r="AA180" s="26"/>
      <c r="AB180" s="26"/>
      <c r="AC180" s="26"/>
      <c r="AD180" s="26"/>
      <c r="AE180" s="26"/>
      <c r="AF180" s="26"/>
      <c r="AG180" s="26"/>
      <c r="AH180" s="26"/>
      <c r="AI180" s="14"/>
      <c r="AK180" s="14"/>
      <c r="AM180" s="14"/>
      <c r="AO180" s="14"/>
      <c r="AQ180" s="14"/>
    </row>
    <row r="181" spans="1:43" ht="12.75" customHeight="1" x14ac:dyDescent="0.2">
      <c r="A181" s="4" t="s">
        <v>1236</v>
      </c>
      <c r="B181" s="4" t="s">
        <v>2555</v>
      </c>
      <c r="C181" s="5" t="s">
        <v>2556</v>
      </c>
      <c r="D181" s="4" t="s">
        <v>15</v>
      </c>
      <c r="E181" s="8">
        <f>ROUND('10,2'!E181*'1,2'!$E$28,0)</f>
        <v>424</v>
      </c>
      <c r="F181" s="68">
        <f t="shared" si="18"/>
        <v>137.80000000000001</v>
      </c>
      <c r="G181" s="8">
        <f>ROUND('10,2'!F181*'1,2'!$E$28,0)</f>
        <v>469</v>
      </c>
      <c r="H181" s="8">
        <f t="shared" si="19"/>
        <v>390.83333333333337</v>
      </c>
      <c r="I181" s="68">
        <f t="shared" si="20"/>
        <v>127.02083333333336</v>
      </c>
      <c r="J181" s="8" t="e">
        <f>ROUND('10,2'!#REF!*'1,2'!$E$28,0)</f>
        <v>#REF!</v>
      </c>
      <c r="K181" s="8" t="e">
        <f>ROUND('10,2'!#REF!*'1,2'!$E$28,0)</f>
        <v>#REF!</v>
      </c>
      <c r="L181" s="8" t="e">
        <f>ROUND('10,2'!#REF!*'1,2'!$E$28,0)</f>
        <v>#REF!</v>
      </c>
      <c r="M181" s="8" t="e">
        <f>ROUND('10,2'!#REF!*'1,2'!$E$28,0)</f>
        <v>#REF!</v>
      </c>
      <c r="N181" s="8">
        <f>ROUND('10,2'!G181*'1,2'!$E$28,0)</f>
        <v>629</v>
      </c>
      <c r="O181" s="68">
        <f t="shared" si="21"/>
        <v>204.42500000000001</v>
      </c>
      <c r="P181" s="8">
        <f>ROUND('10,2'!H181*'1,2'!$E$28,0)</f>
        <v>702</v>
      </c>
      <c r="Q181" s="8">
        <f t="shared" si="22"/>
        <v>585</v>
      </c>
      <c r="R181" s="68">
        <f t="shared" si="23"/>
        <v>190.125</v>
      </c>
      <c r="S181" s="8">
        <f>ROUND('10,2'!I181*'1,2'!$E$28,0)</f>
        <v>1077</v>
      </c>
      <c r="T181" s="68">
        <f t="shared" si="24"/>
        <v>350.02500000000003</v>
      </c>
      <c r="U181" s="8">
        <f>ROUND('10,2'!J181*'1,2'!$E$28,0)</f>
        <v>1185</v>
      </c>
      <c r="V181" s="8">
        <f t="shared" si="25"/>
        <v>987.5</v>
      </c>
      <c r="W181" s="68">
        <f t="shared" si="26"/>
        <v>320.9375</v>
      </c>
      <c r="X181" s="26"/>
      <c r="Y181" s="26"/>
      <c r="Z181" s="26"/>
      <c r="AA181" s="26"/>
      <c r="AB181" s="26"/>
      <c r="AC181" s="26"/>
      <c r="AD181" s="26"/>
      <c r="AE181" s="26"/>
      <c r="AF181" s="26"/>
      <c r="AG181" s="26"/>
      <c r="AH181" s="26"/>
      <c r="AI181" s="14"/>
      <c r="AK181" s="14"/>
      <c r="AM181" s="14"/>
      <c r="AO181" s="14"/>
      <c r="AQ181" s="14"/>
    </row>
    <row r="182" spans="1:43" ht="24.75" customHeight="1" x14ac:dyDescent="0.2">
      <c r="A182" s="4" t="s">
        <v>1239</v>
      </c>
      <c r="B182" s="4" t="s">
        <v>2557</v>
      </c>
      <c r="C182" s="5" t="s">
        <v>2558</v>
      </c>
      <c r="D182" s="4" t="s">
        <v>15</v>
      </c>
      <c r="E182" s="8">
        <f>ROUND('10,2'!E182*'1,2'!$E$28,0)</f>
        <v>494</v>
      </c>
      <c r="F182" s="68">
        <f t="shared" si="18"/>
        <v>160.55000000000001</v>
      </c>
      <c r="G182" s="8">
        <f>ROUND('10,2'!F182*'1,2'!$E$28,0)</f>
        <v>544</v>
      </c>
      <c r="H182" s="8">
        <f t="shared" si="19"/>
        <v>453.33333333333337</v>
      </c>
      <c r="I182" s="68">
        <f t="shared" si="20"/>
        <v>147.33333333333334</v>
      </c>
      <c r="J182" s="8" t="e">
        <f>ROUND('10,2'!#REF!*'1,2'!$E$28,0)</f>
        <v>#REF!</v>
      </c>
      <c r="K182" s="8" t="e">
        <f>ROUND('10,2'!#REF!*'1,2'!$E$28,0)</f>
        <v>#REF!</v>
      </c>
      <c r="L182" s="8" t="e">
        <f>ROUND('10,2'!#REF!*'1,2'!$E$28,0)</f>
        <v>#REF!</v>
      </c>
      <c r="M182" s="8" t="e">
        <f>ROUND('10,2'!#REF!*'1,2'!$E$28,0)</f>
        <v>#REF!</v>
      </c>
      <c r="N182" s="8">
        <f>ROUND('10,2'!G182*'1,2'!$E$28,0)</f>
        <v>732</v>
      </c>
      <c r="O182" s="68">
        <f t="shared" si="21"/>
        <v>237.9</v>
      </c>
      <c r="P182" s="8">
        <f>ROUND('10,2'!H182*'1,2'!$E$28,0)</f>
        <v>817</v>
      </c>
      <c r="Q182" s="8">
        <f t="shared" si="22"/>
        <v>680.83333333333337</v>
      </c>
      <c r="R182" s="68">
        <f t="shared" si="23"/>
        <v>221.27083333333334</v>
      </c>
      <c r="S182" s="8">
        <f>ROUND('10,2'!I182*'1,2'!$E$28,0)</f>
        <v>1254</v>
      </c>
      <c r="T182" s="68">
        <f t="shared" si="24"/>
        <v>407.55</v>
      </c>
      <c r="U182" s="8">
        <f>ROUND('10,2'!J182*'1,2'!$E$28,0)</f>
        <v>1377</v>
      </c>
      <c r="V182" s="8">
        <f t="shared" si="25"/>
        <v>1147.5</v>
      </c>
      <c r="W182" s="68">
        <f t="shared" si="26"/>
        <v>372.9375</v>
      </c>
      <c r="X182" s="26"/>
      <c r="Y182" s="26"/>
      <c r="Z182" s="26"/>
      <c r="AA182" s="26"/>
      <c r="AB182" s="26"/>
      <c r="AC182" s="26"/>
      <c r="AD182" s="26"/>
      <c r="AE182" s="26"/>
      <c r="AF182" s="26"/>
      <c r="AG182" s="26"/>
      <c r="AH182" s="26"/>
      <c r="AI182" s="14"/>
      <c r="AK182" s="14"/>
      <c r="AM182" s="14"/>
      <c r="AO182" s="14"/>
      <c r="AQ182" s="14"/>
    </row>
    <row r="183" spans="1:43" ht="12.75" customHeight="1" x14ac:dyDescent="0.2">
      <c r="A183" s="4" t="s">
        <v>1242</v>
      </c>
      <c r="B183" s="4" t="s">
        <v>2559</v>
      </c>
      <c r="C183" s="5" t="s">
        <v>2376</v>
      </c>
      <c r="D183" s="4" t="s">
        <v>15</v>
      </c>
      <c r="E183" s="8">
        <f>ROUND('10,2'!E183*'1,2'!$E$28,0)</f>
        <v>698</v>
      </c>
      <c r="F183" s="68">
        <f t="shared" si="18"/>
        <v>226.85</v>
      </c>
      <c r="G183" s="8">
        <f>ROUND('10,2'!F183*'1,2'!$E$28,0)</f>
        <v>736</v>
      </c>
      <c r="H183" s="8">
        <f t="shared" si="19"/>
        <v>613.33333333333337</v>
      </c>
      <c r="I183" s="68">
        <f t="shared" si="20"/>
        <v>199.33333333333334</v>
      </c>
      <c r="J183" s="8" t="e">
        <f>ROUND('10,2'!#REF!*'1,2'!$E$28,0)</f>
        <v>#REF!</v>
      </c>
      <c r="K183" s="8" t="e">
        <f>ROUND('10,2'!#REF!*'1,2'!$E$28,0)</f>
        <v>#REF!</v>
      </c>
      <c r="L183" s="8" t="e">
        <f>ROUND('10,2'!#REF!*'1,2'!$E$28,0)</f>
        <v>#REF!</v>
      </c>
      <c r="M183" s="8" t="e">
        <f>ROUND('10,2'!#REF!*'1,2'!$E$28,0)</f>
        <v>#REF!</v>
      </c>
      <c r="N183" s="8">
        <f>ROUND('10,2'!G183*'1,2'!$E$28,0)</f>
        <v>728</v>
      </c>
      <c r="O183" s="68">
        <f t="shared" si="21"/>
        <v>236.6</v>
      </c>
      <c r="P183" s="8">
        <f>ROUND('10,2'!H183*'1,2'!$E$28,0)</f>
        <v>802</v>
      </c>
      <c r="Q183" s="8">
        <f t="shared" si="22"/>
        <v>668.33333333333337</v>
      </c>
      <c r="R183" s="68">
        <f t="shared" si="23"/>
        <v>217.20833333333334</v>
      </c>
      <c r="S183" s="8">
        <f>ROUND('10,2'!I183*'1,2'!$E$28,0)</f>
        <v>1696</v>
      </c>
      <c r="T183" s="68">
        <f t="shared" si="24"/>
        <v>551.20000000000005</v>
      </c>
      <c r="U183" s="8">
        <f>ROUND('10,2'!J183*'1,2'!$E$28,0)</f>
        <v>1767</v>
      </c>
      <c r="V183" s="8">
        <f t="shared" si="25"/>
        <v>1472.5</v>
      </c>
      <c r="W183" s="68">
        <f t="shared" si="26"/>
        <v>478.5625</v>
      </c>
      <c r="X183" s="26"/>
      <c r="Y183" s="26"/>
      <c r="Z183" s="26"/>
      <c r="AA183" s="26"/>
      <c r="AB183" s="26"/>
      <c r="AC183" s="26"/>
      <c r="AD183" s="26"/>
      <c r="AE183" s="26"/>
      <c r="AF183" s="26"/>
      <c r="AG183" s="26"/>
      <c r="AH183" s="26"/>
      <c r="AI183" s="14"/>
      <c r="AK183" s="14"/>
      <c r="AM183" s="14"/>
      <c r="AO183" s="14"/>
      <c r="AQ183" s="14"/>
    </row>
    <row r="184" spans="1:43" ht="12.75" customHeight="1" x14ac:dyDescent="0.2">
      <c r="A184" s="4" t="s">
        <v>1245</v>
      </c>
      <c r="B184" s="4" t="s">
        <v>2560</v>
      </c>
      <c r="C184" s="5" t="s">
        <v>2561</v>
      </c>
      <c r="D184" s="4" t="s">
        <v>15</v>
      </c>
      <c r="E184" s="8">
        <f>ROUND('10,2'!E184*'1,2'!$E$28,0)</f>
        <v>839</v>
      </c>
      <c r="F184" s="68">
        <f t="shared" si="18"/>
        <v>272.67500000000001</v>
      </c>
      <c r="G184" s="8">
        <f>ROUND('10,2'!F184*'1,2'!$E$28,0)</f>
        <v>926</v>
      </c>
      <c r="H184" s="8">
        <f t="shared" si="19"/>
        <v>771.66666666666674</v>
      </c>
      <c r="I184" s="68">
        <f t="shared" si="20"/>
        <v>250.79166666666671</v>
      </c>
      <c r="J184" s="8" t="e">
        <f>ROUND('10,2'!#REF!*'1,2'!$E$28,0)</f>
        <v>#REF!</v>
      </c>
      <c r="K184" s="8" t="e">
        <f>ROUND('10,2'!#REF!*'1,2'!$E$28,0)</f>
        <v>#REF!</v>
      </c>
      <c r="L184" s="8" t="e">
        <f>ROUND('10,2'!#REF!*'1,2'!$E$28,0)</f>
        <v>#REF!</v>
      </c>
      <c r="M184" s="8" t="e">
        <f>ROUND('10,2'!#REF!*'1,2'!$E$28,0)</f>
        <v>#REF!</v>
      </c>
      <c r="N184" s="8">
        <f>ROUND('10,2'!G184*'1,2'!$E$28,0)</f>
        <v>1244</v>
      </c>
      <c r="O184" s="68">
        <f t="shared" si="21"/>
        <v>404.3</v>
      </c>
      <c r="P184" s="8">
        <f>ROUND('10,2'!H184*'1,2'!$E$28,0)</f>
        <v>1390</v>
      </c>
      <c r="Q184" s="8">
        <f t="shared" si="22"/>
        <v>1158.3333333333335</v>
      </c>
      <c r="R184" s="68">
        <f t="shared" si="23"/>
        <v>376.45833333333337</v>
      </c>
      <c r="S184" s="8">
        <f>ROUND('10,2'!I184*'1,2'!$E$28,0)</f>
        <v>2130</v>
      </c>
      <c r="T184" s="68">
        <f t="shared" si="24"/>
        <v>692.25</v>
      </c>
      <c r="U184" s="8">
        <f>ROUND('10,2'!J184*'1,2'!$E$28,0)</f>
        <v>2341</v>
      </c>
      <c r="V184" s="8">
        <f t="shared" si="25"/>
        <v>1950.8333333333335</v>
      </c>
      <c r="W184" s="68">
        <f t="shared" si="26"/>
        <v>634.02083333333337</v>
      </c>
      <c r="X184" s="26"/>
      <c r="Y184" s="26"/>
      <c r="Z184" s="26"/>
      <c r="AA184" s="26"/>
      <c r="AB184" s="26"/>
      <c r="AC184" s="26"/>
      <c r="AD184" s="26"/>
      <c r="AE184" s="26"/>
      <c r="AF184" s="26"/>
      <c r="AG184" s="26"/>
      <c r="AH184" s="26"/>
      <c r="AI184" s="14"/>
      <c r="AK184" s="14"/>
      <c r="AM184" s="14"/>
      <c r="AO184" s="14"/>
      <c r="AQ184" s="14"/>
    </row>
    <row r="185" spans="1:43" ht="12.75" customHeight="1" x14ac:dyDescent="0.2">
      <c r="A185" s="4" t="s">
        <v>1248</v>
      </c>
      <c r="B185" s="4" t="s">
        <v>2562</v>
      </c>
      <c r="C185" s="5" t="s">
        <v>2563</v>
      </c>
      <c r="D185" s="4" t="s">
        <v>15</v>
      </c>
      <c r="E185" s="8">
        <f>ROUND('10,2'!E185*'1,2'!$E$28,0)</f>
        <v>642</v>
      </c>
      <c r="F185" s="68">
        <f t="shared" si="18"/>
        <v>208.65</v>
      </c>
      <c r="G185" s="8">
        <f>ROUND('10,2'!F185*'1,2'!$E$28,0)</f>
        <v>708</v>
      </c>
      <c r="H185" s="8">
        <f t="shared" si="19"/>
        <v>590</v>
      </c>
      <c r="I185" s="68">
        <f t="shared" si="20"/>
        <v>191.75</v>
      </c>
      <c r="J185" s="8" t="e">
        <f>ROUND('10,2'!#REF!*'1,2'!$E$28,0)</f>
        <v>#REF!</v>
      </c>
      <c r="K185" s="8" t="e">
        <f>ROUND('10,2'!#REF!*'1,2'!$E$28,0)</f>
        <v>#REF!</v>
      </c>
      <c r="L185" s="8" t="e">
        <f>ROUND('10,2'!#REF!*'1,2'!$E$28,0)</f>
        <v>#REF!</v>
      </c>
      <c r="M185" s="8" t="e">
        <f>ROUND('10,2'!#REF!*'1,2'!$E$28,0)</f>
        <v>#REF!</v>
      </c>
      <c r="N185" s="8">
        <f>ROUND('10,2'!G185*'1,2'!$E$28,0)</f>
        <v>952</v>
      </c>
      <c r="O185" s="68">
        <f t="shared" si="21"/>
        <v>309.40000000000003</v>
      </c>
      <c r="P185" s="8">
        <f>ROUND('10,2'!H185*'1,2'!$E$28,0)</f>
        <v>1062</v>
      </c>
      <c r="Q185" s="8">
        <f t="shared" si="22"/>
        <v>885</v>
      </c>
      <c r="R185" s="68">
        <f t="shared" si="23"/>
        <v>287.625</v>
      </c>
      <c r="S185" s="8">
        <f>ROUND('10,2'!I185*'1,2'!$E$28,0)</f>
        <v>1629</v>
      </c>
      <c r="T185" s="68">
        <f t="shared" si="24"/>
        <v>529.42500000000007</v>
      </c>
      <c r="U185" s="8">
        <f>ROUND('10,2'!J185*'1,2'!$E$28,0)</f>
        <v>1791</v>
      </c>
      <c r="V185" s="8">
        <f t="shared" si="25"/>
        <v>1492.5</v>
      </c>
      <c r="W185" s="68">
        <f t="shared" si="26"/>
        <v>485.0625</v>
      </c>
      <c r="X185" s="26"/>
      <c r="Y185" s="26"/>
      <c r="Z185" s="26"/>
      <c r="AA185" s="26"/>
      <c r="AB185" s="26"/>
      <c r="AC185" s="26"/>
      <c r="AD185" s="26"/>
      <c r="AE185" s="26"/>
      <c r="AF185" s="26"/>
      <c r="AG185" s="26"/>
      <c r="AH185" s="26"/>
      <c r="AI185" s="14"/>
      <c r="AK185" s="14"/>
      <c r="AM185" s="14"/>
      <c r="AO185" s="14"/>
      <c r="AQ185" s="14"/>
    </row>
    <row r="186" spans="1:43" ht="12.75" customHeight="1" x14ac:dyDescent="0.2">
      <c r="A186" s="4" t="s">
        <v>1251</v>
      </c>
      <c r="B186" s="4" t="s">
        <v>2564</v>
      </c>
      <c r="C186" s="5" t="s">
        <v>2565</v>
      </c>
      <c r="D186" s="4" t="s">
        <v>15</v>
      </c>
      <c r="E186" s="8">
        <f>ROUND('10,2'!E186*'1,2'!$E$28,0)</f>
        <v>164</v>
      </c>
      <c r="F186" s="68">
        <f t="shared" si="18"/>
        <v>53.300000000000004</v>
      </c>
      <c r="G186" s="8">
        <f>ROUND('10,2'!F186*'1,2'!$E$28,0)</f>
        <v>179</v>
      </c>
      <c r="H186" s="8">
        <f t="shared" si="19"/>
        <v>149.16666666666669</v>
      </c>
      <c r="I186" s="68">
        <f t="shared" si="20"/>
        <v>48.479166666666671</v>
      </c>
      <c r="J186" s="8" t="e">
        <f>ROUND('10,2'!#REF!*'1,2'!$E$28,0)</f>
        <v>#REF!</v>
      </c>
      <c r="K186" s="8" t="e">
        <f>ROUND('10,2'!#REF!*'1,2'!$E$28,0)</f>
        <v>#REF!</v>
      </c>
      <c r="L186" s="8" t="e">
        <f>ROUND('10,2'!#REF!*'1,2'!$E$28,0)</f>
        <v>#REF!</v>
      </c>
      <c r="M186" s="8" t="e">
        <f>ROUND('10,2'!#REF!*'1,2'!$E$28,0)</f>
        <v>#REF!</v>
      </c>
      <c r="N186" s="8">
        <f>ROUND('10,2'!G186*'1,2'!$E$28,0)</f>
        <v>243</v>
      </c>
      <c r="O186" s="68">
        <f t="shared" si="21"/>
        <v>78.975000000000009</v>
      </c>
      <c r="P186" s="8">
        <f>ROUND('10,2'!H186*'1,2'!$E$28,0)</f>
        <v>270</v>
      </c>
      <c r="Q186" s="8">
        <f t="shared" si="22"/>
        <v>225</v>
      </c>
      <c r="R186" s="68">
        <f t="shared" si="23"/>
        <v>73.125</v>
      </c>
      <c r="S186" s="8">
        <f>ROUND('10,2'!I186*'1,2'!$E$28,0)</f>
        <v>414</v>
      </c>
      <c r="T186" s="68">
        <f t="shared" si="24"/>
        <v>134.55000000000001</v>
      </c>
      <c r="U186" s="8">
        <f>ROUND('10,2'!J186*'1,2'!$E$28,0)</f>
        <v>455</v>
      </c>
      <c r="V186" s="8">
        <f t="shared" si="25"/>
        <v>379.16666666666669</v>
      </c>
      <c r="W186" s="68">
        <f t="shared" si="26"/>
        <v>123.22916666666667</v>
      </c>
      <c r="X186" s="26"/>
      <c r="Y186" s="26"/>
      <c r="Z186" s="26"/>
      <c r="AA186" s="26"/>
      <c r="AB186" s="26"/>
      <c r="AC186" s="26"/>
      <c r="AD186" s="26"/>
      <c r="AE186" s="26"/>
      <c r="AF186" s="26"/>
      <c r="AG186" s="26"/>
      <c r="AH186" s="26"/>
      <c r="AI186" s="14"/>
      <c r="AK186" s="14"/>
      <c r="AM186" s="14"/>
      <c r="AO186" s="14"/>
      <c r="AQ186" s="14"/>
    </row>
    <row r="187" spans="1:43" ht="24.75" customHeight="1" x14ac:dyDescent="0.2">
      <c r="A187" s="4" t="s">
        <v>1254</v>
      </c>
      <c r="B187" s="4" t="s">
        <v>2566</v>
      </c>
      <c r="C187" s="5" t="s">
        <v>2567</v>
      </c>
      <c r="D187" s="4" t="s">
        <v>15</v>
      </c>
      <c r="E187" s="8">
        <f>ROUND('10,2'!E187*'1,2'!$E$28,0)</f>
        <v>741</v>
      </c>
      <c r="F187" s="68">
        <f t="shared" si="18"/>
        <v>240.82500000000002</v>
      </c>
      <c r="G187" s="8">
        <f>ROUND('10,2'!F187*'1,2'!$E$28,0)</f>
        <v>817</v>
      </c>
      <c r="H187" s="8">
        <f t="shared" si="19"/>
        <v>680.83333333333337</v>
      </c>
      <c r="I187" s="68">
        <f t="shared" si="20"/>
        <v>221.27083333333334</v>
      </c>
      <c r="J187" s="8" t="e">
        <f>ROUND('10,2'!#REF!*'1,2'!$E$28,0)</f>
        <v>#REF!</v>
      </c>
      <c r="K187" s="8" t="e">
        <f>ROUND('10,2'!#REF!*'1,2'!$E$28,0)</f>
        <v>#REF!</v>
      </c>
      <c r="L187" s="8" t="e">
        <f>ROUND('10,2'!#REF!*'1,2'!$E$28,0)</f>
        <v>#REF!</v>
      </c>
      <c r="M187" s="8" t="e">
        <f>ROUND('10,2'!#REF!*'1,2'!$E$28,0)</f>
        <v>#REF!</v>
      </c>
      <c r="N187" s="8">
        <f>ROUND('10,2'!G187*'1,2'!$E$28,0)</f>
        <v>1099</v>
      </c>
      <c r="O187" s="68">
        <f t="shared" si="21"/>
        <v>357.17500000000001</v>
      </c>
      <c r="P187" s="8">
        <f>ROUND('10,2'!H187*'1,2'!$E$28,0)</f>
        <v>1225</v>
      </c>
      <c r="Q187" s="8">
        <f t="shared" si="22"/>
        <v>1020.8333333333334</v>
      </c>
      <c r="R187" s="68">
        <f t="shared" si="23"/>
        <v>331.77083333333337</v>
      </c>
      <c r="S187" s="8">
        <f>ROUND('10,2'!I187*'1,2'!$E$28,0)</f>
        <v>1881</v>
      </c>
      <c r="T187" s="68">
        <f t="shared" si="24"/>
        <v>611.32500000000005</v>
      </c>
      <c r="U187" s="8">
        <f>ROUND('10,2'!J187*'1,2'!$E$28,0)</f>
        <v>2064</v>
      </c>
      <c r="V187" s="8">
        <f t="shared" si="25"/>
        <v>1720</v>
      </c>
      <c r="W187" s="68">
        <f t="shared" si="26"/>
        <v>559</v>
      </c>
      <c r="X187" s="26"/>
      <c r="Y187" s="26"/>
      <c r="Z187" s="26"/>
      <c r="AA187" s="26"/>
      <c r="AB187" s="26"/>
      <c r="AC187" s="26"/>
      <c r="AD187" s="26"/>
      <c r="AE187" s="26"/>
      <c r="AF187" s="26"/>
      <c r="AG187" s="26"/>
      <c r="AH187" s="26"/>
      <c r="AI187" s="14"/>
      <c r="AK187" s="14"/>
      <c r="AM187" s="14"/>
      <c r="AO187" s="14"/>
      <c r="AQ187" s="14"/>
    </row>
    <row r="188" spans="1:43" ht="24.75" customHeight="1" x14ac:dyDescent="0.2">
      <c r="A188" s="4" t="s">
        <v>1257</v>
      </c>
      <c r="B188" s="4" t="s">
        <v>2568</v>
      </c>
      <c r="C188" s="5" t="s">
        <v>2569</v>
      </c>
      <c r="D188" s="4" t="s">
        <v>15</v>
      </c>
      <c r="E188" s="8">
        <f>ROUND('10,2'!E188*'1,2'!$E$28,0)</f>
        <v>246</v>
      </c>
      <c r="F188" s="68">
        <f t="shared" si="18"/>
        <v>79.95</v>
      </c>
      <c r="G188" s="8">
        <f>ROUND('10,2'!F188*'1,2'!$E$28,0)</f>
        <v>273</v>
      </c>
      <c r="H188" s="8">
        <f t="shared" si="19"/>
        <v>227.5</v>
      </c>
      <c r="I188" s="68">
        <f t="shared" si="20"/>
        <v>73.9375</v>
      </c>
      <c r="J188" s="8" t="e">
        <f>ROUND('10,2'!#REF!*'1,2'!$E$28,0)</f>
        <v>#REF!</v>
      </c>
      <c r="K188" s="8" t="e">
        <f>ROUND('10,2'!#REF!*'1,2'!$E$28,0)</f>
        <v>#REF!</v>
      </c>
      <c r="L188" s="8" t="e">
        <f>ROUND('10,2'!#REF!*'1,2'!$E$28,0)</f>
        <v>#REF!</v>
      </c>
      <c r="M188" s="8" t="e">
        <f>ROUND('10,2'!#REF!*'1,2'!$E$28,0)</f>
        <v>#REF!</v>
      </c>
      <c r="N188" s="8">
        <f>ROUND('10,2'!G188*'1,2'!$E$28,0)</f>
        <v>367</v>
      </c>
      <c r="O188" s="68">
        <f t="shared" si="21"/>
        <v>119.27500000000001</v>
      </c>
      <c r="P188" s="8">
        <f>ROUND('10,2'!H188*'1,2'!$E$28,0)</f>
        <v>408</v>
      </c>
      <c r="Q188" s="8">
        <f t="shared" si="22"/>
        <v>340</v>
      </c>
      <c r="R188" s="68">
        <f t="shared" si="23"/>
        <v>110.5</v>
      </c>
      <c r="S188" s="8">
        <f>ROUND('10,2'!I188*'1,2'!$E$28,0)</f>
        <v>627</v>
      </c>
      <c r="T188" s="68">
        <f t="shared" si="24"/>
        <v>203.77500000000001</v>
      </c>
      <c r="U188" s="8">
        <f>ROUND('10,2'!J188*'1,2'!$E$28,0)</f>
        <v>688</v>
      </c>
      <c r="V188" s="8">
        <f t="shared" si="25"/>
        <v>573.33333333333337</v>
      </c>
      <c r="W188" s="68">
        <f t="shared" si="26"/>
        <v>186.33333333333334</v>
      </c>
      <c r="X188" s="26"/>
      <c r="Y188" s="26"/>
      <c r="Z188" s="26"/>
      <c r="AA188" s="26"/>
      <c r="AB188" s="26"/>
      <c r="AC188" s="26"/>
      <c r="AD188" s="26"/>
      <c r="AE188" s="26"/>
      <c r="AF188" s="26"/>
      <c r="AG188" s="26"/>
      <c r="AH188" s="26"/>
      <c r="AI188" s="14"/>
      <c r="AK188" s="14"/>
      <c r="AM188" s="14"/>
      <c r="AO188" s="14"/>
      <c r="AQ188" s="14"/>
    </row>
    <row r="189" spans="1:43" ht="12.75" customHeight="1" x14ac:dyDescent="0.2">
      <c r="A189" s="4" t="s">
        <v>1260</v>
      </c>
      <c r="B189" s="4" t="s">
        <v>2570</v>
      </c>
      <c r="C189" s="5" t="s">
        <v>2571</v>
      </c>
      <c r="D189" s="4" t="s">
        <v>15</v>
      </c>
      <c r="E189" s="8">
        <f>ROUND('10,2'!E189*'1,2'!$E$28,0)</f>
        <v>164</v>
      </c>
      <c r="F189" s="68">
        <f t="shared" si="18"/>
        <v>53.300000000000004</v>
      </c>
      <c r="G189" s="8">
        <f>ROUND('10,2'!F189*'1,2'!$E$28,0)</f>
        <v>179</v>
      </c>
      <c r="H189" s="8">
        <f t="shared" si="19"/>
        <v>149.16666666666669</v>
      </c>
      <c r="I189" s="68">
        <f t="shared" si="20"/>
        <v>48.479166666666671</v>
      </c>
      <c r="J189" s="8" t="e">
        <f>ROUND('10,2'!#REF!*'1,2'!$E$28,0)</f>
        <v>#REF!</v>
      </c>
      <c r="K189" s="8" t="e">
        <f>ROUND('10,2'!#REF!*'1,2'!$E$28,0)</f>
        <v>#REF!</v>
      </c>
      <c r="L189" s="8" t="e">
        <f>ROUND('10,2'!#REF!*'1,2'!$E$28,0)</f>
        <v>#REF!</v>
      </c>
      <c r="M189" s="8" t="e">
        <f>ROUND('10,2'!#REF!*'1,2'!$E$28,0)</f>
        <v>#REF!</v>
      </c>
      <c r="N189" s="8">
        <f>ROUND('10,2'!G189*'1,2'!$E$28,0)</f>
        <v>243</v>
      </c>
      <c r="O189" s="68">
        <f t="shared" si="21"/>
        <v>78.975000000000009</v>
      </c>
      <c r="P189" s="8">
        <f>ROUND('10,2'!H189*'1,2'!$E$28,0)</f>
        <v>270</v>
      </c>
      <c r="Q189" s="8">
        <f t="shared" si="22"/>
        <v>225</v>
      </c>
      <c r="R189" s="68">
        <f t="shared" si="23"/>
        <v>73.125</v>
      </c>
      <c r="S189" s="8">
        <f>ROUND('10,2'!I189*'1,2'!$E$28,0)</f>
        <v>414</v>
      </c>
      <c r="T189" s="68">
        <f t="shared" si="24"/>
        <v>134.55000000000001</v>
      </c>
      <c r="U189" s="8">
        <f>ROUND('10,2'!J189*'1,2'!$E$28,0)</f>
        <v>455</v>
      </c>
      <c r="V189" s="8">
        <f t="shared" si="25"/>
        <v>379.16666666666669</v>
      </c>
      <c r="W189" s="68">
        <f t="shared" si="26"/>
        <v>123.22916666666667</v>
      </c>
      <c r="X189" s="26"/>
      <c r="Y189" s="26"/>
      <c r="Z189" s="26"/>
      <c r="AA189" s="26"/>
      <c r="AB189" s="26"/>
      <c r="AC189" s="26"/>
      <c r="AD189" s="26"/>
      <c r="AE189" s="26"/>
      <c r="AF189" s="26"/>
      <c r="AG189" s="26"/>
      <c r="AH189" s="26"/>
      <c r="AI189" s="14"/>
      <c r="AK189" s="14"/>
      <c r="AM189" s="14"/>
      <c r="AO189" s="14"/>
      <c r="AQ189" s="14"/>
    </row>
    <row r="190" spans="1:43" ht="12.75" customHeight="1" x14ac:dyDescent="0.2">
      <c r="A190" s="4" t="s">
        <v>1263</v>
      </c>
      <c r="B190" s="4" t="s">
        <v>2572</v>
      </c>
      <c r="C190" s="5" t="s">
        <v>2573</v>
      </c>
      <c r="D190" s="4" t="s">
        <v>15</v>
      </c>
      <c r="E190" s="8">
        <f>ROUND('10,2'!E190*'1,2'!$E$28,0)</f>
        <v>741</v>
      </c>
      <c r="F190" s="68">
        <f t="shared" si="18"/>
        <v>240.82500000000002</v>
      </c>
      <c r="G190" s="8">
        <f>ROUND('10,2'!F190*'1,2'!$E$28,0)</f>
        <v>817</v>
      </c>
      <c r="H190" s="8">
        <f t="shared" si="19"/>
        <v>680.83333333333337</v>
      </c>
      <c r="I190" s="68">
        <f t="shared" si="20"/>
        <v>221.27083333333334</v>
      </c>
      <c r="J190" s="8" t="e">
        <f>ROUND('10,2'!#REF!*'1,2'!$E$28,0)</f>
        <v>#REF!</v>
      </c>
      <c r="K190" s="8" t="e">
        <f>ROUND('10,2'!#REF!*'1,2'!$E$28,0)</f>
        <v>#REF!</v>
      </c>
      <c r="L190" s="8" t="e">
        <f>ROUND('10,2'!#REF!*'1,2'!$E$28,0)</f>
        <v>#REF!</v>
      </c>
      <c r="M190" s="8" t="e">
        <f>ROUND('10,2'!#REF!*'1,2'!$E$28,0)</f>
        <v>#REF!</v>
      </c>
      <c r="N190" s="8">
        <f>ROUND('10,2'!G190*'1,2'!$E$28,0)</f>
        <v>1099</v>
      </c>
      <c r="O190" s="68">
        <f t="shared" si="21"/>
        <v>357.17500000000001</v>
      </c>
      <c r="P190" s="8">
        <f>ROUND('10,2'!H190*'1,2'!$E$28,0)</f>
        <v>1225</v>
      </c>
      <c r="Q190" s="8">
        <f t="shared" si="22"/>
        <v>1020.8333333333334</v>
      </c>
      <c r="R190" s="68">
        <f t="shared" si="23"/>
        <v>331.77083333333337</v>
      </c>
      <c r="S190" s="8">
        <f>ROUND('10,2'!I190*'1,2'!$E$28,0)</f>
        <v>1881</v>
      </c>
      <c r="T190" s="68">
        <f t="shared" si="24"/>
        <v>611.32500000000005</v>
      </c>
      <c r="U190" s="8">
        <f>ROUND('10,2'!J190*'1,2'!$E$28,0)</f>
        <v>2064</v>
      </c>
      <c r="V190" s="8">
        <f t="shared" si="25"/>
        <v>1720</v>
      </c>
      <c r="W190" s="68">
        <f t="shared" si="26"/>
        <v>559</v>
      </c>
      <c r="X190" s="26"/>
      <c r="Y190" s="26"/>
      <c r="Z190" s="26"/>
      <c r="AA190" s="26"/>
      <c r="AB190" s="26"/>
      <c r="AC190" s="26"/>
      <c r="AD190" s="26"/>
      <c r="AE190" s="26"/>
      <c r="AF190" s="26"/>
      <c r="AG190" s="26"/>
      <c r="AH190" s="26"/>
      <c r="AI190" s="14"/>
      <c r="AK190" s="14"/>
      <c r="AM190" s="14"/>
      <c r="AO190" s="14"/>
      <c r="AQ190" s="14"/>
    </row>
    <row r="191" spans="1:43" ht="12.75" customHeight="1" x14ac:dyDescent="0.2">
      <c r="A191" s="4" t="s">
        <v>1266</v>
      </c>
      <c r="B191" s="4" t="s">
        <v>2574</v>
      </c>
      <c r="C191" s="5" t="s">
        <v>2575</v>
      </c>
      <c r="D191" s="4" t="s">
        <v>15</v>
      </c>
      <c r="E191" s="8">
        <f>ROUND('10,2'!E191*'1,2'!$E$28,0)</f>
        <v>508</v>
      </c>
      <c r="F191" s="68">
        <f t="shared" si="18"/>
        <v>165.1</v>
      </c>
      <c r="G191" s="8">
        <f>ROUND('10,2'!F191*'1,2'!$E$28,0)</f>
        <v>561</v>
      </c>
      <c r="H191" s="8">
        <f t="shared" si="19"/>
        <v>467.5</v>
      </c>
      <c r="I191" s="68">
        <f t="shared" si="20"/>
        <v>151.9375</v>
      </c>
      <c r="J191" s="8" t="e">
        <f>ROUND('10,2'!#REF!*'1,2'!$E$28,0)</f>
        <v>#REF!</v>
      </c>
      <c r="K191" s="8" t="e">
        <f>ROUND('10,2'!#REF!*'1,2'!$E$28,0)</f>
        <v>#REF!</v>
      </c>
      <c r="L191" s="8" t="e">
        <f>ROUND('10,2'!#REF!*'1,2'!$E$28,0)</f>
        <v>#REF!</v>
      </c>
      <c r="M191" s="8" t="e">
        <f>ROUND('10,2'!#REF!*'1,2'!$E$28,0)</f>
        <v>#REF!</v>
      </c>
      <c r="N191" s="8">
        <f>ROUND('10,2'!G191*'1,2'!$E$28,0)</f>
        <v>754</v>
      </c>
      <c r="O191" s="68">
        <f t="shared" si="21"/>
        <v>245.05</v>
      </c>
      <c r="P191" s="8">
        <f>ROUND('10,2'!H191*'1,2'!$E$28,0)</f>
        <v>841</v>
      </c>
      <c r="Q191" s="8">
        <f t="shared" si="22"/>
        <v>700.83333333333337</v>
      </c>
      <c r="R191" s="68">
        <f t="shared" si="23"/>
        <v>227.77083333333334</v>
      </c>
      <c r="S191" s="8">
        <f>ROUND('10,2'!I191*'1,2'!$E$28,0)</f>
        <v>1292</v>
      </c>
      <c r="T191" s="68">
        <f t="shared" si="24"/>
        <v>419.90000000000003</v>
      </c>
      <c r="U191" s="8">
        <f>ROUND('10,2'!J191*'1,2'!$E$28,0)</f>
        <v>1419</v>
      </c>
      <c r="V191" s="8">
        <f t="shared" si="25"/>
        <v>1182.5</v>
      </c>
      <c r="W191" s="68">
        <f t="shared" si="26"/>
        <v>384.3125</v>
      </c>
      <c r="X191" s="26"/>
      <c r="Y191" s="26"/>
      <c r="Z191" s="26"/>
      <c r="AA191" s="26"/>
      <c r="AB191" s="26"/>
      <c r="AC191" s="26"/>
      <c r="AD191" s="26"/>
      <c r="AE191" s="26"/>
      <c r="AF191" s="26"/>
      <c r="AG191" s="26"/>
      <c r="AH191" s="26"/>
      <c r="AI191" s="14"/>
      <c r="AK191" s="14"/>
      <c r="AM191" s="14"/>
      <c r="AO191" s="14"/>
      <c r="AQ191" s="14"/>
    </row>
    <row r="192" spans="1:43" ht="12.75" customHeight="1" x14ac:dyDescent="0.2">
      <c r="A192" s="4" t="s">
        <v>1270</v>
      </c>
      <c r="B192" s="4" t="s">
        <v>2576</v>
      </c>
      <c r="C192" s="5" t="s">
        <v>2440</v>
      </c>
      <c r="D192" s="4" t="s">
        <v>15</v>
      </c>
      <c r="E192" s="8">
        <f>ROUND('10,2'!E192*'1,2'!$E$28,0)</f>
        <v>191</v>
      </c>
      <c r="F192" s="68">
        <f t="shared" si="18"/>
        <v>62.075000000000003</v>
      </c>
      <c r="G192" s="8">
        <f>ROUND('10,2'!F192*'1,2'!$E$28,0)</f>
        <v>214</v>
      </c>
      <c r="H192" s="8">
        <f t="shared" si="19"/>
        <v>178.33333333333334</v>
      </c>
      <c r="I192" s="68">
        <f t="shared" si="20"/>
        <v>57.958333333333336</v>
      </c>
      <c r="J192" s="8" t="e">
        <f>ROUND('10,2'!#REF!*'1,2'!$E$28,0)</f>
        <v>#REF!</v>
      </c>
      <c r="K192" s="8" t="e">
        <f>ROUND('10,2'!#REF!*'1,2'!$E$28,0)</f>
        <v>#REF!</v>
      </c>
      <c r="L192" s="8" t="e">
        <f>ROUND('10,2'!#REF!*'1,2'!$E$28,0)</f>
        <v>#REF!</v>
      </c>
      <c r="M192" s="8" t="e">
        <f>ROUND('10,2'!#REF!*'1,2'!$E$28,0)</f>
        <v>#REF!</v>
      </c>
      <c r="N192" s="8">
        <f>ROUND('10,2'!G192*'1,2'!$E$28,0)</f>
        <v>303</v>
      </c>
      <c r="O192" s="68">
        <f t="shared" si="21"/>
        <v>98.475000000000009</v>
      </c>
      <c r="P192" s="8">
        <f>ROUND('10,2'!H192*'1,2'!$E$28,0)</f>
        <v>339</v>
      </c>
      <c r="Q192" s="8">
        <f t="shared" si="22"/>
        <v>282.5</v>
      </c>
      <c r="R192" s="68">
        <f t="shared" si="23"/>
        <v>91.8125</v>
      </c>
      <c r="S192" s="8">
        <f>ROUND('10,2'!I192*'1,2'!$E$28,0)</f>
        <v>491</v>
      </c>
      <c r="T192" s="68">
        <f t="shared" si="24"/>
        <v>159.57500000000002</v>
      </c>
      <c r="U192" s="8">
        <f>ROUND('10,2'!J192*'1,2'!$E$28,0)</f>
        <v>543</v>
      </c>
      <c r="V192" s="8">
        <f t="shared" si="25"/>
        <v>452.5</v>
      </c>
      <c r="W192" s="68">
        <f t="shared" si="26"/>
        <v>147.0625</v>
      </c>
      <c r="X192" s="26"/>
      <c r="Y192" s="26"/>
      <c r="Z192" s="26"/>
      <c r="AA192" s="26"/>
      <c r="AB192" s="26"/>
      <c r="AC192" s="26"/>
      <c r="AD192" s="26"/>
      <c r="AE192" s="26"/>
      <c r="AF192" s="26"/>
      <c r="AG192" s="26"/>
      <c r="AH192" s="26"/>
      <c r="AI192" s="14"/>
      <c r="AK192" s="14"/>
      <c r="AM192" s="14"/>
      <c r="AO192" s="14"/>
      <c r="AQ192" s="14"/>
    </row>
    <row r="193" spans="1:43" ht="12.75" customHeight="1" x14ac:dyDescent="0.2">
      <c r="A193" s="4" t="s">
        <v>1273</v>
      </c>
      <c r="B193" s="4" t="s">
        <v>2577</v>
      </c>
      <c r="C193" s="5" t="s">
        <v>2578</v>
      </c>
      <c r="D193" s="4" t="s">
        <v>15</v>
      </c>
      <c r="E193" s="8">
        <f>ROUND('10,2'!E193*'1,2'!$E$28,0)</f>
        <v>343</v>
      </c>
      <c r="F193" s="68">
        <f t="shared" si="18"/>
        <v>111.47500000000001</v>
      </c>
      <c r="G193" s="8">
        <f>ROUND('10,2'!F193*'1,2'!$E$28,0)</f>
        <v>380</v>
      </c>
      <c r="H193" s="8">
        <f t="shared" si="19"/>
        <v>316.66666666666669</v>
      </c>
      <c r="I193" s="68">
        <f t="shared" si="20"/>
        <v>102.91666666666667</v>
      </c>
      <c r="J193" s="8" t="e">
        <f>ROUND('10,2'!#REF!*'1,2'!$E$28,0)</f>
        <v>#REF!</v>
      </c>
      <c r="K193" s="8" t="e">
        <f>ROUND('10,2'!#REF!*'1,2'!$E$28,0)</f>
        <v>#REF!</v>
      </c>
      <c r="L193" s="8" t="e">
        <f>ROUND('10,2'!#REF!*'1,2'!$E$28,0)</f>
        <v>#REF!</v>
      </c>
      <c r="M193" s="8" t="e">
        <f>ROUND('10,2'!#REF!*'1,2'!$E$28,0)</f>
        <v>#REF!</v>
      </c>
      <c r="N193" s="8">
        <f>ROUND('10,2'!G193*'1,2'!$E$28,0)</f>
        <v>522</v>
      </c>
      <c r="O193" s="68">
        <f t="shared" si="21"/>
        <v>169.65</v>
      </c>
      <c r="P193" s="8">
        <f>ROUND('10,2'!H193*'1,2'!$E$28,0)</f>
        <v>583</v>
      </c>
      <c r="Q193" s="8">
        <f t="shared" si="22"/>
        <v>485.83333333333337</v>
      </c>
      <c r="R193" s="68">
        <f t="shared" si="23"/>
        <v>157.89583333333334</v>
      </c>
      <c r="S193" s="8">
        <f>ROUND('10,2'!I193*'1,2'!$E$28,0)</f>
        <v>874</v>
      </c>
      <c r="T193" s="68">
        <f t="shared" si="24"/>
        <v>284.05</v>
      </c>
      <c r="U193" s="8">
        <f>ROUND('10,2'!J193*'1,2'!$E$28,0)</f>
        <v>966</v>
      </c>
      <c r="V193" s="8">
        <f t="shared" si="25"/>
        <v>805</v>
      </c>
      <c r="W193" s="68">
        <f t="shared" si="26"/>
        <v>261.625</v>
      </c>
      <c r="X193" s="26"/>
      <c r="Y193" s="26"/>
      <c r="Z193" s="26"/>
      <c r="AA193" s="26"/>
      <c r="AB193" s="26"/>
      <c r="AC193" s="26"/>
      <c r="AD193" s="26"/>
      <c r="AE193" s="26"/>
      <c r="AF193" s="26"/>
      <c r="AG193" s="26"/>
      <c r="AH193" s="26"/>
      <c r="AI193" s="14"/>
      <c r="AK193" s="14"/>
      <c r="AM193" s="14"/>
      <c r="AO193" s="14"/>
      <c r="AQ193" s="14"/>
    </row>
    <row r="194" spans="1:43" ht="12.75" customHeight="1" x14ac:dyDescent="0.2">
      <c r="A194" s="4" t="s">
        <v>1276</v>
      </c>
      <c r="B194" s="4" t="s">
        <v>2579</v>
      </c>
      <c r="C194" s="5" t="s">
        <v>2580</v>
      </c>
      <c r="D194" s="4" t="s">
        <v>15</v>
      </c>
      <c r="E194" s="8">
        <f>ROUND('10,2'!E194*'1,2'!$E$28,0)</f>
        <v>104</v>
      </c>
      <c r="F194" s="68">
        <f t="shared" si="18"/>
        <v>33.800000000000004</v>
      </c>
      <c r="G194" s="8">
        <f>ROUND('10,2'!F194*'1,2'!$E$28,0)</f>
        <v>116</v>
      </c>
      <c r="H194" s="8">
        <f t="shared" si="19"/>
        <v>96.666666666666671</v>
      </c>
      <c r="I194" s="68">
        <f t="shared" si="20"/>
        <v>31.416666666666668</v>
      </c>
      <c r="J194" s="8" t="e">
        <f>ROUND('10,2'!#REF!*'1,2'!$E$28,0)</f>
        <v>#REF!</v>
      </c>
      <c r="K194" s="8" t="e">
        <f>ROUND('10,2'!#REF!*'1,2'!$E$28,0)</f>
        <v>#REF!</v>
      </c>
      <c r="L194" s="8" t="e">
        <f>ROUND('10,2'!#REF!*'1,2'!$E$28,0)</f>
        <v>#REF!</v>
      </c>
      <c r="M194" s="8" t="e">
        <f>ROUND('10,2'!#REF!*'1,2'!$E$28,0)</f>
        <v>#REF!</v>
      </c>
      <c r="N194" s="8">
        <f>ROUND('10,2'!G194*'1,2'!$E$28,0)</f>
        <v>155</v>
      </c>
      <c r="O194" s="68">
        <f t="shared" si="21"/>
        <v>50.375</v>
      </c>
      <c r="P194" s="8">
        <f>ROUND('10,2'!H194*'1,2'!$E$28,0)</f>
        <v>171</v>
      </c>
      <c r="Q194" s="8">
        <f t="shared" si="22"/>
        <v>142.5</v>
      </c>
      <c r="R194" s="68">
        <f t="shared" si="23"/>
        <v>46.3125</v>
      </c>
      <c r="S194" s="8">
        <f>ROUND('10,2'!I194*'1,2'!$E$28,0)</f>
        <v>262</v>
      </c>
      <c r="T194" s="68">
        <f t="shared" si="24"/>
        <v>85.15</v>
      </c>
      <c r="U194" s="8">
        <f>ROUND('10,2'!J194*'1,2'!$E$28,0)</f>
        <v>289</v>
      </c>
      <c r="V194" s="8">
        <f t="shared" si="25"/>
        <v>240.83333333333334</v>
      </c>
      <c r="W194" s="68">
        <f t="shared" si="26"/>
        <v>78.270833333333343</v>
      </c>
      <c r="X194" s="26"/>
      <c r="Y194" s="26"/>
      <c r="Z194" s="26"/>
      <c r="AA194" s="26"/>
      <c r="AB194" s="26"/>
      <c r="AC194" s="26"/>
      <c r="AD194" s="26"/>
      <c r="AE194" s="26"/>
      <c r="AF194" s="26"/>
      <c r="AG194" s="26"/>
      <c r="AH194" s="26"/>
      <c r="AI194" s="14"/>
      <c r="AK194" s="14"/>
      <c r="AM194" s="14"/>
      <c r="AO194" s="14"/>
      <c r="AQ194" s="14"/>
    </row>
    <row r="195" spans="1:43" ht="12.75" customHeight="1" x14ac:dyDescent="0.2">
      <c r="A195" s="4" t="s">
        <v>1279</v>
      </c>
      <c r="B195" s="4" t="s">
        <v>2581</v>
      </c>
      <c r="C195" s="5" t="s">
        <v>2582</v>
      </c>
      <c r="D195" s="4" t="s">
        <v>15</v>
      </c>
      <c r="E195" s="8">
        <f>ROUND('10,2'!E195*'1,2'!$E$28,0)</f>
        <v>296</v>
      </c>
      <c r="F195" s="68">
        <f t="shared" si="18"/>
        <v>96.2</v>
      </c>
      <c r="G195" s="8">
        <f>ROUND('10,2'!F195*'1,2'!$E$28,0)</f>
        <v>326</v>
      </c>
      <c r="H195" s="8">
        <f t="shared" si="19"/>
        <v>271.66666666666669</v>
      </c>
      <c r="I195" s="68">
        <f t="shared" si="20"/>
        <v>88.291666666666671</v>
      </c>
      <c r="J195" s="8" t="e">
        <f>ROUND('10,2'!#REF!*'1,2'!$E$28,0)</f>
        <v>#REF!</v>
      </c>
      <c r="K195" s="8" t="e">
        <f>ROUND('10,2'!#REF!*'1,2'!$E$28,0)</f>
        <v>#REF!</v>
      </c>
      <c r="L195" s="8" t="e">
        <f>ROUND('10,2'!#REF!*'1,2'!$E$28,0)</f>
        <v>#REF!</v>
      </c>
      <c r="M195" s="8" t="e">
        <f>ROUND('10,2'!#REF!*'1,2'!$E$28,0)</f>
        <v>#REF!</v>
      </c>
      <c r="N195" s="8">
        <f>ROUND('10,2'!G195*'1,2'!$E$28,0)</f>
        <v>440</v>
      </c>
      <c r="O195" s="68">
        <f t="shared" si="21"/>
        <v>143</v>
      </c>
      <c r="P195" s="8">
        <f>ROUND('10,2'!H195*'1,2'!$E$28,0)</f>
        <v>491</v>
      </c>
      <c r="Q195" s="8">
        <f t="shared" si="22"/>
        <v>409.16666666666669</v>
      </c>
      <c r="R195" s="68">
        <f t="shared" si="23"/>
        <v>132.97916666666669</v>
      </c>
      <c r="S195" s="8">
        <f>ROUND('10,2'!I195*'1,2'!$E$28,0)</f>
        <v>751</v>
      </c>
      <c r="T195" s="68">
        <f t="shared" si="24"/>
        <v>244.07500000000002</v>
      </c>
      <c r="U195" s="8">
        <f>ROUND('10,2'!J195*'1,2'!$E$28,0)</f>
        <v>827</v>
      </c>
      <c r="V195" s="8">
        <f t="shared" si="25"/>
        <v>689.16666666666674</v>
      </c>
      <c r="W195" s="68">
        <f t="shared" si="26"/>
        <v>223.97916666666669</v>
      </c>
      <c r="X195" s="26"/>
      <c r="Y195" s="26"/>
      <c r="Z195" s="26"/>
      <c r="AA195" s="26"/>
      <c r="AB195" s="26"/>
      <c r="AC195" s="26"/>
      <c r="AD195" s="26"/>
      <c r="AE195" s="26"/>
      <c r="AF195" s="26"/>
      <c r="AG195" s="26"/>
      <c r="AH195" s="26"/>
      <c r="AI195" s="14"/>
      <c r="AK195" s="14"/>
      <c r="AM195" s="14"/>
      <c r="AO195" s="14"/>
      <c r="AQ195" s="14"/>
    </row>
    <row r="196" spans="1:43" ht="12.75" customHeight="1" x14ac:dyDescent="0.2">
      <c r="A196" s="4" t="s">
        <v>1282</v>
      </c>
      <c r="B196" s="4" t="s">
        <v>2583</v>
      </c>
      <c r="C196" s="5" t="s">
        <v>2584</v>
      </c>
      <c r="D196" s="4" t="s">
        <v>15</v>
      </c>
      <c r="E196" s="8">
        <f>ROUND('10,2'!E196*'1,2'!$E$28,0)</f>
        <v>345</v>
      </c>
      <c r="F196" s="68">
        <f t="shared" si="18"/>
        <v>112.125</v>
      </c>
      <c r="G196" s="8">
        <f>ROUND('10,2'!F196*'1,2'!$E$28,0)</f>
        <v>381</v>
      </c>
      <c r="H196" s="8">
        <f t="shared" si="19"/>
        <v>317.5</v>
      </c>
      <c r="I196" s="68">
        <f t="shared" si="20"/>
        <v>103.1875</v>
      </c>
      <c r="J196" s="8" t="e">
        <f>ROUND('10,2'!#REF!*'1,2'!$E$28,0)</f>
        <v>#REF!</v>
      </c>
      <c r="K196" s="8" t="e">
        <f>ROUND('10,2'!#REF!*'1,2'!$E$28,0)</f>
        <v>#REF!</v>
      </c>
      <c r="L196" s="8" t="e">
        <f>ROUND('10,2'!#REF!*'1,2'!$E$28,0)</f>
        <v>#REF!</v>
      </c>
      <c r="M196" s="8" t="e">
        <f>ROUND('10,2'!#REF!*'1,2'!$E$28,0)</f>
        <v>#REF!</v>
      </c>
      <c r="N196" s="8">
        <f>ROUND('10,2'!G196*'1,2'!$E$28,0)</f>
        <v>513</v>
      </c>
      <c r="O196" s="68">
        <f t="shared" si="21"/>
        <v>166.72499999999999</v>
      </c>
      <c r="P196" s="8">
        <f>ROUND('10,2'!H196*'1,2'!$E$28,0)</f>
        <v>574</v>
      </c>
      <c r="Q196" s="8">
        <f t="shared" si="22"/>
        <v>478.33333333333337</v>
      </c>
      <c r="R196" s="68">
        <f t="shared" si="23"/>
        <v>155.45833333333334</v>
      </c>
      <c r="S196" s="8">
        <f>ROUND('10,2'!I196*'1,2'!$E$28,0)</f>
        <v>878</v>
      </c>
      <c r="T196" s="68">
        <f t="shared" si="24"/>
        <v>285.35000000000002</v>
      </c>
      <c r="U196" s="8">
        <f>ROUND('10,2'!J196*'1,2'!$E$28,0)</f>
        <v>965</v>
      </c>
      <c r="V196" s="8">
        <f t="shared" si="25"/>
        <v>804.16666666666674</v>
      </c>
      <c r="W196" s="68">
        <f t="shared" si="26"/>
        <v>261.35416666666669</v>
      </c>
      <c r="X196" s="26"/>
      <c r="Y196" s="26"/>
      <c r="Z196" s="26"/>
      <c r="AA196" s="26"/>
      <c r="AB196" s="26"/>
      <c r="AC196" s="26"/>
      <c r="AD196" s="26"/>
      <c r="AE196" s="26"/>
      <c r="AF196" s="26"/>
      <c r="AG196" s="26"/>
      <c r="AH196" s="26"/>
      <c r="AI196" s="14"/>
      <c r="AK196" s="14"/>
      <c r="AM196" s="14"/>
      <c r="AO196" s="14"/>
      <c r="AQ196" s="14"/>
    </row>
    <row r="197" spans="1:43" ht="12.75" customHeight="1" x14ac:dyDescent="0.2">
      <c r="A197" s="4" t="s">
        <v>1285</v>
      </c>
      <c r="B197" s="4" t="s">
        <v>2585</v>
      </c>
      <c r="C197" s="5" t="s">
        <v>2586</v>
      </c>
      <c r="D197" s="4" t="s">
        <v>15</v>
      </c>
      <c r="E197" s="8">
        <f>ROUND('10,2'!E197*'1,2'!$E$28,0)</f>
        <v>305</v>
      </c>
      <c r="F197" s="68">
        <f t="shared" si="18"/>
        <v>99.125</v>
      </c>
      <c r="G197" s="8">
        <f>ROUND('10,2'!F197*'1,2'!$E$28,0)</f>
        <v>337</v>
      </c>
      <c r="H197" s="8">
        <f t="shared" si="19"/>
        <v>280.83333333333337</v>
      </c>
      <c r="I197" s="68">
        <f t="shared" si="20"/>
        <v>91.270833333333343</v>
      </c>
      <c r="J197" s="8" t="e">
        <f>ROUND('10,2'!#REF!*'1,2'!$E$28,0)</f>
        <v>#REF!</v>
      </c>
      <c r="K197" s="8" t="e">
        <f>ROUND('10,2'!#REF!*'1,2'!$E$28,0)</f>
        <v>#REF!</v>
      </c>
      <c r="L197" s="8" t="e">
        <f>ROUND('10,2'!#REF!*'1,2'!$E$28,0)</f>
        <v>#REF!</v>
      </c>
      <c r="M197" s="8" t="e">
        <f>ROUND('10,2'!#REF!*'1,2'!$E$28,0)</f>
        <v>#REF!</v>
      </c>
      <c r="N197" s="8">
        <f>ROUND('10,2'!G197*'1,2'!$E$28,0)</f>
        <v>455</v>
      </c>
      <c r="O197" s="68">
        <f t="shared" si="21"/>
        <v>147.875</v>
      </c>
      <c r="P197" s="8">
        <f>ROUND('10,2'!H197*'1,2'!$E$28,0)</f>
        <v>506</v>
      </c>
      <c r="Q197" s="8">
        <f t="shared" si="22"/>
        <v>421.66666666666669</v>
      </c>
      <c r="R197" s="68">
        <f t="shared" si="23"/>
        <v>137.04166666666669</v>
      </c>
      <c r="S197" s="8">
        <f>ROUND('10,2'!I197*'1,2'!$E$28,0)</f>
        <v>777</v>
      </c>
      <c r="T197" s="68">
        <f t="shared" si="24"/>
        <v>252.52500000000001</v>
      </c>
      <c r="U197" s="8">
        <f>ROUND('10,2'!J197*'1,2'!$E$28,0)</f>
        <v>854</v>
      </c>
      <c r="V197" s="8">
        <f t="shared" si="25"/>
        <v>711.66666666666674</v>
      </c>
      <c r="W197" s="68">
        <f t="shared" si="26"/>
        <v>231.29166666666669</v>
      </c>
      <c r="X197" s="26"/>
      <c r="Y197" s="26"/>
      <c r="Z197" s="26"/>
      <c r="AA197" s="26"/>
      <c r="AB197" s="26"/>
      <c r="AC197" s="26"/>
      <c r="AD197" s="26"/>
      <c r="AE197" s="26"/>
      <c r="AF197" s="26"/>
      <c r="AG197" s="26"/>
      <c r="AH197" s="26"/>
      <c r="AI197" s="14"/>
      <c r="AK197" s="14"/>
      <c r="AM197" s="14"/>
      <c r="AO197" s="14"/>
      <c r="AQ197" s="14"/>
    </row>
    <row r="198" spans="1:43" ht="12.75" customHeight="1" x14ac:dyDescent="0.2">
      <c r="A198" s="4" t="s">
        <v>1288</v>
      </c>
      <c r="B198" s="4" t="s">
        <v>2587</v>
      </c>
      <c r="C198" s="5" t="s">
        <v>2588</v>
      </c>
      <c r="D198" s="4" t="s">
        <v>15</v>
      </c>
      <c r="E198" s="8">
        <f>ROUND('10,2'!E198*'1,2'!$E$28,0)</f>
        <v>173</v>
      </c>
      <c r="F198" s="68">
        <f t="shared" si="18"/>
        <v>56.225000000000001</v>
      </c>
      <c r="G198" s="8">
        <f>ROUND('10,2'!F198*'1,2'!$E$28,0)</f>
        <v>193</v>
      </c>
      <c r="H198" s="8">
        <f t="shared" si="19"/>
        <v>160.83333333333334</v>
      </c>
      <c r="I198" s="68">
        <f t="shared" si="20"/>
        <v>52.270833333333336</v>
      </c>
      <c r="J198" s="8" t="e">
        <f>ROUND('10,2'!#REF!*'1,2'!$E$28,0)</f>
        <v>#REF!</v>
      </c>
      <c r="K198" s="8" t="e">
        <f>ROUND('10,2'!#REF!*'1,2'!$E$28,0)</f>
        <v>#REF!</v>
      </c>
      <c r="L198" s="8" t="e">
        <f>ROUND('10,2'!#REF!*'1,2'!$E$28,0)</f>
        <v>#REF!</v>
      </c>
      <c r="M198" s="8" t="e">
        <f>ROUND('10,2'!#REF!*'1,2'!$E$28,0)</f>
        <v>#REF!</v>
      </c>
      <c r="N198" s="8">
        <f>ROUND('10,2'!G198*'1,2'!$E$28,0)</f>
        <v>256</v>
      </c>
      <c r="O198" s="68">
        <f t="shared" si="21"/>
        <v>83.2</v>
      </c>
      <c r="P198" s="8">
        <f>ROUND('10,2'!H198*'1,2'!$E$28,0)</f>
        <v>287</v>
      </c>
      <c r="Q198" s="8">
        <f t="shared" si="22"/>
        <v>239.16666666666669</v>
      </c>
      <c r="R198" s="68">
        <f t="shared" si="23"/>
        <v>77.729166666666671</v>
      </c>
      <c r="S198" s="8">
        <f>ROUND('10,2'!I198*'1,2'!$E$28,0)</f>
        <v>439</v>
      </c>
      <c r="T198" s="68">
        <f t="shared" si="24"/>
        <v>142.67500000000001</v>
      </c>
      <c r="U198" s="8">
        <f>ROUND('10,2'!J198*'1,2'!$E$28,0)</f>
        <v>481</v>
      </c>
      <c r="V198" s="8">
        <f t="shared" si="25"/>
        <v>400.83333333333337</v>
      </c>
      <c r="W198" s="68">
        <f t="shared" si="26"/>
        <v>130.27083333333334</v>
      </c>
      <c r="X198" s="26"/>
      <c r="Y198" s="26"/>
      <c r="Z198" s="26"/>
      <c r="AA198" s="26"/>
      <c r="AB198" s="26"/>
      <c r="AC198" s="26"/>
      <c r="AD198" s="26"/>
      <c r="AE198" s="26"/>
      <c r="AF198" s="26"/>
      <c r="AG198" s="26"/>
      <c r="AH198" s="26"/>
      <c r="AI198" s="14"/>
      <c r="AK198" s="14"/>
      <c r="AM198" s="14"/>
      <c r="AO198" s="14"/>
      <c r="AQ198" s="14"/>
    </row>
    <row r="199" spans="1:43" ht="12.75" customHeight="1" x14ac:dyDescent="0.2">
      <c r="A199" s="4" t="s">
        <v>1291</v>
      </c>
      <c r="B199" s="4" t="s">
        <v>2589</v>
      </c>
      <c r="C199" s="5" t="s">
        <v>2590</v>
      </c>
      <c r="D199" s="4" t="s">
        <v>15</v>
      </c>
      <c r="E199" s="8">
        <f>ROUND('10,2'!E199*'1,2'!$E$28,0)</f>
        <v>124</v>
      </c>
      <c r="F199" s="68">
        <f t="shared" si="18"/>
        <v>40.300000000000004</v>
      </c>
      <c r="G199" s="8">
        <f>ROUND('10,2'!F199*'1,2'!$E$28,0)</f>
        <v>136</v>
      </c>
      <c r="H199" s="8">
        <f t="shared" si="19"/>
        <v>113.33333333333334</v>
      </c>
      <c r="I199" s="68">
        <f t="shared" si="20"/>
        <v>36.833333333333336</v>
      </c>
      <c r="J199" s="8" t="e">
        <f>ROUND('10,2'!#REF!*'1,2'!$E$28,0)</f>
        <v>#REF!</v>
      </c>
      <c r="K199" s="8" t="e">
        <f>ROUND('10,2'!#REF!*'1,2'!$E$28,0)</f>
        <v>#REF!</v>
      </c>
      <c r="L199" s="8" t="e">
        <f>ROUND('10,2'!#REF!*'1,2'!$E$28,0)</f>
        <v>#REF!</v>
      </c>
      <c r="M199" s="8" t="e">
        <f>ROUND('10,2'!#REF!*'1,2'!$E$28,0)</f>
        <v>#REF!</v>
      </c>
      <c r="N199" s="8">
        <f>ROUND('10,2'!G199*'1,2'!$E$28,0)</f>
        <v>183</v>
      </c>
      <c r="O199" s="68">
        <f t="shared" si="21"/>
        <v>59.475000000000001</v>
      </c>
      <c r="P199" s="8">
        <f>ROUND('10,2'!H199*'1,2'!$E$28,0)</f>
        <v>205</v>
      </c>
      <c r="Q199" s="8">
        <f t="shared" si="22"/>
        <v>170.83333333333334</v>
      </c>
      <c r="R199" s="68">
        <f t="shared" si="23"/>
        <v>55.520833333333336</v>
      </c>
      <c r="S199" s="8">
        <f>ROUND('10,2'!I199*'1,2'!$E$28,0)</f>
        <v>313</v>
      </c>
      <c r="T199" s="68">
        <f t="shared" si="24"/>
        <v>101.72500000000001</v>
      </c>
      <c r="U199" s="8">
        <f>ROUND('10,2'!J199*'1,2'!$E$28,0)</f>
        <v>344</v>
      </c>
      <c r="V199" s="8">
        <f t="shared" si="25"/>
        <v>286.66666666666669</v>
      </c>
      <c r="W199" s="68">
        <f t="shared" si="26"/>
        <v>93.166666666666671</v>
      </c>
      <c r="X199" s="26"/>
      <c r="Y199" s="26"/>
      <c r="Z199" s="26"/>
      <c r="AA199" s="26"/>
      <c r="AB199" s="26"/>
      <c r="AC199" s="26"/>
      <c r="AD199" s="26"/>
      <c r="AE199" s="26"/>
      <c r="AF199" s="26"/>
      <c r="AG199" s="26"/>
      <c r="AH199" s="26"/>
      <c r="AI199" s="14"/>
      <c r="AK199" s="14"/>
      <c r="AM199" s="14"/>
      <c r="AO199" s="14"/>
      <c r="AQ199" s="14"/>
    </row>
    <row r="200" spans="1:43" ht="12.75" customHeight="1" x14ac:dyDescent="0.2">
      <c r="A200" s="4" t="s">
        <v>1294</v>
      </c>
      <c r="B200" s="4" t="s">
        <v>2591</v>
      </c>
      <c r="C200" s="5" t="s">
        <v>2592</v>
      </c>
      <c r="D200" s="4" t="s">
        <v>15</v>
      </c>
      <c r="E200" s="8">
        <f>ROUND('10,2'!E200*'1,2'!$E$28,0)</f>
        <v>129</v>
      </c>
      <c r="F200" s="68">
        <f t="shared" si="18"/>
        <v>41.925000000000004</v>
      </c>
      <c r="G200" s="8">
        <f>ROUND('10,2'!F200*'1,2'!$E$28,0)</f>
        <v>140</v>
      </c>
      <c r="H200" s="8">
        <f t="shared" si="19"/>
        <v>116.66666666666667</v>
      </c>
      <c r="I200" s="68">
        <f t="shared" si="20"/>
        <v>37.916666666666671</v>
      </c>
      <c r="J200" s="8" t="e">
        <f>ROUND('10,2'!#REF!*'1,2'!$E$28,0)</f>
        <v>#REF!</v>
      </c>
      <c r="K200" s="8" t="e">
        <f>ROUND('10,2'!#REF!*'1,2'!$E$28,0)</f>
        <v>#REF!</v>
      </c>
      <c r="L200" s="8" t="e">
        <f>ROUND('10,2'!#REF!*'1,2'!$E$28,0)</f>
        <v>#REF!</v>
      </c>
      <c r="M200" s="8" t="e">
        <f>ROUND('10,2'!#REF!*'1,2'!$E$28,0)</f>
        <v>#REF!</v>
      </c>
      <c r="N200" s="8">
        <f>ROUND('10,2'!G200*'1,2'!$E$28,0)</f>
        <v>191</v>
      </c>
      <c r="O200" s="68">
        <f t="shared" si="21"/>
        <v>62.075000000000003</v>
      </c>
      <c r="P200" s="8">
        <f>ROUND('10,2'!H200*'1,2'!$E$28,0)</f>
        <v>214</v>
      </c>
      <c r="Q200" s="8">
        <f t="shared" si="22"/>
        <v>178.33333333333334</v>
      </c>
      <c r="R200" s="68">
        <f t="shared" si="23"/>
        <v>57.958333333333336</v>
      </c>
      <c r="S200" s="8">
        <f>ROUND('10,2'!I200*'1,2'!$E$28,0)</f>
        <v>326</v>
      </c>
      <c r="T200" s="68">
        <f t="shared" si="24"/>
        <v>105.95</v>
      </c>
      <c r="U200" s="8">
        <f>ROUND('10,2'!J200*'1,2'!$E$28,0)</f>
        <v>359</v>
      </c>
      <c r="V200" s="8">
        <f t="shared" si="25"/>
        <v>299.16666666666669</v>
      </c>
      <c r="W200" s="68">
        <f t="shared" si="26"/>
        <v>97.229166666666671</v>
      </c>
      <c r="X200" s="26"/>
      <c r="Y200" s="26"/>
      <c r="Z200" s="26"/>
      <c r="AA200" s="26"/>
      <c r="AB200" s="26"/>
      <c r="AC200" s="26"/>
      <c r="AD200" s="26"/>
      <c r="AE200" s="26"/>
      <c r="AF200" s="26"/>
      <c r="AG200" s="26"/>
      <c r="AH200" s="26"/>
      <c r="AI200" s="14"/>
      <c r="AK200" s="14"/>
      <c r="AM200" s="14"/>
      <c r="AO200" s="14"/>
      <c r="AQ200" s="14"/>
    </row>
    <row r="201" spans="1:43" ht="12.75" customHeight="1" x14ac:dyDescent="0.2">
      <c r="A201" s="4" t="s">
        <v>1297</v>
      </c>
      <c r="B201" s="4" t="s">
        <v>2593</v>
      </c>
      <c r="C201" s="5" t="s">
        <v>2594</v>
      </c>
      <c r="D201" s="4" t="s">
        <v>15</v>
      </c>
      <c r="E201" s="8">
        <f>ROUND('10,2'!E201*'1,2'!$E$28,0)</f>
        <v>395</v>
      </c>
      <c r="F201" s="68">
        <f t="shared" si="18"/>
        <v>128.375</v>
      </c>
      <c r="G201" s="8">
        <f>ROUND('10,2'!F201*'1,2'!$E$28,0)</f>
        <v>436</v>
      </c>
      <c r="H201" s="8">
        <f t="shared" si="19"/>
        <v>363.33333333333337</v>
      </c>
      <c r="I201" s="68">
        <f t="shared" si="20"/>
        <v>118.08333333333334</v>
      </c>
      <c r="J201" s="8" t="e">
        <f>ROUND('10,2'!#REF!*'1,2'!$E$28,0)</f>
        <v>#REF!</v>
      </c>
      <c r="K201" s="8" t="e">
        <f>ROUND('10,2'!#REF!*'1,2'!$E$28,0)</f>
        <v>#REF!</v>
      </c>
      <c r="L201" s="8" t="e">
        <f>ROUND('10,2'!#REF!*'1,2'!$E$28,0)</f>
        <v>#REF!</v>
      </c>
      <c r="M201" s="8" t="e">
        <f>ROUND('10,2'!#REF!*'1,2'!$E$28,0)</f>
        <v>#REF!</v>
      </c>
      <c r="N201" s="8">
        <f>ROUND('10,2'!G201*'1,2'!$E$28,0)</f>
        <v>585</v>
      </c>
      <c r="O201" s="68">
        <f t="shared" si="21"/>
        <v>190.125</v>
      </c>
      <c r="P201" s="8">
        <f>ROUND('10,2'!H201*'1,2'!$E$28,0)</f>
        <v>656</v>
      </c>
      <c r="Q201" s="8">
        <f t="shared" si="22"/>
        <v>546.66666666666674</v>
      </c>
      <c r="R201" s="68">
        <f t="shared" si="23"/>
        <v>177.66666666666669</v>
      </c>
      <c r="S201" s="8">
        <f>ROUND('10,2'!I201*'1,2'!$E$28,0)</f>
        <v>1003</v>
      </c>
      <c r="T201" s="68">
        <f t="shared" si="24"/>
        <v>325.97500000000002</v>
      </c>
      <c r="U201" s="8">
        <f>ROUND('10,2'!J201*'1,2'!$E$28,0)</f>
        <v>1102</v>
      </c>
      <c r="V201" s="8">
        <f t="shared" si="25"/>
        <v>918.33333333333337</v>
      </c>
      <c r="W201" s="68">
        <f t="shared" si="26"/>
        <v>298.45833333333337</v>
      </c>
      <c r="X201" s="26"/>
      <c r="Y201" s="26"/>
      <c r="Z201" s="26"/>
      <c r="AA201" s="26"/>
      <c r="AB201" s="26"/>
      <c r="AC201" s="26"/>
      <c r="AD201" s="26"/>
      <c r="AE201" s="26"/>
      <c r="AF201" s="26"/>
      <c r="AG201" s="26"/>
      <c r="AH201" s="26"/>
      <c r="AI201" s="14"/>
      <c r="AK201" s="14"/>
      <c r="AM201" s="14"/>
      <c r="AO201" s="14"/>
      <c r="AQ201" s="14"/>
    </row>
    <row r="202" spans="1:43" ht="12.75" customHeight="1" x14ac:dyDescent="0.2">
      <c r="A202" s="4" t="s">
        <v>1300</v>
      </c>
      <c r="B202" s="4" t="s">
        <v>2595</v>
      </c>
      <c r="C202" s="5" t="s">
        <v>2596</v>
      </c>
      <c r="D202" s="4" t="s">
        <v>15</v>
      </c>
      <c r="E202" s="8">
        <f>ROUND('10,2'!E202*'1,2'!$E$28,0)</f>
        <v>741</v>
      </c>
      <c r="F202" s="68">
        <f t="shared" si="18"/>
        <v>240.82500000000002</v>
      </c>
      <c r="G202" s="8">
        <f>ROUND('10,2'!F202*'1,2'!$E$28,0)</f>
        <v>817</v>
      </c>
      <c r="H202" s="8">
        <f t="shared" si="19"/>
        <v>680.83333333333337</v>
      </c>
      <c r="I202" s="68">
        <f t="shared" si="20"/>
        <v>221.27083333333334</v>
      </c>
      <c r="J202" s="8" t="e">
        <f>ROUND('10,2'!#REF!*'1,2'!$E$28,0)</f>
        <v>#REF!</v>
      </c>
      <c r="K202" s="8" t="e">
        <f>ROUND('10,2'!#REF!*'1,2'!$E$28,0)</f>
        <v>#REF!</v>
      </c>
      <c r="L202" s="8" t="e">
        <f>ROUND('10,2'!#REF!*'1,2'!$E$28,0)</f>
        <v>#REF!</v>
      </c>
      <c r="M202" s="8" t="e">
        <f>ROUND('10,2'!#REF!*'1,2'!$E$28,0)</f>
        <v>#REF!</v>
      </c>
      <c r="N202" s="8">
        <f>ROUND('10,2'!G202*'1,2'!$E$28,0)</f>
        <v>1099</v>
      </c>
      <c r="O202" s="68">
        <f t="shared" si="21"/>
        <v>357.17500000000001</v>
      </c>
      <c r="P202" s="8">
        <f>ROUND('10,2'!H202*'1,2'!$E$28,0)</f>
        <v>1225</v>
      </c>
      <c r="Q202" s="8">
        <f t="shared" si="22"/>
        <v>1020.8333333333334</v>
      </c>
      <c r="R202" s="68">
        <f t="shared" si="23"/>
        <v>331.77083333333337</v>
      </c>
      <c r="S202" s="8">
        <f>ROUND('10,2'!I202*'1,2'!$E$28,0)</f>
        <v>1881</v>
      </c>
      <c r="T202" s="68">
        <f t="shared" si="24"/>
        <v>611.32500000000005</v>
      </c>
      <c r="U202" s="8">
        <f>ROUND('10,2'!J202*'1,2'!$E$28,0)</f>
        <v>2064</v>
      </c>
      <c r="V202" s="8">
        <f t="shared" si="25"/>
        <v>1720</v>
      </c>
      <c r="W202" s="68">
        <f t="shared" si="26"/>
        <v>559</v>
      </c>
      <c r="X202" s="26"/>
      <c r="Y202" s="26"/>
      <c r="Z202" s="26"/>
      <c r="AA202" s="26"/>
      <c r="AB202" s="26"/>
      <c r="AC202" s="26"/>
      <c r="AD202" s="26"/>
      <c r="AE202" s="26"/>
      <c r="AF202" s="26"/>
      <c r="AG202" s="26"/>
      <c r="AH202" s="26"/>
      <c r="AI202" s="14"/>
      <c r="AK202" s="14"/>
      <c r="AM202" s="14"/>
      <c r="AO202" s="14"/>
      <c r="AQ202" s="14"/>
    </row>
    <row r="203" spans="1:43" ht="12.75" customHeight="1" x14ac:dyDescent="0.2">
      <c r="A203" s="4" t="s">
        <v>1303</v>
      </c>
      <c r="B203" s="4" t="s">
        <v>2597</v>
      </c>
      <c r="C203" s="5" t="s">
        <v>2598</v>
      </c>
      <c r="D203" s="4" t="s">
        <v>15</v>
      </c>
      <c r="E203" s="8">
        <f>ROUND('10,2'!E203*'1,2'!$E$28,0)</f>
        <v>1232</v>
      </c>
      <c r="F203" s="68">
        <f t="shared" ref="F203:F266" si="27">E203*$C$5</f>
        <v>400.40000000000003</v>
      </c>
      <c r="G203" s="8">
        <f>ROUND('10,2'!F203*'1,2'!$E$28,0)</f>
        <v>1361</v>
      </c>
      <c r="H203" s="8">
        <f t="shared" ref="H203:H266" si="28">G203/1.2</f>
        <v>1134.1666666666667</v>
      </c>
      <c r="I203" s="68">
        <f t="shared" ref="I203:I266" si="29">H203*$C$5</f>
        <v>368.60416666666669</v>
      </c>
      <c r="J203" s="8" t="e">
        <f>ROUND('10,2'!#REF!*'1,2'!$E$28,0)</f>
        <v>#REF!</v>
      </c>
      <c r="K203" s="8" t="e">
        <f>ROUND('10,2'!#REF!*'1,2'!$E$28,0)</f>
        <v>#REF!</v>
      </c>
      <c r="L203" s="8" t="e">
        <f>ROUND('10,2'!#REF!*'1,2'!$E$28,0)</f>
        <v>#REF!</v>
      </c>
      <c r="M203" s="8" t="e">
        <f>ROUND('10,2'!#REF!*'1,2'!$E$28,0)</f>
        <v>#REF!</v>
      </c>
      <c r="N203" s="8">
        <f>ROUND('10,2'!G203*'1,2'!$E$28,0)</f>
        <v>1830</v>
      </c>
      <c r="O203" s="68">
        <f t="shared" ref="O203:O266" si="30">N203*$C$5</f>
        <v>594.75</v>
      </c>
      <c r="P203" s="8">
        <f>ROUND('10,2'!H203*'1,2'!$E$28,0)</f>
        <v>2045</v>
      </c>
      <c r="Q203" s="8">
        <f t="shared" ref="Q203:Q266" si="31">P203/1.2</f>
        <v>1704.1666666666667</v>
      </c>
      <c r="R203" s="68">
        <f t="shared" ref="R203:R266" si="32">Q203*$C$5</f>
        <v>553.85416666666674</v>
      </c>
      <c r="S203" s="8">
        <f>ROUND('10,2'!I203*'1,2'!$E$28,0)</f>
        <v>3133</v>
      </c>
      <c r="T203" s="68">
        <f t="shared" ref="T203:T266" si="33">S203*$C$5</f>
        <v>1018.225</v>
      </c>
      <c r="U203" s="8">
        <f>ROUND('10,2'!J203*'1,2'!$E$28,0)</f>
        <v>3441</v>
      </c>
      <c r="V203" s="8">
        <f t="shared" ref="V203:V266" si="34">U203/1.2</f>
        <v>2867.5</v>
      </c>
      <c r="W203" s="68">
        <f t="shared" ref="W203:W266" si="35">V203*$C$5</f>
        <v>931.9375</v>
      </c>
      <c r="X203" s="26"/>
      <c r="Y203" s="26"/>
      <c r="Z203" s="26"/>
      <c r="AA203" s="26"/>
      <c r="AB203" s="26"/>
      <c r="AC203" s="26"/>
      <c r="AD203" s="26"/>
      <c r="AE203" s="26"/>
      <c r="AF203" s="26"/>
      <c r="AG203" s="26"/>
      <c r="AH203" s="26"/>
      <c r="AI203" s="14"/>
      <c r="AK203" s="14"/>
      <c r="AM203" s="14"/>
      <c r="AO203" s="14"/>
      <c r="AQ203" s="14"/>
    </row>
    <row r="204" spans="1:43" ht="12.75" customHeight="1" x14ac:dyDescent="0.2">
      <c r="A204" s="4" t="s">
        <v>1306</v>
      </c>
      <c r="B204" s="4" t="s">
        <v>2599</v>
      </c>
      <c r="C204" s="5" t="s">
        <v>2600</v>
      </c>
      <c r="D204" s="4" t="s">
        <v>15</v>
      </c>
      <c r="E204" s="8">
        <f>ROUND('10,2'!E204*'1,2'!$E$28,0)</f>
        <v>986</v>
      </c>
      <c r="F204" s="68">
        <f t="shared" si="27"/>
        <v>320.45</v>
      </c>
      <c r="G204" s="8">
        <f>ROUND('10,2'!F204*'1,2'!$E$28,0)</f>
        <v>1090</v>
      </c>
      <c r="H204" s="8">
        <f t="shared" si="28"/>
        <v>908.33333333333337</v>
      </c>
      <c r="I204" s="68">
        <f t="shared" si="29"/>
        <v>295.20833333333337</v>
      </c>
      <c r="J204" s="8" t="e">
        <f>ROUND('10,2'!#REF!*'1,2'!$E$28,0)</f>
        <v>#REF!</v>
      </c>
      <c r="K204" s="8" t="e">
        <f>ROUND('10,2'!#REF!*'1,2'!$E$28,0)</f>
        <v>#REF!</v>
      </c>
      <c r="L204" s="8" t="e">
        <f>ROUND('10,2'!#REF!*'1,2'!$E$28,0)</f>
        <v>#REF!</v>
      </c>
      <c r="M204" s="8" t="e">
        <f>ROUND('10,2'!#REF!*'1,2'!$E$28,0)</f>
        <v>#REF!</v>
      </c>
      <c r="N204" s="8">
        <f>ROUND('10,2'!G204*'1,2'!$E$28,0)</f>
        <v>1464</v>
      </c>
      <c r="O204" s="68">
        <f t="shared" si="30"/>
        <v>475.8</v>
      </c>
      <c r="P204" s="8">
        <f>ROUND('10,2'!H204*'1,2'!$E$28,0)</f>
        <v>1636</v>
      </c>
      <c r="Q204" s="8">
        <f t="shared" si="31"/>
        <v>1363.3333333333335</v>
      </c>
      <c r="R204" s="68">
        <f t="shared" si="32"/>
        <v>443.08333333333337</v>
      </c>
      <c r="S204" s="8">
        <f>ROUND('10,2'!I204*'1,2'!$E$28,0)</f>
        <v>2506</v>
      </c>
      <c r="T204" s="68">
        <f t="shared" si="33"/>
        <v>814.45</v>
      </c>
      <c r="U204" s="8">
        <f>ROUND('10,2'!J204*'1,2'!$E$28,0)</f>
        <v>2752</v>
      </c>
      <c r="V204" s="8">
        <f t="shared" si="34"/>
        <v>2293.3333333333335</v>
      </c>
      <c r="W204" s="68">
        <f t="shared" si="35"/>
        <v>745.33333333333337</v>
      </c>
      <c r="X204" s="26"/>
      <c r="Y204" s="26"/>
      <c r="Z204" s="26"/>
      <c r="AA204" s="26"/>
      <c r="AB204" s="26"/>
      <c r="AC204" s="26"/>
      <c r="AD204" s="26"/>
      <c r="AE204" s="26"/>
      <c r="AF204" s="26"/>
      <c r="AG204" s="26"/>
      <c r="AH204" s="26"/>
      <c r="AI204" s="14"/>
      <c r="AK204" s="14"/>
      <c r="AM204" s="14"/>
      <c r="AO204" s="14"/>
      <c r="AQ204" s="14"/>
    </row>
    <row r="205" spans="1:43" ht="12.75" customHeight="1" x14ac:dyDescent="0.2">
      <c r="A205" s="4" t="s">
        <v>1309</v>
      </c>
      <c r="B205" s="4" t="s">
        <v>2601</v>
      </c>
      <c r="C205" s="5" t="s">
        <v>2602</v>
      </c>
      <c r="D205" s="4" t="s">
        <v>15</v>
      </c>
      <c r="E205" s="8">
        <f>ROUND('10,2'!E205*'1,2'!$E$28,0)</f>
        <v>246</v>
      </c>
      <c r="F205" s="68">
        <f t="shared" si="27"/>
        <v>79.95</v>
      </c>
      <c r="G205" s="8">
        <f>ROUND('10,2'!F205*'1,2'!$E$28,0)</f>
        <v>273</v>
      </c>
      <c r="H205" s="8">
        <f t="shared" si="28"/>
        <v>227.5</v>
      </c>
      <c r="I205" s="68">
        <f t="shared" si="29"/>
        <v>73.9375</v>
      </c>
      <c r="J205" s="8" t="e">
        <f>ROUND('10,2'!#REF!*'1,2'!$E$28,0)</f>
        <v>#REF!</v>
      </c>
      <c r="K205" s="8" t="e">
        <f>ROUND('10,2'!#REF!*'1,2'!$E$28,0)</f>
        <v>#REF!</v>
      </c>
      <c r="L205" s="8" t="e">
        <f>ROUND('10,2'!#REF!*'1,2'!$E$28,0)</f>
        <v>#REF!</v>
      </c>
      <c r="M205" s="8" t="e">
        <f>ROUND('10,2'!#REF!*'1,2'!$E$28,0)</f>
        <v>#REF!</v>
      </c>
      <c r="N205" s="8">
        <f>ROUND('10,2'!G205*'1,2'!$E$28,0)</f>
        <v>367</v>
      </c>
      <c r="O205" s="68">
        <f t="shared" si="30"/>
        <v>119.27500000000001</v>
      </c>
      <c r="P205" s="8">
        <f>ROUND('10,2'!H205*'1,2'!$E$28,0)</f>
        <v>408</v>
      </c>
      <c r="Q205" s="8">
        <f t="shared" si="31"/>
        <v>340</v>
      </c>
      <c r="R205" s="68">
        <f t="shared" si="32"/>
        <v>110.5</v>
      </c>
      <c r="S205" s="8">
        <f>ROUND('10,2'!I205*'1,2'!$E$28,0)</f>
        <v>627</v>
      </c>
      <c r="T205" s="68">
        <f t="shared" si="33"/>
        <v>203.77500000000001</v>
      </c>
      <c r="U205" s="8">
        <f>ROUND('10,2'!J205*'1,2'!$E$28,0)</f>
        <v>688</v>
      </c>
      <c r="V205" s="8">
        <f t="shared" si="34"/>
        <v>573.33333333333337</v>
      </c>
      <c r="W205" s="68">
        <f t="shared" si="35"/>
        <v>186.33333333333334</v>
      </c>
      <c r="X205" s="26"/>
      <c r="Y205" s="26"/>
      <c r="Z205" s="26"/>
      <c r="AA205" s="26"/>
      <c r="AB205" s="26"/>
      <c r="AC205" s="26"/>
      <c r="AD205" s="26"/>
      <c r="AE205" s="26"/>
      <c r="AF205" s="26"/>
      <c r="AG205" s="26"/>
      <c r="AH205" s="26"/>
      <c r="AI205" s="14"/>
      <c r="AK205" s="14"/>
      <c r="AM205" s="14"/>
      <c r="AO205" s="14"/>
      <c r="AQ205" s="14"/>
    </row>
    <row r="206" spans="1:43" ht="12.75" customHeight="1" x14ac:dyDescent="0.2">
      <c r="A206" s="4" t="s">
        <v>1312</v>
      </c>
      <c r="B206" s="4" t="s">
        <v>2603</v>
      </c>
      <c r="C206" s="5" t="s">
        <v>2604</v>
      </c>
      <c r="D206" s="4" t="s">
        <v>15</v>
      </c>
      <c r="E206" s="8">
        <f>ROUND('10,2'!E206*'1,2'!$E$28,0)</f>
        <v>1742</v>
      </c>
      <c r="F206" s="68">
        <f t="shared" si="27"/>
        <v>566.15</v>
      </c>
      <c r="G206" s="8">
        <f>ROUND('10,2'!F206*'1,2'!$E$28,0)</f>
        <v>1932</v>
      </c>
      <c r="H206" s="8">
        <f t="shared" si="28"/>
        <v>1610</v>
      </c>
      <c r="I206" s="68">
        <f t="shared" si="29"/>
        <v>523.25</v>
      </c>
      <c r="J206" s="8" t="e">
        <f>ROUND('10,2'!#REF!*'1,2'!$E$28,0)</f>
        <v>#REF!</v>
      </c>
      <c r="K206" s="8" t="e">
        <f>ROUND('10,2'!#REF!*'1,2'!$E$28,0)</f>
        <v>#REF!</v>
      </c>
      <c r="L206" s="8" t="e">
        <f>ROUND('10,2'!#REF!*'1,2'!$E$28,0)</f>
        <v>#REF!</v>
      </c>
      <c r="M206" s="8" t="e">
        <f>ROUND('10,2'!#REF!*'1,2'!$E$28,0)</f>
        <v>#REF!</v>
      </c>
      <c r="N206" s="8">
        <f>ROUND('10,2'!G206*'1,2'!$E$28,0)</f>
        <v>2695</v>
      </c>
      <c r="O206" s="68">
        <f t="shared" si="30"/>
        <v>875.875</v>
      </c>
      <c r="P206" s="8">
        <f>ROUND('10,2'!H206*'1,2'!$E$28,0)</f>
        <v>3024</v>
      </c>
      <c r="Q206" s="8">
        <f t="shared" si="31"/>
        <v>2520</v>
      </c>
      <c r="R206" s="68">
        <f t="shared" si="32"/>
        <v>819</v>
      </c>
      <c r="S206" s="8">
        <f>ROUND('10,2'!I206*'1,2'!$E$28,0)</f>
        <v>4448</v>
      </c>
      <c r="T206" s="68">
        <f t="shared" si="33"/>
        <v>1445.6000000000001</v>
      </c>
      <c r="U206" s="8">
        <f>ROUND('10,2'!J206*'1,2'!$E$28,0)</f>
        <v>4917</v>
      </c>
      <c r="V206" s="8">
        <f t="shared" si="34"/>
        <v>4097.5</v>
      </c>
      <c r="W206" s="68">
        <f t="shared" si="35"/>
        <v>1331.6875</v>
      </c>
      <c r="X206" s="26"/>
      <c r="Y206" s="26"/>
      <c r="Z206" s="26"/>
      <c r="AA206" s="26"/>
      <c r="AB206" s="26"/>
      <c r="AC206" s="26"/>
      <c r="AD206" s="26"/>
      <c r="AE206" s="26"/>
      <c r="AF206" s="26"/>
      <c r="AG206" s="26"/>
      <c r="AH206" s="26"/>
      <c r="AI206" s="14"/>
      <c r="AK206" s="14"/>
      <c r="AM206" s="14"/>
      <c r="AO206" s="14"/>
      <c r="AQ206" s="14"/>
    </row>
    <row r="207" spans="1:43" ht="12.75" customHeight="1" x14ac:dyDescent="0.2">
      <c r="A207" s="4" t="s">
        <v>1315</v>
      </c>
      <c r="B207" s="4" t="s">
        <v>2605</v>
      </c>
      <c r="C207" s="5" t="s">
        <v>2606</v>
      </c>
      <c r="D207" s="4" t="s">
        <v>15</v>
      </c>
      <c r="E207" s="8">
        <f>ROUND('10,2'!E207*'1,2'!$E$28,0)</f>
        <v>741</v>
      </c>
      <c r="F207" s="68">
        <f t="shared" si="27"/>
        <v>240.82500000000002</v>
      </c>
      <c r="G207" s="8">
        <f>ROUND('10,2'!F207*'1,2'!$E$28,0)</f>
        <v>817</v>
      </c>
      <c r="H207" s="8">
        <f t="shared" si="28"/>
        <v>680.83333333333337</v>
      </c>
      <c r="I207" s="68">
        <f t="shared" si="29"/>
        <v>221.27083333333334</v>
      </c>
      <c r="J207" s="8" t="e">
        <f>ROUND('10,2'!#REF!*'1,2'!$E$28,0)</f>
        <v>#REF!</v>
      </c>
      <c r="K207" s="8" t="e">
        <f>ROUND('10,2'!#REF!*'1,2'!$E$28,0)</f>
        <v>#REF!</v>
      </c>
      <c r="L207" s="8" t="e">
        <f>ROUND('10,2'!#REF!*'1,2'!$E$28,0)</f>
        <v>#REF!</v>
      </c>
      <c r="M207" s="8" t="e">
        <f>ROUND('10,2'!#REF!*'1,2'!$E$28,0)</f>
        <v>#REF!</v>
      </c>
      <c r="N207" s="8">
        <f>ROUND('10,2'!G207*'1,2'!$E$28,0)</f>
        <v>1099</v>
      </c>
      <c r="O207" s="68">
        <f t="shared" si="30"/>
        <v>357.17500000000001</v>
      </c>
      <c r="P207" s="8">
        <f>ROUND('10,2'!H207*'1,2'!$E$28,0)</f>
        <v>1225</v>
      </c>
      <c r="Q207" s="8">
        <f t="shared" si="31"/>
        <v>1020.8333333333334</v>
      </c>
      <c r="R207" s="68">
        <f t="shared" si="32"/>
        <v>331.77083333333337</v>
      </c>
      <c r="S207" s="8">
        <f>ROUND('10,2'!I207*'1,2'!$E$28,0)</f>
        <v>1881</v>
      </c>
      <c r="T207" s="68">
        <f t="shared" si="33"/>
        <v>611.32500000000005</v>
      </c>
      <c r="U207" s="8">
        <f>ROUND('10,2'!J207*'1,2'!$E$28,0)</f>
        <v>2064</v>
      </c>
      <c r="V207" s="8">
        <f t="shared" si="34"/>
        <v>1720</v>
      </c>
      <c r="W207" s="68">
        <f t="shared" si="35"/>
        <v>559</v>
      </c>
      <c r="X207" s="26"/>
      <c r="Y207" s="26"/>
      <c r="Z207" s="26"/>
      <c r="AA207" s="26"/>
      <c r="AB207" s="26"/>
      <c r="AC207" s="26"/>
      <c r="AD207" s="26"/>
      <c r="AE207" s="26"/>
      <c r="AF207" s="26"/>
      <c r="AG207" s="26"/>
      <c r="AH207" s="26"/>
      <c r="AI207" s="14"/>
      <c r="AK207" s="14"/>
      <c r="AM207" s="14"/>
      <c r="AO207" s="14"/>
      <c r="AQ207" s="14"/>
    </row>
    <row r="208" spans="1:43" ht="12.75" customHeight="1" x14ac:dyDescent="0.2">
      <c r="A208" s="4" t="s">
        <v>1318</v>
      </c>
      <c r="B208" s="4" t="s">
        <v>2607</v>
      </c>
      <c r="C208" s="5" t="s">
        <v>2588</v>
      </c>
      <c r="D208" s="4" t="s">
        <v>15</v>
      </c>
      <c r="E208" s="8">
        <f>ROUND('10,2'!E208*'1,2'!$E$28,0)</f>
        <v>173</v>
      </c>
      <c r="F208" s="68">
        <f t="shared" si="27"/>
        <v>56.225000000000001</v>
      </c>
      <c r="G208" s="8">
        <f>ROUND('10,2'!F208*'1,2'!$E$28,0)</f>
        <v>193</v>
      </c>
      <c r="H208" s="8">
        <f t="shared" si="28"/>
        <v>160.83333333333334</v>
      </c>
      <c r="I208" s="68">
        <f t="shared" si="29"/>
        <v>52.270833333333336</v>
      </c>
      <c r="J208" s="8" t="e">
        <f>ROUND('10,2'!#REF!*'1,2'!$E$28,0)</f>
        <v>#REF!</v>
      </c>
      <c r="K208" s="8" t="e">
        <f>ROUND('10,2'!#REF!*'1,2'!$E$28,0)</f>
        <v>#REF!</v>
      </c>
      <c r="L208" s="8" t="e">
        <f>ROUND('10,2'!#REF!*'1,2'!$E$28,0)</f>
        <v>#REF!</v>
      </c>
      <c r="M208" s="8" t="e">
        <f>ROUND('10,2'!#REF!*'1,2'!$E$28,0)</f>
        <v>#REF!</v>
      </c>
      <c r="N208" s="8">
        <f>ROUND('10,2'!G208*'1,2'!$E$28,0)</f>
        <v>256</v>
      </c>
      <c r="O208" s="68">
        <f t="shared" si="30"/>
        <v>83.2</v>
      </c>
      <c r="P208" s="8">
        <f>ROUND('10,2'!H208*'1,2'!$E$28,0)</f>
        <v>287</v>
      </c>
      <c r="Q208" s="8">
        <f t="shared" si="31"/>
        <v>239.16666666666669</v>
      </c>
      <c r="R208" s="68">
        <f t="shared" si="32"/>
        <v>77.729166666666671</v>
      </c>
      <c r="S208" s="8">
        <f>ROUND('10,2'!I208*'1,2'!$E$28,0)</f>
        <v>439</v>
      </c>
      <c r="T208" s="68">
        <f t="shared" si="33"/>
        <v>142.67500000000001</v>
      </c>
      <c r="U208" s="8">
        <f>ROUND('10,2'!J208*'1,2'!$E$28,0)</f>
        <v>481</v>
      </c>
      <c r="V208" s="8">
        <f t="shared" si="34"/>
        <v>400.83333333333337</v>
      </c>
      <c r="W208" s="68">
        <f t="shared" si="35"/>
        <v>130.27083333333334</v>
      </c>
      <c r="X208" s="26"/>
      <c r="Y208" s="26"/>
      <c r="Z208" s="26"/>
      <c r="AA208" s="26"/>
      <c r="AB208" s="26"/>
      <c r="AC208" s="26"/>
      <c r="AD208" s="26"/>
      <c r="AE208" s="26"/>
      <c r="AF208" s="26"/>
      <c r="AG208" s="26"/>
      <c r="AH208" s="26"/>
      <c r="AI208" s="14"/>
      <c r="AK208" s="14"/>
      <c r="AM208" s="14"/>
      <c r="AO208" s="14"/>
      <c r="AQ208" s="14"/>
    </row>
    <row r="209" spans="1:43" ht="12.75" customHeight="1" x14ac:dyDescent="0.2">
      <c r="A209" s="4" t="s">
        <v>1321</v>
      </c>
      <c r="B209" s="4" t="s">
        <v>2608</v>
      </c>
      <c r="C209" s="5" t="s">
        <v>2609</v>
      </c>
      <c r="D209" s="4" t="s">
        <v>15</v>
      </c>
      <c r="E209" s="8">
        <f>ROUND('10,2'!E209*'1,2'!$E$28,0)</f>
        <v>176</v>
      </c>
      <c r="F209" s="68">
        <f t="shared" si="27"/>
        <v>57.2</v>
      </c>
      <c r="G209" s="8">
        <f>ROUND('10,2'!F209*'1,2'!$E$28,0)</f>
        <v>198</v>
      </c>
      <c r="H209" s="8">
        <f t="shared" si="28"/>
        <v>165</v>
      </c>
      <c r="I209" s="68">
        <f t="shared" si="29"/>
        <v>53.625</v>
      </c>
      <c r="J209" s="8" t="e">
        <f>ROUND('10,2'!#REF!*'1,2'!$E$28,0)</f>
        <v>#REF!</v>
      </c>
      <c r="K209" s="8" t="e">
        <f>ROUND('10,2'!#REF!*'1,2'!$E$28,0)</f>
        <v>#REF!</v>
      </c>
      <c r="L209" s="8" t="e">
        <f>ROUND('10,2'!#REF!*'1,2'!$E$28,0)</f>
        <v>#REF!</v>
      </c>
      <c r="M209" s="8" t="e">
        <f>ROUND('10,2'!#REF!*'1,2'!$E$28,0)</f>
        <v>#REF!</v>
      </c>
      <c r="N209" s="8">
        <f>ROUND('10,2'!G209*'1,2'!$E$28,0)</f>
        <v>269</v>
      </c>
      <c r="O209" s="68">
        <f t="shared" si="30"/>
        <v>87.424999999999997</v>
      </c>
      <c r="P209" s="8">
        <f>ROUND('10,2'!H209*'1,2'!$E$28,0)</f>
        <v>301</v>
      </c>
      <c r="Q209" s="8">
        <f t="shared" si="31"/>
        <v>250.83333333333334</v>
      </c>
      <c r="R209" s="68">
        <f t="shared" si="32"/>
        <v>81.520833333333343</v>
      </c>
      <c r="S209" s="8">
        <f>ROUND('10,2'!I209*'1,2'!$E$28,0)</f>
        <v>452</v>
      </c>
      <c r="T209" s="68">
        <f t="shared" si="33"/>
        <v>146.9</v>
      </c>
      <c r="U209" s="8">
        <f>ROUND('10,2'!J209*'1,2'!$E$28,0)</f>
        <v>498</v>
      </c>
      <c r="V209" s="8">
        <f t="shared" si="34"/>
        <v>415</v>
      </c>
      <c r="W209" s="68">
        <f t="shared" si="35"/>
        <v>134.875</v>
      </c>
      <c r="X209" s="26"/>
      <c r="Y209" s="26"/>
      <c r="Z209" s="26"/>
      <c r="AA209" s="26"/>
      <c r="AB209" s="26"/>
      <c r="AC209" s="26"/>
      <c r="AD209" s="26"/>
      <c r="AE209" s="26"/>
      <c r="AF209" s="26"/>
      <c r="AG209" s="26"/>
      <c r="AH209" s="26"/>
      <c r="AI209" s="14"/>
      <c r="AK209" s="14"/>
      <c r="AM209" s="14"/>
      <c r="AO209" s="14"/>
      <c r="AQ209" s="14"/>
    </row>
    <row r="210" spans="1:43" ht="12.75" customHeight="1" x14ac:dyDescent="0.2">
      <c r="A210" s="4" t="s">
        <v>1324</v>
      </c>
      <c r="B210" s="4" t="s">
        <v>2610</v>
      </c>
      <c r="C210" s="5" t="s">
        <v>2611</v>
      </c>
      <c r="D210" s="4" t="s">
        <v>15</v>
      </c>
      <c r="E210" s="8">
        <f>ROUND('10,2'!E210*'1,2'!$E$28,0)</f>
        <v>1342</v>
      </c>
      <c r="F210" s="68">
        <f t="shared" si="27"/>
        <v>436.15000000000003</v>
      </c>
      <c r="G210" s="8">
        <f>ROUND('10,2'!F210*'1,2'!$E$28,0)</f>
        <v>1485</v>
      </c>
      <c r="H210" s="8">
        <f t="shared" si="28"/>
        <v>1237.5</v>
      </c>
      <c r="I210" s="68">
        <f t="shared" si="29"/>
        <v>402.1875</v>
      </c>
      <c r="J210" s="8" t="e">
        <f>ROUND('10,2'!#REF!*'1,2'!$E$28,0)</f>
        <v>#REF!</v>
      </c>
      <c r="K210" s="8" t="e">
        <f>ROUND('10,2'!#REF!*'1,2'!$E$28,0)</f>
        <v>#REF!</v>
      </c>
      <c r="L210" s="8" t="e">
        <f>ROUND('10,2'!#REF!*'1,2'!$E$28,0)</f>
        <v>#REF!</v>
      </c>
      <c r="M210" s="8" t="e">
        <f>ROUND('10,2'!#REF!*'1,2'!$E$28,0)</f>
        <v>#REF!</v>
      </c>
      <c r="N210" s="8">
        <f>ROUND('10,2'!G210*'1,2'!$E$28,0)</f>
        <v>2036</v>
      </c>
      <c r="O210" s="68">
        <f t="shared" si="30"/>
        <v>661.7</v>
      </c>
      <c r="P210" s="8">
        <f>ROUND('10,2'!H210*'1,2'!$E$28,0)</f>
        <v>2279</v>
      </c>
      <c r="Q210" s="8">
        <f t="shared" si="31"/>
        <v>1899.1666666666667</v>
      </c>
      <c r="R210" s="68">
        <f t="shared" si="32"/>
        <v>617.22916666666674</v>
      </c>
      <c r="S210" s="8">
        <f>ROUND('10,2'!I210*'1,2'!$E$28,0)</f>
        <v>3417</v>
      </c>
      <c r="T210" s="68">
        <f t="shared" si="33"/>
        <v>1110.5250000000001</v>
      </c>
      <c r="U210" s="8">
        <f>ROUND('10,2'!J210*'1,2'!$E$28,0)</f>
        <v>3766</v>
      </c>
      <c r="V210" s="8">
        <f t="shared" si="34"/>
        <v>3138.3333333333335</v>
      </c>
      <c r="W210" s="68">
        <f t="shared" si="35"/>
        <v>1019.9583333333334</v>
      </c>
      <c r="X210" s="26"/>
      <c r="Y210" s="26"/>
      <c r="Z210" s="26"/>
      <c r="AA210" s="26"/>
      <c r="AB210" s="26"/>
      <c r="AC210" s="26"/>
      <c r="AD210" s="26"/>
      <c r="AE210" s="26"/>
      <c r="AF210" s="26"/>
      <c r="AG210" s="26"/>
      <c r="AH210" s="26"/>
      <c r="AI210" s="14"/>
      <c r="AK210" s="14"/>
      <c r="AM210" s="14"/>
      <c r="AO210" s="14"/>
      <c r="AQ210" s="14"/>
    </row>
    <row r="211" spans="1:43" ht="12.75" customHeight="1" x14ac:dyDescent="0.2">
      <c r="A211" s="4"/>
      <c r="B211" s="4"/>
      <c r="C211" s="31" t="s">
        <v>3019</v>
      </c>
      <c r="D211" s="4"/>
      <c r="E211" s="8"/>
      <c r="F211" s="68">
        <f t="shared" si="27"/>
        <v>0</v>
      </c>
      <c r="G211" s="8"/>
      <c r="H211" s="8">
        <f t="shared" si="28"/>
        <v>0</v>
      </c>
      <c r="I211" s="68">
        <f t="shared" si="29"/>
        <v>0</v>
      </c>
      <c r="J211" s="8"/>
      <c r="K211" s="8"/>
      <c r="L211" s="8"/>
      <c r="M211" s="8"/>
      <c r="N211" s="8"/>
      <c r="O211" s="68">
        <f t="shared" si="30"/>
        <v>0</v>
      </c>
      <c r="P211" s="8"/>
      <c r="Q211" s="8">
        <f t="shared" si="31"/>
        <v>0</v>
      </c>
      <c r="R211" s="68">
        <f t="shared" si="32"/>
        <v>0</v>
      </c>
      <c r="S211" s="8"/>
      <c r="T211" s="68">
        <f t="shared" si="33"/>
        <v>0</v>
      </c>
      <c r="U211" s="8"/>
      <c r="V211" s="8">
        <f t="shared" si="34"/>
        <v>0</v>
      </c>
      <c r="W211" s="68">
        <f t="shared" si="35"/>
        <v>0</v>
      </c>
      <c r="X211" s="26"/>
      <c r="Y211" s="26"/>
      <c r="Z211" s="26"/>
      <c r="AA211" s="26"/>
      <c r="AB211" s="26"/>
      <c r="AC211" s="26"/>
      <c r="AD211" s="26"/>
      <c r="AE211" s="26"/>
      <c r="AF211" s="26"/>
      <c r="AG211" s="26"/>
      <c r="AH211" s="26"/>
      <c r="AI211" s="14"/>
      <c r="AK211" s="14"/>
      <c r="AM211" s="14"/>
      <c r="AO211" s="14"/>
      <c r="AQ211" s="14"/>
    </row>
    <row r="212" spans="1:43" ht="12.75" customHeight="1" x14ac:dyDescent="0.2">
      <c r="A212" s="4" t="s">
        <v>1327</v>
      </c>
      <c r="B212" s="4" t="s">
        <v>2612</v>
      </c>
      <c r="C212" s="5" t="s">
        <v>2613</v>
      </c>
      <c r="D212" s="4" t="s">
        <v>15</v>
      </c>
      <c r="E212" s="8">
        <f>ROUND('10,2'!E212*'1,2'!$E$28,0)</f>
        <v>663</v>
      </c>
      <c r="F212" s="68">
        <f t="shared" si="27"/>
        <v>215.47499999999999</v>
      </c>
      <c r="G212" s="8">
        <f>ROUND('10,2'!F212*'1,2'!$E$28,0)</f>
        <v>732</v>
      </c>
      <c r="H212" s="8">
        <f t="shared" si="28"/>
        <v>610</v>
      </c>
      <c r="I212" s="68">
        <f t="shared" si="29"/>
        <v>198.25</v>
      </c>
      <c r="J212" s="8" t="e">
        <f>ROUND('10,2'!#REF!*'1,2'!$E$28,0)</f>
        <v>#REF!</v>
      </c>
      <c r="K212" s="8" t="e">
        <f>ROUND('10,2'!#REF!*'1,2'!$E$28,0)</f>
        <v>#REF!</v>
      </c>
      <c r="L212" s="8" t="e">
        <f>ROUND('10,2'!#REF!*'1,2'!$E$28,0)</f>
        <v>#REF!</v>
      </c>
      <c r="M212" s="8" t="e">
        <f>ROUND('10,2'!#REF!*'1,2'!$E$28,0)</f>
        <v>#REF!</v>
      </c>
      <c r="N212" s="8">
        <f>ROUND('10,2'!G212*'1,2'!$E$28,0)</f>
        <v>984</v>
      </c>
      <c r="O212" s="68">
        <f t="shared" si="30"/>
        <v>319.8</v>
      </c>
      <c r="P212" s="8">
        <f>ROUND('10,2'!H212*'1,2'!$E$28,0)</f>
        <v>1101</v>
      </c>
      <c r="Q212" s="8">
        <f t="shared" si="31"/>
        <v>917.5</v>
      </c>
      <c r="R212" s="68">
        <f t="shared" si="32"/>
        <v>298.1875</v>
      </c>
      <c r="S212" s="8">
        <f>ROUND('10,2'!I212*'1,2'!$E$28,0)</f>
        <v>1849</v>
      </c>
      <c r="T212" s="68">
        <f t="shared" si="33"/>
        <v>600.92500000000007</v>
      </c>
      <c r="U212" s="8">
        <f>ROUND('10,2'!J212*'1,2'!$E$28,0)</f>
        <v>2021</v>
      </c>
      <c r="V212" s="8">
        <f t="shared" si="34"/>
        <v>1684.1666666666667</v>
      </c>
      <c r="W212" s="68">
        <f t="shared" si="35"/>
        <v>547.35416666666674</v>
      </c>
      <c r="X212" s="26"/>
      <c r="Y212" s="26"/>
      <c r="Z212" s="26"/>
      <c r="AA212" s="26"/>
      <c r="AB212" s="26"/>
      <c r="AC212" s="26"/>
      <c r="AD212" s="26"/>
      <c r="AE212" s="26"/>
      <c r="AF212" s="26"/>
      <c r="AG212" s="26"/>
      <c r="AH212" s="26"/>
      <c r="AI212" s="14"/>
      <c r="AK212" s="14"/>
      <c r="AM212" s="14"/>
      <c r="AO212" s="14"/>
      <c r="AQ212" s="14"/>
    </row>
    <row r="213" spans="1:43" ht="12.75" customHeight="1" x14ac:dyDescent="0.2">
      <c r="A213" s="4" t="s">
        <v>1330</v>
      </c>
      <c r="B213" s="4" t="s">
        <v>2614</v>
      </c>
      <c r="C213" s="5" t="s">
        <v>2615</v>
      </c>
      <c r="D213" s="4" t="s">
        <v>15</v>
      </c>
      <c r="E213" s="8">
        <f>ROUND('10,2'!E213*'1,2'!$E$28,0)</f>
        <v>630</v>
      </c>
      <c r="F213" s="68">
        <f t="shared" si="27"/>
        <v>204.75</v>
      </c>
      <c r="G213" s="8">
        <f>ROUND('10,2'!F213*'1,2'!$E$28,0)</f>
        <v>696</v>
      </c>
      <c r="H213" s="8">
        <f t="shared" si="28"/>
        <v>580</v>
      </c>
      <c r="I213" s="68">
        <f t="shared" si="29"/>
        <v>188.5</v>
      </c>
      <c r="J213" s="8" t="e">
        <f>ROUND('10,2'!#REF!*'1,2'!$E$28,0)</f>
        <v>#REF!</v>
      </c>
      <c r="K213" s="8" t="e">
        <f>ROUND('10,2'!#REF!*'1,2'!$E$28,0)</f>
        <v>#REF!</v>
      </c>
      <c r="L213" s="8" t="e">
        <f>ROUND('10,2'!#REF!*'1,2'!$E$28,0)</f>
        <v>#REF!</v>
      </c>
      <c r="M213" s="8" t="e">
        <f>ROUND('10,2'!#REF!*'1,2'!$E$28,0)</f>
        <v>#REF!</v>
      </c>
      <c r="N213" s="8">
        <f>ROUND('10,2'!G213*'1,2'!$E$28,0)</f>
        <v>935</v>
      </c>
      <c r="O213" s="68">
        <f t="shared" si="30"/>
        <v>303.875</v>
      </c>
      <c r="P213" s="8">
        <f>ROUND('10,2'!H213*'1,2'!$E$28,0)</f>
        <v>1045</v>
      </c>
      <c r="Q213" s="8">
        <f t="shared" si="31"/>
        <v>870.83333333333337</v>
      </c>
      <c r="R213" s="68">
        <f t="shared" si="32"/>
        <v>283.02083333333337</v>
      </c>
      <c r="S213" s="8">
        <f>ROUND('10,2'!I213*'1,2'!$E$28,0)</f>
        <v>1756</v>
      </c>
      <c r="T213" s="68">
        <f t="shared" si="33"/>
        <v>570.70000000000005</v>
      </c>
      <c r="U213" s="8">
        <f>ROUND('10,2'!J213*'1,2'!$E$28,0)</f>
        <v>1921</v>
      </c>
      <c r="V213" s="8">
        <f t="shared" si="34"/>
        <v>1600.8333333333335</v>
      </c>
      <c r="W213" s="68">
        <f t="shared" si="35"/>
        <v>520.27083333333337</v>
      </c>
      <c r="X213" s="26"/>
      <c r="Y213" s="26"/>
      <c r="Z213" s="26"/>
      <c r="AA213" s="26"/>
      <c r="AB213" s="26"/>
      <c r="AC213" s="26"/>
      <c r="AD213" s="26"/>
      <c r="AE213" s="26"/>
      <c r="AF213" s="26"/>
      <c r="AG213" s="26"/>
      <c r="AH213" s="26"/>
      <c r="AI213" s="14"/>
      <c r="AK213" s="14"/>
      <c r="AM213" s="14"/>
      <c r="AO213" s="14"/>
      <c r="AQ213" s="14"/>
    </row>
    <row r="214" spans="1:43" ht="24.75" customHeight="1" x14ac:dyDescent="0.2">
      <c r="A214" s="4" t="s">
        <v>1333</v>
      </c>
      <c r="B214" s="4" t="s">
        <v>2616</v>
      </c>
      <c r="C214" s="5" t="s">
        <v>2617</v>
      </c>
      <c r="D214" s="4" t="s">
        <v>15</v>
      </c>
      <c r="E214" s="8">
        <f>ROUND('10,2'!E214*'1,2'!$E$28,0)</f>
        <v>1659</v>
      </c>
      <c r="F214" s="68">
        <f t="shared" si="27"/>
        <v>539.17500000000007</v>
      </c>
      <c r="G214" s="8">
        <f>ROUND('10,2'!F214*'1,2'!$E$28,0)</f>
        <v>1830</v>
      </c>
      <c r="H214" s="8">
        <f t="shared" si="28"/>
        <v>1525</v>
      </c>
      <c r="I214" s="68">
        <f t="shared" si="29"/>
        <v>495.625</v>
      </c>
      <c r="J214" s="8" t="e">
        <f>ROUND('10,2'!#REF!*'1,2'!$E$28,0)</f>
        <v>#REF!</v>
      </c>
      <c r="K214" s="8" t="e">
        <f>ROUND('10,2'!#REF!*'1,2'!$E$28,0)</f>
        <v>#REF!</v>
      </c>
      <c r="L214" s="8" t="e">
        <f>ROUND('10,2'!#REF!*'1,2'!$E$28,0)</f>
        <v>#REF!</v>
      </c>
      <c r="M214" s="8" t="e">
        <f>ROUND('10,2'!#REF!*'1,2'!$E$28,0)</f>
        <v>#REF!</v>
      </c>
      <c r="N214" s="8">
        <f>ROUND('10,2'!G214*'1,2'!$E$28,0)</f>
        <v>2460</v>
      </c>
      <c r="O214" s="68">
        <f t="shared" si="30"/>
        <v>799.5</v>
      </c>
      <c r="P214" s="8">
        <f>ROUND('10,2'!H214*'1,2'!$E$28,0)</f>
        <v>2747</v>
      </c>
      <c r="Q214" s="8">
        <f t="shared" si="31"/>
        <v>2289.166666666667</v>
      </c>
      <c r="R214" s="68">
        <f t="shared" si="32"/>
        <v>743.97916666666674</v>
      </c>
      <c r="S214" s="8">
        <f>ROUND('10,2'!I214*'1,2'!$E$28,0)</f>
        <v>4623</v>
      </c>
      <c r="T214" s="68">
        <f t="shared" si="33"/>
        <v>1502.4750000000001</v>
      </c>
      <c r="U214" s="8">
        <f>ROUND('10,2'!J214*'1,2'!$E$28,0)</f>
        <v>5055</v>
      </c>
      <c r="V214" s="8">
        <f t="shared" si="34"/>
        <v>4212.5</v>
      </c>
      <c r="W214" s="68">
        <f t="shared" si="35"/>
        <v>1369.0625</v>
      </c>
      <c r="X214" s="26"/>
      <c r="Y214" s="26"/>
      <c r="Z214" s="26"/>
      <c r="AA214" s="26"/>
      <c r="AB214" s="26"/>
      <c r="AC214" s="26"/>
      <c r="AD214" s="26"/>
      <c r="AE214" s="26"/>
      <c r="AF214" s="26"/>
      <c r="AG214" s="26"/>
      <c r="AH214" s="26"/>
      <c r="AI214" s="14"/>
      <c r="AK214" s="14"/>
      <c r="AM214" s="14"/>
      <c r="AO214" s="14"/>
      <c r="AQ214" s="14"/>
    </row>
    <row r="215" spans="1:43" ht="24.75" customHeight="1" x14ac:dyDescent="0.2">
      <c r="A215" s="4" t="s">
        <v>1336</v>
      </c>
      <c r="B215" s="4" t="s">
        <v>2618</v>
      </c>
      <c r="C215" s="5" t="s">
        <v>2619</v>
      </c>
      <c r="D215" s="4" t="s">
        <v>15</v>
      </c>
      <c r="E215" s="8">
        <f>ROUND('10,2'!E215*'1,2'!$E$28,0)</f>
        <v>1460</v>
      </c>
      <c r="F215" s="68">
        <f t="shared" si="27"/>
        <v>474.5</v>
      </c>
      <c r="G215" s="8">
        <f>ROUND('10,2'!F215*'1,2'!$E$28,0)</f>
        <v>1611</v>
      </c>
      <c r="H215" s="8">
        <f t="shared" si="28"/>
        <v>1342.5</v>
      </c>
      <c r="I215" s="68">
        <f t="shared" si="29"/>
        <v>436.3125</v>
      </c>
      <c r="J215" s="8" t="e">
        <f>ROUND('10,2'!#REF!*'1,2'!$E$28,0)</f>
        <v>#REF!</v>
      </c>
      <c r="K215" s="8" t="e">
        <f>ROUND('10,2'!#REF!*'1,2'!$E$28,0)</f>
        <v>#REF!</v>
      </c>
      <c r="L215" s="8" t="e">
        <f>ROUND('10,2'!#REF!*'1,2'!$E$28,0)</f>
        <v>#REF!</v>
      </c>
      <c r="M215" s="8" t="e">
        <f>ROUND('10,2'!#REF!*'1,2'!$E$28,0)</f>
        <v>#REF!</v>
      </c>
      <c r="N215" s="8">
        <f>ROUND('10,2'!G215*'1,2'!$E$28,0)</f>
        <v>2164</v>
      </c>
      <c r="O215" s="68">
        <f t="shared" si="30"/>
        <v>703.30000000000007</v>
      </c>
      <c r="P215" s="8">
        <f>ROUND('10,2'!H215*'1,2'!$E$28,0)</f>
        <v>2417</v>
      </c>
      <c r="Q215" s="8">
        <f t="shared" si="31"/>
        <v>2014.1666666666667</v>
      </c>
      <c r="R215" s="68">
        <f t="shared" si="32"/>
        <v>654.60416666666674</v>
      </c>
      <c r="S215" s="8">
        <f>ROUND('10,2'!I215*'1,2'!$E$28,0)</f>
        <v>4069</v>
      </c>
      <c r="T215" s="68">
        <f t="shared" si="33"/>
        <v>1322.425</v>
      </c>
      <c r="U215" s="8">
        <f>ROUND('10,2'!J215*'1,2'!$E$28,0)</f>
        <v>4450</v>
      </c>
      <c r="V215" s="8">
        <f t="shared" si="34"/>
        <v>3708.3333333333335</v>
      </c>
      <c r="W215" s="68">
        <f t="shared" si="35"/>
        <v>1205.2083333333335</v>
      </c>
      <c r="X215" s="26"/>
      <c r="Y215" s="26"/>
      <c r="Z215" s="26"/>
      <c r="AA215" s="26"/>
      <c r="AB215" s="26"/>
      <c r="AC215" s="26"/>
      <c r="AD215" s="26"/>
      <c r="AE215" s="26"/>
      <c r="AF215" s="26"/>
      <c r="AG215" s="26"/>
      <c r="AH215" s="26"/>
      <c r="AI215" s="14"/>
      <c r="AK215" s="14"/>
      <c r="AM215" s="14"/>
      <c r="AO215" s="14"/>
      <c r="AQ215" s="14"/>
    </row>
    <row r="216" spans="1:43" ht="12.75" customHeight="1" x14ac:dyDescent="0.2">
      <c r="A216" s="4" t="s">
        <v>1339</v>
      </c>
      <c r="B216" s="4" t="s">
        <v>2620</v>
      </c>
      <c r="C216" s="5" t="s">
        <v>2621</v>
      </c>
      <c r="D216" s="4" t="s">
        <v>15</v>
      </c>
      <c r="E216" s="8">
        <f>ROUND('10,2'!E216*'1,2'!$E$28,0)</f>
        <v>564</v>
      </c>
      <c r="F216" s="68">
        <f t="shared" si="27"/>
        <v>183.3</v>
      </c>
      <c r="G216" s="8">
        <f>ROUND('10,2'!F216*'1,2'!$E$28,0)</f>
        <v>623</v>
      </c>
      <c r="H216" s="8">
        <f t="shared" si="28"/>
        <v>519.16666666666674</v>
      </c>
      <c r="I216" s="68">
        <f t="shared" si="29"/>
        <v>168.72916666666669</v>
      </c>
      <c r="J216" s="8" t="e">
        <f>ROUND('10,2'!#REF!*'1,2'!$E$28,0)</f>
        <v>#REF!</v>
      </c>
      <c r="K216" s="8" t="e">
        <f>ROUND('10,2'!#REF!*'1,2'!$E$28,0)</f>
        <v>#REF!</v>
      </c>
      <c r="L216" s="8" t="e">
        <f>ROUND('10,2'!#REF!*'1,2'!$E$28,0)</f>
        <v>#REF!</v>
      </c>
      <c r="M216" s="8" t="e">
        <f>ROUND('10,2'!#REF!*'1,2'!$E$28,0)</f>
        <v>#REF!</v>
      </c>
      <c r="N216" s="8">
        <f>ROUND('10,2'!G216*'1,2'!$E$28,0)</f>
        <v>836</v>
      </c>
      <c r="O216" s="68">
        <f t="shared" si="30"/>
        <v>271.7</v>
      </c>
      <c r="P216" s="8">
        <f>ROUND('10,2'!H216*'1,2'!$E$28,0)</f>
        <v>934</v>
      </c>
      <c r="Q216" s="8">
        <f t="shared" si="31"/>
        <v>778.33333333333337</v>
      </c>
      <c r="R216" s="68">
        <f t="shared" si="32"/>
        <v>252.95833333333334</v>
      </c>
      <c r="S216" s="8">
        <f>ROUND('10,2'!I216*'1,2'!$E$28,0)</f>
        <v>1570</v>
      </c>
      <c r="T216" s="68">
        <f t="shared" si="33"/>
        <v>510.25</v>
      </c>
      <c r="U216" s="8">
        <f>ROUND('10,2'!J216*'1,2'!$E$28,0)</f>
        <v>1720</v>
      </c>
      <c r="V216" s="8">
        <f t="shared" si="34"/>
        <v>1433.3333333333335</v>
      </c>
      <c r="W216" s="68">
        <f t="shared" si="35"/>
        <v>465.83333333333337</v>
      </c>
      <c r="X216" s="26"/>
      <c r="Y216" s="26"/>
      <c r="Z216" s="26"/>
      <c r="AA216" s="26"/>
      <c r="AB216" s="26"/>
      <c r="AC216" s="26"/>
      <c r="AD216" s="26"/>
      <c r="AE216" s="26"/>
      <c r="AF216" s="26"/>
      <c r="AG216" s="26"/>
      <c r="AH216" s="26"/>
      <c r="AI216" s="14"/>
      <c r="AK216" s="14"/>
      <c r="AM216" s="14"/>
      <c r="AO216" s="14"/>
      <c r="AQ216" s="14"/>
    </row>
    <row r="217" spans="1:43" ht="12.75" customHeight="1" x14ac:dyDescent="0.2">
      <c r="A217" s="4" t="s">
        <v>1342</v>
      </c>
      <c r="B217" s="4" t="s">
        <v>2622</v>
      </c>
      <c r="C217" s="5" t="s">
        <v>2623</v>
      </c>
      <c r="D217" s="4" t="s">
        <v>15</v>
      </c>
      <c r="E217" s="8">
        <f>ROUND('10,2'!E217*'1,2'!$E$28,0)</f>
        <v>1957</v>
      </c>
      <c r="F217" s="68">
        <f t="shared" si="27"/>
        <v>636.02499999999998</v>
      </c>
      <c r="G217" s="8">
        <f>ROUND('10,2'!F217*'1,2'!$E$28,0)</f>
        <v>2159</v>
      </c>
      <c r="H217" s="8">
        <f t="shared" si="28"/>
        <v>1799.1666666666667</v>
      </c>
      <c r="I217" s="68">
        <f t="shared" si="29"/>
        <v>584.72916666666674</v>
      </c>
      <c r="J217" s="8" t="e">
        <f>ROUND('10,2'!#REF!*'1,2'!$E$28,0)</f>
        <v>#REF!</v>
      </c>
      <c r="K217" s="8" t="e">
        <f>ROUND('10,2'!#REF!*'1,2'!$E$28,0)</f>
        <v>#REF!</v>
      </c>
      <c r="L217" s="8" t="e">
        <f>ROUND('10,2'!#REF!*'1,2'!$E$28,0)</f>
        <v>#REF!</v>
      </c>
      <c r="M217" s="8" t="e">
        <f>ROUND('10,2'!#REF!*'1,2'!$E$28,0)</f>
        <v>#REF!</v>
      </c>
      <c r="N217" s="8">
        <f>ROUND('10,2'!G217*'1,2'!$E$28,0)</f>
        <v>2903</v>
      </c>
      <c r="O217" s="68">
        <f t="shared" si="30"/>
        <v>943.47500000000002</v>
      </c>
      <c r="P217" s="8">
        <f>ROUND('10,2'!H217*'1,2'!$E$28,0)</f>
        <v>3242</v>
      </c>
      <c r="Q217" s="8">
        <f t="shared" si="31"/>
        <v>2701.666666666667</v>
      </c>
      <c r="R217" s="68">
        <f t="shared" si="32"/>
        <v>878.04166666666674</v>
      </c>
      <c r="S217" s="8">
        <f>ROUND('10,2'!I217*'1,2'!$E$28,0)</f>
        <v>5455</v>
      </c>
      <c r="T217" s="68">
        <f t="shared" si="33"/>
        <v>1772.875</v>
      </c>
      <c r="U217" s="8">
        <f>ROUND('10,2'!J217*'1,2'!$E$28,0)</f>
        <v>5966</v>
      </c>
      <c r="V217" s="8">
        <f t="shared" si="34"/>
        <v>4971.666666666667</v>
      </c>
      <c r="W217" s="68">
        <f t="shared" si="35"/>
        <v>1615.7916666666667</v>
      </c>
      <c r="X217" s="26"/>
      <c r="Y217" s="26"/>
      <c r="Z217" s="26"/>
      <c r="AA217" s="26"/>
      <c r="AB217" s="26"/>
      <c r="AC217" s="26"/>
      <c r="AD217" s="26"/>
      <c r="AE217" s="26"/>
      <c r="AF217" s="26"/>
      <c r="AG217" s="26"/>
      <c r="AH217" s="26"/>
      <c r="AI217" s="14"/>
      <c r="AK217" s="14"/>
      <c r="AM217" s="14"/>
      <c r="AO217" s="14"/>
      <c r="AQ217" s="14"/>
    </row>
    <row r="218" spans="1:43" ht="12.75" customHeight="1" x14ac:dyDescent="0.2">
      <c r="A218" s="4" t="s">
        <v>1345</v>
      </c>
      <c r="B218" s="4" t="s">
        <v>2624</v>
      </c>
      <c r="C218" s="5" t="s">
        <v>2625</v>
      </c>
      <c r="D218" s="4" t="s">
        <v>15</v>
      </c>
      <c r="E218" s="8">
        <f>ROUND('10,2'!E218*'1,2'!$E$28,0)</f>
        <v>1792</v>
      </c>
      <c r="F218" s="68">
        <f t="shared" si="27"/>
        <v>582.4</v>
      </c>
      <c r="G218" s="8">
        <f>ROUND('10,2'!F218*'1,2'!$E$28,0)</f>
        <v>1976</v>
      </c>
      <c r="H218" s="8">
        <f t="shared" si="28"/>
        <v>1646.6666666666667</v>
      </c>
      <c r="I218" s="68">
        <f t="shared" si="29"/>
        <v>535.16666666666674</v>
      </c>
      <c r="J218" s="8" t="e">
        <f>ROUND('10,2'!#REF!*'1,2'!$E$28,0)</f>
        <v>#REF!</v>
      </c>
      <c r="K218" s="8" t="e">
        <f>ROUND('10,2'!#REF!*'1,2'!$E$28,0)</f>
        <v>#REF!</v>
      </c>
      <c r="L218" s="8" t="e">
        <f>ROUND('10,2'!#REF!*'1,2'!$E$28,0)</f>
        <v>#REF!</v>
      </c>
      <c r="M218" s="8" t="e">
        <f>ROUND('10,2'!#REF!*'1,2'!$E$28,0)</f>
        <v>#REF!</v>
      </c>
      <c r="N218" s="8">
        <f>ROUND('10,2'!G218*'1,2'!$E$28,0)</f>
        <v>2657</v>
      </c>
      <c r="O218" s="68">
        <f t="shared" si="30"/>
        <v>863.52499999999998</v>
      </c>
      <c r="P218" s="8">
        <f>ROUND('10,2'!H218*'1,2'!$E$28,0)</f>
        <v>2967</v>
      </c>
      <c r="Q218" s="8">
        <f t="shared" si="31"/>
        <v>2472.5</v>
      </c>
      <c r="R218" s="68">
        <f t="shared" si="32"/>
        <v>803.5625</v>
      </c>
      <c r="S218" s="8">
        <f>ROUND('10,2'!I218*'1,2'!$E$28,0)</f>
        <v>4992</v>
      </c>
      <c r="T218" s="68">
        <f t="shared" si="33"/>
        <v>1622.4</v>
      </c>
      <c r="U218" s="8">
        <f>ROUND('10,2'!J218*'1,2'!$E$28,0)</f>
        <v>5460</v>
      </c>
      <c r="V218" s="8">
        <f t="shared" si="34"/>
        <v>4550</v>
      </c>
      <c r="W218" s="68">
        <f t="shared" si="35"/>
        <v>1478.75</v>
      </c>
      <c r="X218" s="26"/>
      <c r="Y218" s="26"/>
      <c r="Z218" s="26"/>
      <c r="AA218" s="26"/>
      <c r="AB218" s="26"/>
      <c r="AC218" s="26"/>
      <c r="AD218" s="26"/>
      <c r="AE218" s="26"/>
      <c r="AF218" s="26"/>
      <c r="AG218" s="26"/>
      <c r="AH218" s="26"/>
      <c r="AI218" s="14"/>
      <c r="AK218" s="14"/>
      <c r="AM218" s="14"/>
      <c r="AO218" s="14"/>
      <c r="AQ218" s="14"/>
    </row>
    <row r="219" spans="1:43" ht="24.75" customHeight="1" x14ac:dyDescent="0.2">
      <c r="A219" s="4" t="s">
        <v>1348</v>
      </c>
      <c r="B219" s="4" t="s">
        <v>2626</v>
      </c>
      <c r="C219" s="5" t="s">
        <v>2627</v>
      </c>
      <c r="D219" s="4" t="s">
        <v>15</v>
      </c>
      <c r="E219" s="8">
        <f>ROUND('10,2'!E219*'1,2'!$E$28,0)</f>
        <v>1792</v>
      </c>
      <c r="F219" s="68">
        <f t="shared" si="27"/>
        <v>582.4</v>
      </c>
      <c r="G219" s="8">
        <f>ROUND('10,2'!F219*'1,2'!$E$28,0)</f>
        <v>1976</v>
      </c>
      <c r="H219" s="8">
        <f t="shared" si="28"/>
        <v>1646.6666666666667</v>
      </c>
      <c r="I219" s="68">
        <f t="shared" si="29"/>
        <v>535.16666666666674</v>
      </c>
      <c r="J219" s="8" t="e">
        <f>ROUND('10,2'!#REF!*'1,2'!$E$28,0)</f>
        <v>#REF!</v>
      </c>
      <c r="K219" s="8" t="e">
        <f>ROUND('10,2'!#REF!*'1,2'!$E$28,0)</f>
        <v>#REF!</v>
      </c>
      <c r="L219" s="8" t="e">
        <f>ROUND('10,2'!#REF!*'1,2'!$E$28,0)</f>
        <v>#REF!</v>
      </c>
      <c r="M219" s="8" t="e">
        <f>ROUND('10,2'!#REF!*'1,2'!$E$28,0)</f>
        <v>#REF!</v>
      </c>
      <c r="N219" s="8">
        <f>ROUND('10,2'!G219*'1,2'!$E$28,0)</f>
        <v>2657</v>
      </c>
      <c r="O219" s="68">
        <f t="shared" si="30"/>
        <v>863.52499999999998</v>
      </c>
      <c r="P219" s="8">
        <f>ROUND('10,2'!H219*'1,2'!$E$28,0)</f>
        <v>2967</v>
      </c>
      <c r="Q219" s="8">
        <f t="shared" si="31"/>
        <v>2472.5</v>
      </c>
      <c r="R219" s="68">
        <f t="shared" si="32"/>
        <v>803.5625</v>
      </c>
      <c r="S219" s="8">
        <f>ROUND('10,2'!I219*'1,2'!$E$28,0)</f>
        <v>4992</v>
      </c>
      <c r="T219" s="68">
        <f t="shared" si="33"/>
        <v>1622.4</v>
      </c>
      <c r="U219" s="8">
        <f>ROUND('10,2'!J219*'1,2'!$E$28,0)</f>
        <v>5460</v>
      </c>
      <c r="V219" s="8">
        <f t="shared" si="34"/>
        <v>4550</v>
      </c>
      <c r="W219" s="68">
        <f t="shared" si="35"/>
        <v>1478.75</v>
      </c>
      <c r="X219" s="26"/>
      <c r="Y219" s="26"/>
      <c r="Z219" s="26"/>
      <c r="AA219" s="26"/>
      <c r="AB219" s="26"/>
      <c r="AC219" s="26"/>
      <c r="AD219" s="26"/>
      <c r="AE219" s="26"/>
      <c r="AF219" s="26"/>
      <c r="AG219" s="26"/>
      <c r="AH219" s="26"/>
      <c r="AI219" s="14"/>
      <c r="AK219" s="14"/>
      <c r="AM219" s="14"/>
      <c r="AO219" s="14"/>
      <c r="AQ219" s="14"/>
    </row>
    <row r="220" spans="1:43" ht="24.75" customHeight="1" x14ac:dyDescent="0.2">
      <c r="A220" s="4" t="s">
        <v>1351</v>
      </c>
      <c r="B220" s="4" t="s">
        <v>2628</v>
      </c>
      <c r="C220" s="5" t="s">
        <v>2629</v>
      </c>
      <c r="D220" s="4" t="s">
        <v>15</v>
      </c>
      <c r="E220" s="8">
        <f>ROUND('10,2'!E220*'1,2'!$E$28,0)</f>
        <v>1460</v>
      </c>
      <c r="F220" s="68">
        <f t="shared" si="27"/>
        <v>474.5</v>
      </c>
      <c r="G220" s="8">
        <f>ROUND('10,2'!F220*'1,2'!$E$28,0)</f>
        <v>1611</v>
      </c>
      <c r="H220" s="8">
        <f t="shared" si="28"/>
        <v>1342.5</v>
      </c>
      <c r="I220" s="68">
        <f t="shared" si="29"/>
        <v>436.3125</v>
      </c>
      <c r="J220" s="8" t="e">
        <f>ROUND('10,2'!#REF!*'1,2'!$E$28,0)</f>
        <v>#REF!</v>
      </c>
      <c r="K220" s="8" t="e">
        <f>ROUND('10,2'!#REF!*'1,2'!$E$28,0)</f>
        <v>#REF!</v>
      </c>
      <c r="L220" s="8" t="e">
        <f>ROUND('10,2'!#REF!*'1,2'!$E$28,0)</f>
        <v>#REF!</v>
      </c>
      <c r="M220" s="8" t="e">
        <f>ROUND('10,2'!#REF!*'1,2'!$E$28,0)</f>
        <v>#REF!</v>
      </c>
      <c r="N220" s="8">
        <f>ROUND('10,2'!G220*'1,2'!$E$28,0)</f>
        <v>2164</v>
      </c>
      <c r="O220" s="68">
        <f t="shared" si="30"/>
        <v>703.30000000000007</v>
      </c>
      <c r="P220" s="8">
        <f>ROUND('10,2'!H220*'1,2'!$E$28,0)</f>
        <v>2417</v>
      </c>
      <c r="Q220" s="8">
        <f t="shared" si="31"/>
        <v>2014.1666666666667</v>
      </c>
      <c r="R220" s="68">
        <f t="shared" si="32"/>
        <v>654.60416666666674</v>
      </c>
      <c r="S220" s="8">
        <f>ROUND('10,2'!I220*'1,2'!$E$28,0)</f>
        <v>4069</v>
      </c>
      <c r="T220" s="68">
        <f t="shared" si="33"/>
        <v>1322.425</v>
      </c>
      <c r="U220" s="8">
        <f>ROUND('10,2'!J220*'1,2'!$E$28,0)</f>
        <v>4450</v>
      </c>
      <c r="V220" s="8">
        <f t="shared" si="34"/>
        <v>3708.3333333333335</v>
      </c>
      <c r="W220" s="68">
        <f t="shared" si="35"/>
        <v>1205.2083333333335</v>
      </c>
      <c r="X220" s="26"/>
      <c r="Y220" s="26"/>
      <c r="Z220" s="26"/>
      <c r="AA220" s="26"/>
      <c r="AB220" s="26"/>
      <c r="AC220" s="26"/>
      <c r="AD220" s="26"/>
      <c r="AE220" s="26"/>
      <c r="AF220" s="26"/>
      <c r="AG220" s="26"/>
      <c r="AH220" s="26"/>
      <c r="AI220" s="14"/>
      <c r="AK220" s="14"/>
      <c r="AM220" s="14"/>
      <c r="AO220" s="14"/>
      <c r="AQ220" s="14"/>
    </row>
    <row r="221" spans="1:43" ht="12.75" x14ac:dyDescent="0.2">
      <c r="A221" s="4"/>
      <c r="B221" s="4"/>
      <c r="C221" s="28" t="s">
        <v>3020</v>
      </c>
      <c r="D221" s="4"/>
      <c r="E221" s="8"/>
      <c r="F221" s="68">
        <f t="shared" si="27"/>
        <v>0</v>
      </c>
      <c r="G221" s="8"/>
      <c r="H221" s="8">
        <f t="shared" si="28"/>
        <v>0</v>
      </c>
      <c r="I221" s="68">
        <f t="shared" si="29"/>
        <v>0</v>
      </c>
      <c r="J221" s="8"/>
      <c r="K221" s="8"/>
      <c r="L221" s="8"/>
      <c r="M221" s="8"/>
      <c r="N221" s="8"/>
      <c r="O221" s="68">
        <f t="shared" si="30"/>
        <v>0</v>
      </c>
      <c r="P221" s="8"/>
      <c r="Q221" s="8">
        <f t="shared" si="31"/>
        <v>0</v>
      </c>
      <c r="R221" s="68">
        <f t="shared" si="32"/>
        <v>0</v>
      </c>
      <c r="S221" s="8"/>
      <c r="T221" s="68">
        <f t="shared" si="33"/>
        <v>0</v>
      </c>
      <c r="U221" s="8"/>
      <c r="V221" s="8">
        <f t="shared" si="34"/>
        <v>0</v>
      </c>
      <c r="W221" s="68">
        <f t="shared" si="35"/>
        <v>0</v>
      </c>
      <c r="X221" s="26"/>
      <c r="Y221" s="26"/>
      <c r="Z221" s="26"/>
      <c r="AA221" s="26"/>
      <c r="AB221" s="26"/>
      <c r="AC221" s="26"/>
      <c r="AD221" s="26"/>
      <c r="AE221" s="26"/>
      <c r="AF221" s="26"/>
      <c r="AG221" s="26"/>
      <c r="AH221" s="26"/>
      <c r="AI221" s="14"/>
      <c r="AK221" s="14"/>
      <c r="AM221" s="14"/>
      <c r="AO221" s="14"/>
      <c r="AQ221" s="14"/>
    </row>
    <row r="222" spans="1:43" ht="12.75" customHeight="1" x14ac:dyDescent="0.2">
      <c r="A222" s="4" t="s">
        <v>1355</v>
      </c>
      <c r="B222" s="4" t="s">
        <v>2630</v>
      </c>
      <c r="C222" s="5" t="s">
        <v>2631</v>
      </c>
      <c r="D222" s="4" t="s">
        <v>15</v>
      </c>
      <c r="E222" s="8">
        <f>ROUND('10,2'!E222*'1,2'!$E$28,0)</f>
        <v>472</v>
      </c>
      <c r="F222" s="68">
        <f t="shared" si="27"/>
        <v>153.4</v>
      </c>
      <c r="G222" s="8">
        <f>ROUND('10,2'!F222*'1,2'!$E$28,0)</f>
        <v>523</v>
      </c>
      <c r="H222" s="8">
        <f t="shared" si="28"/>
        <v>435.83333333333337</v>
      </c>
      <c r="I222" s="68">
        <f t="shared" si="29"/>
        <v>141.64583333333334</v>
      </c>
      <c r="J222" s="8" t="e">
        <f>ROUND('10,2'!#REF!*'1,2'!$E$28,0)</f>
        <v>#REF!</v>
      </c>
      <c r="K222" s="8" t="e">
        <f>ROUND('10,2'!#REF!*'1,2'!$E$28,0)</f>
        <v>#REF!</v>
      </c>
      <c r="L222" s="8" t="e">
        <f>ROUND('10,2'!#REF!*'1,2'!$E$28,0)</f>
        <v>#REF!</v>
      </c>
      <c r="M222" s="8" t="e">
        <f>ROUND('10,2'!#REF!*'1,2'!$E$28,0)</f>
        <v>#REF!</v>
      </c>
      <c r="N222" s="8">
        <f>ROUND('10,2'!G222*'1,2'!$E$28,0)</f>
        <v>721</v>
      </c>
      <c r="O222" s="68">
        <f t="shared" si="30"/>
        <v>234.32500000000002</v>
      </c>
      <c r="P222" s="8">
        <f>ROUND('10,2'!H222*'1,2'!$E$28,0)</f>
        <v>809</v>
      </c>
      <c r="Q222" s="8">
        <f t="shared" si="31"/>
        <v>674.16666666666674</v>
      </c>
      <c r="R222" s="68">
        <f t="shared" si="32"/>
        <v>219.10416666666669</v>
      </c>
      <c r="S222" s="8">
        <f>ROUND('10,2'!I222*'1,2'!$E$28,0)</f>
        <v>1172</v>
      </c>
      <c r="T222" s="68">
        <f t="shared" si="33"/>
        <v>380.90000000000003</v>
      </c>
      <c r="U222" s="8">
        <f>ROUND('10,2'!J222*'1,2'!$E$28,0)</f>
        <v>1296</v>
      </c>
      <c r="V222" s="8">
        <f t="shared" si="34"/>
        <v>1080</v>
      </c>
      <c r="W222" s="68">
        <f t="shared" si="35"/>
        <v>351</v>
      </c>
      <c r="X222" s="26"/>
      <c r="Y222" s="26"/>
      <c r="Z222" s="26"/>
      <c r="AA222" s="26"/>
      <c r="AB222" s="26"/>
      <c r="AC222" s="26"/>
      <c r="AD222" s="26"/>
      <c r="AE222" s="26"/>
      <c r="AF222" s="26"/>
      <c r="AG222" s="26"/>
      <c r="AH222" s="26"/>
      <c r="AI222" s="14"/>
      <c r="AK222" s="14"/>
      <c r="AM222" s="14"/>
      <c r="AO222" s="14"/>
      <c r="AQ222" s="14"/>
    </row>
    <row r="223" spans="1:43" ht="12.75" customHeight="1" x14ac:dyDescent="0.2">
      <c r="A223" s="4" t="s">
        <v>1359</v>
      </c>
      <c r="B223" s="4" t="s">
        <v>2632</v>
      </c>
      <c r="C223" s="5" t="s">
        <v>2633</v>
      </c>
      <c r="D223" s="4" t="s">
        <v>15</v>
      </c>
      <c r="E223" s="8">
        <f>ROUND('10,2'!E223*'1,2'!$E$28,0)</f>
        <v>745</v>
      </c>
      <c r="F223" s="68">
        <f t="shared" si="27"/>
        <v>242.125</v>
      </c>
      <c r="G223" s="8">
        <f>ROUND('10,2'!F223*'1,2'!$E$28,0)</f>
        <v>826</v>
      </c>
      <c r="H223" s="8">
        <f t="shared" si="28"/>
        <v>688.33333333333337</v>
      </c>
      <c r="I223" s="68">
        <f t="shared" si="29"/>
        <v>223.70833333333334</v>
      </c>
      <c r="J223" s="8" t="e">
        <f>ROUND('10,2'!#REF!*'1,2'!$E$28,0)</f>
        <v>#REF!</v>
      </c>
      <c r="K223" s="8" t="e">
        <f>ROUND('10,2'!#REF!*'1,2'!$E$28,0)</f>
        <v>#REF!</v>
      </c>
      <c r="L223" s="8" t="e">
        <f>ROUND('10,2'!#REF!*'1,2'!$E$28,0)</f>
        <v>#REF!</v>
      </c>
      <c r="M223" s="8" t="e">
        <f>ROUND('10,2'!#REF!*'1,2'!$E$28,0)</f>
        <v>#REF!</v>
      </c>
      <c r="N223" s="8">
        <f>ROUND('10,2'!G223*'1,2'!$E$28,0)</f>
        <v>1139</v>
      </c>
      <c r="O223" s="68">
        <f t="shared" si="30"/>
        <v>370.17500000000001</v>
      </c>
      <c r="P223" s="8">
        <f>ROUND('10,2'!H223*'1,2'!$E$28,0)</f>
        <v>1275</v>
      </c>
      <c r="Q223" s="8">
        <f t="shared" si="31"/>
        <v>1062.5</v>
      </c>
      <c r="R223" s="68">
        <f t="shared" si="32"/>
        <v>345.3125</v>
      </c>
      <c r="S223" s="8">
        <f>ROUND('10,2'!I223*'1,2'!$E$28,0)</f>
        <v>1848</v>
      </c>
      <c r="T223" s="68">
        <f t="shared" si="33"/>
        <v>600.6</v>
      </c>
      <c r="U223" s="8">
        <f>ROUND('10,2'!J223*'1,2'!$E$28,0)</f>
        <v>2043</v>
      </c>
      <c r="V223" s="8">
        <f t="shared" si="34"/>
        <v>1702.5</v>
      </c>
      <c r="W223" s="68">
        <f t="shared" si="35"/>
        <v>553.3125</v>
      </c>
      <c r="X223" s="26"/>
      <c r="Y223" s="26"/>
      <c r="Z223" s="26"/>
      <c r="AA223" s="26"/>
      <c r="AB223" s="26"/>
      <c r="AC223" s="26"/>
      <c r="AD223" s="26"/>
      <c r="AE223" s="26"/>
      <c r="AF223" s="26"/>
      <c r="AG223" s="26"/>
      <c r="AH223" s="26"/>
      <c r="AI223" s="14"/>
      <c r="AK223" s="14"/>
      <c r="AM223" s="14"/>
      <c r="AO223" s="14"/>
      <c r="AQ223" s="14"/>
    </row>
    <row r="224" spans="1:43" ht="24.75" customHeight="1" x14ac:dyDescent="0.2">
      <c r="A224" s="4" t="s">
        <v>1362</v>
      </c>
      <c r="B224" s="4" t="s">
        <v>2634</v>
      </c>
      <c r="C224" s="21" t="s">
        <v>2635</v>
      </c>
      <c r="D224" s="22" t="s">
        <v>15</v>
      </c>
      <c r="E224" s="8">
        <f>ROUND('10,2'!E224*'1,2'!$E$28,0)</f>
        <v>1365</v>
      </c>
      <c r="F224" s="68">
        <f t="shared" si="27"/>
        <v>443.625</v>
      </c>
      <c r="G224" s="8">
        <f>ROUND('10,2'!F224*'1,2'!$E$28,0)</f>
        <v>1508</v>
      </c>
      <c r="H224" s="8">
        <f t="shared" si="28"/>
        <v>1256.6666666666667</v>
      </c>
      <c r="I224" s="68">
        <f t="shared" si="29"/>
        <v>408.41666666666669</v>
      </c>
      <c r="J224" s="8" t="e">
        <f>ROUND('10,2'!#REF!*'1,2'!$E$28,0)</f>
        <v>#REF!</v>
      </c>
      <c r="K224" s="8" t="e">
        <f>ROUND('10,2'!#REF!*'1,2'!$E$28,0)</f>
        <v>#REF!</v>
      </c>
      <c r="L224" s="8" t="e">
        <f>ROUND('10,2'!#REF!*'1,2'!$E$28,0)</f>
        <v>#REF!</v>
      </c>
      <c r="M224" s="8" t="e">
        <f>ROUND('10,2'!#REF!*'1,2'!$E$28,0)</f>
        <v>#REF!</v>
      </c>
      <c r="N224" s="8">
        <f>ROUND('10,2'!G224*'1,2'!$E$28,0)</f>
        <v>2041</v>
      </c>
      <c r="O224" s="68">
        <f t="shared" si="30"/>
        <v>663.32500000000005</v>
      </c>
      <c r="P224" s="8">
        <f>ROUND('10,2'!H224*'1,2'!$E$28,0)</f>
        <v>2283</v>
      </c>
      <c r="Q224" s="8">
        <f t="shared" si="31"/>
        <v>1902.5</v>
      </c>
      <c r="R224" s="68">
        <f t="shared" si="32"/>
        <v>618.3125</v>
      </c>
      <c r="S224" s="8">
        <f>ROUND('10,2'!I224*'1,2'!$E$28,0)</f>
        <v>3371</v>
      </c>
      <c r="T224" s="68">
        <f t="shared" si="33"/>
        <v>1095.575</v>
      </c>
      <c r="U224" s="8">
        <f>ROUND('10,2'!J224*'1,2'!$E$28,0)</f>
        <v>3714</v>
      </c>
      <c r="V224" s="8">
        <f t="shared" si="34"/>
        <v>3095</v>
      </c>
      <c r="W224" s="68">
        <f t="shared" si="35"/>
        <v>1005.875</v>
      </c>
      <c r="X224" s="26"/>
      <c r="Y224" s="26"/>
      <c r="Z224" s="26"/>
      <c r="AA224" s="26"/>
      <c r="AB224" s="26"/>
      <c r="AC224" s="26"/>
      <c r="AD224" s="26"/>
      <c r="AE224" s="26"/>
      <c r="AF224" s="26"/>
      <c r="AG224" s="26"/>
      <c r="AH224" s="26"/>
      <c r="AI224" s="14"/>
      <c r="AK224" s="14"/>
      <c r="AM224" s="14"/>
      <c r="AO224" s="14"/>
      <c r="AQ224" s="14"/>
    </row>
    <row r="225" spans="1:43" ht="24.75" customHeight="1" x14ac:dyDescent="0.2">
      <c r="A225" s="4" t="s">
        <v>1365</v>
      </c>
      <c r="B225" s="4" t="s">
        <v>2953</v>
      </c>
      <c r="C225" s="21" t="s">
        <v>2959</v>
      </c>
      <c r="D225" s="22" t="s">
        <v>15</v>
      </c>
      <c r="E225" s="8">
        <f>ROUND('10,2'!E225*'1,2'!$E$28,0)</f>
        <v>1626</v>
      </c>
      <c r="F225" s="68">
        <f t="shared" si="27"/>
        <v>528.45000000000005</v>
      </c>
      <c r="G225" s="8">
        <f>ROUND('10,2'!F225*'1,2'!$E$28,0)</f>
        <v>1794</v>
      </c>
      <c r="H225" s="8">
        <f t="shared" si="28"/>
        <v>1495</v>
      </c>
      <c r="I225" s="68">
        <f t="shared" si="29"/>
        <v>485.875</v>
      </c>
      <c r="J225" s="8" t="e">
        <f>ROUND('10,2'!#REF!*'1,2'!$E$28,0)</f>
        <v>#REF!</v>
      </c>
      <c r="K225" s="8" t="e">
        <f>ROUND('10,2'!#REF!*'1,2'!$E$28,0)</f>
        <v>#REF!</v>
      </c>
      <c r="L225" s="8" t="e">
        <f>ROUND('10,2'!#REF!*'1,2'!$E$28,0)</f>
        <v>#REF!</v>
      </c>
      <c r="M225" s="8" t="e">
        <f>ROUND('10,2'!#REF!*'1,2'!$E$28,0)</f>
        <v>#REF!</v>
      </c>
      <c r="N225" s="8">
        <f>ROUND('10,2'!G225*'1,2'!$E$28,0)</f>
        <v>2430</v>
      </c>
      <c r="O225" s="68">
        <f t="shared" si="30"/>
        <v>789.75</v>
      </c>
      <c r="P225" s="8">
        <f>ROUND('10,2'!H225*'1,2'!$E$28,0)</f>
        <v>2717</v>
      </c>
      <c r="Q225" s="8">
        <f t="shared" si="31"/>
        <v>2264.166666666667</v>
      </c>
      <c r="R225" s="68">
        <f t="shared" si="32"/>
        <v>735.85416666666674</v>
      </c>
      <c r="S225" s="8">
        <f>ROUND('10,2'!I225*'1,2'!$E$28,0)</f>
        <v>4013</v>
      </c>
      <c r="T225" s="68">
        <f t="shared" si="33"/>
        <v>1304.2250000000001</v>
      </c>
      <c r="U225" s="8">
        <f>ROUND('10,2'!J225*'1,2'!$E$28,0)</f>
        <v>4421</v>
      </c>
      <c r="V225" s="8">
        <f t="shared" si="34"/>
        <v>3684.166666666667</v>
      </c>
      <c r="W225" s="68">
        <f t="shared" si="35"/>
        <v>1197.3541666666667</v>
      </c>
      <c r="X225" s="26"/>
      <c r="Y225" s="26"/>
      <c r="Z225" s="26"/>
      <c r="AA225" s="26"/>
      <c r="AB225" s="26"/>
      <c r="AC225" s="26"/>
      <c r="AD225" s="26"/>
      <c r="AE225" s="26"/>
      <c r="AF225" s="26"/>
      <c r="AG225" s="26"/>
      <c r="AH225" s="26"/>
      <c r="AI225" s="14"/>
      <c r="AK225" s="14"/>
      <c r="AM225" s="14"/>
      <c r="AO225" s="14"/>
      <c r="AQ225" s="14"/>
    </row>
    <row r="226" spans="1:43" ht="24.75" customHeight="1" x14ac:dyDescent="0.2">
      <c r="A226" s="4" t="s">
        <v>2638</v>
      </c>
      <c r="B226" s="4" t="s">
        <v>2954</v>
      </c>
      <c r="C226" s="21" t="s">
        <v>2960</v>
      </c>
      <c r="D226" s="22" t="s">
        <v>15</v>
      </c>
      <c r="E226" s="8">
        <f>ROUND('10,2'!E226*'1,2'!$E$28,0)</f>
        <v>1923</v>
      </c>
      <c r="F226" s="68">
        <f t="shared" si="27"/>
        <v>624.97500000000002</v>
      </c>
      <c r="G226" s="8">
        <f>ROUND('10,2'!F226*'1,2'!$E$28,0)</f>
        <v>2122</v>
      </c>
      <c r="H226" s="8">
        <f t="shared" si="28"/>
        <v>1768.3333333333335</v>
      </c>
      <c r="I226" s="68">
        <f t="shared" si="29"/>
        <v>574.70833333333337</v>
      </c>
      <c r="J226" s="8" t="e">
        <f>ROUND('10,2'!#REF!*'1,2'!$E$28,0)</f>
        <v>#REF!</v>
      </c>
      <c r="K226" s="8" t="e">
        <f>ROUND('10,2'!#REF!*'1,2'!$E$28,0)</f>
        <v>#REF!</v>
      </c>
      <c r="L226" s="8" t="e">
        <f>ROUND('10,2'!#REF!*'1,2'!$E$28,0)</f>
        <v>#REF!</v>
      </c>
      <c r="M226" s="8" t="e">
        <f>ROUND('10,2'!#REF!*'1,2'!$E$28,0)</f>
        <v>#REF!</v>
      </c>
      <c r="N226" s="8">
        <f>ROUND('10,2'!G226*'1,2'!$E$28,0)</f>
        <v>2875</v>
      </c>
      <c r="O226" s="68">
        <f t="shared" si="30"/>
        <v>934.375</v>
      </c>
      <c r="P226" s="8">
        <f>ROUND('10,2'!H226*'1,2'!$E$28,0)</f>
        <v>3214</v>
      </c>
      <c r="Q226" s="8">
        <f t="shared" si="31"/>
        <v>2678.3333333333335</v>
      </c>
      <c r="R226" s="68">
        <f t="shared" si="32"/>
        <v>870.45833333333337</v>
      </c>
      <c r="S226" s="8">
        <f>ROUND('10,2'!I226*'1,2'!$E$28,0)</f>
        <v>4749</v>
      </c>
      <c r="T226" s="68">
        <f t="shared" si="33"/>
        <v>1543.425</v>
      </c>
      <c r="U226" s="8">
        <f>ROUND('10,2'!J226*'1,2'!$E$28,0)</f>
        <v>5232</v>
      </c>
      <c r="V226" s="8">
        <f t="shared" si="34"/>
        <v>4360</v>
      </c>
      <c r="W226" s="68">
        <f t="shared" si="35"/>
        <v>1417</v>
      </c>
      <c r="X226" s="26"/>
      <c r="Y226" s="26"/>
      <c r="Z226" s="26"/>
      <c r="AA226" s="26"/>
      <c r="AB226" s="26"/>
      <c r="AC226" s="26"/>
      <c r="AD226" s="26"/>
      <c r="AE226" s="26"/>
      <c r="AF226" s="26"/>
      <c r="AG226" s="26"/>
      <c r="AH226" s="26"/>
      <c r="AI226" s="14"/>
      <c r="AK226" s="14"/>
      <c r="AM226" s="14"/>
      <c r="AO226" s="14"/>
      <c r="AQ226" s="14"/>
    </row>
    <row r="227" spans="1:43" ht="24.75" customHeight="1" x14ac:dyDescent="0.2">
      <c r="A227" s="4" t="s">
        <v>2641</v>
      </c>
      <c r="B227" s="4" t="s">
        <v>2955</v>
      </c>
      <c r="C227" s="21" t="s">
        <v>2961</v>
      </c>
      <c r="D227" s="22" t="s">
        <v>15</v>
      </c>
      <c r="E227" s="8">
        <f>ROUND('10,2'!E227*'1,2'!$E$28,0)</f>
        <v>2297</v>
      </c>
      <c r="F227" s="68">
        <f t="shared" si="27"/>
        <v>746.52499999999998</v>
      </c>
      <c r="G227" s="8">
        <f>ROUND('10,2'!F227*'1,2'!$E$28,0)</f>
        <v>2537</v>
      </c>
      <c r="H227" s="8">
        <f t="shared" si="28"/>
        <v>2114.166666666667</v>
      </c>
      <c r="I227" s="68">
        <f t="shared" si="29"/>
        <v>687.10416666666674</v>
      </c>
      <c r="J227" s="8" t="e">
        <f>ROUND('10,2'!#REF!*'1,2'!$E$28,0)</f>
        <v>#REF!</v>
      </c>
      <c r="K227" s="8" t="e">
        <f>ROUND('10,2'!#REF!*'1,2'!$E$28,0)</f>
        <v>#REF!</v>
      </c>
      <c r="L227" s="8" t="e">
        <f>ROUND('10,2'!#REF!*'1,2'!$E$28,0)</f>
        <v>#REF!</v>
      </c>
      <c r="M227" s="8" t="e">
        <f>ROUND('10,2'!#REF!*'1,2'!$E$28,0)</f>
        <v>#REF!</v>
      </c>
      <c r="N227" s="8">
        <f>ROUND('10,2'!G227*'1,2'!$E$28,0)</f>
        <v>3436</v>
      </c>
      <c r="O227" s="68">
        <f t="shared" si="30"/>
        <v>1116.7</v>
      </c>
      <c r="P227" s="8">
        <f>ROUND('10,2'!H227*'1,2'!$E$28,0)</f>
        <v>3842</v>
      </c>
      <c r="Q227" s="8">
        <f t="shared" si="31"/>
        <v>3201.666666666667</v>
      </c>
      <c r="R227" s="68">
        <f t="shared" si="32"/>
        <v>1040.5416666666667</v>
      </c>
      <c r="S227" s="8">
        <f>ROUND('10,2'!I227*'1,2'!$E$28,0)</f>
        <v>5677</v>
      </c>
      <c r="T227" s="68">
        <f t="shared" si="33"/>
        <v>1845.0250000000001</v>
      </c>
      <c r="U227" s="8">
        <f>ROUND('10,2'!J227*'1,2'!$E$28,0)</f>
        <v>6253</v>
      </c>
      <c r="V227" s="8">
        <f t="shared" si="34"/>
        <v>5210.8333333333339</v>
      </c>
      <c r="W227" s="68">
        <f t="shared" si="35"/>
        <v>1693.5208333333335</v>
      </c>
      <c r="X227" s="26"/>
      <c r="Y227" s="26"/>
      <c r="Z227" s="26"/>
      <c r="AA227" s="26"/>
      <c r="AB227" s="26"/>
      <c r="AC227" s="26"/>
      <c r="AD227" s="26"/>
      <c r="AE227" s="26"/>
      <c r="AF227" s="26"/>
      <c r="AG227" s="26"/>
      <c r="AH227" s="26"/>
      <c r="AI227" s="14"/>
      <c r="AK227" s="14"/>
      <c r="AM227" s="14"/>
      <c r="AO227" s="14"/>
      <c r="AQ227" s="14"/>
    </row>
    <row r="228" spans="1:43" ht="36.75" customHeight="1" x14ac:dyDescent="0.2">
      <c r="A228" s="4" t="s">
        <v>2644</v>
      </c>
      <c r="B228" s="4" t="s">
        <v>2636</v>
      </c>
      <c r="C228" s="5" t="s">
        <v>2637</v>
      </c>
      <c r="D228" s="4" t="s">
        <v>15</v>
      </c>
      <c r="E228" s="8">
        <f>ROUND('10,2'!E228*'1,2'!$E$28,0)</f>
        <v>413</v>
      </c>
      <c r="F228" s="68">
        <f t="shared" si="27"/>
        <v>134.22499999999999</v>
      </c>
      <c r="G228" s="8">
        <f>ROUND('10,2'!F228*'1,2'!$E$28,0)</f>
        <v>457</v>
      </c>
      <c r="H228" s="8">
        <f t="shared" si="28"/>
        <v>380.83333333333337</v>
      </c>
      <c r="I228" s="68">
        <f t="shared" si="29"/>
        <v>123.77083333333334</v>
      </c>
      <c r="J228" s="8" t="e">
        <f>ROUND('10,2'!#REF!*'1,2'!$E$28,0)</f>
        <v>#REF!</v>
      </c>
      <c r="K228" s="8" t="e">
        <f>ROUND('10,2'!#REF!*'1,2'!$E$28,0)</f>
        <v>#REF!</v>
      </c>
      <c r="L228" s="8" t="e">
        <f>ROUND('10,2'!#REF!*'1,2'!$E$28,0)</f>
        <v>#REF!</v>
      </c>
      <c r="M228" s="8" t="e">
        <f>ROUND('10,2'!#REF!*'1,2'!$E$28,0)</f>
        <v>#REF!</v>
      </c>
      <c r="N228" s="8">
        <f>ROUND('10,2'!G228*'1,2'!$E$28,0)</f>
        <v>618</v>
      </c>
      <c r="O228" s="68">
        <f t="shared" si="30"/>
        <v>200.85</v>
      </c>
      <c r="P228" s="8">
        <f>ROUND('10,2'!H228*'1,2'!$E$28,0)</f>
        <v>691</v>
      </c>
      <c r="Q228" s="8">
        <f t="shared" si="31"/>
        <v>575.83333333333337</v>
      </c>
      <c r="R228" s="68">
        <f t="shared" si="32"/>
        <v>187.14583333333334</v>
      </c>
      <c r="S228" s="8">
        <f>ROUND('10,2'!I228*'1,2'!$E$28,0)</f>
        <v>1022</v>
      </c>
      <c r="T228" s="68">
        <f t="shared" si="33"/>
        <v>332.15000000000003</v>
      </c>
      <c r="U228" s="8">
        <f>ROUND('10,2'!J228*'1,2'!$E$28,0)</f>
        <v>1126</v>
      </c>
      <c r="V228" s="8">
        <f t="shared" si="34"/>
        <v>938.33333333333337</v>
      </c>
      <c r="W228" s="68">
        <f t="shared" si="35"/>
        <v>304.95833333333337</v>
      </c>
      <c r="X228" s="26"/>
      <c r="Y228" s="26"/>
      <c r="Z228" s="26"/>
      <c r="AA228" s="26"/>
      <c r="AB228" s="26"/>
      <c r="AC228" s="26"/>
      <c r="AD228" s="26"/>
      <c r="AE228" s="26"/>
      <c r="AF228" s="26"/>
      <c r="AG228" s="26"/>
      <c r="AH228" s="26"/>
      <c r="AI228" s="14"/>
      <c r="AK228" s="14"/>
      <c r="AM228" s="14"/>
      <c r="AO228" s="14"/>
      <c r="AQ228" s="14"/>
    </row>
    <row r="229" spans="1:43" ht="36.75" customHeight="1" x14ac:dyDescent="0.2">
      <c r="A229" s="4" t="s">
        <v>2647</v>
      </c>
      <c r="B229" s="4" t="s">
        <v>2639</v>
      </c>
      <c r="C229" s="5" t="s">
        <v>2640</v>
      </c>
      <c r="D229" s="4" t="s">
        <v>15</v>
      </c>
      <c r="E229" s="8">
        <f>ROUND('10,2'!E229*'1,2'!$E$28,0)</f>
        <v>491</v>
      </c>
      <c r="F229" s="68">
        <f t="shared" si="27"/>
        <v>159.57500000000002</v>
      </c>
      <c r="G229" s="8">
        <f>ROUND('10,2'!F229*'1,2'!$E$28,0)</f>
        <v>541</v>
      </c>
      <c r="H229" s="8">
        <f t="shared" si="28"/>
        <v>450.83333333333337</v>
      </c>
      <c r="I229" s="68">
        <f t="shared" si="29"/>
        <v>146.52083333333334</v>
      </c>
      <c r="J229" s="8" t="e">
        <f>ROUND('10,2'!#REF!*'1,2'!$E$28,0)</f>
        <v>#REF!</v>
      </c>
      <c r="K229" s="8" t="e">
        <f>ROUND('10,2'!#REF!*'1,2'!$E$28,0)</f>
        <v>#REF!</v>
      </c>
      <c r="L229" s="8" t="e">
        <f>ROUND('10,2'!#REF!*'1,2'!$E$28,0)</f>
        <v>#REF!</v>
      </c>
      <c r="M229" s="8" t="e">
        <f>ROUND('10,2'!#REF!*'1,2'!$E$28,0)</f>
        <v>#REF!</v>
      </c>
      <c r="N229" s="8">
        <f>ROUND('10,2'!G229*'1,2'!$E$28,0)</f>
        <v>732</v>
      </c>
      <c r="O229" s="68">
        <f t="shared" si="30"/>
        <v>237.9</v>
      </c>
      <c r="P229" s="8">
        <f>ROUND('10,2'!H229*'1,2'!$E$28,0)</f>
        <v>819</v>
      </c>
      <c r="Q229" s="8">
        <f t="shared" si="31"/>
        <v>682.5</v>
      </c>
      <c r="R229" s="68">
        <f t="shared" si="32"/>
        <v>221.8125</v>
      </c>
      <c r="S229" s="8">
        <f>ROUND('10,2'!I229*'1,2'!$E$28,0)</f>
        <v>1212</v>
      </c>
      <c r="T229" s="68">
        <f t="shared" si="33"/>
        <v>393.90000000000003</v>
      </c>
      <c r="U229" s="8">
        <f>ROUND('10,2'!J229*'1,2'!$E$28,0)</f>
        <v>1337</v>
      </c>
      <c r="V229" s="8">
        <f t="shared" si="34"/>
        <v>1114.1666666666667</v>
      </c>
      <c r="W229" s="68">
        <f t="shared" si="35"/>
        <v>362.10416666666669</v>
      </c>
      <c r="X229" s="26"/>
      <c r="Y229" s="26"/>
      <c r="Z229" s="26"/>
      <c r="AA229" s="26"/>
      <c r="AB229" s="26"/>
      <c r="AC229" s="26"/>
      <c r="AD229" s="26"/>
      <c r="AE229" s="26"/>
      <c r="AF229" s="26"/>
      <c r="AG229" s="26"/>
      <c r="AH229" s="26"/>
      <c r="AI229" s="14"/>
      <c r="AK229" s="14"/>
      <c r="AM229" s="14"/>
      <c r="AO229" s="14"/>
      <c r="AQ229" s="14"/>
    </row>
    <row r="230" spans="1:43" ht="36.75" customHeight="1" x14ac:dyDescent="0.2">
      <c r="A230" s="4" t="s">
        <v>2650</v>
      </c>
      <c r="B230" s="4" t="s">
        <v>2642</v>
      </c>
      <c r="C230" s="5" t="s">
        <v>2643</v>
      </c>
      <c r="D230" s="4" t="s">
        <v>15</v>
      </c>
      <c r="E230" s="8">
        <f>ROUND('10,2'!E230*'1,2'!$E$28,0)</f>
        <v>577</v>
      </c>
      <c r="F230" s="68">
        <f t="shared" si="27"/>
        <v>187.52500000000001</v>
      </c>
      <c r="G230" s="8">
        <f>ROUND('10,2'!F230*'1,2'!$E$28,0)</f>
        <v>637</v>
      </c>
      <c r="H230" s="8">
        <f t="shared" si="28"/>
        <v>530.83333333333337</v>
      </c>
      <c r="I230" s="68">
        <f t="shared" si="29"/>
        <v>172.52083333333334</v>
      </c>
      <c r="J230" s="8" t="e">
        <f>ROUND('10,2'!#REF!*'1,2'!$E$28,0)</f>
        <v>#REF!</v>
      </c>
      <c r="K230" s="8" t="e">
        <f>ROUND('10,2'!#REF!*'1,2'!$E$28,0)</f>
        <v>#REF!</v>
      </c>
      <c r="L230" s="8" t="e">
        <f>ROUND('10,2'!#REF!*'1,2'!$E$28,0)</f>
        <v>#REF!</v>
      </c>
      <c r="M230" s="8" t="e">
        <f>ROUND('10,2'!#REF!*'1,2'!$E$28,0)</f>
        <v>#REF!</v>
      </c>
      <c r="N230" s="8">
        <f>ROUND('10,2'!G230*'1,2'!$E$28,0)</f>
        <v>863</v>
      </c>
      <c r="O230" s="68">
        <f t="shared" si="30"/>
        <v>280.47500000000002</v>
      </c>
      <c r="P230" s="8">
        <f>ROUND('10,2'!H230*'1,2'!$E$28,0)</f>
        <v>966</v>
      </c>
      <c r="Q230" s="8">
        <f t="shared" si="31"/>
        <v>805</v>
      </c>
      <c r="R230" s="68">
        <f t="shared" si="32"/>
        <v>261.625</v>
      </c>
      <c r="S230" s="8">
        <f>ROUND('10,2'!I230*'1,2'!$E$28,0)</f>
        <v>1426</v>
      </c>
      <c r="T230" s="68">
        <f t="shared" si="33"/>
        <v>463.45</v>
      </c>
      <c r="U230" s="8">
        <f>ROUND('10,2'!J230*'1,2'!$E$28,0)</f>
        <v>1569</v>
      </c>
      <c r="V230" s="8">
        <f t="shared" si="34"/>
        <v>1307.5</v>
      </c>
      <c r="W230" s="68">
        <f t="shared" si="35"/>
        <v>424.9375</v>
      </c>
      <c r="X230" s="26"/>
      <c r="Y230" s="26"/>
      <c r="Z230" s="26"/>
      <c r="AA230" s="26"/>
      <c r="AB230" s="26"/>
      <c r="AC230" s="26"/>
      <c r="AD230" s="26"/>
      <c r="AE230" s="26"/>
      <c r="AF230" s="26"/>
      <c r="AG230" s="26"/>
      <c r="AH230" s="26"/>
      <c r="AI230" s="14"/>
      <c r="AK230" s="14"/>
      <c r="AM230" s="14"/>
      <c r="AO230" s="14"/>
      <c r="AQ230" s="14"/>
    </row>
    <row r="231" spans="1:43" ht="36.75" customHeight="1" x14ac:dyDescent="0.2">
      <c r="A231" s="4" t="s">
        <v>2653</v>
      </c>
      <c r="B231" s="4" t="s">
        <v>2645</v>
      </c>
      <c r="C231" s="5" t="s">
        <v>2646</v>
      </c>
      <c r="D231" s="4" t="s">
        <v>15</v>
      </c>
      <c r="E231" s="8">
        <f>ROUND('10,2'!E231*'1,2'!$E$28,0)</f>
        <v>692</v>
      </c>
      <c r="F231" s="68">
        <f t="shared" si="27"/>
        <v>224.9</v>
      </c>
      <c r="G231" s="8">
        <f>ROUND('10,2'!F231*'1,2'!$E$28,0)</f>
        <v>765</v>
      </c>
      <c r="H231" s="8">
        <f t="shared" si="28"/>
        <v>637.5</v>
      </c>
      <c r="I231" s="68">
        <f t="shared" si="29"/>
        <v>207.1875</v>
      </c>
      <c r="J231" s="8" t="e">
        <f>ROUND('10,2'!#REF!*'1,2'!$E$28,0)</f>
        <v>#REF!</v>
      </c>
      <c r="K231" s="8" t="e">
        <f>ROUND('10,2'!#REF!*'1,2'!$E$28,0)</f>
        <v>#REF!</v>
      </c>
      <c r="L231" s="8" t="e">
        <f>ROUND('10,2'!#REF!*'1,2'!$E$28,0)</f>
        <v>#REF!</v>
      </c>
      <c r="M231" s="8" t="e">
        <f>ROUND('10,2'!#REF!*'1,2'!$E$28,0)</f>
        <v>#REF!</v>
      </c>
      <c r="N231" s="8">
        <f>ROUND('10,2'!G231*'1,2'!$E$28,0)</f>
        <v>1035</v>
      </c>
      <c r="O231" s="68">
        <f t="shared" si="30"/>
        <v>336.375</v>
      </c>
      <c r="P231" s="8">
        <f>ROUND('10,2'!H231*'1,2'!$E$28,0)</f>
        <v>1156</v>
      </c>
      <c r="Q231" s="8">
        <f t="shared" si="31"/>
        <v>963.33333333333337</v>
      </c>
      <c r="R231" s="68">
        <f t="shared" si="32"/>
        <v>313.08333333333337</v>
      </c>
      <c r="S231" s="8">
        <f>ROUND('10,2'!I231*'1,2'!$E$28,0)</f>
        <v>1712</v>
      </c>
      <c r="T231" s="68">
        <f t="shared" si="33"/>
        <v>556.4</v>
      </c>
      <c r="U231" s="8">
        <f>ROUND('10,2'!J231*'1,2'!$E$28,0)</f>
        <v>1884</v>
      </c>
      <c r="V231" s="8">
        <f t="shared" si="34"/>
        <v>1570</v>
      </c>
      <c r="W231" s="68">
        <f t="shared" si="35"/>
        <v>510.25</v>
      </c>
      <c r="X231" s="26"/>
      <c r="Y231" s="26"/>
      <c r="Z231" s="26"/>
      <c r="AA231" s="26"/>
      <c r="AB231" s="26"/>
      <c r="AC231" s="26"/>
      <c r="AD231" s="26"/>
      <c r="AE231" s="26"/>
      <c r="AF231" s="26"/>
      <c r="AG231" s="26"/>
      <c r="AH231" s="26"/>
      <c r="AI231" s="14"/>
      <c r="AK231" s="14"/>
      <c r="AM231" s="14"/>
      <c r="AO231" s="14"/>
      <c r="AQ231" s="14"/>
    </row>
    <row r="232" spans="1:43" ht="24.75" customHeight="1" x14ac:dyDescent="0.2">
      <c r="A232" s="4" t="s">
        <v>2656</v>
      </c>
      <c r="B232" s="4" t="s">
        <v>2648</v>
      </c>
      <c r="C232" s="5" t="s">
        <v>2649</v>
      </c>
      <c r="D232" s="4" t="s">
        <v>15</v>
      </c>
      <c r="E232" s="8">
        <f>ROUND('10,2'!E232*'1,2'!$E$28,0)</f>
        <v>493</v>
      </c>
      <c r="F232" s="68">
        <f t="shared" si="27"/>
        <v>160.22499999999999</v>
      </c>
      <c r="G232" s="8">
        <f>ROUND('10,2'!F232*'1,2'!$E$28,0)</f>
        <v>544</v>
      </c>
      <c r="H232" s="8">
        <f t="shared" si="28"/>
        <v>453.33333333333337</v>
      </c>
      <c r="I232" s="68">
        <f t="shared" si="29"/>
        <v>147.33333333333334</v>
      </c>
      <c r="J232" s="8" t="e">
        <f>ROUND('10,2'!#REF!*'1,2'!$E$28,0)</f>
        <v>#REF!</v>
      </c>
      <c r="K232" s="8" t="e">
        <f>ROUND('10,2'!#REF!*'1,2'!$E$28,0)</f>
        <v>#REF!</v>
      </c>
      <c r="L232" s="8" t="e">
        <f>ROUND('10,2'!#REF!*'1,2'!$E$28,0)</f>
        <v>#REF!</v>
      </c>
      <c r="M232" s="8" t="e">
        <f>ROUND('10,2'!#REF!*'1,2'!$E$28,0)</f>
        <v>#REF!</v>
      </c>
      <c r="N232" s="8">
        <f>ROUND('10,2'!G232*'1,2'!$E$28,0)</f>
        <v>752</v>
      </c>
      <c r="O232" s="68">
        <f t="shared" si="30"/>
        <v>244.4</v>
      </c>
      <c r="P232" s="8">
        <f>ROUND('10,2'!H232*'1,2'!$E$28,0)</f>
        <v>845</v>
      </c>
      <c r="Q232" s="8">
        <f t="shared" si="31"/>
        <v>704.16666666666674</v>
      </c>
      <c r="R232" s="68">
        <f t="shared" si="32"/>
        <v>228.85416666666669</v>
      </c>
      <c r="S232" s="8">
        <f>ROUND('10,2'!I232*'1,2'!$E$28,0)</f>
        <v>1223</v>
      </c>
      <c r="T232" s="68">
        <f t="shared" si="33"/>
        <v>397.47500000000002</v>
      </c>
      <c r="U232" s="8">
        <f>ROUND('10,2'!J232*'1,2'!$E$28,0)</f>
        <v>1351</v>
      </c>
      <c r="V232" s="8">
        <f t="shared" si="34"/>
        <v>1125.8333333333335</v>
      </c>
      <c r="W232" s="68">
        <f t="shared" si="35"/>
        <v>365.89583333333337</v>
      </c>
      <c r="X232" s="26"/>
      <c r="Y232" s="26"/>
      <c r="Z232" s="26"/>
      <c r="AA232" s="26"/>
      <c r="AB232" s="26"/>
      <c r="AC232" s="26"/>
      <c r="AD232" s="26"/>
      <c r="AE232" s="26"/>
      <c r="AF232" s="26"/>
      <c r="AG232" s="26"/>
      <c r="AH232" s="26"/>
      <c r="AI232" s="14"/>
      <c r="AK232" s="14"/>
      <c r="AM232" s="14"/>
      <c r="AO232" s="14"/>
      <c r="AQ232" s="14"/>
    </row>
    <row r="233" spans="1:43" ht="24.75" customHeight="1" x14ac:dyDescent="0.2">
      <c r="A233" s="4" t="s">
        <v>2659</v>
      </c>
      <c r="B233" s="4" t="s">
        <v>2651</v>
      </c>
      <c r="C233" s="5" t="s">
        <v>2652</v>
      </c>
      <c r="D233" s="4" t="s">
        <v>15</v>
      </c>
      <c r="E233" s="8">
        <f>E232*1.2</f>
        <v>591.6</v>
      </c>
      <c r="F233" s="68">
        <f t="shared" si="27"/>
        <v>192.27</v>
      </c>
      <c r="G233" s="8">
        <f t="shared" ref="G233:U233" si="36">G232*1.2</f>
        <v>652.79999999999995</v>
      </c>
      <c r="H233" s="8">
        <f t="shared" si="28"/>
        <v>544</v>
      </c>
      <c r="I233" s="68">
        <f t="shared" si="29"/>
        <v>176.8</v>
      </c>
      <c r="J233" s="8" t="e">
        <f t="shared" si="36"/>
        <v>#REF!</v>
      </c>
      <c r="K233" s="8" t="e">
        <f t="shared" si="36"/>
        <v>#REF!</v>
      </c>
      <c r="L233" s="8" t="e">
        <f t="shared" si="36"/>
        <v>#REF!</v>
      </c>
      <c r="M233" s="8" t="e">
        <f t="shared" si="36"/>
        <v>#REF!</v>
      </c>
      <c r="N233" s="8">
        <f t="shared" si="36"/>
        <v>902.4</v>
      </c>
      <c r="O233" s="68">
        <f t="shared" si="30"/>
        <v>293.28000000000003</v>
      </c>
      <c r="P233" s="8">
        <f t="shared" si="36"/>
        <v>1014</v>
      </c>
      <c r="Q233" s="8">
        <f t="shared" si="31"/>
        <v>845</v>
      </c>
      <c r="R233" s="68">
        <f t="shared" si="32"/>
        <v>274.625</v>
      </c>
      <c r="S233" s="8">
        <f t="shared" si="36"/>
        <v>1467.6</v>
      </c>
      <c r="T233" s="68">
        <f t="shared" si="33"/>
        <v>476.96999999999997</v>
      </c>
      <c r="U233" s="8">
        <f t="shared" si="36"/>
        <v>1621.2</v>
      </c>
      <c r="V233" s="8">
        <f t="shared" si="34"/>
        <v>1351</v>
      </c>
      <c r="W233" s="68">
        <f t="shared" si="35"/>
        <v>439.07499999999999</v>
      </c>
      <c r="X233" s="26"/>
      <c r="Y233" s="26"/>
      <c r="Z233" s="26"/>
      <c r="AA233" s="26"/>
      <c r="AB233" s="26"/>
      <c r="AC233" s="26"/>
      <c r="AD233" s="26"/>
      <c r="AE233" s="26"/>
      <c r="AF233" s="26"/>
      <c r="AG233" s="26"/>
      <c r="AH233" s="26"/>
      <c r="AI233" s="14"/>
      <c r="AK233" s="14"/>
      <c r="AM233" s="14"/>
      <c r="AO233" s="14"/>
      <c r="AQ233" s="14"/>
    </row>
    <row r="234" spans="1:43" ht="24.75" customHeight="1" x14ac:dyDescent="0.2">
      <c r="A234" s="4" t="s">
        <v>2662</v>
      </c>
      <c r="B234" s="4" t="s">
        <v>2654</v>
      </c>
      <c r="C234" s="5" t="s">
        <v>2655</v>
      </c>
      <c r="D234" s="4" t="s">
        <v>15</v>
      </c>
      <c r="E234" s="8">
        <f>ROUND('10,2'!E234*'1,2'!$E$28,0)</f>
        <v>681</v>
      </c>
      <c r="F234" s="68">
        <f t="shared" si="27"/>
        <v>221.32500000000002</v>
      </c>
      <c r="G234" s="8">
        <f>ROUND('10,2'!F234*'1,2'!$E$28,0)</f>
        <v>754</v>
      </c>
      <c r="H234" s="8">
        <f t="shared" si="28"/>
        <v>628.33333333333337</v>
      </c>
      <c r="I234" s="68">
        <f t="shared" si="29"/>
        <v>204.20833333333334</v>
      </c>
      <c r="J234" s="8" t="e">
        <f>ROUND('10,2'!#REF!*'1,2'!$E$28,0)</f>
        <v>#REF!</v>
      </c>
      <c r="K234" s="8" t="e">
        <f>ROUND('10,2'!#REF!*'1,2'!$E$28,0)</f>
        <v>#REF!</v>
      </c>
      <c r="L234" s="8" t="e">
        <f>ROUND('10,2'!#REF!*'1,2'!$E$28,0)</f>
        <v>#REF!</v>
      </c>
      <c r="M234" s="8" t="e">
        <f>ROUND('10,2'!#REF!*'1,2'!$E$28,0)</f>
        <v>#REF!</v>
      </c>
      <c r="N234" s="8">
        <f>ROUND('10,2'!G234*'1,2'!$E$28,0)</f>
        <v>1043</v>
      </c>
      <c r="O234" s="68">
        <f t="shared" si="30"/>
        <v>338.97500000000002</v>
      </c>
      <c r="P234" s="8">
        <f>ROUND('10,2'!H234*'1,2'!$E$28,0)</f>
        <v>1169</v>
      </c>
      <c r="Q234" s="8">
        <f t="shared" si="31"/>
        <v>974.16666666666674</v>
      </c>
      <c r="R234" s="68">
        <f t="shared" si="32"/>
        <v>316.60416666666669</v>
      </c>
      <c r="S234" s="8">
        <f>ROUND('10,2'!I234*'1,2'!$E$28,0)</f>
        <v>1691</v>
      </c>
      <c r="T234" s="68">
        <f t="shared" si="33"/>
        <v>549.57500000000005</v>
      </c>
      <c r="U234" s="8">
        <f>ROUND('10,2'!J234*'1,2'!$E$28,0)</f>
        <v>1870</v>
      </c>
      <c r="V234" s="8">
        <f t="shared" si="34"/>
        <v>1558.3333333333335</v>
      </c>
      <c r="W234" s="68">
        <f t="shared" si="35"/>
        <v>506.45833333333343</v>
      </c>
      <c r="X234" s="26"/>
      <c r="Y234" s="26"/>
      <c r="Z234" s="26"/>
      <c r="AA234" s="26"/>
      <c r="AB234" s="26"/>
      <c r="AC234" s="26"/>
      <c r="AD234" s="26"/>
      <c r="AE234" s="26"/>
      <c r="AF234" s="26"/>
      <c r="AG234" s="26"/>
      <c r="AH234" s="26"/>
      <c r="AI234" s="14"/>
      <c r="AK234" s="14"/>
      <c r="AM234" s="14"/>
      <c r="AO234" s="14"/>
      <c r="AQ234" s="14"/>
    </row>
    <row r="235" spans="1:43" ht="24.75" customHeight="1" x14ac:dyDescent="0.2">
      <c r="A235" s="4" t="s">
        <v>2665</v>
      </c>
      <c r="B235" s="4" t="s">
        <v>2657</v>
      </c>
      <c r="C235" s="5" t="s">
        <v>2658</v>
      </c>
      <c r="D235" s="4" t="s">
        <v>15</v>
      </c>
      <c r="E235" s="8">
        <f>E234*1.2</f>
        <v>817.19999999999993</v>
      </c>
      <c r="F235" s="68">
        <f t="shared" si="27"/>
        <v>265.58999999999997</v>
      </c>
      <c r="G235" s="8">
        <f t="shared" ref="G235:U235" si="37">G234*1.2</f>
        <v>904.8</v>
      </c>
      <c r="H235" s="8">
        <f t="shared" si="28"/>
        <v>754</v>
      </c>
      <c r="I235" s="68">
        <f t="shared" si="29"/>
        <v>245.05</v>
      </c>
      <c r="J235" s="8" t="e">
        <f t="shared" si="37"/>
        <v>#REF!</v>
      </c>
      <c r="K235" s="8" t="e">
        <f t="shared" si="37"/>
        <v>#REF!</v>
      </c>
      <c r="L235" s="8" t="e">
        <f t="shared" si="37"/>
        <v>#REF!</v>
      </c>
      <c r="M235" s="8" t="e">
        <f t="shared" si="37"/>
        <v>#REF!</v>
      </c>
      <c r="N235" s="8">
        <f t="shared" si="37"/>
        <v>1251.5999999999999</v>
      </c>
      <c r="O235" s="68">
        <f t="shared" si="30"/>
        <v>406.77</v>
      </c>
      <c r="P235" s="8">
        <f t="shared" si="37"/>
        <v>1402.8</v>
      </c>
      <c r="Q235" s="8">
        <f t="shared" si="31"/>
        <v>1169</v>
      </c>
      <c r="R235" s="68">
        <f t="shared" si="32"/>
        <v>379.92500000000001</v>
      </c>
      <c r="S235" s="8">
        <f t="shared" si="37"/>
        <v>2029.1999999999998</v>
      </c>
      <c r="T235" s="68">
        <f t="shared" si="33"/>
        <v>659.49</v>
      </c>
      <c r="U235" s="8">
        <f t="shared" si="37"/>
        <v>2244</v>
      </c>
      <c r="V235" s="8">
        <f t="shared" si="34"/>
        <v>1870</v>
      </c>
      <c r="W235" s="68">
        <f t="shared" si="35"/>
        <v>607.75</v>
      </c>
      <c r="X235" s="26"/>
      <c r="Y235" s="26"/>
      <c r="Z235" s="26"/>
      <c r="AA235" s="26"/>
      <c r="AB235" s="26"/>
      <c r="AC235" s="26"/>
      <c r="AD235" s="26"/>
      <c r="AE235" s="26"/>
      <c r="AF235" s="26"/>
      <c r="AG235" s="26"/>
      <c r="AH235" s="26"/>
      <c r="AI235" s="14"/>
      <c r="AK235" s="14"/>
      <c r="AM235" s="14"/>
      <c r="AO235" s="14"/>
      <c r="AQ235" s="14"/>
    </row>
    <row r="236" spans="1:43" ht="24.75" customHeight="1" x14ac:dyDescent="0.2">
      <c r="A236" s="4" t="s">
        <v>2668</v>
      </c>
      <c r="B236" s="4" t="s">
        <v>2660</v>
      </c>
      <c r="C236" s="5" t="s">
        <v>2661</v>
      </c>
      <c r="D236" s="4" t="s">
        <v>15</v>
      </c>
      <c r="E236" s="8">
        <f>ROUND('10,2'!E236*'1,2'!$E$28,0)</f>
        <v>312</v>
      </c>
      <c r="F236" s="68">
        <f t="shared" si="27"/>
        <v>101.4</v>
      </c>
      <c r="G236" s="8">
        <f>ROUND('10,2'!F236*'1,2'!$E$28,0)</f>
        <v>345</v>
      </c>
      <c r="H236" s="8">
        <f t="shared" si="28"/>
        <v>287.5</v>
      </c>
      <c r="I236" s="68">
        <f t="shared" si="29"/>
        <v>93.4375</v>
      </c>
      <c r="J236" s="8" t="e">
        <f>ROUND('10,2'!#REF!*'1,2'!$E$28,0)</f>
        <v>#REF!</v>
      </c>
      <c r="K236" s="8" t="e">
        <f>ROUND('10,2'!#REF!*'1,2'!$E$28,0)</f>
        <v>#REF!</v>
      </c>
      <c r="L236" s="8" t="e">
        <f>ROUND('10,2'!#REF!*'1,2'!$E$28,0)</f>
        <v>#REF!</v>
      </c>
      <c r="M236" s="8" t="e">
        <f>ROUND('10,2'!#REF!*'1,2'!$E$28,0)</f>
        <v>#REF!</v>
      </c>
      <c r="N236" s="8">
        <f>ROUND('10,2'!G236*'1,2'!$E$28,0)</f>
        <v>466</v>
      </c>
      <c r="O236" s="68">
        <f t="shared" si="30"/>
        <v>151.45000000000002</v>
      </c>
      <c r="P236" s="8">
        <f>ROUND('10,2'!H236*'1,2'!$E$28,0)</f>
        <v>523</v>
      </c>
      <c r="Q236" s="8">
        <f t="shared" si="31"/>
        <v>435.83333333333337</v>
      </c>
      <c r="R236" s="68">
        <f t="shared" si="32"/>
        <v>141.64583333333334</v>
      </c>
      <c r="S236" s="8">
        <f>ROUND('10,2'!I236*'1,2'!$E$28,0)</f>
        <v>771</v>
      </c>
      <c r="T236" s="68">
        <f t="shared" si="33"/>
        <v>250.57500000000002</v>
      </c>
      <c r="U236" s="8">
        <f>ROUND('10,2'!J236*'1,2'!$E$28,0)</f>
        <v>850</v>
      </c>
      <c r="V236" s="8">
        <f t="shared" si="34"/>
        <v>708.33333333333337</v>
      </c>
      <c r="W236" s="68">
        <f t="shared" si="35"/>
        <v>230.20833333333334</v>
      </c>
      <c r="X236" s="26"/>
      <c r="Y236" s="26"/>
      <c r="Z236" s="26"/>
      <c r="AA236" s="26"/>
      <c r="AB236" s="26"/>
      <c r="AC236" s="26"/>
      <c r="AD236" s="26"/>
      <c r="AE236" s="26"/>
      <c r="AF236" s="26"/>
      <c r="AG236" s="26"/>
      <c r="AH236" s="26"/>
      <c r="AI236" s="14"/>
      <c r="AK236" s="14"/>
      <c r="AM236" s="14"/>
      <c r="AO236" s="14"/>
      <c r="AQ236" s="14"/>
    </row>
    <row r="237" spans="1:43" ht="36.75" customHeight="1" x14ac:dyDescent="0.2">
      <c r="A237" s="4" t="s">
        <v>2671</v>
      </c>
      <c r="B237" s="4" t="s">
        <v>2663</v>
      </c>
      <c r="C237" s="5" t="s">
        <v>2664</v>
      </c>
      <c r="D237" s="4" t="s">
        <v>15</v>
      </c>
      <c r="E237" s="8">
        <f>E236*1.2</f>
        <v>374.4</v>
      </c>
      <c r="F237" s="68">
        <f t="shared" si="27"/>
        <v>121.67999999999999</v>
      </c>
      <c r="G237" s="8">
        <f t="shared" ref="G237:U237" si="38">G236*1.2</f>
        <v>414</v>
      </c>
      <c r="H237" s="8">
        <f t="shared" si="28"/>
        <v>345</v>
      </c>
      <c r="I237" s="68">
        <f t="shared" si="29"/>
        <v>112.125</v>
      </c>
      <c r="J237" s="8" t="e">
        <f t="shared" si="38"/>
        <v>#REF!</v>
      </c>
      <c r="K237" s="8" t="e">
        <f t="shared" si="38"/>
        <v>#REF!</v>
      </c>
      <c r="L237" s="8" t="e">
        <f t="shared" si="38"/>
        <v>#REF!</v>
      </c>
      <c r="M237" s="8" t="e">
        <f t="shared" si="38"/>
        <v>#REF!</v>
      </c>
      <c r="N237" s="8">
        <f t="shared" si="38"/>
        <v>559.19999999999993</v>
      </c>
      <c r="O237" s="68">
        <f t="shared" si="30"/>
        <v>181.73999999999998</v>
      </c>
      <c r="P237" s="8">
        <f t="shared" si="38"/>
        <v>627.6</v>
      </c>
      <c r="Q237" s="8">
        <f t="shared" si="31"/>
        <v>523</v>
      </c>
      <c r="R237" s="68">
        <f t="shared" si="32"/>
        <v>169.97499999999999</v>
      </c>
      <c r="S237" s="8">
        <f t="shared" si="38"/>
        <v>925.19999999999993</v>
      </c>
      <c r="T237" s="68">
        <f t="shared" si="33"/>
        <v>300.69</v>
      </c>
      <c r="U237" s="8">
        <f t="shared" si="38"/>
        <v>1020</v>
      </c>
      <c r="V237" s="8">
        <f t="shared" si="34"/>
        <v>850</v>
      </c>
      <c r="W237" s="68">
        <f t="shared" si="35"/>
        <v>276.25</v>
      </c>
      <c r="X237" s="26"/>
      <c r="Y237" s="26"/>
      <c r="Z237" s="26"/>
      <c r="AA237" s="26"/>
      <c r="AB237" s="26"/>
      <c r="AC237" s="26"/>
      <c r="AD237" s="26"/>
      <c r="AE237" s="26"/>
      <c r="AF237" s="26"/>
      <c r="AG237" s="26"/>
      <c r="AH237" s="26"/>
      <c r="AI237" s="14"/>
      <c r="AK237" s="14"/>
      <c r="AM237" s="14"/>
      <c r="AO237" s="14"/>
      <c r="AQ237" s="14"/>
    </row>
    <row r="238" spans="1:43" ht="48.75" customHeight="1" x14ac:dyDescent="0.2">
      <c r="A238" s="4" t="s">
        <v>2674</v>
      </c>
      <c r="B238" s="4" t="s">
        <v>2666</v>
      </c>
      <c r="C238" s="5" t="s">
        <v>2667</v>
      </c>
      <c r="D238" s="4" t="s">
        <v>15</v>
      </c>
      <c r="E238" s="8">
        <f>ROUND('10,2'!E238*'1,2'!$E$28,0)</f>
        <v>262</v>
      </c>
      <c r="F238" s="68">
        <f t="shared" si="27"/>
        <v>85.15</v>
      </c>
      <c r="G238" s="36">
        <f>ROUND('10,2'!F238*'1,2'!$E$28,0)</f>
        <v>286</v>
      </c>
      <c r="H238" s="8">
        <f t="shared" si="28"/>
        <v>238.33333333333334</v>
      </c>
      <c r="I238" s="68">
        <f t="shared" si="29"/>
        <v>77.458333333333343</v>
      </c>
      <c r="J238" s="8" t="e">
        <f>ROUND('10,2'!#REF!*'1,2'!$E$28,0)</f>
        <v>#REF!</v>
      </c>
      <c r="K238" s="8" t="e">
        <f>ROUND('10,2'!#REF!*'1,2'!$E$28,0)</f>
        <v>#REF!</v>
      </c>
      <c r="L238" s="8" t="e">
        <f>ROUND('10,2'!#REF!*'1,2'!$E$28,0)</f>
        <v>#REF!</v>
      </c>
      <c r="M238" s="8" t="e">
        <f>ROUND('10,2'!#REF!*'1,2'!$E$28,0)</f>
        <v>#REF!</v>
      </c>
      <c r="N238" s="8">
        <f>ROUND('10,2'!G238*'1,2'!$E$28,0)</f>
        <v>402</v>
      </c>
      <c r="O238" s="68">
        <f t="shared" si="30"/>
        <v>130.65</v>
      </c>
      <c r="P238" s="36">
        <f>ROUND('10,2'!H238*'1,2'!$E$28,0)</f>
        <v>443</v>
      </c>
      <c r="Q238" s="8">
        <f t="shared" si="31"/>
        <v>369.16666666666669</v>
      </c>
      <c r="R238" s="68">
        <f t="shared" si="32"/>
        <v>119.97916666666667</v>
      </c>
      <c r="S238" s="8">
        <f>ROUND('10,2'!I238*'1,2'!$E$28,0)</f>
        <v>650</v>
      </c>
      <c r="T238" s="68">
        <f t="shared" si="33"/>
        <v>211.25</v>
      </c>
      <c r="U238" s="36">
        <f>ROUND('10,2'!J238*'1,2'!$E$28,0)</f>
        <v>708</v>
      </c>
      <c r="V238" s="8">
        <f t="shared" si="34"/>
        <v>590</v>
      </c>
      <c r="W238" s="68">
        <f t="shared" si="35"/>
        <v>191.75</v>
      </c>
      <c r="X238" s="26"/>
      <c r="Y238" s="26"/>
      <c r="Z238" s="26"/>
      <c r="AA238" s="26"/>
      <c r="AB238" s="26"/>
      <c r="AC238" s="26"/>
      <c r="AD238" s="26"/>
      <c r="AE238" s="26"/>
      <c r="AF238" s="26"/>
      <c r="AG238" s="26"/>
      <c r="AH238" s="26"/>
      <c r="AI238" s="14"/>
      <c r="AK238" s="14"/>
      <c r="AM238" s="14"/>
      <c r="AO238" s="14"/>
      <c r="AQ238" s="14"/>
    </row>
    <row r="239" spans="1:43" ht="36.75" customHeight="1" x14ac:dyDescent="0.2">
      <c r="A239" s="4" t="s">
        <v>2677</v>
      </c>
      <c r="B239" s="4" t="s">
        <v>2669</v>
      </c>
      <c r="C239" s="5" t="s">
        <v>2670</v>
      </c>
      <c r="D239" s="4" t="s">
        <v>15</v>
      </c>
      <c r="E239" s="8">
        <f>E238*1.2</f>
        <v>314.39999999999998</v>
      </c>
      <c r="F239" s="68">
        <f t="shared" si="27"/>
        <v>102.17999999999999</v>
      </c>
      <c r="G239" s="36">
        <f>G238*1.2</f>
        <v>343.2</v>
      </c>
      <c r="H239" s="8">
        <f t="shared" si="28"/>
        <v>286</v>
      </c>
      <c r="I239" s="68">
        <f t="shared" si="29"/>
        <v>92.95</v>
      </c>
      <c r="J239" s="8" t="e">
        <f t="shared" ref="J239:N239" si="39">J238*1.2</f>
        <v>#REF!</v>
      </c>
      <c r="K239" s="8" t="e">
        <f t="shared" si="39"/>
        <v>#REF!</v>
      </c>
      <c r="L239" s="8" t="e">
        <f t="shared" si="39"/>
        <v>#REF!</v>
      </c>
      <c r="M239" s="8" t="e">
        <f t="shared" si="39"/>
        <v>#REF!</v>
      </c>
      <c r="N239" s="8">
        <f t="shared" si="39"/>
        <v>482.4</v>
      </c>
      <c r="O239" s="68">
        <f t="shared" si="30"/>
        <v>156.78</v>
      </c>
      <c r="P239" s="36">
        <f>P238*1.2</f>
        <v>531.6</v>
      </c>
      <c r="Q239" s="8">
        <f t="shared" si="31"/>
        <v>443.00000000000006</v>
      </c>
      <c r="R239" s="68">
        <f t="shared" si="32"/>
        <v>143.97500000000002</v>
      </c>
      <c r="S239" s="8">
        <f t="shared" ref="S239" si="40">S238*1.2</f>
        <v>780</v>
      </c>
      <c r="T239" s="68">
        <f t="shared" si="33"/>
        <v>253.5</v>
      </c>
      <c r="U239" s="36">
        <f>U238*1.2</f>
        <v>849.6</v>
      </c>
      <c r="V239" s="8">
        <f t="shared" si="34"/>
        <v>708</v>
      </c>
      <c r="W239" s="68">
        <f t="shared" si="35"/>
        <v>230.1</v>
      </c>
      <c r="X239" s="26"/>
      <c r="Y239" s="26"/>
      <c r="Z239" s="26"/>
      <c r="AA239" s="26"/>
      <c r="AB239" s="26"/>
      <c r="AC239" s="26"/>
      <c r="AD239" s="26"/>
      <c r="AE239" s="26"/>
      <c r="AF239" s="26"/>
      <c r="AG239" s="26"/>
      <c r="AH239" s="26"/>
      <c r="AI239" s="14"/>
      <c r="AK239" s="14"/>
      <c r="AM239" s="14"/>
      <c r="AO239" s="14"/>
      <c r="AQ239" s="14"/>
    </row>
    <row r="240" spans="1:43" ht="36.75" customHeight="1" x14ac:dyDescent="0.2">
      <c r="A240" s="4" t="s">
        <v>2680</v>
      </c>
      <c r="B240" s="4" t="s">
        <v>2672</v>
      </c>
      <c r="C240" s="5" t="s">
        <v>2673</v>
      </c>
      <c r="D240" s="4" t="s">
        <v>15</v>
      </c>
      <c r="E240" s="8">
        <f>ROUND('10,2'!E240*'1,2'!$E$28,0)</f>
        <v>173</v>
      </c>
      <c r="F240" s="68">
        <f t="shared" si="27"/>
        <v>56.225000000000001</v>
      </c>
      <c r="G240" s="8">
        <f>ROUND('10,2'!F240*'1,2'!$E$28,0)</f>
        <v>193</v>
      </c>
      <c r="H240" s="8">
        <f t="shared" si="28"/>
        <v>160.83333333333334</v>
      </c>
      <c r="I240" s="68">
        <f t="shared" si="29"/>
        <v>52.270833333333336</v>
      </c>
      <c r="J240" s="8" t="e">
        <f>ROUND('10,2'!#REF!*'1,2'!$E$28,0)</f>
        <v>#REF!</v>
      </c>
      <c r="K240" s="8" t="e">
        <f>ROUND('10,2'!#REF!*'1,2'!$E$28,0)</f>
        <v>#REF!</v>
      </c>
      <c r="L240" s="8" t="e">
        <f>ROUND('10,2'!#REF!*'1,2'!$E$28,0)</f>
        <v>#REF!</v>
      </c>
      <c r="M240" s="8" t="e">
        <f>ROUND('10,2'!#REF!*'1,2'!$E$28,0)</f>
        <v>#REF!</v>
      </c>
      <c r="N240" s="8">
        <f>ROUND('10,2'!G240*'1,2'!$E$28,0)</f>
        <v>265</v>
      </c>
      <c r="O240" s="68">
        <f t="shared" si="30"/>
        <v>86.125</v>
      </c>
      <c r="P240" s="8">
        <f>ROUND('10,2'!H240*'1,2'!$E$28,0)</f>
        <v>296</v>
      </c>
      <c r="Q240" s="8">
        <f t="shared" si="31"/>
        <v>246.66666666666669</v>
      </c>
      <c r="R240" s="68">
        <f t="shared" si="32"/>
        <v>80.166666666666671</v>
      </c>
      <c r="S240" s="8">
        <f>ROUND('10,2'!I240*'1,2'!$E$28,0)</f>
        <v>430</v>
      </c>
      <c r="T240" s="68">
        <f t="shared" si="33"/>
        <v>139.75</v>
      </c>
      <c r="U240" s="8">
        <f>ROUND('10,2'!J240*'1,2'!$E$28,0)</f>
        <v>475</v>
      </c>
      <c r="V240" s="8">
        <f t="shared" si="34"/>
        <v>395.83333333333337</v>
      </c>
      <c r="W240" s="68">
        <f t="shared" si="35"/>
        <v>128.64583333333334</v>
      </c>
      <c r="X240" s="26"/>
      <c r="Y240" s="26"/>
      <c r="Z240" s="26"/>
      <c r="AA240" s="26"/>
      <c r="AB240" s="26"/>
      <c r="AC240" s="26"/>
      <c r="AD240" s="26"/>
      <c r="AE240" s="26"/>
      <c r="AF240" s="26"/>
      <c r="AG240" s="26"/>
      <c r="AH240" s="26"/>
      <c r="AI240" s="14"/>
      <c r="AK240" s="14"/>
      <c r="AM240" s="14"/>
      <c r="AO240" s="14"/>
      <c r="AQ240" s="14"/>
    </row>
    <row r="241" spans="1:43" ht="36.75" customHeight="1" x14ac:dyDescent="0.2">
      <c r="A241" s="4" t="s">
        <v>2683</v>
      </c>
      <c r="B241" s="4" t="s">
        <v>2675</v>
      </c>
      <c r="C241" s="5" t="s">
        <v>2676</v>
      </c>
      <c r="D241" s="4" t="s">
        <v>15</v>
      </c>
      <c r="E241" s="8">
        <f>E240*1.2</f>
        <v>207.6</v>
      </c>
      <c r="F241" s="68">
        <f t="shared" si="27"/>
        <v>67.47</v>
      </c>
      <c r="G241" s="8">
        <f t="shared" ref="G241:U241" si="41">G240*1.2</f>
        <v>231.6</v>
      </c>
      <c r="H241" s="8">
        <f t="shared" si="28"/>
        <v>193</v>
      </c>
      <c r="I241" s="68">
        <f t="shared" si="29"/>
        <v>62.725000000000001</v>
      </c>
      <c r="J241" s="8" t="e">
        <f t="shared" si="41"/>
        <v>#REF!</v>
      </c>
      <c r="K241" s="8" t="e">
        <f t="shared" si="41"/>
        <v>#REF!</v>
      </c>
      <c r="L241" s="8" t="e">
        <f t="shared" si="41"/>
        <v>#REF!</v>
      </c>
      <c r="M241" s="8" t="e">
        <f t="shared" si="41"/>
        <v>#REF!</v>
      </c>
      <c r="N241" s="8">
        <f t="shared" si="41"/>
        <v>318</v>
      </c>
      <c r="O241" s="68">
        <f t="shared" si="30"/>
        <v>103.35000000000001</v>
      </c>
      <c r="P241" s="8">
        <f t="shared" si="41"/>
        <v>355.2</v>
      </c>
      <c r="Q241" s="8">
        <f t="shared" si="31"/>
        <v>296</v>
      </c>
      <c r="R241" s="68">
        <f t="shared" si="32"/>
        <v>96.2</v>
      </c>
      <c r="S241" s="8">
        <f t="shared" si="41"/>
        <v>516</v>
      </c>
      <c r="T241" s="68">
        <f t="shared" si="33"/>
        <v>167.70000000000002</v>
      </c>
      <c r="U241" s="8">
        <f t="shared" si="41"/>
        <v>570</v>
      </c>
      <c r="V241" s="8">
        <f t="shared" si="34"/>
        <v>475</v>
      </c>
      <c r="W241" s="68">
        <f t="shared" si="35"/>
        <v>154.375</v>
      </c>
      <c r="X241" s="26"/>
      <c r="Y241" s="26"/>
      <c r="Z241" s="26"/>
      <c r="AA241" s="26"/>
      <c r="AB241" s="26"/>
      <c r="AC241" s="26"/>
      <c r="AD241" s="26"/>
      <c r="AE241" s="26"/>
      <c r="AF241" s="26"/>
      <c r="AG241" s="26"/>
      <c r="AH241" s="26"/>
      <c r="AI241" s="14"/>
      <c r="AK241" s="14"/>
      <c r="AM241" s="14"/>
      <c r="AO241" s="14"/>
      <c r="AQ241" s="14"/>
    </row>
    <row r="242" spans="1:43" ht="24.75" customHeight="1" x14ac:dyDescent="0.2">
      <c r="A242" s="4" t="s">
        <v>2686</v>
      </c>
      <c r="B242" s="4" t="s">
        <v>2678</v>
      </c>
      <c r="C242" s="5" t="s">
        <v>2679</v>
      </c>
      <c r="D242" s="4" t="s">
        <v>15</v>
      </c>
      <c r="E242" s="8">
        <f>ROUND('10,2'!E242*'1,2'!$E$28,0)</f>
        <v>120</v>
      </c>
      <c r="F242" s="68">
        <f t="shared" si="27"/>
        <v>39</v>
      </c>
      <c r="G242" s="8">
        <f>ROUND('10,2'!F242*'1,2'!$E$28,0)</f>
        <v>132</v>
      </c>
      <c r="H242" s="8">
        <f t="shared" si="28"/>
        <v>110</v>
      </c>
      <c r="I242" s="68">
        <f t="shared" si="29"/>
        <v>35.75</v>
      </c>
      <c r="J242" s="8" t="e">
        <f>ROUND('10,2'!#REF!*'1,2'!$E$28,0)</f>
        <v>#REF!</v>
      </c>
      <c r="K242" s="8" t="e">
        <f>ROUND('10,2'!#REF!*'1,2'!$E$28,0)</f>
        <v>#REF!</v>
      </c>
      <c r="L242" s="8" t="e">
        <f>ROUND('10,2'!#REF!*'1,2'!$E$28,0)</f>
        <v>#REF!</v>
      </c>
      <c r="M242" s="8" t="e">
        <f>ROUND('10,2'!#REF!*'1,2'!$E$28,0)</f>
        <v>#REF!</v>
      </c>
      <c r="N242" s="8">
        <f>ROUND('10,2'!G242*'1,2'!$E$28,0)</f>
        <v>179</v>
      </c>
      <c r="O242" s="68">
        <f t="shared" si="30"/>
        <v>58.175000000000004</v>
      </c>
      <c r="P242" s="8">
        <f>ROUND('10,2'!H242*'1,2'!$E$28,0)</f>
        <v>201</v>
      </c>
      <c r="Q242" s="8">
        <f t="shared" si="31"/>
        <v>167.5</v>
      </c>
      <c r="R242" s="68">
        <f t="shared" si="32"/>
        <v>54.4375</v>
      </c>
      <c r="S242" s="8">
        <f>ROUND('10,2'!I242*'1,2'!$E$28,0)</f>
        <v>296</v>
      </c>
      <c r="T242" s="68">
        <f t="shared" si="33"/>
        <v>96.2</v>
      </c>
      <c r="U242" s="8">
        <f>ROUND('10,2'!J242*'1,2'!$E$28,0)</f>
        <v>327</v>
      </c>
      <c r="V242" s="8">
        <f t="shared" si="34"/>
        <v>272.5</v>
      </c>
      <c r="W242" s="68">
        <f t="shared" si="35"/>
        <v>88.5625</v>
      </c>
      <c r="X242" s="26"/>
      <c r="Y242" s="26"/>
      <c r="Z242" s="26"/>
      <c r="AA242" s="26"/>
      <c r="AB242" s="26"/>
      <c r="AC242" s="26"/>
      <c r="AD242" s="26"/>
      <c r="AE242" s="26"/>
      <c r="AF242" s="26"/>
      <c r="AG242" s="26"/>
      <c r="AH242" s="26"/>
      <c r="AI242" s="14"/>
      <c r="AK242" s="14"/>
      <c r="AM242" s="14"/>
      <c r="AO242" s="14"/>
      <c r="AQ242" s="14"/>
    </row>
    <row r="243" spans="1:43" ht="36.75" customHeight="1" x14ac:dyDescent="0.2">
      <c r="A243" s="4" t="s">
        <v>2689</v>
      </c>
      <c r="B243" s="4" t="s">
        <v>2681</v>
      </c>
      <c r="C243" s="5" t="s">
        <v>2682</v>
      </c>
      <c r="D243" s="4" t="s">
        <v>15</v>
      </c>
      <c r="E243" s="8">
        <f>E242*1.2</f>
        <v>144</v>
      </c>
      <c r="F243" s="68">
        <f t="shared" si="27"/>
        <v>46.800000000000004</v>
      </c>
      <c r="G243" s="8">
        <f t="shared" ref="G243:U243" si="42">G242*1.2</f>
        <v>158.4</v>
      </c>
      <c r="H243" s="8">
        <f t="shared" si="28"/>
        <v>132</v>
      </c>
      <c r="I243" s="68">
        <f t="shared" si="29"/>
        <v>42.9</v>
      </c>
      <c r="J243" s="8" t="e">
        <f t="shared" si="42"/>
        <v>#REF!</v>
      </c>
      <c r="K243" s="8" t="e">
        <f t="shared" si="42"/>
        <v>#REF!</v>
      </c>
      <c r="L243" s="8" t="e">
        <f t="shared" si="42"/>
        <v>#REF!</v>
      </c>
      <c r="M243" s="8" t="e">
        <f t="shared" si="42"/>
        <v>#REF!</v>
      </c>
      <c r="N243" s="8">
        <f t="shared" si="42"/>
        <v>214.79999999999998</v>
      </c>
      <c r="O243" s="68">
        <f t="shared" si="30"/>
        <v>69.81</v>
      </c>
      <c r="P243" s="8">
        <f t="shared" si="42"/>
        <v>241.2</v>
      </c>
      <c r="Q243" s="8">
        <f t="shared" si="31"/>
        <v>201</v>
      </c>
      <c r="R243" s="68">
        <f t="shared" si="32"/>
        <v>65.325000000000003</v>
      </c>
      <c r="S243" s="8">
        <f t="shared" si="42"/>
        <v>355.2</v>
      </c>
      <c r="T243" s="68">
        <f t="shared" si="33"/>
        <v>115.44</v>
      </c>
      <c r="U243" s="8">
        <f t="shared" si="42"/>
        <v>392.4</v>
      </c>
      <c r="V243" s="8">
        <f t="shared" si="34"/>
        <v>327</v>
      </c>
      <c r="W243" s="68">
        <f t="shared" si="35"/>
        <v>106.27500000000001</v>
      </c>
      <c r="X243" s="26"/>
      <c r="Y243" s="26"/>
      <c r="Z243" s="26"/>
      <c r="AA243" s="26"/>
      <c r="AB243" s="26"/>
      <c r="AC243" s="26"/>
      <c r="AD243" s="26"/>
      <c r="AE243" s="26"/>
      <c r="AF243" s="26"/>
      <c r="AG243" s="26"/>
      <c r="AH243" s="26"/>
      <c r="AI243" s="14"/>
      <c r="AK243" s="14"/>
      <c r="AM243" s="14"/>
      <c r="AO243" s="14"/>
      <c r="AQ243" s="14"/>
    </row>
    <row r="244" spans="1:43" ht="48.75" customHeight="1" x14ac:dyDescent="0.2">
      <c r="A244" s="4" t="s">
        <v>2692</v>
      </c>
      <c r="B244" s="4" t="s">
        <v>2684</v>
      </c>
      <c r="C244" s="5" t="s">
        <v>2685</v>
      </c>
      <c r="D244" s="4" t="s">
        <v>15</v>
      </c>
      <c r="E244" s="8">
        <f>ROUND('10,2'!E244*'1,2'!$E$28,0)</f>
        <v>312</v>
      </c>
      <c r="F244" s="68">
        <f t="shared" si="27"/>
        <v>101.4</v>
      </c>
      <c r="G244" s="8">
        <f>ROUND('10,2'!F244*'1,2'!$E$28,0)</f>
        <v>345</v>
      </c>
      <c r="H244" s="8">
        <f t="shared" si="28"/>
        <v>287.5</v>
      </c>
      <c r="I244" s="68">
        <f t="shared" si="29"/>
        <v>93.4375</v>
      </c>
      <c r="J244" s="8" t="e">
        <f>ROUND('10,2'!#REF!*'1,2'!$E$28,0)</f>
        <v>#REF!</v>
      </c>
      <c r="K244" s="8" t="e">
        <f>ROUND('10,2'!#REF!*'1,2'!$E$28,0)</f>
        <v>#REF!</v>
      </c>
      <c r="L244" s="8" t="e">
        <f>ROUND('10,2'!#REF!*'1,2'!$E$28,0)</f>
        <v>#REF!</v>
      </c>
      <c r="M244" s="8" t="e">
        <f>ROUND('10,2'!#REF!*'1,2'!$E$28,0)</f>
        <v>#REF!</v>
      </c>
      <c r="N244" s="8">
        <f>ROUND('10,2'!G244*'1,2'!$E$28,0)</f>
        <v>466</v>
      </c>
      <c r="O244" s="68">
        <f t="shared" si="30"/>
        <v>151.45000000000002</v>
      </c>
      <c r="P244" s="8">
        <f>ROUND('10,2'!H244*'1,2'!$E$28,0)</f>
        <v>523</v>
      </c>
      <c r="Q244" s="8">
        <f t="shared" si="31"/>
        <v>435.83333333333337</v>
      </c>
      <c r="R244" s="68">
        <f t="shared" si="32"/>
        <v>141.64583333333334</v>
      </c>
      <c r="S244" s="8">
        <f>ROUND('10,2'!I244*'1,2'!$E$28,0)</f>
        <v>771</v>
      </c>
      <c r="T244" s="68">
        <f t="shared" si="33"/>
        <v>250.57500000000002</v>
      </c>
      <c r="U244" s="8">
        <f>ROUND('10,2'!J244*'1,2'!$E$28,0)</f>
        <v>850</v>
      </c>
      <c r="V244" s="8">
        <f t="shared" si="34"/>
        <v>708.33333333333337</v>
      </c>
      <c r="W244" s="68">
        <f t="shared" si="35"/>
        <v>230.20833333333334</v>
      </c>
      <c r="X244" s="26"/>
      <c r="Y244" s="26"/>
      <c r="Z244" s="26"/>
      <c r="AA244" s="26"/>
      <c r="AB244" s="26"/>
      <c r="AC244" s="26"/>
      <c r="AD244" s="26"/>
      <c r="AE244" s="26"/>
      <c r="AF244" s="26"/>
      <c r="AG244" s="26"/>
      <c r="AH244" s="26"/>
      <c r="AI244" s="14"/>
      <c r="AK244" s="14"/>
      <c r="AM244" s="14"/>
      <c r="AO244" s="14"/>
      <c r="AQ244" s="14"/>
    </row>
    <row r="245" spans="1:43" ht="48.75" customHeight="1" x14ac:dyDescent="0.2">
      <c r="A245" s="4" t="s">
        <v>2695</v>
      </c>
      <c r="B245" s="4" t="s">
        <v>2687</v>
      </c>
      <c r="C245" s="5" t="s">
        <v>2688</v>
      </c>
      <c r="D245" s="4" t="s">
        <v>15</v>
      </c>
      <c r="E245" s="8">
        <f>ROUND('10,2'!E245*'1,2'!$E$28,0)</f>
        <v>500</v>
      </c>
      <c r="F245" s="68">
        <f t="shared" si="27"/>
        <v>162.5</v>
      </c>
      <c r="G245" s="8">
        <f>ROUND('10,2'!F245*'1,2'!$E$28,0)</f>
        <v>552</v>
      </c>
      <c r="H245" s="8">
        <f t="shared" si="28"/>
        <v>460</v>
      </c>
      <c r="I245" s="68">
        <f t="shared" si="29"/>
        <v>149.5</v>
      </c>
      <c r="J245" s="8" t="e">
        <f>ROUND('10,2'!#REF!*'1,2'!$E$28,0)</f>
        <v>#REF!</v>
      </c>
      <c r="K245" s="8" t="e">
        <f>ROUND('10,2'!#REF!*'1,2'!$E$28,0)</f>
        <v>#REF!</v>
      </c>
      <c r="L245" s="8" t="e">
        <f>ROUND('10,2'!#REF!*'1,2'!$E$28,0)</f>
        <v>#REF!</v>
      </c>
      <c r="M245" s="8" t="e">
        <f>ROUND('10,2'!#REF!*'1,2'!$E$28,0)</f>
        <v>#REF!</v>
      </c>
      <c r="N245" s="8">
        <f>ROUND('10,2'!G245*'1,2'!$E$28,0)</f>
        <v>748</v>
      </c>
      <c r="O245" s="68">
        <f t="shared" si="30"/>
        <v>243.1</v>
      </c>
      <c r="P245" s="8">
        <f>ROUND('10,2'!H245*'1,2'!$E$28,0)</f>
        <v>836</v>
      </c>
      <c r="Q245" s="8">
        <f t="shared" si="31"/>
        <v>696.66666666666674</v>
      </c>
      <c r="R245" s="68">
        <f t="shared" si="32"/>
        <v>226.41666666666669</v>
      </c>
      <c r="S245" s="8">
        <f>ROUND('10,2'!I245*'1,2'!$E$28,0)</f>
        <v>1235</v>
      </c>
      <c r="T245" s="68">
        <f t="shared" si="33"/>
        <v>401.375</v>
      </c>
      <c r="U245" s="8">
        <f>ROUND('10,2'!J245*'1,2'!$E$28,0)</f>
        <v>1360</v>
      </c>
      <c r="V245" s="8">
        <f t="shared" si="34"/>
        <v>1133.3333333333335</v>
      </c>
      <c r="W245" s="68">
        <f t="shared" si="35"/>
        <v>368.33333333333337</v>
      </c>
      <c r="X245" s="26"/>
      <c r="Y245" s="26"/>
      <c r="Z245" s="26"/>
      <c r="AA245" s="26"/>
      <c r="AB245" s="26"/>
      <c r="AC245" s="26"/>
      <c r="AD245" s="26"/>
      <c r="AE245" s="26"/>
      <c r="AF245" s="26"/>
      <c r="AG245" s="26"/>
      <c r="AH245" s="26"/>
      <c r="AI245" s="14"/>
      <c r="AK245" s="14"/>
      <c r="AM245" s="14"/>
      <c r="AO245" s="14"/>
      <c r="AQ245" s="14"/>
    </row>
    <row r="246" spans="1:43" ht="12.75" customHeight="1" x14ac:dyDescent="0.2">
      <c r="A246" s="4" t="s">
        <v>2698</v>
      </c>
      <c r="B246" s="4" t="s">
        <v>2690</v>
      </c>
      <c r="C246" s="5" t="s">
        <v>2691</v>
      </c>
      <c r="D246" s="4" t="s">
        <v>15</v>
      </c>
      <c r="E246" s="8">
        <f>ROUND('10,2'!E246*'1,2'!$E$28,0)</f>
        <v>188</v>
      </c>
      <c r="F246" s="68">
        <f t="shared" si="27"/>
        <v>61.1</v>
      </c>
      <c r="G246" s="8">
        <f>ROUND('10,2'!F246*'1,2'!$E$28,0)</f>
        <v>207</v>
      </c>
      <c r="H246" s="8">
        <f t="shared" si="28"/>
        <v>172.5</v>
      </c>
      <c r="I246" s="68">
        <f t="shared" si="29"/>
        <v>56.0625</v>
      </c>
      <c r="J246" s="8" t="e">
        <f>ROUND('10,2'!#REF!*'1,2'!$E$28,0)</f>
        <v>#REF!</v>
      </c>
      <c r="K246" s="8" t="e">
        <f>ROUND('10,2'!#REF!*'1,2'!$E$28,0)</f>
        <v>#REF!</v>
      </c>
      <c r="L246" s="8" t="e">
        <f>ROUND('10,2'!#REF!*'1,2'!$E$28,0)</f>
        <v>#REF!</v>
      </c>
      <c r="M246" s="8" t="e">
        <f>ROUND('10,2'!#REF!*'1,2'!$E$28,0)</f>
        <v>#REF!</v>
      </c>
      <c r="N246" s="8">
        <f>ROUND('10,2'!G246*'1,2'!$E$28,0)</f>
        <v>282</v>
      </c>
      <c r="O246" s="68">
        <f t="shared" si="30"/>
        <v>91.65</v>
      </c>
      <c r="P246" s="8">
        <f>ROUND('10,2'!H246*'1,2'!$E$28,0)</f>
        <v>313</v>
      </c>
      <c r="Q246" s="8">
        <f t="shared" si="31"/>
        <v>260.83333333333337</v>
      </c>
      <c r="R246" s="68">
        <f t="shared" si="32"/>
        <v>84.770833333333343</v>
      </c>
      <c r="S246" s="8">
        <f>ROUND('10,2'!I246*'1,2'!$E$28,0)</f>
        <v>463</v>
      </c>
      <c r="T246" s="68">
        <f t="shared" si="33"/>
        <v>150.47499999999999</v>
      </c>
      <c r="U246" s="8">
        <f>ROUND('10,2'!J246*'1,2'!$E$28,0)</f>
        <v>510</v>
      </c>
      <c r="V246" s="8">
        <f t="shared" si="34"/>
        <v>425</v>
      </c>
      <c r="W246" s="68">
        <f t="shared" si="35"/>
        <v>138.125</v>
      </c>
      <c r="X246" s="26"/>
      <c r="Y246" s="26"/>
      <c r="Z246" s="26"/>
      <c r="AA246" s="26"/>
      <c r="AB246" s="26"/>
      <c r="AC246" s="26"/>
      <c r="AD246" s="26"/>
      <c r="AE246" s="26"/>
      <c r="AF246" s="26"/>
      <c r="AG246" s="26"/>
      <c r="AH246" s="26"/>
      <c r="AI246" s="14"/>
      <c r="AK246" s="14"/>
      <c r="AM246" s="14"/>
      <c r="AO246" s="14"/>
      <c r="AQ246" s="14"/>
    </row>
    <row r="247" spans="1:43" ht="12.75" customHeight="1" x14ac:dyDescent="0.2">
      <c r="A247" s="4" t="s">
        <v>2701</v>
      </c>
      <c r="B247" s="4" t="s">
        <v>2693</v>
      </c>
      <c r="C247" s="5" t="s">
        <v>2694</v>
      </c>
      <c r="D247" s="4" t="s">
        <v>15</v>
      </c>
      <c r="E247" s="8">
        <f>ROUND('10,2'!E247*'1,2'!$E$28,0)</f>
        <v>273</v>
      </c>
      <c r="F247" s="68">
        <f t="shared" si="27"/>
        <v>88.725000000000009</v>
      </c>
      <c r="G247" s="8">
        <f>ROUND('10,2'!F247*'1,2'!$E$28,0)</f>
        <v>302</v>
      </c>
      <c r="H247" s="8">
        <f t="shared" si="28"/>
        <v>251.66666666666669</v>
      </c>
      <c r="I247" s="68">
        <f t="shared" si="29"/>
        <v>81.791666666666671</v>
      </c>
      <c r="J247" s="8" t="e">
        <f>ROUND('10,2'!#REF!*'1,2'!$E$28,0)</f>
        <v>#REF!</v>
      </c>
      <c r="K247" s="8" t="e">
        <f>ROUND('10,2'!#REF!*'1,2'!$E$28,0)</f>
        <v>#REF!</v>
      </c>
      <c r="L247" s="8" t="e">
        <f>ROUND('10,2'!#REF!*'1,2'!$E$28,0)</f>
        <v>#REF!</v>
      </c>
      <c r="M247" s="8" t="e">
        <f>ROUND('10,2'!#REF!*'1,2'!$E$28,0)</f>
        <v>#REF!</v>
      </c>
      <c r="N247" s="8">
        <f>ROUND('10,2'!G247*'1,2'!$E$28,0)</f>
        <v>417</v>
      </c>
      <c r="O247" s="68">
        <f t="shared" si="30"/>
        <v>135.52500000000001</v>
      </c>
      <c r="P247" s="8">
        <f>ROUND('10,2'!H247*'1,2'!$E$28,0)</f>
        <v>466</v>
      </c>
      <c r="Q247" s="8">
        <f t="shared" si="31"/>
        <v>388.33333333333337</v>
      </c>
      <c r="R247" s="68">
        <f t="shared" si="32"/>
        <v>126.20833333333336</v>
      </c>
      <c r="S247" s="8">
        <f>ROUND('10,2'!I247*'1,2'!$E$28,0)</f>
        <v>678</v>
      </c>
      <c r="T247" s="68">
        <f t="shared" si="33"/>
        <v>220.35</v>
      </c>
      <c r="U247" s="8">
        <f>ROUND('10,2'!J247*'1,2'!$E$28,0)</f>
        <v>749</v>
      </c>
      <c r="V247" s="8">
        <f t="shared" si="34"/>
        <v>624.16666666666674</v>
      </c>
      <c r="W247" s="68">
        <f t="shared" si="35"/>
        <v>202.85416666666669</v>
      </c>
      <c r="X247" s="26"/>
      <c r="Y247" s="26"/>
      <c r="Z247" s="26"/>
      <c r="AA247" s="26"/>
      <c r="AB247" s="26"/>
      <c r="AC247" s="26"/>
      <c r="AD247" s="26"/>
      <c r="AE247" s="26"/>
      <c r="AF247" s="26"/>
      <c r="AG247" s="26"/>
      <c r="AH247" s="26"/>
      <c r="AI247" s="14"/>
      <c r="AK247" s="14"/>
      <c r="AM247" s="14"/>
      <c r="AO247" s="14"/>
      <c r="AQ247" s="14"/>
    </row>
    <row r="248" spans="1:43" ht="24.75" customHeight="1" x14ac:dyDescent="0.2">
      <c r="A248" s="4" t="s">
        <v>2704</v>
      </c>
      <c r="B248" s="4" t="s">
        <v>2696</v>
      </c>
      <c r="C248" s="5" t="s">
        <v>2697</v>
      </c>
      <c r="D248" s="4" t="s">
        <v>15</v>
      </c>
      <c r="E248" s="8">
        <f>ROUND('10,2'!E248*'1,2'!$E$28,0)</f>
        <v>105</v>
      </c>
      <c r="F248" s="68">
        <f t="shared" si="27"/>
        <v>34.125</v>
      </c>
      <c r="G248" s="8">
        <f>ROUND('10,2'!F248*'1,2'!$E$28,0)</f>
        <v>117</v>
      </c>
      <c r="H248" s="8">
        <f t="shared" si="28"/>
        <v>97.5</v>
      </c>
      <c r="I248" s="68">
        <f t="shared" si="29"/>
        <v>31.6875</v>
      </c>
      <c r="J248" s="8" t="e">
        <f>ROUND('10,2'!#REF!*'1,2'!$E$28,0)</f>
        <v>#REF!</v>
      </c>
      <c r="K248" s="8" t="e">
        <f>ROUND('10,2'!#REF!*'1,2'!$E$28,0)</f>
        <v>#REF!</v>
      </c>
      <c r="L248" s="8" t="e">
        <f>ROUND('10,2'!#REF!*'1,2'!$E$28,0)</f>
        <v>#REF!</v>
      </c>
      <c r="M248" s="8" t="e">
        <f>ROUND('10,2'!#REF!*'1,2'!$E$28,0)</f>
        <v>#REF!</v>
      </c>
      <c r="N248" s="8">
        <f>ROUND('10,2'!G248*'1,2'!$E$28,0)</f>
        <v>160</v>
      </c>
      <c r="O248" s="68">
        <f t="shared" si="30"/>
        <v>52</v>
      </c>
      <c r="P248" s="8">
        <f>ROUND('10,2'!H248*'1,2'!$E$28,0)</f>
        <v>179</v>
      </c>
      <c r="Q248" s="8">
        <f t="shared" si="31"/>
        <v>149.16666666666669</v>
      </c>
      <c r="R248" s="68">
        <f t="shared" si="32"/>
        <v>48.479166666666671</v>
      </c>
      <c r="S248" s="8">
        <f>ROUND('10,2'!I248*'1,2'!$E$28,0)</f>
        <v>259</v>
      </c>
      <c r="T248" s="68">
        <f t="shared" si="33"/>
        <v>84.174999999999997</v>
      </c>
      <c r="U248" s="8">
        <f>ROUND('10,2'!J248*'1,2'!$E$28,0)</f>
        <v>288</v>
      </c>
      <c r="V248" s="8">
        <f t="shared" si="34"/>
        <v>240</v>
      </c>
      <c r="W248" s="68">
        <f t="shared" si="35"/>
        <v>78</v>
      </c>
      <c r="X248" s="26"/>
      <c r="Y248" s="26"/>
      <c r="Z248" s="26"/>
      <c r="AA248" s="26"/>
      <c r="AB248" s="26"/>
      <c r="AC248" s="26"/>
      <c r="AD248" s="26"/>
      <c r="AE248" s="26"/>
      <c r="AF248" s="26"/>
      <c r="AG248" s="26"/>
      <c r="AH248" s="26"/>
      <c r="AI248" s="14"/>
      <c r="AK248" s="14"/>
      <c r="AM248" s="14"/>
      <c r="AO248" s="14"/>
      <c r="AQ248" s="14"/>
    </row>
    <row r="249" spans="1:43" ht="12.75" customHeight="1" x14ac:dyDescent="0.2">
      <c r="A249" s="4" t="s">
        <v>2707</v>
      </c>
      <c r="B249" s="4" t="s">
        <v>2699</v>
      </c>
      <c r="C249" s="5" t="s">
        <v>2700</v>
      </c>
      <c r="D249" s="4" t="s">
        <v>15</v>
      </c>
      <c r="E249" s="8">
        <f>ROUND('10,2'!E249*'1,2'!$E$28,0)</f>
        <v>765</v>
      </c>
      <c r="F249" s="68">
        <f t="shared" si="27"/>
        <v>248.625</v>
      </c>
      <c r="G249" s="8">
        <f>ROUND('10,2'!F249*'1,2'!$E$28,0)</f>
        <v>847</v>
      </c>
      <c r="H249" s="8">
        <f t="shared" si="28"/>
        <v>705.83333333333337</v>
      </c>
      <c r="I249" s="68">
        <f t="shared" si="29"/>
        <v>229.39583333333334</v>
      </c>
      <c r="J249" s="8" t="e">
        <f>ROUND('10,2'!#REF!*'1,2'!$E$28,0)</f>
        <v>#REF!</v>
      </c>
      <c r="K249" s="8" t="e">
        <f>ROUND('10,2'!#REF!*'1,2'!$E$28,0)</f>
        <v>#REF!</v>
      </c>
      <c r="L249" s="8" t="e">
        <f>ROUND('10,2'!#REF!*'1,2'!$E$28,0)</f>
        <v>#REF!</v>
      </c>
      <c r="M249" s="8" t="e">
        <f>ROUND('10,2'!#REF!*'1,2'!$E$28,0)</f>
        <v>#REF!</v>
      </c>
      <c r="N249" s="8">
        <f>ROUND('10,2'!G249*'1,2'!$E$28,0)</f>
        <v>1171</v>
      </c>
      <c r="O249" s="68">
        <f t="shared" si="30"/>
        <v>380.57499999999999</v>
      </c>
      <c r="P249" s="8">
        <f>ROUND('10,2'!H249*'1,2'!$E$28,0)</f>
        <v>1311</v>
      </c>
      <c r="Q249" s="8">
        <f t="shared" si="31"/>
        <v>1092.5</v>
      </c>
      <c r="R249" s="68">
        <f t="shared" si="32"/>
        <v>355.0625</v>
      </c>
      <c r="S249" s="8">
        <f>ROUND('10,2'!I249*'1,2'!$E$28,0)</f>
        <v>1900</v>
      </c>
      <c r="T249" s="68">
        <f t="shared" si="33"/>
        <v>617.5</v>
      </c>
      <c r="U249" s="8">
        <f>ROUND('10,2'!J249*'1,2'!$E$28,0)</f>
        <v>2100</v>
      </c>
      <c r="V249" s="8">
        <f t="shared" si="34"/>
        <v>1750</v>
      </c>
      <c r="W249" s="68">
        <f t="shared" si="35"/>
        <v>568.75</v>
      </c>
      <c r="X249" s="26"/>
      <c r="Y249" s="26"/>
      <c r="Z249" s="26"/>
      <c r="AA249" s="26"/>
      <c r="AB249" s="26"/>
      <c r="AC249" s="26"/>
      <c r="AD249" s="26"/>
      <c r="AE249" s="26"/>
      <c r="AF249" s="26"/>
      <c r="AG249" s="26"/>
      <c r="AH249" s="26"/>
      <c r="AI249" s="14"/>
      <c r="AK249" s="14"/>
      <c r="AM249" s="14"/>
      <c r="AO249" s="14"/>
      <c r="AQ249" s="14"/>
    </row>
    <row r="250" spans="1:43" ht="12.75" customHeight="1" x14ac:dyDescent="0.2">
      <c r="A250" s="4" t="s">
        <v>2710</v>
      </c>
      <c r="B250" s="4" t="s">
        <v>2702</v>
      </c>
      <c r="C250" s="5" t="s">
        <v>2703</v>
      </c>
      <c r="D250" s="4" t="s">
        <v>15</v>
      </c>
      <c r="E250" s="8">
        <f>ROUND('10,2'!E250*'1,2'!$E$28,0)</f>
        <v>886</v>
      </c>
      <c r="F250" s="68">
        <f t="shared" si="27"/>
        <v>287.95</v>
      </c>
      <c r="G250" s="8">
        <f>ROUND('10,2'!F250*'1,2'!$E$28,0)</f>
        <v>981</v>
      </c>
      <c r="H250" s="8">
        <f t="shared" si="28"/>
        <v>817.5</v>
      </c>
      <c r="I250" s="68">
        <f t="shared" si="29"/>
        <v>265.6875</v>
      </c>
      <c r="J250" s="8" t="e">
        <f>ROUND('10,2'!#REF!*'1,2'!$E$28,0)</f>
        <v>#REF!</v>
      </c>
      <c r="K250" s="8" t="e">
        <f>ROUND('10,2'!#REF!*'1,2'!$E$28,0)</f>
        <v>#REF!</v>
      </c>
      <c r="L250" s="8" t="e">
        <f>ROUND('10,2'!#REF!*'1,2'!$E$28,0)</f>
        <v>#REF!</v>
      </c>
      <c r="M250" s="8" t="e">
        <f>ROUND('10,2'!#REF!*'1,2'!$E$28,0)</f>
        <v>#REF!</v>
      </c>
      <c r="N250" s="8">
        <f>ROUND('10,2'!G250*'1,2'!$E$28,0)</f>
        <v>1355</v>
      </c>
      <c r="O250" s="68">
        <f t="shared" si="30"/>
        <v>440.375</v>
      </c>
      <c r="P250" s="8">
        <f>ROUND('10,2'!H250*'1,2'!$E$28,0)</f>
        <v>1517</v>
      </c>
      <c r="Q250" s="8">
        <f t="shared" si="31"/>
        <v>1264.1666666666667</v>
      </c>
      <c r="R250" s="68">
        <f t="shared" si="32"/>
        <v>410.85416666666669</v>
      </c>
      <c r="S250" s="8">
        <f>ROUND('10,2'!I250*'1,2'!$E$28,0)</f>
        <v>2199</v>
      </c>
      <c r="T250" s="68">
        <f t="shared" si="33"/>
        <v>714.67500000000007</v>
      </c>
      <c r="U250" s="8">
        <f>ROUND('10,2'!J250*'1,2'!$E$28,0)</f>
        <v>2431</v>
      </c>
      <c r="V250" s="8">
        <f t="shared" si="34"/>
        <v>2025.8333333333335</v>
      </c>
      <c r="W250" s="68">
        <f t="shared" si="35"/>
        <v>658.39583333333337</v>
      </c>
      <c r="X250" s="26"/>
      <c r="Y250" s="26"/>
      <c r="Z250" s="26"/>
      <c r="AA250" s="26"/>
      <c r="AB250" s="26"/>
      <c r="AC250" s="26"/>
      <c r="AD250" s="26"/>
      <c r="AE250" s="26"/>
      <c r="AF250" s="26"/>
      <c r="AG250" s="26"/>
      <c r="AH250" s="26"/>
      <c r="AI250" s="14"/>
      <c r="AK250" s="14"/>
      <c r="AM250" s="14"/>
      <c r="AO250" s="14"/>
      <c r="AQ250" s="14"/>
    </row>
    <row r="251" spans="1:43" ht="12.75" customHeight="1" x14ac:dyDescent="0.2">
      <c r="A251" s="4" t="s">
        <v>2713</v>
      </c>
      <c r="B251" s="4" t="s">
        <v>2705</v>
      </c>
      <c r="C251" s="5" t="s">
        <v>2706</v>
      </c>
      <c r="D251" s="4" t="s">
        <v>15</v>
      </c>
      <c r="E251" s="8">
        <f>ROUND('10,2'!E251*'1,2'!$E$28,0)</f>
        <v>969</v>
      </c>
      <c r="F251" s="68">
        <f t="shared" si="27"/>
        <v>314.92500000000001</v>
      </c>
      <c r="G251" s="8">
        <f>ROUND('10,2'!F251*'1,2'!$E$28,0)</f>
        <v>1074</v>
      </c>
      <c r="H251" s="8">
        <f t="shared" si="28"/>
        <v>895</v>
      </c>
      <c r="I251" s="68">
        <f t="shared" si="29"/>
        <v>290.875</v>
      </c>
      <c r="J251" s="8" t="e">
        <f>ROUND('10,2'!#REF!*'1,2'!$E$28,0)</f>
        <v>#REF!</v>
      </c>
      <c r="K251" s="8" t="e">
        <f>ROUND('10,2'!#REF!*'1,2'!$E$28,0)</f>
        <v>#REF!</v>
      </c>
      <c r="L251" s="8" t="e">
        <f>ROUND('10,2'!#REF!*'1,2'!$E$28,0)</f>
        <v>#REF!</v>
      </c>
      <c r="M251" s="8" t="e">
        <f>ROUND('10,2'!#REF!*'1,2'!$E$28,0)</f>
        <v>#REF!</v>
      </c>
      <c r="N251" s="8">
        <f>ROUND('10,2'!G251*'1,2'!$E$28,0)</f>
        <v>1481</v>
      </c>
      <c r="O251" s="68">
        <f t="shared" si="30"/>
        <v>481.32499999999999</v>
      </c>
      <c r="P251" s="8">
        <f>ROUND('10,2'!H251*'1,2'!$E$28,0)</f>
        <v>1662</v>
      </c>
      <c r="Q251" s="8">
        <f t="shared" si="31"/>
        <v>1385</v>
      </c>
      <c r="R251" s="68">
        <f t="shared" si="32"/>
        <v>450.125</v>
      </c>
      <c r="S251" s="8">
        <f>ROUND('10,2'!I251*'1,2'!$E$28,0)</f>
        <v>2406</v>
      </c>
      <c r="T251" s="68">
        <f t="shared" si="33"/>
        <v>781.95</v>
      </c>
      <c r="U251" s="8">
        <f>ROUND('10,2'!J251*'1,2'!$E$28,0)</f>
        <v>2660</v>
      </c>
      <c r="V251" s="8">
        <f t="shared" si="34"/>
        <v>2216.666666666667</v>
      </c>
      <c r="W251" s="68">
        <f t="shared" si="35"/>
        <v>720.41666666666674</v>
      </c>
      <c r="X251" s="26"/>
      <c r="Y251" s="26"/>
      <c r="Z251" s="26"/>
      <c r="AA251" s="26"/>
      <c r="AB251" s="26"/>
      <c r="AC251" s="26"/>
      <c r="AD251" s="26"/>
      <c r="AE251" s="26"/>
      <c r="AF251" s="26"/>
      <c r="AG251" s="26"/>
      <c r="AH251" s="26"/>
      <c r="AI251" s="14"/>
      <c r="AK251" s="14"/>
      <c r="AM251" s="14"/>
      <c r="AO251" s="14"/>
      <c r="AQ251" s="14"/>
    </row>
    <row r="252" spans="1:43" ht="12.75" customHeight="1" x14ac:dyDescent="0.2">
      <c r="A252" s="4" t="s">
        <v>2716</v>
      </c>
      <c r="B252" s="4" t="s">
        <v>2708</v>
      </c>
      <c r="C252" s="5" t="s">
        <v>2709</v>
      </c>
      <c r="D252" s="4" t="s">
        <v>15</v>
      </c>
      <c r="E252" s="8">
        <f>ROUND('10,2'!E252*'1,2'!$E$28,0)</f>
        <v>89</v>
      </c>
      <c r="F252" s="68">
        <f t="shared" si="27"/>
        <v>28.925000000000001</v>
      </c>
      <c r="G252" s="8">
        <f>ROUND('10,2'!F252*'1,2'!$E$28,0)</f>
        <v>98</v>
      </c>
      <c r="H252" s="8">
        <f t="shared" si="28"/>
        <v>81.666666666666671</v>
      </c>
      <c r="I252" s="68">
        <f t="shared" si="29"/>
        <v>26.541666666666668</v>
      </c>
      <c r="J252" s="8" t="e">
        <f>ROUND('10,2'!#REF!*'1,2'!$E$28,0)</f>
        <v>#REF!</v>
      </c>
      <c r="K252" s="8" t="e">
        <f>ROUND('10,2'!#REF!*'1,2'!$E$28,0)</f>
        <v>#REF!</v>
      </c>
      <c r="L252" s="8" t="e">
        <f>ROUND('10,2'!#REF!*'1,2'!$E$28,0)</f>
        <v>#REF!</v>
      </c>
      <c r="M252" s="8" t="e">
        <f>ROUND('10,2'!#REF!*'1,2'!$E$28,0)</f>
        <v>#REF!</v>
      </c>
      <c r="N252" s="8">
        <f>ROUND('10,2'!G252*'1,2'!$E$28,0)</f>
        <v>136</v>
      </c>
      <c r="O252" s="68">
        <f t="shared" si="30"/>
        <v>44.2</v>
      </c>
      <c r="P252" s="8">
        <f>ROUND('10,2'!H252*'1,2'!$E$28,0)</f>
        <v>154</v>
      </c>
      <c r="Q252" s="8">
        <f t="shared" si="31"/>
        <v>128.33333333333334</v>
      </c>
      <c r="R252" s="68">
        <f t="shared" si="32"/>
        <v>41.708333333333336</v>
      </c>
      <c r="S252" s="8">
        <f>ROUND('10,2'!I252*'1,2'!$E$28,0)</f>
        <v>221</v>
      </c>
      <c r="T252" s="68">
        <f t="shared" si="33"/>
        <v>71.825000000000003</v>
      </c>
      <c r="U252" s="8">
        <f>ROUND('10,2'!J252*'1,2'!$E$28,0)</f>
        <v>245</v>
      </c>
      <c r="V252" s="8">
        <f t="shared" si="34"/>
        <v>204.16666666666669</v>
      </c>
      <c r="W252" s="68">
        <f t="shared" si="35"/>
        <v>66.354166666666671</v>
      </c>
      <c r="X252" s="26"/>
      <c r="Y252" s="26"/>
      <c r="Z252" s="26"/>
      <c r="AA252" s="26"/>
      <c r="AB252" s="26"/>
      <c r="AC252" s="26"/>
      <c r="AD252" s="26"/>
      <c r="AE252" s="26"/>
      <c r="AF252" s="26"/>
      <c r="AG252" s="26"/>
      <c r="AH252" s="26"/>
      <c r="AI252" s="14"/>
      <c r="AK252" s="14"/>
      <c r="AM252" s="14"/>
      <c r="AO252" s="14"/>
      <c r="AQ252" s="14"/>
    </row>
    <row r="253" spans="1:43" ht="12.75" customHeight="1" x14ac:dyDescent="0.2">
      <c r="A253" s="4" t="s">
        <v>2719</v>
      </c>
      <c r="B253" s="4" t="s">
        <v>2711</v>
      </c>
      <c r="C253" s="5" t="s">
        <v>2712</v>
      </c>
      <c r="D253" s="4" t="s">
        <v>15</v>
      </c>
      <c r="E253" s="8">
        <f>ROUND('10,2'!E253*'1,2'!$E$28,0)</f>
        <v>116</v>
      </c>
      <c r="F253" s="68">
        <f t="shared" si="27"/>
        <v>37.700000000000003</v>
      </c>
      <c r="G253" s="8">
        <f>ROUND('10,2'!F253*'1,2'!$E$28,0)</f>
        <v>127</v>
      </c>
      <c r="H253" s="8">
        <f t="shared" si="28"/>
        <v>105.83333333333334</v>
      </c>
      <c r="I253" s="68">
        <f t="shared" si="29"/>
        <v>34.395833333333336</v>
      </c>
      <c r="J253" s="8" t="e">
        <f>ROUND('10,2'!#REF!*'1,2'!$E$28,0)</f>
        <v>#REF!</v>
      </c>
      <c r="K253" s="8" t="e">
        <f>ROUND('10,2'!#REF!*'1,2'!$E$28,0)</f>
        <v>#REF!</v>
      </c>
      <c r="L253" s="8" t="e">
        <f>ROUND('10,2'!#REF!*'1,2'!$E$28,0)</f>
        <v>#REF!</v>
      </c>
      <c r="M253" s="8" t="e">
        <f>ROUND('10,2'!#REF!*'1,2'!$E$28,0)</f>
        <v>#REF!</v>
      </c>
      <c r="N253" s="8">
        <f>ROUND('10,2'!G253*'1,2'!$E$28,0)</f>
        <v>176</v>
      </c>
      <c r="O253" s="68">
        <f t="shared" si="30"/>
        <v>57.2</v>
      </c>
      <c r="P253" s="8">
        <f>ROUND('10,2'!H253*'1,2'!$E$28,0)</f>
        <v>199</v>
      </c>
      <c r="Q253" s="8">
        <f t="shared" si="31"/>
        <v>165.83333333333334</v>
      </c>
      <c r="R253" s="68">
        <f t="shared" si="32"/>
        <v>53.895833333333336</v>
      </c>
      <c r="S253" s="8">
        <f>ROUND('10,2'!I253*'1,2'!$E$28,0)</f>
        <v>287</v>
      </c>
      <c r="T253" s="68">
        <f t="shared" si="33"/>
        <v>93.275000000000006</v>
      </c>
      <c r="U253" s="8">
        <f>ROUND('10,2'!J253*'1,2'!$E$28,0)</f>
        <v>317</v>
      </c>
      <c r="V253" s="8">
        <f t="shared" si="34"/>
        <v>264.16666666666669</v>
      </c>
      <c r="W253" s="68">
        <f t="shared" si="35"/>
        <v>85.854166666666671</v>
      </c>
      <c r="X253" s="26"/>
      <c r="Y253" s="26"/>
      <c r="Z253" s="26"/>
      <c r="AA253" s="26"/>
      <c r="AB253" s="26"/>
      <c r="AC253" s="26"/>
      <c r="AD253" s="26"/>
      <c r="AE253" s="26"/>
      <c r="AF253" s="26"/>
      <c r="AG253" s="26"/>
      <c r="AH253" s="26"/>
      <c r="AI253" s="14"/>
      <c r="AK253" s="14"/>
      <c r="AM253" s="14"/>
      <c r="AO253" s="14"/>
      <c r="AQ253" s="14"/>
    </row>
    <row r="254" spans="1:43" ht="12.75" customHeight="1" x14ac:dyDescent="0.2">
      <c r="A254" s="4" t="s">
        <v>2722</v>
      </c>
      <c r="B254" s="4" t="s">
        <v>2714</v>
      </c>
      <c r="C254" s="5" t="s">
        <v>2715</v>
      </c>
      <c r="D254" s="4" t="s">
        <v>15</v>
      </c>
      <c r="E254" s="8">
        <f>ROUND('10,2'!E254*'1,2'!$E$28,0)</f>
        <v>157</v>
      </c>
      <c r="F254" s="68">
        <f t="shared" si="27"/>
        <v>51.024999999999999</v>
      </c>
      <c r="G254" s="8">
        <f>ROUND('10,2'!F254*'1,2'!$E$28,0)</f>
        <v>174</v>
      </c>
      <c r="H254" s="8">
        <f t="shared" si="28"/>
        <v>145</v>
      </c>
      <c r="I254" s="68">
        <f t="shared" si="29"/>
        <v>47.125</v>
      </c>
      <c r="J254" s="8" t="e">
        <f>ROUND('10,2'!#REF!*'1,2'!$E$28,0)</f>
        <v>#REF!</v>
      </c>
      <c r="K254" s="8" t="e">
        <f>ROUND('10,2'!#REF!*'1,2'!$E$28,0)</f>
        <v>#REF!</v>
      </c>
      <c r="L254" s="8" t="e">
        <f>ROUND('10,2'!#REF!*'1,2'!$E$28,0)</f>
        <v>#REF!</v>
      </c>
      <c r="M254" s="8" t="e">
        <f>ROUND('10,2'!#REF!*'1,2'!$E$28,0)</f>
        <v>#REF!</v>
      </c>
      <c r="N254" s="8">
        <f>ROUND('10,2'!G254*'1,2'!$E$28,0)</f>
        <v>240</v>
      </c>
      <c r="O254" s="68">
        <f t="shared" si="30"/>
        <v>78</v>
      </c>
      <c r="P254" s="8">
        <f>ROUND('10,2'!H254*'1,2'!$E$28,0)</f>
        <v>270</v>
      </c>
      <c r="Q254" s="8">
        <f t="shared" si="31"/>
        <v>225</v>
      </c>
      <c r="R254" s="68">
        <f t="shared" si="32"/>
        <v>73.125</v>
      </c>
      <c r="S254" s="8">
        <f>ROUND('10,2'!I254*'1,2'!$E$28,0)</f>
        <v>391</v>
      </c>
      <c r="T254" s="68">
        <f t="shared" si="33"/>
        <v>127.075</v>
      </c>
      <c r="U254" s="8">
        <f>ROUND('10,2'!J254*'1,2'!$E$28,0)</f>
        <v>432</v>
      </c>
      <c r="V254" s="8">
        <f t="shared" si="34"/>
        <v>360</v>
      </c>
      <c r="W254" s="68">
        <f t="shared" si="35"/>
        <v>117</v>
      </c>
      <c r="X254" s="26"/>
      <c r="Y254" s="26"/>
      <c r="Z254" s="26"/>
      <c r="AA254" s="26"/>
      <c r="AB254" s="26"/>
      <c r="AC254" s="26"/>
      <c r="AD254" s="26"/>
      <c r="AE254" s="26"/>
      <c r="AF254" s="26"/>
      <c r="AG254" s="26"/>
      <c r="AH254" s="26"/>
      <c r="AI254" s="14"/>
      <c r="AK254" s="14"/>
      <c r="AM254" s="14"/>
      <c r="AO254" s="14"/>
      <c r="AQ254" s="14"/>
    </row>
    <row r="255" spans="1:43" ht="24.75" customHeight="1" x14ac:dyDescent="0.2">
      <c r="A255" s="4" t="s">
        <v>2725</v>
      </c>
      <c r="B255" s="4" t="s">
        <v>2717</v>
      </c>
      <c r="C255" s="5" t="s">
        <v>2718</v>
      </c>
      <c r="D255" s="4" t="s">
        <v>15</v>
      </c>
      <c r="E255" s="8">
        <f>ROUND('10,2'!E255*'1,2'!$E$28,0)</f>
        <v>262</v>
      </c>
      <c r="F255" s="68">
        <f t="shared" si="27"/>
        <v>85.15</v>
      </c>
      <c r="G255" s="8">
        <f>ROUND('10,2'!F255*'1,2'!$E$28,0)</f>
        <v>290</v>
      </c>
      <c r="H255" s="8">
        <f t="shared" si="28"/>
        <v>241.66666666666669</v>
      </c>
      <c r="I255" s="68">
        <f t="shared" si="29"/>
        <v>78.541666666666671</v>
      </c>
      <c r="J255" s="8" t="e">
        <f>ROUND('10,2'!#REF!*'1,2'!$E$28,0)</f>
        <v>#REF!</v>
      </c>
      <c r="K255" s="8" t="e">
        <f>ROUND('10,2'!#REF!*'1,2'!$E$28,0)</f>
        <v>#REF!</v>
      </c>
      <c r="L255" s="8" t="e">
        <f>ROUND('10,2'!#REF!*'1,2'!$E$28,0)</f>
        <v>#REF!</v>
      </c>
      <c r="M255" s="8" t="e">
        <f>ROUND('10,2'!#REF!*'1,2'!$E$28,0)</f>
        <v>#REF!</v>
      </c>
      <c r="N255" s="8">
        <f>ROUND('10,2'!G255*'1,2'!$E$28,0)</f>
        <v>402</v>
      </c>
      <c r="O255" s="68">
        <f t="shared" si="30"/>
        <v>130.65</v>
      </c>
      <c r="P255" s="8">
        <f>ROUND('10,2'!H255*'1,2'!$E$28,0)</f>
        <v>450</v>
      </c>
      <c r="Q255" s="8">
        <f t="shared" si="31"/>
        <v>375</v>
      </c>
      <c r="R255" s="68">
        <f t="shared" si="32"/>
        <v>121.875</v>
      </c>
      <c r="S255" s="8">
        <f>ROUND('10,2'!I255*'1,2'!$E$28,0)</f>
        <v>650</v>
      </c>
      <c r="T255" s="68">
        <f t="shared" si="33"/>
        <v>211.25</v>
      </c>
      <c r="U255" s="8">
        <f>ROUND('10,2'!J255*'1,2'!$E$28,0)</f>
        <v>719</v>
      </c>
      <c r="V255" s="8">
        <f t="shared" si="34"/>
        <v>599.16666666666674</v>
      </c>
      <c r="W255" s="68">
        <f t="shared" si="35"/>
        <v>194.72916666666669</v>
      </c>
      <c r="X255" s="26"/>
      <c r="Y255" s="26"/>
      <c r="Z255" s="26"/>
      <c r="AA255" s="26"/>
      <c r="AB255" s="26"/>
      <c r="AC255" s="26"/>
      <c r="AD255" s="26"/>
      <c r="AE255" s="26"/>
      <c r="AF255" s="26"/>
      <c r="AG255" s="26"/>
      <c r="AH255" s="26"/>
      <c r="AI255" s="14"/>
      <c r="AK255" s="14"/>
      <c r="AM255" s="14"/>
      <c r="AO255" s="14"/>
      <c r="AQ255" s="14"/>
    </row>
    <row r="256" spans="1:43" ht="24.75" customHeight="1" x14ac:dyDescent="0.2">
      <c r="A256" s="4" t="s">
        <v>2728</v>
      </c>
      <c r="B256" s="4" t="s">
        <v>2720</v>
      </c>
      <c r="C256" s="5" t="s">
        <v>2721</v>
      </c>
      <c r="D256" s="4" t="s">
        <v>15</v>
      </c>
      <c r="E256" s="8">
        <f>ROUND('10,2'!E256*'1,2'!$E$28,0)</f>
        <v>168</v>
      </c>
      <c r="F256" s="68">
        <f t="shared" si="27"/>
        <v>54.6</v>
      </c>
      <c r="G256" s="8">
        <f>ROUND('10,2'!F256*'1,2'!$E$28,0)</f>
        <v>186</v>
      </c>
      <c r="H256" s="8">
        <f t="shared" si="28"/>
        <v>155</v>
      </c>
      <c r="I256" s="68">
        <f t="shared" si="29"/>
        <v>50.375</v>
      </c>
      <c r="J256" s="8" t="e">
        <f>ROUND('10,2'!#REF!*'1,2'!$E$28,0)</f>
        <v>#REF!</v>
      </c>
      <c r="K256" s="8" t="e">
        <f>ROUND('10,2'!#REF!*'1,2'!$E$28,0)</f>
        <v>#REF!</v>
      </c>
      <c r="L256" s="8" t="e">
        <f>ROUND('10,2'!#REF!*'1,2'!$E$28,0)</f>
        <v>#REF!</v>
      </c>
      <c r="M256" s="8" t="e">
        <f>ROUND('10,2'!#REF!*'1,2'!$E$28,0)</f>
        <v>#REF!</v>
      </c>
      <c r="N256" s="8">
        <f>ROUND('10,2'!G256*'1,2'!$E$28,0)</f>
        <v>256</v>
      </c>
      <c r="O256" s="68">
        <f t="shared" si="30"/>
        <v>83.2</v>
      </c>
      <c r="P256" s="8">
        <f>ROUND('10,2'!H256*'1,2'!$E$28,0)</f>
        <v>288</v>
      </c>
      <c r="Q256" s="8">
        <f t="shared" si="31"/>
        <v>240</v>
      </c>
      <c r="R256" s="68">
        <f t="shared" si="32"/>
        <v>78</v>
      </c>
      <c r="S256" s="8">
        <f>ROUND('10,2'!I256*'1,2'!$E$28,0)</f>
        <v>417</v>
      </c>
      <c r="T256" s="68">
        <f t="shared" si="33"/>
        <v>135.52500000000001</v>
      </c>
      <c r="U256" s="8">
        <f>ROUND('10,2'!J256*'1,2'!$E$28,0)</f>
        <v>460</v>
      </c>
      <c r="V256" s="8">
        <f t="shared" si="34"/>
        <v>383.33333333333337</v>
      </c>
      <c r="W256" s="68">
        <f t="shared" si="35"/>
        <v>124.58333333333334</v>
      </c>
      <c r="X256" s="26"/>
      <c r="Y256" s="26"/>
      <c r="Z256" s="26"/>
      <c r="AA256" s="26"/>
      <c r="AB256" s="26"/>
      <c r="AC256" s="26"/>
      <c r="AD256" s="26"/>
      <c r="AE256" s="26"/>
      <c r="AF256" s="26"/>
      <c r="AG256" s="26"/>
      <c r="AH256" s="26"/>
      <c r="AI256" s="14"/>
      <c r="AK256" s="14"/>
      <c r="AM256" s="14"/>
      <c r="AO256" s="14"/>
      <c r="AQ256" s="14"/>
    </row>
    <row r="257" spans="1:43" ht="12.75" customHeight="1" x14ac:dyDescent="0.2">
      <c r="A257" s="4" t="s">
        <v>2731</v>
      </c>
      <c r="B257" s="4" t="s">
        <v>2723</v>
      </c>
      <c r="C257" s="5" t="s">
        <v>2724</v>
      </c>
      <c r="D257" s="4" t="s">
        <v>15</v>
      </c>
      <c r="E257" s="8">
        <f>ROUND('10,2'!E257*'1,2'!$E$28,0)</f>
        <v>913</v>
      </c>
      <c r="F257" s="68">
        <f t="shared" si="27"/>
        <v>296.72500000000002</v>
      </c>
      <c r="G257" s="8">
        <f>ROUND('10,2'!F257*'1,2'!$E$28,0)</f>
        <v>1045</v>
      </c>
      <c r="H257" s="8">
        <f t="shared" si="28"/>
        <v>870.83333333333337</v>
      </c>
      <c r="I257" s="68">
        <f t="shared" si="29"/>
        <v>283.02083333333337</v>
      </c>
      <c r="J257" s="8" t="e">
        <f>ROUND('10,2'!#REF!*'1,2'!$E$28,0)</f>
        <v>#REF!</v>
      </c>
      <c r="K257" s="8" t="e">
        <f>ROUND('10,2'!#REF!*'1,2'!$E$28,0)</f>
        <v>#REF!</v>
      </c>
      <c r="L257" s="8" t="e">
        <f>ROUND('10,2'!#REF!*'1,2'!$E$28,0)</f>
        <v>#REF!</v>
      </c>
      <c r="M257" s="8" t="e">
        <f>ROUND('10,2'!#REF!*'1,2'!$E$28,0)</f>
        <v>#REF!</v>
      </c>
      <c r="N257" s="8">
        <f>ROUND('10,2'!G257*'1,2'!$E$28,0)</f>
        <v>1743</v>
      </c>
      <c r="O257" s="68">
        <f t="shared" si="30"/>
        <v>566.47500000000002</v>
      </c>
      <c r="P257" s="8">
        <f>ROUND('10,2'!H257*'1,2'!$E$28,0)</f>
        <v>1997</v>
      </c>
      <c r="Q257" s="8">
        <f t="shared" si="31"/>
        <v>1664.1666666666667</v>
      </c>
      <c r="R257" s="68">
        <f t="shared" si="32"/>
        <v>540.85416666666674</v>
      </c>
      <c r="S257" s="8">
        <f>ROUND('10,2'!I257*'1,2'!$E$28,0)</f>
        <v>2403</v>
      </c>
      <c r="T257" s="68">
        <f t="shared" si="33"/>
        <v>780.97500000000002</v>
      </c>
      <c r="U257" s="8">
        <f>ROUND('10,2'!J257*'1,2'!$E$28,0)</f>
        <v>2751</v>
      </c>
      <c r="V257" s="8">
        <f t="shared" si="34"/>
        <v>2292.5</v>
      </c>
      <c r="W257" s="68">
        <f t="shared" si="35"/>
        <v>745.0625</v>
      </c>
      <c r="X257" s="26"/>
      <c r="Y257" s="26"/>
      <c r="Z257" s="26"/>
      <c r="AA257" s="26"/>
      <c r="AB257" s="26"/>
      <c r="AC257" s="26"/>
      <c r="AD257" s="26"/>
      <c r="AE257" s="26"/>
      <c r="AF257" s="26"/>
      <c r="AG257" s="26"/>
      <c r="AH257" s="26"/>
      <c r="AI257" s="14"/>
      <c r="AK257" s="14"/>
      <c r="AM257" s="14"/>
      <c r="AO257" s="14"/>
      <c r="AQ257" s="14"/>
    </row>
    <row r="258" spans="1:43" ht="12.75" customHeight="1" x14ac:dyDescent="0.2">
      <c r="A258" s="4" t="s">
        <v>2734</v>
      </c>
      <c r="B258" s="4" t="s">
        <v>2726</v>
      </c>
      <c r="C258" s="5" t="s">
        <v>2727</v>
      </c>
      <c r="D258" s="4" t="s">
        <v>15</v>
      </c>
      <c r="E258" s="8">
        <f>ROUND('10,2'!E258*'1,2'!$E$28,0)</f>
        <v>1460</v>
      </c>
      <c r="F258" s="68">
        <f t="shared" si="27"/>
        <v>474.5</v>
      </c>
      <c r="G258" s="8">
        <f>ROUND('10,2'!F258*'1,2'!$E$28,0)</f>
        <v>1672</v>
      </c>
      <c r="H258" s="8">
        <f t="shared" si="28"/>
        <v>1393.3333333333335</v>
      </c>
      <c r="I258" s="68">
        <f t="shared" si="29"/>
        <v>452.83333333333337</v>
      </c>
      <c r="J258" s="8" t="e">
        <f>ROUND('10,2'!#REF!*'1,2'!$E$28,0)</f>
        <v>#REF!</v>
      </c>
      <c r="K258" s="8" t="e">
        <f>ROUND('10,2'!#REF!*'1,2'!$E$28,0)</f>
        <v>#REF!</v>
      </c>
      <c r="L258" s="8" t="e">
        <f>ROUND('10,2'!#REF!*'1,2'!$E$28,0)</f>
        <v>#REF!</v>
      </c>
      <c r="M258" s="8" t="e">
        <f>ROUND('10,2'!#REF!*'1,2'!$E$28,0)</f>
        <v>#REF!</v>
      </c>
      <c r="N258" s="8">
        <f>ROUND('10,2'!G258*'1,2'!$E$28,0)</f>
        <v>2789</v>
      </c>
      <c r="O258" s="68">
        <f t="shared" si="30"/>
        <v>906.42500000000007</v>
      </c>
      <c r="P258" s="8">
        <f>ROUND('10,2'!H258*'1,2'!$E$28,0)</f>
        <v>3195</v>
      </c>
      <c r="Q258" s="8">
        <f t="shared" si="31"/>
        <v>2662.5</v>
      </c>
      <c r="R258" s="68">
        <f t="shared" si="32"/>
        <v>865.3125</v>
      </c>
      <c r="S258" s="8">
        <f>ROUND('10,2'!I258*'1,2'!$E$28,0)</f>
        <v>3844</v>
      </c>
      <c r="T258" s="68">
        <f t="shared" si="33"/>
        <v>1249.3</v>
      </c>
      <c r="U258" s="8">
        <f>ROUND('10,2'!J258*'1,2'!$E$28,0)</f>
        <v>4404</v>
      </c>
      <c r="V258" s="8">
        <f t="shared" si="34"/>
        <v>3670</v>
      </c>
      <c r="W258" s="68">
        <f t="shared" si="35"/>
        <v>1192.75</v>
      </c>
      <c r="X258" s="26"/>
      <c r="Y258" s="26"/>
      <c r="Z258" s="26"/>
      <c r="AA258" s="26"/>
      <c r="AB258" s="26"/>
      <c r="AC258" s="26"/>
      <c r="AD258" s="26"/>
      <c r="AE258" s="26"/>
      <c r="AF258" s="26"/>
      <c r="AG258" s="26"/>
      <c r="AH258" s="26"/>
      <c r="AI258" s="14"/>
      <c r="AK258" s="14"/>
      <c r="AM258" s="14"/>
      <c r="AO258" s="14"/>
      <c r="AQ258" s="14"/>
    </row>
    <row r="259" spans="1:43" ht="24.75" customHeight="1" x14ac:dyDescent="0.2">
      <c r="A259" s="4" t="s">
        <v>2737</v>
      </c>
      <c r="B259" s="4" t="s">
        <v>2729</v>
      </c>
      <c r="C259" s="5" t="s">
        <v>2730</v>
      </c>
      <c r="D259" s="4" t="s">
        <v>15</v>
      </c>
      <c r="E259" s="8">
        <f>ROUND('10,2'!E259*'1,2'!$E$28,0)</f>
        <v>729</v>
      </c>
      <c r="F259" s="68">
        <f t="shared" si="27"/>
        <v>236.92500000000001</v>
      </c>
      <c r="G259" s="8">
        <f>ROUND('10,2'!F259*'1,2'!$E$28,0)</f>
        <v>835</v>
      </c>
      <c r="H259" s="8">
        <f t="shared" si="28"/>
        <v>695.83333333333337</v>
      </c>
      <c r="I259" s="68">
        <f t="shared" si="29"/>
        <v>226.14583333333334</v>
      </c>
      <c r="J259" s="8" t="e">
        <f>ROUND('10,2'!#REF!*'1,2'!$E$28,0)</f>
        <v>#REF!</v>
      </c>
      <c r="K259" s="8" t="e">
        <f>ROUND('10,2'!#REF!*'1,2'!$E$28,0)</f>
        <v>#REF!</v>
      </c>
      <c r="L259" s="8" t="e">
        <f>ROUND('10,2'!#REF!*'1,2'!$E$28,0)</f>
        <v>#REF!</v>
      </c>
      <c r="M259" s="8" t="e">
        <f>ROUND('10,2'!#REF!*'1,2'!$E$28,0)</f>
        <v>#REF!</v>
      </c>
      <c r="N259" s="8">
        <f>ROUND('10,2'!G259*'1,2'!$E$28,0)</f>
        <v>1395</v>
      </c>
      <c r="O259" s="68">
        <f t="shared" si="30"/>
        <v>453.375</v>
      </c>
      <c r="P259" s="8">
        <f>ROUND('10,2'!H259*'1,2'!$E$28,0)</f>
        <v>1598</v>
      </c>
      <c r="Q259" s="8">
        <f t="shared" si="31"/>
        <v>1331.6666666666667</v>
      </c>
      <c r="R259" s="68">
        <f t="shared" si="32"/>
        <v>432.79166666666669</v>
      </c>
      <c r="S259" s="8">
        <f>ROUND('10,2'!I259*'1,2'!$E$28,0)</f>
        <v>1922</v>
      </c>
      <c r="T259" s="68">
        <f t="shared" si="33"/>
        <v>624.65</v>
      </c>
      <c r="U259" s="8">
        <f>ROUND('10,2'!J259*'1,2'!$E$28,0)</f>
        <v>2202</v>
      </c>
      <c r="V259" s="8">
        <f t="shared" si="34"/>
        <v>1835</v>
      </c>
      <c r="W259" s="68">
        <f t="shared" si="35"/>
        <v>596.375</v>
      </c>
      <c r="X259" s="26"/>
      <c r="Y259" s="26"/>
      <c r="Z259" s="26"/>
      <c r="AA259" s="26"/>
      <c r="AB259" s="26"/>
      <c r="AC259" s="26"/>
      <c r="AD259" s="26"/>
      <c r="AE259" s="26"/>
      <c r="AF259" s="26"/>
      <c r="AG259" s="26"/>
      <c r="AH259" s="26"/>
      <c r="AI259" s="14"/>
      <c r="AK259" s="14"/>
      <c r="AM259" s="14"/>
      <c r="AO259" s="14"/>
      <c r="AQ259" s="14"/>
    </row>
    <row r="260" spans="1:43" ht="12.75" customHeight="1" x14ac:dyDescent="0.2">
      <c r="A260" s="4" t="s">
        <v>2740</v>
      </c>
      <c r="B260" s="4" t="s">
        <v>2732</v>
      </c>
      <c r="C260" s="5" t="s">
        <v>2733</v>
      </c>
      <c r="D260" s="4" t="s">
        <v>15</v>
      </c>
      <c r="E260" s="8">
        <f>ROUND('10,2'!E260*'1,2'!$E$28,0)</f>
        <v>729</v>
      </c>
      <c r="F260" s="68">
        <f t="shared" si="27"/>
        <v>236.92500000000001</v>
      </c>
      <c r="G260" s="8">
        <f>ROUND('10,2'!F260*'1,2'!$E$28,0)</f>
        <v>835</v>
      </c>
      <c r="H260" s="8">
        <f t="shared" si="28"/>
        <v>695.83333333333337</v>
      </c>
      <c r="I260" s="68">
        <f t="shared" si="29"/>
        <v>226.14583333333334</v>
      </c>
      <c r="J260" s="8" t="e">
        <f>ROUND('10,2'!#REF!*'1,2'!$E$28,0)</f>
        <v>#REF!</v>
      </c>
      <c r="K260" s="8" t="e">
        <f>ROUND('10,2'!#REF!*'1,2'!$E$28,0)</f>
        <v>#REF!</v>
      </c>
      <c r="L260" s="8" t="e">
        <f>ROUND('10,2'!#REF!*'1,2'!$E$28,0)</f>
        <v>#REF!</v>
      </c>
      <c r="M260" s="8" t="e">
        <f>ROUND('10,2'!#REF!*'1,2'!$E$28,0)</f>
        <v>#REF!</v>
      </c>
      <c r="N260" s="8">
        <f>ROUND('10,2'!G260*'1,2'!$E$28,0)</f>
        <v>1395</v>
      </c>
      <c r="O260" s="68">
        <f t="shared" si="30"/>
        <v>453.375</v>
      </c>
      <c r="P260" s="8">
        <f>ROUND('10,2'!H260*'1,2'!$E$28,0)</f>
        <v>1598</v>
      </c>
      <c r="Q260" s="8">
        <f t="shared" si="31"/>
        <v>1331.6666666666667</v>
      </c>
      <c r="R260" s="68">
        <f t="shared" si="32"/>
        <v>432.79166666666669</v>
      </c>
      <c r="S260" s="8">
        <f>ROUND('10,2'!I260*'1,2'!$E$28,0)</f>
        <v>1922</v>
      </c>
      <c r="T260" s="68">
        <f t="shared" si="33"/>
        <v>624.65</v>
      </c>
      <c r="U260" s="8">
        <f>ROUND('10,2'!J260*'1,2'!$E$28,0)</f>
        <v>2202</v>
      </c>
      <c r="V260" s="8">
        <f t="shared" si="34"/>
        <v>1835</v>
      </c>
      <c r="W260" s="68">
        <f t="shared" si="35"/>
        <v>596.375</v>
      </c>
      <c r="X260" s="26"/>
      <c r="Y260" s="26"/>
      <c r="Z260" s="26"/>
      <c r="AA260" s="26"/>
      <c r="AB260" s="26"/>
      <c r="AC260" s="26"/>
      <c r="AD260" s="26"/>
      <c r="AE260" s="26"/>
      <c r="AF260" s="26"/>
      <c r="AG260" s="26"/>
      <c r="AH260" s="26"/>
      <c r="AI260" s="14"/>
      <c r="AK260" s="14"/>
      <c r="AM260" s="14"/>
      <c r="AO260" s="14"/>
      <c r="AQ260" s="14"/>
    </row>
    <row r="261" spans="1:43" ht="12.75" customHeight="1" x14ac:dyDescent="0.2">
      <c r="A261" s="4" t="s">
        <v>2743</v>
      </c>
      <c r="B261" s="4" t="s">
        <v>2735</v>
      </c>
      <c r="C261" s="5" t="s">
        <v>2736</v>
      </c>
      <c r="D261" s="4" t="s">
        <v>15</v>
      </c>
      <c r="E261" s="8">
        <f>ROUND('10,2'!E261*'1,2'!$E$28,0)</f>
        <v>608</v>
      </c>
      <c r="F261" s="68">
        <f t="shared" si="27"/>
        <v>197.6</v>
      </c>
      <c r="G261" s="8">
        <f>ROUND('10,2'!F261*'1,2'!$E$28,0)</f>
        <v>697</v>
      </c>
      <c r="H261" s="8">
        <f t="shared" si="28"/>
        <v>580.83333333333337</v>
      </c>
      <c r="I261" s="68">
        <f t="shared" si="29"/>
        <v>188.77083333333334</v>
      </c>
      <c r="J261" s="8" t="e">
        <f>ROUND('10,2'!#REF!*'1,2'!$E$28,0)</f>
        <v>#REF!</v>
      </c>
      <c r="K261" s="8" t="e">
        <f>ROUND('10,2'!#REF!*'1,2'!$E$28,0)</f>
        <v>#REF!</v>
      </c>
      <c r="L261" s="8" t="e">
        <f>ROUND('10,2'!#REF!*'1,2'!$E$28,0)</f>
        <v>#REF!</v>
      </c>
      <c r="M261" s="8" t="e">
        <f>ROUND('10,2'!#REF!*'1,2'!$E$28,0)</f>
        <v>#REF!</v>
      </c>
      <c r="N261" s="8">
        <f>ROUND('10,2'!G261*'1,2'!$E$28,0)</f>
        <v>1162</v>
      </c>
      <c r="O261" s="68">
        <f t="shared" si="30"/>
        <v>377.65000000000003</v>
      </c>
      <c r="P261" s="8">
        <f>ROUND('10,2'!H261*'1,2'!$E$28,0)</f>
        <v>1332</v>
      </c>
      <c r="Q261" s="8">
        <f t="shared" si="31"/>
        <v>1110</v>
      </c>
      <c r="R261" s="68">
        <f t="shared" si="32"/>
        <v>360.75</v>
      </c>
      <c r="S261" s="8">
        <f>ROUND('10,2'!I261*'1,2'!$E$28,0)</f>
        <v>1602</v>
      </c>
      <c r="T261" s="68">
        <f t="shared" si="33"/>
        <v>520.65</v>
      </c>
      <c r="U261" s="8">
        <f>ROUND('10,2'!J261*'1,2'!$E$28,0)</f>
        <v>1835</v>
      </c>
      <c r="V261" s="8">
        <f t="shared" si="34"/>
        <v>1529.1666666666667</v>
      </c>
      <c r="W261" s="68">
        <f t="shared" si="35"/>
        <v>496.97916666666669</v>
      </c>
      <c r="X261" s="26"/>
      <c r="Y261" s="26"/>
      <c r="Z261" s="26"/>
      <c r="AA261" s="26"/>
      <c r="AB261" s="26"/>
      <c r="AC261" s="26"/>
      <c r="AD261" s="26"/>
      <c r="AE261" s="26"/>
      <c r="AF261" s="26"/>
      <c r="AG261" s="26"/>
      <c r="AH261" s="26"/>
      <c r="AI261" s="14"/>
      <c r="AK261" s="14"/>
      <c r="AM261" s="14"/>
      <c r="AO261" s="14"/>
      <c r="AQ261" s="14"/>
    </row>
    <row r="262" spans="1:43" ht="24.75" customHeight="1" x14ac:dyDescent="0.2">
      <c r="A262" s="4" t="s">
        <v>2746</v>
      </c>
      <c r="B262" s="4" t="s">
        <v>2738</v>
      </c>
      <c r="C262" s="5" t="s">
        <v>2739</v>
      </c>
      <c r="D262" s="4" t="s">
        <v>15</v>
      </c>
      <c r="E262" s="8">
        <f>ROUND('10,2'!E262*'1,2'!$E$28,0)</f>
        <v>365</v>
      </c>
      <c r="F262" s="68">
        <f t="shared" si="27"/>
        <v>118.625</v>
      </c>
      <c r="G262" s="8">
        <f>ROUND('10,2'!F262*'1,2'!$E$28,0)</f>
        <v>418</v>
      </c>
      <c r="H262" s="8">
        <f t="shared" si="28"/>
        <v>348.33333333333337</v>
      </c>
      <c r="I262" s="68">
        <f t="shared" si="29"/>
        <v>113.20833333333334</v>
      </c>
      <c r="J262" s="8" t="e">
        <f>ROUND('10,2'!#REF!*'1,2'!$E$28,0)</f>
        <v>#REF!</v>
      </c>
      <c r="K262" s="8" t="e">
        <f>ROUND('10,2'!#REF!*'1,2'!$E$28,0)</f>
        <v>#REF!</v>
      </c>
      <c r="L262" s="8" t="e">
        <f>ROUND('10,2'!#REF!*'1,2'!$E$28,0)</f>
        <v>#REF!</v>
      </c>
      <c r="M262" s="8" t="e">
        <f>ROUND('10,2'!#REF!*'1,2'!$E$28,0)</f>
        <v>#REF!</v>
      </c>
      <c r="N262" s="8">
        <f>ROUND('10,2'!G262*'1,2'!$E$28,0)</f>
        <v>698</v>
      </c>
      <c r="O262" s="68">
        <f t="shared" si="30"/>
        <v>226.85</v>
      </c>
      <c r="P262" s="8">
        <f>ROUND('10,2'!H262*'1,2'!$E$28,0)</f>
        <v>800</v>
      </c>
      <c r="Q262" s="8">
        <f t="shared" si="31"/>
        <v>666.66666666666674</v>
      </c>
      <c r="R262" s="68">
        <f t="shared" si="32"/>
        <v>216.66666666666669</v>
      </c>
      <c r="S262" s="8">
        <f>ROUND('10,2'!I262*'1,2'!$E$28,0)</f>
        <v>963</v>
      </c>
      <c r="T262" s="68">
        <f t="shared" si="33"/>
        <v>312.97500000000002</v>
      </c>
      <c r="U262" s="8">
        <f>ROUND('10,2'!J262*'1,2'!$E$28,0)</f>
        <v>1102</v>
      </c>
      <c r="V262" s="8">
        <f t="shared" si="34"/>
        <v>918.33333333333337</v>
      </c>
      <c r="W262" s="68">
        <f t="shared" si="35"/>
        <v>298.45833333333337</v>
      </c>
      <c r="X262" s="26"/>
      <c r="Y262" s="26"/>
      <c r="Z262" s="26"/>
      <c r="AA262" s="26"/>
      <c r="AB262" s="26"/>
      <c r="AC262" s="26"/>
      <c r="AD262" s="26"/>
      <c r="AE262" s="26"/>
      <c r="AF262" s="26"/>
      <c r="AG262" s="26"/>
      <c r="AH262" s="26"/>
      <c r="AI262" s="14"/>
      <c r="AK262" s="14"/>
      <c r="AM262" s="14"/>
      <c r="AO262" s="14"/>
      <c r="AQ262" s="14"/>
    </row>
    <row r="263" spans="1:43" ht="24.75" customHeight="1" x14ac:dyDescent="0.2">
      <c r="A263" s="4" t="s">
        <v>2749</v>
      </c>
      <c r="B263" s="4" t="s">
        <v>2741</v>
      </c>
      <c r="C263" s="5" t="s">
        <v>2742</v>
      </c>
      <c r="D263" s="4" t="s">
        <v>15</v>
      </c>
      <c r="E263" s="8">
        <f>ROUND('10,2'!E263*'1,2'!$E$28,0)</f>
        <v>444</v>
      </c>
      <c r="F263" s="68">
        <f t="shared" si="27"/>
        <v>144.30000000000001</v>
      </c>
      <c r="G263" s="8">
        <f>ROUND('10,2'!F263*'1,2'!$E$28,0)</f>
        <v>509</v>
      </c>
      <c r="H263" s="8">
        <f t="shared" si="28"/>
        <v>424.16666666666669</v>
      </c>
      <c r="I263" s="68">
        <f t="shared" si="29"/>
        <v>137.85416666666669</v>
      </c>
      <c r="J263" s="8" t="e">
        <f>ROUND('10,2'!#REF!*'1,2'!$E$28,0)</f>
        <v>#REF!</v>
      </c>
      <c r="K263" s="8" t="e">
        <f>ROUND('10,2'!#REF!*'1,2'!$E$28,0)</f>
        <v>#REF!</v>
      </c>
      <c r="L263" s="8" t="e">
        <f>ROUND('10,2'!#REF!*'1,2'!$E$28,0)</f>
        <v>#REF!</v>
      </c>
      <c r="M263" s="8" t="e">
        <f>ROUND('10,2'!#REF!*'1,2'!$E$28,0)</f>
        <v>#REF!</v>
      </c>
      <c r="N263" s="8">
        <f>ROUND('10,2'!G263*'1,2'!$E$28,0)</f>
        <v>849</v>
      </c>
      <c r="O263" s="68">
        <f t="shared" si="30"/>
        <v>275.92500000000001</v>
      </c>
      <c r="P263" s="8">
        <f>ROUND('10,2'!H263*'1,2'!$E$28,0)</f>
        <v>973</v>
      </c>
      <c r="Q263" s="8">
        <f t="shared" si="31"/>
        <v>810.83333333333337</v>
      </c>
      <c r="R263" s="68">
        <f t="shared" si="32"/>
        <v>263.52083333333337</v>
      </c>
      <c r="S263" s="8">
        <f>ROUND('10,2'!I263*'1,2'!$E$28,0)</f>
        <v>1170</v>
      </c>
      <c r="T263" s="68">
        <f t="shared" si="33"/>
        <v>380.25</v>
      </c>
      <c r="U263" s="8">
        <f>ROUND('10,2'!J263*'1,2'!$E$28,0)</f>
        <v>1340</v>
      </c>
      <c r="V263" s="8">
        <f t="shared" si="34"/>
        <v>1116.6666666666667</v>
      </c>
      <c r="W263" s="68">
        <f t="shared" si="35"/>
        <v>362.91666666666669</v>
      </c>
      <c r="X263" s="26"/>
      <c r="Y263" s="26"/>
      <c r="Z263" s="26"/>
      <c r="AA263" s="26"/>
      <c r="AB263" s="26"/>
      <c r="AC263" s="26"/>
      <c r="AD263" s="26"/>
      <c r="AE263" s="26"/>
      <c r="AF263" s="26"/>
      <c r="AG263" s="26"/>
      <c r="AH263" s="26"/>
      <c r="AI263" s="14"/>
      <c r="AK263" s="14"/>
      <c r="AM263" s="14"/>
      <c r="AO263" s="14"/>
      <c r="AQ263" s="14"/>
    </row>
    <row r="264" spans="1:43" ht="24.75" customHeight="1" x14ac:dyDescent="0.2">
      <c r="A264" s="4" t="s">
        <v>2752</v>
      </c>
      <c r="B264" s="4" t="s">
        <v>2744</v>
      </c>
      <c r="C264" s="5" t="s">
        <v>2745</v>
      </c>
      <c r="D264" s="4" t="s">
        <v>15</v>
      </c>
      <c r="E264" s="8">
        <f>ROUND('10,2'!E264*'1,2'!$E$28,0)</f>
        <v>365</v>
      </c>
      <c r="F264" s="68">
        <f t="shared" si="27"/>
        <v>118.625</v>
      </c>
      <c r="G264" s="8">
        <f>ROUND('10,2'!F264*'1,2'!$E$28,0)</f>
        <v>418</v>
      </c>
      <c r="H264" s="8">
        <f t="shared" si="28"/>
        <v>348.33333333333337</v>
      </c>
      <c r="I264" s="68">
        <f t="shared" si="29"/>
        <v>113.20833333333334</v>
      </c>
      <c r="J264" s="8" t="e">
        <f>ROUND('10,2'!#REF!*'1,2'!$E$28,0)</f>
        <v>#REF!</v>
      </c>
      <c r="K264" s="8" t="e">
        <f>ROUND('10,2'!#REF!*'1,2'!$E$28,0)</f>
        <v>#REF!</v>
      </c>
      <c r="L264" s="8" t="e">
        <f>ROUND('10,2'!#REF!*'1,2'!$E$28,0)</f>
        <v>#REF!</v>
      </c>
      <c r="M264" s="8" t="e">
        <f>ROUND('10,2'!#REF!*'1,2'!$E$28,0)</f>
        <v>#REF!</v>
      </c>
      <c r="N264" s="8">
        <f>ROUND('10,2'!G264*'1,2'!$E$28,0)</f>
        <v>698</v>
      </c>
      <c r="O264" s="68">
        <f t="shared" si="30"/>
        <v>226.85</v>
      </c>
      <c r="P264" s="8">
        <f>ROUND('10,2'!H264*'1,2'!$E$28,0)</f>
        <v>800</v>
      </c>
      <c r="Q264" s="8">
        <f t="shared" si="31"/>
        <v>666.66666666666674</v>
      </c>
      <c r="R264" s="68">
        <f t="shared" si="32"/>
        <v>216.66666666666669</v>
      </c>
      <c r="S264" s="8">
        <f>ROUND('10,2'!I264*'1,2'!$E$28,0)</f>
        <v>963</v>
      </c>
      <c r="T264" s="68">
        <f t="shared" si="33"/>
        <v>312.97500000000002</v>
      </c>
      <c r="U264" s="8">
        <f>ROUND('10,2'!J264*'1,2'!$E$28,0)</f>
        <v>1102</v>
      </c>
      <c r="V264" s="8">
        <f t="shared" si="34"/>
        <v>918.33333333333337</v>
      </c>
      <c r="W264" s="68">
        <f t="shared" si="35"/>
        <v>298.45833333333337</v>
      </c>
      <c r="X264" s="26"/>
      <c r="Y264" s="26"/>
      <c r="Z264" s="26"/>
      <c r="AA264" s="26"/>
      <c r="AB264" s="26"/>
      <c r="AC264" s="26"/>
      <c r="AD264" s="26"/>
      <c r="AE264" s="26"/>
      <c r="AF264" s="26"/>
      <c r="AG264" s="26"/>
      <c r="AH264" s="26"/>
      <c r="AI264" s="14"/>
      <c r="AK264" s="14"/>
      <c r="AM264" s="14"/>
      <c r="AO264" s="14"/>
      <c r="AQ264" s="14"/>
    </row>
    <row r="265" spans="1:43" ht="12.75" customHeight="1" x14ac:dyDescent="0.2">
      <c r="A265" s="4" t="s">
        <v>2755</v>
      </c>
      <c r="B265" s="4" t="s">
        <v>2747</v>
      </c>
      <c r="C265" s="5" t="s">
        <v>2748</v>
      </c>
      <c r="D265" s="4" t="s">
        <v>15</v>
      </c>
      <c r="E265" s="8">
        <f>ROUND('10,2'!E265*'1,2'!$E$28,0)</f>
        <v>31</v>
      </c>
      <c r="F265" s="68">
        <f t="shared" si="27"/>
        <v>10.075000000000001</v>
      </c>
      <c r="G265" s="8">
        <f>ROUND('10,2'!F265*'1,2'!$E$28,0)</f>
        <v>35</v>
      </c>
      <c r="H265" s="8">
        <f t="shared" si="28"/>
        <v>29.166666666666668</v>
      </c>
      <c r="I265" s="68">
        <f t="shared" si="29"/>
        <v>9.4791666666666679</v>
      </c>
      <c r="J265" s="8" t="e">
        <f>ROUND('10,2'!#REF!*'1,2'!$E$28,0)</f>
        <v>#REF!</v>
      </c>
      <c r="K265" s="8" t="e">
        <f>ROUND('10,2'!#REF!*'1,2'!$E$28,0)</f>
        <v>#REF!</v>
      </c>
      <c r="L265" s="8" t="e">
        <f>ROUND('10,2'!#REF!*'1,2'!$E$28,0)</f>
        <v>#REF!</v>
      </c>
      <c r="M265" s="8" t="e">
        <f>ROUND('10,2'!#REF!*'1,2'!$E$28,0)</f>
        <v>#REF!</v>
      </c>
      <c r="N265" s="8">
        <f>ROUND('10,2'!G265*'1,2'!$E$28,0)</f>
        <v>57</v>
      </c>
      <c r="O265" s="68">
        <f t="shared" si="30"/>
        <v>18.525000000000002</v>
      </c>
      <c r="P265" s="8">
        <f>ROUND('10,2'!H265*'1,2'!$E$28,0)</f>
        <v>68</v>
      </c>
      <c r="Q265" s="8">
        <f t="shared" si="31"/>
        <v>56.666666666666671</v>
      </c>
      <c r="R265" s="68">
        <f t="shared" si="32"/>
        <v>18.416666666666668</v>
      </c>
      <c r="S265" s="8">
        <f>ROUND('10,2'!I265*'1,2'!$E$28,0)</f>
        <v>80</v>
      </c>
      <c r="T265" s="68">
        <f t="shared" si="33"/>
        <v>26</v>
      </c>
      <c r="U265" s="8">
        <f>ROUND('10,2'!J265*'1,2'!$E$28,0)</f>
        <v>90</v>
      </c>
      <c r="V265" s="8">
        <f t="shared" si="34"/>
        <v>75</v>
      </c>
      <c r="W265" s="68">
        <f t="shared" si="35"/>
        <v>24.375</v>
      </c>
      <c r="X265" s="26"/>
      <c r="Y265" s="26"/>
      <c r="Z265" s="26"/>
      <c r="AA265" s="26"/>
      <c r="AB265" s="26"/>
      <c r="AC265" s="26"/>
      <c r="AD265" s="26"/>
      <c r="AE265" s="26"/>
      <c r="AF265" s="26"/>
      <c r="AG265" s="26"/>
      <c r="AH265" s="26"/>
      <c r="AI265" s="14"/>
      <c r="AK265" s="14"/>
      <c r="AM265" s="14"/>
      <c r="AO265" s="14"/>
      <c r="AQ265" s="14"/>
    </row>
    <row r="266" spans="1:43" ht="12.75" customHeight="1" x14ac:dyDescent="0.2">
      <c r="A266" s="4" t="s">
        <v>2758</v>
      </c>
      <c r="B266" s="4" t="s">
        <v>2750</v>
      </c>
      <c r="C266" s="5" t="s">
        <v>2751</v>
      </c>
      <c r="D266" s="4" t="s">
        <v>15</v>
      </c>
      <c r="E266" s="8">
        <f>ROUND('10,2'!E266*'1,2'!$E$28,0)</f>
        <v>1641</v>
      </c>
      <c r="F266" s="68">
        <f t="shared" si="27"/>
        <v>533.32500000000005</v>
      </c>
      <c r="G266" s="8">
        <f>ROUND('10,2'!F266*'1,2'!$E$28,0)</f>
        <v>1881</v>
      </c>
      <c r="H266" s="8">
        <f t="shared" si="28"/>
        <v>1567.5</v>
      </c>
      <c r="I266" s="68">
        <f t="shared" si="29"/>
        <v>509.4375</v>
      </c>
      <c r="J266" s="8" t="e">
        <f>ROUND('10,2'!#REF!*'1,2'!$E$28,0)</f>
        <v>#REF!</v>
      </c>
      <c r="K266" s="8" t="e">
        <f>ROUND('10,2'!#REF!*'1,2'!$E$28,0)</f>
        <v>#REF!</v>
      </c>
      <c r="L266" s="8" t="e">
        <f>ROUND('10,2'!#REF!*'1,2'!$E$28,0)</f>
        <v>#REF!</v>
      </c>
      <c r="M266" s="8" t="e">
        <f>ROUND('10,2'!#REF!*'1,2'!$E$28,0)</f>
        <v>#REF!</v>
      </c>
      <c r="N266" s="8">
        <f>ROUND('10,2'!G266*'1,2'!$E$28,0)</f>
        <v>3140</v>
      </c>
      <c r="O266" s="68">
        <f t="shared" si="30"/>
        <v>1020.5</v>
      </c>
      <c r="P266" s="8">
        <f>ROUND('10,2'!H266*'1,2'!$E$28,0)</f>
        <v>3594</v>
      </c>
      <c r="Q266" s="8">
        <f t="shared" si="31"/>
        <v>2995</v>
      </c>
      <c r="R266" s="68">
        <f t="shared" si="32"/>
        <v>973.375</v>
      </c>
      <c r="S266" s="8">
        <f>ROUND('10,2'!I266*'1,2'!$E$28,0)</f>
        <v>4325</v>
      </c>
      <c r="T266" s="68">
        <f t="shared" si="33"/>
        <v>1405.625</v>
      </c>
      <c r="U266" s="8">
        <f>ROUND('10,2'!J266*'1,2'!$E$28,0)</f>
        <v>4954</v>
      </c>
      <c r="V266" s="8">
        <f t="shared" si="34"/>
        <v>4128.3333333333339</v>
      </c>
      <c r="W266" s="68">
        <f t="shared" si="35"/>
        <v>1341.7083333333335</v>
      </c>
      <c r="X266" s="26"/>
      <c r="Y266" s="26"/>
      <c r="Z266" s="26"/>
      <c r="AA266" s="26"/>
      <c r="AB266" s="26"/>
      <c r="AC266" s="26"/>
      <c r="AD266" s="26"/>
      <c r="AE266" s="26"/>
      <c r="AF266" s="26"/>
      <c r="AG266" s="26"/>
      <c r="AH266" s="26"/>
      <c r="AI266" s="14"/>
      <c r="AK266" s="14"/>
      <c r="AM266" s="14"/>
      <c r="AO266" s="14"/>
      <c r="AQ266" s="14"/>
    </row>
    <row r="267" spans="1:43" ht="12.75" customHeight="1" x14ac:dyDescent="0.2">
      <c r="A267" s="4" t="s">
        <v>2761</v>
      </c>
      <c r="B267" s="4" t="s">
        <v>2753</v>
      </c>
      <c r="C267" s="5" t="s">
        <v>2754</v>
      </c>
      <c r="D267" s="4" t="s">
        <v>15</v>
      </c>
      <c r="E267" s="8">
        <f>ROUND('10,2'!E267*'1,2'!$E$28,0)</f>
        <v>608</v>
      </c>
      <c r="F267" s="68">
        <f t="shared" ref="F267:F330" si="43">E267*$C$5</f>
        <v>197.6</v>
      </c>
      <c r="G267" s="8">
        <f>ROUND('10,2'!F267*'1,2'!$E$28,0)</f>
        <v>697</v>
      </c>
      <c r="H267" s="8">
        <f t="shared" ref="H267:H330" si="44">G267/1.2</f>
        <v>580.83333333333337</v>
      </c>
      <c r="I267" s="68">
        <f t="shared" ref="I267:I330" si="45">H267*$C$5</f>
        <v>188.77083333333334</v>
      </c>
      <c r="J267" s="8" t="e">
        <f>ROUND('10,2'!#REF!*'1,2'!$E$28,0)</f>
        <v>#REF!</v>
      </c>
      <c r="K267" s="8" t="e">
        <f>ROUND('10,2'!#REF!*'1,2'!$E$28,0)</f>
        <v>#REF!</v>
      </c>
      <c r="L267" s="8" t="e">
        <f>ROUND('10,2'!#REF!*'1,2'!$E$28,0)</f>
        <v>#REF!</v>
      </c>
      <c r="M267" s="8" t="e">
        <f>ROUND('10,2'!#REF!*'1,2'!$E$28,0)</f>
        <v>#REF!</v>
      </c>
      <c r="N267" s="8">
        <f>ROUND('10,2'!G267*'1,2'!$E$28,0)</f>
        <v>1162</v>
      </c>
      <c r="O267" s="68">
        <f t="shared" ref="O267:O330" si="46">N267*$C$5</f>
        <v>377.65000000000003</v>
      </c>
      <c r="P267" s="8">
        <f>ROUND('10,2'!H267*'1,2'!$E$28,0)</f>
        <v>1332</v>
      </c>
      <c r="Q267" s="8">
        <f t="shared" ref="Q267:Q330" si="47">P267/1.2</f>
        <v>1110</v>
      </c>
      <c r="R267" s="68">
        <f t="shared" ref="R267:R330" si="48">Q267*$C$5</f>
        <v>360.75</v>
      </c>
      <c r="S267" s="8">
        <f>ROUND('10,2'!I267*'1,2'!$E$28,0)</f>
        <v>1602</v>
      </c>
      <c r="T267" s="68">
        <f t="shared" ref="T267:T330" si="49">S267*$C$5</f>
        <v>520.65</v>
      </c>
      <c r="U267" s="8">
        <f>ROUND('10,2'!J267*'1,2'!$E$28,0)</f>
        <v>1835</v>
      </c>
      <c r="V267" s="8">
        <f t="shared" ref="V267:V330" si="50">U267/1.2</f>
        <v>1529.1666666666667</v>
      </c>
      <c r="W267" s="68">
        <f t="shared" ref="W267:W330" si="51">V267*$C$5</f>
        <v>496.97916666666669</v>
      </c>
      <c r="X267" s="26"/>
      <c r="Y267" s="26"/>
      <c r="Z267" s="26"/>
      <c r="AA267" s="26"/>
      <c r="AB267" s="26"/>
      <c r="AC267" s="26"/>
      <c r="AD267" s="26"/>
      <c r="AE267" s="26"/>
      <c r="AF267" s="26"/>
      <c r="AG267" s="26"/>
      <c r="AH267" s="26"/>
      <c r="AI267" s="14"/>
      <c r="AK267" s="14"/>
      <c r="AM267" s="14"/>
      <c r="AO267" s="14"/>
      <c r="AQ267" s="14"/>
    </row>
    <row r="268" spans="1:43" ht="12.75" customHeight="1" x14ac:dyDescent="0.2">
      <c r="A268" s="4" t="s">
        <v>2764</v>
      </c>
      <c r="B268" s="4" t="s">
        <v>2756</v>
      </c>
      <c r="C268" s="5" t="s">
        <v>2757</v>
      </c>
      <c r="D268" s="4" t="s">
        <v>15</v>
      </c>
      <c r="E268" s="8">
        <f>ROUND('10,2'!E268*'1,2'!$E$28,0)</f>
        <v>90</v>
      </c>
      <c r="F268" s="68">
        <f t="shared" si="43"/>
        <v>29.25</v>
      </c>
      <c r="G268" s="8">
        <f>ROUND('10,2'!F268*'1,2'!$E$28,0)</f>
        <v>104</v>
      </c>
      <c r="H268" s="8">
        <f t="shared" si="44"/>
        <v>86.666666666666671</v>
      </c>
      <c r="I268" s="68">
        <f t="shared" si="45"/>
        <v>28.166666666666668</v>
      </c>
      <c r="J268" s="8" t="e">
        <f>ROUND('10,2'!#REF!*'1,2'!$E$28,0)</f>
        <v>#REF!</v>
      </c>
      <c r="K268" s="8" t="e">
        <f>ROUND('10,2'!#REF!*'1,2'!$E$28,0)</f>
        <v>#REF!</v>
      </c>
      <c r="L268" s="8" t="e">
        <f>ROUND('10,2'!#REF!*'1,2'!$E$28,0)</f>
        <v>#REF!</v>
      </c>
      <c r="M268" s="8" t="e">
        <f>ROUND('10,2'!#REF!*'1,2'!$E$28,0)</f>
        <v>#REF!</v>
      </c>
      <c r="N268" s="8">
        <f>ROUND('10,2'!G268*'1,2'!$E$28,0)</f>
        <v>174</v>
      </c>
      <c r="O268" s="68">
        <f t="shared" si="46"/>
        <v>56.550000000000004</v>
      </c>
      <c r="P268" s="8">
        <f>ROUND('10,2'!H268*'1,2'!$E$28,0)</f>
        <v>200</v>
      </c>
      <c r="Q268" s="8">
        <f t="shared" si="47"/>
        <v>166.66666666666669</v>
      </c>
      <c r="R268" s="68">
        <f t="shared" si="48"/>
        <v>54.166666666666671</v>
      </c>
      <c r="S268" s="8">
        <f>ROUND('10,2'!I268*'1,2'!$E$28,0)</f>
        <v>240</v>
      </c>
      <c r="T268" s="68">
        <f t="shared" si="49"/>
        <v>78</v>
      </c>
      <c r="U268" s="8">
        <f>ROUND('10,2'!J268*'1,2'!$E$28,0)</f>
        <v>276</v>
      </c>
      <c r="V268" s="8">
        <f t="shared" si="50"/>
        <v>230</v>
      </c>
      <c r="W268" s="68">
        <f t="shared" si="51"/>
        <v>74.75</v>
      </c>
      <c r="X268" s="26"/>
      <c r="Y268" s="26"/>
      <c r="Z268" s="26"/>
      <c r="AA268" s="26"/>
      <c r="AB268" s="26"/>
      <c r="AC268" s="26"/>
      <c r="AD268" s="26"/>
      <c r="AE268" s="26"/>
      <c r="AF268" s="26"/>
      <c r="AG268" s="26"/>
      <c r="AH268" s="26"/>
      <c r="AI268" s="14"/>
      <c r="AK268" s="14"/>
      <c r="AM268" s="14"/>
      <c r="AO268" s="14"/>
      <c r="AQ268" s="14"/>
    </row>
    <row r="269" spans="1:43" ht="12.75" customHeight="1" x14ac:dyDescent="0.2">
      <c r="A269" s="4" t="s">
        <v>2767</v>
      </c>
      <c r="B269" s="4" t="s">
        <v>2759</v>
      </c>
      <c r="C269" s="5" t="s">
        <v>2760</v>
      </c>
      <c r="D269" s="4" t="s">
        <v>15</v>
      </c>
      <c r="E269" s="8">
        <f>ROUND('10,2'!E269*'1,2'!$E$28,0)</f>
        <v>304</v>
      </c>
      <c r="F269" s="68">
        <f t="shared" si="43"/>
        <v>98.8</v>
      </c>
      <c r="G269" s="8">
        <f>ROUND('10,2'!F269*'1,2'!$E$28,0)</f>
        <v>349</v>
      </c>
      <c r="H269" s="8">
        <f t="shared" si="44"/>
        <v>290.83333333333337</v>
      </c>
      <c r="I269" s="68">
        <f t="shared" si="45"/>
        <v>94.520833333333343</v>
      </c>
      <c r="J269" s="8" t="e">
        <f>ROUND('10,2'!#REF!*'1,2'!$E$28,0)</f>
        <v>#REF!</v>
      </c>
      <c r="K269" s="8" t="e">
        <f>ROUND('10,2'!#REF!*'1,2'!$E$28,0)</f>
        <v>#REF!</v>
      </c>
      <c r="L269" s="8" t="e">
        <f>ROUND('10,2'!#REF!*'1,2'!$E$28,0)</f>
        <v>#REF!</v>
      </c>
      <c r="M269" s="8" t="e">
        <f>ROUND('10,2'!#REF!*'1,2'!$E$28,0)</f>
        <v>#REF!</v>
      </c>
      <c r="N269" s="8">
        <f>ROUND('10,2'!G269*'1,2'!$E$28,0)</f>
        <v>581</v>
      </c>
      <c r="O269" s="68">
        <f t="shared" si="46"/>
        <v>188.82500000000002</v>
      </c>
      <c r="P269" s="8">
        <f>ROUND('10,2'!H269*'1,2'!$E$28,0)</f>
        <v>666</v>
      </c>
      <c r="Q269" s="8">
        <f t="shared" si="47"/>
        <v>555</v>
      </c>
      <c r="R269" s="68">
        <f t="shared" si="48"/>
        <v>180.375</v>
      </c>
      <c r="S269" s="8">
        <f>ROUND('10,2'!I269*'1,2'!$E$28,0)</f>
        <v>801</v>
      </c>
      <c r="T269" s="68">
        <f t="shared" si="49"/>
        <v>260.32499999999999</v>
      </c>
      <c r="U269" s="8">
        <f>ROUND('10,2'!J269*'1,2'!$E$28,0)</f>
        <v>917</v>
      </c>
      <c r="V269" s="8">
        <f t="shared" si="50"/>
        <v>764.16666666666674</v>
      </c>
      <c r="W269" s="68">
        <f t="shared" si="51"/>
        <v>248.35416666666669</v>
      </c>
      <c r="X269" s="26"/>
      <c r="Y269" s="26"/>
      <c r="Z269" s="26"/>
      <c r="AA269" s="26"/>
      <c r="AB269" s="26"/>
      <c r="AC269" s="26"/>
      <c r="AD269" s="26"/>
      <c r="AE269" s="26"/>
      <c r="AF269" s="26"/>
      <c r="AG269" s="26"/>
      <c r="AH269" s="26"/>
      <c r="AI269" s="14"/>
      <c r="AK269" s="14"/>
      <c r="AM269" s="14"/>
      <c r="AO269" s="14"/>
      <c r="AQ269" s="14"/>
    </row>
    <row r="270" spans="1:43" ht="12.75" customHeight="1" x14ac:dyDescent="0.2">
      <c r="A270" s="4" t="s">
        <v>2770</v>
      </c>
      <c r="B270" s="4" t="s">
        <v>2762</v>
      </c>
      <c r="C270" s="5" t="s">
        <v>2763</v>
      </c>
      <c r="D270" s="4" t="s">
        <v>15</v>
      </c>
      <c r="E270" s="8">
        <f>ROUND('10,2'!E270*'1,2'!$E$28,0)</f>
        <v>608</v>
      </c>
      <c r="F270" s="68">
        <f t="shared" si="43"/>
        <v>197.6</v>
      </c>
      <c r="G270" s="8">
        <f>ROUND('10,2'!F270*'1,2'!$E$28,0)</f>
        <v>697</v>
      </c>
      <c r="H270" s="8">
        <f t="shared" si="44"/>
        <v>580.83333333333337</v>
      </c>
      <c r="I270" s="68">
        <f t="shared" si="45"/>
        <v>188.77083333333334</v>
      </c>
      <c r="J270" s="8" t="e">
        <f>ROUND('10,2'!#REF!*'1,2'!$E$28,0)</f>
        <v>#REF!</v>
      </c>
      <c r="K270" s="8" t="e">
        <f>ROUND('10,2'!#REF!*'1,2'!$E$28,0)</f>
        <v>#REF!</v>
      </c>
      <c r="L270" s="8" t="e">
        <f>ROUND('10,2'!#REF!*'1,2'!$E$28,0)</f>
        <v>#REF!</v>
      </c>
      <c r="M270" s="8" t="e">
        <f>ROUND('10,2'!#REF!*'1,2'!$E$28,0)</f>
        <v>#REF!</v>
      </c>
      <c r="N270" s="8">
        <f>ROUND('10,2'!G270*'1,2'!$E$28,0)</f>
        <v>1162</v>
      </c>
      <c r="O270" s="68">
        <f t="shared" si="46"/>
        <v>377.65000000000003</v>
      </c>
      <c r="P270" s="8">
        <f>ROUND('10,2'!H270*'1,2'!$E$28,0)</f>
        <v>1332</v>
      </c>
      <c r="Q270" s="8">
        <f t="shared" si="47"/>
        <v>1110</v>
      </c>
      <c r="R270" s="68">
        <f t="shared" si="48"/>
        <v>360.75</v>
      </c>
      <c r="S270" s="8">
        <f>ROUND('10,2'!I270*'1,2'!$E$28,0)</f>
        <v>1602</v>
      </c>
      <c r="T270" s="68">
        <f t="shared" si="49"/>
        <v>520.65</v>
      </c>
      <c r="U270" s="8">
        <f>ROUND('10,2'!J270*'1,2'!$E$28,0)</f>
        <v>1835</v>
      </c>
      <c r="V270" s="8">
        <f t="shared" si="50"/>
        <v>1529.1666666666667</v>
      </c>
      <c r="W270" s="68">
        <f t="shared" si="51"/>
        <v>496.97916666666669</v>
      </c>
      <c r="X270" s="26"/>
      <c r="Y270" s="26"/>
      <c r="Z270" s="26"/>
      <c r="AA270" s="26"/>
      <c r="AB270" s="26"/>
      <c r="AC270" s="26"/>
      <c r="AD270" s="26"/>
      <c r="AE270" s="26"/>
      <c r="AF270" s="26"/>
      <c r="AG270" s="26"/>
      <c r="AH270" s="26"/>
      <c r="AI270" s="14"/>
      <c r="AK270" s="14"/>
      <c r="AM270" s="14"/>
      <c r="AO270" s="14"/>
      <c r="AQ270" s="14"/>
    </row>
    <row r="271" spans="1:43" ht="24.75" customHeight="1" x14ac:dyDescent="0.2">
      <c r="A271" s="4" t="s">
        <v>2773</v>
      </c>
      <c r="B271" s="4" t="s">
        <v>2765</v>
      </c>
      <c r="C271" s="5" t="s">
        <v>2766</v>
      </c>
      <c r="D271" s="4" t="s">
        <v>15</v>
      </c>
      <c r="E271" s="8">
        <f>ROUND('10,2'!E271*'1,2'!$E$28,0)</f>
        <v>1154</v>
      </c>
      <c r="F271" s="68">
        <f t="shared" si="43"/>
        <v>375.05</v>
      </c>
      <c r="G271" s="8">
        <f>ROUND('10,2'!F271*'1,2'!$E$28,0)</f>
        <v>1322</v>
      </c>
      <c r="H271" s="8">
        <f t="shared" si="44"/>
        <v>1101.6666666666667</v>
      </c>
      <c r="I271" s="68">
        <f t="shared" si="45"/>
        <v>358.04166666666669</v>
      </c>
      <c r="J271" s="8" t="e">
        <f>ROUND('10,2'!#REF!*'1,2'!$E$28,0)</f>
        <v>#REF!</v>
      </c>
      <c r="K271" s="8" t="e">
        <f>ROUND('10,2'!#REF!*'1,2'!$E$28,0)</f>
        <v>#REF!</v>
      </c>
      <c r="L271" s="8" t="e">
        <f>ROUND('10,2'!#REF!*'1,2'!$E$28,0)</f>
        <v>#REF!</v>
      </c>
      <c r="M271" s="8" t="e">
        <f>ROUND('10,2'!#REF!*'1,2'!$E$28,0)</f>
        <v>#REF!</v>
      </c>
      <c r="N271" s="8">
        <f>ROUND('10,2'!G271*'1,2'!$E$28,0)</f>
        <v>2208</v>
      </c>
      <c r="O271" s="68">
        <f t="shared" si="46"/>
        <v>717.6</v>
      </c>
      <c r="P271" s="8">
        <f>ROUND('10,2'!H271*'1,2'!$E$28,0)</f>
        <v>2530</v>
      </c>
      <c r="Q271" s="8">
        <f t="shared" si="47"/>
        <v>2108.3333333333335</v>
      </c>
      <c r="R271" s="68">
        <f t="shared" si="48"/>
        <v>685.20833333333337</v>
      </c>
      <c r="S271" s="8">
        <f>ROUND('10,2'!I271*'1,2'!$E$28,0)</f>
        <v>3043</v>
      </c>
      <c r="T271" s="68">
        <f t="shared" si="49"/>
        <v>988.97500000000002</v>
      </c>
      <c r="U271" s="8">
        <f>ROUND('10,2'!J271*'1,2'!$E$28,0)</f>
        <v>3486</v>
      </c>
      <c r="V271" s="8">
        <f t="shared" si="50"/>
        <v>2905</v>
      </c>
      <c r="W271" s="68">
        <f t="shared" si="51"/>
        <v>944.125</v>
      </c>
      <c r="X271" s="26"/>
      <c r="Y271" s="26"/>
      <c r="Z271" s="26"/>
      <c r="AA271" s="26"/>
      <c r="AB271" s="26"/>
      <c r="AC271" s="26"/>
      <c r="AD271" s="26"/>
      <c r="AE271" s="26"/>
      <c r="AF271" s="26"/>
      <c r="AG271" s="26"/>
      <c r="AH271" s="26"/>
      <c r="AI271" s="14"/>
      <c r="AK271" s="14"/>
      <c r="AM271" s="14"/>
      <c r="AO271" s="14"/>
      <c r="AQ271" s="14"/>
    </row>
    <row r="272" spans="1:43" ht="12.75" customHeight="1" x14ac:dyDescent="0.2">
      <c r="A272" s="4" t="s">
        <v>2776</v>
      </c>
      <c r="B272" s="4" t="s">
        <v>2768</v>
      </c>
      <c r="C272" s="5" t="s">
        <v>2769</v>
      </c>
      <c r="D272" s="4" t="s">
        <v>15</v>
      </c>
      <c r="E272" s="8">
        <f>ROUND('10,2'!E272*'1,2'!$E$28,0)</f>
        <v>304</v>
      </c>
      <c r="F272" s="68">
        <f t="shared" si="43"/>
        <v>98.8</v>
      </c>
      <c r="G272" s="8">
        <f>ROUND('10,2'!F272*'1,2'!$E$28,0)</f>
        <v>349</v>
      </c>
      <c r="H272" s="8">
        <f t="shared" si="44"/>
        <v>290.83333333333337</v>
      </c>
      <c r="I272" s="68">
        <f t="shared" si="45"/>
        <v>94.520833333333343</v>
      </c>
      <c r="J272" s="8" t="e">
        <f>ROUND('10,2'!#REF!*'1,2'!$E$28,0)</f>
        <v>#REF!</v>
      </c>
      <c r="K272" s="8" t="e">
        <f>ROUND('10,2'!#REF!*'1,2'!$E$28,0)</f>
        <v>#REF!</v>
      </c>
      <c r="L272" s="8" t="e">
        <f>ROUND('10,2'!#REF!*'1,2'!$E$28,0)</f>
        <v>#REF!</v>
      </c>
      <c r="M272" s="8" t="e">
        <f>ROUND('10,2'!#REF!*'1,2'!$E$28,0)</f>
        <v>#REF!</v>
      </c>
      <c r="N272" s="8">
        <f>ROUND('10,2'!G272*'1,2'!$E$28,0)</f>
        <v>581</v>
      </c>
      <c r="O272" s="68">
        <f t="shared" si="46"/>
        <v>188.82500000000002</v>
      </c>
      <c r="P272" s="8">
        <f>ROUND('10,2'!H272*'1,2'!$E$28,0)</f>
        <v>666</v>
      </c>
      <c r="Q272" s="8">
        <f t="shared" si="47"/>
        <v>555</v>
      </c>
      <c r="R272" s="68">
        <f t="shared" si="48"/>
        <v>180.375</v>
      </c>
      <c r="S272" s="8">
        <f>ROUND('10,2'!I272*'1,2'!$E$28,0)</f>
        <v>801</v>
      </c>
      <c r="T272" s="68">
        <f t="shared" si="49"/>
        <v>260.32499999999999</v>
      </c>
      <c r="U272" s="8">
        <f>ROUND('10,2'!J272*'1,2'!$E$28,0)</f>
        <v>917</v>
      </c>
      <c r="V272" s="8">
        <f t="shared" si="50"/>
        <v>764.16666666666674</v>
      </c>
      <c r="W272" s="68">
        <f t="shared" si="51"/>
        <v>248.35416666666669</v>
      </c>
      <c r="X272" s="26"/>
      <c r="Y272" s="26"/>
      <c r="Z272" s="26"/>
      <c r="AA272" s="26"/>
      <c r="AB272" s="26"/>
      <c r="AC272" s="26"/>
      <c r="AD272" s="26"/>
      <c r="AE272" s="26"/>
      <c r="AF272" s="26"/>
      <c r="AG272" s="26"/>
      <c r="AH272" s="26"/>
      <c r="AI272" s="14"/>
      <c r="AK272" s="14"/>
      <c r="AM272" s="14"/>
      <c r="AO272" s="14"/>
      <c r="AQ272" s="14"/>
    </row>
    <row r="273" spans="1:43" ht="12.75" customHeight="1" x14ac:dyDescent="0.2">
      <c r="A273" s="4" t="s">
        <v>2779</v>
      </c>
      <c r="B273" s="4" t="s">
        <v>2771</v>
      </c>
      <c r="C273" s="5" t="s">
        <v>2772</v>
      </c>
      <c r="D273" s="4" t="s">
        <v>15</v>
      </c>
      <c r="E273" s="8">
        <f>ROUND('10,2'!E273*'1,2'!$E$28,0)</f>
        <v>365</v>
      </c>
      <c r="F273" s="68">
        <f t="shared" si="43"/>
        <v>118.625</v>
      </c>
      <c r="G273" s="8">
        <f>ROUND('10,2'!F273*'1,2'!$E$28,0)</f>
        <v>418</v>
      </c>
      <c r="H273" s="8">
        <f t="shared" si="44"/>
        <v>348.33333333333337</v>
      </c>
      <c r="I273" s="68">
        <f t="shared" si="45"/>
        <v>113.20833333333334</v>
      </c>
      <c r="J273" s="8" t="e">
        <f>ROUND('10,2'!#REF!*'1,2'!$E$28,0)</f>
        <v>#REF!</v>
      </c>
      <c r="K273" s="8" t="e">
        <f>ROUND('10,2'!#REF!*'1,2'!$E$28,0)</f>
        <v>#REF!</v>
      </c>
      <c r="L273" s="8" t="e">
        <f>ROUND('10,2'!#REF!*'1,2'!$E$28,0)</f>
        <v>#REF!</v>
      </c>
      <c r="M273" s="8" t="e">
        <f>ROUND('10,2'!#REF!*'1,2'!$E$28,0)</f>
        <v>#REF!</v>
      </c>
      <c r="N273" s="8">
        <f>ROUND('10,2'!G273*'1,2'!$E$28,0)</f>
        <v>698</v>
      </c>
      <c r="O273" s="68">
        <f t="shared" si="46"/>
        <v>226.85</v>
      </c>
      <c r="P273" s="8">
        <f>ROUND('10,2'!H273*'1,2'!$E$28,0)</f>
        <v>800</v>
      </c>
      <c r="Q273" s="8">
        <f t="shared" si="47"/>
        <v>666.66666666666674</v>
      </c>
      <c r="R273" s="68">
        <f t="shared" si="48"/>
        <v>216.66666666666669</v>
      </c>
      <c r="S273" s="8">
        <f>ROUND('10,2'!I273*'1,2'!$E$28,0)</f>
        <v>963</v>
      </c>
      <c r="T273" s="68">
        <f t="shared" si="49"/>
        <v>312.97500000000002</v>
      </c>
      <c r="U273" s="8">
        <f>ROUND('10,2'!J273*'1,2'!$E$28,0)</f>
        <v>1102</v>
      </c>
      <c r="V273" s="8">
        <f t="shared" si="50"/>
        <v>918.33333333333337</v>
      </c>
      <c r="W273" s="68">
        <f t="shared" si="51"/>
        <v>298.45833333333337</v>
      </c>
      <c r="X273" s="26"/>
      <c r="Y273" s="26"/>
      <c r="Z273" s="26"/>
      <c r="AA273" s="26"/>
      <c r="AB273" s="26"/>
      <c r="AC273" s="26"/>
      <c r="AD273" s="26"/>
      <c r="AE273" s="26"/>
      <c r="AF273" s="26"/>
      <c r="AG273" s="26"/>
      <c r="AH273" s="26"/>
      <c r="AI273" s="14"/>
      <c r="AK273" s="14"/>
      <c r="AM273" s="14"/>
      <c r="AO273" s="14"/>
      <c r="AQ273" s="14"/>
    </row>
    <row r="274" spans="1:43" ht="12.75" customHeight="1" x14ac:dyDescent="0.2">
      <c r="A274" s="4" t="s">
        <v>2782</v>
      </c>
      <c r="B274" s="4" t="s">
        <v>2774</v>
      </c>
      <c r="C274" s="5" t="s">
        <v>2775</v>
      </c>
      <c r="D274" s="4" t="s">
        <v>15</v>
      </c>
      <c r="E274" s="8">
        <f>ROUND('10,2'!E274*'1,2'!$E$28,0)</f>
        <v>90</v>
      </c>
      <c r="F274" s="68">
        <f t="shared" si="43"/>
        <v>29.25</v>
      </c>
      <c r="G274" s="8">
        <f>ROUND('10,2'!F274*'1,2'!$E$28,0)</f>
        <v>104</v>
      </c>
      <c r="H274" s="8">
        <f t="shared" si="44"/>
        <v>86.666666666666671</v>
      </c>
      <c r="I274" s="68">
        <f t="shared" si="45"/>
        <v>28.166666666666668</v>
      </c>
      <c r="J274" s="8" t="e">
        <f>ROUND('10,2'!#REF!*'1,2'!$E$28,0)</f>
        <v>#REF!</v>
      </c>
      <c r="K274" s="8" t="e">
        <f>ROUND('10,2'!#REF!*'1,2'!$E$28,0)</f>
        <v>#REF!</v>
      </c>
      <c r="L274" s="8" t="e">
        <f>ROUND('10,2'!#REF!*'1,2'!$E$28,0)</f>
        <v>#REF!</v>
      </c>
      <c r="M274" s="8" t="e">
        <f>ROUND('10,2'!#REF!*'1,2'!$E$28,0)</f>
        <v>#REF!</v>
      </c>
      <c r="N274" s="8">
        <f>ROUND('10,2'!G274*'1,2'!$E$28,0)</f>
        <v>174</v>
      </c>
      <c r="O274" s="68">
        <f t="shared" si="46"/>
        <v>56.550000000000004</v>
      </c>
      <c r="P274" s="8">
        <f>ROUND('10,2'!H274*'1,2'!$E$28,0)</f>
        <v>200</v>
      </c>
      <c r="Q274" s="8">
        <f t="shared" si="47"/>
        <v>166.66666666666669</v>
      </c>
      <c r="R274" s="68">
        <f t="shared" si="48"/>
        <v>54.166666666666671</v>
      </c>
      <c r="S274" s="8">
        <f>ROUND('10,2'!I274*'1,2'!$E$28,0)</f>
        <v>240</v>
      </c>
      <c r="T274" s="68">
        <f t="shared" si="49"/>
        <v>78</v>
      </c>
      <c r="U274" s="8">
        <f>ROUND('10,2'!J274*'1,2'!$E$28,0)</f>
        <v>276</v>
      </c>
      <c r="V274" s="8">
        <f t="shared" si="50"/>
        <v>230</v>
      </c>
      <c r="W274" s="68">
        <f t="shared" si="51"/>
        <v>74.75</v>
      </c>
      <c r="X274" s="26"/>
      <c r="Y274" s="26"/>
      <c r="Z274" s="26"/>
      <c r="AA274" s="26"/>
      <c r="AB274" s="26"/>
      <c r="AC274" s="26"/>
      <c r="AD274" s="26"/>
      <c r="AE274" s="26"/>
      <c r="AF274" s="26"/>
      <c r="AG274" s="26"/>
      <c r="AH274" s="26"/>
      <c r="AI274" s="14"/>
      <c r="AK274" s="14"/>
      <c r="AM274" s="14"/>
      <c r="AO274" s="14"/>
      <c r="AQ274" s="14"/>
    </row>
    <row r="275" spans="1:43" ht="12.75" customHeight="1" x14ac:dyDescent="0.2">
      <c r="A275" s="4" t="s">
        <v>2785</v>
      </c>
      <c r="B275" s="4" t="s">
        <v>2777</v>
      </c>
      <c r="C275" s="5" t="s">
        <v>2778</v>
      </c>
      <c r="D275" s="4" t="s">
        <v>15</v>
      </c>
      <c r="E275" s="8">
        <f>ROUND('10,2'!E275*'1,2'!$E$28,0)</f>
        <v>789</v>
      </c>
      <c r="F275" s="68">
        <f t="shared" si="43"/>
        <v>256.42500000000001</v>
      </c>
      <c r="G275" s="8">
        <f>ROUND('10,2'!F275*'1,2'!$E$28,0)</f>
        <v>906</v>
      </c>
      <c r="H275" s="8">
        <f t="shared" si="44"/>
        <v>755</v>
      </c>
      <c r="I275" s="68">
        <f t="shared" si="45"/>
        <v>245.375</v>
      </c>
      <c r="J275" s="8" t="e">
        <f>ROUND('10,2'!#REF!*'1,2'!$E$28,0)</f>
        <v>#REF!</v>
      </c>
      <c r="K275" s="8" t="e">
        <f>ROUND('10,2'!#REF!*'1,2'!$E$28,0)</f>
        <v>#REF!</v>
      </c>
      <c r="L275" s="8" t="e">
        <f>ROUND('10,2'!#REF!*'1,2'!$E$28,0)</f>
        <v>#REF!</v>
      </c>
      <c r="M275" s="8" t="e">
        <f>ROUND('10,2'!#REF!*'1,2'!$E$28,0)</f>
        <v>#REF!</v>
      </c>
      <c r="N275" s="8">
        <f>ROUND('10,2'!G275*'1,2'!$E$28,0)</f>
        <v>1511</v>
      </c>
      <c r="O275" s="68">
        <f t="shared" si="46"/>
        <v>491.07499999999999</v>
      </c>
      <c r="P275" s="8">
        <f>ROUND('10,2'!H275*'1,2'!$E$28,0)</f>
        <v>1731</v>
      </c>
      <c r="Q275" s="8">
        <f t="shared" si="47"/>
        <v>1442.5</v>
      </c>
      <c r="R275" s="68">
        <f t="shared" si="48"/>
        <v>468.8125</v>
      </c>
      <c r="S275" s="8">
        <f>ROUND('10,2'!I275*'1,2'!$E$28,0)</f>
        <v>2081</v>
      </c>
      <c r="T275" s="68">
        <f t="shared" si="49"/>
        <v>676.32500000000005</v>
      </c>
      <c r="U275" s="8">
        <f>ROUND('10,2'!J275*'1,2'!$E$28,0)</f>
        <v>2384</v>
      </c>
      <c r="V275" s="8">
        <f t="shared" si="50"/>
        <v>1986.6666666666667</v>
      </c>
      <c r="W275" s="68">
        <f t="shared" si="51"/>
        <v>645.66666666666674</v>
      </c>
      <c r="X275" s="26"/>
      <c r="Y275" s="26"/>
      <c r="Z275" s="26"/>
      <c r="AA275" s="26"/>
      <c r="AB275" s="26"/>
      <c r="AC275" s="26"/>
      <c r="AD275" s="26"/>
      <c r="AE275" s="26"/>
      <c r="AF275" s="26"/>
      <c r="AG275" s="26"/>
      <c r="AH275" s="26"/>
      <c r="AI275" s="14"/>
      <c r="AK275" s="14"/>
      <c r="AM275" s="14"/>
      <c r="AO275" s="14"/>
      <c r="AQ275" s="14"/>
    </row>
    <row r="276" spans="1:43" ht="12.75" customHeight="1" x14ac:dyDescent="0.2">
      <c r="A276" s="4" t="s">
        <v>2788</v>
      </c>
      <c r="B276" s="4" t="s">
        <v>2780</v>
      </c>
      <c r="C276" s="5" t="s">
        <v>2781</v>
      </c>
      <c r="D276" s="4" t="s">
        <v>15</v>
      </c>
      <c r="E276" s="8">
        <f>ROUND('10,2'!E276*'1,2'!$E$28,0)</f>
        <v>913</v>
      </c>
      <c r="F276" s="68">
        <f t="shared" si="43"/>
        <v>296.72500000000002</v>
      </c>
      <c r="G276" s="8">
        <f>ROUND('10,2'!F276*'1,2'!$E$28,0)</f>
        <v>1045</v>
      </c>
      <c r="H276" s="8">
        <f t="shared" si="44"/>
        <v>870.83333333333337</v>
      </c>
      <c r="I276" s="68">
        <f t="shared" si="45"/>
        <v>283.02083333333337</v>
      </c>
      <c r="J276" s="8" t="e">
        <f>ROUND('10,2'!#REF!*'1,2'!$E$28,0)</f>
        <v>#REF!</v>
      </c>
      <c r="K276" s="8" t="e">
        <f>ROUND('10,2'!#REF!*'1,2'!$E$28,0)</f>
        <v>#REF!</v>
      </c>
      <c r="L276" s="8" t="e">
        <f>ROUND('10,2'!#REF!*'1,2'!$E$28,0)</f>
        <v>#REF!</v>
      </c>
      <c r="M276" s="8" t="e">
        <f>ROUND('10,2'!#REF!*'1,2'!$E$28,0)</f>
        <v>#REF!</v>
      </c>
      <c r="N276" s="8">
        <f>ROUND('10,2'!G276*'1,2'!$E$28,0)</f>
        <v>1743</v>
      </c>
      <c r="O276" s="68">
        <f t="shared" si="46"/>
        <v>566.47500000000002</v>
      </c>
      <c r="P276" s="8">
        <f>ROUND('10,2'!H276*'1,2'!$E$28,0)</f>
        <v>1997</v>
      </c>
      <c r="Q276" s="8">
        <f t="shared" si="47"/>
        <v>1664.1666666666667</v>
      </c>
      <c r="R276" s="68">
        <f t="shared" si="48"/>
        <v>540.85416666666674</v>
      </c>
      <c r="S276" s="8">
        <f>ROUND('10,2'!I276*'1,2'!$E$28,0)</f>
        <v>2403</v>
      </c>
      <c r="T276" s="68">
        <f t="shared" si="49"/>
        <v>780.97500000000002</v>
      </c>
      <c r="U276" s="8">
        <f>ROUND('10,2'!J276*'1,2'!$E$28,0)</f>
        <v>2751</v>
      </c>
      <c r="V276" s="8">
        <f t="shared" si="50"/>
        <v>2292.5</v>
      </c>
      <c r="W276" s="68">
        <f t="shared" si="51"/>
        <v>745.0625</v>
      </c>
      <c r="X276" s="26"/>
      <c r="Y276" s="26"/>
      <c r="Z276" s="26"/>
      <c r="AA276" s="26"/>
      <c r="AB276" s="26"/>
      <c r="AC276" s="26"/>
      <c r="AD276" s="26"/>
      <c r="AE276" s="26"/>
      <c r="AF276" s="26"/>
      <c r="AG276" s="26"/>
      <c r="AH276" s="26"/>
      <c r="AI276" s="14"/>
      <c r="AK276" s="14"/>
      <c r="AM276" s="14"/>
      <c r="AO276" s="14"/>
      <c r="AQ276" s="14"/>
    </row>
    <row r="277" spans="1:43" ht="12.75" customHeight="1" x14ac:dyDescent="0.2">
      <c r="A277" s="4" t="s">
        <v>2791</v>
      </c>
      <c r="B277" s="4" t="s">
        <v>2783</v>
      </c>
      <c r="C277" s="5" t="s">
        <v>2784</v>
      </c>
      <c r="D277" s="4" t="s">
        <v>15</v>
      </c>
      <c r="E277" s="8">
        <f>ROUND('10,2'!E277*'1,2'!$E$28,0)</f>
        <v>608</v>
      </c>
      <c r="F277" s="68">
        <f t="shared" si="43"/>
        <v>197.6</v>
      </c>
      <c r="G277" s="8">
        <f>ROUND('10,2'!F277*'1,2'!$E$28,0)</f>
        <v>697</v>
      </c>
      <c r="H277" s="8">
        <f t="shared" si="44"/>
        <v>580.83333333333337</v>
      </c>
      <c r="I277" s="68">
        <f t="shared" si="45"/>
        <v>188.77083333333334</v>
      </c>
      <c r="J277" s="8" t="e">
        <f>ROUND('10,2'!#REF!*'1,2'!$E$28,0)</f>
        <v>#REF!</v>
      </c>
      <c r="K277" s="8" t="e">
        <f>ROUND('10,2'!#REF!*'1,2'!$E$28,0)</f>
        <v>#REF!</v>
      </c>
      <c r="L277" s="8" t="e">
        <f>ROUND('10,2'!#REF!*'1,2'!$E$28,0)</f>
        <v>#REF!</v>
      </c>
      <c r="M277" s="8" t="e">
        <f>ROUND('10,2'!#REF!*'1,2'!$E$28,0)</f>
        <v>#REF!</v>
      </c>
      <c r="N277" s="8">
        <f>ROUND('10,2'!G277*'1,2'!$E$28,0)</f>
        <v>1162</v>
      </c>
      <c r="O277" s="68">
        <f t="shared" si="46"/>
        <v>377.65000000000003</v>
      </c>
      <c r="P277" s="8">
        <f>ROUND('10,2'!H277*'1,2'!$E$28,0)</f>
        <v>1332</v>
      </c>
      <c r="Q277" s="8">
        <f t="shared" si="47"/>
        <v>1110</v>
      </c>
      <c r="R277" s="68">
        <f t="shared" si="48"/>
        <v>360.75</v>
      </c>
      <c r="S277" s="8">
        <f>ROUND('10,2'!I277*'1,2'!$E$28,0)</f>
        <v>1602</v>
      </c>
      <c r="T277" s="68">
        <f t="shared" si="49"/>
        <v>520.65</v>
      </c>
      <c r="U277" s="8">
        <f>ROUND('10,2'!J277*'1,2'!$E$28,0)</f>
        <v>1835</v>
      </c>
      <c r="V277" s="8">
        <f t="shared" si="50"/>
        <v>1529.1666666666667</v>
      </c>
      <c r="W277" s="68">
        <f t="shared" si="51"/>
        <v>496.97916666666669</v>
      </c>
      <c r="X277" s="26"/>
      <c r="Y277" s="26"/>
      <c r="Z277" s="26"/>
      <c r="AA277" s="26"/>
      <c r="AB277" s="26"/>
      <c r="AC277" s="26"/>
      <c r="AD277" s="26"/>
      <c r="AE277" s="26"/>
      <c r="AF277" s="26"/>
      <c r="AG277" s="26"/>
      <c r="AH277" s="26"/>
      <c r="AI277" s="14"/>
      <c r="AK277" s="14"/>
      <c r="AM277" s="14"/>
      <c r="AO277" s="14"/>
      <c r="AQ277" s="14"/>
    </row>
    <row r="278" spans="1:43" ht="12.75" customHeight="1" x14ac:dyDescent="0.2">
      <c r="A278" s="4" t="s">
        <v>2794</v>
      </c>
      <c r="B278" s="4" t="s">
        <v>2786</v>
      </c>
      <c r="C278" s="5" t="s">
        <v>2787</v>
      </c>
      <c r="D278" s="4" t="s">
        <v>15</v>
      </c>
      <c r="E278" s="8">
        <f>ROUND('10,2'!E278*'1,2'!$E$28,0)</f>
        <v>913</v>
      </c>
      <c r="F278" s="68">
        <f t="shared" si="43"/>
        <v>296.72500000000002</v>
      </c>
      <c r="G278" s="8">
        <f>ROUND('10,2'!F278*'1,2'!$E$28,0)</f>
        <v>1045</v>
      </c>
      <c r="H278" s="8">
        <f t="shared" si="44"/>
        <v>870.83333333333337</v>
      </c>
      <c r="I278" s="68">
        <f t="shared" si="45"/>
        <v>283.02083333333337</v>
      </c>
      <c r="J278" s="8" t="e">
        <f>ROUND('10,2'!#REF!*'1,2'!$E$28,0)</f>
        <v>#REF!</v>
      </c>
      <c r="K278" s="8" t="e">
        <f>ROUND('10,2'!#REF!*'1,2'!$E$28,0)</f>
        <v>#REF!</v>
      </c>
      <c r="L278" s="8" t="e">
        <f>ROUND('10,2'!#REF!*'1,2'!$E$28,0)</f>
        <v>#REF!</v>
      </c>
      <c r="M278" s="8" t="e">
        <f>ROUND('10,2'!#REF!*'1,2'!$E$28,0)</f>
        <v>#REF!</v>
      </c>
      <c r="N278" s="8">
        <f>ROUND('10,2'!G278*'1,2'!$E$28,0)</f>
        <v>1743</v>
      </c>
      <c r="O278" s="68">
        <f t="shared" si="46"/>
        <v>566.47500000000002</v>
      </c>
      <c r="P278" s="8">
        <f>ROUND('10,2'!H278*'1,2'!$E$28,0)</f>
        <v>1997</v>
      </c>
      <c r="Q278" s="8">
        <f t="shared" si="47"/>
        <v>1664.1666666666667</v>
      </c>
      <c r="R278" s="68">
        <f t="shared" si="48"/>
        <v>540.85416666666674</v>
      </c>
      <c r="S278" s="8">
        <f>ROUND('10,2'!I278*'1,2'!$E$28,0)</f>
        <v>2403</v>
      </c>
      <c r="T278" s="68">
        <f t="shared" si="49"/>
        <v>780.97500000000002</v>
      </c>
      <c r="U278" s="8">
        <f>ROUND('10,2'!J278*'1,2'!$E$28,0)</f>
        <v>2751</v>
      </c>
      <c r="V278" s="8">
        <f t="shared" si="50"/>
        <v>2292.5</v>
      </c>
      <c r="W278" s="68">
        <f t="shared" si="51"/>
        <v>745.0625</v>
      </c>
      <c r="X278" s="26"/>
      <c r="Y278" s="26"/>
      <c r="Z278" s="26"/>
      <c r="AA278" s="26"/>
      <c r="AB278" s="26"/>
      <c r="AC278" s="26"/>
      <c r="AD278" s="26"/>
      <c r="AE278" s="26"/>
      <c r="AF278" s="26"/>
      <c r="AG278" s="26"/>
      <c r="AH278" s="26"/>
      <c r="AI278" s="14"/>
      <c r="AK278" s="14"/>
      <c r="AM278" s="14"/>
      <c r="AO278" s="14"/>
      <c r="AQ278" s="14"/>
    </row>
    <row r="279" spans="1:43" ht="24.75" customHeight="1" x14ac:dyDescent="0.2">
      <c r="A279" s="4" t="s">
        <v>2797</v>
      </c>
      <c r="B279" s="4" t="s">
        <v>2789</v>
      </c>
      <c r="C279" s="5" t="s">
        <v>2790</v>
      </c>
      <c r="D279" s="4" t="s">
        <v>15</v>
      </c>
      <c r="E279" s="8">
        <f>ROUND('10,2'!E279*'1,2'!$E$28,0)</f>
        <v>304</v>
      </c>
      <c r="F279" s="68">
        <f t="shared" si="43"/>
        <v>98.8</v>
      </c>
      <c r="G279" s="8">
        <f>ROUND('10,2'!F279*'1,2'!$E$28,0)</f>
        <v>349</v>
      </c>
      <c r="H279" s="8">
        <f t="shared" si="44"/>
        <v>290.83333333333337</v>
      </c>
      <c r="I279" s="68">
        <f t="shared" si="45"/>
        <v>94.520833333333343</v>
      </c>
      <c r="J279" s="8" t="e">
        <f>ROUND('10,2'!#REF!*'1,2'!$E$28,0)</f>
        <v>#REF!</v>
      </c>
      <c r="K279" s="8" t="e">
        <f>ROUND('10,2'!#REF!*'1,2'!$E$28,0)</f>
        <v>#REF!</v>
      </c>
      <c r="L279" s="8" t="e">
        <f>ROUND('10,2'!#REF!*'1,2'!$E$28,0)</f>
        <v>#REF!</v>
      </c>
      <c r="M279" s="8" t="e">
        <f>ROUND('10,2'!#REF!*'1,2'!$E$28,0)</f>
        <v>#REF!</v>
      </c>
      <c r="N279" s="8">
        <f>ROUND('10,2'!G279*'1,2'!$E$28,0)</f>
        <v>581</v>
      </c>
      <c r="O279" s="68">
        <f t="shared" si="46"/>
        <v>188.82500000000002</v>
      </c>
      <c r="P279" s="8">
        <f>ROUND('10,2'!H279*'1,2'!$E$28,0)</f>
        <v>666</v>
      </c>
      <c r="Q279" s="8">
        <f t="shared" si="47"/>
        <v>555</v>
      </c>
      <c r="R279" s="68">
        <f t="shared" si="48"/>
        <v>180.375</v>
      </c>
      <c r="S279" s="8">
        <f>ROUND('10,2'!I279*'1,2'!$E$28,0)</f>
        <v>801</v>
      </c>
      <c r="T279" s="68">
        <f t="shared" si="49"/>
        <v>260.32499999999999</v>
      </c>
      <c r="U279" s="8">
        <f>ROUND('10,2'!J279*'1,2'!$E$28,0)</f>
        <v>917</v>
      </c>
      <c r="V279" s="8">
        <f t="shared" si="50"/>
        <v>764.16666666666674</v>
      </c>
      <c r="W279" s="68">
        <f t="shared" si="51"/>
        <v>248.35416666666669</v>
      </c>
      <c r="X279" s="26"/>
      <c r="Y279" s="26"/>
      <c r="Z279" s="26"/>
      <c r="AA279" s="26"/>
      <c r="AB279" s="26"/>
      <c r="AC279" s="26"/>
      <c r="AD279" s="26"/>
      <c r="AE279" s="26"/>
      <c r="AF279" s="26"/>
      <c r="AG279" s="26"/>
      <c r="AH279" s="26"/>
      <c r="AI279" s="14"/>
      <c r="AK279" s="14"/>
      <c r="AM279" s="14"/>
      <c r="AO279" s="14"/>
      <c r="AQ279" s="14"/>
    </row>
    <row r="280" spans="1:43" ht="12.75" customHeight="1" x14ac:dyDescent="0.2">
      <c r="A280" s="4" t="s">
        <v>2800</v>
      </c>
      <c r="B280" s="4" t="s">
        <v>2792</v>
      </c>
      <c r="C280" s="5" t="s">
        <v>2793</v>
      </c>
      <c r="D280" s="4" t="s">
        <v>15</v>
      </c>
      <c r="E280" s="8">
        <f>ROUND('10,2'!E280*'1,2'!$E$28,0)</f>
        <v>304</v>
      </c>
      <c r="F280" s="68">
        <f t="shared" si="43"/>
        <v>98.8</v>
      </c>
      <c r="G280" s="8">
        <f>ROUND('10,2'!F280*'1,2'!$E$28,0)</f>
        <v>349</v>
      </c>
      <c r="H280" s="8">
        <f t="shared" si="44"/>
        <v>290.83333333333337</v>
      </c>
      <c r="I280" s="68">
        <f t="shared" si="45"/>
        <v>94.520833333333343</v>
      </c>
      <c r="J280" s="8" t="e">
        <f>ROUND('10,2'!#REF!*'1,2'!$E$28,0)</f>
        <v>#REF!</v>
      </c>
      <c r="K280" s="8" t="e">
        <f>ROUND('10,2'!#REF!*'1,2'!$E$28,0)</f>
        <v>#REF!</v>
      </c>
      <c r="L280" s="8" t="e">
        <f>ROUND('10,2'!#REF!*'1,2'!$E$28,0)</f>
        <v>#REF!</v>
      </c>
      <c r="M280" s="8" t="e">
        <f>ROUND('10,2'!#REF!*'1,2'!$E$28,0)</f>
        <v>#REF!</v>
      </c>
      <c r="N280" s="8">
        <f>ROUND('10,2'!G280*'1,2'!$E$28,0)</f>
        <v>581</v>
      </c>
      <c r="O280" s="68">
        <f t="shared" si="46"/>
        <v>188.82500000000002</v>
      </c>
      <c r="P280" s="8">
        <f>ROUND('10,2'!H280*'1,2'!$E$28,0)</f>
        <v>666</v>
      </c>
      <c r="Q280" s="8">
        <f t="shared" si="47"/>
        <v>555</v>
      </c>
      <c r="R280" s="68">
        <f t="shared" si="48"/>
        <v>180.375</v>
      </c>
      <c r="S280" s="8">
        <f>ROUND('10,2'!I280*'1,2'!$E$28,0)</f>
        <v>801</v>
      </c>
      <c r="T280" s="68">
        <f t="shared" si="49"/>
        <v>260.32499999999999</v>
      </c>
      <c r="U280" s="8">
        <f>ROUND('10,2'!J280*'1,2'!$E$28,0)</f>
        <v>917</v>
      </c>
      <c r="V280" s="8">
        <f t="shared" si="50"/>
        <v>764.16666666666674</v>
      </c>
      <c r="W280" s="68">
        <f t="shared" si="51"/>
        <v>248.35416666666669</v>
      </c>
      <c r="X280" s="26"/>
      <c r="Y280" s="26"/>
      <c r="Z280" s="26"/>
      <c r="AA280" s="26"/>
      <c r="AB280" s="26"/>
      <c r="AC280" s="26"/>
      <c r="AD280" s="26"/>
      <c r="AE280" s="26"/>
      <c r="AF280" s="26"/>
      <c r="AG280" s="26"/>
      <c r="AH280" s="26"/>
      <c r="AI280" s="14"/>
      <c r="AK280" s="14"/>
      <c r="AM280" s="14"/>
      <c r="AO280" s="14"/>
      <c r="AQ280" s="14"/>
    </row>
    <row r="281" spans="1:43" ht="24.75" customHeight="1" x14ac:dyDescent="0.2">
      <c r="A281" s="4" t="s">
        <v>2803</v>
      </c>
      <c r="B281" s="4" t="s">
        <v>2795</v>
      </c>
      <c r="C281" s="5" t="s">
        <v>2796</v>
      </c>
      <c r="D281" s="4" t="s">
        <v>15</v>
      </c>
      <c r="E281" s="8">
        <f>ROUND('10,2'!E281*'1,2'!$E$28,0)</f>
        <v>425</v>
      </c>
      <c r="F281" s="68">
        <f t="shared" si="43"/>
        <v>138.125</v>
      </c>
      <c r="G281" s="8">
        <f>ROUND('10,2'!F281*'1,2'!$E$28,0)</f>
        <v>487</v>
      </c>
      <c r="H281" s="8">
        <f t="shared" si="44"/>
        <v>405.83333333333337</v>
      </c>
      <c r="I281" s="68">
        <f t="shared" si="45"/>
        <v>131.89583333333334</v>
      </c>
      <c r="J281" s="8" t="e">
        <f>ROUND('10,2'!#REF!*'1,2'!$E$28,0)</f>
        <v>#REF!</v>
      </c>
      <c r="K281" s="8" t="e">
        <f>ROUND('10,2'!#REF!*'1,2'!$E$28,0)</f>
        <v>#REF!</v>
      </c>
      <c r="L281" s="8" t="e">
        <f>ROUND('10,2'!#REF!*'1,2'!$E$28,0)</f>
        <v>#REF!</v>
      </c>
      <c r="M281" s="8" t="e">
        <f>ROUND('10,2'!#REF!*'1,2'!$E$28,0)</f>
        <v>#REF!</v>
      </c>
      <c r="N281" s="8">
        <f>ROUND('10,2'!G281*'1,2'!$E$28,0)</f>
        <v>814</v>
      </c>
      <c r="O281" s="68">
        <f t="shared" si="46"/>
        <v>264.55</v>
      </c>
      <c r="P281" s="8">
        <f>ROUND('10,2'!H281*'1,2'!$E$28,0)</f>
        <v>932</v>
      </c>
      <c r="Q281" s="8">
        <f t="shared" si="47"/>
        <v>776.66666666666674</v>
      </c>
      <c r="R281" s="68">
        <f t="shared" si="48"/>
        <v>252.41666666666671</v>
      </c>
      <c r="S281" s="8">
        <f>ROUND('10,2'!I281*'1,2'!$E$28,0)</f>
        <v>1121</v>
      </c>
      <c r="T281" s="68">
        <f t="shared" si="49"/>
        <v>364.32499999999999</v>
      </c>
      <c r="U281" s="8">
        <f>ROUND('10,2'!J281*'1,2'!$E$28,0)</f>
        <v>1286</v>
      </c>
      <c r="V281" s="8">
        <f t="shared" si="50"/>
        <v>1071.6666666666667</v>
      </c>
      <c r="W281" s="68">
        <f t="shared" si="51"/>
        <v>348.29166666666669</v>
      </c>
      <c r="X281" s="26"/>
      <c r="Y281" s="26"/>
      <c r="Z281" s="26"/>
      <c r="AA281" s="26"/>
      <c r="AB281" s="26"/>
      <c r="AC281" s="26"/>
      <c r="AD281" s="26"/>
      <c r="AE281" s="26"/>
      <c r="AF281" s="26"/>
      <c r="AG281" s="26"/>
      <c r="AH281" s="26"/>
      <c r="AI281" s="14"/>
      <c r="AK281" s="14"/>
      <c r="AM281" s="14"/>
      <c r="AO281" s="14"/>
      <c r="AQ281" s="14"/>
    </row>
    <row r="282" spans="1:43" ht="12.75" customHeight="1" x14ac:dyDescent="0.2">
      <c r="A282" s="4" t="s">
        <v>2806</v>
      </c>
      <c r="B282" s="4" t="s">
        <v>2798</v>
      </c>
      <c r="C282" s="5" t="s">
        <v>2799</v>
      </c>
      <c r="D282" s="4" t="s">
        <v>15</v>
      </c>
      <c r="E282" s="8">
        <f>ROUND('10,2'!E282*'1,2'!$E$28,0)</f>
        <v>608</v>
      </c>
      <c r="F282" s="68">
        <f t="shared" si="43"/>
        <v>197.6</v>
      </c>
      <c r="G282" s="8">
        <f>ROUND('10,2'!F282*'1,2'!$E$28,0)</f>
        <v>697</v>
      </c>
      <c r="H282" s="8">
        <f t="shared" si="44"/>
        <v>580.83333333333337</v>
      </c>
      <c r="I282" s="68">
        <f t="shared" si="45"/>
        <v>188.77083333333334</v>
      </c>
      <c r="J282" s="8" t="e">
        <f>ROUND('10,2'!#REF!*'1,2'!$E$28,0)</f>
        <v>#REF!</v>
      </c>
      <c r="K282" s="8" t="e">
        <f>ROUND('10,2'!#REF!*'1,2'!$E$28,0)</f>
        <v>#REF!</v>
      </c>
      <c r="L282" s="8" t="e">
        <f>ROUND('10,2'!#REF!*'1,2'!$E$28,0)</f>
        <v>#REF!</v>
      </c>
      <c r="M282" s="8" t="e">
        <f>ROUND('10,2'!#REF!*'1,2'!$E$28,0)</f>
        <v>#REF!</v>
      </c>
      <c r="N282" s="8">
        <f>ROUND('10,2'!G282*'1,2'!$E$28,0)</f>
        <v>1162</v>
      </c>
      <c r="O282" s="68">
        <f t="shared" si="46"/>
        <v>377.65000000000003</v>
      </c>
      <c r="P282" s="8">
        <f>ROUND('10,2'!H282*'1,2'!$E$28,0)</f>
        <v>1332</v>
      </c>
      <c r="Q282" s="8">
        <f t="shared" si="47"/>
        <v>1110</v>
      </c>
      <c r="R282" s="68">
        <f t="shared" si="48"/>
        <v>360.75</v>
      </c>
      <c r="S282" s="8">
        <f>ROUND('10,2'!I282*'1,2'!$E$28,0)</f>
        <v>1602</v>
      </c>
      <c r="T282" s="68">
        <f t="shared" si="49"/>
        <v>520.65</v>
      </c>
      <c r="U282" s="8">
        <f>ROUND('10,2'!J282*'1,2'!$E$28,0)</f>
        <v>1835</v>
      </c>
      <c r="V282" s="8">
        <f t="shared" si="50"/>
        <v>1529.1666666666667</v>
      </c>
      <c r="W282" s="68">
        <f t="shared" si="51"/>
        <v>496.97916666666669</v>
      </c>
      <c r="X282" s="26"/>
      <c r="Y282" s="26"/>
      <c r="Z282" s="26"/>
      <c r="AA282" s="26"/>
      <c r="AB282" s="26"/>
      <c r="AC282" s="26"/>
      <c r="AD282" s="26"/>
      <c r="AE282" s="26"/>
      <c r="AF282" s="26"/>
      <c r="AG282" s="26"/>
      <c r="AH282" s="26"/>
      <c r="AI282" s="14"/>
      <c r="AK282" s="14"/>
      <c r="AM282" s="14"/>
      <c r="AO282" s="14"/>
      <c r="AQ282" s="14"/>
    </row>
    <row r="283" spans="1:43" ht="12.75" customHeight="1" x14ac:dyDescent="0.2">
      <c r="A283" s="4" t="s">
        <v>2809</v>
      </c>
      <c r="B283" s="4" t="s">
        <v>2801</v>
      </c>
      <c r="C283" s="5" t="s">
        <v>2802</v>
      </c>
      <c r="D283" s="4" t="s">
        <v>15</v>
      </c>
      <c r="E283" s="8">
        <f>ROUND('10,2'!E283*'1,2'!$E$28,0)</f>
        <v>608</v>
      </c>
      <c r="F283" s="68">
        <f t="shared" si="43"/>
        <v>197.6</v>
      </c>
      <c r="G283" s="8">
        <f>ROUND('10,2'!F283*'1,2'!$E$28,0)</f>
        <v>697</v>
      </c>
      <c r="H283" s="8">
        <f t="shared" si="44"/>
        <v>580.83333333333337</v>
      </c>
      <c r="I283" s="68">
        <f t="shared" si="45"/>
        <v>188.77083333333334</v>
      </c>
      <c r="J283" s="8" t="e">
        <f>ROUND('10,2'!#REF!*'1,2'!$E$28,0)</f>
        <v>#REF!</v>
      </c>
      <c r="K283" s="8" t="e">
        <f>ROUND('10,2'!#REF!*'1,2'!$E$28,0)</f>
        <v>#REF!</v>
      </c>
      <c r="L283" s="8" t="e">
        <f>ROUND('10,2'!#REF!*'1,2'!$E$28,0)</f>
        <v>#REF!</v>
      </c>
      <c r="M283" s="8" t="e">
        <f>ROUND('10,2'!#REF!*'1,2'!$E$28,0)</f>
        <v>#REF!</v>
      </c>
      <c r="N283" s="8">
        <f>ROUND('10,2'!G283*'1,2'!$E$28,0)</f>
        <v>1162</v>
      </c>
      <c r="O283" s="68">
        <f t="shared" si="46"/>
        <v>377.65000000000003</v>
      </c>
      <c r="P283" s="8">
        <f>ROUND('10,2'!H283*'1,2'!$E$28,0)</f>
        <v>1332</v>
      </c>
      <c r="Q283" s="8">
        <f t="shared" si="47"/>
        <v>1110</v>
      </c>
      <c r="R283" s="68">
        <f t="shared" si="48"/>
        <v>360.75</v>
      </c>
      <c r="S283" s="8">
        <f>ROUND('10,2'!I283*'1,2'!$E$28,0)</f>
        <v>1602</v>
      </c>
      <c r="T283" s="68">
        <f t="shared" si="49"/>
        <v>520.65</v>
      </c>
      <c r="U283" s="8">
        <f>ROUND('10,2'!J283*'1,2'!$E$28,0)</f>
        <v>1835</v>
      </c>
      <c r="V283" s="8">
        <f t="shared" si="50"/>
        <v>1529.1666666666667</v>
      </c>
      <c r="W283" s="68">
        <f t="shared" si="51"/>
        <v>496.97916666666669</v>
      </c>
      <c r="X283" s="26"/>
      <c r="Y283" s="26"/>
      <c r="Z283" s="26"/>
      <c r="AA283" s="26"/>
      <c r="AB283" s="26"/>
      <c r="AC283" s="26"/>
      <c r="AD283" s="26"/>
      <c r="AE283" s="26"/>
      <c r="AF283" s="26"/>
      <c r="AG283" s="26"/>
      <c r="AH283" s="26"/>
      <c r="AI283" s="14"/>
      <c r="AK283" s="14"/>
      <c r="AM283" s="14"/>
      <c r="AO283" s="14"/>
      <c r="AQ283" s="14"/>
    </row>
    <row r="284" spans="1:43" ht="12.75" customHeight="1" x14ac:dyDescent="0.2">
      <c r="A284" s="4" t="s">
        <v>2812</v>
      </c>
      <c r="B284" s="4" t="s">
        <v>2804</v>
      </c>
      <c r="C284" s="5" t="s">
        <v>2805</v>
      </c>
      <c r="D284" s="4" t="s">
        <v>15</v>
      </c>
      <c r="E284" s="8">
        <f>ROUND('10,2'!E284*'1,2'!$E$28,0)</f>
        <v>729</v>
      </c>
      <c r="F284" s="68">
        <f t="shared" si="43"/>
        <v>236.92500000000001</v>
      </c>
      <c r="G284" s="8">
        <f>ROUND('10,2'!F284*'1,2'!$E$28,0)</f>
        <v>835</v>
      </c>
      <c r="H284" s="8">
        <f t="shared" si="44"/>
        <v>695.83333333333337</v>
      </c>
      <c r="I284" s="68">
        <f t="shared" si="45"/>
        <v>226.14583333333334</v>
      </c>
      <c r="J284" s="8" t="e">
        <f>ROUND('10,2'!#REF!*'1,2'!$E$28,0)</f>
        <v>#REF!</v>
      </c>
      <c r="K284" s="8" t="e">
        <f>ROUND('10,2'!#REF!*'1,2'!$E$28,0)</f>
        <v>#REF!</v>
      </c>
      <c r="L284" s="8" t="e">
        <f>ROUND('10,2'!#REF!*'1,2'!$E$28,0)</f>
        <v>#REF!</v>
      </c>
      <c r="M284" s="8" t="e">
        <f>ROUND('10,2'!#REF!*'1,2'!$E$28,0)</f>
        <v>#REF!</v>
      </c>
      <c r="N284" s="8">
        <f>ROUND('10,2'!G284*'1,2'!$E$28,0)</f>
        <v>1395</v>
      </c>
      <c r="O284" s="68">
        <f t="shared" si="46"/>
        <v>453.375</v>
      </c>
      <c r="P284" s="8">
        <f>ROUND('10,2'!H284*'1,2'!$E$28,0)</f>
        <v>1598</v>
      </c>
      <c r="Q284" s="8">
        <f t="shared" si="47"/>
        <v>1331.6666666666667</v>
      </c>
      <c r="R284" s="68">
        <f t="shared" si="48"/>
        <v>432.79166666666669</v>
      </c>
      <c r="S284" s="8">
        <f>ROUND('10,2'!I284*'1,2'!$E$28,0)</f>
        <v>1922</v>
      </c>
      <c r="T284" s="68">
        <f t="shared" si="49"/>
        <v>624.65</v>
      </c>
      <c r="U284" s="8">
        <f>ROUND('10,2'!J284*'1,2'!$E$28,0)</f>
        <v>2202</v>
      </c>
      <c r="V284" s="8">
        <f t="shared" si="50"/>
        <v>1835</v>
      </c>
      <c r="W284" s="68">
        <f t="shared" si="51"/>
        <v>596.375</v>
      </c>
      <c r="X284" s="26"/>
      <c r="Y284" s="26"/>
      <c r="Z284" s="26"/>
      <c r="AA284" s="26"/>
      <c r="AB284" s="26"/>
      <c r="AC284" s="26"/>
      <c r="AD284" s="26"/>
      <c r="AE284" s="26"/>
      <c r="AF284" s="26"/>
      <c r="AG284" s="26"/>
      <c r="AH284" s="26"/>
      <c r="AI284" s="14"/>
      <c r="AK284" s="14"/>
      <c r="AM284" s="14"/>
      <c r="AO284" s="14"/>
      <c r="AQ284" s="14"/>
    </row>
    <row r="285" spans="1:43" ht="12.75" customHeight="1" x14ac:dyDescent="0.2">
      <c r="A285" s="4" t="s">
        <v>2815</v>
      </c>
      <c r="B285" s="4" t="s">
        <v>2807</v>
      </c>
      <c r="C285" s="5" t="s">
        <v>2808</v>
      </c>
      <c r="D285" s="4" t="s">
        <v>15</v>
      </c>
      <c r="E285" s="8">
        <f>ROUND('10,2'!E285*'1,2'!$E$28,0)</f>
        <v>2189</v>
      </c>
      <c r="F285" s="68">
        <f t="shared" si="43"/>
        <v>711.42500000000007</v>
      </c>
      <c r="G285" s="8">
        <f>ROUND('10,2'!F285*'1,2'!$E$28,0)</f>
        <v>2506</v>
      </c>
      <c r="H285" s="8">
        <f t="shared" si="44"/>
        <v>2088.3333333333335</v>
      </c>
      <c r="I285" s="68">
        <f t="shared" si="45"/>
        <v>678.70833333333337</v>
      </c>
      <c r="J285" s="8" t="e">
        <f>ROUND('10,2'!#REF!*'1,2'!$E$28,0)</f>
        <v>#REF!</v>
      </c>
      <c r="K285" s="8" t="e">
        <f>ROUND('10,2'!#REF!*'1,2'!$E$28,0)</f>
        <v>#REF!</v>
      </c>
      <c r="L285" s="8" t="e">
        <f>ROUND('10,2'!#REF!*'1,2'!$E$28,0)</f>
        <v>#REF!</v>
      </c>
      <c r="M285" s="8" t="e">
        <f>ROUND('10,2'!#REF!*'1,2'!$E$28,0)</f>
        <v>#REF!</v>
      </c>
      <c r="N285" s="8">
        <f>ROUND('10,2'!G285*'1,2'!$E$28,0)</f>
        <v>4184</v>
      </c>
      <c r="O285" s="68">
        <f t="shared" si="46"/>
        <v>1359.8</v>
      </c>
      <c r="P285" s="8">
        <f>ROUND('10,2'!H285*'1,2'!$E$28,0)</f>
        <v>4794</v>
      </c>
      <c r="Q285" s="8">
        <f t="shared" si="47"/>
        <v>3995</v>
      </c>
      <c r="R285" s="68">
        <f t="shared" si="48"/>
        <v>1298.375</v>
      </c>
      <c r="S285" s="8">
        <f>ROUND('10,2'!I285*'1,2'!$E$28,0)</f>
        <v>5766</v>
      </c>
      <c r="T285" s="68">
        <f t="shared" si="49"/>
        <v>1873.95</v>
      </c>
      <c r="U285" s="8">
        <f>ROUND('10,2'!J285*'1,2'!$E$28,0)</f>
        <v>6606</v>
      </c>
      <c r="V285" s="8">
        <f t="shared" si="50"/>
        <v>5505</v>
      </c>
      <c r="W285" s="68">
        <f t="shared" si="51"/>
        <v>1789.125</v>
      </c>
      <c r="X285" s="26"/>
      <c r="Y285" s="26"/>
      <c r="Z285" s="26"/>
      <c r="AA285" s="26"/>
      <c r="AB285" s="26"/>
      <c r="AC285" s="26"/>
      <c r="AD285" s="26"/>
      <c r="AE285" s="26"/>
      <c r="AF285" s="26"/>
      <c r="AG285" s="26"/>
      <c r="AH285" s="26"/>
      <c r="AI285" s="14"/>
      <c r="AK285" s="14"/>
      <c r="AM285" s="14"/>
      <c r="AO285" s="14"/>
      <c r="AQ285" s="14"/>
    </row>
    <row r="286" spans="1:43" ht="12.75" customHeight="1" x14ac:dyDescent="0.2">
      <c r="A286" s="4" t="s">
        <v>2818</v>
      </c>
      <c r="B286" s="4" t="s">
        <v>2810</v>
      </c>
      <c r="C286" s="5" t="s">
        <v>2811</v>
      </c>
      <c r="D286" s="4" t="s">
        <v>15</v>
      </c>
      <c r="E286" s="8">
        <f>ROUND('10,2'!E286*'1,2'!$E$28,0)</f>
        <v>1582</v>
      </c>
      <c r="F286" s="68">
        <f t="shared" si="43"/>
        <v>514.15</v>
      </c>
      <c r="G286" s="8">
        <f>ROUND('10,2'!F286*'1,2'!$E$28,0)</f>
        <v>1810</v>
      </c>
      <c r="H286" s="8">
        <f t="shared" si="44"/>
        <v>1508.3333333333335</v>
      </c>
      <c r="I286" s="68">
        <f t="shared" si="45"/>
        <v>490.20833333333337</v>
      </c>
      <c r="J286" s="8" t="e">
        <f>ROUND('10,2'!#REF!*'1,2'!$E$28,0)</f>
        <v>#REF!</v>
      </c>
      <c r="K286" s="8" t="e">
        <f>ROUND('10,2'!#REF!*'1,2'!$E$28,0)</f>
        <v>#REF!</v>
      </c>
      <c r="L286" s="8" t="e">
        <f>ROUND('10,2'!#REF!*'1,2'!$E$28,0)</f>
        <v>#REF!</v>
      </c>
      <c r="M286" s="8" t="e">
        <f>ROUND('10,2'!#REF!*'1,2'!$E$28,0)</f>
        <v>#REF!</v>
      </c>
      <c r="N286" s="8">
        <f>ROUND('10,2'!G286*'1,2'!$E$28,0)</f>
        <v>3023</v>
      </c>
      <c r="O286" s="68">
        <f t="shared" si="46"/>
        <v>982.47500000000002</v>
      </c>
      <c r="P286" s="8">
        <f>ROUND('10,2'!H286*'1,2'!$E$28,0)</f>
        <v>3464</v>
      </c>
      <c r="Q286" s="8">
        <f t="shared" si="47"/>
        <v>2886.666666666667</v>
      </c>
      <c r="R286" s="68">
        <f t="shared" si="48"/>
        <v>938.16666666666674</v>
      </c>
      <c r="S286" s="8">
        <f>ROUND('10,2'!I286*'1,2'!$E$28,0)</f>
        <v>4165</v>
      </c>
      <c r="T286" s="68">
        <f t="shared" si="49"/>
        <v>1353.625</v>
      </c>
      <c r="U286" s="8">
        <f>ROUND('10,2'!J286*'1,2'!$E$28,0)</f>
        <v>4770</v>
      </c>
      <c r="V286" s="8">
        <f t="shared" si="50"/>
        <v>3975</v>
      </c>
      <c r="W286" s="68">
        <f t="shared" si="51"/>
        <v>1291.875</v>
      </c>
      <c r="X286" s="26"/>
      <c r="Y286" s="26"/>
      <c r="Z286" s="26"/>
      <c r="AA286" s="26"/>
      <c r="AB286" s="26"/>
      <c r="AC286" s="26"/>
      <c r="AD286" s="26"/>
      <c r="AE286" s="26"/>
      <c r="AF286" s="26"/>
      <c r="AG286" s="26"/>
      <c r="AH286" s="26"/>
      <c r="AI286" s="14"/>
      <c r="AK286" s="14"/>
      <c r="AM286" s="14"/>
      <c r="AO286" s="14"/>
      <c r="AQ286" s="14"/>
    </row>
    <row r="287" spans="1:43" ht="12.75" customHeight="1" x14ac:dyDescent="0.2">
      <c r="A287" s="4" t="s">
        <v>2821</v>
      </c>
      <c r="B287" s="4" t="s">
        <v>2813</v>
      </c>
      <c r="C287" s="5" t="s">
        <v>2814</v>
      </c>
      <c r="D287" s="4" t="s">
        <v>15</v>
      </c>
      <c r="E287" s="8">
        <f>ROUND('10,2'!E287*'1,2'!$E$28,0)</f>
        <v>2189</v>
      </c>
      <c r="F287" s="68">
        <f t="shared" si="43"/>
        <v>711.42500000000007</v>
      </c>
      <c r="G287" s="8">
        <f>ROUND('10,2'!F287*'1,2'!$E$28,0)</f>
        <v>2506</v>
      </c>
      <c r="H287" s="8">
        <f t="shared" si="44"/>
        <v>2088.3333333333335</v>
      </c>
      <c r="I287" s="68">
        <f t="shared" si="45"/>
        <v>678.70833333333337</v>
      </c>
      <c r="J287" s="8" t="e">
        <f>ROUND('10,2'!#REF!*'1,2'!$E$28,0)</f>
        <v>#REF!</v>
      </c>
      <c r="K287" s="8" t="e">
        <f>ROUND('10,2'!#REF!*'1,2'!$E$28,0)</f>
        <v>#REF!</v>
      </c>
      <c r="L287" s="8" t="e">
        <f>ROUND('10,2'!#REF!*'1,2'!$E$28,0)</f>
        <v>#REF!</v>
      </c>
      <c r="M287" s="8" t="e">
        <f>ROUND('10,2'!#REF!*'1,2'!$E$28,0)</f>
        <v>#REF!</v>
      </c>
      <c r="N287" s="8">
        <f>ROUND('10,2'!G287*'1,2'!$E$28,0)</f>
        <v>4184</v>
      </c>
      <c r="O287" s="68">
        <f t="shared" si="46"/>
        <v>1359.8</v>
      </c>
      <c r="P287" s="8">
        <f>ROUND('10,2'!H287*'1,2'!$E$28,0)</f>
        <v>4794</v>
      </c>
      <c r="Q287" s="8">
        <f t="shared" si="47"/>
        <v>3995</v>
      </c>
      <c r="R287" s="68">
        <f t="shared" si="48"/>
        <v>1298.375</v>
      </c>
      <c r="S287" s="8">
        <f>ROUND('10,2'!I287*'1,2'!$E$28,0)</f>
        <v>5766</v>
      </c>
      <c r="T287" s="68">
        <f t="shared" si="49"/>
        <v>1873.95</v>
      </c>
      <c r="U287" s="8">
        <f>ROUND('10,2'!J287*'1,2'!$E$28,0)</f>
        <v>6606</v>
      </c>
      <c r="V287" s="8">
        <f t="shared" si="50"/>
        <v>5505</v>
      </c>
      <c r="W287" s="68">
        <f t="shared" si="51"/>
        <v>1789.125</v>
      </c>
      <c r="X287" s="26"/>
      <c r="Y287" s="26"/>
      <c r="Z287" s="26"/>
      <c r="AA287" s="26"/>
      <c r="AB287" s="26"/>
      <c r="AC287" s="26"/>
      <c r="AD287" s="26"/>
      <c r="AE287" s="26"/>
      <c r="AF287" s="26"/>
      <c r="AG287" s="26"/>
      <c r="AH287" s="26"/>
      <c r="AI287" s="14"/>
      <c r="AK287" s="14"/>
      <c r="AM287" s="14"/>
      <c r="AO287" s="14"/>
      <c r="AQ287" s="14"/>
    </row>
    <row r="288" spans="1:43" ht="12.75" customHeight="1" x14ac:dyDescent="0.2">
      <c r="A288" s="4" t="s">
        <v>2824</v>
      </c>
      <c r="B288" s="4" t="s">
        <v>2816</v>
      </c>
      <c r="C288" s="5" t="s">
        <v>2817</v>
      </c>
      <c r="D288" s="4" t="s">
        <v>15</v>
      </c>
      <c r="E288" s="8">
        <f>ROUND('10,2'!E288*'1,2'!$E$28,0)</f>
        <v>1582</v>
      </c>
      <c r="F288" s="68">
        <f t="shared" si="43"/>
        <v>514.15</v>
      </c>
      <c r="G288" s="8">
        <f>ROUND('10,2'!F288*'1,2'!$E$28,0)</f>
        <v>1810</v>
      </c>
      <c r="H288" s="8">
        <f t="shared" si="44"/>
        <v>1508.3333333333335</v>
      </c>
      <c r="I288" s="68">
        <f t="shared" si="45"/>
        <v>490.20833333333337</v>
      </c>
      <c r="J288" s="8" t="e">
        <f>ROUND('10,2'!#REF!*'1,2'!$E$28,0)</f>
        <v>#REF!</v>
      </c>
      <c r="K288" s="8" t="e">
        <f>ROUND('10,2'!#REF!*'1,2'!$E$28,0)</f>
        <v>#REF!</v>
      </c>
      <c r="L288" s="8" t="e">
        <f>ROUND('10,2'!#REF!*'1,2'!$E$28,0)</f>
        <v>#REF!</v>
      </c>
      <c r="M288" s="8" t="e">
        <f>ROUND('10,2'!#REF!*'1,2'!$E$28,0)</f>
        <v>#REF!</v>
      </c>
      <c r="N288" s="8">
        <f>ROUND('10,2'!G288*'1,2'!$E$28,0)</f>
        <v>3023</v>
      </c>
      <c r="O288" s="68">
        <f t="shared" si="46"/>
        <v>982.47500000000002</v>
      </c>
      <c r="P288" s="8">
        <f>ROUND('10,2'!H288*'1,2'!$E$28,0)</f>
        <v>3464</v>
      </c>
      <c r="Q288" s="8">
        <f t="shared" si="47"/>
        <v>2886.666666666667</v>
      </c>
      <c r="R288" s="68">
        <f t="shared" si="48"/>
        <v>938.16666666666674</v>
      </c>
      <c r="S288" s="8">
        <f>ROUND('10,2'!I288*'1,2'!$E$28,0)</f>
        <v>4165</v>
      </c>
      <c r="T288" s="68">
        <f t="shared" si="49"/>
        <v>1353.625</v>
      </c>
      <c r="U288" s="8">
        <f>ROUND('10,2'!J288*'1,2'!$E$28,0)</f>
        <v>4770</v>
      </c>
      <c r="V288" s="8">
        <f t="shared" si="50"/>
        <v>3975</v>
      </c>
      <c r="W288" s="68">
        <f t="shared" si="51"/>
        <v>1291.875</v>
      </c>
      <c r="X288" s="26"/>
      <c r="Y288" s="26"/>
      <c r="Z288" s="26"/>
      <c r="AA288" s="26"/>
      <c r="AB288" s="26"/>
      <c r="AC288" s="26"/>
      <c r="AD288" s="26"/>
      <c r="AE288" s="26"/>
      <c r="AF288" s="26"/>
      <c r="AG288" s="26"/>
      <c r="AH288" s="26"/>
      <c r="AI288" s="14"/>
      <c r="AK288" s="14"/>
      <c r="AM288" s="14"/>
      <c r="AO288" s="14"/>
      <c r="AQ288" s="14"/>
    </row>
    <row r="289" spans="1:43" ht="12.75" customHeight="1" x14ac:dyDescent="0.2">
      <c r="A289" s="4" t="s">
        <v>2827</v>
      </c>
      <c r="B289" s="4" t="s">
        <v>2819</v>
      </c>
      <c r="C289" s="5" t="s">
        <v>2820</v>
      </c>
      <c r="D289" s="4" t="s">
        <v>15</v>
      </c>
      <c r="E289" s="8">
        <f>ROUND('10,2'!E289*'1,2'!$E$28,0)</f>
        <v>729</v>
      </c>
      <c r="F289" s="68">
        <f t="shared" si="43"/>
        <v>236.92500000000001</v>
      </c>
      <c r="G289" s="8">
        <f>ROUND('10,2'!F289*'1,2'!$E$28,0)</f>
        <v>835</v>
      </c>
      <c r="H289" s="8">
        <f t="shared" si="44"/>
        <v>695.83333333333337</v>
      </c>
      <c r="I289" s="68">
        <f t="shared" si="45"/>
        <v>226.14583333333334</v>
      </c>
      <c r="J289" s="8" t="e">
        <f>ROUND('10,2'!#REF!*'1,2'!$E$28,0)</f>
        <v>#REF!</v>
      </c>
      <c r="K289" s="8" t="e">
        <f>ROUND('10,2'!#REF!*'1,2'!$E$28,0)</f>
        <v>#REF!</v>
      </c>
      <c r="L289" s="8" t="e">
        <f>ROUND('10,2'!#REF!*'1,2'!$E$28,0)</f>
        <v>#REF!</v>
      </c>
      <c r="M289" s="8" t="e">
        <f>ROUND('10,2'!#REF!*'1,2'!$E$28,0)</f>
        <v>#REF!</v>
      </c>
      <c r="N289" s="8">
        <f>ROUND('10,2'!G289*'1,2'!$E$28,0)</f>
        <v>1395</v>
      </c>
      <c r="O289" s="68">
        <f t="shared" si="46"/>
        <v>453.375</v>
      </c>
      <c r="P289" s="8">
        <f>ROUND('10,2'!H289*'1,2'!$E$28,0)</f>
        <v>1598</v>
      </c>
      <c r="Q289" s="8">
        <f t="shared" si="47"/>
        <v>1331.6666666666667</v>
      </c>
      <c r="R289" s="68">
        <f t="shared" si="48"/>
        <v>432.79166666666669</v>
      </c>
      <c r="S289" s="8">
        <f>ROUND('10,2'!I289*'1,2'!$E$28,0)</f>
        <v>1922</v>
      </c>
      <c r="T289" s="68">
        <f t="shared" si="49"/>
        <v>624.65</v>
      </c>
      <c r="U289" s="8">
        <f>ROUND('10,2'!J289*'1,2'!$E$28,0)</f>
        <v>2202</v>
      </c>
      <c r="V289" s="8">
        <f t="shared" si="50"/>
        <v>1835</v>
      </c>
      <c r="W289" s="68">
        <f t="shared" si="51"/>
        <v>596.375</v>
      </c>
      <c r="X289" s="26"/>
      <c r="Y289" s="26"/>
      <c r="Z289" s="26"/>
      <c r="AA289" s="26"/>
      <c r="AB289" s="26"/>
      <c r="AC289" s="26"/>
      <c r="AD289" s="26"/>
      <c r="AE289" s="26"/>
      <c r="AF289" s="26"/>
      <c r="AG289" s="26"/>
      <c r="AH289" s="26"/>
      <c r="AI289" s="14"/>
      <c r="AK289" s="14"/>
      <c r="AM289" s="14"/>
      <c r="AO289" s="14"/>
      <c r="AQ289" s="14"/>
    </row>
    <row r="290" spans="1:43" ht="24.75" customHeight="1" x14ac:dyDescent="0.2">
      <c r="A290" s="4" t="s">
        <v>2830</v>
      </c>
      <c r="B290" s="4" t="s">
        <v>2822</v>
      </c>
      <c r="C290" s="5" t="s">
        <v>2823</v>
      </c>
      <c r="D290" s="4" t="s">
        <v>15</v>
      </c>
      <c r="E290" s="8">
        <f>ROUND('10,2'!E290*'1,2'!$E$28,0)</f>
        <v>1519</v>
      </c>
      <c r="F290" s="68">
        <f t="shared" si="43"/>
        <v>493.67500000000001</v>
      </c>
      <c r="G290" s="8">
        <f>ROUND('10,2'!F290*'1,2'!$E$28,0)</f>
        <v>1741</v>
      </c>
      <c r="H290" s="8">
        <f t="shared" si="44"/>
        <v>1450.8333333333335</v>
      </c>
      <c r="I290" s="68">
        <f t="shared" si="45"/>
        <v>471.52083333333337</v>
      </c>
      <c r="J290" s="8" t="e">
        <f>ROUND('10,2'!#REF!*'1,2'!$E$28,0)</f>
        <v>#REF!</v>
      </c>
      <c r="K290" s="8" t="e">
        <f>ROUND('10,2'!#REF!*'1,2'!$E$28,0)</f>
        <v>#REF!</v>
      </c>
      <c r="L290" s="8" t="e">
        <f>ROUND('10,2'!#REF!*'1,2'!$E$28,0)</f>
        <v>#REF!</v>
      </c>
      <c r="M290" s="8" t="e">
        <f>ROUND('10,2'!#REF!*'1,2'!$E$28,0)</f>
        <v>#REF!</v>
      </c>
      <c r="N290" s="8">
        <f>ROUND('10,2'!G290*'1,2'!$E$28,0)</f>
        <v>2906</v>
      </c>
      <c r="O290" s="68">
        <f t="shared" si="46"/>
        <v>944.45</v>
      </c>
      <c r="P290" s="8">
        <f>ROUND('10,2'!H290*'1,2'!$E$28,0)</f>
        <v>3329</v>
      </c>
      <c r="Q290" s="8">
        <f t="shared" si="47"/>
        <v>2774.166666666667</v>
      </c>
      <c r="R290" s="68">
        <f t="shared" si="48"/>
        <v>901.60416666666674</v>
      </c>
      <c r="S290" s="8">
        <f>ROUND('10,2'!I290*'1,2'!$E$28,0)</f>
        <v>4003</v>
      </c>
      <c r="T290" s="68">
        <f t="shared" si="49"/>
        <v>1300.9750000000001</v>
      </c>
      <c r="U290" s="8">
        <f>ROUND('10,2'!J290*'1,2'!$E$28,0)</f>
        <v>4588</v>
      </c>
      <c r="V290" s="8">
        <f t="shared" si="50"/>
        <v>3823.3333333333335</v>
      </c>
      <c r="W290" s="68">
        <f t="shared" si="51"/>
        <v>1242.5833333333335</v>
      </c>
      <c r="X290" s="26"/>
      <c r="Y290" s="26"/>
      <c r="Z290" s="26"/>
      <c r="AA290" s="26"/>
      <c r="AB290" s="26"/>
      <c r="AC290" s="26"/>
      <c r="AD290" s="26"/>
      <c r="AE290" s="26"/>
      <c r="AF290" s="26"/>
      <c r="AG290" s="26"/>
      <c r="AH290" s="26"/>
      <c r="AI290" s="14"/>
      <c r="AK290" s="14"/>
      <c r="AM290" s="14"/>
      <c r="AO290" s="14"/>
      <c r="AQ290" s="14"/>
    </row>
    <row r="291" spans="1:43" ht="12.75" customHeight="1" x14ac:dyDescent="0.2">
      <c r="A291" s="4" t="s">
        <v>2833</v>
      </c>
      <c r="B291" s="4" t="s">
        <v>2825</v>
      </c>
      <c r="C291" s="5" t="s">
        <v>2826</v>
      </c>
      <c r="D291" s="4" t="s">
        <v>15</v>
      </c>
      <c r="E291" s="8">
        <f>ROUND('10,2'!E291*'1,2'!$E$28,0)</f>
        <v>913</v>
      </c>
      <c r="F291" s="68">
        <f t="shared" si="43"/>
        <v>296.72500000000002</v>
      </c>
      <c r="G291" s="8">
        <f>ROUND('10,2'!F291*'1,2'!$E$28,0)</f>
        <v>1045</v>
      </c>
      <c r="H291" s="8">
        <f t="shared" si="44"/>
        <v>870.83333333333337</v>
      </c>
      <c r="I291" s="68">
        <f t="shared" si="45"/>
        <v>283.02083333333337</v>
      </c>
      <c r="J291" s="8" t="e">
        <f>ROUND('10,2'!#REF!*'1,2'!$E$28,0)</f>
        <v>#REF!</v>
      </c>
      <c r="K291" s="8" t="e">
        <f>ROUND('10,2'!#REF!*'1,2'!$E$28,0)</f>
        <v>#REF!</v>
      </c>
      <c r="L291" s="8" t="e">
        <f>ROUND('10,2'!#REF!*'1,2'!$E$28,0)</f>
        <v>#REF!</v>
      </c>
      <c r="M291" s="8" t="e">
        <f>ROUND('10,2'!#REF!*'1,2'!$E$28,0)</f>
        <v>#REF!</v>
      </c>
      <c r="N291" s="8">
        <f>ROUND('10,2'!G291*'1,2'!$E$28,0)</f>
        <v>1743</v>
      </c>
      <c r="O291" s="68">
        <f t="shared" si="46"/>
        <v>566.47500000000002</v>
      </c>
      <c r="P291" s="8">
        <f>ROUND('10,2'!H291*'1,2'!$E$28,0)</f>
        <v>1997</v>
      </c>
      <c r="Q291" s="8">
        <f t="shared" si="47"/>
        <v>1664.1666666666667</v>
      </c>
      <c r="R291" s="68">
        <f t="shared" si="48"/>
        <v>540.85416666666674</v>
      </c>
      <c r="S291" s="8">
        <f>ROUND('10,2'!I291*'1,2'!$E$28,0)</f>
        <v>2403</v>
      </c>
      <c r="T291" s="68">
        <f t="shared" si="49"/>
        <v>780.97500000000002</v>
      </c>
      <c r="U291" s="8">
        <f>ROUND('10,2'!J291*'1,2'!$E$28,0)</f>
        <v>2751</v>
      </c>
      <c r="V291" s="8">
        <f t="shared" si="50"/>
        <v>2292.5</v>
      </c>
      <c r="W291" s="68">
        <f t="shared" si="51"/>
        <v>745.0625</v>
      </c>
      <c r="X291" s="26"/>
      <c r="Y291" s="26"/>
      <c r="Z291" s="26"/>
      <c r="AA291" s="26"/>
      <c r="AB291" s="26"/>
      <c r="AC291" s="26"/>
      <c r="AD291" s="26"/>
      <c r="AE291" s="26"/>
      <c r="AF291" s="26"/>
      <c r="AG291" s="26"/>
      <c r="AH291" s="26"/>
      <c r="AI291" s="14"/>
      <c r="AK291" s="14"/>
      <c r="AM291" s="14"/>
      <c r="AO291" s="14"/>
      <c r="AQ291" s="14"/>
    </row>
    <row r="292" spans="1:43" ht="24.75" customHeight="1" x14ac:dyDescent="0.2">
      <c r="A292" s="4" t="s">
        <v>2836</v>
      </c>
      <c r="B292" s="4" t="s">
        <v>2828</v>
      </c>
      <c r="C292" s="5" t="s">
        <v>2829</v>
      </c>
      <c r="D292" s="4" t="s">
        <v>15</v>
      </c>
      <c r="E292" s="8">
        <f>ROUND('10,2'!E292*'1,2'!$E$28,0)</f>
        <v>608</v>
      </c>
      <c r="F292" s="68">
        <f t="shared" si="43"/>
        <v>197.6</v>
      </c>
      <c r="G292" s="8">
        <f>ROUND('10,2'!F292*'1,2'!$E$28,0)</f>
        <v>697</v>
      </c>
      <c r="H292" s="8">
        <f t="shared" si="44"/>
        <v>580.83333333333337</v>
      </c>
      <c r="I292" s="68">
        <f t="shared" si="45"/>
        <v>188.77083333333334</v>
      </c>
      <c r="J292" s="8" t="e">
        <f>ROUND('10,2'!#REF!*'1,2'!$E$28,0)</f>
        <v>#REF!</v>
      </c>
      <c r="K292" s="8" t="e">
        <f>ROUND('10,2'!#REF!*'1,2'!$E$28,0)</f>
        <v>#REF!</v>
      </c>
      <c r="L292" s="8" t="e">
        <f>ROUND('10,2'!#REF!*'1,2'!$E$28,0)</f>
        <v>#REF!</v>
      </c>
      <c r="M292" s="8" t="e">
        <f>ROUND('10,2'!#REF!*'1,2'!$E$28,0)</f>
        <v>#REF!</v>
      </c>
      <c r="N292" s="8">
        <f>ROUND('10,2'!G292*'1,2'!$E$28,0)</f>
        <v>1162</v>
      </c>
      <c r="O292" s="68">
        <f t="shared" si="46"/>
        <v>377.65000000000003</v>
      </c>
      <c r="P292" s="8">
        <f>ROUND('10,2'!H292*'1,2'!$E$28,0)</f>
        <v>1332</v>
      </c>
      <c r="Q292" s="8">
        <f t="shared" si="47"/>
        <v>1110</v>
      </c>
      <c r="R292" s="68">
        <f t="shared" si="48"/>
        <v>360.75</v>
      </c>
      <c r="S292" s="8">
        <f>ROUND('10,2'!I292*'1,2'!$E$28,0)</f>
        <v>1602</v>
      </c>
      <c r="T292" s="68">
        <f t="shared" si="49"/>
        <v>520.65</v>
      </c>
      <c r="U292" s="8">
        <f>ROUND('10,2'!J292*'1,2'!$E$28,0)</f>
        <v>1835</v>
      </c>
      <c r="V292" s="8">
        <f t="shared" si="50"/>
        <v>1529.1666666666667</v>
      </c>
      <c r="W292" s="68">
        <f t="shared" si="51"/>
        <v>496.97916666666669</v>
      </c>
      <c r="X292" s="26"/>
      <c r="Y292" s="26"/>
      <c r="Z292" s="26"/>
      <c r="AA292" s="26"/>
      <c r="AB292" s="26"/>
      <c r="AC292" s="26"/>
      <c r="AD292" s="26"/>
      <c r="AE292" s="26"/>
      <c r="AF292" s="26"/>
      <c r="AG292" s="26"/>
      <c r="AH292" s="26"/>
      <c r="AI292" s="14"/>
      <c r="AK292" s="14"/>
      <c r="AM292" s="14"/>
      <c r="AO292" s="14"/>
      <c r="AQ292" s="14"/>
    </row>
    <row r="293" spans="1:43" ht="24.75" customHeight="1" x14ac:dyDescent="0.2">
      <c r="A293" s="4" t="s">
        <v>2839</v>
      </c>
      <c r="B293" s="4" t="s">
        <v>2831</v>
      </c>
      <c r="C293" s="5" t="s">
        <v>2832</v>
      </c>
      <c r="D293" s="4" t="s">
        <v>15</v>
      </c>
      <c r="E293" s="8">
        <f>ROUND('10,2'!E293*'1,2'!$E$28,0)</f>
        <v>2189</v>
      </c>
      <c r="F293" s="68">
        <f t="shared" si="43"/>
        <v>711.42500000000007</v>
      </c>
      <c r="G293" s="8">
        <f>ROUND('10,2'!F293*'1,2'!$E$28,0)</f>
        <v>2506</v>
      </c>
      <c r="H293" s="8">
        <f t="shared" si="44"/>
        <v>2088.3333333333335</v>
      </c>
      <c r="I293" s="68">
        <f t="shared" si="45"/>
        <v>678.70833333333337</v>
      </c>
      <c r="J293" s="8" t="e">
        <f>ROUND('10,2'!#REF!*'1,2'!$E$28,0)</f>
        <v>#REF!</v>
      </c>
      <c r="K293" s="8" t="e">
        <f>ROUND('10,2'!#REF!*'1,2'!$E$28,0)</f>
        <v>#REF!</v>
      </c>
      <c r="L293" s="8" t="e">
        <f>ROUND('10,2'!#REF!*'1,2'!$E$28,0)</f>
        <v>#REF!</v>
      </c>
      <c r="M293" s="8" t="e">
        <f>ROUND('10,2'!#REF!*'1,2'!$E$28,0)</f>
        <v>#REF!</v>
      </c>
      <c r="N293" s="8">
        <f>ROUND('10,2'!G293*'1,2'!$E$28,0)</f>
        <v>4184</v>
      </c>
      <c r="O293" s="68">
        <f t="shared" si="46"/>
        <v>1359.8</v>
      </c>
      <c r="P293" s="8">
        <f>ROUND('10,2'!H293*'1,2'!$E$28,0)</f>
        <v>4794</v>
      </c>
      <c r="Q293" s="8">
        <f t="shared" si="47"/>
        <v>3995</v>
      </c>
      <c r="R293" s="68">
        <f t="shared" si="48"/>
        <v>1298.375</v>
      </c>
      <c r="S293" s="8">
        <f>ROUND('10,2'!I293*'1,2'!$E$28,0)</f>
        <v>5766</v>
      </c>
      <c r="T293" s="68">
        <f t="shared" si="49"/>
        <v>1873.95</v>
      </c>
      <c r="U293" s="8">
        <f>ROUND('10,2'!J293*'1,2'!$E$28,0)</f>
        <v>6606</v>
      </c>
      <c r="V293" s="8">
        <f t="shared" si="50"/>
        <v>5505</v>
      </c>
      <c r="W293" s="68">
        <f t="shared" si="51"/>
        <v>1789.125</v>
      </c>
      <c r="X293" s="26"/>
      <c r="Y293" s="26"/>
      <c r="Z293" s="26"/>
      <c r="AA293" s="26"/>
      <c r="AB293" s="26"/>
      <c r="AC293" s="26"/>
      <c r="AD293" s="26"/>
      <c r="AE293" s="26"/>
      <c r="AF293" s="26"/>
      <c r="AG293" s="26"/>
      <c r="AH293" s="26"/>
      <c r="AI293" s="14"/>
      <c r="AK293" s="14"/>
      <c r="AM293" s="14"/>
      <c r="AO293" s="14"/>
      <c r="AQ293" s="14"/>
    </row>
    <row r="294" spans="1:43" ht="24.75" customHeight="1" x14ac:dyDescent="0.2">
      <c r="A294" s="4" t="s">
        <v>2842</v>
      </c>
      <c r="B294" s="4" t="s">
        <v>2834</v>
      </c>
      <c r="C294" s="5" t="s">
        <v>2835</v>
      </c>
      <c r="D294" s="4" t="s">
        <v>15</v>
      </c>
      <c r="E294" s="8">
        <f>ROUND('10,2'!E294*'1,2'!$E$28,0)</f>
        <v>1582</v>
      </c>
      <c r="F294" s="68">
        <f t="shared" si="43"/>
        <v>514.15</v>
      </c>
      <c r="G294" s="8">
        <f>ROUND('10,2'!F294*'1,2'!$E$28,0)</f>
        <v>1810</v>
      </c>
      <c r="H294" s="8">
        <f t="shared" si="44"/>
        <v>1508.3333333333335</v>
      </c>
      <c r="I294" s="68">
        <f t="shared" si="45"/>
        <v>490.20833333333337</v>
      </c>
      <c r="J294" s="8" t="e">
        <f>ROUND('10,2'!#REF!*'1,2'!$E$28,0)</f>
        <v>#REF!</v>
      </c>
      <c r="K294" s="8" t="e">
        <f>ROUND('10,2'!#REF!*'1,2'!$E$28,0)</f>
        <v>#REF!</v>
      </c>
      <c r="L294" s="8" t="e">
        <f>ROUND('10,2'!#REF!*'1,2'!$E$28,0)</f>
        <v>#REF!</v>
      </c>
      <c r="M294" s="8" t="e">
        <f>ROUND('10,2'!#REF!*'1,2'!$E$28,0)</f>
        <v>#REF!</v>
      </c>
      <c r="N294" s="8">
        <f>ROUND('10,2'!G294*'1,2'!$E$28,0)</f>
        <v>3023</v>
      </c>
      <c r="O294" s="68">
        <f t="shared" si="46"/>
        <v>982.47500000000002</v>
      </c>
      <c r="P294" s="8">
        <f>ROUND('10,2'!H294*'1,2'!$E$28,0)</f>
        <v>3464</v>
      </c>
      <c r="Q294" s="8">
        <f t="shared" si="47"/>
        <v>2886.666666666667</v>
      </c>
      <c r="R294" s="68">
        <f t="shared" si="48"/>
        <v>938.16666666666674</v>
      </c>
      <c r="S294" s="8">
        <f>ROUND('10,2'!I294*'1,2'!$E$28,0)</f>
        <v>4165</v>
      </c>
      <c r="T294" s="68">
        <f t="shared" si="49"/>
        <v>1353.625</v>
      </c>
      <c r="U294" s="8">
        <f>ROUND('10,2'!J294*'1,2'!$E$28,0)</f>
        <v>4770</v>
      </c>
      <c r="V294" s="8">
        <f t="shared" si="50"/>
        <v>3975</v>
      </c>
      <c r="W294" s="68">
        <f t="shared" si="51"/>
        <v>1291.875</v>
      </c>
      <c r="X294" s="26"/>
      <c r="Y294" s="26"/>
      <c r="Z294" s="26"/>
      <c r="AA294" s="26"/>
      <c r="AB294" s="26"/>
      <c r="AC294" s="26"/>
      <c r="AD294" s="26"/>
      <c r="AE294" s="26"/>
      <c r="AF294" s="26"/>
      <c r="AG294" s="26"/>
      <c r="AH294" s="26"/>
      <c r="AI294" s="14"/>
      <c r="AK294" s="14"/>
      <c r="AM294" s="14"/>
      <c r="AO294" s="14"/>
      <c r="AQ294" s="14"/>
    </row>
    <row r="295" spans="1:43" ht="12.75" customHeight="1" x14ac:dyDescent="0.2">
      <c r="A295" s="4" t="s">
        <v>2845</v>
      </c>
      <c r="B295" s="4" t="s">
        <v>2837</v>
      </c>
      <c r="C295" s="5" t="s">
        <v>2838</v>
      </c>
      <c r="D295" s="4" t="s">
        <v>15</v>
      </c>
      <c r="E295" s="8">
        <f>ROUND('10,2'!E295*'1,2'!$E$28,0)</f>
        <v>1339</v>
      </c>
      <c r="F295" s="68">
        <f t="shared" si="43"/>
        <v>435.17500000000001</v>
      </c>
      <c r="G295" s="8">
        <f>ROUND('10,2'!F295*'1,2'!$E$28,0)</f>
        <v>1530</v>
      </c>
      <c r="H295" s="8">
        <f t="shared" si="44"/>
        <v>1275</v>
      </c>
      <c r="I295" s="68">
        <f t="shared" si="45"/>
        <v>414.375</v>
      </c>
      <c r="J295" s="8" t="e">
        <f>ROUND('10,2'!#REF!*'1,2'!$E$28,0)</f>
        <v>#REF!</v>
      </c>
      <c r="K295" s="8" t="e">
        <f>ROUND('10,2'!#REF!*'1,2'!$E$28,0)</f>
        <v>#REF!</v>
      </c>
      <c r="L295" s="8" t="e">
        <f>ROUND('10,2'!#REF!*'1,2'!$E$28,0)</f>
        <v>#REF!</v>
      </c>
      <c r="M295" s="8" t="e">
        <f>ROUND('10,2'!#REF!*'1,2'!$E$28,0)</f>
        <v>#REF!</v>
      </c>
      <c r="N295" s="8">
        <f>ROUND('10,2'!G295*'1,2'!$E$28,0)</f>
        <v>2558</v>
      </c>
      <c r="O295" s="68">
        <f t="shared" si="46"/>
        <v>831.35</v>
      </c>
      <c r="P295" s="8">
        <f>ROUND('10,2'!H295*'1,2'!$E$28,0)</f>
        <v>2931</v>
      </c>
      <c r="Q295" s="8">
        <f t="shared" si="47"/>
        <v>2442.5</v>
      </c>
      <c r="R295" s="68">
        <f t="shared" si="48"/>
        <v>793.8125</v>
      </c>
      <c r="S295" s="8">
        <f>ROUND('10,2'!I295*'1,2'!$E$28,0)</f>
        <v>3524</v>
      </c>
      <c r="T295" s="68">
        <f t="shared" si="49"/>
        <v>1145.3</v>
      </c>
      <c r="U295" s="8">
        <f>ROUND('10,2'!J295*'1,2'!$E$28,0)</f>
        <v>4037</v>
      </c>
      <c r="V295" s="8">
        <f t="shared" si="50"/>
        <v>3364.166666666667</v>
      </c>
      <c r="W295" s="68">
        <f t="shared" si="51"/>
        <v>1093.3541666666667</v>
      </c>
      <c r="X295" s="26"/>
      <c r="Y295" s="26"/>
      <c r="Z295" s="26"/>
      <c r="AA295" s="26"/>
      <c r="AB295" s="26"/>
      <c r="AC295" s="26"/>
      <c r="AD295" s="26"/>
      <c r="AE295" s="26"/>
      <c r="AF295" s="26"/>
      <c r="AG295" s="26"/>
      <c r="AH295" s="26"/>
      <c r="AI295" s="14"/>
      <c r="AK295" s="14"/>
      <c r="AM295" s="14"/>
      <c r="AO295" s="14"/>
      <c r="AQ295" s="14"/>
    </row>
    <row r="296" spans="1:43" ht="12.75" customHeight="1" x14ac:dyDescent="0.2">
      <c r="A296" s="4" t="s">
        <v>2848</v>
      </c>
      <c r="B296" s="4" t="s">
        <v>2840</v>
      </c>
      <c r="C296" s="5" t="s">
        <v>2841</v>
      </c>
      <c r="D296" s="4" t="s">
        <v>15</v>
      </c>
      <c r="E296" s="8">
        <f>ROUND('10,2'!E296*'1,2'!$E$28,0)</f>
        <v>913</v>
      </c>
      <c r="F296" s="68">
        <f t="shared" si="43"/>
        <v>296.72500000000002</v>
      </c>
      <c r="G296" s="8">
        <f>ROUND('10,2'!F296*'1,2'!$E$28,0)</f>
        <v>1045</v>
      </c>
      <c r="H296" s="8">
        <f t="shared" si="44"/>
        <v>870.83333333333337</v>
      </c>
      <c r="I296" s="68">
        <f t="shared" si="45"/>
        <v>283.02083333333337</v>
      </c>
      <c r="J296" s="8" t="e">
        <f>ROUND('10,2'!#REF!*'1,2'!$E$28,0)</f>
        <v>#REF!</v>
      </c>
      <c r="K296" s="8" t="e">
        <f>ROUND('10,2'!#REF!*'1,2'!$E$28,0)</f>
        <v>#REF!</v>
      </c>
      <c r="L296" s="8" t="e">
        <f>ROUND('10,2'!#REF!*'1,2'!$E$28,0)</f>
        <v>#REF!</v>
      </c>
      <c r="M296" s="8" t="e">
        <f>ROUND('10,2'!#REF!*'1,2'!$E$28,0)</f>
        <v>#REF!</v>
      </c>
      <c r="N296" s="8">
        <f>ROUND('10,2'!G296*'1,2'!$E$28,0)</f>
        <v>1743</v>
      </c>
      <c r="O296" s="68">
        <f t="shared" si="46"/>
        <v>566.47500000000002</v>
      </c>
      <c r="P296" s="8">
        <f>ROUND('10,2'!H296*'1,2'!$E$28,0)</f>
        <v>1997</v>
      </c>
      <c r="Q296" s="8">
        <f t="shared" si="47"/>
        <v>1664.1666666666667</v>
      </c>
      <c r="R296" s="68">
        <f t="shared" si="48"/>
        <v>540.85416666666674</v>
      </c>
      <c r="S296" s="8">
        <f>ROUND('10,2'!I296*'1,2'!$E$28,0)</f>
        <v>2403</v>
      </c>
      <c r="T296" s="68">
        <f t="shared" si="49"/>
        <v>780.97500000000002</v>
      </c>
      <c r="U296" s="8">
        <f>ROUND('10,2'!J296*'1,2'!$E$28,0)</f>
        <v>2751</v>
      </c>
      <c r="V296" s="8">
        <f t="shared" si="50"/>
        <v>2292.5</v>
      </c>
      <c r="W296" s="68">
        <f t="shared" si="51"/>
        <v>745.0625</v>
      </c>
      <c r="X296" s="26"/>
      <c r="Y296" s="26"/>
      <c r="Z296" s="26"/>
      <c r="AA296" s="26"/>
      <c r="AB296" s="26"/>
      <c r="AC296" s="26"/>
      <c r="AD296" s="26"/>
      <c r="AE296" s="26"/>
      <c r="AF296" s="26"/>
      <c r="AG296" s="26"/>
      <c r="AH296" s="26"/>
      <c r="AI296" s="14"/>
      <c r="AK296" s="14"/>
      <c r="AM296" s="14"/>
      <c r="AO296" s="14"/>
      <c r="AQ296" s="14"/>
    </row>
    <row r="297" spans="1:43" ht="12.75" customHeight="1" x14ac:dyDescent="0.2">
      <c r="A297" s="4" t="s">
        <v>2851</v>
      </c>
      <c r="B297" s="4" t="s">
        <v>2843</v>
      </c>
      <c r="C297" s="5" t="s">
        <v>2844</v>
      </c>
      <c r="D297" s="4" t="s">
        <v>15</v>
      </c>
      <c r="E297" s="8">
        <f>ROUND('10,2'!E297*'1,2'!$E$28,0)</f>
        <v>395</v>
      </c>
      <c r="F297" s="68">
        <f t="shared" si="43"/>
        <v>128.375</v>
      </c>
      <c r="G297" s="8">
        <f>ROUND('10,2'!F297*'1,2'!$E$28,0)</f>
        <v>453</v>
      </c>
      <c r="H297" s="8">
        <f t="shared" si="44"/>
        <v>377.5</v>
      </c>
      <c r="I297" s="68">
        <f t="shared" si="45"/>
        <v>122.6875</v>
      </c>
      <c r="J297" s="8" t="e">
        <f>ROUND('10,2'!#REF!*'1,2'!$E$28,0)</f>
        <v>#REF!</v>
      </c>
      <c r="K297" s="8" t="e">
        <f>ROUND('10,2'!#REF!*'1,2'!$E$28,0)</f>
        <v>#REF!</v>
      </c>
      <c r="L297" s="8" t="e">
        <f>ROUND('10,2'!#REF!*'1,2'!$E$28,0)</f>
        <v>#REF!</v>
      </c>
      <c r="M297" s="8" t="e">
        <f>ROUND('10,2'!#REF!*'1,2'!$E$28,0)</f>
        <v>#REF!</v>
      </c>
      <c r="N297" s="8">
        <f>ROUND('10,2'!G297*'1,2'!$E$28,0)</f>
        <v>755</v>
      </c>
      <c r="O297" s="68">
        <f t="shared" si="46"/>
        <v>245.375</v>
      </c>
      <c r="P297" s="8">
        <f>ROUND('10,2'!H297*'1,2'!$E$28,0)</f>
        <v>866</v>
      </c>
      <c r="Q297" s="8">
        <f t="shared" si="47"/>
        <v>721.66666666666674</v>
      </c>
      <c r="R297" s="68">
        <f t="shared" si="48"/>
        <v>234.54166666666669</v>
      </c>
      <c r="S297" s="8">
        <f>ROUND('10,2'!I297*'1,2'!$E$28,0)</f>
        <v>1041</v>
      </c>
      <c r="T297" s="68">
        <f t="shared" si="49"/>
        <v>338.32499999999999</v>
      </c>
      <c r="U297" s="8">
        <f>ROUND('10,2'!J297*'1,2'!$E$28,0)</f>
        <v>1192</v>
      </c>
      <c r="V297" s="8">
        <f t="shared" si="50"/>
        <v>993.33333333333337</v>
      </c>
      <c r="W297" s="68">
        <f t="shared" si="51"/>
        <v>322.83333333333337</v>
      </c>
      <c r="X297" s="26"/>
      <c r="Y297" s="26"/>
      <c r="Z297" s="26"/>
      <c r="AA297" s="26"/>
      <c r="AB297" s="26"/>
      <c r="AC297" s="26"/>
      <c r="AD297" s="26"/>
      <c r="AE297" s="26"/>
      <c r="AF297" s="26"/>
      <c r="AG297" s="26"/>
      <c r="AH297" s="26"/>
      <c r="AI297" s="14"/>
      <c r="AK297" s="14"/>
      <c r="AM297" s="14"/>
      <c r="AO297" s="14"/>
      <c r="AQ297" s="14"/>
    </row>
    <row r="298" spans="1:43" ht="12.75" customHeight="1" x14ac:dyDescent="0.2">
      <c r="A298" s="4" t="s">
        <v>2854</v>
      </c>
      <c r="B298" s="4" t="s">
        <v>2846</v>
      </c>
      <c r="C298" s="5" t="s">
        <v>2847</v>
      </c>
      <c r="D298" s="4" t="s">
        <v>15</v>
      </c>
      <c r="E298" s="8">
        <f>ROUND('10,2'!E298*'1,2'!$E$28,0)</f>
        <v>1460</v>
      </c>
      <c r="F298" s="68">
        <f t="shared" si="43"/>
        <v>474.5</v>
      </c>
      <c r="G298" s="8">
        <f>ROUND('10,2'!F298*'1,2'!$E$28,0)</f>
        <v>1672</v>
      </c>
      <c r="H298" s="8">
        <f t="shared" si="44"/>
        <v>1393.3333333333335</v>
      </c>
      <c r="I298" s="68">
        <f t="shared" si="45"/>
        <v>452.83333333333337</v>
      </c>
      <c r="J298" s="8" t="e">
        <f>ROUND('10,2'!#REF!*'1,2'!$E$28,0)</f>
        <v>#REF!</v>
      </c>
      <c r="K298" s="8" t="e">
        <f>ROUND('10,2'!#REF!*'1,2'!$E$28,0)</f>
        <v>#REF!</v>
      </c>
      <c r="L298" s="8" t="e">
        <f>ROUND('10,2'!#REF!*'1,2'!$E$28,0)</f>
        <v>#REF!</v>
      </c>
      <c r="M298" s="8" t="e">
        <f>ROUND('10,2'!#REF!*'1,2'!$E$28,0)</f>
        <v>#REF!</v>
      </c>
      <c r="N298" s="8">
        <f>ROUND('10,2'!G298*'1,2'!$E$28,0)</f>
        <v>2789</v>
      </c>
      <c r="O298" s="68">
        <f t="shared" si="46"/>
        <v>906.42500000000007</v>
      </c>
      <c r="P298" s="8">
        <f>ROUND('10,2'!H298*'1,2'!$E$28,0)</f>
        <v>3195</v>
      </c>
      <c r="Q298" s="8">
        <f t="shared" si="47"/>
        <v>2662.5</v>
      </c>
      <c r="R298" s="68">
        <f t="shared" si="48"/>
        <v>865.3125</v>
      </c>
      <c r="S298" s="8">
        <f>ROUND('10,2'!I298*'1,2'!$E$28,0)</f>
        <v>3844</v>
      </c>
      <c r="T298" s="68">
        <f t="shared" si="49"/>
        <v>1249.3</v>
      </c>
      <c r="U298" s="8">
        <f>ROUND('10,2'!J298*'1,2'!$E$28,0)</f>
        <v>4404</v>
      </c>
      <c r="V298" s="8">
        <f t="shared" si="50"/>
        <v>3670</v>
      </c>
      <c r="W298" s="68">
        <f t="shared" si="51"/>
        <v>1192.75</v>
      </c>
      <c r="X298" s="26"/>
      <c r="Y298" s="26"/>
      <c r="Z298" s="26"/>
      <c r="AA298" s="26"/>
      <c r="AB298" s="26"/>
      <c r="AC298" s="26"/>
      <c r="AD298" s="26"/>
      <c r="AE298" s="26"/>
      <c r="AF298" s="26"/>
      <c r="AG298" s="26"/>
      <c r="AH298" s="26"/>
      <c r="AI298" s="14"/>
      <c r="AK298" s="14"/>
      <c r="AM298" s="14"/>
      <c r="AO298" s="14"/>
      <c r="AQ298" s="14"/>
    </row>
    <row r="299" spans="1:43" ht="12.75" customHeight="1" x14ac:dyDescent="0.2">
      <c r="A299" s="4" t="s">
        <v>2857</v>
      </c>
      <c r="B299" s="4" t="s">
        <v>2849</v>
      </c>
      <c r="C299" s="5" t="s">
        <v>2850</v>
      </c>
      <c r="D299" s="4" t="s">
        <v>15</v>
      </c>
      <c r="E299" s="8">
        <f>ROUND('10,2'!E299*'1,2'!$E$28,0)</f>
        <v>1094</v>
      </c>
      <c r="F299" s="68">
        <f t="shared" si="43"/>
        <v>355.55</v>
      </c>
      <c r="G299" s="8">
        <f>ROUND('10,2'!F299*'1,2'!$E$28,0)</f>
        <v>1254</v>
      </c>
      <c r="H299" s="8">
        <f t="shared" si="44"/>
        <v>1045</v>
      </c>
      <c r="I299" s="68">
        <f t="shared" si="45"/>
        <v>339.625</v>
      </c>
      <c r="J299" s="8" t="e">
        <f>ROUND('10,2'!#REF!*'1,2'!$E$28,0)</f>
        <v>#REF!</v>
      </c>
      <c r="K299" s="8" t="e">
        <f>ROUND('10,2'!#REF!*'1,2'!$E$28,0)</f>
        <v>#REF!</v>
      </c>
      <c r="L299" s="8" t="e">
        <f>ROUND('10,2'!#REF!*'1,2'!$E$28,0)</f>
        <v>#REF!</v>
      </c>
      <c r="M299" s="8" t="e">
        <f>ROUND('10,2'!#REF!*'1,2'!$E$28,0)</f>
        <v>#REF!</v>
      </c>
      <c r="N299" s="8">
        <f>ROUND('10,2'!G299*'1,2'!$E$28,0)</f>
        <v>2092</v>
      </c>
      <c r="O299" s="68">
        <f t="shared" si="46"/>
        <v>679.9</v>
      </c>
      <c r="P299" s="8">
        <f>ROUND('10,2'!H299*'1,2'!$E$28,0)</f>
        <v>2397</v>
      </c>
      <c r="Q299" s="8">
        <f t="shared" si="47"/>
        <v>1997.5</v>
      </c>
      <c r="R299" s="68">
        <f t="shared" si="48"/>
        <v>649.1875</v>
      </c>
      <c r="S299" s="8">
        <f>ROUND('10,2'!I299*'1,2'!$E$28,0)</f>
        <v>2883</v>
      </c>
      <c r="T299" s="68">
        <f t="shared" si="49"/>
        <v>936.97500000000002</v>
      </c>
      <c r="U299" s="8">
        <f>ROUND('10,2'!J299*'1,2'!$E$28,0)</f>
        <v>3302</v>
      </c>
      <c r="V299" s="8">
        <f t="shared" si="50"/>
        <v>2751.666666666667</v>
      </c>
      <c r="W299" s="68">
        <f t="shared" si="51"/>
        <v>894.29166666666674</v>
      </c>
      <c r="X299" s="26"/>
      <c r="Y299" s="26"/>
      <c r="Z299" s="26"/>
      <c r="AA299" s="26"/>
      <c r="AB299" s="26"/>
      <c r="AC299" s="26"/>
      <c r="AD299" s="26"/>
      <c r="AE299" s="26"/>
      <c r="AF299" s="26"/>
      <c r="AG299" s="26"/>
      <c r="AH299" s="26"/>
      <c r="AI299" s="14"/>
      <c r="AK299" s="14"/>
      <c r="AM299" s="14"/>
      <c r="AO299" s="14"/>
      <c r="AQ299" s="14"/>
    </row>
    <row r="300" spans="1:43" ht="12.75" customHeight="1" x14ac:dyDescent="0.2">
      <c r="A300" s="4" t="s">
        <v>2860</v>
      </c>
      <c r="B300" s="4" t="s">
        <v>2852</v>
      </c>
      <c r="C300" s="5" t="s">
        <v>2853</v>
      </c>
      <c r="D300" s="4" t="s">
        <v>15</v>
      </c>
      <c r="E300" s="8">
        <f>ROUND('10,2'!E300*'1,2'!$E$28,0)</f>
        <v>973</v>
      </c>
      <c r="F300" s="68">
        <f t="shared" si="43"/>
        <v>316.22500000000002</v>
      </c>
      <c r="G300" s="8">
        <f>ROUND('10,2'!F300*'1,2'!$E$28,0)</f>
        <v>1113</v>
      </c>
      <c r="H300" s="8">
        <f t="shared" si="44"/>
        <v>927.5</v>
      </c>
      <c r="I300" s="68">
        <f t="shared" si="45"/>
        <v>301.4375</v>
      </c>
      <c r="J300" s="8" t="e">
        <f>ROUND('10,2'!#REF!*'1,2'!$E$28,0)</f>
        <v>#REF!</v>
      </c>
      <c r="K300" s="8" t="e">
        <f>ROUND('10,2'!#REF!*'1,2'!$E$28,0)</f>
        <v>#REF!</v>
      </c>
      <c r="L300" s="8" t="e">
        <f>ROUND('10,2'!#REF!*'1,2'!$E$28,0)</f>
        <v>#REF!</v>
      </c>
      <c r="M300" s="8" t="e">
        <f>ROUND('10,2'!#REF!*'1,2'!$E$28,0)</f>
        <v>#REF!</v>
      </c>
      <c r="N300" s="8">
        <f>ROUND('10,2'!G300*'1,2'!$E$28,0)</f>
        <v>1859</v>
      </c>
      <c r="O300" s="68">
        <f t="shared" si="46"/>
        <v>604.17500000000007</v>
      </c>
      <c r="P300" s="8">
        <f>ROUND('10,2'!H300*'1,2'!$E$28,0)</f>
        <v>2130</v>
      </c>
      <c r="Q300" s="8">
        <f t="shared" si="47"/>
        <v>1775</v>
      </c>
      <c r="R300" s="68">
        <f t="shared" si="48"/>
        <v>576.875</v>
      </c>
      <c r="S300" s="8">
        <f>ROUND('10,2'!I300*'1,2'!$E$28,0)</f>
        <v>2563</v>
      </c>
      <c r="T300" s="68">
        <f t="shared" si="49"/>
        <v>832.97500000000002</v>
      </c>
      <c r="U300" s="8">
        <f>ROUND('10,2'!J300*'1,2'!$E$28,0)</f>
        <v>2937</v>
      </c>
      <c r="V300" s="8">
        <f t="shared" si="50"/>
        <v>2447.5</v>
      </c>
      <c r="W300" s="68">
        <f t="shared" si="51"/>
        <v>795.4375</v>
      </c>
      <c r="X300" s="26"/>
      <c r="Y300" s="26"/>
      <c r="Z300" s="26"/>
      <c r="AA300" s="26"/>
      <c r="AB300" s="26"/>
      <c r="AC300" s="26"/>
      <c r="AD300" s="26"/>
      <c r="AE300" s="26"/>
      <c r="AF300" s="26"/>
      <c r="AG300" s="26"/>
      <c r="AH300" s="26"/>
      <c r="AI300" s="14"/>
      <c r="AK300" s="14"/>
      <c r="AM300" s="14"/>
      <c r="AO300" s="14"/>
      <c r="AQ300" s="14"/>
    </row>
    <row r="301" spans="1:43" ht="24.75" customHeight="1" x14ac:dyDescent="0.2">
      <c r="A301" s="4" t="s">
        <v>2863</v>
      </c>
      <c r="B301" s="4" t="s">
        <v>2855</v>
      </c>
      <c r="C301" s="5" t="s">
        <v>2856</v>
      </c>
      <c r="D301" s="4" t="s">
        <v>15</v>
      </c>
      <c r="E301" s="8">
        <f>ROUND('10,2'!E301*'1,2'!$E$28,0)</f>
        <v>608</v>
      </c>
      <c r="F301" s="68">
        <f t="shared" si="43"/>
        <v>197.6</v>
      </c>
      <c r="G301" s="8">
        <f>ROUND('10,2'!F301*'1,2'!$E$28,0)</f>
        <v>697</v>
      </c>
      <c r="H301" s="8">
        <f t="shared" si="44"/>
        <v>580.83333333333337</v>
      </c>
      <c r="I301" s="68">
        <f t="shared" si="45"/>
        <v>188.77083333333334</v>
      </c>
      <c r="J301" s="8" t="e">
        <f>ROUND('10,2'!#REF!*'1,2'!$E$28,0)</f>
        <v>#REF!</v>
      </c>
      <c r="K301" s="8" t="e">
        <f>ROUND('10,2'!#REF!*'1,2'!$E$28,0)</f>
        <v>#REF!</v>
      </c>
      <c r="L301" s="8" t="e">
        <f>ROUND('10,2'!#REF!*'1,2'!$E$28,0)</f>
        <v>#REF!</v>
      </c>
      <c r="M301" s="8" t="e">
        <f>ROUND('10,2'!#REF!*'1,2'!$E$28,0)</f>
        <v>#REF!</v>
      </c>
      <c r="N301" s="8">
        <f>ROUND('10,2'!G301*'1,2'!$E$28,0)</f>
        <v>1162</v>
      </c>
      <c r="O301" s="68">
        <f t="shared" si="46"/>
        <v>377.65000000000003</v>
      </c>
      <c r="P301" s="8">
        <f>ROUND('10,2'!H301*'1,2'!$E$28,0)</f>
        <v>1332</v>
      </c>
      <c r="Q301" s="8">
        <f t="shared" si="47"/>
        <v>1110</v>
      </c>
      <c r="R301" s="68">
        <f t="shared" si="48"/>
        <v>360.75</v>
      </c>
      <c r="S301" s="8">
        <f>ROUND('10,2'!I301*'1,2'!$E$28,0)</f>
        <v>1602</v>
      </c>
      <c r="T301" s="68">
        <f t="shared" si="49"/>
        <v>520.65</v>
      </c>
      <c r="U301" s="8">
        <f>ROUND('10,2'!J301*'1,2'!$E$28,0)</f>
        <v>1835</v>
      </c>
      <c r="V301" s="8">
        <f t="shared" si="50"/>
        <v>1529.1666666666667</v>
      </c>
      <c r="W301" s="68">
        <f t="shared" si="51"/>
        <v>496.97916666666669</v>
      </c>
      <c r="X301" s="26"/>
      <c r="Y301" s="26"/>
      <c r="Z301" s="26"/>
      <c r="AA301" s="26"/>
      <c r="AB301" s="26"/>
      <c r="AC301" s="26"/>
      <c r="AD301" s="26"/>
      <c r="AE301" s="26"/>
      <c r="AF301" s="26"/>
      <c r="AG301" s="26"/>
      <c r="AH301" s="26"/>
      <c r="AI301" s="14"/>
      <c r="AK301" s="14"/>
      <c r="AM301" s="14"/>
      <c r="AO301" s="14"/>
      <c r="AQ301" s="14"/>
    </row>
    <row r="302" spans="1:43" ht="12.75" customHeight="1" x14ac:dyDescent="0.2">
      <c r="A302" s="4" t="s">
        <v>2866</v>
      </c>
      <c r="B302" s="4" t="s">
        <v>2858</v>
      </c>
      <c r="C302" s="5" t="s">
        <v>2859</v>
      </c>
      <c r="D302" s="4" t="s">
        <v>15</v>
      </c>
      <c r="E302" s="8">
        <f>ROUND('10,2'!E302*'1,2'!$E$28,0)</f>
        <v>425</v>
      </c>
      <c r="F302" s="68">
        <f t="shared" si="43"/>
        <v>138.125</v>
      </c>
      <c r="G302" s="8">
        <f>ROUND('10,2'!F302*'1,2'!$E$28,0)</f>
        <v>487</v>
      </c>
      <c r="H302" s="8">
        <f t="shared" si="44"/>
        <v>405.83333333333337</v>
      </c>
      <c r="I302" s="68">
        <f t="shared" si="45"/>
        <v>131.89583333333334</v>
      </c>
      <c r="J302" s="8" t="e">
        <f>ROUND('10,2'!#REF!*'1,2'!$E$28,0)</f>
        <v>#REF!</v>
      </c>
      <c r="K302" s="8" t="e">
        <f>ROUND('10,2'!#REF!*'1,2'!$E$28,0)</f>
        <v>#REF!</v>
      </c>
      <c r="L302" s="8" t="e">
        <f>ROUND('10,2'!#REF!*'1,2'!$E$28,0)</f>
        <v>#REF!</v>
      </c>
      <c r="M302" s="8" t="e">
        <f>ROUND('10,2'!#REF!*'1,2'!$E$28,0)</f>
        <v>#REF!</v>
      </c>
      <c r="N302" s="8">
        <f>ROUND('10,2'!G302*'1,2'!$E$28,0)</f>
        <v>814</v>
      </c>
      <c r="O302" s="68">
        <f t="shared" si="46"/>
        <v>264.55</v>
      </c>
      <c r="P302" s="8">
        <f>ROUND('10,2'!H302*'1,2'!$E$28,0)</f>
        <v>932</v>
      </c>
      <c r="Q302" s="8">
        <f t="shared" si="47"/>
        <v>776.66666666666674</v>
      </c>
      <c r="R302" s="68">
        <f t="shared" si="48"/>
        <v>252.41666666666671</v>
      </c>
      <c r="S302" s="8">
        <f>ROUND('10,2'!I302*'1,2'!$E$28,0)</f>
        <v>1121</v>
      </c>
      <c r="T302" s="68">
        <f t="shared" si="49"/>
        <v>364.32499999999999</v>
      </c>
      <c r="U302" s="8">
        <f>ROUND('10,2'!J302*'1,2'!$E$28,0)</f>
        <v>1286</v>
      </c>
      <c r="V302" s="8">
        <f t="shared" si="50"/>
        <v>1071.6666666666667</v>
      </c>
      <c r="W302" s="68">
        <f t="shared" si="51"/>
        <v>348.29166666666669</v>
      </c>
      <c r="X302" s="26"/>
      <c r="Y302" s="26"/>
      <c r="Z302" s="26"/>
      <c r="AA302" s="26"/>
      <c r="AB302" s="26"/>
      <c r="AC302" s="26"/>
      <c r="AD302" s="26"/>
      <c r="AE302" s="26"/>
      <c r="AF302" s="26"/>
      <c r="AG302" s="26"/>
      <c r="AH302" s="26"/>
      <c r="AI302" s="14"/>
      <c r="AK302" s="14"/>
      <c r="AM302" s="14"/>
      <c r="AO302" s="14"/>
      <c r="AQ302" s="14"/>
    </row>
    <row r="303" spans="1:43" ht="12.75" customHeight="1" x14ac:dyDescent="0.2">
      <c r="A303" s="4" t="s">
        <v>2869</v>
      </c>
      <c r="B303" s="4" t="s">
        <v>2861</v>
      </c>
      <c r="C303" s="5" t="s">
        <v>2862</v>
      </c>
      <c r="D303" s="4" t="s">
        <v>15</v>
      </c>
      <c r="E303" s="8">
        <f>ROUND('10,2'!E303*'1,2'!$E$28,0)</f>
        <v>255</v>
      </c>
      <c r="F303" s="68">
        <f t="shared" si="43"/>
        <v>82.875</v>
      </c>
      <c r="G303" s="8">
        <f>ROUND('10,2'!F303*'1,2'!$E$28,0)</f>
        <v>293</v>
      </c>
      <c r="H303" s="8">
        <f t="shared" si="44"/>
        <v>244.16666666666669</v>
      </c>
      <c r="I303" s="68">
        <f t="shared" si="45"/>
        <v>79.354166666666671</v>
      </c>
      <c r="J303" s="8" t="e">
        <f>ROUND('10,2'!#REF!*'1,2'!$E$28,0)</f>
        <v>#REF!</v>
      </c>
      <c r="K303" s="8" t="e">
        <f>ROUND('10,2'!#REF!*'1,2'!$E$28,0)</f>
        <v>#REF!</v>
      </c>
      <c r="L303" s="8" t="e">
        <f>ROUND('10,2'!#REF!*'1,2'!$E$28,0)</f>
        <v>#REF!</v>
      </c>
      <c r="M303" s="8" t="e">
        <f>ROUND('10,2'!#REF!*'1,2'!$E$28,0)</f>
        <v>#REF!</v>
      </c>
      <c r="N303" s="8">
        <f>ROUND('10,2'!G303*'1,2'!$E$28,0)</f>
        <v>489</v>
      </c>
      <c r="O303" s="68">
        <f t="shared" si="46"/>
        <v>158.92500000000001</v>
      </c>
      <c r="P303" s="8">
        <f>ROUND('10,2'!H303*'1,2'!$E$28,0)</f>
        <v>559</v>
      </c>
      <c r="Q303" s="8">
        <f t="shared" si="47"/>
        <v>465.83333333333337</v>
      </c>
      <c r="R303" s="68">
        <f t="shared" si="48"/>
        <v>151.39583333333334</v>
      </c>
      <c r="S303" s="8">
        <f>ROUND('10,2'!I303*'1,2'!$E$28,0)</f>
        <v>671</v>
      </c>
      <c r="T303" s="68">
        <f t="shared" si="49"/>
        <v>218.07500000000002</v>
      </c>
      <c r="U303" s="8">
        <f>ROUND('10,2'!J303*'1,2'!$E$28,0)</f>
        <v>770</v>
      </c>
      <c r="V303" s="8">
        <f t="shared" si="50"/>
        <v>641.66666666666674</v>
      </c>
      <c r="W303" s="68">
        <f t="shared" si="51"/>
        <v>208.54166666666669</v>
      </c>
      <c r="X303" s="26"/>
      <c r="Y303" s="26"/>
      <c r="Z303" s="26"/>
      <c r="AA303" s="26"/>
      <c r="AB303" s="26"/>
      <c r="AC303" s="26"/>
      <c r="AD303" s="26"/>
      <c r="AE303" s="26"/>
      <c r="AF303" s="26"/>
      <c r="AG303" s="26"/>
      <c r="AH303" s="26"/>
      <c r="AI303" s="14"/>
      <c r="AK303" s="14"/>
      <c r="AM303" s="14"/>
      <c r="AO303" s="14"/>
      <c r="AQ303" s="14"/>
    </row>
    <row r="304" spans="1:43" ht="12.75" customHeight="1" x14ac:dyDescent="0.2">
      <c r="A304" s="4" t="s">
        <v>2872</v>
      </c>
      <c r="B304" s="4" t="s">
        <v>2864</v>
      </c>
      <c r="C304" s="5" t="s">
        <v>2865</v>
      </c>
      <c r="D304" s="4" t="s">
        <v>15</v>
      </c>
      <c r="E304" s="8">
        <f>ROUND('10,2'!E304*'1,2'!$E$28,0)</f>
        <v>608</v>
      </c>
      <c r="F304" s="68">
        <f t="shared" si="43"/>
        <v>197.6</v>
      </c>
      <c r="G304" s="8">
        <f>ROUND('10,2'!F304*'1,2'!$E$28,0)</f>
        <v>697</v>
      </c>
      <c r="H304" s="8">
        <f t="shared" si="44"/>
        <v>580.83333333333337</v>
      </c>
      <c r="I304" s="68">
        <f t="shared" si="45"/>
        <v>188.77083333333334</v>
      </c>
      <c r="J304" s="8" t="e">
        <f>ROUND('10,2'!#REF!*'1,2'!$E$28,0)</f>
        <v>#REF!</v>
      </c>
      <c r="K304" s="8" t="e">
        <f>ROUND('10,2'!#REF!*'1,2'!$E$28,0)</f>
        <v>#REF!</v>
      </c>
      <c r="L304" s="8" t="e">
        <f>ROUND('10,2'!#REF!*'1,2'!$E$28,0)</f>
        <v>#REF!</v>
      </c>
      <c r="M304" s="8" t="e">
        <f>ROUND('10,2'!#REF!*'1,2'!$E$28,0)</f>
        <v>#REF!</v>
      </c>
      <c r="N304" s="8">
        <f>ROUND('10,2'!G304*'1,2'!$E$28,0)</f>
        <v>1162</v>
      </c>
      <c r="O304" s="68">
        <f t="shared" si="46"/>
        <v>377.65000000000003</v>
      </c>
      <c r="P304" s="8">
        <f>ROUND('10,2'!H304*'1,2'!$E$28,0)</f>
        <v>1332</v>
      </c>
      <c r="Q304" s="8">
        <f t="shared" si="47"/>
        <v>1110</v>
      </c>
      <c r="R304" s="68">
        <f t="shared" si="48"/>
        <v>360.75</v>
      </c>
      <c r="S304" s="8">
        <f>ROUND('10,2'!I304*'1,2'!$E$28,0)</f>
        <v>1602</v>
      </c>
      <c r="T304" s="68">
        <f t="shared" si="49"/>
        <v>520.65</v>
      </c>
      <c r="U304" s="8">
        <f>ROUND('10,2'!J304*'1,2'!$E$28,0)</f>
        <v>1835</v>
      </c>
      <c r="V304" s="8">
        <f t="shared" si="50"/>
        <v>1529.1666666666667</v>
      </c>
      <c r="W304" s="68">
        <f t="shared" si="51"/>
        <v>496.97916666666669</v>
      </c>
      <c r="X304" s="26"/>
      <c r="Y304" s="26"/>
      <c r="Z304" s="26"/>
      <c r="AA304" s="26"/>
      <c r="AB304" s="26"/>
      <c r="AC304" s="26"/>
      <c r="AD304" s="26"/>
      <c r="AE304" s="26"/>
      <c r="AF304" s="26"/>
      <c r="AG304" s="26"/>
      <c r="AH304" s="26"/>
      <c r="AI304" s="14"/>
      <c r="AK304" s="14"/>
      <c r="AM304" s="14"/>
      <c r="AO304" s="14"/>
      <c r="AQ304" s="14"/>
    </row>
    <row r="305" spans="1:43" ht="12.75" customHeight="1" x14ac:dyDescent="0.2">
      <c r="A305" s="4" t="s">
        <v>2875</v>
      </c>
      <c r="B305" s="4" t="s">
        <v>2867</v>
      </c>
      <c r="C305" s="5" t="s">
        <v>2868</v>
      </c>
      <c r="D305" s="4" t="s">
        <v>15</v>
      </c>
      <c r="E305" s="8">
        <f>ROUND('10,2'!E305*'1,2'!$E$28,0)</f>
        <v>201</v>
      </c>
      <c r="F305" s="68">
        <f t="shared" si="43"/>
        <v>65.325000000000003</v>
      </c>
      <c r="G305" s="8">
        <f>ROUND('10,2'!F305*'1,2'!$E$28,0)</f>
        <v>230</v>
      </c>
      <c r="H305" s="8">
        <f t="shared" si="44"/>
        <v>191.66666666666669</v>
      </c>
      <c r="I305" s="68">
        <f t="shared" si="45"/>
        <v>62.291666666666671</v>
      </c>
      <c r="J305" s="8" t="e">
        <f>ROUND('10,2'!#REF!*'1,2'!$E$28,0)</f>
        <v>#REF!</v>
      </c>
      <c r="K305" s="8" t="e">
        <f>ROUND('10,2'!#REF!*'1,2'!$E$28,0)</f>
        <v>#REF!</v>
      </c>
      <c r="L305" s="8" t="e">
        <f>ROUND('10,2'!#REF!*'1,2'!$E$28,0)</f>
        <v>#REF!</v>
      </c>
      <c r="M305" s="8" t="e">
        <f>ROUND('10,2'!#REF!*'1,2'!$E$28,0)</f>
        <v>#REF!</v>
      </c>
      <c r="N305" s="8">
        <f>ROUND('10,2'!G305*'1,2'!$E$28,0)</f>
        <v>384</v>
      </c>
      <c r="O305" s="68">
        <f t="shared" si="46"/>
        <v>124.80000000000001</v>
      </c>
      <c r="P305" s="8">
        <f>ROUND('10,2'!H305*'1,2'!$E$28,0)</f>
        <v>440</v>
      </c>
      <c r="Q305" s="8">
        <f t="shared" si="47"/>
        <v>366.66666666666669</v>
      </c>
      <c r="R305" s="68">
        <f t="shared" si="48"/>
        <v>119.16666666666667</v>
      </c>
      <c r="S305" s="8">
        <f>ROUND('10,2'!I305*'1,2'!$E$28,0)</f>
        <v>529</v>
      </c>
      <c r="T305" s="68">
        <f t="shared" si="49"/>
        <v>171.92500000000001</v>
      </c>
      <c r="U305" s="8">
        <f>ROUND('10,2'!J305*'1,2'!$E$28,0)</f>
        <v>605</v>
      </c>
      <c r="V305" s="8">
        <f t="shared" si="50"/>
        <v>504.16666666666669</v>
      </c>
      <c r="W305" s="68">
        <f t="shared" si="51"/>
        <v>163.85416666666669</v>
      </c>
      <c r="X305" s="26"/>
      <c r="Y305" s="26"/>
      <c r="Z305" s="26"/>
      <c r="AA305" s="26"/>
      <c r="AB305" s="26"/>
      <c r="AC305" s="26"/>
      <c r="AD305" s="26"/>
      <c r="AE305" s="26"/>
      <c r="AF305" s="26"/>
      <c r="AG305" s="26"/>
      <c r="AH305" s="26"/>
      <c r="AI305" s="14"/>
      <c r="AK305" s="14"/>
      <c r="AM305" s="14"/>
      <c r="AO305" s="14"/>
      <c r="AQ305" s="14"/>
    </row>
    <row r="306" spans="1:43" ht="12.75" customHeight="1" x14ac:dyDescent="0.2">
      <c r="A306" s="4" t="s">
        <v>2878</v>
      </c>
      <c r="B306" s="4" t="s">
        <v>2870</v>
      </c>
      <c r="C306" s="5" t="s">
        <v>2871</v>
      </c>
      <c r="D306" s="4" t="s">
        <v>15</v>
      </c>
      <c r="E306" s="8">
        <f>ROUND('10,2'!E306*'1,2'!$E$28,0)</f>
        <v>152</v>
      </c>
      <c r="F306" s="68">
        <f t="shared" si="43"/>
        <v>49.4</v>
      </c>
      <c r="G306" s="8">
        <f>ROUND('10,2'!F306*'1,2'!$E$28,0)</f>
        <v>173</v>
      </c>
      <c r="H306" s="8">
        <f t="shared" si="44"/>
        <v>144.16666666666669</v>
      </c>
      <c r="I306" s="68">
        <f t="shared" si="45"/>
        <v>46.854166666666671</v>
      </c>
      <c r="J306" s="8" t="e">
        <f>ROUND('10,2'!#REF!*'1,2'!$E$28,0)</f>
        <v>#REF!</v>
      </c>
      <c r="K306" s="8" t="e">
        <f>ROUND('10,2'!#REF!*'1,2'!$E$28,0)</f>
        <v>#REF!</v>
      </c>
      <c r="L306" s="8" t="e">
        <f>ROUND('10,2'!#REF!*'1,2'!$E$28,0)</f>
        <v>#REF!</v>
      </c>
      <c r="M306" s="8" t="e">
        <f>ROUND('10,2'!#REF!*'1,2'!$E$28,0)</f>
        <v>#REF!</v>
      </c>
      <c r="N306" s="8">
        <f>ROUND('10,2'!G306*'1,2'!$E$28,0)</f>
        <v>290</v>
      </c>
      <c r="O306" s="68">
        <f t="shared" si="46"/>
        <v>94.25</v>
      </c>
      <c r="P306" s="8">
        <f>ROUND('10,2'!H306*'1,2'!$E$28,0)</f>
        <v>333</v>
      </c>
      <c r="Q306" s="8">
        <f t="shared" si="47"/>
        <v>277.5</v>
      </c>
      <c r="R306" s="68">
        <f t="shared" si="48"/>
        <v>90.1875</v>
      </c>
      <c r="S306" s="8">
        <f>ROUND('10,2'!I306*'1,2'!$E$28,0)</f>
        <v>402</v>
      </c>
      <c r="T306" s="68">
        <f t="shared" si="49"/>
        <v>130.65</v>
      </c>
      <c r="U306" s="8">
        <f>ROUND('10,2'!J306*'1,2'!$E$28,0)</f>
        <v>459</v>
      </c>
      <c r="V306" s="8">
        <f t="shared" si="50"/>
        <v>382.5</v>
      </c>
      <c r="W306" s="68">
        <f t="shared" si="51"/>
        <v>124.3125</v>
      </c>
      <c r="X306" s="26"/>
      <c r="Y306" s="26"/>
      <c r="Z306" s="26"/>
      <c r="AA306" s="26"/>
      <c r="AB306" s="26"/>
      <c r="AC306" s="26"/>
      <c r="AD306" s="26"/>
      <c r="AE306" s="26"/>
      <c r="AF306" s="26"/>
      <c r="AG306" s="26"/>
      <c r="AH306" s="26"/>
      <c r="AI306" s="14"/>
      <c r="AK306" s="14"/>
      <c r="AM306" s="14"/>
      <c r="AO306" s="14"/>
      <c r="AQ306" s="14"/>
    </row>
    <row r="307" spans="1:43" ht="12.75" customHeight="1" x14ac:dyDescent="0.2">
      <c r="A307" s="4" t="s">
        <v>2881</v>
      </c>
      <c r="B307" s="4" t="s">
        <v>2873</v>
      </c>
      <c r="C307" s="5" t="s">
        <v>2874</v>
      </c>
      <c r="D307" s="4" t="s">
        <v>15</v>
      </c>
      <c r="E307" s="8">
        <f>ROUND('10,2'!E307*'1,2'!$E$28,0)</f>
        <v>1885</v>
      </c>
      <c r="F307" s="68">
        <f t="shared" si="43"/>
        <v>612.625</v>
      </c>
      <c r="G307" s="8">
        <f>ROUND('10,2'!F307*'1,2'!$E$28,0)</f>
        <v>2158</v>
      </c>
      <c r="H307" s="8">
        <f t="shared" si="44"/>
        <v>1798.3333333333335</v>
      </c>
      <c r="I307" s="68">
        <f t="shared" si="45"/>
        <v>584.45833333333337</v>
      </c>
      <c r="J307" s="8" t="e">
        <f>ROUND('10,2'!#REF!*'1,2'!$E$28,0)</f>
        <v>#REF!</v>
      </c>
      <c r="K307" s="8" t="e">
        <f>ROUND('10,2'!#REF!*'1,2'!$E$28,0)</f>
        <v>#REF!</v>
      </c>
      <c r="L307" s="8" t="e">
        <f>ROUND('10,2'!#REF!*'1,2'!$E$28,0)</f>
        <v>#REF!</v>
      </c>
      <c r="M307" s="8" t="e">
        <f>ROUND('10,2'!#REF!*'1,2'!$E$28,0)</f>
        <v>#REF!</v>
      </c>
      <c r="N307" s="8">
        <f>ROUND('10,2'!G307*'1,2'!$E$28,0)</f>
        <v>3604</v>
      </c>
      <c r="O307" s="68">
        <f t="shared" si="46"/>
        <v>1171.3</v>
      </c>
      <c r="P307" s="8">
        <f>ROUND('10,2'!H307*'1,2'!$E$28,0)</f>
        <v>4128</v>
      </c>
      <c r="Q307" s="8">
        <f t="shared" si="47"/>
        <v>3440</v>
      </c>
      <c r="R307" s="68">
        <f t="shared" si="48"/>
        <v>1118</v>
      </c>
      <c r="S307" s="8">
        <f>ROUND('10,2'!I307*'1,2'!$E$28,0)</f>
        <v>4965</v>
      </c>
      <c r="T307" s="68">
        <f t="shared" si="49"/>
        <v>1613.625</v>
      </c>
      <c r="U307" s="8">
        <f>ROUND('10,2'!J307*'1,2'!$E$28,0)</f>
        <v>5687</v>
      </c>
      <c r="V307" s="8">
        <f t="shared" si="50"/>
        <v>4739.166666666667</v>
      </c>
      <c r="W307" s="68">
        <f t="shared" si="51"/>
        <v>1540.2291666666667</v>
      </c>
      <c r="X307" s="26"/>
      <c r="Y307" s="26"/>
      <c r="Z307" s="26"/>
      <c r="AA307" s="26"/>
      <c r="AB307" s="26"/>
      <c r="AC307" s="26"/>
      <c r="AD307" s="26"/>
      <c r="AE307" s="26"/>
      <c r="AF307" s="26"/>
      <c r="AG307" s="26"/>
      <c r="AH307" s="26"/>
      <c r="AI307" s="14"/>
      <c r="AK307" s="14"/>
      <c r="AM307" s="14"/>
      <c r="AO307" s="14"/>
      <c r="AQ307" s="14"/>
    </row>
    <row r="308" spans="1:43" ht="12.75" customHeight="1" x14ac:dyDescent="0.2">
      <c r="A308" s="4" t="s">
        <v>2884</v>
      </c>
      <c r="B308" s="4" t="s">
        <v>2876</v>
      </c>
      <c r="C308" s="5" t="s">
        <v>2877</v>
      </c>
      <c r="D308" s="4" t="s">
        <v>15</v>
      </c>
      <c r="E308" s="8">
        <f>ROUND('10,2'!E308*'1,2'!$E$28,0)</f>
        <v>487</v>
      </c>
      <c r="F308" s="68">
        <f t="shared" si="43"/>
        <v>158.27500000000001</v>
      </c>
      <c r="G308" s="8">
        <f>ROUND('10,2'!F308*'1,2'!$E$28,0)</f>
        <v>558</v>
      </c>
      <c r="H308" s="8">
        <f t="shared" si="44"/>
        <v>465</v>
      </c>
      <c r="I308" s="68">
        <f t="shared" si="45"/>
        <v>151.125</v>
      </c>
      <c r="J308" s="8" t="e">
        <f>ROUND('10,2'!#REF!*'1,2'!$E$28,0)</f>
        <v>#REF!</v>
      </c>
      <c r="K308" s="8" t="e">
        <f>ROUND('10,2'!#REF!*'1,2'!$E$28,0)</f>
        <v>#REF!</v>
      </c>
      <c r="L308" s="8" t="e">
        <f>ROUND('10,2'!#REF!*'1,2'!$E$28,0)</f>
        <v>#REF!</v>
      </c>
      <c r="M308" s="8" t="e">
        <f>ROUND('10,2'!#REF!*'1,2'!$E$28,0)</f>
        <v>#REF!</v>
      </c>
      <c r="N308" s="8">
        <f>ROUND('10,2'!G308*'1,2'!$E$28,0)</f>
        <v>930</v>
      </c>
      <c r="O308" s="68">
        <f t="shared" si="46"/>
        <v>302.25</v>
      </c>
      <c r="P308" s="8">
        <f>ROUND('10,2'!H308*'1,2'!$E$28,0)</f>
        <v>1065</v>
      </c>
      <c r="Q308" s="8">
        <f t="shared" si="47"/>
        <v>887.5</v>
      </c>
      <c r="R308" s="68">
        <f t="shared" si="48"/>
        <v>288.4375</v>
      </c>
      <c r="S308" s="8">
        <f>ROUND('10,2'!I308*'1,2'!$E$28,0)</f>
        <v>1280</v>
      </c>
      <c r="T308" s="68">
        <f t="shared" si="49"/>
        <v>416</v>
      </c>
      <c r="U308" s="8">
        <f>ROUND('10,2'!J308*'1,2'!$E$28,0)</f>
        <v>1467</v>
      </c>
      <c r="V308" s="8">
        <f t="shared" si="50"/>
        <v>1222.5</v>
      </c>
      <c r="W308" s="68">
        <f t="shared" si="51"/>
        <v>397.3125</v>
      </c>
      <c r="X308" s="26"/>
      <c r="Y308" s="26"/>
      <c r="Z308" s="26"/>
      <c r="AA308" s="26"/>
      <c r="AB308" s="26"/>
      <c r="AC308" s="26"/>
      <c r="AD308" s="26"/>
      <c r="AE308" s="26"/>
      <c r="AF308" s="26"/>
      <c r="AG308" s="26"/>
      <c r="AH308" s="26"/>
      <c r="AI308" s="14"/>
      <c r="AK308" s="14"/>
      <c r="AM308" s="14"/>
      <c r="AO308" s="14"/>
      <c r="AQ308" s="14"/>
    </row>
    <row r="309" spans="1:43" ht="12.75" customHeight="1" x14ac:dyDescent="0.2">
      <c r="A309" s="4" t="s">
        <v>2887</v>
      </c>
      <c r="B309" s="4" t="s">
        <v>2879</v>
      </c>
      <c r="C309" s="5" t="s">
        <v>2880</v>
      </c>
      <c r="D309" s="4" t="s">
        <v>15</v>
      </c>
      <c r="E309" s="8">
        <f>ROUND('10,2'!E309*'1,2'!$E$28,0)</f>
        <v>304</v>
      </c>
      <c r="F309" s="68">
        <f t="shared" si="43"/>
        <v>98.8</v>
      </c>
      <c r="G309" s="8">
        <f>ROUND('10,2'!F309*'1,2'!$E$28,0)</f>
        <v>349</v>
      </c>
      <c r="H309" s="8">
        <f t="shared" si="44"/>
        <v>290.83333333333337</v>
      </c>
      <c r="I309" s="68">
        <f t="shared" si="45"/>
        <v>94.520833333333343</v>
      </c>
      <c r="J309" s="8" t="e">
        <f>ROUND('10,2'!#REF!*'1,2'!$E$28,0)</f>
        <v>#REF!</v>
      </c>
      <c r="K309" s="8" t="e">
        <f>ROUND('10,2'!#REF!*'1,2'!$E$28,0)</f>
        <v>#REF!</v>
      </c>
      <c r="L309" s="8" t="e">
        <f>ROUND('10,2'!#REF!*'1,2'!$E$28,0)</f>
        <v>#REF!</v>
      </c>
      <c r="M309" s="8" t="e">
        <f>ROUND('10,2'!#REF!*'1,2'!$E$28,0)</f>
        <v>#REF!</v>
      </c>
      <c r="N309" s="8">
        <f>ROUND('10,2'!G309*'1,2'!$E$28,0)</f>
        <v>581</v>
      </c>
      <c r="O309" s="68">
        <f t="shared" si="46"/>
        <v>188.82500000000002</v>
      </c>
      <c r="P309" s="8">
        <f>ROUND('10,2'!H309*'1,2'!$E$28,0)</f>
        <v>666</v>
      </c>
      <c r="Q309" s="8">
        <f t="shared" si="47"/>
        <v>555</v>
      </c>
      <c r="R309" s="68">
        <f t="shared" si="48"/>
        <v>180.375</v>
      </c>
      <c r="S309" s="8">
        <f>ROUND('10,2'!I309*'1,2'!$E$28,0)</f>
        <v>801</v>
      </c>
      <c r="T309" s="68">
        <f t="shared" si="49"/>
        <v>260.32499999999999</v>
      </c>
      <c r="U309" s="8">
        <f>ROUND('10,2'!J309*'1,2'!$E$28,0)</f>
        <v>917</v>
      </c>
      <c r="V309" s="8">
        <f t="shared" si="50"/>
        <v>764.16666666666674</v>
      </c>
      <c r="W309" s="68">
        <f t="shared" si="51"/>
        <v>248.35416666666669</v>
      </c>
      <c r="X309" s="26"/>
      <c r="Y309" s="26"/>
      <c r="Z309" s="26"/>
      <c r="AA309" s="26"/>
      <c r="AB309" s="26"/>
      <c r="AC309" s="26"/>
      <c r="AD309" s="26"/>
      <c r="AE309" s="26"/>
      <c r="AF309" s="26"/>
      <c r="AG309" s="26"/>
      <c r="AH309" s="26"/>
      <c r="AI309" s="14"/>
      <c r="AK309" s="14"/>
      <c r="AM309" s="14"/>
      <c r="AO309" s="14"/>
      <c r="AQ309" s="14"/>
    </row>
    <row r="310" spans="1:43" ht="12.75" customHeight="1" x14ac:dyDescent="0.2">
      <c r="A310" s="4" t="s">
        <v>2890</v>
      </c>
      <c r="B310" s="4" t="s">
        <v>2882</v>
      </c>
      <c r="C310" s="5" t="s">
        <v>2883</v>
      </c>
      <c r="D310" s="4" t="s">
        <v>15</v>
      </c>
      <c r="E310" s="8">
        <f>ROUND('10,2'!E310*'1,2'!$E$28,0)</f>
        <v>304</v>
      </c>
      <c r="F310" s="68">
        <f t="shared" si="43"/>
        <v>98.8</v>
      </c>
      <c r="G310" s="8">
        <f>ROUND('10,2'!F310*'1,2'!$E$28,0)</f>
        <v>349</v>
      </c>
      <c r="H310" s="8">
        <f t="shared" si="44"/>
        <v>290.83333333333337</v>
      </c>
      <c r="I310" s="68">
        <f t="shared" si="45"/>
        <v>94.520833333333343</v>
      </c>
      <c r="J310" s="8" t="e">
        <f>ROUND('10,2'!#REF!*'1,2'!$E$28,0)</f>
        <v>#REF!</v>
      </c>
      <c r="K310" s="8" t="e">
        <f>ROUND('10,2'!#REF!*'1,2'!$E$28,0)</f>
        <v>#REF!</v>
      </c>
      <c r="L310" s="8" t="e">
        <f>ROUND('10,2'!#REF!*'1,2'!$E$28,0)</f>
        <v>#REF!</v>
      </c>
      <c r="M310" s="8" t="e">
        <f>ROUND('10,2'!#REF!*'1,2'!$E$28,0)</f>
        <v>#REF!</v>
      </c>
      <c r="N310" s="8">
        <f>ROUND('10,2'!G310*'1,2'!$E$28,0)</f>
        <v>581</v>
      </c>
      <c r="O310" s="68">
        <f t="shared" si="46"/>
        <v>188.82500000000002</v>
      </c>
      <c r="P310" s="8">
        <f>ROUND('10,2'!H310*'1,2'!$E$28,0)</f>
        <v>666</v>
      </c>
      <c r="Q310" s="8">
        <f t="shared" si="47"/>
        <v>555</v>
      </c>
      <c r="R310" s="68">
        <f t="shared" si="48"/>
        <v>180.375</v>
      </c>
      <c r="S310" s="8">
        <f>ROUND('10,2'!I310*'1,2'!$E$28,0)</f>
        <v>801</v>
      </c>
      <c r="T310" s="68">
        <f t="shared" si="49"/>
        <v>260.32499999999999</v>
      </c>
      <c r="U310" s="8">
        <f>ROUND('10,2'!J310*'1,2'!$E$28,0)</f>
        <v>917</v>
      </c>
      <c r="V310" s="8">
        <f t="shared" si="50"/>
        <v>764.16666666666674</v>
      </c>
      <c r="W310" s="68">
        <f t="shared" si="51"/>
        <v>248.35416666666669</v>
      </c>
      <c r="X310" s="26"/>
      <c r="Y310" s="26"/>
      <c r="Z310" s="26"/>
      <c r="AA310" s="26"/>
      <c r="AB310" s="26"/>
      <c r="AC310" s="26"/>
      <c r="AD310" s="26"/>
      <c r="AE310" s="26"/>
      <c r="AF310" s="26"/>
      <c r="AG310" s="26"/>
      <c r="AH310" s="26"/>
      <c r="AI310" s="14"/>
      <c r="AK310" s="14"/>
      <c r="AM310" s="14"/>
      <c r="AO310" s="14"/>
      <c r="AQ310" s="14"/>
    </row>
    <row r="311" spans="1:43" ht="12.75" customHeight="1" x14ac:dyDescent="0.2">
      <c r="A311" s="4" t="s">
        <v>2893</v>
      </c>
      <c r="B311" s="4" t="s">
        <v>2885</v>
      </c>
      <c r="C311" s="5" t="s">
        <v>2886</v>
      </c>
      <c r="D311" s="4" t="s">
        <v>15</v>
      </c>
      <c r="E311" s="8">
        <f>ROUND('10,2'!E311*'1,2'!$E$28,0)</f>
        <v>1641</v>
      </c>
      <c r="F311" s="68">
        <f t="shared" si="43"/>
        <v>533.32500000000005</v>
      </c>
      <c r="G311" s="8">
        <f>ROUND('10,2'!F311*'1,2'!$E$28,0)</f>
        <v>1881</v>
      </c>
      <c r="H311" s="8">
        <f t="shared" si="44"/>
        <v>1567.5</v>
      </c>
      <c r="I311" s="68">
        <f t="shared" si="45"/>
        <v>509.4375</v>
      </c>
      <c r="J311" s="8" t="e">
        <f>ROUND('10,2'!#REF!*'1,2'!$E$28,0)</f>
        <v>#REF!</v>
      </c>
      <c r="K311" s="8" t="e">
        <f>ROUND('10,2'!#REF!*'1,2'!$E$28,0)</f>
        <v>#REF!</v>
      </c>
      <c r="L311" s="8" t="e">
        <f>ROUND('10,2'!#REF!*'1,2'!$E$28,0)</f>
        <v>#REF!</v>
      </c>
      <c r="M311" s="8" t="e">
        <f>ROUND('10,2'!#REF!*'1,2'!$E$28,0)</f>
        <v>#REF!</v>
      </c>
      <c r="N311" s="8">
        <f>ROUND('10,2'!G311*'1,2'!$E$28,0)</f>
        <v>3140</v>
      </c>
      <c r="O311" s="68">
        <f t="shared" si="46"/>
        <v>1020.5</v>
      </c>
      <c r="P311" s="8">
        <f>ROUND('10,2'!H311*'1,2'!$E$28,0)</f>
        <v>3594</v>
      </c>
      <c r="Q311" s="8">
        <f t="shared" si="47"/>
        <v>2995</v>
      </c>
      <c r="R311" s="68">
        <f t="shared" si="48"/>
        <v>973.375</v>
      </c>
      <c r="S311" s="8">
        <f>ROUND('10,2'!I311*'1,2'!$E$28,0)</f>
        <v>4325</v>
      </c>
      <c r="T311" s="68">
        <f t="shared" si="49"/>
        <v>1405.625</v>
      </c>
      <c r="U311" s="8">
        <f>ROUND('10,2'!J311*'1,2'!$E$28,0)</f>
        <v>4954</v>
      </c>
      <c r="V311" s="8">
        <f t="shared" si="50"/>
        <v>4128.3333333333339</v>
      </c>
      <c r="W311" s="68">
        <f t="shared" si="51"/>
        <v>1341.7083333333335</v>
      </c>
      <c r="X311" s="26"/>
      <c r="Y311" s="26"/>
      <c r="Z311" s="26"/>
      <c r="AA311" s="26"/>
      <c r="AB311" s="26"/>
      <c r="AC311" s="26"/>
      <c r="AD311" s="26"/>
      <c r="AE311" s="26"/>
      <c r="AF311" s="26"/>
      <c r="AG311" s="26"/>
      <c r="AH311" s="26"/>
      <c r="AI311" s="14"/>
      <c r="AK311" s="14"/>
      <c r="AM311" s="14"/>
      <c r="AO311" s="14"/>
      <c r="AQ311" s="14"/>
    </row>
    <row r="312" spans="1:43" ht="24.75" customHeight="1" x14ac:dyDescent="0.2">
      <c r="A312" s="4" t="s">
        <v>2896</v>
      </c>
      <c r="B312" s="4" t="s">
        <v>2888</v>
      </c>
      <c r="C312" s="5" t="s">
        <v>2889</v>
      </c>
      <c r="D312" s="4" t="s">
        <v>15</v>
      </c>
      <c r="E312" s="8">
        <f>ROUND('10,2'!E312*'1,2'!$E$28,0)</f>
        <v>1339</v>
      </c>
      <c r="F312" s="68">
        <f t="shared" si="43"/>
        <v>435.17500000000001</v>
      </c>
      <c r="G312" s="8">
        <f>ROUND('10,2'!F312*'1,2'!$E$28,0)</f>
        <v>1530</v>
      </c>
      <c r="H312" s="8">
        <f t="shared" si="44"/>
        <v>1275</v>
      </c>
      <c r="I312" s="68">
        <f t="shared" si="45"/>
        <v>414.375</v>
      </c>
      <c r="J312" s="8" t="e">
        <f>ROUND('10,2'!#REF!*'1,2'!$E$28,0)</f>
        <v>#REF!</v>
      </c>
      <c r="K312" s="8" t="e">
        <f>ROUND('10,2'!#REF!*'1,2'!$E$28,0)</f>
        <v>#REF!</v>
      </c>
      <c r="L312" s="8" t="e">
        <f>ROUND('10,2'!#REF!*'1,2'!$E$28,0)</f>
        <v>#REF!</v>
      </c>
      <c r="M312" s="8" t="e">
        <f>ROUND('10,2'!#REF!*'1,2'!$E$28,0)</f>
        <v>#REF!</v>
      </c>
      <c r="N312" s="8">
        <f>ROUND('10,2'!G312*'1,2'!$E$28,0)</f>
        <v>2558</v>
      </c>
      <c r="O312" s="68">
        <f t="shared" si="46"/>
        <v>831.35</v>
      </c>
      <c r="P312" s="8">
        <f>ROUND('10,2'!H312*'1,2'!$E$28,0)</f>
        <v>2931</v>
      </c>
      <c r="Q312" s="8">
        <f t="shared" si="47"/>
        <v>2442.5</v>
      </c>
      <c r="R312" s="68">
        <f t="shared" si="48"/>
        <v>793.8125</v>
      </c>
      <c r="S312" s="8">
        <f>ROUND('10,2'!I312*'1,2'!$E$28,0)</f>
        <v>3524</v>
      </c>
      <c r="T312" s="68">
        <f t="shared" si="49"/>
        <v>1145.3</v>
      </c>
      <c r="U312" s="8">
        <f>ROUND('10,2'!J312*'1,2'!$E$28,0)</f>
        <v>4037</v>
      </c>
      <c r="V312" s="8">
        <f t="shared" si="50"/>
        <v>3364.166666666667</v>
      </c>
      <c r="W312" s="68">
        <f t="shared" si="51"/>
        <v>1093.3541666666667</v>
      </c>
      <c r="X312" s="26"/>
      <c r="Y312" s="26"/>
      <c r="Z312" s="26"/>
      <c r="AA312" s="26"/>
      <c r="AB312" s="26"/>
      <c r="AC312" s="26"/>
      <c r="AD312" s="26"/>
      <c r="AE312" s="26"/>
      <c r="AF312" s="26"/>
      <c r="AG312" s="26"/>
      <c r="AH312" s="26"/>
      <c r="AI312" s="14"/>
      <c r="AK312" s="14"/>
      <c r="AM312" s="14"/>
      <c r="AO312" s="14"/>
      <c r="AQ312" s="14"/>
    </row>
    <row r="313" spans="1:43" ht="12.75" customHeight="1" x14ac:dyDescent="0.2">
      <c r="A313" s="4" t="s">
        <v>2899</v>
      </c>
      <c r="B313" s="4" t="s">
        <v>2891</v>
      </c>
      <c r="C313" s="5" t="s">
        <v>2892</v>
      </c>
      <c r="D313" s="4" t="s">
        <v>15</v>
      </c>
      <c r="E313" s="8">
        <f>ROUND('10,2'!E313*'1,2'!$E$28,0)</f>
        <v>201</v>
      </c>
      <c r="F313" s="68">
        <f t="shared" si="43"/>
        <v>65.325000000000003</v>
      </c>
      <c r="G313" s="8">
        <f>ROUND('10,2'!F313*'1,2'!$E$28,0)</f>
        <v>230</v>
      </c>
      <c r="H313" s="8">
        <f t="shared" si="44"/>
        <v>191.66666666666669</v>
      </c>
      <c r="I313" s="68">
        <f t="shared" si="45"/>
        <v>62.291666666666671</v>
      </c>
      <c r="J313" s="8" t="e">
        <f>ROUND('10,2'!#REF!*'1,2'!$E$28,0)</f>
        <v>#REF!</v>
      </c>
      <c r="K313" s="8" t="e">
        <f>ROUND('10,2'!#REF!*'1,2'!$E$28,0)</f>
        <v>#REF!</v>
      </c>
      <c r="L313" s="8" t="e">
        <f>ROUND('10,2'!#REF!*'1,2'!$E$28,0)</f>
        <v>#REF!</v>
      </c>
      <c r="M313" s="8" t="e">
        <f>ROUND('10,2'!#REF!*'1,2'!$E$28,0)</f>
        <v>#REF!</v>
      </c>
      <c r="N313" s="8">
        <f>ROUND('10,2'!G313*'1,2'!$E$28,0)</f>
        <v>384</v>
      </c>
      <c r="O313" s="68">
        <f t="shared" si="46"/>
        <v>124.80000000000001</v>
      </c>
      <c r="P313" s="8">
        <f>ROUND('10,2'!H313*'1,2'!$E$28,0)</f>
        <v>440</v>
      </c>
      <c r="Q313" s="8">
        <f t="shared" si="47"/>
        <v>366.66666666666669</v>
      </c>
      <c r="R313" s="68">
        <f t="shared" si="48"/>
        <v>119.16666666666667</v>
      </c>
      <c r="S313" s="8">
        <f>ROUND('10,2'!I313*'1,2'!$E$28,0)</f>
        <v>529</v>
      </c>
      <c r="T313" s="68">
        <f t="shared" si="49"/>
        <v>171.92500000000001</v>
      </c>
      <c r="U313" s="8">
        <f>ROUND('10,2'!J313*'1,2'!$E$28,0)</f>
        <v>605</v>
      </c>
      <c r="V313" s="8">
        <f t="shared" si="50"/>
        <v>504.16666666666669</v>
      </c>
      <c r="W313" s="68">
        <f t="shared" si="51"/>
        <v>163.85416666666669</v>
      </c>
      <c r="X313" s="26"/>
      <c r="Y313" s="26"/>
      <c r="Z313" s="26"/>
      <c r="AA313" s="26"/>
      <c r="AB313" s="26"/>
      <c r="AC313" s="26"/>
      <c r="AD313" s="26"/>
      <c r="AE313" s="26"/>
      <c r="AF313" s="26"/>
      <c r="AG313" s="26"/>
      <c r="AH313" s="26"/>
      <c r="AI313" s="14"/>
      <c r="AK313" s="14"/>
      <c r="AM313" s="14"/>
      <c r="AO313" s="14"/>
      <c r="AQ313" s="14"/>
    </row>
    <row r="314" spans="1:43" ht="12.75" customHeight="1" x14ac:dyDescent="0.2">
      <c r="A314" s="4" t="s">
        <v>2902</v>
      </c>
      <c r="B314" s="4" t="s">
        <v>2894</v>
      </c>
      <c r="C314" s="5" t="s">
        <v>2895</v>
      </c>
      <c r="D314" s="4" t="s">
        <v>15</v>
      </c>
      <c r="E314" s="8">
        <f>ROUND('10,2'!E314*'1,2'!$E$28,0)</f>
        <v>365</v>
      </c>
      <c r="F314" s="68">
        <f t="shared" si="43"/>
        <v>118.625</v>
      </c>
      <c r="G314" s="8">
        <f>ROUND('10,2'!F314*'1,2'!$E$28,0)</f>
        <v>418</v>
      </c>
      <c r="H314" s="8">
        <f t="shared" si="44"/>
        <v>348.33333333333337</v>
      </c>
      <c r="I314" s="68">
        <f t="shared" si="45"/>
        <v>113.20833333333334</v>
      </c>
      <c r="J314" s="8" t="e">
        <f>ROUND('10,2'!#REF!*'1,2'!$E$28,0)</f>
        <v>#REF!</v>
      </c>
      <c r="K314" s="8" t="e">
        <f>ROUND('10,2'!#REF!*'1,2'!$E$28,0)</f>
        <v>#REF!</v>
      </c>
      <c r="L314" s="8" t="e">
        <f>ROUND('10,2'!#REF!*'1,2'!$E$28,0)</f>
        <v>#REF!</v>
      </c>
      <c r="M314" s="8" t="e">
        <f>ROUND('10,2'!#REF!*'1,2'!$E$28,0)</f>
        <v>#REF!</v>
      </c>
      <c r="N314" s="8">
        <f>ROUND('10,2'!G314*'1,2'!$E$28,0)</f>
        <v>698</v>
      </c>
      <c r="O314" s="68">
        <f t="shared" si="46"/>
        <v>226.85</v>
      </c>
      <c r="P314" s="8">
        <f>ROUND('10,2'!H314*'1,2'!$E$28,0)</f>
        <v>800</v>
      </c>
      <c r="Q314" s="8">
        <f t="shared" si="47"/>
        <v>666.66666666666674</v>
      </c>
      <c r="R314" s="68">
        <f t="shared" si="48"/>
        <v>216.66666666666669</v>
      </c>
      <c r="S314" s="8">
        <f>ROUND('10,2'!I314*'1,2'!$E$28,0)</f>
        <v>963</v>
      </c>
      <c r="T314" s="68">
        <f t="shared" si="49"/>
        <v>312.97500000000002</v>
      </c>
      <c r="U314" s="8">
        <f>ROUND('10,2'!J314*'1,2'!$E$28,0)</f>
        <v>1102</v>
      </c>
      <c r="V314" s="8">
        <f t="shared" si="50"/>
        <v>918.33333333333337</v>
      </c>
      <c r="W314" s="68">
        <f t="shared" si="51"/>
        <v>298.45833333333337</v>
      </c>
      <c r="X314" s="26"/>
      <c r="Y314" s="26"/>
      <c r="Z314" s="26"/>
      <c r="AA314" s="26"/>
      <c r="AB314" s="26"/>
      <c r="AC314" s="26"/>
      <c r="AD314" s="26"/>
      <c r="AE314" s="26"/>
      <c r="AF314" s="26"/>
      <c r="AG314" s="26"/>
      <c r="AH314" s="26"/>
      <c r="AI314" s="14"/>
      <c r="AK314" s="14"/>
      <c r="AM314" s="14"/>
      <c r="AO314" s="14"/>
      <c r="AQ314" s="14"/>
    </row>
    <row r="315" spans="1:43" ht="12.75" customHeight="1" x14ac:dyDescent="0.2">
      <c r="A315" s="4" t="s">
        <v>2905</v>
      </c>
      <c r="B315" s="4" t="s">
        <v>2897</v>
      </c>
      <c r="C315" s="5" t="s">
        <v>2898</v>
      </c>
      <c r="D315" s="4" t="s">
        <v>15</v>
      </c>
      <c r="E315" s="8">
        <f>ROUND('10,2'!E315*'1,2'!$E$28,0)</f>
        <v>546</v>
      </c>
      <c r="F315" s="68">
        <f t="shared" si="43"/>
        <v>177.45000000000002</v>
      </c>
      <c r="G315" s="8">
        <f>ROUND('10,2'!F315*'1,2'!$E$28,0)</f>
        <v>627</v>
      </c>
      <c r="H315" s="8">
        <f t="shared" si="44"/>
        <v>522.5</v>
      </c>
      <c r="I315" s="68">
        <f t="shared" si="45"/>
        <v>169.8125</v>
      </c>
      <c r="J315" s="8" t="e">
        <f>ROUND('10,2'!#REF!*'1,2'!$E$28,0)</f>
        <v>#REF!</v>
      </c>
      <c r="K315" s="8" t="e">
        <f>ROUND('10,2'!#REF!*'1,2'!$E$28,0)</f>
        <v>#REF!</v>
      </c>
      <c r="L315" s="8" t="e">
        <f>ROUND('10,2'!#REF!*'1,2'!$E$28,0)</f>
        <v>#REF!</v>
      </c>
      <c r="M315" s="8" t="e">
        <f>ROUND('10,2'!#REF!*'1,2'!$E$28,0)</f>
        <v>#REF!</v>
      </c>
      <c r="N315" s="8">
        <f>ROUND('10,2'!G315*'1,2'!$E$28,0)</f>
        <v>1047</v>
      </c>
      <c r="O315" s="68">
        <f t="shared" si="46"/>
        <v>340.27500000000003</v>
      </c>
      <c r="P315" s="8">
        <f>ROUND('10,2'!H315*'1,2'!$E$28,0)</f>
        <v>1198</v>
      </c>
      <c r="Q315" s="8">
        <f t="shared" si="47"/>
        <v>998.33333333333337</v>
      </c>
      <c r="R315" s="68">
        <f t="shared" si="48"/>
        <v>324.45833333333337</v>
      </c>
      <c r="S315" s="8">
        <f>ROUND('10,2'!I315*'1,2'!$E$28,0)</f>
        <v>1441</v>
      </c>
      <c r="T315" s="68">
        <f t="shared" si="49"/>
        <v>468.32499999999999</v>
      </c>
      <c r="U315" s="8">
        <f>ROUND('10,2'!J315*'1,2'!$E$28,0)</f>
        <v>1651</v>
      </c>
      <c r="V315" s="8">
        <f t="shared" si="50"/>
        <v>1375.8333333333335</v>
      </c>
      <c r="W315" s="68">
        <f t="shared" si="51"/>
        <v>447.14583333333337</v>
      </c>
      <c r="X315" s="26"/>
      <c r="Y315" s="26"/>
      <c r="Z315" s="26"/>
      <c r="AA315" s="26"/>
      <c r="AB315" s="26"/>
      <c r="AC315" s="26"/>
      <c r="AD315" s="26"/>
      <c r="AE315" s="26"/>
      <c r="AF315" s="26"/>
      <c r="AG315" s="26"/>
      <c r="AH315" s="26"/>
      <c r="AI315" s="14"/>
      <c r="AK315" s="14"/>
      <c r="AM315" s="14"/>
      <c r="AO315" s="14"/>
      <c r="AQ315" s="14"/>
    </row>
    <row r="316" spans="1:43" ht="12.75" customHeight="1" x14ac:dyDescent="0.2">
      <c r="A316" s="4" t="s">
        <v>2908</v>
      </c>
      <c r="B316" s="4" t="s">
        <v>2900</v>
      </c>
      <c r="C316" s="5" t="s">
        <v>2901</v>
      </c>
      <c r="D316" s="4" t="s">
        <v>15</v>
      </c>
      <c r="E316" s="8">
        <f>ROUND('10,2'!E316*'1,2'!$E$28,0)</f>
        <v>789</v>
      </c>
      <c r="F316" s="68">
        <f t="shared" si="43"/>
        <v>256.42500000000001</v>
      </c>
      <c r="G316" s="8">
        <f>ROUND('10,2'!F316*'1,2'!$E$28,0)</f>
        <v>906</v>
      </c>
      <c r="H316" s="8">
        <f t="shared" si="44"/>
        <v>755</v>
      </c>
      <c r="I316" s="68">
        <f t="shared" si="45"/>
        <v>245.375</v>
      </c>
      <c r="J316" s="8" t="e">
        <f>ROUND('10,2'!#REF!*'1,2'!$E$28,0)</f>
        <v>#REF!</v>
      </c>
      <c r="K316" s="8" t="e">
        <f>ROUND('10,2'!#REF!*'1,2'!$E$28,0)</f>
        <v>#REF!</v>
      </c>
      <c r="L316" s="8" t="e">
        <f>ROUND('10,2'!#REF!*'1,2'!$E$28,0)</f>
        <v>#REF!</v>
      </c>
      <c r="M316" s="8" t="e">
        <f>ROUND('10,2'!#REF!*'1,2'!$E$28,0)</f>
        <v>#REF!</v>
      </c>
      <c r="N316" s="8">
        <f>ROUND('10,2'!G316*'1,2'!$E$28,0)</f>
        <v>1511</v>
      </c>
      <c r="O316" s="68">
        <f t="shared" si="46"/>
        <v>491.07499999999999</v>
      </c>
      <c r="P316" s="8">
        <f>ROUND('10,2'!H316*'1,2'!$E$28,0)</f>
        <v>1731</v>
      </c>
      <c r="Q316" s="8">
        <f t="shared" si="47"/>
        <v>1442.5</v>
      </c>
      <c r="R316" s="68">
        <f t="shared" si="48"/>
        <v>468.8125</v>
      </c>
      <c r="S316" s="8">
        <f>ROUND('10,2'!I316*'1,2'!$E$28,0)</f>
        <v>2081</v>
      </c>
      <c r="T316" s="68">
        <f t="shared" si="49"/>
        <v>676.32500000000005</v>
      </c>
      <c r="U316" s="8">
        <f>ROUND('10,2'!J316*'1,2'!$E$28,0)</f>
        <v>2384</v>
      </c>
      <c r="V316" s="8">
        <f t="shared" si="50"/>
        <v>1986.6666666666667</v>
      </c>
      <c r="W316" s="68">
        <f t="shared" si="51"/>
        <v>645.66666666666674</v>
      </c>
      <c r="X316" s="26"/>
      <c r="Y316" s="26"/>
      <c r="Z316" s="26"/>
      <c r="AA316" s="26"/>
      <c r="AB316" s="26"/>
      <c r="AC316" s="26"/>
      <c r="AD316" s="26"/>
      <c r="AE316" s="26"/>
      <c r="AF316" s="26"/>
      <c r="AG316" s="26"/>
      <c r="AH316" s="26"/>
      <c r="AI316" s="14"/>
      <c r="AK316" s="14"/>
      <c r="AM316" s="14"/>
      <c r="AO316" s="14"/>
      <c r="AQ316" s="14"/>
    </row>
    <row r="317" spans="1:43" ht="12.75" customHeight="1" x14ac:dyDescent="0.2">
      <c r="A317" s="4" t="s">
        <v>2911</v>
      </c>
      <c r="B317" s="4" t="s">
        <v>2903</v>
      </c>
      <c r="C317" s="5" t="s">
        <v>2904</v>
      </c>
      <c r="D317" s="4" t="s">
        <v>15</v>
      </c>
      <c r="E317" s="8">
        <f>ROUND('10,2'!E317*'1,2'!$E$28,0)</f>
        <v>304</v>
      </c>
      <c r="F317" s="68">
        <f t="shared" si="43"/>
        <v>98.8</v>
      </c>
      <c r="G317" s="8">
        <f>ROUND('10,2'!F317*'1,2'!$E$28,0)</f>
        <v>349</v>
      </c>
      <c r="H317" s="8">
        <f t="shared" si="44"/>
        <v>290.83333333333337</v>
      </c>
      <c r="I317" s="68">
        <f t="shared" si="45"/>
        <v>94.520833333333343</v>
      </c>
      <c r="J317" s="8" t="e">
        <f>ROUND('10,2'!#REF!*'1,2'!$E$28,0)</f>
        <v>#REF!</v>
      </c>
      <c r="K317" s="8" t="e">
        <f>ROUND('10,2'!#REF!*'1,2'!$E$28,0)</f>
        <v>#REF!</v>
      </c>
      <c r="L317" s="8" t="e">
        <f>ROUND('10,2'!#REF!*'1,2'!$E$28,0)</f>
        <v>#REF!</v>
      </c>
      <c r="M317" s="8" t="e">
        <f>ROUND('10,2'!#REF!*'1,2'!$E$28,0)</f>
        <v>#REF!</v>
      </c>
      <c r="N317" s="8">
        <f>ROUND('10,2'!G317*'1,2'!$E$28,0)</f>
        <v>581</v>
      </c>
      <c r="O317" s="68">
        <f t="shared" si="46"/>
        <v>188.82500000000002</v>
      </c>
      <c r="P317" s="8">
        <f>ROUND('10,2'!H317*'1,2'!$E$28,0)</f>
        <v>666</v>
      </c>
      <c r="Q317" s="8">
        <f t="shared" si="47"/>
        <v>555</v>
      </c>
      <c r="R317" s="68">
        <f t="shared" si="48"/>
        <v>180.375</v>
      </c>
      <c r="S317" s="8">
        <f>ROUND('10,2'!I317*'1,2'!$E$28,0)</f>
        <v>801</v>
      </c>
      <c r="T317" s="68">
        <f t="shared" si="49"/>
        <v>260.32499999999999</v>
      </c>
      <c r="U317" s="8">
        <f>ROUND('10,2'!J317*'1,2'!$E$28,0)</f>
        <v>917</v>
      </c>
      <c r="V317" s="8">
        <f t="shared" si="50"/>
        <v>764.16666666666674</v>
      </c>
      <c r="W317" s="68">
        <f t="shared" si="51"/>
        <v>248.35416666666669</v>
      </c>
      <c r="X317" s="26"/>
      <c r="Y317" s="26"/>
      <c r="Z317" s="26"/>
      <c r="AA317" s="26"/>
      <c r="AB317" s="26"/>
      <c r="AC317" s="26"/>
      <c r="AD317" s="26"/>
      <c r="AE317" s="26"/>
      <c r="AF317" s="26"/>
      <c r="AG317" s="26"/>
      <c r="AH317" s="26"/>
      <c r="AI317" s="14"/>
      <c r="AK317" s="14"/>
      <c r="AM317" s="14"/>
      <c r="AO317" s="14"/>
      <c r="AQ317" s="14"/>
    </row>
    <row r="318" spans="1:43" ht="12.75" customHeight="1" x14ac:dyDescent="0.2">
      <c r="A318" s="4" t="s">
        <v>2914</v>
      </c>
      <c r="B318" s="4" t="s">
        <v>2906</v>
      </c>
      <c r="C318" s="5" t="s">
        <v>2907</v>
      </c>
      <c r="D318" s="4" t="s">
        <v>15</v>
      </c>
      <c r="E318" s="8">
        <f>ROUND('10,2'!E318*'1,2'!$E$28,0)</f>
        <v>304</v>
      </c>
      <c r="F318" s="68">
        <f t="shared" si="43"/>
        <v>98.8</v>
      </c>
      <c r="G318" s="8">
        <f>ROUND('10,2'!F318*'1,2'!$E$28,0)</f>
        <v>349</v>
      </c>
      <c r="H318" s="8">
        <f t="shared" si="44"/>
        <v>290.83333333333337</v>
      </c>
      <c r="I318" s="68">
        <f t="shared" si="45"/>
        <v>94.520833333333343</v>
      </c>
      <c r="J318" s="8" t="e">
        <f>ROUND('10,2'!#REF!*'1,2'!$E$28,0)</f>
        <v>#REF!</v>
      </c>
      <c r="K318" s="8" t="e">
        <f>ROUND('10,2'!#REF!*'1,2'!$E$28,0)</f>
        <v>#REF!</v>
      </c>
      <c r="L318" s="8" t="e">
        <f>ROUND('10,2'!#REF!*'1,2'!$E$28,0)</f>
        <v>#REF!</v>
      </c>
      <c r="M318" s="8" t="e">
        <f>ROUND('10,2'!#REF!*'1,2'!$E$28,0)</f>
        <v>#REF!</v>
      </c>
      <c r="N318" s="8">
        <f>ROUND('10,2'!G318*'1,2'!$E$28,0)</f>
        <v>581</v>
      </c>
      <c r="O318" s="68">
        <f t="shared" si="46"/>
        <v>188.82500000000002</v>
      </c>
      <c r="P318" s="8">
        <f>ROUND('10,2'!H318*'1,2'!$E$28,0)</f>
        <v>666</v>
      </c>
      <c r="Q318" s="8">
        <f t="shared" si="47"/>
        <v>555</v>
      </c>
      <c r="R318" s="68">
        <f t="shared" si="48"/>
        <v>180.375</v>
      </c>
      <c r="S318" s="8">
        <f>ROUND('10,2'!I318*'1,2'!$E$28,0)</f>
        <v>801</v>
      </c>
      <c r="T318" s="68">
        <f t="shared" si="49"/>
        <v>260.32499999999999</v>
      </c>
      <c r="U318" s="8">
        <f>ROUND('10,2'!J318*'1,2'!$E$28,0)</f>
        <v>917</v>
      </c>
      <c r="V318" s="8">
        <f t="shared" si="50"/>
        <v>764.16666666666674</v>
      </c>
      <c r="W318" s="68">
        <f t="shared" si="51"/>
        <v>248.35416666666669</v>
      </c>
      <c r="X318" s="26"/>
      <c r="Y318" s="26"/>
      <c r="Z318" s="26"/>
      <c r="AA318" s="26"/>
      <c r="AB318" s="26"/>
      <c r="AC318" s="26"/>
      <c r="AD318" s="26"/>
      <c r="AE318" s="26"/>
      <c r="AF318" s="26"/>
      <c r="AG318" s="26"/>
      <c r="AH318" s="26"/>
      <c r="AI318" s="14"/>
      <c r="AK318" s="14"/>
      <c r="AM318" s="14"/>
      <c r="AO318" s="14"/>
      <c r="AQ318" s="14"/>
    </row>
    <row r="319" spans="1:43" ht="12.75" customHeight="1" x14ac:dyDescent="0.2">
      <c r="A319" s="4" t="s">
        <v>2917</v>
      </c>
      <c r="B319" s="4" t="s">
        <v>2909</v>
      </c>
      <c r="C319" s="5" t="s">
        <v>2910</v>
      </c>
      <c r="D319" s="4" t="s">
        <v>15</v>
      </c>
      <c r="E319" s="8">
        <f>ROUND('10,2'!E319*'1,2'!$E$28,0)</f>
        <v>4255</v>
      </c>
      <c r="F319" s="68">
        <f t="shared" si="43"/>
        <v>1382.875</v>
      </c>
      <c r="G319" s="8">
        <f>ROUND('10,2'!F319*'1,2'!$E$28,0)</f>
        <v>4875</v>
      </c>
      <c r="H319" s="8">
        <f>G319/1.2</f>
        <v>4062.5</v>
      </c>
      <c r="I319" s="68">
        <f t="shared" si="45"/>
        <v>1320.3125</v>
      </c>
      <c r="J319" s="8" t="e">
        <f>ROUND('10,2'!#REF!*'1,2'!$E$28,0)</f>
        <v>#REF!</v>
      </c>
      <c r="K319" s="8" t="e">
        <f>ROUND('10,2'!#REF!*'1,2'!$E$28,0)</f>
        <v>#REF!</v>
      </c>
      <c r="L319" s="8" t="e">
        <f>ROUND('10,2'!#REF!*'1,2'!$E$28,0)</f>
        <v>#REF!</v>
      </c>
      <c r="M319" s="8" t="e">
        <f>ROUND('10,2'!#REF!*'1,2'!$E$28,0)</f>
        <v>#REF!</v>
      </c>
      <c r="N319" s="8">
        <f>ROUND('10,2'!G319*'1,2'!$E$28,0)</f>
        <v>8137</v>
      </c>
      <c r="O319" s="68">
        <f t="shared" si="46"/>
        <v>2644.5250000000001</v>
      </c>
      <c r="P319" s="8">
        <f>ROUND('10,2'!H319*'1,2'!$E$28,0)</f>
        <v>9321</v>
      </c>
      <c r="Q319" s="8">
        <f t="shared" si="47"/>
        <v>7767.5</v>
      </c>
      <c r="R319" s="68">
        <f t="shared" si="48"/>
        <v>2524.4375</v>
      </c>
      <c r="S319" s="8">
        <f>ROUND('10,2'!I319*'1,2'!$E$28,0)</f>
        <v>11211</v>
      </c>
      <c r="T319" s="68">
        <f t="shared" si="49"/>
        <v>3643.5750000000003</v>
      </c>
      <c r="U319" s="8">
        <f>ROUND('10,2'!J319*'1,2'!$E$28,0)</f>
        <v>12843</v>
      </c>
      <c r="V319" s="8">
        <f t="shared" si="50"/>
        <v>10702.5</v>
      </c>
      <c r="W319" s="68">
        <f t="shared" si="51"/>
        <v>3478.3125</v>
      </c>
      <c r="X319" s="26"/>
      <c r="Y319" s="26"/>
      <c r="Z319" s="26"/>
      <c r="AA319" s="26"/>
      <c r="AB319" s="26"/>
      <c r="AC319" s="26"/>
      <c r="AD319" s="26"/>
      <c r="AE319" s="26"/>
      <c r="AF319" s="26"/>
      <c r="AG319" s="26"/>
      <c r="AH319" s="26"/>
      <c r="AI319" s="14"/>
      <c r="AK319" s="14"/>
      <c r="AM319" s="14"/>
      <c r="AO319" s="14"/>
      <c r="AQ319" s="14"/>
    </row>
    <row r="320" spans="1:43" ht="12.75" customHeight="1" x14ac:dyDescent="0.2">
      <c r="A320" s="4" t="s">
        <v>2920</v>
      </c>
      <c r="B320" s="4" t="s">
        <v>3026</v>
      </c>
      <c r="C320" s="40" t="s">
        <v>3028</v>
      </c>
      <c r="D320" s="41" t="s">
        <v>3029</v>
      </c>
      <c r="E320" s="20">
        <f>ROUND('10,2'!E320*'1,2'!$E$28,0)</f>
        <v>304</v>
      </c>
      <c r="F320" s="68">
        <f t="shared" si="43"/>
        <v>98.8</v>
      </c>
      <c r="G320" s="20">
        <f>ROUND('10,2'!F320*'1,2'!$E$28,0)</f>
        <v>342</v>
      </c>
      <c r="H320" s="8">
        <f t="shared" si="44"/>
        <v>285</v>
      </c>
      <c r="I320" s="68">
        <f t="shared" si="45"/>
        <v>92.625</v>
      </c>
      <c r="J320" s="20" t="e">
        <f>ROUND('10,2'!#REF!*'1,2'!$E$28,0)</f>
        <v>#REF!</v>
      </c>
      <c r="K320" s="20" t="e">
        <f>ROUND('10,2'!#REF!*'1,2'!$E$28,0)</f>
        <v>#REF!</v>
      </c>
      <c r="L320" s="20" t="e">
        <f>ROUND('10,2'!#REF!*'1,2'!$E$28,0)</f>
        <v>#REF!</v>
      </c>
      <c r="M320" s="20" t="e">
        <f>ROUND('10,2'!#REF!*'1,2'!$E$28,0)</f>
        <v>#REF!</v>
      </c>
      <c r="N320" s="20">
        <f>ROUND('10,2'!G320*'1,2'!$E$28,0)</f>
        <v>581</v>
      </c>
      <c r="O320" s="68">
        <f t="shared" si="46"/>
        <v>188.82500000000002</v>
      </c>
      <c r="P320" s="20">
        <f>ROUND('10,2'!H320*'1,2'!$E$28,0)</f>
        <v>666</v>
      </c>
      <c r="Q320" s="8">
        <f t="shared" si="47"/>
        <v>555</v>
      </c>
      <c r="R320" s="68">
        <f t="shared" si="48"/>
        <v>180.375</v>
      </c>
      <c r="S320" s="20">
        <f>ROUND('10,2'!I320*'1,2'!$E$28,0)</f>
        <v>801</v>
      </c>
      <c r="T320" s="68">
        <f t="shared" si="49"/>
        <v>260.32499999999999</v>
      </c>
      <c r="U320" s="20">
        <f>ROUND('10,2'!J320*'1,2'!$E$28,0)</f>
        <v>917</v>
      </c>
      <c r="V320" s="8">
        <f t="shared" si="50"/>
        <v>764.16666666666674</v>
      </c>
      <c r="W320" s="68">
        <f t="shared" si="51"/>
        <v>248.35416666666669</v>
      </c>
      <c r="X320" s="26"/>
      <c r="Y320" s="26"/>
      <c r="Z320" s="26"/>
      <c r="AA320" s="26"/>
      <c r="AB320" s="26"/>
      <c r="AC320" s="26"/>
      <c r="AD320" s="26"/>
      <c r="AE320" s="26"/>
      <c r="AF320" s="26"/>
      <c r="AG320" s="26"/>
      <c r="AH320" s="26"/>
      <c r="AI320" s="14"/>
      <c r="AK320" s="14"/>
      <c r="AM320" s="14"/>
      <c r="AO320" s="14"/>
      <c r="AQ320" s="14"/>
    </row>
    <row r="321" spans="1:43" ht="12.75" customHeight="1" x14ac:dyDescent="0.2">
      <c r="A321" s="4" t="s">
        <v>2923</v>
      </c>
      <c r="B321" s="4" t="s">
        <v>3027</v>
      </c>
      <c r="C321" s="40" t="s">
        <v>3030</v>
      </c>
      <c r="D321" s="41" t="s">
        <v>3029</v>
      </c>
      <c r="E321" s="20">
        <f>ROUND('10,2'!E321*'1,2'!$E$28,0)</f>
        <v>304</v>
      </c>
      <c r="F321" s="68">
        <f t="shared" si="43"/>
        <v>98.8</v>
      </c>
      <c r="G321" s="20">
        <f>ROUND('10,2'!F321*'1,2'!$E$28,0)</f>
        <v>342</v>
      </c>
      <c r="H321" s="8">
        <f t="shared" si="44"/>
        <v>285</v>
      </c>
      <c r="I321" s="68">
        <f t="shared" si="45"/>
        <v>92.625</v>
      </c>
      <c r="J321" s="20" t="e">
        <f>ROUND('10,2'!#REF!*'1,2'!$E$28,0)</f>
        <v>#REF!</v>
      </c>
      <c r="K321" s="20" t="e">
        <f>ROUND('10,2'!#REF!*'1,2'!$E$28,0)</f>
        <v>#REF!</v>
      </c>
      <c r="L321" s="20" t="e">
        <f>ROUND('10,2'!#REF!*'1,2'!$E$28,0)</f>
        <v>#REF!</v>
      </c>
      <c r="M321" s="20" t="e">
        <f>ROUND('10,2'!#REF!*'1,2'!$E$28,0)</f>
        <v>#REF!</v>
      </c>
      <c r="N321" s="20">
        <f>ROUND('10,2'!G321*'1,2'!$E$28,0)</f>
        <v>581</v>
      </c>
      <c r="O321" s="68">
        <f t="shared" si="46"/>
        <v>188.82500000000002</v>
      </c>
      <c r="P321" s="20">
        <f>ROUND('10,2'!H321*'1,2'!$E$28,0)</f>
        <v>666</v>
      </c>
      <c r="Q321" s="8">
        <f t="shared" si="47"/>
        <v>555</v>
      </c>
      <c r="R321" s="68">
        <f t="shared" si="48"/>
        <v>180.375</v>
      </c>
      <c r="S321" s="20">
        <f>ROUND('10,2'!I321*'1,2'!$E$28,0)</f>
        <v>801</v>
      </c>
      <c r="T321" s="68">
        <f t="shared" si="49"/>
        <v>260.32499999999999</v>
      </c>
      <c r="U321" s="20">
        <f>ROUND('10,2'!J321*'1,2'!$E$28,0)</f>
        <v>917</v>
      </c>
      <c r="V321" s="8">
        <f t="shared" si="50"/>
        <v>764.16666666666674</v>
      </c>
      <c r="W321" s="68">
        <f t="shared" si="51"/>
        <v>248.35416666666669</v>
      </c>
      <c r="X321" s="26"/>
      <c r="Y321" s="26"/>
      <c r="Z321" s="26"/>
      <c r="AA321" s="26"/>
      <c r="AB321" s="26"/>
      <c r="AC321" s="26"/>
      <c r="AD321" s="26"/>
      <c r="AE321" s="26"/>
      <c r="AF321" s="26"/>
      <c r="AG321" s="26"/>
      <c r="AH321" s="26"/>
      <c r="AI321" s="14"/>
      <c r="AK321" s="14"/>
      <c r="AM321" s="14"/>
      <c r="AO321" s="14"/>
      <c r="AQ321" s="14"/>
    </row>
    <row r="322" spans="1:43" ht="12.75" customHeight="1" x14ac:dyDescent="0.2">
      <c r="A322" s="4" t="s">
        <v>2926</v>
      </c>
      <c r="B322" s="4" t="s">
        <v>2912</v>
      </c>
      <c r="C322" s="17" t="s">
        <v>2913</v>
      </c>
      <c r="D322" s="16" t="s">
        <v>15</v>
      </c>
      <c r="E322" s="20">
        <f>ROUND('10,2'!E322*'1,2'!$E$28,0)</f>
        <v>5472</v>
      </c>
      <c r="F322" s="68">
        <f t="shared" si="43"/>
        <v>1778.4</v>
      </c>
      <c r="G322" s="20">
        <f>ROUND('10,2'!F322*'1,2'!$E$28,0)</f>
        <v>6266</v>
      </c>
      <c r="H322" s="8">
        <f t="shared" si="44"/>
        <v>5221.666666666667</v>
      </c>
      <c r="I322" s="68">
        <f t="shared" si="45"/>
        <v>1697.0416666666667</v>
      </c>
      <c r="J322" s="20" t="e">
        <f>ROUND('10,2'!#REF!*'1,2'!$E$28,0)</f>
        <v>#REF!</v>
      </c>
      <c r="K322" s="20" t="e">
        <f>ROUND('10,2'!#REF!*'1,2'!$E$28,0)</f>
        <v>#REF!</v>
      </c>
      <c r="L322" s="20" t="e">
        <f>ROUND('10,2'!#REF!*'1,2'!$E$28,0)</f>
        <v>#REF!</v>
      </c>
      <c r="M322" s="20" t="e">
        <f>ROUND('10,2'!#REF!*'1,2'!$E$28,0)</f>
        <v>#REF!</v>
      </c>
      <c r="N322" s="20">
        <f>ROUND('10,2'!G322*'1,2'!$E$28,0)</f>
        <v>10462</v>
      </c>
      <c r="O322" s="68">
        <f t="shared" si="46"/>
        <v>3400.15</v>
      </c>
      <c r="P322" s="20">
        <f>ROUND('10,2'!H322*'1,2'!$E$28,0)</f>
        <v>11984</v>
      </c>
      <c r="Q322" s="8">
        <f t="shared" si="47"/>
        <v>9986.6666666666679</v>
      </c>
      <c r="R322" s="68">
        <f t="shared" si="48"/>
        <v>3245.666666666667</v>
      </c>
      <c r="S322" s="20">
        <f>ROUND('10,2'!I322*'1,2'!$E$28,0)</f>
        <v>14416</v>
      </c>
      <c r="T322" s="68">
        <f t="shared" si="49"/>
        <v>4685.2</v>
      </c>
      <c r="U322" s="20">
        <f>ROUND('10,2'!J322*'1,2'!$E$28,0)</f>
        <v>16514</v>
      </c>
      <c r="V322" s="8">
        <f t="shared" si="50"/>
        <v>13761.666666666668</v>
      </c>
      <c r="W322" s="68">
        <f t="shared" si="51"/>
        <v>4472.541666666667</v>
      </c>
      <c r="X322" s="26"/>
      <c r="Y322" s="26"/>
      <c r="Z322" s="26"/>
      <c r="AA322" s="26"/>
      <c r="AB322" s="26"/>
      <c r="AC322" s="26"/>
      <c r="AD322" s="26"/>
      <c r="AE322" s="26"/>
      <c r="AF322" s="26"/>
      <c r="AG322" s="26"/>
      <c r="AH322" s="26"/>
      <c r="AI322" s="14"/>
      <c r="AK322" s="14"/>
      <c r="AM322" s="14"/>
      <c r="AO322" s="14"/>
      <c r="AQ322" s="14"/>
    </row>
    <row r="323" spans="1:43" ht="12.75" customHeight="1" x14ac:dyDescent="0.2">
      <c r="A323" s="4" t="s">
        <v>2929</v>
      </c>
      <c r="B323" s="4" t="s">
        <v>3031</v>
      </c>
      <c r="C323" s="40" t="s">
        <v>3037</v>
      </c>
      <c r="D323" s="41" t="s">
        <v>3029</v>
      </c>
      <c r="E323" s="20">
        <f>ROUND('10,2'!E323*'1,2'!$E$28,0)</f>
        <v>304</v>
      </c>
      <c r="F323" s="68">
        <f t="shared" si="43"/>
        <v>98.8</v>
      </c>
      <c r="G323" s="20">
        <f>ROUND('10,2'!F323*'1,2'!$E$28,0)</f>
        <v>342</v>
      </c>
      <c r="H323" s="8">
        <f t="shared" si="44"/>
        <v>285</v>
      </c>
      <c r="I323" s="68">
        <f t="shared" si="45"/>
        <v>92.625</v>
      </c>
      <c r="J323" s="20" t="e">
        <f>ROUND('10,2'!#REF!*'1,2'!$E$28,0)</f>
        <v>#REF!</v>
      </c>
      <c r="K323" s="20" t="e">
        <f>ROUND('10,2'!#REF!*'1,2'!$E$28,0)</f>
        <v>#REF!</v>
      </c>
      <c r="L323" s="20" t="e">
        <f>ROUND('10,2'!#REF!*'1,2'!$E$28,0)</f>
        <v>#REF!</v>
      </c>
      <c r="M323" s="20" t="e">
        <f>ROUND('10,2'!#REF!*'1,2'!$E$28,0)</f>
        <v>#REF!</v>
      </c>
      <c r="N323" s="20">
        <f>ROUND('10,2'!G323*'1,2'!$E$28,0)</f>
        <v>581</v>
      </c>
      <c r="O323" s="68">
        <f t="shared" si="46"/>
        <v>188.82500000000002</v>
      </c>
      <c r="P323" s="20">
        <f>ROUND('10,2'!H323*'1,2'!$E$28,0)</f>
        <v>666</v>
      </c>
      <c r="Q323" s="8">
        <f t="shared" si="47"/>
        <v>555</v>
      </c>
      <c r="R323" s="68">
        <f t="shared" si="48"/>
        <v>180.375</v>
      </c>
      <c r="S323" s="20">
        <f>ROUND('10,2'!I323*'1,2'!$E$28,0)</f>
        <v>801</v>
      </c>
      <c r="T323" s="68">
        <f t="shared" si="49"/>
        <v>260.32499999999999</v>
      </c>
      <c r="U323" s="20">
        <f>ROUND('10,2'!J323*'1,2'!$E$28,0)</f>
        <v>917</v>
      </c>
      <c r="V323" s="8">
        <f t="shared" si="50"/>
        <v>764.16666666666674</v>
      </c>
      <c r="W323" s="68">
        <f t="shared" si="51"/>
        <v>248.35416666666669</v>
      </c>
      <c r="X323" s="26"/>
      <c r="Y323" s="26"/>
      <c r="Z323" s="26"/>
      <c r="AA323" s="26"/>
      <c r="AB323" s="26"/>
      <c r="AC323" s="26"/>
      <c r="AD323" s="26"/>
      <c r="AE323" s="26"/>
      <c r="AF323" s="26"/>
      <c r="AG323" s="26"/>
      <c r="AH323" s="26"/>
      <c r="AI323" s="14"/>
      <c r="AK323" s="14"/>
      <c r="AM323" s="14"/>
      <c r="AO323" s="14"/>
      <c r="AQ323" s="14"/>
    </row>
    <row r="324" spans="1:43" ht="12.75" customHeight="1" x14ac:dyDescent="0.2">
      <c r="A324" s="4" t="s">
        <v>2932</v>
      </c>
      <c r="B324" s="4" t="s">
        <v>3032</v>
      </c>
      <c r="C324" s="40" t="s">
        <v>3038</v>
      </c>
      <c r="D324" s="41" t="s">
        <v>3029</v>
      </c>
      <c r="E324" s="20">
        <f>ROUND('10,2'!E324*'1,2'!$E$28,0)</f>
        <v>406</v>
      </c>
      <c r="F324" s="68">
        <f t="shared" si="43"/>
        <v>131.95000000000002</v>
      </c>
      <c r="G324" s="20">
        <f>ROUND('10,2'!F324*'1,2'!$E$28,0)</f>
        <v>456</v>
      </c>
      <c r="H324" s="8">
        <f t="shared" si="44"/>
        <v>380</v>
      </c>
      <c r="I324" s="68">
        <f t="shared" si="45"/>
        <v>123.5</v>
      </c>
      <c r="J324" s="20" t="e">
        <f>ROUND('10,2'!#REF!*'1,2'!$E$28,0)</f>
        <v>#REF!</v>
      </c>
      <c r="K324" s="20" t="e">
        <f>ROUND('10,2'!#REF!*'1,2'!$E$28,0)</f>
        <v>#REF!</v>
      </c>
      <c r="L324" s="20" t="e">
        <f>ROUND('10,2'!#REF!*'1,2'!$E$28,0)</f>
        <v>#REF!</v>
      </c>
      <c r="M324" s="20" t="e">
        <f>ROUND('10,2'!#REF!*'1,2'!$E$28,0)</f>
        <v>#REF!</v>
      </c>
      <c r="N324" s="20">
        <f>ROUND('10,2'!G324*'1,2'!$E$28,0)</f>
        <v>775</v>
      </c>
      <c r="O324" s="68">
        <f t="shared" si="46"/>
        <v>251.875</v>
      </c>
      <c r="P324" s="20">
        <f>ROUND('10,2'!H324*'1,2'!$E$28,0)</f>
        <v>888</v>
      </c>
      <c r="Q324" s="8">
        <f t="shared" si="47"/>
        <v>740</v>
      </c>
      <c r="R324" s="68">
        <f t="shared" si="48"/>
        <v>240.5</v>
      </c>
      <c r="S324" s="20">
        <f>ROUND('10,2'!I324*'1,2'!$E$28,0)</f>
        <v>1067</v>
      </c>
      <c r="T324" s="68">
        <f t="shared" si="49"/>
        <v>346.77500000000003</v>
      </c>
      <c r="U324" s="20">
        <f>ROUND('10,2'!J324*'1,2'!$E$28,0)</f>
        <v>1223</v>
      </c>
      <c r="V324" s="8">
        <f t="shared" si="50"/>
        <v>1019.1666666666667</v>
      </c>
      <c r="W324" s="68">
        <f t="shared" si="51"/>
        <v>331.22916666666669</v>
      </c>
      <c r="X324" s="26"/>
      <c r="Y324" s="26"/>
      <c r="Z324" s="26"/>
      <c r="AA324" s="26"/>
      <c r="AB324" s="26"/>
      <c r="AC324" s="26"/>
      <c r="AD324" s="26"/>
      <c r="AE324" s="26"/>
      <c r="AF324" s="26"/>
      <c r="AG324" s="26"/>
      <c r="AH324" s="26"/>
      <c r="AI324" s="14"/>
      <c r="AK324" s="14"/>
      <c r="AM324" s="14"/>
      <c r="AO324" s="14"/>
      <c r="AQ324" s="14"/>
    </row>
    <row r="325" spans="1:43" ht="24.75" customHeight="1" x14ac:dyDescent="0.2">
      <c r="A325" s="4" t="s">
        <v>2935</v>
      </c>
      <c r="B325" s="4" t="s">
        <v>2915</v>
      </c>
      <c r="C325" s="5" t="s">
        <v>2916</v>
      </c>
      <c r="D325" s="4" t="s">
        <v>15</v>
      </c>
      <c r="E325" s="8">
        <f>ROUND('10,2'!E325*'1,2'!$E$28,0)</f>
        <v>1044</v>
      </c>
      <c r="F325" s="68">
        <f t="shared" si="43"/>
        <v>339.3</v>
      </c>
      <c r="G325" s="8">
        <f>ROUND('10,2'!F325*'1,2'!$E$28,0)</f>
        <v>1194</v>
      </c>
      <c r="H325" s="8">
        <f t="shared" si="44"/>
        <v>995</v>
      </c>
      <c r="I325" s="68">
        <f t="shared" si="45"/>
        <v>323.375</v>
      </c>
      <c r="J325" s="8" t="e">
        <f>ROUND('10,2'!#REF!*'1,2'!$E$28,0)</f>
        <v>#REF!</v>
      </c>
      <c r="K325" s="8" t="e">
        <f>ROUND('10,2'!#REF!*'1,2'!$E$28,0)</f>
        <v>#REF!</v>
      </c>
      <c r="L325" s="8" t="e">
        <f>ROUND('10,2'!#REF!*'1,2'!$E$28,0)</f>
        <v>#REF!</v>
      </c>
      <c r="M325" s="8" t="e">
        <f>ROUND('10,2'!#REF!*'1,2'!$E$28,0)</f>
        <v>#REF!</v>
      </c>
      <c r="N325" s="8">
        <f>ROUND('10,2'!G325*'1,2'!$E$28,0)</f>
        <v>1994</v>
      </c>
      <c r="O325" s="68">
        <f t="shared" si="46"/>
        <v>648.05000000000007</v>
      </c>
      <c r="P325" s="8">
        <f>ROUND('10,2'!H325*'1,2'!$E$28,0)</f>
        <v>2285</v>
      </c>
      <c r="Q325" s="8">
        <f t="shared" si="47"/>
        <v>1904.1666666666667</v>
      </c>
      <c r="R325" s="68">
        <f t="shared" si="48"/>
        <v>618.85416666666674</v>
      </c>
      <c r="S325" s="8">
        <f>ROUND('10,2'!I325*'1,2'!$E$28,0)</f>
        <v>2749</v>
      </c>
      <c r="T325" s="68">
        <f t="shared" si="49"/>
        <v>893.42500000000007</v>
      </c>
      <c r="U325" s="8">
        <f>ROUND('10,2'!J325*'1,2'!$E$28,0)</f>
        <v>3150</v>
      </c>
      <c r="V325" s="8">
        <f t="shared" si="50"/>
        <v>2625</v>
      </c>
      <c r="W325" s="68">
        <f t="shared" si="51"/>
        <v>853.125</v>
      </c>
      <c r="X325" s="26"/>
      <c r="Y325" s="26"/>
      <c r="Z325" s="26"/>
      <c r="AA325" s="26"/>
      <c r="AB325" s="26"/>
      <c r="AC325" s="26"/>
      <c r="AD325" s="26"/>
      <c r="AE325" s="26"/>
      <c r="AF325" s="26"/>
      <c r="AG325" s="26"/>
      <c r="AH325" s="26"/>
      <c r="AI325" s="14"/>
      <c r="AK325" s="14"/>
      <c r="AM325" s="14"/>
      <c r="AO325" s="14"/>
      <c r="AQ325" s="14"/>
    </row>
    <row r="326" spans="1:43" ht="24.75" customHeight="1" x14ac:dyDescent="0.2">
      <c r="A326" s="4" t="s">
        <v>2938</v>
      </c>
      <c r="B326" s="4" t="s">
        <v>2918</v>
      </c>
      <c r="C326" s="5" t="s">
        <v>2919</v>
      </c>
      <c r="D326" s="4" t="s">
        <v>15</v>
      </c>
      <c r="E326" s="8">
        <f>ROUND('10,2'!E326*'1,2'!$E$28,0)</f>
        <v>3647</v>
      </c>
      <c r="F326" s="68">
        <f t="shared" si="43"/>
        <v>1185.2750000000001</v>
      </c>
      <c r="G326" s="8">
        <f>ROUND('10,2'!F326*'1,2'!$E$28,0)</f>
        <v>4178</v>
      </c>
      <c r="H326" s="8">
        <f t="shared" si="44"/>
        <v>3481.666666666667</v>
      </c>
      <c r="I326" s="68">
        <f t="shared" si="45"/>
        <v>1131.5416666666667</v>
      </c>
      <c r="J326" s="8" t="e">
        <f>ROUND('10,2'!#REF!*'1,2'!$E$28,0)</f>
        <v>#REF!</v>
      </c>
      <c r="K326" s="8" t="e">
        <f>ROUND('10,2'!#REF!*'1,2'!$E$28,0)</f>
        <v>#REF!</v>
      </c>
      <c r="L326" s="8" t="e">
        <f>ROUND('10,2'!#REF!*'1,2'!$E$28,0)</f>
        <v>#REF!</v>
      </c>
      <c r="M326" s="8" t="e">
        <f>ROUND('10,2'!#REF!*'1,2'!$E$28,0)</f>
        <v>#REF!</v>
      </c>
      <c r="N326" s="8">
        <f>ROUND('10,2'!G326*'1,2'!$E$28,0)</f>
        <v>6976</v>
      </c>
      <c r="O326" s="68">
        <f t="shared" si="46"/>
        <v>2267.2000000000003</v>
      </c>
      <c r="P326" s="8">
        <f>ROUND('10,2'!H326*'1,2'!$E$28,0)</f>
        <v>7989</v>
      </c>
      <c r="Q326" s="8">
        <f t="shared" si="47"/>
        <v>6657.5</v>
      </c>
      <c r="R326" s="68">
        <f t="shared" si="48"/>
        <v>2163.6875</v>
      </c>
      <c r="S326" s="8">
        <f>ROUND('10,2'!I326*'1,2'!$E$28,0)</f>
        <v>9611</v>
      </c>
      <c r="T326" s="68">
        <f t="shared" si="49"/>
        <v>3123.5750000000003</v>
      </c>
      <c r="U326" s="8">
        <f>ROUND('10,2'!J326*'1,2'!$E$28,0)</f>
        <v>11008</v>
      </c>
      <c r="V326" s="8">
        <f t="shared" si="50"/>
        <v>9173.3333333333339</v>
      </c>
      <c r="W326" s="68">
        <f t="shared" si="51"/>
        <v>2981.3333333333335</v>
      </c>
      <c r="X326" s="26"/>
      <c r="Y326" s="26"/>
      <c r="Z326" s="26"/>
      <c r="AA326" s="26"/>
      <c r="AB326" s="26"/>
      <c r="AC326" s="26"/>
      <c r="AD326" s="26"/>
      <c r="AE326" s="26"/>
      <c r="AF326" s="26"/>
      <c r="AG326" s="26"/>
      <c r="AH326" s="26"/>
      <c r="AI326" s="14"/>
      <c r="AK326" s="14"/>
      <c r="AM326" s="14"/>
      <c r="AO326" s="14"/>
      <c r="AQ326" s="14"/>
    </row>
    <row r="327" spans="1:43" ht="36.75" customHeight="1" x14ac:dyDescent="0.2">
      <c r="A327" s="4" t="s">
        <v>2940</v>
      </c>
      <c r="B327" s="4" t="s">
        <v>2921</v>
      </c>
      <c r="C327" s="5" t="s">
        <v>2922</v>
      </c>
      <c r="D327" s="4" t="s">
        <v>15</v>
      </c>
      <c r="E327" s="8">
        <f>ROUND('10,2'!E327*'1,2'!$E$28,0)</f>
        <v>608</v>
      </c>
      <c r="F327" s="68">
        <f t="shared" si="43"/>
        <v>197.6</v>
      </c>
      <c r="G327" s="8">
        <f>ROUND('10,2'!F327*'1,2'!$E$28,0)</f>
        <v>697</v>
      </c>
      <c r="H327" s="8">
        <f t="shared" si="44"/>
        <v>580.83333333333337</v>
      </c>
      <c r="I327" s="68">
        <f t="shared" si="45"/>
        <v>188.77083333333334</v>
      </c>
      <c r="J327" s="8" t="e">
        <f>ROUND('10,2'!#REF!*'1,2'!$E$28,0)</f>
        <v>#REF!</v>
      </c>
      <c r="K327" s="8" t="e">
        <f>ROUND('10,2'!#REF!*'1,2'!$E$28,0)</f>
        <v>#REF!</v>
      </c>
      <c r="L327" s="8" t="e">
        <f>ROUND('10,2'!#REF!*'1,2'!$E$28,0)</f>
        <v>#REF!</v>
      </c>
      <c r="M327" s="8" t="e">
        <f>ROUND('10,2'!#REF!*'1,2'!$E$28,0)</f>
        <v>#REF!</v>
      </c>
      <c r="N327" s="8">
        <f>ROUND('10,2'!G327*'1,2'!$E$28,0)</f>
        <v>1162</v>
      </c>
      <c r="O327" s="68">
        <f t="shared" si="46"/>
        <v>377.65000000000003</v>
      </c>
      <c r="P327" s="8">
        <f>ROUND('10,2'!H327*'1,2'!$E$28,0)</f>
        <v>1332</v>
      </c>
      <c r="Q327" s="8">
        <f t="shared" si="47"/>
        <v>1110</v>
      </c>
      <c r="R327" s="68">
        <f t="shared" si="48"/>
        <v>360.75</v>
      </c>
      <c r="S327" s="8">
        <f>ROUND('10,2'!I327*'1,2'!$E$28,0)</f>
        <v>1602</v>
      </c>
      <c r="T327" s="68">
        <f t="shared" si="49"/>
        <v>520.65</v>
      </c>
      <c r="U327" s="8">
        <f>ROUND('10,2'!J327*'1,2'!$E$28,0)</f>
        <v>1835</v>
      </c>
      <c r="V327" s="8">
        <f t="shared" si="50"/>
        <v>1529.1666666666667</v>
      </c>
      <c r="W327" s="68">
        <f t="shared" si="51"/>
        <v>496.97916666666669</v>
      </c>
      <c r="X327" s="26"/>
      <c r="Y327" s="26"/>
      <c r="Z327" s="26"/>
      <c r="AA327" s="26"/>
      <c r="AB327" s="26"/>
      <c r="AC327" s="26"/>
      <c r="AD327" s="26"/>
      <c r="AE327" s="26"/>
      <c r="AF327" s="26"/>
      <c r="AG327" s="26"/>
      <c r="AH327" s="26"/>
      <c r="AI327" s="14"/>
      <c r="AK327" s="14"/>
      <c r="AM327" s="14"/>
      <c r="AO327" s="14"/>
      <c r="AQ327" s="14"/>
    </row>
    <row r="328" spans="1:43" ht="36.75" customHeight="1" x14ac:dyDescent="0.2">
      <c r="A328" s="4" t="s">
        <v>2942</v>
      </c>
      <c r="B328" s="4" t="s">
        <v>2924</v>
      </c>
      <c r="C328" s="5" t="s">
        <v>2925</v>
      </c>
      <c r="D328" s="4" t="s">
        <v>15</v>
      </c>
      <c r="E328" s="8">
        <f>ROUND('10,2'!E328*'1,2'!$E$28,0)</f>
        <v>304</v>
      </c>
      <c r="F328" s="68">
        <f t="shared" si="43"/>
        <v>98.8</v>
      </c>
      <c r="G328" s="8">
        <f>ROUND('10,2'!F328*'1,2'!$E$28,0)</f>
        <v>349</v>
      </c>
      <c r="H328" s="8">
        <f t="shared" si="44"/>
        <v>290.83333333333337</v>
      </c>
      <c r="I328" s="68">
        <f t="shared" si="45"/>
        <v>94.520833333333343</v>
      </c>
      <c r="J328" s="8" t="e">
        <f>ROUND('10,2'!#REF!*'1,2'!$E$28,0)</f>
        <v>#REF!</v>
      </c>
      <c r="K328" s="8" t="e">
        <f>ROUND('10,2'!#REF!*'1,2'!$E$28,0)</f>
        <v>#REF!</v>
      </c>
      <c r="L328" s="8" t="e">
        <f>ROUND('10,2'!#REF!*'1,2'!$E$28,0)</f>
        <v>#REF!</v>
      </c>
      <c r="M328" s="8" t="e">
        <f>ROUND('10,2'!#REF!*'1,2'!$E$28,0)</f>
        <v>#REF!</v>
      </c>
      <c r="N328" s="8">
        <f>ROUND('10,2'!G328*'1,2'!$E$28,0)</f>
        <v>581</v>
      </c>
      <c r="O328" s="68">
        <f t="shared" si="46"/>
        <v>188.82500000000002</v>
      </c>
      <c r="P328" s="8">
        <f>ROUND('10,2'!H328*'1,2'!$E$28,0)</f>
        <v>666</v>
      </c>
      <c r="Q328" s="8">
        <f t="shared" si="47"/>
        <v>555</v>
      </c>
      <c r="R328" s="68">
        <f t="shared" si="48"/>
        <v>180.375</v>
      </c>
      <c r="S328" s="8">
        <f>ROUND('10,2'!I328*'1,2'!$E$28,0)</f>
        <v>801</v>
      </c>
      <c r="T328" s="68">
        <f t="shared" si="49"/>
        <v>260.32499999999999</v>
      </c>
      <c r="U328" s="8">
        <f>ROUND('10,2'!J328*'1,2'!$E$28,0)</f>
        <v>917</v>
      </c>
      <c r="V328" s="8">
        <f t="shared" si="50"/>
        <v>764.16666666666674</v>
      </c>
      <c r="W328" s="68">
        <f t="shared" si="51"/>
        <v>248.35416666666669</v>
      </c>
      <c r="X328" s="26"/>
      <c r="Y328" s="26"/>
      <c r="Z328" s="26"/>
      <c r="AA328" s="26"/>
      <c r="AB328" s="26"/>
      <c r="AC328" s="26"/>
      <c r="AD328" s="26"/>
      <c r="AE328" s="26"/>
      <c r="AF328" s="26"/>
      <c r="AG328" s="26"/>
      <c r="AH328" s="26"/>
      <c r="AI328" s="14"/>
      <c r="AK328" s="14"/>
      <c r="AM328" s="14"/>
      <c r="AO328" s="14"/>
      <c r="AQ328" s="14"/>
    </row>
    <row r="329" spans="1:43" ht="12.75" customHeight="1" x14ac:dyDescent="0.2">
      <c r="A329" s="4" t="s">
        <v>2945</v>
      </c>
      <c r="B329" s="4" t="s">
        <v>2927</v>
      </c>
      <c r="C329" s="5" t="s">
        <v>2928</v>
      </c>
      <c r="D329" s="4" t="s">
        <v>15</v>
      </c>
      <c r="E329" s="8">
        <f>ROUND('10,2'!E329*'1,2'!$E$28,0)</f>
        <v>1823</v>
      </c>
      <c r="F329" s="68">
        <f t="shared" si="43"/>
        <v>592.47500000000002</v>
      </c>
      <c r="G329" s="8">
        <f>ROUND('10,2'!F329*'1,2'!$E$28,0)</f>
        <v>2090</v>
      </c>
      <c r="H329" s="8">
        <f t="shared" si="44"/>
        <v>1741.6666666666667</v>
      </c>
      <c r="I329" s="68">
        <f t="shared" si="45"/>
        <v>566.04166666666674</v>
      </c>
      <c r="J329" s="8" t="e">
        <f>ROUND('10,2'!#REF!*'1,2'!$E$28,0)</f>
        <v>#REF!</v>
      </c>
      <c r="K329" s="8" t="e">
        <f>ROUND('10,2'!#REF!*'1,2'!$E$28,0)</f>
        <v>#REF!</v>
      </c>
      <c r="L329" s="8" t="e">
        <f>ROUND('10,2'!#REF!*'1,2'!$E$28,0)</f>
        <v>#REF!</v>
      </c>
      <c r="M329" s="8" t="e">
        <f>ROUND('10,2'!#REF!*'1,2'!$E$28,0)</f>
        <v>#REF!</v>
      </c>
      <c r="N329" s="8">
        <f>ROUND('10,2'!G329*'1,2'!$E$28,0)</f>
        <v>3487</v>
      </c>
      <c r="O329" s="68">
        <f t="shared" si="46"/>
        <v>1133.2750000000001</v>
      </c>
      <c r="P329" s="8">
        <f>ROUND('10,2'!H329*'1,2'!$E$28,0)</f>
        <v>3996</v>
      </c>
      <c r="Q329" s="8">
        <f t="shared" si="47"/>
        <v>3330</v>
      </c>
      <c r="R329" s="68">
        <f t="shared" si="48"/>
        <v>1082.25</v>
      </c>
      <c r="S329" s="8">
        <f>ROUND('10,2'!I329*'1,2'!$E$28,0)</f>
        <v>4805</v>
      </c>
      <c r="T329" s="68">
        <f t="shared" si="49"/>
        <v>1561.625</v>
      </c>
      <c r="U329" s="8">
        <f>ROUND('10,2'!J329*'1,2'!$E$28,0)</f>
        <v>5506</v>
      </c>
      <c r="V329" s="8">
        <f t="shared" si="50"/>
        <v>4588.3333333333339</v>
      </c>
      <c r="W329" s="68">
        <f t="shared" si="51"/>
        <v>1491.2083333333335</v>
      </c>
      <c r="X329" s="26"/>
      <c r="Y329" s="26"/>
      <c r="Z329" s="26"/>
      <c r="AA329" s="26"/>
      <c r="AB329" s="26"/>
      <c r="AC329" s="26"/>
      <c r="AD329" s="26"/>
      <c r="AE329" s="26"/>
      <c r="AF329" s="26"/>
      <c r="AG329" s="26"/>
      <c r="AH329" s="26"/>
      <c r="AI329" s="14"/>
      <c r="AK329" s="14"/>
      <c r="AM329" s="14"/>
      <c r="AO329" s="14"/>
      <c r="AQ329" s="14"/>
    </row>
    <row r="330" spans="1:43" ht="12.75" customHeight="1" x14ac:dyDescent="0.2">
      <c r="A330" s="4" t="s">
        <v>2956</v>
      </c>
      <c r="B330" s="4" t="s">
        <v>2930</v>
      </c>
      <c r="C330" s="5" t="s">
        <v>2931</v>
      </c>
      <c r="D330" s="4" t="s">
        <v>15</v>
      </c>
      <c r="E330" s="8">
        <f>ROUND('10,2'!E330*'1,2'!$E$28,0)</f>
        <v>2432</v>
      </c>
      <c r="F330" s="68">
        <f t="shared" si="43"/>
        <v>790.4</v>
      </c>
      <c r="G330" s="8">
        <f>ROUND('10,2'!F330*'1,2'!$E$28,0)</f>
        <v>2786</v>
      </c>
      <c r="H330" s="8">
        <f t="shared" si="44"/>
        <v>2321.666666666667</v>
      </c>
      <c r="I330" s="68">
        <f t="shared" si="45"/>
        <v>754.54166666666674</v>
      </c>
      <c r="J330" s="8" t="e">
        <f>ROUND('10,2'!#REF!*'1,2'!$E$28,0)</f>
        <v>#REF!</v>
      </c>
      <c r="K330" s="8" t="e">
        <f>ROUND('10,2'!#REF!*'1,2'!$E$28,0)</f>
        <v>#REF!</v>
      </c>
      <c r="L330" s="8" t="e">
        <f>ROUND('10,2'!#REF!*'1,2'!$E$28,0)</f>
        <v>#REF!</v>
      </c>
      <c r="M330" s="8" t="e">
        <f>ROUND('10,2'!#REF!*'1,2'!$E$28,0)</f>
        <v>#REF!</v>
      </c>
      <c r="N330" s="8">
        <f>ROUND('10,2'!G330*'1,2'!$E$28,0)</f>
        <v>4649</v>
      </c>
      <c r="O330" s="68">
        <f t="shared" si="46"/>
        <v>1510.925</v>
      </c>
      <c r="P330" s="8">
        <f>ROUND('10,2'!H330*'1,2'!$E$28,0)</f>
        <v>5326</v>
      </c>
      <c r="Q330" s="8">
        <f t="shared" si="47"/>
        <v>4438.3333333333339</v>
      </c>
      <c r="R330" s="68">
        <f t="shared" si="48"/>
        <v>1442.4583333333335</v>
      </c>
      <c r="S330" s="8">
        <f>ROUND('10,2'!I330*'1,2'!$E$28,0)</f>
        <v>6408</v>
      </c>
      <c r="T330" s="68">
        <f t="shared" si="49"/>
        <v>2082.6</v>
      </c>
      <c r="U330" s="8">
        <f>ROUND('10,2'!J330*'1,2'!$E$28,0)</f>
        <v>7338</v>
      </c>
      <c r="V330" s="8">
        <f t="shared" si="50"/>
        <v>6115</v>
      </c>
      <c r="W330" s="68">
        <f t="shared" si="51"/>
        <v>1987.375</v>
      </c>
      <c r="X330" s="26"/>
      <c r="Y330" s="26"/>
      <c r="Z330" s="26"/>
      <c r="AA330" s="26"/>
      <c r="AB330" s="26"/>
      <c r="AC330" s="26"/>
      <c r="AD330" s="26"/>
      <c r="AE330" s="26"/>
      <c r="AF330" s="26"/>
      <c r="AG330" s="26"/>
      <c r="AH330" s="26"/>
      <c r="AI330" s="14"/>
      <c r="AK330" s="14"/>
      <c r="AM330" s="14"/>
      <c r="AO330" s="14"/>
      <c r="AQ330" s="14"/>
    </row>
    <row r="331" spans="1:43" ht="24.75" customHeight="1" x14ac:dyDescent="0.2">
      <c r="A331" s="4" t="s">
        <v>2957</v>
      </c>
      <c r="B331" s="4" t="s">
        <v>2933</v>
      </c>
      <c r="C331" s="5" t="s">
        <v>2934</v>
      </c>
      <c r="D331" s="4" t="s">
        <v>15</v>
      </c>
      <c r="E331" s="8">
        <f>ROUND('10,2'!E331*'1,2'!$E$28,0)</f>
        <v>608</v>
      </c>
      <c r="F331" s="68">
        <f t="shared" ref="F331:F337" si="52">E331*$C$5</f>
        <v>197.6</v>
      </c>
      <c r="G331" s="8">
        <f>ROUND('10,2'!F331*'1,2'!$E$28,0)</f>
        <v>697</v>
      </c>
      <c r="H331" s="8">
        <f t="shared" ref="H331:H337" si="53">G331/1.2</f>
        <v>580.83333333333337</v>
      </c>
      <c r="I331" s="68">
        <f t="shared" ref="I331:I337" si="54">H331*$C$5</f>
        <v>188.77083333333334</v>
      </c>
      <c r="J331" s="8" t="e">
        <f>ROUND('10,2'!#REF!*'1,2'!$E$28,0)</f>
        <v>#REF!</v>
      </c>
      <c r="K331" s="8" t="e">
        <f>ROUND('10,2'!#REF!*'1,2'!$E$28,0)</f>
        <v>#REF!</v>
      </c>
      <c r="L331" s="8" t="e">
        <f>ROUND('10,2'!#REF!*'1,2'!$E$28,0)</f>
        <v>#REF!</v>
      </c>
      <c r="M331" s="8" t="e">
        <f>ROUND('10,2'!#REF!*'1,2'!$E$28,0)</f>
        <v>#REF!</v>
      </c>
      <c r="N331" s="8">
        <f>ROUND('10,2'!G331*'1,2'!$E$28,0)</f>
        <v>1162</v>
      </c>
      <c r="O331" s="68">
        <f t="shared" ref="O331:O337" si="55">N331*$C$5</f>
        <v>377.65000000000003</v>
      </c>
      <c r="P331" s="8">
        <f>ROUND('10,2'!H331*'1,2'!$E$28,0)</f>
        <v>1332</v>
      </c>
      <c r="Q331" s="8">
        <f t="shared" ref="Q331:Q337" si="56">P331/1.2</f>
        <v>1110</v>
      </c>
      <c r="R331" s="68">
        <f t="shared" ref="R331:R337" si="57">Q331*$C$5</f>
        <v>360.75</v>
      </c>
      <c r="S331" s="8">
        <f>ROUND('10,2'!I331*'1,2'!$E$28,0)</f>
        <v>1602</v>
      </c>
      <c r="T331" s="68">
        <f t="shared" ref="T331:T337" si="58">S331*$C$5</f>
        <v>520.65</v>
      </c>
      <c r="U331" s="8">
        <f>ROUND('10,2'!J331*'1,2'!$E$28,0)</f>
        <v>1835</v>
      </c>
      <c r="V331" s="8">
        <f t="shared" ref="V331:V337" si="59">U331/1.2</f>
        <v>1529.1666666666667</v>
      </c>
      <c r="W331" s="68">
        <f t="shared" ref="W331:W337" si="60">V331*$C$5</f>
        <v>496.97916666666669</v>
      </c>
      <c r="X331" s="26"/>
      <c r="Y331" s="26"/>
      <c r="Z331" s="26"/>
      <c r="AA331" s="26"/>
      <c r="AB331" s="26"/>
      <c r="AC331" s="26"/>
      <c r="AD331" s="26"/>
      <c r="AE331" s="26"/>
      <c r="AF331" s="26"/>
      <c r="AG331" s="26"/>
      <c r="AH331" s="26"/>
      <c r="AI331" s="14"/>
      <c r="AK331" s="14"/>
      <c r="AM331" s="14"/>
      <c r="AO331" s="14"/>
      <c r="AQ331" s="14"/>
    </row>
    <row r="332" spans="1:43" ht="36.75" customHeight="1" x14ac:dyDescent="0.2">
      <c r="A332" s="4" t="s">
        <v>2958</v>
      </c>
      <c r="B332" s="4" t="s">
        <v>2936</v>
      </c>
      <c r="C332" s="5" t="s">
        <v>2937</v>
      </c>
      <c r="D332" s="4" t="s">
        <v>15</v>
      </c>
      <c r="E332" s="8">
        <f>ROUND('10,2'!E332*'1,2'!$E$28,0)</f>
        <v>304</v>
      </c>
      <c r="F332" s="68">
        <f t="shared" si="52"/>
        <v>98.8</v>
      </c>
      <c r="G332" s="8">
        <f>ROUND('10,2'!F332*'1,2'!$E$28,0)</f>
        <v>349</v>
      </c>
      <c r="H332" s="8">
        <f t="shared" si="53"/>
        <v>290.83333333333337</v>
      </c>
      <c r="I332" s="68">
        <f t="shared" si="54"/>
        <v>94.520833333333343</v>
      </c>
      <c r="J332" s="8" t="e">
        <f>ROUND('10,2'!#REF!*'1,2'!$E$28,0)</f>
        <v>#REF!</v>
      </c>
      <c r="K332" s="8" t="e">
        <f>ROUND('10,2'!#REF!*'1,2'!$E$28,0)</f>
        <v>#REF!</v>
      </c>
      <c r="L332" s="8" t="e">
        <f>ROUND('10,2'!#REF!*'1,2'!$E$28,0)</f>
        <v>#REF!</v>
      </c>
      <c r="M332" s="8" t="e">
        <f>ROUND('10,2'!#REF!*'1,2'!$E$28,0)</f>
        <v>#REF!</v>
      </c>
      <c r="N332" s="8">
        <f>ROUND('10,2'!G332*'1,2'!$E$28,0)</f>
        <v>581</v>
      </c>
      <c r="O332" s="68">
        <f t="shared" si="55"/>
        <v>188.82500000000002</v>
      </c>
      <c r="P332" s="8">
        <f>ROUND('10,2'!H332*'1,2'!$E$28,0)</f>
        <v>666</v>
      </c>
      <c r="Q332" s="8">
        <f t="shared" si="56"/>
        <v>555</v>
      </c>
      <c r="R332" s="68">
        <f t="shared" si="57"/>
        <v>180.375</v>
      </c>
      <c r="S332" s="8">
        <f>ROUND('10,2'!I332*'1,2'!$E$28,0)</f>
        <v>801</v>
      </c>
      <c r="T332" s="68">
        <f t="shared" si="58"/>
        <v>260.32499999999999</v>
      </c>
      <c r="U332" s="8">
        <f>ROUND('10,2'!J332*'1,2'!$E$28,0)</f>
        <v>917</v>
      </c>
      <c r="V332" s="8">
        <f t="shared" si="59"/>
        <v>764.16666666666674</v>
      </c>
      <c r="W332" s="68">
        <f t="shared" si="60"/>
        <v>248.35416666666669</v>
      </c>
      <c r="X332" s="26"/>
      <c r="Y332" s="26"/>
      <c r="Z332" s="26"/>
      <c r="AA332" s="26"/>
      <c r="AB332" s="26"/>
      <c r="AC332" s="26"/>
      <c r="AD332" s="26"/>
      <c r="AE332" s="26"/>
      <c r="AF332" s="26"/>
      <c r="AG332" s="26"/>
      <c r="AH332" s="26"/>
      <c r="AI332" s="14"/>
      <c r="AK332" s="14"/>
      <c r="AM332" s="14"/>
      <c r="AO332" s="14"/>
      <c r="AQ332" s="14"/>
    </row>
    <row r="333" spans="1:43" ht="12.75" customHeight="1" x14ac:dyDescent="0.2">
      <c r="A333" s="4" t="s">
        <v>3025</v>
      </c>
      <c r="B333" s="4" t="s">
        <v>2939</v>
      </c>
      <c r="C333" s="17" t="s">
        <v>3022</v>
      </c>
      <c r="D333" s="16" t="s">
        <v>15</v>
      </c>
      <c r="E333" s="20">
        <f>ROUND('10,2'!E333*'1,2'!$E$28,0)</f>
        <v>608</v>
      </c>
      <c r="F333" s="68">
        <f t="shared" si="52"/>
        <v>197.6</v>
      </c>
      <c r="G333" s="20">
        <f>ROUND('10,2'!F333*'1,2'!$E$28,0)</f>
        <v>697</v>
      </c>
      <c r="H333" s="8">
        <f t="shared" si="53"/>
        <v>580.83333333333337</v>
      </c>
      <c r="I333" s="68">
        <f t="shared" si="54"/>
        <v>188.77083333333334</v>
      </c>
      <c r="J333" s="20" t="e">
        <f>ROUND('10,2'!#REF!*'1,2'!$E$28,0)</f>
        <v>#REF!</v>
      </c>
      <c r="K333" s="20" t="e">
        <f>ROUND('10,2'!#REF!*'1,2'!$E$28,0)</f>
        <v>#REF!</v>
      </c>
      <c r="L333" s="20" t="e">
        <f>ROUND('10,2'!#REF!*'1,2'!$E$28,0)</f>
        <v>#REF!</v>
      </c>
      <c r="M333" s="20" t="e">
        <f>ROUND('10,2'!#REF!*'1,2'!$E$28,0)</f>
        <v>#REF!</v>
      </c>
      <c r="N333" s="20">
        <f>ROUND('10,2'!G333*'1,2'!$E$28,0)</f>
        <v>1162</v>
      </c>
      <c r="O333" s="68">
        <f t="shared" si="55"/>
        <v>377.65000000000003</v>
      </c>
      <c r="P333" s="20">
        <f>ROUND('10,2'!H333*'1,2'!$E$28,0)</f>
        <v>1332</v>
      </c>
      <c r="Q333" s="8">
        <f t="shared" si="56"/>
        <v>1110</v>
      </c>
      <c r="R333" s="68">
        <f t="shared" si="57"/>
        <v>360.75</v>
      </c>
      <c r="S333" s="20">
        <f>ROUND('10,2'!I333*'1,2'!$E$28,0)</f>
        <v>1602</v>
      </c>
      <c r="T333" s="68">
        <f t="shared" si="58"/>
        <v>520.65</v>
      </c>
      <c r="U333" s="20">
        <f>ROUND('10,2'!J333*'1,2'!$E$28,0)</f>
        <v>1835</v>
      </c>
      <c r="V333" s="8">
        <f t="shared" si="59"/>
        <v>1529.1666666666667</v>
      </c>
      <c r="W333" s="68">
        <f t="shared" si="60"/>
        <v>496.97916666666669</v>
      </c>
      <c r="X333" s="26"/>
      <c r="Y333" s="26"/>
      <c r="Z333" s="26"/>
      <c r="AA333" s="26"/>
      <c r="AB333" s="26"/>
      <c r="AC333" s="26"/>
      <c r="AD333" s="26"/>
      <c r="AE333" s="26"/>
      <c r="AF333" s="26"/>
      <c r="AG333" s="26"/>
      <c r="AH333" s="26"/>
      <c r="AI333" s="14"/>
      <c r="AK333" s="14"/>
      <c r="AM333" s="14"/>
      <c r="AO333" s="14"/>
      <c r="AQ333" s="14"/>
    </row>
    <row r="334" spans="1:43" ht="24.75" customHeight="1" x14ac:dyDescent="0.2">
      <c r="A334" s="4" t="s">
        <v>3033</v>
      </c>
      <c r="B334" s="4" t="s">
        <v>2941</v>
      </c>
      <c r="C334" s="17" t="s">
        <v>3040</v>
      </c>
      <c r="D334" s="16" t="s">
        <v>15</v>
      </c>
      <c r="E334" s="20">
        <f>ROUND('10,2'!E334*'1,2'!$E$28,0)</f>
        <v>875</v>
      </c>
      <c r="F334" s="68">
        <f t="shared" si="52"/>
        <v>284.375</v>
      </c>
      <c r="G334" s="20">
        <f>ROUND('10,2'!F334*'1,2'!$E$28,0)</f>
        <v>1003</v>
      </c>
      <c r="H334" s="8">
        <f t="shared" si="53"/>
        <v>835.83333333333337</v>
      </c>
      <c r="I334" s="68">
        <f t="shared" si="54"/>
        <v>271.64583333333337</v>
      </c>
      <c r="J334" s="20" t="e">
        <f>ROUND('10,2'!#REF!*'1,2'!$E$28,0)</f>
        <v>#REF!</v>
      </c>
      <c r="K334" s="20" t="e">
        <f>ROUND('10,2'!#REF!*'1,2'!$E$28,0)</f>
        <v>#REF!</v>
      </c>
      <c r="L334" s="20" t="e">
        <f>ROUND('10,2'!#REF!*'1,2'!$E$28,0)</f>
        <v>#REF!</v>
      </c>
      <c r="M334" s="20" t="e">
        <f>ROUND('10,2'!#REF!*'1,2'!$E$28,0)</f>
        <v>#REF!</v>
      </c>
      <c r="N334" s="20">
        <f>ROUND('10,2'!G334*'1,2'!$E$28,0)</f>
        <v>1674</v>
      </c>
      <c r="O334" s="68">
        <f t="shared" si="55"/>
        <v>544.05000000000007</v>
      </c>
      <c r="P334" s="20">
        <f>ROUND('10,2'!H334*'1,2'!$E$28,0)</f>
        <v>1918</v>
      </c>
      <c r="Q334" s="8">
        <f t="shared" si="56"/>
        <v>1598.3333333333335</v>
      </c>
      <c r="R334" s="68">
        <f t="shared" si="57"/>
        <v>519.45833333333337</v>
      </c>
      <c r="S334" s="20">
        <f>ROUND('10,2'!I334*'1,2'!$E$28,0)</f>
        <v>2307</v>
      </c>
      <c r="T334" s="68">
        <f t="shared" si="58"/>
        <v>749.77499999999998</v>
      </c>
      <c r="U334" s="20">
        <f>ROUND('10,2'!J334*'1,2'!$E$28,0)</f>
        <v>2642</v>
      </c>
      <c r="V334" s="8">
        <f t="shared" si="59"/>
        <v>2201.666666666667</v>
      </c>
      <c r="W334" s="68">
        <f t="shared" si="60"/>
        <v>715.54166666666674</v>
      </c>
      <c r="X334" s="26"/>
      <c r="Y334" s="26"/>
      <c r="Z334" s="26"/>
      <c r="AA334" s="26"/>
      <c r="AB334" s="26"/>
      <c r="AC334" s="26"/>
      <c r="AD334" s="26"/>
      <c r="AE334" s="26"/>
      <c r="AF334" s="26"/>
      <c r="AG334" s="26"/>
      <c r="AH334" s="26"/>
      <c r="AI334" s="14"/>
      <c r="AK334" s="14"/>
      <c r="AM334" s="14"/>
      <c r="AO334" s="14"/>
      <c r="AQ334" s="14"/>
    </row>
    <row r="335" spans="1:43" ht="12.75" customHeight="1" x14ac:dyDescent="0.2">
      <c r="A335" s="4" t="s">
        <v>3034</v>
      </c>
      <c r="B335" s="4" t="s">
        <v>2943</v>
      </c>
      <c r="C335" s="17" t="s">
        <v>2944</v>
      </c>
      <c r="D335" s="16" t="s">
        <v>15</v>
      </c>
      <c r="E335" s="20">
        <v>714</v>
      </c>
      <c r="F335" s="68">
        <f t="shared" si="52"/>
        <v>232.05</v>
      </c>
      <c r="G335" s="20">
        <v>817</v>
      </c>
      <c r="H335" s="8">
        <f t="shared" si="53"/>
        <v>680.83333333333337</v>
      </c>
      <c r="I335" s="68">
        <f t="shared" si="54"/>
        <v>221.27083333333334</v>
      </c>
      <c r="J335" s="20">
        <v>714</v>
      </c>
      <c r="K335" s="20">
        <v>817</v>
      </c>
      <c r="L335" s="20">
        <v>714</v>
      </c>
      <c r="M335" s="20">
        <v>817</v>
      </c>
      <c r="N335" s="20">
        <v>1365</v>
      </c>
      <c r="O335" s="68">
        <f t="shared" si="55"/>
        <v>443.625</v>
      </c>
      <c r="P335" s="20">
        <v>1563</v>
      </c>
      <c r="Q335" s="8">
        <f t="shared" si="56"/>
        <v>1302.5</v>
      </c>
      <c r="R335" s="68">
        <f t="shared" si="57"/>
        <v>423.3125</v>
      </c>
      <c r="S335" s="20">
        <v>1881</v>
      </c>
      <c r="T335" s="68">
        <f t="shared" si="58"/>
        <v>611.32500000000005</v>
      </c>
      <c r="U335" s="20">
        <v>2154</v>
      </c>
      <c r="V335" s="8">
        <f t="shared" si="59"/>
        <v>1795</v>
      </c>
      <c r="W335" s="68">
        <f t="shared" si="60"/>
        <v>583.375</v>
      </c>
      <c r="X335" s="26"/>
      <c r="Y335" s="26"/>
      <c r="Z335" s="26"/>
      <c r="AA335" s="26"/>
      <c r="AB335" s="26"/>
      <c r="AC335" s="26"/>
      <c r="AD335" s="26"/>
      <c r="AE335" s="26"/>
      <c r="AF335" s="26"/>
      <c r="AG335" s="26"/>
      <c r="AH335" s="26"/>
      <c r="AI335" s="14"/>
      <c r="AK335" s="14"/>
      <c r="AM335" s="14"/>
      <c r="AO335" s="14"/>
      <c r="AQ335" s="14"/>
    </row>
    <row r="336" spans="1:43" ht="24.75" customHeight="1" x14ac:dyDescent="0.2">
      <c r="A336" s="4" t="s">
        <v>3035</v>
      </c>
      <c r="B336" s="4" t="s">
        <v>2946</v>
      </c>
      <c r="C336" s="17" t="s">
        <v>2947</v>
      </c>
      <c r="D336" s="16" t="s">
        <v>15</v>
      </c>
      <c r="E336" s="20">
        <f>ROUND('10,2'!E336*'1,2'!$E$28,0)</f>
        <v>304</v>
      </c>
      <c r="F336" s="68">
        <f t="shared" si="52"/>
        <v>98.8</v>
      </c>
      <c r="G336" s="20">
        <f>ROUND('10,2'!F336*'1,2'!$E$28,0)</f>
        <v>349</v>
      </c>
      <c r="H336" s="8">
        <f t="shared" si="53"/>
        <v>290.83333333333337</v>
      </c>
      <c r="I336" s="68">
        <f t="shared" si="54"/>
        <v>94.520833333333343</v>
      </c>
      <c r="J336" s="20" t="e">
        <f>ROUND('10,2'!#REF!*'1,2'!$E$28,0)</f>
        <v>#REF!</v>
      </c>
      <c r="K336" s="20" t="e">
        <f>ROUND('10,2'!#REF!*'1,2'!$E$28,0)</f>
        <v>#REF!</v>
      </c>
      <c r="L336" s="20" t="e">
        <f>ROUND('10,2'!#REF!*'1,2'!$E$28,0)</f>
        <v>#REF!</v>
      </c>
      <c r="M336" s="20" t="e">
        <f>ROUND('10,2'!#REF!*'1,2'!$E$28,0)</f>
        <v>#REF!</v>
      </c>
      <c r="N336" s="20">
        <f>ROUND('10,2'!G336*'1,2'!$E$28,0)</f>
        <v>581</v>
      </c>
      <c r="O336" s="68">
        <f t="shared" si="55"/>
        <v>188.82500000000002</v>
      </c>
      <c r="P336" s="20">
        <f>ROUND('10,2'!H336*'1,2'!$E$28,0)</f>
        <v>666</v>
      </c>
      <c r="Q336" s="8">
        <f t="shared" si="56"/>
        <v>555</v>
      </c>
      <c r="R336" s="68">
        <f t="shared" si="57"/>
        <v>180.375</v>
      </c>
      <c r="S336" s="20">
        <f>ROUND('10,2'!I336*'1,2'!$E$28,0)</f>
        <v>801</v>
      </c>
      <c r="T336" s="68">
        <f t="shared" si="58"/>
        <v>260.32499999999999</v>
      </c>
      <c r="U336" s="20">
        <f>ROUND('10,2'!J336*'1,2'!$E$28,0)</f>
        <v>917</v>
      </c>
      <c r="V336" s="8">
        <f t="shared" si="59"/>
        <v>764.16666666666674</v>
      </c>
      <c r="W336" s="68">
        <f t="shared" si="60"/>
        <v>248.35416666666669</v>
      </c>
      <c r="X336" s="26"/>
      <c r="Y336" s="26"/>
      <c r="Z336" s="26"/>
      <c r="AA336" s="26"/>
      <c r="AB336" s="26"/>
      <c r="AC336" s="26"/>
      <c r="AD336" s="26"/>
      <c r="AE336" s="26"/>
      <c r="AF336" s="26"/>
      <c r="AG336" s="26"/>
      <c r="AH336" s="26"/>
      <c r="AI336" s="14"/>
      <c r="AK336" s="14"/>
      <c r="AM336" s="14"/>
      <c r="AO336" s="14"/>
      <c r="AQ336" s="14"/>
    </row>
    <row r="337" spans="1:43" ht="24.75" customHeight="1" x14ac:dyDescent="0.2">
      <c r="A337" s="4" t="s">
        <v>3036</v>
      </c>
      <c r="B337" s="4" t="s">
        <v>3023</v>
      </c>
      <c r="C337" s="17" t="s">
        <v>3024</v>
      </c>
      <c r="D337" s="16" t="s">
        <v>15</v>
      </c>
      <c r="E337" s="20">
        <v>826</v>
      </c>
      <c r="F337" s="68">
        <f t="shared" si="52"/>
        <v>268.45</v>
      </c>
      <c r="G337" s="20">
        <v>930</v>
      </c>
      <c r="H337" s="8">
        <f t="shared" si="53"/>
        <v>775</v>
      </c>
      <c r="I337" s="68">
        <f t="shared" si="54"/>
        <v>251.875</v>
      </c>
      <c r="J337" s="20">
        <v>826</v>
      </c>
      <c r="K337" s="20">
        <v>930</v>
      </c>
      <c r="L337" s="20">
        <v>826</v>
      </c>
      <c r="M337" s="20">
        <v>930</v>
      </c>
      <c r="N337" s="20">
        <v>1579</v>
      </c>
      <c r="O337" s="68">
        <f t="shared" si="55"/>
        <v>513.17500000000007</v>
      </c>
      <c r="P337" s="20">
        <v>1779</v>
      </c>
      <c r="Q337" s="8">
        <f t="shared" si="56"/>
        <v>1482.5</v>
      </c>
      <c r="R337" s="68">
        <f t="shared" si="57"/>
        <v>481.8125</v>
      </c>
      <c r="S337" s="20">
        <v>2176</v>
      </c>
      <c r="T337" s="68">
        <f t="shared" si="58"/>
        <v>707.2</v>
      </c>
      <c r="U337" s="20">
        <v>2451</v>
      </c>
      <c r="V337" s="8">
        <f t="shared" si="59"/>
        <v>2042.5</v>
      </c>
      <c r="W337" s="68">
        <f t="shared" si="60"/>
        <v>663.8125</v>
      </c>
      <c r="X337" s="26"/>
      <c r="Y337" s="26"/>
      <c r="Z337" s="26"/>
      <c r="AA337" s="26"/>
      <c r="AB337" s="26"/>
      <c r="AC337" s="26"/>
      <c r="AD337" s="26"/>
      <c r="AE337" s="26"/>
      <c r="AF337" s="26"/>
      <c r="AG337" s="26"/>
      <c r="AH337" s="26"/>
      <c r="AI337" s="14"/>
      <c r="AK337" s="14"/>
      <c r="AM337" s="14"/>
      <c r="AO337" s="14"/>
      <c r="AQ337" s="14"/>
    </row>
    <row r="340" spans="1:43" ht="15" x14ac:dyDescent="0.25">
      <c r="C340" s="32" t="s">
        <v>3021</v>
      </c>
    </row>
  </sheetData>
  <autoFilter ref="A1:AQ336">
    <filterColumn colId="0" showButton="0"/>
    <filterColumn colId="1" showButton="0"/>
    <filterColumn colId="2" showButton="0"/>
    <filterColumn colId="3" showButton="0"/>
    <filterColumn colId="4" showButton="0"/>
    <filterColumn colId="5" showButton="0"/>
    <filterColumn colId="7" showButton="0"/>
    <filterColumn colId="8" showButton="0"/>
    <filterColumn colId="14" showButton="0"/>
    <filterColumn colId="16" showButton="0"/>
    <filterColumn colId="17" showButton="0"/>
    <filterColumn colId="19" showButton="0"/>
  </autoFilter>
  <mergeCells count="17">
    <mergeCell ref="A1:U1"/>
    <mergeCell ref="A4:U4"/>
    <mergeCell ref="A6:G6"/>
    <mergeCell ref="J7:K7"/>
    <mergeCell ref="L7:M7"/>
    <mergeCell ref="S7:W7"/>
    <mergeCell ref="E7:I7"/>
    <mergeCell ref="N7:R7"/>
    <mergeCell ref="S8:W8"/>
    <mergeCell ref="A8:A9"/>
    <mergeCell ref="B8:B9"/>
    <mergeCell ref="C8:C9"/>
    <mergeCell ref="D8:D9"/>
    <mergeCell ref="J8:K8"/>
    <mergeCell ref="L8:M8"/>
    <mergeCell ref="E8:I8"/>
    <mergeCell ref="N8:R8"/>
  </mergeCells>
  <pageMargins left="0.39370078740157477" right="0.39370078740157477" top="0.39370078740157477" bottom="0.39370078740157477" header="0" footer="0"/>
  <pageSetup paperSize="9" fitToWidth="0" fitToHeight="0" pageOrder="overThenDown"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T108"/>
  <sheetViews>
    <sheetView showZeros="0" view="pageBreakPreview" zoomScale="82" zoomScaleNormal="100" zoomScaleSheetLayoutView="82" workbookViewId="0">
      <pane ySplit="9" topLeftCell="A73" activePane="bottomLeft" state="frozen"/>
      <selection activeCell="D42" sqref="D42"/>
      <selection pane="bottomLeft" activeCell="J112" sqref="J112"/>
    </sheetView>
  </sheetViews>
  <sheetFormatPr defaultColWidth="9.140625" defaultRowHeight="12.75" x14ac:dyDescent="0.2"/>
  <cols>
    <col min="1" max="1" width="3.7109375" style="81" customWidth="1"/>
    <col min="2" max="2" width="8.28515625" style="81" customWidth="1"/>
    <col min="3" max="3" width="45" style="81" customWidth="1"/>
    <col min="4" max="4" width="9.85546875" style="81" customWidth="1"/>
    <col min="5" max="10" width="12.42578125" style="81" customWidth="1"/>
    <col min="11" max="11" width="10" style="81" bestFit="1" customWidth="1"/>
    <col min="12" max="252" width="9.140625" style="81"/>
    <col min="253" max="253" width="11.5703125" style="81" customWidth="1"/>
    <col min="254" max="254" width="13.140625" style="81" customWidth="1"/>
    <col min="255" max="255" width="48.42578125" style="81" customWidth="1"/>
    <col min="256" max="256" width="13.85546875" style="81" customWidth="1"/>
    <col min="257" max="257" width="11.42578125" style="81" customWidth="1"/>
    <col min="258" max="258" width="11.85546875" style="81" customWidth="1"/>
    <col min="259" max="508" width="9.140625" style="81"/>
    <col min="509" max="509" width="11.5703125" style="81" customWidth="1"/>
    <col min="510" max="510" width="13.140625" style="81" customWidth="1"/>
    <col min="511" max="511" width="48.42578125" style="81" customWidth="1"/>
    <col min="512" max="512" width="13.85546875" style="81" customWidth="1"/>
    <col min="513" max="513" width="11.42578125" style="81" customWidth="1"/>
    <col min="514" max="514" width="11.85546875" style="81" customWidth="1"/>
    <col min="515" max="764" width="9.140625" style="81"/>
    <col min="765" max="765" width="11.5703125" style="81" customWidth="1"/>
    <col min="766" max="766" width="13.140625" style="81" customWidth="1"/>
    <col min="767" max="767" width="48.42578125" style="81" customWidth="1"/>
    <col min="768" max="768" width="13.85546875" style="81" customWidth="1"/>
    <col min="769" max="769" width="11.42578125" style="81" customWidth="1"/>
    <col min="770" max="770" width="11.85546875" style="81" customWidth="1"/>
    <col min="771" max="1020" width="9.140625" style="81"/>
    <col min="1021" max="1021" width="11.5703125" style="81" customWidth="1"/>
    <col min="1022" max="1022" width="13.140625" style="81" customWidth="1"/>
    <col min="1023" max="1023" width="48.42578125" style="81" customWidth="1"/>
    <col min="1024" max="1024" width="13.85546875" style="81" customWidth="1"/>
    <col min="1025" max="1025" width="11.42578125" style="81" customWidth="1"/>
    <col min="1026" max="1026" width="11.85546875" style="81" customWidth="1"/>
    <col min="1027" max="1276" width="9.140625" style="81"/>
    <col min="1277" max="1277" width="11.5703125" style="81" customWidth="1"/>
    <col min="1278" max="1278" width="13.140625" style="81" customWidth="1"/>
    <col min="1279" max="1279" width="48.42578125" style="81" customWidth="1"/>
    <col min="1280" max="1280" width="13.85546875" style="81" customWidth="1"/>
    <col min="1281" max="1281" width="11.42578125" style="81" customWidth="1"/>
    <col min="1282" max="1282" width="11.85546875" style="81" customWidth="1"/>
    <col min="1283" max="1532" width="9.140625" style="81"/>
    <col min="1533" max="1533" width="11.5703125" style="81" customWidth="1"/>
    <col min="1534" max="1534" width="13.140625" style="81" customWidth="1"/>
    <col min="1535" max="1535" width="48.42578125" style="81" customWidth="1"/>
    <col min="1536" max="1536" width="13.85546875" style="81" customWidth="1"/>
    <col min="1537" max="1537" width="11.42578125" style="81" customWidth="1"/>
    <col min="1538" max="1538" width="11.85546875" style="81" customWidth="1"/>
    <col min="1539" max="1788" width="9.140625" style="81"/>
    <col min="1789" max="1789" width="11.5703125" style="81" customWidth="1"/>
    <col min="1790" max="1790" width="13.140625" style="81" customWidth="1"/>
    <col min="1791" max="1791" width="48.42578125" style="81" customWidth="1"/>
    <col min="1792" max="1792" width="13.85546875" style="81" customWidth="1"/>
    <col min="1793" max="1793" width="11.42578125" style="81" customWidth="1"/>
    <col min="1794" max="1794" width="11.85546875" style="81" customWidth="1"/>
    <col min="1795" max="2044" width="9.140625" style="81"/>
    <col min="2045" max="2045" width="11.5703125" style="81" customWidth="1"/>
    <col min="2046" max="2046" width="13.140625" style="81" customWidth="1"/>
    <col min="2047" max="2047" width="48.42578125" style="81" customWidth="1"/>
    <col min="2048" max="2048" width="13.85546875" style="81" customWidth="1"/>
    <col min="2049" max="2049" width="11.42578125" style="81" customWidth="1"/>
    <col min="2050" max="2050" width="11.85546875" style="81" customWidth="1"/>
    <col min="2051" max="2300" width="9.140625" style="81"/>
    <col min="2301" max="2301" width="11.5703125" style="81" customWidth="1"/>
    <col min="2302" max="2302" width="13.140625" style="81" customWidth="1"/>
    <col min="2303" max="2303" width="48.42578125" style="81" customWidth="1"/>
    <col min="2304" max="2304" width="13.85546875" style="81" customWidth="1"/>
    <col min="2305" max="2305" width="11.42578125" style="81" customWidth="1"/>
    <col min="2306" max="2306" width="11.85546875" style="81" customWidth="1"/>
    <col min="2307" max="2556" width="9.140625" style="81"/>
    <col min="2557" max="2557" width="11.5703125" style="81" customWidth="1"/>
    <col min="2558" max="2558" width="13.140625" style="81" customWidth="1"/>
    <col min="2559" max="2559" width="48.42578125" style="81" customWidth="1"/>
    <col min="2560" max="2560" width="13.85546875" style="81" customWidth="1"/>
    <col min="2561" max="2561" width="11.42578125" style="81" customWidth="1"/>
    <col min="2562" max="2562" width="11.85546875" style="81" customWidth="1"/>
    <col min="2563" max="2812" width="9.140625" style="81"/>
    <col min="2813" max="2813" width="11.5703125" style="81" customWidth="1"/>
    <col min="2814" max="2814" width="13.140625" style="81" customWidth="1"/>
    <col min="2815" max="2815" width="48.42578125" style="81" customWidth="1"/>
    <col min="2816" max="2816" width="13.85546875" style="81" customWidth="1"/>
    <col min="2817" max="2817" width="11.42578125" style="81" customWidth="1"/>
    <col min="2818" max="2818" width="11.85546875" style="81" customWidth="1"/>
    <col min="2819" max="3068" width="9.140625" style="81"/>
    <col min="3069" max="3069" width="11.5703125" style="81" customWidth="1"/>
    <col min="3070" max="3070" width="13.140625" style="81" customWidth="1"/>
    <col min="3071" max="3071" width="48.42578125" style="81" customWidth="1"/>
    <col min="3072" max="3072" width="13.85546875" style="81" customWidth="1"/>
    <col min="3073" max="3073" width="11.42578125" style="81" customWidth="1"/>
    <col min="3074" max="3074" width="11.85546875" style="81" customWidth="1"/>
    <col min="3075" max="3324" width="9.140625" style="81"/>
    <col min="3325" max="3325" width="11.5703125" style="81" customWidth="1"/>
    <col min="3326" max="3326" width="13.140625" style="81" customWidth="1"/>
    <col min="3327" max="3327" width="48.42578125" style="81" customWidth="1"/>
    <col min="3328" max="3328" width="13.85546875" style="81" customWidth="1"/>
    <col min="3329" max="3329" width="11.42578125" style="81" customWidth="1"/>
    <col min="3330" max="3330" width="11.85546875" style="81" customWidth="1"/>
    <col min="3331" max="3580" width="9.140625" style="81"/>
    <col min="3581" max="3581" width="11.5703125" style="81" customWidth="1"/>
    <col min="3582" max="3582" width="13.140625" style="81" customWidth="1"/>
    <col min="3583" max="3583" width="48.42578125" style="81" customWidth="1"/>
    <col min="3584" max="3584" width="13.85546875" style="81" customWidth="1"/>
    <col min="3585" max="3585" width="11.42578125" style="81" customWidth="1"/>
    <col min="3586" max="3586" width="11.85546875" style="81" customWidth="1"/>
    <col min="3587" max="3836" width="9.140625" style="81"/>
    <col min="3837" max="3837" width="11.5703125" style="81" customWidth="1"/>
    <col min="3838" max="3838" width="13.140625" style="81" customWidth="1"/>
    <col min="3839" max="3839" width="48.42578125" style="81" customWidth="1"/>
    <col min="3840" max="3840" width="13.85546875" style="81" customWidth="1"/>
    <col min="3841" max="3841" width="11.42578125" style="81" customWidth="1"/>
    <col min="3842" max="3842" width="11.85546875" style="81" customWidth="1"/>
    <col min="3843" max="4092" width="9.140625" style="81"/>
    <col min="4093" max="4093" width="11.5703125" style="81" customWidth="1"/>
    <col min="4094" max="4094" width="13.140625" style="81" customWidth="1"/>
    <col min="4095" max="4095" width="48.42578125" style="81" customWidth="1"/>
    <col min="4096" max="4096" width="13.85546875" style="81" customWidth="1"/>
    <col min="4097" max="4097" width="11.42578125" style="81" customWidth="1"/>
    <col min="4098" max="4098" width="11.85546875" style="81" customWidth="1"/>
    <col min="4099" max="4348" width="9.140625" style="81"/>
    <col min="4349" max="4349" width="11.5703125" style="81" customWidth="1"/>
    <col min="4350" max="4350" width="13.140625" style="81" customWidth="1"/>
    <col min="4351" max="4351" width="48.42578125" style="81" customWidth="1"/>
    <col min="4352" max="4352" width="13.85546875" style="81" customWidth="1"/>
    <col min="4353" max="4353" width="11.42578125" style="81" customWidth="1"/>
    <col min="4354" max="4354" width="11.85546875" style="81" customWidth="1"/>
    <col min="4355" max="4604" width="9.140625" style="81"/>
    <col min="4605" max="4605" width="11.5703125" style="81" customWidth="1"/>
    <col min="4606" max="4606" width="13.140625" style="81" customWidth="1"/>
    <col min="4607" max="4607" width="48.42578125" style="81" customWidth="1"/>
    <col min="4608" max="4608" width="13.85546875" style="81" customWidth="1"/>
    <col min="4609" max="4609" width="11.42578125" style="81" customWidth="1"/>
    <col min="4610" max="4610" width="11.85546875" style="81" customWidth="1"/>
    <col min="4611" max="4860" width="9.140625" style="81"/>
    <col min="4861" max="4861" width="11.5703125" style="81" customWidth="1"/>
    <col min="4862" max="4862" width="13.140625" style="81" customWidth="1"/>
    <col min="4863" max="4863" width="48.42578125" style="81" customWidth="1"/>
    <col min="4864" max="4864" width="13.85546875" style="81" customWidth="1"/>
    <col min="4865" max="4865" width="11.42578125" style="81" customWidth="1"/>
    <col min="4866" max="4866" width="11.85546875" style="81" customWidth="1"/>
    <col min="4867" max="5116" width="9.140625" style="81"/>
    <col min="5117" max="5117" width="11.5703125" style="81" customWidth="1"/>
    <col min="5118" max="5118" width="13.140625" style="81" customWidth="1"/>
    <col min="5119" max="5119" width="48.42578125" style="81" customWidth="1"/>
    <col min="5120" max="5120" width="13.85546875" style="81" customWidth="1"/>
    <col min="5121" max="5121" width="11.42578125" style="81" customWidth="1"/>
    <col min="5122" max="5122" width="11.85546875" style="81" customWidth="1"/>
    <col min="5123" max="5372" width="9.140625" style="81"/>
    <col min="5373" max="5373" width="11.5703125" style="81" customWidth="1"/>
    <col min="5374" max="5374" width="13.140625" style="81" customWidth="1"/>
    <col min="5375" max="5375" width="48.42578125" style="81" customWidth="1"/>
    <col min="5376" max="5376" width="13.85546875" style="81" customWidth="1"/>
    <col min="5377" max="5377" width="11.42578125" style="81" customWidth="1"/>
    <col min="5378" max="5378" width="11.85546875" style="81" customWidth="1"/>
    <col min="5379" max="5628" width="9.140625" style="81"/>
    <col min="5629" max="5629" width="11.5703125" style="81" customWidth="1"/>
    <col min="5630" max="5630" width="13.140625" style="81" customWidth="1"/>
    <col min="5631" max="5631" width="48.42578125" style="81" customWidth="1"/>
    <col min="5632" max="5632" width="13.85546875" style="81" customWidth="1"/>
    <col min="5633" max="5633" width="11.42578125" style="81" customWidth="1"/>
    <col min="5634" max="5634" width="11.85546875" style="81" customWidth="1"/>
    <col min="5635" max="5884" width="9.140625" style="81"/>
    <col min="5885" max="5885" width="11.5703125" style="81" customWidth="1"/>
    <col min="5886" max="5886" width="13.140625" style="81" customWidth="1"/>
    <col min="5887" max="5887" width="48.42578125" style="81" customWidth="1"/>
    <col min="5888" max="5888" width="13.85546875" style="81" customWidth="1"/>
    <col min="5889" max="5889" width="11.42578125" style="81" customWidth="1"/>
    <col min="5890" max="5890" width="11.85546875" style="81" customWidth="1"/>
    <col min="5891" max="6140" width="9.140625" style="81"/>
    <col min="6141" max="6141" width="11.5703125" style="81" customWidth="1"/>
    <col min="6142" max="6142" width="13.140625" style="81" customWidth="1"/>
    <col min="6143" max="6143" width="48.42578125" style="81" customWidth="1"/>
    <col min="6144" max="6144" width="13.85546875" style="81" customWidth="1"/>
    <col min="6145" max="6145" width="11.42578125" style="81" customWidth="1"/>
    <col min="6146" max="6146" width="11.85546875" style="81" customWidth="1"/>
    <col min="6147" max="6396" width="9.140625" style="81"/>
    <col min="6397" max="6397" width="11.5703125" style="81" customWidth="1"/>
    <col min="6398" max="6398" width="13.140625" style="81" customWidth="1"/>
    <col min="6399" max="6399" width="48.42578125" style="81" customWidth="1"/>
    <col min="6400" max="6400" width="13.85546875" style="81" customWidth="1"/>
    <col min="6401" max="6401" width="11.42578125" style="81" customWidth="1"/>
    <col min="6402" max="6402" width="11.85546875" style="81" customWidth="1"/>
    <col min="6403" max="6652" width="9.140625" style="81"/>
    <col min="6653" max="6653" width="11.5703125" style="81" customWidth="1"/>
    <col min="6654" max="6654" width="13.140625" style="81" customWidth="1"/>
    <col min="6655" max="6655" width="48.42578125" style="81" customWidth="1"/>
    <col min="6656" max="6656" width="13.85546875" style="81" customWidth="1"/>
    <col min="6657" max="6657" width="11.42578125" style="81" customWidth="1"/>
    <col min="6658" max="6658" width="11.85546875" style="81" customWidth="1"/>
    <col min="6659" max="6908" width="9.140625" style="81"/>
    <col min="6909" max="6909" width="11.5703125" style="81" customWidth="1"/>
    <col min="6910" max="6910" width="13.140625" style="81" customWidth="1"/>
    <col min="6911" max="6911" width="48.42578125" style="81" customWidth="1"/>
    <col min="6912" max="6912" width="13.85546875" style="81" customWidth="1"/>
    <col min="6913" max="6913" width="11.42578125" style="81" customWidth="1"/>
    <col min="6914" max="6914" width="11.85546875" style="81" customWidth="1"/>
    <col min="6915" max="7164" width="9.140625" style="81"/>
    <col min="7165" max="7165" width="11.5703125" style="81" customWidth="1"/>
    <col min="7166" max="7166" width="13.140625" style="81" customWidth="1"/>
    <col min="7167" max="7167" width="48.42578125" style="81" customWidth="1"/>
    <col min="7168" max="7168" width="13.85546875" style="81" customWidth="1"/>
    <col min="7169" max="7169" width="11.42578125" style="81" customWidth="1"/>
    <col min="7170" max="7170" width="11.85546875" style="81" customWidth="1"/>
    <col min="7171" max="7420" width="9.140625" style="81"/>
    <col min="7421" max="7421" width="11.5703125" style="81" customWidth="1"/>
    <col min="7422" max="7422" width="13.140625" style="81" customWidth="1"/>
    <col min="7423" max="7423" width="48.42578125" style="81" customWidth="1"/>
    <col min="7424" max="7424" width="13.85546875" style="81" customWidth="1"/>
    <col min="7425" max="7425" width="11.42578125" style="81" customWidth="1"/>
    <col min="7426" max="7426" width="11.85546875" style="81" customWidth="1"/>
    <col min="7427" max="7676" width="9.140625" style="81"/>
    <col min="7677" max="7677" width="11.5703125" style="81" customWidth="1"/>
    <col min="7678" max="7678" width="13.140625" style="81" customWidth="1"/>
    <col min="7679" max="7679" width="48.42578125" style="81" customWidth="1"/>
    <col min="7680" max="7680" width="13.85546875" style="81" customWidth="1"/>
    <col min="7681" max="7681" width="11.42578125" style="81" customWidth="1"/>
    <col min="7682" max="7682" width="11.85546875" style="81" customWidth="1"/>
    <col min="7683" max="7932" width="9.140625" style="81"/>
    <col min="7933" max="7933" width="11.5703125" style="81" customWidth="1"/>
    <col min="7934" max="7934" width="13.140625" style="81" customWidth="1"/>
    <col min="7935" max="7935" width="48.42578125" style="81" customWidth="1"/>
    <col min="7936" max="7936" width="13.85546875" style="81" customWidth="1"/>
    <col min="7937" max="7937" width="11.42578125" style="81" customWidth="1"/>
    <col min="7938" max="7938" width="11.85546875" style="81" customWidth="1"/>
    <col min="7939" max="8188" width="9.140625" style="81"/>
    <col min="8189" max="8189" width="11.5703125" style="81" customWidth="1"/>
    <col min="8190" max="8190" width="13.140625" style="81" customWidth="1"/>
    <col min="8191" max="8191" width="48.42578125" style="81" customWidth="1"/>
    <col min="8192" max="8192" width="13.85546875" style="81" customWidth="1"/>
    <col min="8193" max="8193" width="11.42578125" style="81" customWidth="1"/>
    <col min="8194" max="8194" width="11.85546875" style="81" customWidth="1"/>
    <col min="8195" max="8444" width="9.140625" style="81"/>
    <col min="8445" max="8445" width="11.5703125" style="81" customWidth="1"/>
    <col min="8446" max="8446" width="13.140625" style="81" customWidth="1"/>
    <col min="8447" max="8447" width="48.42578125" style="81" customWidth="1"/>
    <col min="8448" max="8448" width="13.85546875" style="81" customWidth="1"/>
    <col min="8449" max="8449" width="11.42578125" style="81" customWidth="1"/>
    <col min="8450" max="8450" width="11.85546875" style="81" customWidth="1"/>
    <col min="8451" max="8700" width="9.140625" style="81"/>
    <col min="8701" max="8701" width="11.5703125" style="81" customWidth="1"/>
    <col min="8702" max="8702" width="13.140625" style="81" customWidth="1"/>
    <col min="8703" max="8703" width="48.42578125" style="81" customWidth="1"/>
    <col min="8704" max="8704" width="13.85546875" style="81" customWidth="1"/>
    <col min="8705" max="8705" width="11.42578125" style="81" customWidth="1"/>
    <col min="8706" max="8706" width="11.85546875" style="81" customWidth="1"/>
    <col min="8707" max="8956" width="9.140625" style="81"/>
    <col min="8957" max="8957" width="11.5703125" style="81" customWidth="1"/>
    <col min="8958" max="8958" width="13.140625" style="81" customWidth="1"/>
    <col min="8959" max="8959" width="48.42578125" style="81" customWidth="1"/>
    <col min="8960" max="8960" width="13.85546875" style="81" customWidth="1"/>
    <col min="8961" max="8961" width="11.42578125" style="81" customWidth="1"/>
    <col min="8962" max="8962" width="11.85546875" style="81" customWidth="1"/>
    <col min="8963" max="9212" width="9.140625" style="81"/>
    <col min="9213" max="9213" width="11.5703125" style="81" customWidth="1"/>
    <col min="9214" max="9214" width="13.140625" style="81" customWidth="1"/>
    <col min="9215" max="9215" width="48.42578125" style="81" customWidth="1"/>
    <col min="9216" max="9216" width="13.85546875" style="81" customWidth="1"/>
    <col min="9217" max="9217" width="11.42578125" style="81" customWidth="1"/>
    <col min="9218" max="9218" width="11.85546875" style="81" customWidth="1"/>
    <col min="9219" max="9468" width="9.140625" style="81"/>
    <col min="9469" max="9469" width="11.5703125" style="81" customWidth="1"/>
    <col min="9470" max="9470" width="13.140625" style="81" customWidth="1"/>
    <col min="9471" max="9471" width="48.42578125" style="81" customWidth="1"/>
    <col min="9472" max="9472" width="13.85546875" style="81" customWidth="1"/>
    <col min="9473" max="9473" width="11.42578125" style="81" customWidth="1"/>
    <col min="9474" max="9474" width="11.85546875" style="81" customWidth="1"/>
    <col min="9475" max="9724" width="9.140625" style="81"/>
    <col min="9725" max="9725" width="11.5703125" style="81" customWidth="1"/>
    <col min="9726" max="9726" width="13.140625" style="81" customWidth="1"/>
    <col min="9727" max="9727" width="48.42578125" style="81" customWidth="1"/>
    <col min="9728" max="9728" width="13.85546875" style="81" customWidth="1"/>
    <col min="9729" max="9729" width="11.42578125" style="81" customWidth="1"/>
    <col min="9730" max="9730" width="11.85546875" style="81" customWidth="1"/>
    <col min="9731" max="9980" width="9.140625" style="81"/>
    <col min="9981" max="9981" width="11.5703125" style="81" customWidth="1"/>
    <col min="9982" max="9982" width="13.140625" style="81" customWidth="1"/>
    <col min="9983" max="9983" width="48.42578125" style="81" customWidth="1"/>
    <col min="9984" max="9984" width="13.85546875" style="81" customWidth="1"/>
    <col min="9985" max="9985" width="11.42578125" style="81" customWidth="1"/>
    <col min="9986" max="9986" width="11.85546875" style="81" customWidth="1"/>
    <col min="9987" max="10236" width="9.140625" style="81"/>
    <col min="10237" max="10237" width="11.5703125" style="81" customWidth="1"/>
    <col min="10238" max="10238" width="13.140625" style="81" customWidth="1"/>
    <col min="10239" max="10239" width="48.42578125" style="81" customWidth="1"/>
    <col min="10240" max="10240" width="13.85546875" style="81" customWidth="1"/>
    <col min="10241" max="10241" width="11.42578125" style="81" customWidth="1"/>
    <col min="10242" max="10242" width="11.85546875" style="81" customWidth="1"/>
    <col min="10243" max="10492" width="9.140625" style="81"/>
    <col min="10493" max="10493" width="11.5703125" style="81" customWidth="1"/>
    <col min="10494" max="10494" width="13.140625" style="81" customWidth="1"/>
    <col min="10495" max="10495" width="48.42578125" style="81" customWidth="1"/>
    <col min="10496" max="10496" width="13.85546875" style="81" customWidth="1"/>
    <col min="10497" max="10497" width="11.42578125" style="81" customWidth="1"/>
    <col min="10498" max="10498" width="11.85546875" style="81" customWidth="1"/>
    <col min="10499" max="10748" width="9.140625" style="81"/>
    <col min="10749" max="10749" width="11.5703125" style="81" customWidth="1"/>
    <col min="10750" max="10750" width="13.140625" style="81" customWidth="1"/>
    <col min="10751" max="10751" width="48.42578125" style="81" customWidth="1"/>
    <col min="10752" max="10752" width="13.85546875" style="81" customWidth="1"/>
    <col min="10753" max="10753" width="11.42578125" style="81" customWidth="1"/>
    <col min="10754" max="10754" width="11.85546875" style="81" customWidth="1"/>
    <col min="10755" max="11004" width="9.140625" style="81"/>
    <col min="11005" max="11005" width="11.5703125" style="81" customWidth="1"/>
    <col min="11006" max="11006" width="13.140625" style="81" customWidth="1"/>
    <col min="11007" max="11007" width="48.42578125" style="81" customWidth="1"/>
    <col min="11008" max="11008" width="13.85546875" style="81" customWidth="1"/>
    <col min="11009" max="11009" width="11.42578125" style="81" customWidth="1"/>
    <col min="11010" max="11010" width="11.85546875" style="81" customWidth="1"/>
    <col min="11011" max="11260" width="9.140625" style="81"/>
    <col min="11261" max="11261" width="11.5703125" style="81" customWidth="1"/>
    <col min="11262" max="11262" width="13.140625" style="81" customWidth="1"/>
    <col min="11263" max="11263" width="48.42578125" style="81" customWidth="1"/>
    <col min="11264" max="11264" width="13.85546875" style="81" customWidth="1"/>
    <col min="11265" max="11265" width="11.42578125" style="81" customWidth="1"/>
    <col min="11266" max="11266" width="11.85546875" style="81" customWidth="1"/>
    <col min="11267" max="11516" width="9.140625" style="81"/>
    <col min="11517" max="11517" width="11.5703125" style="81" customWidth="1"/>
    <col min="11518" max="11518" width="13.140625" style="81" customWidth="1"/>
    <col min="11519" max="11519" width="48.42578125" style="81" customWidth="1"/>
    <col min="11520" max="11520" width="13.85546875" style="81" customWidth="1"/>
    <col min="11521" max="11521" width="11.42578125" style="81" customWidth="1"/>
    <col min="11522" max="11522" width="11.85546875" style="81" customWidth="1"/>
    <col min="11523" max="11772" width="9.140625" style="81"/>
    <col min="11773" max="11773" width="11.5703125" style="81" customWidth="1"/>
    <col min="11774" max="11774" width="13.140625" style="81" customWidth="1"/>
    <col min="11775" max="11775" width="48.42578125" style="81" customWidth="1"/>
    <col min="11776" max="11776" width="13.85546875" style="81" customWidth="1"/>
    <col min="11777" max="11777" width="11.42578125" style="81" customWidth="1"/>
    <col min="11778" max="11778" width="11.85546875" style="81" customWidth="1"/>
    <col min="11779" max="12028" width="9.140625" style="81"/>
    <col min="12029" max="12029" width="11.5703125" style="81" customWidth="1"/>
    <col min="12030" max="12030" width="13.140625" style="81" customWidth="1"/>
    <col min="12031" max="12031" width="48.42578125" style="81" customWidth="1"/>
    <col min="12032" max="12032" width="13.85546875" style="81" customWidth="1"/>
    <col min="12033" max="12033" width="11.42578125" style="81" customWidth="1"/>
    <col min="12034" max="12034" width="11.85546875" style="81" customWidth="1"/>
    <col min="12035" max="12284" width="9.140625" style="81"/>
    <col min="12285" max="12285" width="11.5703125" style="81" customWidth="1"/>
    <col min="12286" max="12286" width="13.140625" style="81" customWidth="1"/>
    <col min="12287" max="12287" width="48.42578125" style="81" customWidth="1"/>
    <col min="12288" max="12288" width="13.85546875" style="81" customWidth="1"/>
    <col min="12289" max="12289" width="11.42578125" style="81" customWidth="1"/>
    <col min="12290" max="12290" width="11.85546875" style="81" customWidth="1"/>
    <col min="12291" max="12540" width="9.140625" style="81"/>
    <col min="12541" max="12541" width="11.5703125" style="81" customWidth="1"/>
    <col min="12542" max="12542" width="13.140625" style="81" customWidth="1"/>
    <col min="12543" max="12543" width="48.42578125" style="81" customWidth="1"/>
    <col min="12544" max="12544" width="13.85546875" style="81" customWidth="1"/>
    <col min="12545" max="12545" width="11.42578125" style="81" customWidth="1"/>
    <col min="12546" max="12546" width="11.85546875" style="81" customWidth="1"/>
    <col min="12547" max="12796" width="9.140625" style="81"/>
    <col min="12797" max="12797" width="11.5703125" style="81" customWidth="1"/>
    <col min="12798" max="12798" width="13.140625" style="81" customWidth="1"/>
    <col min="12799" max="12799" width="48.42578125" style="81" customWidth="1"/>
    <col min="12800" max="12800" width="13.85546875" style="81" customWidth="1"/>
    <col min="12801" max="12801" width="11.42578125" style="81" customWidth="1"/>
    <col min="12802" max="12802" width="11.85546875" style="81" customWidth="1"/>
    <col min="12803" max="13052" width="9.140625" style="81"/>
    <col min="13053" max="13053" width="11.5703125" style="81" customWidth="1"/>
    <col min="13054" max="13054" width="13.140625" style="81" customWidth="1"/>
    <col min="13055" max="13055" width="48.42578125" style="81" customWidth="1"/>
    <col min="13056" max="13056" width="13.85546875" style="81" customWidth="1"/>
    <col min="13057" max="13057" width="11.42578125" style="81" customWidth="1"/>
    <col min="13058" max="13058" width="11.85546875" style="81" customWidth="1"/>
    <col min="13059" max="13308" width="9.140625" style="81"/>
    <col min="13309" max="13309" width="11.5703125" style="81" customWidth="1"/>
    <col min="13310" max="13310" width="13.140625" style="81" customWidth="1"/>
    <col min="13311" max="13311" width="48.42578125" style="81" customWidth="1"/>
    <col min="13312" max="13312" width="13.85546875" style="81" customWidth="1"/>
    <col min="13313" max="13313" width="11.42578125" style="81" customWidth="1"/>
    <col min="13314" max="13314" width="11.85546875" style="81" customWidth="1"/>
    <col min="13315" max="13564" width="9.140625" style="81"/>
    <col min="13565" max="13565" width="11.5703125" style="81" customWidth="1"/>
    <col min="13566" max="13566" width="13.140625" style="81" customWidth="1"/>
    <col min="13567" max="13567" width="48.42578125" style="81" customWidth="1"/>
    <col min="13568" max="13568" width="13.85546875" style="81" customWidth="1"/>
    <col min="13569" max="13569" width="11.42578125" style="81" customWidth="1"/>
    <col min="13570" max="13570" width="11.85546875" style="81" customWidth="1"/>
    <col min="13571" max="13820" width="9.140625" style="81"/>
    <col min="13821" max="13821" width="11.5703125" style="81" customWidth="1"/>
    <col min="13822" max="13822" width="13.140625" style="81" customWidth="1"/>
    <col min="13823" max="13823" width="48.42578125" style="81" customWidth="1"/>
    <col min="13824" max="13824" width="13.85546875" style="81" customWidth="1"/>
    <col min="13825" max="13825" width="11.42578125" style="81" customWidth="1"/>
    <col min="13826" max="13826" width="11.85546875" style="81" customWidth="1"/>
    <col min="13827" max="14076" width="9.140625" style="81"/>
    <col min="14077" max="14077" width="11.5703125" style="81" customWidth="1"/>
    <col min="14078" max="14078" width="13.140625" style="81" customWidth="1"/>
    <col min="14079" max="14079" width="48.42578125" style="81" customWidth="1"/>
    <col min="14080" max="14080" width="13.85546875" style="81" customWidth="1"/>
    <col min="14081" max="14081" width="11.42578125" style="81" customWidth="1"/>
    <col min="14082" max="14082" width="11.85546875" style="81" customWidth="1"/>
    <col min="14083" max="14332" width="9.140625" style="81"/>
    <col min="14333" max="14333" width="11.5703125" style="81" customWidth="1"/>
    <col min="14334" max="14334" width="13.140625" style="81" customWidth="1"/>
    <col min="14335" max="14335" width="48.42578125" style="81" customWidth="1"/>
    <col min="14336" max="14336" width="13.85546875" style="81" customWidth="1"/>
    <col min="14337" max="14337" width="11.42578125" style="81" customWidth="1"/>
    <col min="14338" max="14338" width="11.85546875" style="81" customWidth="1"/>
    <col min="14339" max="14588" width="9.140625" style="81"/>
    <col min="14589" max="14589" width="11.5703125" style="81" customWidth="1"/>
    <col min="14590" max="14590" width="13.140625" style="81" customWidth="1"/>
    <col min="14591" max="14591" width="48.42578125" style="81" customWidth="1"/>
    <col min="14592" max="14592" width="13.85546875" style="81" customWidth="1"/>
    <col min="14593" max="14593" width="11.42578125" style="81" customWidth="1"/>
    <col min="14594" max="14594" width="11.85546875" style="81" customWidth="1"/>
    <col min="14595" max="14844" width="9.140625" style="81"/>
    <col min="14845" max="14845" width="11.5703125" style="81" customWidth="1"/>
    <col min="14846" max="14846" width="13.140625" style="81" customWidth="1"/>
    <col min="14847" max="14847" width="48.42578125" style="81" customWidth="1"/>
    <col min="14848" max="14848" width="13.85546875" style="81" customWidth="1"/>
    <col min="14849" max="14849" width="11.42578125" style="81" customWidth="1"/>
    <col min="14850" max="14850" width="11.85546875" style="81" customWidth="1"/>
    <col min="14851" max="15100" width="9.140625" style="81"/>
    <col min="15101" max="15101" width="11.5703125" style="81" customWidth="1"/>
    <col min="15102" max="15102" width="13.140625" style="81" customWidth="1"/>
    <col min="15103" max="15103" width="48.42578125" style="81" customWidth="1"/>
    <col min="15104" max="15104" width="13.85546875" style="81" customWidth="1"/>
    <col min="15105" max="15105" width="11.42578125" style="81" customWidth="1"/>
    <col min="15106" max="15106" width="11.85546875" style="81" customWidth="1"/>
    <col min="15107" max="15356" width="9.140625" style="81"/>
    <col min="15357" max="15357" width="11.5703125" style="81" customWidth="1"/>
    <col min="15358" max="15358" width="13.140625" style="81" customWidth="1"/>
    <col min="15359" max="15359" width="48.42578125" style="81" customWidth="1"/>
    <col min="15360" max="15360" width="13.85546875" style="81" customWidth="1"/>
    <col min="15361" max="15361" width="11.42578125" style="81" customWidth="1"/>
    <col min="15362" max="15362" width="11.85546875" style="81" customWidth="1"/>
    <col min="15363" max="15612" width="9.140625" style="81"/>
    <col min="15613" max="15613" width="11.5703125" style="81" customWidth="1"/>
    <col min="15614" max="15614" width="13.140625" style="81" customWidth="1"/>
    <col min="15615" max="15615" width="48.42578125" style="81" customWidth="1"/>
    <col min="15616" max="15616" width="13.85546875" style="81" customWidth="1"/>
    <col min="15617" max="15617" width="11.42578125" style="81" customWidth="1"/>
    <col min="15618" max="15618" width="11.85546875" style="81" customWidth="1"/>
    <col min="15619" max="15868" width="9.140625" style="81"/>
    <col min="15869" max="15869" width="11.5703125" style="81" customWidth="1"/>
    <col min="15870" max="15870" width="13.140625" style="81" customWidth="1"/>
    <col min="15871" max="15871" width="48.42578125" style="81" customWidth="1"/>
    <col min="15872" max="15872" width="13.85546875" style="81" customWidth="1"/>
    <col min="15873" max="15873" width="11.42578125" style="81" customWidth="1"/>
    <col min="15874" max="15874" width="11.85546875" style="81" customWidth="1"/>
    <col min="15875" max="16124" width="9.140625" style="81"/>
    <col min="16125" max="16125" width="11.5703125" style="81" customWidth="1"/>
    <col min="16126" max="16126" width="13.140625" style="81" customWidth="1"/>
    <col min="16127" max="16127" width="48.42578125" style="81" customWidth="1"/>
    <col min="16128" max="16128" width="13.85546875" style="81" customWidth="1"/>
    <col min="16129" max="16129" width="11.42578125" style="81" customWidth="1"/>
    <col min="16130" max="16130" width="11.85546875" style="81" customWidth="1"/>
    <col min="16131" max="16384" width="9.140625" style="81"/>
  </cols>
  <sheetData>
    <row r="1" spans="1:20" ht="18.75" x14ac:dyDescent="0.2">
      <c r="A1" s="263" t="s">
        <v>0</v>
      </c>
      <c r="B1" s="263"/>
      <c r="C1" s="263"/>
      <c r="D1" s="263"/>
      <c r="E1" s="263"/>
      <c r="F1" s="263"/>
      <c r="G1" s="263"/>
      <c r="H1" s="263"/>
      <c r="I1" s="263"/>
      <c r="J1" s="263"/>
    </row>
    <row r="2" spans="1:20" ht="11.25" customHeight="1" x14ac:dyDescent="0.2">
      <c r="A2" s="27"/>
      <c r="B2" s="27"/>
      <c r="C2" s="27"/>
      <c r="D2" s="27"/>
      <c r="E2" s="27"/>
      <c r="F2" s="27"/>
    </row>
    <row r="3" spans="1:20" ht="11.25" customHeight="1" x14ac:dyDescent="0.2"/>
    <row r="4" spans="1:20" ht="18.75" x14ac:dyDescent="0.2">
      <c r="A4" s="264" t="s">
        <v>3318</v>
      </c>
      <c r="B4" s="264"/>
      <c r="C4" s="264"/>
      <c r="D4" s="264"/>
      <c r="E4" s="264"/>
      <c r="F4" s="264"/>
      <c r="G4" s="264"/>
      <c r="H4" s="264"/>
      <c r="I4" s="264"/>
      <c r="J4" s="264"/>
    </row>
    <row r="5" spans="1:20" ht="12.75" customHeight="1" x14ac:dyDescent="0.2"/>
    <row r="6" spans="1:20" ht="12.75" customHeight="1" thickBot="1" x14ac:dyDescent="0.25">
      <c r="A6" s="265"/>
      <c r="B6" s="265"/>
      <c r="C6" s="265"/>
      <c r="D6" s="265"/>
      <c r="E6" s="265"/>
      <c r="F6" s="265"/>
    </row>
    <row r="7" spans="1:20" ht="12.75" customHeight="1" thickBot="1" x14ac:dyDescent="0.25">
      <c r="E7" s="270" t="s">
        <v>2968</v>
      </c>
      <c r="F7" s="271"/>
      <c r="G7" s="270" t="s">
        <v>2969</v>
      </c>
      <c r="H7" s="271"/>
      <c r="I7" s="272" t="s">
        <v>2970</v>
      </c>
      <c r="J7" s="271"/>
    </row>
    <row r="8" spans="1:20" ht="12.75" customHeight="1" x14ac:dyDescent="0.2">
      <c r="A8" s="266" t="s">
        <v>2</v>
      </c>
      <c r="B8" s="266" t="s">
        <v>3</v>
      </c>
      <c r="C8" s="268" t="s">
        <v>4</v>
      </c>
      <c r="D8" s="268" t="s">
        <v>5</v>
      </c>
      <c r="E8" s="252" t="s">
        <v>6</v>
      </c>
      <c r="F8" s="252"/>
      <c r="G8" s="252" t="s">
        <v>6</v>
      </c>
      <c r="H8" s="252"/>
      <c r="I8" s="252" t="s">
        <v>6</v>
      </c>
      <c r="J8" s="252"/>
    </row>
    <row r="9" spans="1:20" ht="39" thickBot="1" x14ac:dyDescent="0.25">
      <c r="A9" s="267"/>
      <c r="B9" s="267"/>
      <c r="C9" s="269"/>
      <c r="D9" s="269"/>
      <c r="E9" s="2" t="s">
        <v>7</v>
      </c>
      <c r="F9" s="3" t="s">
        <v>8</v>
      </c>
      <c r="G9" s="2" t="s">
        <v>7</v>
      </c>
      <c r="H9" s="3" t="s">
        <v>8</v>
      </c>
      <c r="I9" s="9" t="s">
        <v>7</v>
      </c>
      <c r="J9" s="10" t="s">
        <v>8</v>
      </c>
    </row>
    <row r="10" spans="1:20" ht="38.25" x14ac:dyDescent="0.2">
      <c r="A10" s="4">
        <v>1</v>
      </c>
      <c r="B10" s="4" t="s">
        <v>13</v>
      </c>
      <c r="C10" s="5" t="s">
        <v>14</v>
      </c>
      <c r="D10" s="4" t="s">
        <v>15</v>
      </c>
      <c r="E10" s="6">
        <f>ROUND('2,1'!E10*'1,2'!$E$28,0)</f>
        <v>3125</v>
      </c>
      <c r="F10" s="6">
        <f>ROUND('2,1'!F10*'1,2'!$E$28,0)</f>
        <v>3439</v>
      </c>
      <c r="G10" s="6">
        <f>ROUND('2,1'!G10*'1,2'!$E$28,0)</f>
        <v>5524</v>
      </c>
      <c r="H10" s="6">
        <f>ROUND('2,1'!H10*'1,2'!$E$28,0)</f>
        <v>6092</v>
      </c>
      <c r="I10" s="6">
        <f>ROUND('2,1'!I10*'1,2'!$E$28,0)</f>
        <v>6993</v>
      </c>
      <c r="J10" s="6">
        <f>ROUND('2,1'!J10*'1,2'!$E$28,0)</f>
        <v>7641</v>
      </c>
      <c r="L10" s="86"/>
      <c r="M10" s="163"/>
      <c r="N10" s="163"/>
      <c r="O10" s="163"/>
      <c r="P10" s="163"/>
      <c r="Q10" s="163"/>
      <c r="R10" s="163">
        <f t="shared" ref="R10" si="0">K10/J10</f>
        <v>0</v>
      </c>
      <c r="T10" s="82"/>
    </row>
    <row r="11" spans="1:20" ht="38.25" x14ac:dyDescent="0.2">
      <c r="A11" s="4">
        <v>2</v>
      </c>
      <c r="B11" s="4" t="s">
        <v>16</v>
      </c>
      <c r="C11" s="5" t="s">
        <v>17</v>
      </c>
      <c r="D11" s="4" t="s">
        <v>15</v>
      </c>
      <c r="E11" s="6">
        <f>E10*1.15</f>
        <v>3593.7499999999995</v>
      </c>
      <c r="F11" s="6">
        <f t="shared" ref="F11:J11" si="1">F10*1.15</f>
        <v>3954.85</v>
      </c>
      <c r="G11" s="6">
        <f t="shared" si="1"/>
        <v>6352.5999999999995</v>
      </c>
      <c r="H11" s="6">
        <f t="shared" si="1"/>
        <v>7005.7999999999993</v>
      </c>
      <c r="I11" s="6">
        <f t="shared" si="1"/>
        <v>8041.95</v>
      </c>
      <c r="J11" s="6">
        <f t="shared" si="1"/>
        <v>8787.15</v>
      </c>
      <c r="L11" s="86"/>
      <c r="M11" s="163"/>
      <c r="N11" s="163"/>
      <c r="O11" s="163"/>
      <c r="P11" s="163"/>
      <c r="Q11" s="163"/>
      <c r="R11" s="82"/>
      <c r="T11" s="82"/>
    </row>
    <row r="12" spans="1:20" ht="51" x14ac:dyDescent="0.2">
      <c r="A12" s="4">
        <v>3</v>
      </c>
      <c r="B12" s="4" t="s">
        <v>18</v>
      </c>
      <c r="C12" s="5" t="s">
        <v>19</v>
      </c>
      <c r="D12" s="4" t="s">
        <v>15</v>
      </c>
      <c r="E12" s="6">
        <f>E10*1.3</f>
        <v>4062.5</v>
      </c>
      <c r="F12" s="6">
        <f t="shared" ref="F12:J12" si="2">F10*1.3</f>
        <v>4470.7</v>
      </c>
      <c r="G12" s="6">
        <f t="shared" si="2"/>
        <v>7181.2</v>
      </c>
      <c r="H12" s="6">
        <f t="shared" si="2"/>
        <v>7919.6</v>
      </c>
      <c r="I12" s="6">
        <f t="shared" si="2"/>
        <v>9090.9</v>
      </c>
      <c r="J12" s="6">
        <f t="shared" si="2"/>
        <v>9933.3000000000011</v>
      </c>
      <c r="L12" s="86"/>
      <c r="M12" s="163"/>
      <c r="N12" s="163"/>
      <c r="O12" s="163"/>
      <c r="P12" s="163"/>
      <c r="Q12" s="163"/>
      <c r="R12" s="82"/>
      <c r="T12" s="82"/>
    </row>
    <row r="13" spans="1:20" ht="38.25" x14ac:dyDescent="0.2">
      <c r="A13" s="4">
        <v>4</v>
      </c>
      <c r="B13" s="4" t="s">
        <v>20</v>
      </c>
      <c r="C13" s="5" t="s">
        <v>21</v>
      </c>
      <c r="D13" s="4" t="s">
        <v>15</v>
      </c>
      <c r="E13" s="6">
        <f>E10*0.8</f>
        <v>2500</v>
      </c>
      <c r="F13" s="6">
        <f>F10*0.8</f>
        <v>2751.2000000000003</v>
      </c>
      <c r="G13" s="6">
        <f t="shared" ref="G13:J13" si="3">G10*0.8</f>
        <v>4419.2</v>
      </c>
      <c r="H13" s="6">
        <f t="shared" si="3"/>
        <v>4873.6000000000004</v>
      </c>
      <c r="I13" s="6">
        <f t="shared" si="3"/>
        <v>5594.4000000000005</v>
      </c>
      <c r="J13" s="6">
        <f t="shared" si="3"/>
        <v>6112.8</v>
      </c>
      <c r="L13" s="86"/>
      <c r="M13" s="163"/>
      <c r="N13" s="163"/>
      <c r="O13" s="163"/>
      <c r="P13" s="163"/>
      <c r="Q13" s="163"/>
      <c r="R13" s="82"/>
      <c r="T13" s="82"/>
    </row>
    <row r="14" spans="1:20" ht="38.25" x14ac:dyDescent="0.2">
      <c r="A14" s="4">
        <v>5</v>
      </c>
      <c r="B14" s="4" t="s">
        <v>22</v>
      </c>
      <c r="C14" s="5" t="s">
        <v>23</v>
      </c>
      <c r="D14" s="4" t="s">
        <v>15</v>
      </c>
      <c r="E14" s="6">
        <f>ROUND('2,1'!E14*'1,2'!$E$28,0)</f>
        <v>3913</v>
      </c>
      <c r="F14" s="6">
        <f>ROUND('2,1'!F14*'1,2'!$E$28,0)</f>
        <v>4307</v>
      </c>
      <c r="G14" s="6">
        <f>ROUND('2,1'!G14*'1,2'!$E$28,0)</f>
        <v>6918</v>
      </c>
      <c r="H14" s="6">
        <f>ROUND('2,1'!H14*'1,2'!$E$28,0)</f>
        <v>7630</v>
      </c>
      <c r="I14" s="6">
        <f>ROUND('2,1'!I14*'1,2'!$E$28,0)</f>
        <v>8756</v>
      </c>
      <c r="J14" s="6">
        <f>ROUND('2,1'!J14*'1,2'!$E$28,0)</f>
        <v>9566</v>
      </c>
      <c r="L14" s="86"/>
      <c r="M14" s="163"/>
      <c r="N14" s="163"/>
      <c r="O14" s="163"/>
      <c r="P14" s="163"/>
      <c r="Q14" s="163"/>
      <c r="R14" s="82"/>
      <c r="T14" s="82"/>
    </row>
    <row r="15" spans="1:20" ht="38.25" x14ac:dyDescent="0.2">
      <c r="A15" s="4">
        <v>6</v>
      </c>
      <c r="B15" s="4" t="s">
        <v>24</v>
      </c>
      <c r="C15" s="5" t="s">
        <v>25</v>
      </c>
      <c r="D15" s="4" t="s">
        <v>15</v>
      </c>
      <c r="E15" s="6">
        <f>E14*1.15</f>
        <v>4499.95</v>
      </c>
      <c r="F15" s="6">
        <f t="shared" ref="F15" si="4">F14*1.15</f>
        <v>4953.0499999999993</v>
      </c>
      <c r="G15" s="6">
        <f t="shared" ref="G15" si="5">G14*1.15</f>
        <v>7955.7</v>
      </c>
      <c r="H15" s="6">
        <f t="shared" ref="H15" si="6">H14*1.15</f>
        <v>8774.5</v>
      </c>
      <c r="I15" s="6">
        <f t="shared" ref="I15" si="7">I14*1.15</f>
        <v>10069.4</v>
      </c>
      <c r="J15" s="6">
        <f t="shared" ref="J15" si="8">J14*1.15</f>
        <v>11000.9</v>
      </c>
      <c r="L15" s="86"/>
      <c r="M15" s="163"/>
      <c r="N15" s="163"/>
      <c r="O15" s="163"/>
      <c r="P15" s="163"/>
      <c r="Q15" s="163"/>
      <c r="R15" s="82"/>
      <c r="T15" s="82"/>
    </row>
    <row r="16" spans="1:20" ht="51" x14ac:dyDescent="0.2">
      <c r="A16" s="4">
        <v>7</v>
      </c>
      <c r="B16" s="4" t="s">
        <v>26</v>
      </c>
      <c r="C16" s="5" t="s">
        <v>27</v>
      </c>
      <c r="D16" s="4" t="s">
        <v>15</v>
      </c>
      <c r="E16" s="6">
        <f>E14*1.3</f>
        <v>5086.9000000000005</v>
      </c>
      <c r="F16" s="6">
        <f t="shared" ref="F16:J16" si="9">F14*1.3</f>
        <v>5599.1</v>
      </c>
      <c r="G16" s="6">
        <f t="shared" si="9"/>
        <v>8993.4</v>
      </c>
      <c r="H16" s="6">
        <f t="shared" si="9"/>
        <v>9919</v>
      </c>
      <c r="I16" s="6">
        <f t="shared" si="9"/>
        <v>11382.800000000001</v>
      </c>
      <c r="J16" s="6">
        <f t="shared" si="9"/>
        <v>12435.800000000001</v>
      </c>
      <c r="L16" s="86"/>
      <c r="M16" s="163"/>
      <c r="N16" s="163"/>
      <c r="O16" s="163"/>
      <c r="P16" s="163"/>
      <c r="Q16" s="163"/>
      <c r="R16" s="82"/>
      <c r="T16" s="82"/>
    </row>
    <row r="17" spans="1:20" ht="38.25" x14ac:dyDescent="0.2">
      <c r="A17" s="4">
        <v>8</v>
      </c>
      <c r="B17" s="4" t="s">
        <v>28</v>
      </c>
      <c r="C17" s="5" t="s">
        <v>29</v>
      </c>
      <c r="D17" s="4" t="s">
        <v>15</v>
      </c>
      <c r="E17" s="6">
        <f>E14*0.8</f>
        <v>3130.4</v>
      </c>
      <c r="F17" s="6">
        <f>F14*0.8</f>
        <v>3445.6000000000004</v>
      </c>
      <c r="G17" s="6">
        <f t="shared" ref="G17:J17" si="10">G14*0.8</f>
        <v>5534.4000000000005</v>
      </c>
      <c r="H17" s="6">
        <f t="shared" si="10"/>
        <v>6104</v>
      </c>
      <c r="I17" s="6">
        <f t="shared" si="10"/>
        <v>7004.8</v>
      </c>
      <c r="J17" s="6">
        <f t="shared" si="10"/>
        <v>7652.8</v>
      </c>
      <c r="L17" s="86"/>
      <c r="M17" s="163"/>
      <c r="N17" s="163"/>
      <c r="O17" s="163"/>
      <c r="P17" s="163"/>
      <c r="Q17" s="163"/>
      <c r="R17" s="82"/>
      <c r="T17" s="82"/>
    </row>
    <row r="18" spans="1:20" ht="38.25" x14ac:dyDescent="0.2">
      <c r="A18" s="4">
        <v>9</v>
      </c>
      <c r="B18" s="4" t="s">
        <v>30</v>
      </c>
      <c r="C18" s="5" t="s">
        <v>31</v>
      </c>
      <c r="D18" s="4" t="s">
        <v>15</v>
      </c>
      <c r="E18" s="6">
        <f>ROUND('2,1'!E18*'1,2'!$E$28,0)</f>
        <v>4893</v>
      </c>
      <c r="F18" s="6">
        <f>ROUND('2,1'!F18*'1,2'!$E$28,0)</f>
        <v>5384</v>
      </c>
      <c r="G18" s="6">
        <f>ROUND('2,1'!G18*'1,2'!$E$28,0)</f>
        <v>8647</v>
      </c>
      <c r="H18" s="6">
        <f>ROUND('2,1'!H18*'1,2'!$E$28,0)</f>
        <v>9534</v>
      </c>
      <c r="I18" s="6">
        <f>ROUND('2,1'!I18*'1,2'!$E$28,0)</f>
        <v>10944</v>
      </c>
      <c r="J18" s="6">
        <f>ROUND('2,1'!J18*'1,2'!$E$28,0)</f>
        <v>11956</v>
      </c>
      <c r="L18" s="86"/>
      <c r="M18" s="163"/>
      <c r="N18" s="163"/>
      <c r="O18" s="163"/>
      <c r="P18" s="163"/>
      <c r="Q18" s="163"/>
      <c r="R18" s="82"/>
      <c r="T18" s="82"/>
    </row>
    <row r="19" spans="1:20" ht="38.25" x14ac:dyDescent="0.2">
      <c r="A19" s="4">
        <v>10</v>
      </c>
      <c r="B19" s="4" t="s">
        <v>32</v>
      </c>
      <c r="C19" s="5" t="s">
        <v>33</v>
      </c>
      <c r="D19" s="4" t="s">
        <v>15</v>
      </c>
      <c r="E19" s="6">
        <f>E18*1.15</f>
        <v>5626.95</v>
      </c>
      <c r="F19" s="6">
        <f t="shared" ref="F19" si="11">F18*1.15</f>
        <v>6191.5999999999995</v>
      </c>
      <c r="G19" s="6">
        <f t="shared" ref="G19" si="12">G18*1.15</f>
        <v>9944.0499999999993</v>
      </c>
      <c r="H19" s="6">
        <f t="shared" ref="H19" si="13">H18*1.15</f>
        <v>10964.099999999999</v>
      </c>
      <c r="I19" s="6">
        <f t="shared" ref="I19" si="14">I18*1.15</f>
        <v>12585.599999999999</v>
      </c>
      <c r="J19" s="6">
        <f t="shared" ref="J19" si="15">J18*1.15</f>
        <v>13749.4</v>
      </c>
      <c r="L19" s="86"/>
      <c r="M19" s="163"/>
      <c r="N19" s="163"/>
      <c r="O19" s="163"/>
      <c r="P19" s="163"/>
      <c r="Q19" s="163"/>
      <c r="R19" s="82"/>
      <c r="T19" s="82"/>
    </row>
    <row r="20" spans="1:20" ht="51" x14ac:dyDescent="0.2">
      <c r="A20" s="4">
        <v>11</v>
      </c>
      <c r="B20" s="4" t="s">
        <v>34</v>
      </c>
      <c r="C20" s="5" t="s">
        <v>35</v>
      </c>
      <c r="D20" s="4" t="s">
        <v>15</v>
      </c>
      <c r="E20" s="6">
        <f>E18*1.3</f>
        <v>6360.9000000000005</v>
      </c>
      <c r="F20" s="6">
        <f t="shared" ref="F20:J20" si="16">F18*1.3</f>
        <v>6999.2</v>
      </c>
      <c r="G20" s="6">
        <f t="shared" si="16"/>
        <v>11241.1</v>
      </c>
      <c r="H20" s="6">
        <f t="shared" si="16"/>
        <v>12394.2</v>
      </c>
      <c r="I20" s="6">
        <f t="shared" si="16"/>
        <v>14227.2</v>
      </c>
      <c r="J20" s="6">
        <f t="shared" si="16"/>
        <v>15542.800000000001</v>
      </c>
      <c r="L20" s="86"/>
      <c r="M20" s="163"/>
      <c r="N20" s="163"/>
      <c r="O20" s="163"/>
      <c r="P20" s="163"/>
      <c r="Q20" s="163"/>
      <c r="R20" s="82"/>
      <c r="T20" s="82"/>
    </row>
    <row r="21" spans="1:20" ht="38.25" x14ac:dyDescent="0.2">
      <c r="A21" s="4">
        <v>12</v>
      </c>
      <c r="B21" s="4" t="s">
        <v>36</v>
      </c>
      <c r="C21" s="5" t="s">
        <v>37</v>
      </c>
      <c r="D21" s="4" t="s">
        <v>15</v>
      </c>
      <c r="E21" s="6">
        <f>E18*0.8</f>
        <v>3914.4</v>
      </c>
      <c r="F21" s="6">
        <f>F18*0.8</f>
        <v>4307.2</v>
      </c>
      <c r="G21" s="6">
        <f t="shared" ref="G21:J21" si="17">G18*0.8</f>
        <v>6917.6</v>
      </c>
      <c r="H21" s="6">
        <f t="shared" si="17"/>
        <v>7627.2000000000007</v>
      </c>
      <c r="I21" s="6">
        <f t="shared" si="17"/>
        <v>8755.2000000000007</v>
      </c>
      <c r="J21" s="6">
        <f t="shared" si="17"/>
        <v>9564.8000000000011</v>
      </c>
      <c r="L21" s="86"/>
      <c r="M21" s="163"/>
      <c r="N21" s="163"/>
      <c r="O21" s="163"/>
      <c r="P21" s="163"/>
      <c r="Q21" s="163"/>
      <c r="R21" s="82"/>
      <c r="T21" s="82"/>
    </row>
    <row r="22" spans="1:20" ht="38.25" x14ac:dyDescent="0.2">
      <c r="A22" s="4">
        <v>13</v>
      </c>
      <c r="B22" s="4" t="s">
        <v>38</v>
      </c>
      <c r="C22" s="5" t="s">
        <v>39</v>
      </c>
      <c r="D22" s="4" t="s">
        <v>15</v>
      </c>
      <c r="E22" s="6">
        <f>ROUND('2,1'!E22*'1,2'!$E$28,0)</f>
        <v>6115</v>
      </c>
      <c r="F22" s="6">
        <f>ROUND('2,1'!F22*'1,2'!$E$28,0)</f>
        <v>0</v>
      </c>
      <c r="G22" s="6">
        <f>ROUND('2,1'!G22*'1,2'!$E$28,0)</f>
        <v>10808</v>
      </c>
      <c r="H22" s="6">
        <f>ROUND('2,1'!H22*'1,2'!$E$28,0)</f>
        <v>0</v>
      </c>
      <c r="I22" s="6">
        <f>ROUND('2,1'!I22*'1,2'!$E$28,0)</f>
        <v>13682</v>
      </c>
      <c r="J22" s="6">
        <f>ROUND('2,1'!J22*'1,2'!$E$28,0)</f>
        <v>0</v>
      </c>
      <c r="L22" s="86"/>
      <c r="M22" s="163"/>
      <c r="N22" s="163"/>
      <c r="O22" s="163"/>
      <c r="P22" s="163"/>
      <c r="Q22" s="163"/>
      <c r="R22" s="82"/>
      <c r="T22" s="82"/>
    </row>
    <row r="23" spans="1:20" ht="38.25" x14ac:dyDescent="0.2">
      <c r="A23" s="4">
        <v>14</v>
      </c>
      <c r="B23" s="4" t="s">
        <v>40</v>
      </c>
      <c r="C23" s="5" t="s">
        <v>41</v>
      </c>
      <c r="D23" s="4" t="s">
        <v>15</v>
      </c>
      <c r="E23" s="6">
        <f>E22*1.15</f>
        <v>7032.2499999999991</v>
      </c>
      <c r="F23" s="6">
        <f t="shared" ref="F23:I23" si="18">F22*1.15</f>
        <v>0</v>
      </c>
      <c r="G23" s="6">
        <f t="shared" si="18"/>
        <v>12429.199999999999</v>
      </c>
      <c r="H23" s="6">
        <f t="shared" si="18"/>
        <v>0</v>
      </c>
      <c r="I23" s="6">
        <f t="shared" si="18"/>
        <v>15734.3</v>
      </c>
      <c r="J23" s="6">
        <f>ROUND('2,1'!J23*'1,2'!$E$28,0)</f>
        <v>0</v>
      </c>
      <c r="L23" s="86"/>
      <c r="M23" s="163"/>
      <c r="N23" s="163"/>
      <c r="O23" s="163"/>
      <c r="P23" s="163"/>
      <c r="Q23" s="163"/>
      <c r="R23" s="82"/>
      <c r="T23" s="82"/>
    </row>
    <row r="24" spans="1:20" ht="51" x14ac:dyDescent="0.2">
      <c r="A24" s="4">
        <v>15</v>
      </c>
      <c r="B24" s="4" t="s">
        <v>42</v>
      </c>
      <c r="C24" s="5" t="s">
        <v>43</v>
      </c>
      <c r="D24" s="4" t="s">
        <v>15</v>
      </c>
      <c r="E24" s="6">
        <f>E22*1.3</f>
        <v>7949.5</v>
      </c>
      <c r="F24" s="6">
        <f t="shared" ref="F24:I24" si="19">F22*1.3</f>
        <v>0</v>
      </c>
      <c r="G24" s="6">
        <f t="shared" si="19"/>
        <v>14050.4</v>
      </c>
      <c r="H24" s="6">
        <f t="shared" si="19"/>
        <v>0</v>
      </c>
      <c r="I24" s="6">
        <f t="shared" si="19"/>
        <v>17786.600000000002</v>
      </c>
      <c r="J24" s="6">
        <f>ROUND('2,1'!J24*'1,2'!$E$28,0)</f>
        <v>0</v>
      </c>
      <c r="L24" s="86"/>
      <c r="M24" s="163"/>
      <c r="N24" s="163"/>
      <c r="O24" s="163"/>
      <c r="P24" s="163"/>
      <c r="Q24" s="163"/>
      <c r="R24" s="82"/>
      <c r="T24" s="82"/>
    </row>
    <row r="25" spans="1:20" ht="38.25" x14ac:dyDescent="0.2">
      <c r="A25" s="4">
        <v>16</v>
      </c>
      <c r="B25" s="4" t="s">
        <v>44</v>
      </c>
      <c r="C25" s="5" t="s">
        <v>45</v>
      </c>
      <c r="D25" s="4" t="s">
        <v>15</v>
      </c>
      <c r="E25" s="6">
        <f>E22*0.8</f>
        <v>4892</v>
      </c>
      <c r="F25" s="6">
        <f t="shared" ref="F25:I25" si="20">F22*0.8</f>
        <v>0</v>
      </c>
      <c r="G25" s="6">
        <f t="shared" si="20"/>
        <v>8646.4</v>
      </c>
      <c r="H25" s="6">
        <f t="shared" si="20"/>
        <v>0</v>
      </c>
      <c r="I25" s="6">
        <f t="shared" si="20"/>
        <v>10945.6</v>
      </c>
      <c r="J25" s="6">
        <f>ROUND('2,1'!J25*'1,2'!$E$28,0)</f>
        <v>0</v>
      </c>
      <c r="L25" s="86"/>
      <c r="M25" s="163"/>
      <c r="N25" s="163"/>
      <c r="O25" s="163"/>
      <c r="P25" s="163"/>
      <c r="Q25" s="163"/>
      <c r="R25" s="82"/>
      <c r="T25" s="82"/>
    </row>
    <row r="26" spans="1:20" ht="38.25" x14ac:dyDescent="0.2">
      <c r="A26" s="4">
        <v>17</v>
      </c>
      <c r="B26" s="4" t="s">
        <v>46</v>
      </c>
      <c r="C26" s="5" t="s">
        <v>47</v>
      </c>
      <c r="D26" s="4" t="s">
        <v>15</v>
      </c>
      <c r="E26" s="6">
        <f>ROUND('2,1'!E26*'1,2'!$E$28,0)</f>
        <v>11023</v>
      </c>
      <c r="F26" s="6">
        <f>ROUND('2,1'!F26*'1,2'!$E$28,0)</f>
        <v>0</v>
      </c>
      <c r="G26" s="6">
        <f>ROUND('2,1'!G26*'1,2'!$E$28,0)</f>
        <v>19750</v>
      </c>
      <c r="H26" s="6">
        <f>ROUND('2,1'!H26*'1,2'!$E$28,0)</f>
        <v>0</v>
      </c>
      <c r="I26" s="6">
        <f>ROUND('2,1'!I26*'1,2'!$E$28,0)</f>
        <v>24407</v>
      </c>
      <c r="J26" s="6">
        <f>ROUND('2,1'!J26*'1,2'!$E$28,0)</f>
        <v>0</v>
      </c>
      <c r="L26" s="86"/>
      <c r="M26" s="163"/>
      <c r="N26" s="163"/>
      <c r="O26" s="163"/>
      <c r="P26" s="163"/>
      <c r="Q26" s="163"/>
      <c r="R26" s="82"/>
      <c r="T26" s="82"/>
    </row>
    <row r="27" spans="1:20" ht="38.25" x14ac:dyDescent="0.2">
      <c r="A27" s="4">
        <v>18</v>
      </c>
      <c r="B27" s="4" t="s">
        <v>48</v>
      </c>
      <c r="C27" s="5" t="s">
        <v>49</v>
      </c>
      <c r="D27" s="4" t="s">
        <v>15</v>
      </c>
      <c r="E27" s="6">
        <f>E26*1.15</f>
        <v>12676.449999999999</v>
      </c>
      <c r="F27" s="6">
        <f>ROUND('2,1'!F27*'1,2'!$E$28,0)</f>
        <v>0</v>
      </c>
      <c r="G27" s="6">
        <f>G26*1.15</f>
        <v>22712.5</v>
      </c>
      <c r="H27" s="6">
        <f>ROUND('2,1'!H27*'1,2'!$E$28,0)</f>
        <v>0</v>
      </c>
      <c r="I27" s="6">
        <f>I26*1.15</f>
        <v>28068.05</v>
      </c>
      <c r="J27" s="6">
        <f>ROUND('2,1'!J27*'1,2'!$E$28,0)</f>
        <v>0</v>
      </c>
      <c r="L27" s="86"/>
      <c r="M27" s="163"/>
      <c r="N27" s="163"/>
      <c r="O27" s="163"/>
      <c r="P27" s="163"/>
      <c r="Q27" s="163"/>
      <c r="R27" s="82"/>
      <c r="T27" s="82"/>
    </row>
    <row r="28" spans="1:20" ht="51" x14ac:dyDescent="0.2">
      <c r="A28" s="4">
        <v>19</v>
      </c>
      <c r="B28" s="4" t="s">
        <v>50</v>
      </c>
      <c r="C28" s="5" t="s">
        <v>51</v>
      </c>
      <c r="D28" s="4" t="s">
        <v>15</v>
      </c>
      <c r="E28" s="6">
        <f>E26*1.3</f>
        <v>14329.9</v>
      </c>
      <c r="F28" s="6">
        <f>ROUND('2,1'!F28*'1,2'!$E$28,0)</f>
        <v>0</v>
      </c>
      <c r="G28" s="6">
        <f>G26*1.3</f>
        <v>25675</v>
      </c>
      <c r="H28" s="6">
        <f>ROUND('2,1'!H28*'1,2'!$E$28,0)</f>
        <v>0</v>
      </c>
      <c r="I28" s="6">
        <f>I26*1.3</f>
        <v>31729.100000000002</v>
      </c>
      <c r="J28" s="6">
        <f>ROUND('2,1'!J28*'1,2'!$E$28,0)</f>
        <v>0</v>
      </c>
      <c r="L28" s="86"/>
      <c r="M28" s="163"/>
      <c r="N28" s="163"/>
      <c r="O28" s="163"/>
      <c r="P28" s="163"/>
      <c r="Q28" s="163"/>
      <c r="R28" s="82"/>
      <c r="T28" s="82"/>
    </row>
    <row r="29" spans="1:20" ht="38.25" x14ac:dyDescent="0.2">
      <c r="A29" s="4">
        <v>20</v>
      </c>
      <c r="B29" s="4" t="s">
        <v>52</v>
      </c>
      <c r="C29" s="5" t="s">
        <v>53</v>
      </c>
      <c r="D29" s="4" t="s">
        <v>15</v>
      </c>
      <c r="E29" s="6">
        <f>E26*0.8</f>
        <v>8818.4</v>
      </c>
      <c r="F29" s="6">
        <f>ROUND('2,1'!F29*'1,2'!$E$28,0)</f>
        <v>0</v>
      </c>
      <c r="G29" s="6">
        <f>G26*0.8</f>
        <v>15800</v>
      </c>
      <c r="H29" s="6">
        <f>ROUND('2,1'!H29*'1,2'!$E$28,0)</f>
        <v>0</v>
      </c>
      <c r="I29" s="6">
        <f>I26*0.8</f>
        <v>19525.600000000002</v>
      </c>
      <c r="J29" s="6">
        <f>ROUND('2,1'!J29*'1,2'!$E$28,0)</f>
        <v>0</v>
      </c>
      <c r="L29" s="86"/>
      <c r="M29" s="163"/>
      <c r="N29" s="163"/>
      <c r="O29" s="163"/>
      <c r="P29" s="163"/>
      <c r="Q29" s="163"/>
      <c r="R29" s="82"/>
      <c r="T29" s="82"/>
    </row>
    <row r="30" spans="1:20" ht="38.25" x14ac:dyDescent="0.2">
      <c r="A30" s="4">
        <v>21</v>
      </c>
      <c r="B30" s="4" t="s">
        <v>54</v>
      </c>
      <c r="C30" s="5" t="s">
        <v>55</v>
      </c>
      <c r="D30" s="4" t="s">
        <v>15</v>
      </c>
      <c r="E30" s="6">
        <f>ROUND('2,1'!E30*'1,2'!$E$28,0)</f>
        <v>13779</v>
      </c>
      <c r="F30" s="6">
        <f>ROUND('2,1'!F30*'1,2'!$E$28,0)</f>
        <v>0</v>
      </c>
      <c r="G30" s="6">
        <f>ROUND('2,1'!G30*'1,2'!$E$28,0)</f>
        <v>24689</v>
      </c>
      <c r="H30" s="6">
        <f>ROUND('2,1'!H30*'1,2'!$E$28,0)</f>
        <v>0</v>
      </c>
      <c r="I30" s="6">
        <f>ROUND('2,1'!I30*'1,2'!$E$28,0)</f>
        <v>30506</v>
      </c>
      <c r="J30" s="6">
        <f>ROUND('2,1'!J30*'1,2'!$E$28,0)</f>
        <v>0</v>
      </c>
      <c r="L30" s="86"/>
      <c r="M30" s="163"/>
      <c r="N30" s="163"/>
      <c r="O30" s="163"/>
      <c r="P30" s="163"/>
      <c r="Q30" s="163"/>
      <c r="R30" s="82"/>
      <c r="T30" s="82"/>
    </row>
    <row r="31" spans="1:20" ht="38.25" x14ac:dyDescent="0.2">
      <c r="A31" s="4">
        <v>22</v>
      </c>
      <c r="B31" s="4" t="s">
        <v>56</v>
      </c>
      <c r="C31" s="5" t="s">
        <v>57</v>
      </c>
      <c r="D31" s="4" t="s">
        <v>15</v>
      </c>
      <c r="E31" s="6">
        <f>E30*1.15</f>
        <v>15845.849999999999</v>
      </c>
      <c r="F31" s="6">
        <f>ROUND('2,1'!F31*'1,2'!$E$28,0)</f>
        <v>0</v>
      </c>
      <c r="G31" s="6">
        <f>G30*1.15</f>
        <v>28392.35</v>
      </c>
      <c r="H31" s="6">
        <f>ROUND('2,1'!H31*'1,2'!$E$28,0)</f>
        <v>0</v>
      </c>
      <c r="I31" s="6">
        <f>I30*1.15</f>
        <v>35081.899999999994</v>
      </c>
      <c r="J31" s="6">
        <f>ROUND('2,1'!J31*'1,2'!$E$28,0)</f>
        <v>0</v>
      </c>
      <c r="L31" s="86"/>
      <c r="M31" s="163"/>
      <c r="N31" s="163"/>
      <c r="O31" s="163"/>
      <c r="P31" s="163"/>
      <c r="Q31" s="163"/>
      <c r="R31" s="82"/>
      <c r="T31" s="82"/>
    </row>
    <row r="32" spans="1:20" ht="51" x14ac:dyDescent="0.2">
      <c r="A32" s="4">
        <v>23</v>
      </c>
      <c r="B32" s="4" t="s">
        <v>58</v>
      </c>
      <c r="C32" s="5" t="s">
        <v>59</v>
      </c>
      <c r="D32" s="4" t="s">
        <v>15</v>
      </c>
      <c r="E32" s="6">
        <f>E30*1.3</f>
        <v>17912.7</v>
      </c>
      <c r="F32" s="6">
        <f>ROUND('2,1'!F32*'1,2'!$E$28,0)</f>
        <v>0</v>
      </c>
      <c r="G32" s="6">
        <f>G30*1.3</f>
        <v>32095.7</v>
      </c>
      <c r="H32" s="6">
        <f>ROUND('2,1'!H32*'1,2'!$E$28,0)</f>
        <v>0</v>
      </c>
      <c r="I32" s="6">
        <f>I30*1.3</f>
        <v>39657.800000000003</v>
      </c>
      <c r="J32" s="6">
        <f>ROUND('2,1'!J32*'1,2'!$E$28,0)</f>
        <v>0</v>
      </c>
      <c r="L32" s="86"/>
      <c r="M32" s="163"/>
      <c r="N32" s="163"/>
      <c r="O32" s="163"/>
      <c r="P32" s="163"/>
      <c r="Q32" s="163"/>
      <c r="R32" s="82"/>
      <c r="T32" s="82"/>
    </row>
    <row r="33" spans="1:20" ht="38.25" x14ac:dyDescent="0.2">
      <c r="A33" s="4">
        <v>24</v>
      </c>
      <c r="B33" s="4" t="s">
        <v>60</v>
      </c>
      <c r="C33" s="5" t="s">
        <v>61</v>
      </c>
      <c r="D33" s="4" t="s">
        <v>15</v>
      </c>
      <c r="E33" s="6">
        <f>E30*0.8</f>
        <v>11023.2</v>
      </c>
      <c r="F33" s="6">
        <f>ROUND('2,1'!F33*'1,2'!$E$28,0)</f>
        <v>0</v>
      </c>
      <c r="G33" s="6">
        <f>G30*0.8</f>
        <v>19751.2</v>
      </c>
      <c r="H33" s="6">
        <f>ROUND('2,1'!H33*'1,2'!$E$28,0)</f>
        <v>0</v>
      </c>
      <c r="I33" s="6">
        <f>I30*0.8</f>
        <v>24404.800000000003</v>
      </c>
      <c r="J33" s="6">
        <f>ROUND('2,1'!J33*'1,2'!$E$28,0)</f>
        <v>0</v>
      </c>
      <c r="L33" s="86"/>
      <c r="M33" s="163"/>
      <c r="N33" s="163"/>
      <c r="O33" s="163"/>
      <c r="P33" s="163"/>
      <c r="Q33" s="163"/>
      <c r="R33" s="82"/>
      <c r="T33" s="82"/>
    </row>
    <row r="34" spans="1:20" ht="38.25" x14ac:dyDescent="0.2">
      <c r="A34" s="4">
        <v>25</v>
      </c>
      <c r="B34" s="4" t="s">
        <v>62</v>
      </c>
      <c r="C34" s="5" t="s">
        <v>63</v>
      </c>
      <c r="D34" s="4" t="s">
        <v>15</v>
      </c>
      <c r="E34" s="6">
        <f>ROUND('2,1'!E34*'1,2'!$E$28,0)</f>
        <v>17221</v>
      </c>
      <c r="F34" s="6">
        <f>ROUND('2,1'!F34*'1,2'!$E$28,0)</f>
        <v>0</v>
      </c>
      <c r="G34" s="6">
        <f>ROUND('2,1'!G34*'1,2'!$E$28,0)</f>
        <v>30860</v>
      </c>
      <c r="H34" s="6">
        <f>ROUND('2,1'!H34*'1,2'!$E$28,0)</f>
        <v>0</v>
      </c>
      <c r="I34" s="6">
        <f>ROUND('2,1'!I34*'1,2'!$E$28,0)</f>
        <v>38132</v>
      </c>
      <c r="J34" s="6">
        <f>ROUND('2,1'!J34*'1,2'!$E$28,0)</f>
        <v>0</v>
      </c>
      <c r="L34" s="86"/>
      <c r="M34" s="163"/>
      <c r="N34" s="163"/>
      <c r="O34" s="163"/>
      <c r="P34" s="163"/>
      <c r="Q34" s="163"/>
      <c r="R34" s="82"/>
      <c r="T34" s="82"/>
    </row>
    <row r="35" spans="1:20" ht="38.25" x14ac:dyDescent="0.2">
      <c r="A35" s="4">
        <v>26</v>
      </c>
      <c r="B35" s="4" t="s">
        <v>64</v>
      </c>
      <c r="C35" s="5" t="s">
        <v>65</v>
      </c>
      <c r="D35" s="4" t="s">
        <v>15</v>
      </c>
      <c r="E35" s="6">
        <f>E34*1.15</f>
        <v>19804.149999999998</v>
      </c>
      <c r="F35" s="6">
        <f>ROUND('2,1'!F35*'1,2'!$E$28,0)</f>
        <v>0</v>
      </c>
      <c r="G35" s="6">
        <f>G34*1.15</f>
        <v>35489</v>
      </c>
      <c r="H35" s="6">
        <f>ROUND('2,1'!H35*'1,2'!$E$28,0)</f>
        <v>0</v>
      </c>
      <c r="I35" s="6">
        <f>I34*1.15</f>
        <v>43851.799999999996</v>
      </c>
      <c r="J35" s="6">
        <f>ROUND('2,1'!J35*'1,2'!$E$28,0)</f>
        <v>0</v>
      </c>
      <c r="L35" s="86"/>
      <c r="M35" s="163"/>
      <c r="N35" s="163"/>
      <c r="O35" s="163"/>
      <c r="P35" s="163"/>
      <c r="Q35" s="163"/>
      <c r="R35" s="82"/>
      <c r="T35" s="82"/>
    </row>
    <row r="36" spans="1:20" ht="51" x14ac:dyDescent="0.2">
      <c r="A36" s="4">
        <v>27</v>
      </c>
      <c r="B36" s="4" t="s">
        <v>66</v>
      </c>
      <c r="C36" s="5" t="s">
        <v>67</v>
      </c>
      <c r="D36" s="4" t="s">
        <v>15</v>
      </c>
      <c r="E36" s="6">
        <f>E34*1.3</f>
        <v>22387.3</v>
      </c>
      <c r="F36" s="6">
        <f>ROUND('2,1'!F36*'1,2'!$E$28,0)</f>
        <v>0</v>
      </c>
      <c r="G36" s="6">
        <f>G34*1.3</f>
        <v>40118</v>
      </c>
      <c r="H36" s="6">
        <f>ROUND('2,1'!H36*'1,2'!$E$28,0)</f>
        <v>0</v>
      </c>
      <c r="I36" s="6">
        <f>I34*1.3</f>
        <v>49571.6</v>
      </c>
      <c r="J36" s="6">
        <f>ROUND('2,1'!J36*'1,2'!$E$28,0)</f>
        <v>0</v>
      </c>
      <c r="L36" s="86"/>
      <c r="M36" s="163"/>
      <c r="N36" s="163"/>
      <c r="O36" s="163"/>
      <c r="P36" s="163"/>
      <c r="Q36" s="163"/>
      <c r="R36" s="82"/>
      <c r="T36" s="82"/>
    </row>
    <row r="37" spans="1:20" ht="38.25" x14ac:dyDescent="0.2">
      <c r="A37" s="4">
        <v>28</v>
      </c>
      <c r="B37" s="4" t="s">
        <v>68</v>
      </c>
      <c r="C37" s="5" t="s">
        <v>69</v>
      </c>
      <c r="D37" s="4" t="s">
        <v>15</v>
      </c>
      <c r="E37" s="6">
        <f>E34*0.8</f>
        <v>13776.800000000001</v>
      </c>
      <c r="F37" s="6">
        <f>ROUND('2,1'!F37*'1,2'!$E$28,0)</f>
        <v>0</v>
      </c>
      <c r="G37" s="6">
        <f>G34*0.8</f>
        <v>24688</v>
      </c>
      <c r="H37" s="6">
        <f>ROUND('2,1'!H37*'1,2'!$E$28,0)</f>
        <v>0</v>
      </c>
      <c r="I37" s="6">
        <f>I34*0.8</f>
        <v>30505.600000000002</v>
      </c>
      <c r="J37" s="6">
        <f>ROUND('2,1'!J37*'1,2'!$E$28,0)</f>
        <v>0</v>
      </c>
      <c r="L37" s="86"/>
      <c r="M37" s="163"/>
      <c r="N37" s="163"/>
      <c r="O37" s="163"/>
      <c r="P37" s="163"/>
      <c r="Q37" s="163"/>
      <c r="R37" s="82"/>
      <c r="T37" s="82"/>
    </row>
    <row r="38" spans="1:20" ht="38.25" x14ac:dyDescent="0.2">
      <c r="A38" s="4">
        <v>29</v>
      </c>
      <c r="B38" s="4" t="s">
        <v>70</v>
      </c>
      <c r="C38" s="5" t="s">
        <v>71</v>
      </c>
      <c r="D38" s="4" t="s">
        <v>15</v>
      </c>
      <c r="E38" s="6">
        <f>ROUND('2,1'!E38*'1,2'!$E$28,0)</f>
        <v>1958</v>
      </c>
      <c r="F38" s="6">
        <f>ROUND('2,1'!F38*'1,2'!$E$28,0)</f>
        <v>2152</v>
      </c>
      <c r="G38" s="6">
        <f>ROUND('2,1'!G38*'1,2'!$E$28,0)</f>
        <v>3459</v>
      </c>
      <c r="H38" s="6">
        <f>ROUND('2,1'!H38*'1,2'!$E$28,0)</f>
        <v>3814</v>
      </c>
      <c r="I38" s="6">
        <f>ROUND('2,1'!I38*'1,2'!$E$28,0)</f>
        <v>4376</v>
      </c>
      <c r="J38" s="6">
        <f>ROUND('2,1'!J38*'1,2'!$E$28,0)</f>
        <v>4783</v>
      </c>
      <c r="L38" s="86"/>
      <c r="M38" s="163"/>
      <c r="N38" s="163"/>
      <c r="O38" s="163"/>
      <c r="P38" s="163"/>
      <c r="Q38" s="163"/>
      <c r="R38" s="82"/>
      <c r="T38" s="82"/>
    </row>
    <row r="39" spans="1:20" ht="38.25" x14ac:dyDescent="0.2">
      <c r="A39" s="4">
        <v>30</v>
      </c>
      <c r="B39" s="4" t="s">
        <v>72</v>
      </c>
      <c r="C39" s="5" t="s">
        <v>73</v>
      </c>
      <c r="D39" s="4" t="s">
        <v>15</v>
      </c>
      <c r="E39" s="6">
        <f>E38*1.3</f>
        <v>2545.4</v>
      </c>
      <c r="F39" s="6">
        <f t="shared" ref="F39:J39" si="21">F38*1.3</f>
        <v>2797.6</v>
      </c>
      <c r="G39" s="6">
        <f t="shared" si="21"/>
        <v>4496.7</v>
      </c>
      <c r="H39" s="6">
        <f t="shared" si="21"/>
        <v>4958.2</v>
      </c>
      <c r="I39" s="6">
        <f t="shared" si="21"/>
        <v>5688.8</v>
      </c>
      <c r="J39" s="6">
        <f t="shared" si="21"/>
        <v>6217.9000000000005</v>
      </c>
      <c r="L39" s="86"/>
      <c r="M39" s="163"/>
      <c r="N39" s="163"/>
      <c r="O39" s="163"/>
      <c r="P39" s="163"/>
      <c r="Q39" s="163"/>
      <c r="R39" s="82"/>
      <c r="T39" s="82"/>
    </row>
    <row r="40" spans="1:20" ht="38.25" x14ac:dyDescent="0.2">
      <c r="A40" s="4">
        <v>31</v>
      </c>
      <c r="B40" s="4" t="s">
        <v>74</v>
      </c>
      <c r="C40" s="5" t="s">
        <v>75</v>
      </c>
      <c r="D40" s="4" t="s">
        <v>15</v>
      </c>
      <c r="E40" s="6">
        <f>E38*0.7</f>
        <v>1370.6</v>
      </c>
      <c r="F40" s="6">
        <f>F38*0.7</f>
        <v>1506.3999999999999</v>
      </c>
      <c r="G40" s="6">
        <f t="shared" ref="G40:J40" si="22">G38*0.7</f>
        <v>2421.2999999999997</v>
      </c>
      <c r="H40" s="6">
        <f t="shared" si="22"/>
        <v>2669.7999999999997</v>
      </c>
      <c r="I40" s="6">
        <f t="shared" si="22"/>
        <v>3063.2</v>
      </c>
      <c r="J40" s="6">
        <f t="shared" si="22"/>
        <v>3348.1</v>
      </c>
      <c r="L40" s="86"/>
      <c r="M40" s="163"/>
      <c r="N40" s="163"/>
      <c r="O40" s="163"/>
      <c r="P40" s="163"/>
      <c r="Q40" s="163"/>
      <c r="R40" s="82"/>
      <c r="T40" s="82"/>
    </row>
    <row r="41" spans="1:20" ht="38.25" x14ac:dyDescent="0.2">
      <c r="A41" s="4">
        <v>32</v>
      </c>
      <c r="B41" s="4" t="s">
        <v>76</v>
      </c>
      <c r="C41" s="5" t="s">
        <v>77</v>
      </c>
      <c r="D41" s="4" t="s">
        <v>15</v>
      </c>
      <c r="E41" s="6">
        <f>ROUND('2,1'!E41*'1,2'!$E$28,0)</f>
        <v>2604</v>
      </c>
      <c r="F41" s="6">
        <f>ROUND('2,1'!F41*'1,2'!$E$28,0)</f>
        <v>2796</v>
      </c>
      <c r="G41" s="6">
        <f>ROUND('2,1'!G41*'1,2'!$E$28,0)</f>
        <v>4266</v>
      </c>
      <c r="H41" s="6">
        <f>ROUND('2,1'!H41*'1,2'!$E$28,0)</f>
        <v>4700</v>
      </c>
      <c r="I41" s="6">
        <f>ROUND('2,1'!I41*'1,2'!$E$28,0)</f>
        <v>6359</v>
      </c>
      <c r="J41" s="6">
        <f>ROUND('2,1'!J41*'1,2'!$E$28,0)</f>
        <v>6733</v>
      </c>
      <c r="L41" s="86"/>
      <c r="M41" s="163"/>
      <c r="N41" s="163"/>
      <c r="O41" s="163"/>
      <c r="P41" s="163"/>
      <c r="Q41" s="163"/>
      <c r="R41" s="82"/>
      <c r="T41" s="82"/>
    </row>
    <row r="42" spans="1:20" ht="38.25" x14ac:dyDescent="0.2">
      <c r="A42" s="4">
        <v>33</v>
      </c>
      <c r="B42" s="4" t="s">
        <v>78</v>
      </c>
      <c r="C42" s="5" t="s">
        <v>79</v>
      </c>
      <c r="D42" s="4" t="s">
        <v>15</v>
      </c>
      <c r="E42" s="6">
        <f>E41*1.3</f>
        <v>3385.2000000000003</v>
      </c>
      <c r="F42" s="6">
        <f t="shared" ref="F42" si="23">F41*1.3</f>
        <v>3634.8</v>
      </c>
      <c r="G42" s="6">
        <f t="shared" ref="G42" si="24">G41*1.3</f>
        <v>5545.8</v>
      </c>
      <c r="H42" s="6">
        <f t="shared" ref="H42" si="25">H41*1.3</f>
        <v>6110</v>
      </c>
      <c r="I42" s="6">
        <f t="shared" ref="I42" si="26">I41*1.3</f>
        <v>8266.7000000000007</v>
      </c>
      <c r="J42" s="6">
        <f t="shared" ref="J42" si="27">J41*1.3</f>
        <v>8752.9</v>
      </c>
      <c r="L42" s="86"/>
      <c r="M42" s="163"/>
      <c r="N42" s="163"/>
      <c r="O42" s="163"/>
      <c r="P42" s="163"/>
      <c r="Q42" s="163"/>
      <c r="R42" s="82"/>
      <c r="T42" s="82"/>
    </row>
    <row r="43" spans="1:20" ht="38.25" x14ac:dyDescent="0.2">
      <c r="A43" s="4">
        <v>34</v>
      </c>
      <c r="B43" s="4" t="s">
        <v>80</v>
      </c>
      <c r="C43" s="5" t="s">
        <v>81</v>
      </c>
      <c r="D43" s="4" t="s">
        <v>15</v>
      </c>
      <c r="E43" s="6">
        <f>E41*0.7</f>
        <v>1822.8</v>
      </c>
      <c r="F43" s="6">
        <f>F41*0.7</f>
        <v>1957.1999999999998</v>
      </c>
      <c r="G43" s="6">
        <f t="shared" ref="G43:J43" si="28">G41*0.7</f>
        <v>2986.2</v>
      </c>
      <c r="H43" s="6">
        <f t="shared" si="28"/>
        <v>3290</v>
      </c>
      <c r="I43" s="6">
        <f t="shared" si="28"/>
        <v>4451.2999999999993</v>
      </c>
      <c r="J43" s="6">
        <f t="shared" si="28"/>
        <v>4713.0999999999995</v>
      </c>
      <c r="L43" s="86"/>
      <c r="M43" s="163"/>
      <c r="N43" s="163"/>
      <c r="O43" s="163"/>
      <c r="P43" s="163"/>
      <c r="Q43" s="163"/>
      <c r="R43" s="82"/>
      <c r="T43" s="82"/>
    </row>
    <row r="44" spans="1:20" ht="38.25" x14ac:dyDescent="0.2">
      <c r="A44" s="4">
        <v>35</v>
      </c>
      <c r="B44" s="4" t="s">
        <v>82</v>
      </c>
      <c r="C44" s="5" t="s">
        <v>83</v>
      </c>
      <c r="D44" s="4" t="s">
        <v>15</v>
      </c>
      <c r="E44" s="6">
        <f>ROUND('2,1'!E44*'1,2'!$E$28,0)</f>
        <v>2717</v>
      </c>
      <c r="F44" s="6">
        <f>ROUND('2,1'!F44*'1,2'!$E$28,0)</f>
        <v>2991</v>
      </c>
      <c r="G44" s="6">
        <f>ROUND('2,1'!G44*'1,2'!$E$28,0)</f>
        <v>4804</v>
      </c>
      <c r="H44" s="6">
        <f>ROUND('2,1'!H44*'1,2'!$E$28,0)</f>
        <v>5297</v>
      </c>
      <c r="I44" s="6">
        <f>ROUND('2,1'!I44*'1,2'!$E$28,0)</f>
        <v>6080</v>
      </c>
      <c r="J44" s="6">
        <f>ROUND('2,1'!J44*'1,2'!$E$28,0)</f>
        <v>6643</v>
      </c>
      <c r="L44" s="86"/>
      <c r="M44" s="163"/>
      <c r="N44" s="163"/>
      <c r="O44" s="163"/>
      <c r="P44" s="163"/>
      <c r="Q44" s="163"/>
      <c r="R44" s="82"/>
      <c r="T44" s="82"/>
    </row>
    <row r="45" spans="1:20" ht="38.25" x14ac:dyDescent="0.2">
      <c r="A45" s="4">
        <v>36</v>
      </c>
      <c r="B45" s="4" t="s">
        <v>84</v>
      </c>
      <c r="C45" s="5" t="s">
        <v>85</v>
      </c>
      <c r="D45" s="4" t="s">
        <v>15</v>
      </c>
      <c r="E45" s="6">
        <f>E44*1.3</f>
        <v>3532.1</v>
      </c>
      <c r="F45" s="6">
        <f t="shared" ref="F45" si="29">F44*1.3</f>
        <v>3888.3</v>
      </c>
      <c r="G45" s="6">
        <f t="shared" ref="G45" si="30">G44*1.3</f>
        <v>6245.2</v>
      </c>
      <c r="H45" s="6">
        <f t="shared" ref="H45" si="31">H44*1.3</f>
        <v>6886.1</v>
      </c>
      <c r="I45" s="6">
        <f t="shared" ref="I45" si="32">I44*1.3</f>
        <v>7904</v>
      </c>
      <c r="J45" s="6">
        <f t="shared" ref="J45" si="33">J44*1.3</f>
        <v>8635.9</v>
      </c>
      <c r="L45" s="86"/>
      <c r="M45" s="163"/>
      <c r="N45" s="163"/>
      <c r="O45" s="163"/>
      <c r="P45" s="163"/>
      <c r="Q45" s="163"/>
      <c r="R45" s="82"/>
      <c r="T45" s="82"/>
    </row>
    <row r="46" spans="1:20" ht="38.25" x14ac:dyDescent="0.2">
      <c r="A46" s="4">
        <v>37</v>
      </c>
      <c r="B46" s="4" t="s">
        <v>86</v>
      </c>
      <c r="C46" s="5" t="s">
        <v>87</v>
      </c>
      <c r="D46" s="4" t="s">
        <v>15</v>
      </c>
      <c r="E46" s="6">
        <f>E44*0.7</f>
        <v>1901.8999999999999</v>
      </c>
      <c r="F46" s="6">
        <f>F44*0.7</f>
        <v>2093.6999999999998</v>
      </c>
      <c r="G46" s="6">
        <f t="shared" ref="G46:J46" si="34">G44*0.7</f>
        <v>3362.7999999999997</v>
      </c>
      <c r="H46" s="6">
        <f t="shared" si="34"/>
        <v>3707.8999999999996</v>
      </c>
      <c r="I46" s="6">
        <f t="shared" si="34"/>
        <v>4256</v>
      </c>
      <c r="J46" s="6">
        <f t="shared" si="34"/>
        <v>4650.0999999999995</v>
      </c>
      <c r="L46" s="86"/>
      <c r="M46" s="163"/>
      <c r="N46" s="163"/>
      <c r="O46" s="163"/>
      <c r="P46" s="163"/>
      <c r="Q46" s="163"/>
      <c r="R46" s="82"/>
      <c r="T46" s="82"/>
    </row>
    <row r="47" spans="1:20" ht="38.25" x14ac:dyDescent="0.2">
      <c r="A47" s="4">
        <v>38</v>
      </c>
      <c r="B47" s="4" t="s">
        <v>88</v>
      </c>
      <c r="C47" s="5" t="s">
        <v>89</v>
      </c>
      <c r="D47" s="4" t="s">
        <v>15</v>
      </c>
      <c r="E47" s="6">
        <f>ROUND('2,1'!E47*'1,2'!$E$28,0)</f>
        <v>3913</v>
      </c>
      <c r="F47" s="6">
        <f>ROUND('2,1'!F47*'1,2'!$E$28,0)</f>
        <v>4307</v>
      </c>
      <c r="G47" s="6">
        <f>ROUND('2,1'!G47*'1,2'!$E$28,0)</f>
        <v>6918</v>
      </c>
      <c r="H47" s="6">
        <f>ROUND('2,1'!H47*'1,2'!$E$28,0)</f>
        <v>7630</v>
      </c>
      <c r="I47" s="6">
        <f>ROUND('2,1'!I47*'1,2'!$E$28,0)</f>
        <v>8756</v>
      </c>
      <c r="J47" s="6">
        <f>ROUND('2,1'!J47*'1,2'!$E$28,0)</f>
        <v>9566</v>
      </c>
      <c r="L47" s="86"/>
      <c r="M47" s="163"/>
      <c r="N47" s="163"/>
      <c r="O47" s="163"/>
      <c r="P47" s="163"/>
      <c r="Q47" s="163"/>
      <c r="R47" s="82"/>
      <c r="T47" s="82"/>
    </row>
    <row r="48" spans="1:20" ht="38.25" x14ac:dyDescent="0.2">
      <c r="A48" s="4">
        <v>39</v>
      </c>
      <c r="B48" s="4" t="s">
        <v>90</v>
      </c>
      <c r="C48" s="5" t="s">
        <v>91</v>
      </c>
      <c r="D48" s="4" t="s">
        <v>15</v>
      </c>
      <c r="E48" s="6">
        <f>E47*1.3</f>
        <v>5086.9000000000005</v>
      </c>
      <c r="F48" s="6">
        <f t="shared" ref="F48" si="35">F47*1.3</f>
        <v>5599.1</v>
      </c>
      <c r="G48" s="6">
        <f t="shared" ref="G48" si="36">G47*1.3</f>
        <v>8993.4</v>
      </c>
      <c r="H48" s="6">
        <f t="shared" ref="H48" si="37">H47*1.3</f>
        <v>9919</v>
      </c>
      <c r="I48" s="6">
        <f t="shared" ref="I48" si="38">I47*1.3</f>
        <v>11382.800000000001</v>
      </c>
      <c r="J48" s="6">
        <f t="shared" ref="J48" si="39">J47*1.3</f>
        <v>12435.800000000001</v>
      </c>
      <c r="L48" s="86"/>
      <c r="M48" s="163"/>
      <c r="N48" s="163"/>
      <c r="O48" s="163"/>
      <c r="P48" s="163"/>
      <c r="Q48" s="163"/>
      <c r="R48" s="82"/>
      <c r="T48" s="82"/>
    </row>
    <row r="49" spans="1:20" ht="38.25" x14ac:dyDescent="0.2">
      <c r="A49" s="4">
        <v>40</v>
      </c>
      <c r="B49" s="4" t="s">
        <v>92</v>
      </c>
      <c r="C49" s="5" t="s">
        <v>93</v>
      </c>
      <c r="D49" s="4" t="s">
        <v>15</v>
      </c>
      <c r="E49" s="6">
        <f>E47*0.7</f>
        <v>2739.1</v>
      </c>
      <c r="F49" s="6">
        <f>F47*0.7</f>
        <v>3014.8999999999996</v>
      </c>
      <c r="G49" s="6">
        <f t="shared" ref="G49:J49" si="40">G47*0.7</f>
        <v>4842.5999999999995</v>
      </c>
      <c r="H49" s="6">
        <f t="shared" si="40"/>
        <v>5341</v>
      </c>
      <c r="I49" s="6">
        <f t="shared" si="40"/>
        <v>6129.2</v>
      </c>
      <c r="J49" s="6">
        <f t="shared" si="40"/>
        <v>6696.2</v>
      </c>
      <c r="L49" s="86"/>
      <c r="M49" s="163"/>
      <c r="N49" s="163"/>
      <c r="O49" s="163"/>
      <c r="P49" s="163"/>
      <c r="Q49" s="163"/>
      <c r="R49" s="82"/>
      <c r="T49" s="82"/>
    </row>
    <row r="50" spans="1:20" ht="38.25" x14ac:dyDescent="0.2">
      <c r="A50" s="4">
        <v>41</v>
      </c>
      <c r="B50" s="4" t="s">
        <v>94</v>
      </c>
      <c r="C50" s="5" t="s">
        <v>95</v>
      </c>
      <c r="D50" s="4" t="s">
        <v>15</v>
      </c>
      <c r="E50" s="6">
        <f>ROUND('2,1'!E50*'1,2'!$E$28,0)</f>
        <v>4757</v>
      </c>
      <c r="F50" s="6">
        <f>ROUND('2,1'!F50*'1,2'!$E$28,0)</f>
        <v>5233</v>
      </c>
      <c r="G50" s="6">
        <f>ROUND('2,1'!G50*'1,2'!$E$28,0)</f>
        <v>8406</v>
      </c>
      <c r="H50" s="6">
        <f>ROUND('2,1'!H50*'1,2'!$E$28,0)</f>
        <v>9270</v>
      </c>
      <c r="I50" s="6">
        <f>ROUND('2,1'!I50*'1,2'!$E$28,0)</f>
        <v>10640</v>
      </c>
      <c r="J50" s="6">
        <f>ROUND('2,1'!J50*'1,2'!$E$28,0)</f>
        <v>11624</v>
      </c>
      <c r="L50" s="86"/>
      <c r="M50" s="163"/>
      <c r="N50" s="163"/>
      <c r="O50" s="163"/>
      <c r="P50" s="163"/>
      <c r="Q50" s="163"/>
      <c r="R50" s="82"/>
      <c r="T50" s="82"/>
    </row>
    <row r="51" spans="1:20" ht="38.25" x14ac:dyDescent="0.2">
      <c r="A51" s="4">
        <v>42</v>
      </c>
      <c r="B51" s="4" t="s">
        <v>96</v>
      </c>
      <c r="C51" s="5" t="s">
        <v>97</v>
      </c>
      <c r="D51" s="4" t="s">
        <v>15</v>
      </c>
      <c r="E51" s="6">
        <f>E50*1.3</f>
        <v>6184.1</v>
      </c>
      <c r="F51" s="6">
        <f t="shared" ref="F51" si="41">F50*1.3</f>
        <v>6802.9000000000005</v>
      </c>
      <c r="G51" s="6">
        <f t="shared" ref="G51" si="42">G50*1.3</f>
        <v>10927.800000000001</v>
      </c>
      <c r="H51" s="6">
        <f t="shared" ref="H51" si="43">H50*1.3</f>
        <v>12051</v>
      </c>
      <c r="I51" s="6">
        <f t="shared" ref="I51" si="44">I50*1.3</f>
        <v>13832</v>
      </c>
      <c r="J51" s="6">
        <f t="shared" ref="J51" si="45">J50*1.3</f>
        <v>15111.2</v>
      </c>
      <c r="L51" s="86"/>
      <c r="M51" s="163"/>
      <c r="N51" s="163"/>
      <c r="O51" s="163"/>
      <c r="P51" s="163"/>
      <c r="Q51" s="163"/>
      <c r="R51" s="82"/>
      <c r="T51" s="82"/>
    </row>
    <row r="52" spans="1:20" ht="38.25" x14ac:dyDescent="0.2">
      <c r="A52" s="4">
        <v>43</v>
      </c>
      <c r="B52" s="4" t="s">
        <v>98</v>
      </c>
      <c r="C52" s="5" t="s">
        <v>99</v>
      </c>
      <c r="D52" s="4" t="s">
        <v>15</v>
      </c>
      <c r="E52" s="6">
        <f>E50*0.7</f>
        <v>3329.8999999999996</v>
      </c>
      <c r="F52" s="6">
        <f>F50*0.7</f>
        <v>3663.1</v>
      </c>
      <c r="G52" s="6">
        <f t="shared" ref="G52:J52" si="46">G50*0.7</f>
        <v>5884.2</v>
      </c>
      <c r="H52" s="6">
        <f t="shared" si="46"/>
        <v>6489</v>
      </c>
      <c r="I52" s="6">
        <f t="shared" si="46"/>
        <v>7447.9999999999991</v>
      </c>
      <c r="J52" s="6">
        <f t="shared" si="46"/>
        <v>8136.7999999999993</v>
      </c>
      <c r="L52" s="86"/>
      <c r="M52" s="163"/>
      <c r="N52" s="163"/>
      <c r="O52" s="163"/>
      <c r="P52" s="163"/>
      <c r="Q52" s="163"/>
      <c r="R52" s="82"/>
      <c r="T52" s="82"/>
    </row>
    <row r="53" spans="1:20" ht="38.25" x14ac:dyDescent="0.2">
      <c r="A53" s="4">
        <v>44</v>
      </c>
      <c r="B53" s="4" t="s">
        <v>100</v>
      </c>
      <c r="C53" s="5" t="s">
        <v>101</v>
      </c>
      <c r="D53" s="4" t="s">
        <v>15</v>
      </c>
      <c r="E53" s="6">
        <f>ROUND('2,1'!E53*'1,2'!$E$28,0)</f>
        <v>5773</v>
      </c>
      <c r="F53" s="6">
        <f>ROUND('2,1'!F53*'1,2'!$E$28,0)</f>
        <v>0</v>
      </c>
      <c r="G53" s="6">
        <f>ROUND('2,1'!G53*'1,2'!$E$28,0)</f>
        <v>10208</v>
      </c>
      <c r="H53" s="6">
        <f>ROUND('2,1'!H53*'1,2'!$E$28,0)</f>
        <v>0</v>
      </c>
      <c r="I53" s="6">
        <f>ROUND('2,1'!I53*'1,2'!$E$28,0)</f>
        <v>12922</v>
      </c>
      <c r="J53" s="6">
        <f>ROUND('2,1'!J53*'1,2'!$E$28,0)</f>
        <v>0</v>
      </c>
      <c r="L53" s="86"/>
      <c r="M53" s="163"/>
      <c r="N53" s="163"/>
      <c r="O53" s="163"/>
      <c r="P53" s="163"/>
      <c r="Q53" s="163"/>
      <c r="R53" s="82"/>
      <c r="T53" s="82"/>
    </row>
    <row r="54" spans="1:20" ht="38.25" x14ac:dyDescent="0.2">
      <c r="A54" s="4">
        <v>45</v>
      </c>
      <c r="B54" s="4" t="s">
        <v>102</v>
      </c>
      <c r="C54" s="5" t="s">
        <v>103</v>
      </c>
      <c r="D54" s="4" t="s">
        <v>15</v>
      </c>
      <c r="E54" s="6">
        <f>E53*1.3</f>
        <v>7504.9000000000005</v>
      </c>
      <c r="F54" s="6">
        <f t="shared" ref="F54" si="47">F53*1.3</f>
        <v>0</v>
      </c>
      <c r="G54" s="6">
        <f t="shared" ref="G54" si="48">G53*1.3</f>
        <v>13270.4</v>
      </c>
      <c r="H54" s="6">
        <f t="shared" ref="H54" si="49">H53*1.3</f>
        <v>0</v>
      </c>
      <c r="I54" s="6">
        <f t="shared" ref="I54" si="50">I53*1.3</f>
        <v>16798.600000000002</v>
      </c>
      <c r="J54" s="6">
        <f t="shared" ref="J54" si="51">J53*1.3</f>
        <v>0</v>
      </c>
      <c r="L54" s="86"/>
      <c r="M54" s="163"/>
      <c r="N54" s="163"/>
      <c r="O54" s="163"/>
      <c r="P54" s="163"/>
      <c r="Q54" s="163"/>
      <c r="R54" s="82"/>
      <c r="T54" s="82"/>
    </row>
    <row r="55" spans="1:20" ht="38.25" x14ac:dyDescent="0.2">
      <c r="A55" s="4">
        <v>46</v>
      </c>
      <c r="B55" s="4" t="s">
        <v>104</v>
      </c>
      <c r="C55" s="5" t="s">
        <v>105</v>
      </c>
      <c r="D55" s="4" t="s">
        <v>15</v>
      </c>
      <c r="E55" s="6">
        <f>E53*0.7</f>
        <v>4041.1</v>
      </c>
      <c r="F55" s="6">
        <f>F53*0.7</f>
        <v>0</v>
      </c>
      <c r="G55" s="6">
        <f t="shared" ref="G55:J55" si="52">G53*0.7</f>
        <v>7145.5999999999995</v>
      </c>
      <c r="H55" s="6">
        <f t="shared" si="52"/>
        <v>0</v>
      </c>
      <c r="I55" s="6">
        <f t="shared" si="52"/>
        <v>9045.4</v>
      </c>
      <c r="J55" s="6">
        <f t="shared" si="52"/>
        <v>0</v>
      </c>
      <c r="L55" s="86"/>
      <c r="M55" s="163"/>
      <c r="N55" s="163"/>
      <c r="O55" s="163"/>
      <c r="P55" s="163"/>
      <c r="Q55" s="163"/>
      <c r="R55" s="82"/>
      <c r="T55" s="82"/>
    </row>
    <row r="56" spans="1:20" ht="38.25" x14ac:dyDescent="0.2">
      <c r="A56" s="4">
        <v>47</v>
      </c>
      <c r="B56" s="4" t="s">
        <v>106</v>
      </c>
      <c r="C56" s="5" t="s">
        <v>107</v>
      </c>
      <c r="D56" s="4" t="s">
        <v>15</v>
      </c>
      <c r="E56" s="6">
        <f>ROUND('2,1'!E56*'1,2'!$E$28,0)</f>
        <v>10037</v>
      </c>
      <c r="F56" s="6">
        <f>ROUND('2,1'!F56*'1,2'!$E$28,0)</f>
        <v>0</v>
      </c>
      <c r="G56" s="6">
        <f>ROUND('2,1'!G56*'1,2'!$E$28,0)</f>
        <v>17987</v>
      </c>
      <c r="H56" s="6">
        <f>ROUND('2,1'!H56*'1,2'!$E$28,0)</f>
        <v>0</v>
      </c>
      <c r="I56" s="6">
        <f>ROUND('2,1'!I56*'1,2'!$E$28,0)</f>
        <v>22225</v>
      </c>
      <c r="J56" s="6">
        <f>ROUND('2,1'!J56*'1,2'!$E$28,0)</f>
        <v>0</v>
      </c>
      <c r="L56" s="86"/>
      <c r="M56" s="163"/>
      <c r="N56" s="163"/>
      <c r="O56" s="163"/>
      <c r="P56" s="163"/>
      <c r="Q56" s="163"/>
      <c r="R56" s="82"/>
      <c r="T56" s="82"/>
    </row>
    <row r="57" spans="1:20" ht="38.25" x14ac:dyDescent="0.2">
      <c r="A57" s="4">
        <v>48</v>
      </c>
      <c r="B57" s="4" t="s">
        <v>108</v>
      </c>
      <c r="C57" s="5" t="s">
        <v>109</v>
      </c>
      <c r="D57" s="4" t="s">
        <v>15</v>
      </c>
      <c r="E57" s="6">
        <f>E56*1.3</f>
        <v>13048.1</v>
      </c>
      <c r="F57" s="6">
        <f t="shared" ref="F57" si="53">F56*1.3</f>
        <v>0</v>
      </c>
      <c r="G57" s="6">
        <f t="shared" ref="G57" si="54">G56*1.3</f>
        <v>23383.100000000002</v>
      </c>
      <c r="H57" s="6">
        <f t="shared" ref="H57" si="55">H56*1.3</f>
        <v>0</v>
      </c>
      <c r="I57" s="6">
        <f t="shared" ref="I57" si="56">I56*1.3</f>
        <v>28892.5</v>
      </c>
      <c r="J57" s="6">
        <f t="shared" ref="J57" si="57">J56*1.3</f>
        <v>0</v>
      </c>
      <c r="L57" s="86"/>
      <c r="M57" s="163"/>
      <c r="N57" s="163"/>
      <c r="O57" s="163"/>
      <c r="P57" s="163"/>
      <c r="Q57" s="163"/>
      <c r="R57" s="82"/>
      <c r="T57" s="82"/>
    </row>
    <row r="58" spans="1:20" ht="38.25" x14ac:dyDescent="0.2">
      <c r="A58" s="4">
        <v>49</v>
      </c>
      <c r="B58" s="4" t="s">
        <v>110</v>
      </c>
      <c r="C58" s="5" t="s">
        <v>111</v>
      </c>
      <c r="D58" s="4" t="s">
        <v>15</v>
      </c>
      <c r="E58" s="6">
        <f>E56*0.7</f>
        <v>7025.9</v>
      </c>
      <c r="F58" s="6">
        <f>F56*0.7</f>
        <v>0</v>
      </c>
      <c r="G58" s="6">
        <f t="shared" ref="G58:J58" si="58">G56*0.7</f>
        <v>12590.9</v>
      </c>
      <c r="H58" s="6">
        <f t="shared" si="58"/>
        <v>0</v>
      </c>
      <c r="I58" s="6">
        <f t="shared" si="58"/>
        <v>15557.499999999998</v>
      </c>
      <c r="J58" s="6">
        <f t="shared" si="58"/>
        <v>0</v>
      </c>
      <c r="L58" s="86"/>
      <c r="M58" s="163"/>
      <c r="N58" s="163"/>
      <c r="O58" s="163"/>
      <c r="P58" s="163"/>
      <c r="Q58" s="163"/>
      <c r="R58" s="82"/>
      <c r="T58" s="82"/>
    </row>
    <row r="59" spans="1:20" ht="38.25" x14ac:dyDescent="0.2">
      <c r="A59" s="4">
        <v>50</v>
      </c>
      <c r="B59" s="4" t="s">
        <v>112</v>
      </c>
      <c r="C59" s="5" t="s">
        <v>113</v>
      </c>
      <c r="D59" s="4" t="s">
        <v>15</v>
      </c>
      <c r="E59" s="6">
        <f>ROUND('2,1'!E59*'1,2'!$E$28,0)</f>
        <v>2541</v>
      </c>
      <c r="F59" s="6">
        <f>ROUND('2,1'!F59*'1,2'!$E$28,0)</f>
        <v>2797</v>
      </c>
      <c r="G59" s="6">
        <f>ROUND('2,1'!G59*'1,2'!$E$28,0)</f>
        <v>4493</v>
      </c>
      <c r="H59" s="6">
        <f>ROUND('2,1'!H59*'1,2'!$E$28,0)</f>
        <v>4953</v>
      </c>
      <c r="I59" s="6">
        <f>ROUND('2,1'!I59*'1,2'!$E$28,0)</f>
        <v>5685</v>
      </c>
      <c r="J59" s="6">
        <f>ROUND('2,1'!J59*'1,2'!$E$28,0)</f>
        <v>6211</v>
      </c>
      <c r="L59" s="86"/>
      <c r="M59" s="163"/>
      <c r="N59" s="163"/>
      <c r="O59" s="163"/>
      <c r="P59" s="163"/>
      <c r="Q59" s="163"/>
      <c r="R59" s="82"/>
      <c r="T59" s="82"/>
    </row>
    <row r="60" spans="1:20" ht="38.25" x14ac:dyDescent="0.2">
      <c r="A60" s="4">
        <v>51</v>
      </c>
      <c r="B60" s="4" t="s">
        <v>114</v>
      </c>
      <c r="C60" s="5" t="s">
        <v>115</v>
      </c>
      <c r="D60" s="4" t="s">
        <v>15</v>
      </c>
      <c r="E60" s="6">
        <f>ROUND('2,1'!E60*'1,2'!$E$28,0)</f>
        <v>3004</v>
      </c>
      <c r="F60" s="6">
        <f>ROUND('2,1'!F60*'1,2'!$E$28,0)</f>
        <v>3305</v>
      </c>
      <c r="G60" s="6">
        <f>ROUND('2,1'!G60*'1,2'!$E$28,0)</f>
        <v>5309</v>
      </c>
      <c r="H60" s="6">
        <f>ROUND('2,1'!H60*'1,2'!$E$28,0)</f>
        <v>5854</v>
      </c>
      <c r="I60" s="6">
        <f>ROUND('2,1'!I60*'1,2'!$E$28,0)</f>
        <v>6719</v>
      </c>
      <c r="J60" s="6">
        <f>ROUND('2,1'!J60*'1,2'!$E$28,0)</f>
        <v>7340</v>
      </c>
      <c r="L60" s="86"/>
      <c r="M60" s="163"/>
      <c r="N60" s="163"/>
      <c r="O60" s="163"/>
      <c r="P60" s="163"/>
      <c r="Q60" s="163"/>
      <c r="R60" s="82"/>
      <c r="T60" s="82"/>
    </row>
    <row r="61" spans="1:20" ht="25.5" x14ac:dyDescent="0.2">
      <c r="A61" s="4">
        <v>52</v>
      </c>
      <c r="B61" s="4" t="s">
        <v>116</v>
      </c>
      <c r="C61" s="5" t="s">
        <v>117</v>
      </c>
      <c r="D61" s="4" t="s">
        <v>15</v>
      </c>
      <c r="E61" s="6">
        <f>ROUND('2,1'!E61*'1,2'!$E$28,0)</f>
        <v>3533</v>
      </c>
      <c r="F61" s="6">
        <f>ROUND('2,1'!F61*'1,2'!$E$28,0)</f>
        <v>3888</v>
      </c>
      <c r="G61" s="6">
        <f>ROUND('2,1'!G61*'1,2'!$E$28,0)</f>
        <v>6245</v>
      </c>
      <c r="H61" s="6">
        <f>ROUND('2,1'!H61*'1,2'!$E$28,0)</f>
        <v>6888</v>
      </c>
      <c r="I61" s="6">
        <f>ROUND('2,1'!I61*'1,2'!$E$28,0)</f>
        <v>7905</v>
      </c>
      <c r="J61" s="6">
        <f>ROUND('2,1'!J61*'1,2'!$E$28,0)</f>
        <v>8635</v>
      </c>
      <c r="L61" s="86"/>
      <c r="M61" s="163"/>
      <c r="N61" s="163"/>
      <c r="O61" s="163"/>
      <c r="P61" s="163"/>
      <c r="Q61" s="163"/>
      <c r="R61" s="82"/>
      <c r="T61" s="82"/>
    </row>
    <row r="62" spans="1:20" ht="51" x14ac:dyDescent="0.2">
      <c r="A62" s="4">
        <v>53</v>
      </c>
      <c r="B62" s="4" t="s">
        <v>118</v>
      </c>
      <c r="C62" s="5" t="s">
        <v>119</v>
      </c>
      <c r="D62" s="4" t="s">
        <v>15</v>
      </c>
      <c r="E62" s="6">
        <f>ROUND('2,1'!E62*'1,2'!$E$28,0)</f>
        <v>8266</v>
      </c>
      <c r="F62" s="6">
        <f>ROUND('2,1'!F62*'1,2'!$E$28,0)</f>
        <v>9100</v>
      </c>
      <c r="G62" s="6">
        <f>ROUND('2,1'!G62*'1,2'!$E$28,0)</f>
        <v>14815</v>
      </c>
      <c r="H62" s="6">
        <f>ROUND('2,1'!H62*'1,2'!$E$28,0)</f>
        <v>16331</v>
      </c>
      <c r="I62" s="6">
        <f>ROUND('2,1'!I62*'1,2'!$E$28,0)</f>
        <v>18303</v>
      </c>
      <c r="J62" s="6">
        <f>ROUND('2,1'!J62*'1,2'!$E$28,0)</f>
        <v>20005</v>
      </c>
      <c r="L62" s="86"/>
      <c r="M62" s="163"/>
      <c r="N62" s="163"/>
      <c r="O62" s="163"/>
      <c r="P62" s="163"/>
      <c r="Q62" s="163"/>
      <c r="R62" s="82"/>
      <c r="T62" s="82"/>
    </row>
    <row r="63" spans="1:20" ht="51" x14ac:dyDescent="0.2">
      <c r="A63" s="4">
        <v>54</v>
      </c>
      <c r="B63" s="4" t="s">
        <v>120</v>
      </c>
      <c r="C63" s="5" t="s">
        <v>121</v>
      </c>
      <c r="D63" s="4" t="s">
        <v>15</v>
      </c>
      <c r="E63" s="6">
        <f>ROUND('2,1'!E63*'1,2'!$E$28,0)</f>
        <v>9094</v>
      </c>
      <c r="F63" s="6">
        <f>ROUND('2,1'!F63*'1,2'!$E$28,0)</f>
        <v>10009</v>
      </c>
      <c r="G63" s="6">
        <f>ROUND('2,1'!G63*'1,2'!$E$28,0)</f>
        <v>16294</v>
      </c>
      <c r="H63" s="6">
        <f>ROUND('2,1'!H63*'1,2'!$E$28,0)</f>
        <v>17966</v>
      </c>
      <c r="I63" s="6">
        <f>ROUND('2,1'!I63*'1,2'!$E$28,0)</f>
        <v>20134</v>
      </c>
      <c r="J63" s="6">
        <f>ROUND('2,1'!J63*'1,2'!$E$28,0)</f>
        <v>22004</v>
      </c>
      <c r="L63" s="86"/>
      <c r="M63" s="163"/>
      <c r="N63" s="163"/>
      <c r="O63" s="163"/>
      <c r="P63" s="163"/>
      <c r="Q63" s="163"/>
      <c r="R63" s="82"/>
      <c r="T63" s="82"/>
    </row>
    <row r="64" spans="1:20" ht="38.25" x14ac:dyDescent="0.2">
      <c r="A64" s="4">
        <v>55</v>
      </c>
      <c r="B64" s="4" t="s">
        <v>122</v>
      </c>
      <c r="C64" s="5" t="s">
        <v>123</v>
      </c>
      <c r="D64" s="4" t="s">
        <v>15</v>
      </c>
      <c r="E64" s="6">
        <f>ROUND('2,1'!E64*'1,2'!$E$28,0)</f>
        <v>1631</v>
      </c>
      <c r="F64" s="6">
        <f>ROUND('2,1'!F64*'1,2'!$E$28,0)</f>
        <v>1795</v>
      </c>
      <c r="G64" s="6">
        <f>ROUND('2,1'!G64*'1,2'!$E$28,0)</f>
        <v>2293</v>
      </c>
      <c r="H64" s="6">
        <f>ROUND('2,1'!H64*'1,2'!$E$28,0)</f>
        <v>2546</v>
      </c>
      <c r="I64" s="6">
        <f>ROUND('2,1'!I64*'1,2'!$E$28,0)</f>
        <v>3647</v>
      </c>
      <c r="J64" s="6">
        <f>ROUND('2,1'!J64*'1,2'!$E$28,0)</f>
        <v>3985</v>
      </c>
      <c r="L64" s="86"/>
      <c r="M64" s="163"/>
      <c r="N64" s="163"/>
      <c r="O64" s="163"/>
      <c r="P64" s="163"/>
      <c r="Q64" s="163"/>
      <c r="R64" s="82"/>
      <c r="T64" s="82"/>
    </row>
    <row r="65" spans="1:20" ht="38.25" x14ac:dyDescent="0.2">
      <c r="A65" s="4">
        <v>56</v>
      </c>
      <c r="B65" s="4" t="s">
        <v>124</v>
      </c>
      <c r="C65" s="5" t="s">
        <v>125</v>
      </c>
      <c r="D65" s="4" t="s">
        <v>15</v>
      </c>
      <c r="E65" s="6">
        <f>E64*1.1</f>
        <v>1794.1000000000001</v>
      </c>
      <c r="F65" s="6">
        <f>F64*1.1</f>
        <v>1974.5000000000002</v>
      </c>
      <c r="G65" s="6">
        <f t="shared" ref="G65:J65" si="59">G64*1.1</f>
        <v>2522.3000000000002</v>
      </c>
      <c r="H65" s="6">
        <f t="shared" si="59"/>
        <v>2800.6000000000004</v>
      </c>
      <c r="I65" s="6">
        <f t="shared" si="59"/>
        <v>4011.7000000000003</v>
      </c>
      <c r="J65" s="6">
        <f t="shared" si="59"/>
        <v>4383.5</v>
      </c>
      <c r="L65" s="86"/>
      <c r="M65" s="163"/>
      <c r="N65" s="163"/>
      <c r="O65" s="163"/>
      <c r="P65" s="163"/>
      <c r="Q65" s="163"/>
      <c r="R65" s="82"/>
      <c r="T65" s="82"/>
    </row>
    <row r="66" spans="1:20" ht="38.25" x14ac:dyDescent="0.2">
      <c r="A66" s="4">
        <v>57</v>
      </c>
      <c r="B66" s="4" t="s">
        <v>126</v>
      </c>
      <c r="C66" s="5" t="s">
        <v>127</v>
      </c>
      <c r="D66" s="4" t="s">
        <v>15</v>
      </c>
      <c r="E66" s="6">
        <f>ROUND('2,1'!E66*'1,2'!$E$28,0)</f>
        <v>1958</v>
      </c>
      <c r="F66" s="6">
        <f>ROUND('2,1'!F66*'1,2'!$E$28,0)</f>
        <v>2152</v>
      </c>
      <c r="G66" s="6">
        <f>ROUND('2,1'!G66*'1,2'!$E$28,0)</f>
        <v>3459</v>
      </c>
      <c r="H66" s="6">
        <f>ROUND('2,1'!H66*'1,2'!$E$28,0)</f>
        <v>3814</v>
      </c>
      <c r="I66" s="6">
        <f>ROUND('2,1'!I66*'1,2'!$E$28,0)</f>
        <v>4376</v>
      </c>
      <c r="J66" s="6">
        <f>ROUND('2,1'!J66*'1,2'!$E$28,0)</f>
        <v>4783</v>
      </c>
      <c r="L66" s="86"/>
      <c r="M66" s="163"/>
      <c r="N66" s="163"/>
      <c r="O66" s="163"/>
      <c r="P66" s="163"/>
      <c r="Q66" s="163"/>
      <c r="R66" s="82"/>
      <c r="T66" s="82"/>
    </row>
    <row r="67" spans="1:20" ht="38.25" x14ac:dyDescent="0.2">
      <c r="A67" s="4">
        <v>58</v>
      </c>
      <c r="B67" s="4" t="s">
        <v>128</v>
      </c>
      <c r="C67" s="5" t="s">
        <v>129</v>
      </c>
      <c r="D67" s="4" t="s">
        <v>15</v>
      </c>
      <c r="E67" s="6">
        <f>E66*1.1</f>
        <v>2153.8000000000002</v>
      </c>
      <c r="F67" s="6">
        <f>F66*1.1</f>
        <v>2367.2000000000003</v>
      </c>
      <c r="G67" s="6">
        <f t="shared" ref="G67" si="60">G66*1.1</f>
        <v>3804.9</v>
      </c>
      <c r="H67" s="6">
        <f t="shared" ref="H67" si="61">H66*1.1</f>
        <v>4195.4000000000005</v>
      </c>
      <c r="I67" s="6">
        <f t="shared" ref="I67" si="62">I66*1.1</f>
        <v>4813.6000000000004</v>
      </c>
      <c r="J67" s="6">
        <f t="shared" ref="J67" si="63">J66*1.1</f>
        <v>5261.3</v>
      </c>
      <c r="L67" s="86"/>
      <c r="M67" s="163"/>
      <c r="N67" s="163"/>
      <c r="O67" s="163"/>
      <c r="P67" s="163"/>
      <c r="Q67" s="163"/>
      <c r="R67" s="82"/>
      <c r="T67" s="82"/>
    </row>
    <row r="68" spans="1:20" ht="38.25" x14ac:dyDescent="0.2">
      <c r="A68" s="4">
        <v>59</v>
      </c>
      <c r="B68" s="4" t="s">
        <v>130</v>
      </c>
      <c r="C68" s="5" t="s">
        <v>131</v>
      </c>
      <c r="D68" s="4" t="s">
        <v>15</v>
      </c>
      <c r="E68" s="6">
        <f>ROUND('2,1'!E68*'1,2'!$E$28,0)</f>
        <v>3342</v>
      </c>
      <c r="F68" s="6">
        <f>ROUND('2,1'!F68*'1,2'!$E$28,0)</f>
        <v>3590</v>
      </c>
      <c r="G68" s="6">
        <f>ROUND('2,1'!G68*'1,2'!$E$28,0)</f>
        <v>5220</v>
      </c>
      <c r="H68" s="6">
        <f>ROUND('2,1'!H68*'1,2'!$E$28,0)</f>
        <v>5744</v>
      </c>
      <c r="I68" s="6">
        <f>ROUND('2,1'!I68*'1,2'!$E$28,0)</f>
        <v>8164</v>
      </c>
      <c r="J68" s="6">
        <f>ROUND('2,1'!J68*'1,2'!$E$28,0)</f>
        <v>8644</v>
      </c>
      <c r="L68" s="86"/>
      <c r="M68" s="163"/>
      <c r="N68" s="163"/>
      <c r="O68" s="163"/>
      <c r="P68" s="163"/>
      <c r="Q68" s="163"/>
      <c r="R68" s="82"/>
      <c r="T68" s="82"/>
    </row>
    <row r="69" spans="1:20" ht="38.25" x14ac:dyDescent="0.2">
      <c r="A69" s="4">
        <v>60</v>
      </c>
      <c r="B69" s="4" t="s">
        <v>132</v>
      </c>
      <c r="C69" s="5" t="s">
        <v>133</v>
      </c>
      <c r="D69" s="4" t="s">
        <v>15</v>
      </c>
      <c r="E69" s="6">
        <f>E68*1.1</f>
        <v>3676.2000000000003</v>
      </c>
      <c r="F69" s="6">
        <f>F68*1.1</f>
        <v>3949.0000000000005</v>
      </c>
      <c r="G69" s="6">
        <f t="shared" ref="G69" si="64">G68*1.1</f>
        <v>5742.0000000000009</v>
      </c>
      <c r="H69" s="6">
        <f t="shared" ref="H69" si="65">H68*1.1</f>
        <v>6318.4000000000005</v>
      </c>
      <c r="I69" s="6">
        <f t="shared" ref="I69" si="66">I68*1.1</f>
        <v>8980.4000000000015</v>
      </c>
      <c r="J69" s="6">
        <f t="shared" ref="J69" si="67">J68*1.1</f>
        <v>9508.4000000000015</v>
      </c>
      <c r="L69" s="86"/>
      <c r="M69" s="163"/>
      <c r="N69" s="163"/>
      <c r="O69" s="163"/>
      <c r="P69" s="163"/>
      <c r="Q69" s="163"/>
      <c r="R69" s="82"/>
      <c r="T69" s="82"/>
    </row>
    <row r="70" spans="1:20" ht="38.25" x14ac:dyDescent="0.2">
      <c r="A70" s="4">
        <v>61</v>
      </c>
      <c r="B70" s="4" t="s">
        <v>134</v>
      </c>
      <c r="C70" s="5" t="s">
        <v>135</v>
      </c>
      <c r="D70" s="4" t="s">
        <v>15</v>
      </c>
      <c r="E70" s="6">
        <f>ROUND('2,1'!E70*'1,2'!$E$28,0)</f>
        <v>3736</v>
      </c>
      <c r="F70" s="6">
        <f>ROUND('2,1'!F70*'1,2'!$E$28,0)</f>
        <v>4112</v>
      </c>
      <c r="G70" s="6">
        <f>ROUND('2,1'!G70*'1,2'!$E$28,0)</f>
        <v>6606</v>
      </c>
      <c r="H70" s="6">
        <f>ROUND('2,1'!H70*'1,2'!$E$28,0)</f>
        <v>7285</v>
      </c>
      <c r="I70" s="6">
        <f>ROUND('2,1'!I70*'1,2'!$E$28,0)</f>
        <v>8361</v>
      </c>
      <c r="J70" s="6">
        <f>ROUND('2,1'!J70*'1,2'!$E$28,0)</f>
        <v>9134</v>
      </c>
      <c r="L70" s="86"/>
      <c r="M70" s="163"/>
      <c r="N70" s="163"/>
      <c r="O70" s="163"/>
      <c r="P70" s="163"/>
      <c r="Q70" s="163"/>
      <c r="R70" s="82"/>
      <c r="T70" s="82"/>
    </row>
    <row r="71" spans="1:20" ht="38.25" x14ac:dyDescent="0.2">
      <c r="A71" s="4">
        <v>62</v>
      </c>
      <c r="B71" s="4" t="s">
        <v>136</v>
      </c>
      <c r="C71" s="5" t="s">
        <v>137</v>
      </c>
      <c r="D71" s="4" t="s">
        <v>15</v>
      </c>
      <c r="E71" s="6">
        <f>E70*1.1</f>
        <v>4109.6000000000004</v>
      </c>
      <c r="F71" s="6">
        <f>F70*1.1</f>
        <v>4523.2000000000007</v>
      </c>
      <c r="G71" s="6">
        <f t="shared" ref="G71" si="68">G70*1.1</f>
        <v>7266.6</v>
      </c>
      <c r="H71" s="6">
        <f t="shared" ref="H71" si="69">H70*1.1</f>
        <v>8013.5000000000009</v>
      </c>
      <c r="I71" s="6">
        <f t="shared" ref="I71" si="70">I70*1.1</f>
        <v>9197.1</v>
      </c>
      <c r="J71" s="6">
        <f t="shared" ref="J71" si="71">J70*1.1</f>
        <v>10047.400000000001</v>
      </c>
      <c r="L71" s="86"/>
      <c r="M71" s="163"/>
      <c r="N71" s="163"/>
      <c r="O71" s="163"/>
      <c r="P71" s="163"/>
      <c r="Q71" s="163"/>
      <c r="R71" s="82"/>
      <c r="T71" s="82"/>
    </row>
    <row r="72" spans="1:20" ht="38.25" x14ac:dyDescent="0.2">
      <c r="A72" s="4">
        <v>63</v>
      </c>
      <c r="B72" s="4" t="s">
        <v>138</v>
      </c>
      <c r="C72" s="5" t="s">
        <v>139</v>
      </c>
      <c r="D72" s="4" t="s">
        <v>15</v>
      </c>
      <c r="E72" s="6">
        <f>ROUND('2,1'!E72*'1,2'!$E$28,0)</f>
        <v>4893</v>
      </c>
      <c r="F72" s="6">
        <f>ROUND('2,1'!F72*'1,2'!$E$28,0)</f>
        <v>5384</v>
      </c>
      <c r="G72" s="6">
        <f>ROUND('2,1'!G72*'1,2'!$E$28,0)</f>
        <v>8647</v>
      </c>
      <c r="H72" s="6">
        <f>ROUND('2,1'!H72*'1,2'!$E$28,0)</f>
        <v>9534</v>
      </c>
      <c r="I72" s="6">
        <f>ROUND('2,1'!I72*'1,2'!$E$28,0)</f>
        <v>10944</v>
      </c>
      <c r="J72" s="6">
        <f>ROUND('2,1'!J72*'1,2'!$E$28,0)</f>
        <v>11956</v>
      </c>
      <c r="L72" s="86"/>
      <c r="M72" s="163"/>
      <c r="N72" s="163"/>
      <c r="O72" s="163"/>
      <c r="P72" s="163"/>
      <c r="Q72" s="163"/>
      <c r="R72" s="82"/>
      <c r="T72" s="82"/>
    </row>
    <row r="73" spans="1:20" ht="38.25" x14ac:dyDescent="0.2">
      <c r="A73" s="4">
        <v>64</v>
      </c>
      <c r="B73" s="4" t="s">
        <v>140</v>
      </c>
      <c r="C73" s="5" t="s">
        <v>141</v>
      </c>
      <c r="D73" s="4" t="s">
        <v>15</v>
      </c>
      <c r="E73" s="6">
        <f>E72*1.1</f>
        <v>5382.3</v>
      </c>
      <c r="F73" s="6">
        <f>F72*1.1</f>
        <v>5922.4000000000005</v>
      </c>
      <c r="G73" s="6">
        <f t="shared" ref="G73" si="72">G72*1.1</f>
        <v>9511.7000000000007</v>
      </c>
      <c r="H73" s="6">
        <f t="shared" ref="H73" si="73">H72*1.1</f>
        <v>10487.400000000001</v>
      </c>
      <c r="I73" s="6">
        <f t="shared" ref="I73" si="74">I72*1.1</f>
        <v>12038.400000000001</v>
      </c>
      <c r="J73" s="6">
        <f t="shared" ref="J73" si="75">J72*1.1</f>
        <v>13151.6</v>
      </c>
      <c r="L73" s="86"/>
      <c r="M73" s="163"/>
      <c r="N73" s="163"/>
      <c r="O73" s="163"/>
      <c r="P73" s="163"/>
      <c r="Q73" s="163"/>
      <c r="R73" s="82"/>
      <c r="T73" s="82"/>
    </row>
    <row r="74" spans="1:20" ht="38.25" x14ac:dyDescent="0.2">
      <c r="A74" s="4">
        <v>65</v>
      </c>
      <c r="B74" s="4" t="s">
        <v>142</v>
      </c>
      <c r="C74" s="5" t="s">
        <v>143</v>
      </c>
      <c r="D74" s="4" t="s">
        <v>15</v>
      </c>
      <c r="E74" s="6">
        <f>ROUND('2,1'!E74*'1,2'!$E$28,0)</f>
        <v>7874</v>
      </c>
      <c r="F74" s="6">
        <f>ROUND('2,1'!F74*'1,2'!$E$28,0)</f>
        <v>8665</v>
      </c>
      <c r="G74" s="6">
        <f>ROUND('2,1'!G74*'1,2'!$E$28,0)</f>
        <v>14107</v>
      </c>
      <c r="H74" s="6">
        <f>ROUND('2,1'!H74*'1,2'!$E$28,0)</f>
        <v>15557</v>
      </c>
      <c r="I74" s="6">
        <f>ROUND('2,1'!I74*'1,2'!$E$28,0)</f>
        <v>17433</v>
      </c>
      <c r="J74" s="6">
        <f>ROUND('2,1'!J74*'1,2'!$E$28,0)</f>
        <v>19050</v>
      </c>
      <c r="L74" s="86"/>
      <c r="M74" s="163"/>
      <c r="N74" s="163"/>
      <c r="O74" s="163"/>
      <c r="P74" s="163"/>
      <c r="Q74" s="163"/>
      <c r="R74" s="82"/>
      <c r="T74" s="82"/>
    </row>
    <row r="75" spans="1:20" ht="38.25" x14ac:dyDescent="0.2">
      <c r="A75" s="4">
        <v>66</v>
      </c>
      <c r="B75" s="4" t="s">
        <v>144</v>
      </c>
      <c r="C75" s="5" t="s">
        <v>145</v>
      </c>
      <c r="D75" s="4" t="s">
        <v>15</v>
      </c>
      <c r="E75" s="6">
        <f>E74*1.1</f>
        <v>8661.4000000000015</v>
      </c>
      <c r="F75" s="6">
        <f>F74*1.1</f>
        <v>9531.5</v>
      </c>
      <c r="G75" s="6">
        <f t="shared" ref="G75" si="76">G74*1.1</f>
        <v>15517.7</v>
      </c>
      <c r="H75" s="6">
        <f t="shared" ref="H75" si="77">H74*1.1</f>
        <v>17112.7</v>
      </c>
      <c r="I75" s="6">
        <f t="shared" ref="I75" si="78">I74*1.1</f>
        <v>19176.300000000003</v>
      </c>
      <c r="J75" s="6">
        <f t="shared" ref="J75" si="79">J74*1.1</f>
        <v>20955</v>
      </c>
      <c r="L75" s="86"/>
      <c r="M75" s="163"/>
      <c r="N75" s="163"/>
      <c r="O75" s="163"/>
      <c r="P75" s="163"/>
      <c r="Q75" s="163"/>
      <c r="R75" s="82"/>
      <c r="T75" s="82"/>
    </row>
    <row r="76" spans="1:20" ht="38.25" x14ac:dyDescent="0.2">
      <c r="A76" s="4">
        <v>67</v>
      </c>
      <c r="B76" s="4" t="s">
        <v>146</v>
      </c>
      <c r="C76" s="5" t="s">
        <v>147</v>
      </c>
      <c r="D76" s="4" t="s">
        <v>15</v>
      </c>
      <c r="E76" s="6">
        <f>ROUND('2,1'!E76*'1,2'!$E$28,0)</f>
        <v>8858</v>
      </c>
      <c r="F76" s="6">
        <f>ROUND('2,1'!F76*'1,2'!$E$28,0)</f>
        <v>0</v>
      </c>
      <c r="G76" s="6">
        <f>ROUND('2,1'!G76*'1,2'!$E$28,0)</f>
        <v>15871</v>
      </c>
      <c r="H76" s="6">
        <f>ROUND('2,1'!H76*'1,2'!$E$28,0)</f>
        <v>0</v>
      </c>
      <c r="I76" s="6">
        <f>ROUND('2,1'!I76*'1,2'!$E$28,0)</f>
        <v>19610</v>
      </c>
      <c r="J76" s="6">
        <f>ROUND('2,1'!J76*'1,2'!$E$28,0)</f>
        <v>0</v>
      </c>
      <c r="L76" s="86"/>
      <c r="M76" s="163"/>
      <c r="N76" s="163"/>
      <c r="O76" s="163"/>
      <c r="P76" s="163"/>
      <c r="Q76" s="163"/>
      <c r="R76" s="82"/>
      <c r="T76" s="82"/>
    </row>
    <row r="77" spans="1:20" ht="38.25" x14ac:dyDescent="0.2">
      <c r="A77" s="4">
        <v>68</v>
      </c>
      <c r="B77" s="4" t="s">
        <v>148</v>
      </c>
      <c r="C77" s="5" t="s">
        <v>149</v>
      </c>
      <c r="D77" s="4" t="s">
        <v>15</v>
      </c>
      <c r="E77" s="6">
        <f>E76*1.1</f>
        <v>9743.8000000000011</v>
      </c>
      <c r="F77" s="6">
        <f>F76*1.1</f>
        <v>0</v>
      </c>
      <c r="G77" s="6">
        <f t="shared" ref="G77" si="80">G76*1.1</f>
        <v>17458.100000000002</v>
      </c>
      <c r="H77" s="6">
        <f t="shared" ref="H77" si="81">H76*1.1</f>
        <v>0</v>
      </c>
      <c r="I77" s="6">
        <f t="shared" ref="I77" si="82">I76*1.1</f>
        <v>21571</v>
      </c>
      <c r="J77" s="6">
        <f t="shared" ref="J77" si="83">J76*1.1</f>
        <v>0</v>
      </c>
      <c r="L77" s="86"/>
      <c r="M77" s="163"/>
      <c r="N77" s="163"/>
      <c r="O77" s="163"/>
      <c r="P77" s="163"/>
      <c r="Q77" s="163"/>
      <c r="R77" s="82"/>
      <c r="T77" s="82"/>
    </row>
    <row r="78" spans="1:20" ht="25.5" x14ac:dyDescent="0.2">
      <c r="A78" s="4">
        <v>69</v>
      </c>
      <c r="B78" s="4" t="s">
        <v>150</v>
      </c>
      <c r="C78" s="5" t="s">
        <v>151</v>
      </c>
      <c r="D78" s="4" t="s">
        <v>15</v>
      </c>
      <c r="E78" s="6">
        <f>ROUND('2,1'!E78*'1,2'!$E$28,0)</f>
        <v>1223</v>
      </c>
      <c r="F78" s="6">
        <f>ROUND('2,1'!F78*'1,2'!$E$28,0)</f>
        <v>1345</v>
      </c>
      <c r="G78" s="6">
        <f>ROUND('2,1'!G78*'1,2'!$E$28,0)</f>
        <v>2161</v>
      </c>
      <c r="H78" s="6">
        <f>ROUND('2,1'!H78*'1,2'!$E$28,0)</f>
        <v>2385</v>
      </c>
      <c r="I78" s="6">
        <f>ROUND('2,1'!I78*'1,2'!$E$28,0)</f>
        <v>2737</v>
      </c>
      <c r="J78" s="6">
        <f>ROUND('2,1'!J78*'1,2'!$E$28,0)</f>
        <v>2988</v>
      </c>
      <c r="L78" s="86"/>
      <c r="M78" s="163"/>
      <c r="N78" s="163"/>
      <c r="O78" s="163"/>
      <c r="P78" s="163"/>
      <c r="Q78" s="163"/>
      <c r="R78" s="82"/>
      <c r="T78" s="82"/>
    </row>
    <row r="79" spans="1:20" ht="25.5" x14ac:dyDescent="0.2">
      <c r="A79" s="4">
        <v>70</v>
      </c>
      <c r="B79" s="4" t="s">
        <v>152</v>
      </c>
      <c r="C79" s="5" t="s">
        <v>153</v>
      </c>
      <c r="D79" s="4" t="s">
        <v>15</v>
      </c>
      <c r="E79" s="6">
        <f>ROUND('2,1'!E79*'1,2'!$E$28,0)</f>
        <v>1958</v>
      </c>
      <c r="F79" s="6">
        <f>ROUND('2,1'!F79*'1,2'!$E$28,0)</f>
        <v>2152</v>
      </c>
      <c r="G79" s="6">
        <f>ROUND('2,1'!G79*'1,2'!$E$28,0)</f>
        <v>3459</v>
      </c>
      <c r="H79" s="6">
        <f>ROUND('2,1'!H79*'1,2'!$E$28,0)</f>
        <v>3814</v>
      </c>
      <c r="I79" s="6">
        <f>ROUND('2,1'!I79*'1,2'!$E$28,0)</f>
        <v>4376</v>
      </c>
      <c r="J79" s="6">
        <f>ROUND('2,1'!J79*'1,2'!$E$28,0)</f>
        <v>4783</v>
      </c>
      <c r="L79" s="86"/>
      <c r="M79" s="163"/>
      <c r="N79" s="163"/>
      <c r="O79" s="163"/>
      <c r="P79" s="163"/>
      <c r="Q79" s="163"/>
      <c r="R79" s="82"/>
      <c r="T79" s="82"/>
    </row>
    <row r="80" spans="1:20" ht="25.5" x14ac:dyDescent="0.2">
      <c r="A80" s="4">
        <v>71</v>
      </c>
      <c r="B80" s="4" t="s">
        <v>154</v>
      </c>
      <c r="C80" s="5" t="s">
        <v>155</v>
      </c>
      <c r="D80" s="4" t="s">
        <v>15</v>
      </c>
      <c r="E80" s="6">
        <f>ROUND('2,1'!E80*'1,2'!$E$28,0)</f>
        <v>1495</v>
      </c>
      <c r="F80" s="6">
        <f>ROUND('2,1'!F80*'1,2'!$E$28,0)</f>
        <v>1645</v>
      </c>
      <c r="G80" s="6">
        <f>ROUND('2,1'!G80*'1,2'!$E$28,0)</f>
        <v>2642</v>
      </c>
      <c r="H80" s="6">
        <f>ROUND('2,1'!H80*'1,2'!$E$28,0)</f>
        <v>2916</v>
      </c>
      <c r="I80" s="6">
        <f>ROUND('2,1'!I80*'1,2'!$E$28,0)</f>
        <v>3345</v>
      </c>
      <c r="J80" s="6">
        <f>ROUND('2,1'!J80*'1,2'!$E$28,0)</f>
        <v>3653</v>
      </c>
      <c r="L80" s="86"/>
      <c r="M80" s="163"/>
      <c r="N80" s="163"/>
      <c r="O80" s="163"/>
      <c r="P80" s="163"/>
      <c r="Q80" s="163"/>
      <c r="R80" s="82"/>
      <c r="T80" s="82"/>
    </row>
    <row r="81" spans="1:20" ht="25.5" x14ac:dyDescent="0.2">
      <c r="A81" s="4">
        <v>72</v>
      </c>
      <c r="B81" s="4" t="s">
        <v>156</v>
      </c>
      <c r="C81" s="5" t="s">
        <v>157</v>
      </c>
      <c r="D81" s="4" t="s">
        <v>15</v>
      </c>
      <c r="E81" s="6">
        <f>ROUND('2,1'!E81*'1,2'!$E$28,0)</f>
        <v>2039</v>
      </c>
      <c r="F81" s="6">
        <f>ROUND('2,1'!F81*'1,2'!$E$28,0)</f>
        <v>2243</v>
      </c>
      <c r="G81" s="6">
        <f>ROUND('2,1'!G81*'1,2'!$E$28,0)</f>
        <v>3603</v>
      </c>
      <c r="H81" s="6">
        <f>ROUND('2,1'!H81*'1,2'!$E$28,0)</f>
        <v>3974</v>
      </c>
      <c r="I81" s="6">
        <f>ROUND('2,1'!I81*'1,2'!$E$28,0)</f>
        <v>4559</v>
      </c>
      <c r="J81" s="6">
        <f>ROUND('2,1'!J81*'1,2'!$E$28,0)</f>
        <v>4981</v>
      </c>
      <c r="L81" s="86"/>
      <c r="M81" s="163"/>
      <c r="N81" s="163"/>
      <c r="O81" s="163"/>
      <c r="P81" s="163"/>
      <c r="Q81" s="163"/>
      <c r="R81" s="82"/>
      <c r="T81" s="82"/>
    </row>
    <row r="82" spans="1:20" x14ac:dyDescent="0.2">
      <c r="A82" s="4">
        <v>73</v>
      </c>
      <c r="B82" s="4" t="s">
        <v>158</v>
      </c>
      <c r="C82" s="5" t="s">
        <v>159</v>
      </c>
      <c r="D82" s="4" t="s">
        <v>15</v>
      </c>
      <c r="E82" s="6">
        <f>ROUND('2,1'!E82*'1,2'!$E$28,0)</f>
        <v>667</v>
      </c>
      <c r="F82" s="6">
        <f>ROUND('2,1'!F82*'1,2'!$E$28,0)</f>
        <v>732</v>
      </c>
      <c r="G82" s="6">
        <f>ROUND('2,1'!G82*'1,2'!$E$28,0)</f>
        <v>1178</v>
      </c>
      <c r="H82" s="6">
        <f>ROUND('2,1'!H82*'1,2'!$E$28,0)</f>
        <v>1298</v>
      </c>
      <c r="I82" s="6">
        <f>ROUND('2,1'!I82*'1,2'!$E$28,0)</f>
        <v>1490</v>
      </c>
      <c r="J82" s="6">
        <f>ROUND('2,1'!J82*'1,2'!$E$28,0)</f>
        <v>1628</v>
      </c>
      <c r="L82" s="86"/>
      <c r="M82" s="163"/>
      <c r="N82" s="163"/>
      <c r="O82" s="163"/>
      <c r="P82" s="163"/>
      <c r="Q82" s="163"/>
      <c r="R82" s="82"/>
      <c r="T82" s="82"/>
    </row>
    <row r="83" spans="1:20" x14ac:dyDescent="0.2">
      <c r="A83" s="4">
        <v>74</v>
      </c>
      <c r="B83" s="4" t="s">
        <v>160</v>
      </c>
      <c r="C83" s="5" t="s">
        <v>161</v>
      </c>
      <c r="D83" s="4" t="s">
        <v>15</v>
      </c>
      <c r="E83" s="6">
        <f>ROUND('2,1'!E83*'1,2'!$E$28,0)</f>
        <v>869</v>
      </c>
      <c r="F83" s="6">
        <f>ROUND('2,1'!F83*'1,2'!$E$28,0)</f>
        <v>958</v>
      </c>
      <c r="G83" s="6">
        <f>ROUND('2,1'!G83*'1,2'!$E$28,0)</f>
        <v>1536</v>
      </c>
      <c r="H83" s="6">
        <f>ROUND('2,1'!H83*'1,2'!$E$28,0)</f>
        <v>1696</v>
      </c>
      <c r="I83" s="6">
        <f>ROUND('2,1'!I83*'1,2'!$E$28,0)</f>
        <v>1946</v>
      </c>
      <c r="J83" s="6">
        <f>ROUND('2,1'!J83*'1,2'!$E$28,0)</f>
        <v>2126</v>
      </c>
      <c r="L83" s="86"/>
      <c r="M83" s="163"/>
      <c r="N83" s="163"/>
      <c r="O83" s="163"/>
      <c r="P83" s="163"/>
      <c r="Q83" s="163"/>
      <c r="R83" s="82"/>
      <c r="T83" s="82"/>
    </row>
    <row r="84" spans="1:20" x14ac:dyDescent="0.2">
      <c r="A84" s="4">
        <v>75</v>
      </c>
      <c r="B84" s="4" t="s">
        <v>162</v>
      </c>
      <c r="C84" s="5" t="s">
        <v>163</v>
      </c>
      <c r="D84" s="4" t="s">
        <v>15</v>
      </c>
      <c r="E84" s="6">
        <f>ROUND('2,1'!E84*'1,2'!$E$28,0)</f>
        <v>1020</v>
      </c>
      <c r="F84" s="6">
        <f>ROUND('2,1'!F84*'1,2'!$E$28,0)</f>
        <v>1124</v>
      </c>
      <c r="G84" s="6">
        <f>ROUND('2,1'!G84*'1,2'!$E$28,0)</f>
        <v>1802</v>
      </c>
      <c r="H84" s="6">
        <f>ROUND('2,1'!H84*'1,2'!$E$28,0)</f>
        <v>1986</v>
      </c>
      <c r="I84" s="6">
        <f>ROUND('2,1'!I84*'1,2'!$E$28,0)</f>
        <v>2281</v>
      </c>
      <c r="J84" s="6">
        <f>ROUND('2,1'!J84*'1,2'!$E$28,0)</f>
        <v>2491</v>
      </c>
      <c r="L84" s="86"/>
      <c r="M84" s="163"/>
      <c r="N84" s="163"/>
      <c r="O84" s="163"/>
      <c r="P84" s="163"/>
      <c r="Q84" s="163"/>
      <c r="R84" s="82"/>
      <c r="T84" s="82"/>
    </row>
    <row r="85" spans="1:20" x14ac:dyDescent="0.2">
      <c r="A85" s="4">
        <v>76</v>
      </c>
      <c r="B85" s="4" t="s">
        <v>164</v>
      </c>
      <c r="C85" s="5" t="s">
        <v>165</v>
      </c>
      <c r="D85" s="4" t="s">
        <v>15</v>
      </c>
      <c r="E85" s="6">
        <f>ROUND('2,1'!E85*'1,2'!$E$28,0)</f>
        <v>1631</v>
      </c>
      <c r="F85" s="6">
        <f>ROUND('2,1'!F85*'1,2'!$E$28,0)</f>
        <v>0</v>
      </c>
      <c r="G85" s="6">
        <f>ROUND('2,1'!G85*'1,2'!$E$28,0)</f>
        <v>2882</v>
      </c>
      <c r="H85" s="6">
        <f>ROUND('2,1'!H85*'1,2'!$E$28,0)</f>
        <v>0</v>
      </c>
      <c r="I85" s="6">
        <f>ROUND('2,1'!I85*'1,2'!$E$28,0)</f>
        <v>3647</v>
      </c>
      <c r="J85" s="6">
        <f>ROUND('2,1'!J85*'1,2'!$E$28,0)</f>
        <v>0</v>
      </c>
      <c r="L85" s="86"/>
      <c r="M85" s="163"/>
      <c r="N85" s="163"/>
      <c r="O85" s="163"/>
      <c r="P85" s="163"/>
      <c r="Q85" s="163"/>
      <c r="R85" s="82"/>
      <c r="T85" s="82"/>
    </row>
    <row r="86" spans="1:20" x14ac:dyDescent="0.2">
      <c r="A86" s="4">
        <v>77</v>
      </c>
      <c r="B86" s="4" t="s">
        <v>166</v>
      </c>
      <c r="C86" s="5" t="s">
        <v>167</v>
      </c>
      <c r="D86" s="4" t="s">
        <v>15</v>
      </c>
      <c r="E86" s="6">
        <f>ROUND('2,1'!E86*'1,2'!$E$28,0)</f>
        <v>4096</v>
      </c>
      <c r="F86" s="6">
        <f>ROUND('2,1'!F86*'1,2'!$E$28,0)</f>
        <v>0</v>
      </c>
      <c r="G86" s="6">
        <f>ROUND('2,1'!G86*'1,2'!$E$28,0)</f>
        <v>7337</v>
      </c>
      <c r="H86" s="6">
        <f>ROUND('2,1'!H86*'1,2'!$E$28,0)</f>
        <v>0</v>
      </c>
      <c r="I86" s="6">
        <f>ROUND('2,1'!I86*'1,2'!$E$28,0)</f>
        <v>9064</v>
      </c>
      <c r="J86" s="6">
        <f>ROUND('2,1'!J86*'1,2'!$E$28,0)</f>
        <v>0</v>
      </c>
      <c r="L86" s="86"/>
      <c r="M86" s="163"/>
      <c r="N86" s="163"/>
      <c r="O86" s="163"/>
      <c r="P86" s="163"/>
      <c r="Q86" s="163"/>
      <c r="R86" s="82"/>
      <c r="T86" s="82"/>
    </row>
    <row r="87" spans="1:20" ht="38.25" x14ac:dyDescent="0.2">
      <c r="A87" s="4">
        <v>78</v>
      </c>
      <c r="B87" s="4" t="s">
        <v>168</v>
      </c>
      <c r="C87" s="5" t="s">
        <v>169</v>
      </c>
      <c r="D87" s="4" t="s">
        <v>15</v>
      </c>
      <c r="E87" s="6">
        <f>ROUND('2,1'!E87*'1,2'!$E$28,0)</f>
        <v>869</v>
      </c>
      <c r="F87" s="6">
        <f>ROUND('2,1'!F87*'1,2'!$E$28,0)</f>
        <v>957</v>
      </c>
      <c r="G87" s="6">
        <f>ROUND('2,1'!G87*'1,2'!$E$28,0)</f>
        <v>1544</v>
      </c>
      <c r="H87" s="6">
        <f>ROUND('2,1'!H87*'1,2'!$E$28,0)</f>
        <v>1700</v>
      </c>
      <c r="I87" s="6">
        <f>ROUND('2,1'!I87*'1,2'!$E$28,0)</f>
        <v>1923</v>
      </c>
      <c r="J87" s="6">
        <f>ROUND('2,1'!J87*'1,2'!$E$28,0)</f>
        <v>2098</v>
      </c>
      <c r="L87" s="86"/>
      <c r="M87" s="163"/>
      <c r="N87" s="163"/>
      <c r="O87" s="163"/>
      <c r="P87" s="163"/>
      <c r="Q87" s="163"/>
      <c r="R87" s="82"/>
      <c r="T87" s="82"/>
    </row>
    <row r="88" spans="1:20" ht="38.25" x14ac:dyDescent="0.2">
      <c r="A88" s="4">
        <v>79</v>
      </c>
      <c r="B88" s="4" t="s">
        <v>170</v>
      </c>
      <c r="C88" s="5" t="s">
        <v>171</v>
      </c>
      <c r="D88" s="4" t="s">
        <v>15</v>
      </c>
      <c r="E88" s="6">
        <f>E87*0.7</f>
        <v>608.29999999999995</v>
      </c>
      <c r="F88" s="6">
        <f>F87*0.7</f>
        <v>669.9</v>
      </c>
      <c r="G88" s="6">
        <f>G87*0.7</f>
        <v>1080.8</v>
      </c>
      <c r="H88" s="6">
        <f t="shared" ref="H88:J88" si="84">H87*0.7</f>
        <v>1190</v>
      </c>
      <c r="I88" s="6">
        <f>I87*0.7</f>
        <v>1346.1</v>
      </c>
      <c r="J88" s="6">
        <f t="shared" si="84"/>
        <v>1468.6</v>
      </c>
      <c r="L88" s="86"/>
      <c r="M88" s="163"/>
      <c r="N88" s="163"/>
      <c r="O88" s="163"/>
      <c r="P88" s="163"/>
      <c r="Q88" s="163"/>
      <c r="R88" s="82"/>
      <c r="T88" s="82"/>
    </row>
    <row r="89" spans="1:20" ht="38.25" x14ac:dyDescent="0.2">
      <c r="A89" s="4">
        <v>80</v>
      </c>
      <c r="B89" s="4" t="s">
        <v>172</v>
      </c>
      <c r="C89" s="5" t="s">
        <v>173</v>
      </c>
      <c r="D89" s="4" t="s">
        <v>15</v>
      </c>
      <c r="E89" s="6">
        <f>ROUND('2,1'!E89*'1,2'!$E$28,0)</f>
        <v>1381</v>
      </c>
      <c r="F89" s="6">
        <f>ROUND('2,1'!F89*'1,2'!$E$28,0)</f>
        <v>1517</v>
      </c>
      <c r="G89" s="6">
        <f>ROUND('2,1'!G89*'1,2'!$E$28,0)</f>
        <v>2451</v>
      </c>
      <c r="H89" s="6">
        <f>ROUND('2,1'!H89*'1,2'!$E$28,0)</f>
        <v>2701</v>
      </c>
      <c r="I89" s="6">
        <f>ROUND('2,1'!I89*'1,2'!$E$28,0)</f>
        <v>3053</v>
      </c>
      <c r="J89" s="6">
        <f>ROUND('2,1'!J89*'1,2'!$E$28,0)</f>
        <v>3334</v>
      </c>
      <c r="L89" s="86"/>
      <c r="M89" s="163"/>
      <c r="N89" s="163"/>
      <c r="O89" s="163"/>
      <c r="P89" s="163"/>
      <c r="Q89" s="163"/>
      <c r="R89" s="82"/>
      <c r="T89" s="82"/>
    </row>
    <row r="90" spans="1:20" ht="38.25" x14ac:dyDescent="0.2">
      <c r="A90" s="4">
        <v>81</v>
      </c>
      <c r="B90" s="4" t="s">
        <v>174</v>
      </c>
      <c r="C90" s="5" t="s">
        <v>175</v>
      </c>
      <c r="D90" s="4" t="s">
        <v>15</v>
      </c>
      <c r="E90" s="6">
        <f>E89*0.7</f>
        <v>966.69999999999993</v>
      </c>
      <c r="F90" s="6">
        <f>F89*0.7</f>
        <v>1061.8999999999999</v>
      </c>
      <c r="G90" s="6">
        <f t="shared" ref="G90" si="85">G89*0.7</f>
        <v>1715.6999999999998</v>
      </c>
      <c r="H90" s="6">
        <f>H89*0.7</f>
        <v>1890.6999999999998</v>
      </c>
      <c r="I90" s="6">
        <f>I89*0.7</f>
        <v>2137.1</v>
      </c>
      <c r="J90" s="6">
        <f t="shared" ref="J90" si="86">J89*0.7</f>
        <v>2333.7999999999997</v>
      </c>
      <c r="L90" s="86"/>
      <c r="M90" s="163"/>
      <c r="N90" s="163"/>
      <c r="O90" s="163"/>
      <c r="P90" s="163"/>
      <c r="Q90" s="163"/>
      <c r="R90" s="82"/>
      <c r="T90" s="82"/>
    </row>
    <row r="91" spans="1:20" ht="25.5" x14ac:dyDescent="0.2">
      <c r="A91" s="4">
        <v>82</v>
      </c>
      <c r="B91" s="4" t="s">
        <v>176</v>
      </c>
      <c r="C91" s="5" t="s">
        <v>177</v>
      </c>
      <c r="D91" s="4" t="s">
        <v>15</v>
      </c>
      <c r="E91" s="6">
        <f>ROUND('2,1'!E91*'1,2'!$E$28,0)</f>
        <v>670</v>
      </c>
      <c r="F91" s="6">
        <f>ROUND('2,1'!F91*'1,2'!$E$28,0)</f>
        <v>739</v>
      </c>
      <c r="G91" s="6">
        <f>ROUND('2,1'!G91*'1,2'!$E$28,0)</f>
        <v>1238</v>
      </c>
      <c r="H91" s="6">
        <f>ROUND('2,1'!H91*'1,2'!$E$28,0)</f>
        <v>1366</v>
      </c>
      <c r="I91" s="6">
        <f>ROUND('2,1'!I91*'1,2'!$E$28,0)</f>
        <v>1449</v>
      </c>
      <c r="J91" s="6">
        <f>ROUND('2,1'!J91*'1,2'!$E$28,0)</f>
        <v>1588</v>
      </c>
      <c r="L91" s="86"/>
      <c r="M91" s="163"/>
      <c r="N91" s="163"/>
      <c r="O91" s="163"/>
      <c r="P91" s="163"/>
      <c r="Q91" s="163"/>
      <c r="R91" s="82"/>
      <c r="T91" s="82"/>
    </row>
    <row r="92" spans="1:20" ht="25.5" x14ac:dyDescent="0.2">
      <c r="A92" s="4">
        <v>83</v>
      </c>
      <c r="B92" s="4" t="s">
        <v>178</v>
      </c>
      <c r="C92" s="5" t="s">
        <v>179</v>
      </c>
      <c r="D92" s="4" t="s">
        <v>15</v>
      </c>
      <c r="E92" s="6">
        <f>ROUND('2,1'!E92*'1,2'!$E$28,0)</f>
        <v>855</v>
      </c>
      <c r="F92" s="6">
        <f>ROUND('2,1'!F92*'1,2'!$E$28,0)</f>
        <v>940</v>
      </c>
      <c r="G92" s="6">
        <f>ROUND('2,1'!G92*'1,2'!$E$28,0)</f>
        <v>1577</v>
      </c>
      <c r="H92" s="6">
        <f>ROUND('2,1'!H92*'1,2'!$E$28,0)</f>
        <v>1736</v>
      </c>
      <c r="I92" s="6">
        <f>ROUND('2,1'!I92*'1,2'!$E$28,0)</f>
        <v>1844</v>
      </c>
      <c r="J92" s="6">
        <f>ROUND('2,1'!J92*'1,2'!$E$28,0)</f>
        <v>2018</v>
      </c>
      <c r="L92" s="86"/>
      <c r="M92" s="163"/>
      <c r="N92" s="163"/>
      <c r="O92" s="163"/>
      <c r="P92" s="163"/>
      <c r="Q92" s="163"/>
      <c r="R92" s="82"/>
      <c r="T92" s="82"/>
    </row>
    <row r="93" spans="1:20" ht="25.5" x14ac:dyDescent="0.2">
      <c r="A93" s="4">
        <v>84</v>
      </c>
      <c r="B93" s="4" t="s">
        <v>180</v>
      </c>
      <c r="C93" s="5" t="s">
        <v>181</v>
      </c>
      <c r="D93" s="4" t="s">
        <v>15</v>
      </c>
      <c r="E93" s="6">
        <f>ROUND('2,1'!E93*'1,2'!$E$28,0)</f>
        <v>1159</v>
      </c>
      <c r="F93" s="6">
        <f>ROUND('2,1'!F93*'1,2'!$E$28,0)</f>
        <v>0</v>
      </c>
      <c r="G93" s="6">
        <f>ROUND('2,1'!G93*'1,2'!$E$28,0)</f>
        <v>2138</v>
      </c>
      <c r="H93" s="6">
        <f>ROUND('2,1'!H93*'1,2'!$E$28,0)</f>
        <v>0</v>
      </c>
      <c r="I93" s="6">
        <f>ROUND('2,1'!I93*'1,2'!$E$28,0)</f>
        <v>2504</v>
      </c>
      <c r="J93" s="6">
        <f>ROUND('2,1'!J93*'1,2'!$E$28,0)</f>
        <v>0</v>
      </c>
      <c r="L93" s="86"/>
      <c r="M93" s="163"/>
      <c r="N93" s="163"/>
      <c r="O93" s="163"/>
      <c r="P93" s="163"/>
      <c r="Q93" s="163"/>
      <c r="R93" s="82"/>
      <c r="T93" s="82"/>
    </row>
    <row r="94" spans="1:20" ht="25.5" x14ac:dyDescent="0.2">
      <c r="A94" s="4">
        <v>85</v>
      </c>
      <c r="B94" s="4" t="s">
        <v>182</v>
      </c>
      <c r="C94" s="5" t="s">
        <v>183</v>
      </c>
      <c r="D94" s="4" t="s">
        <v>15</v>
      </c>
      <c r="E94" s="6">
        <f>ROUND('2,1'!E94*'1,2'!$E$28,0)</f>
        <v>1526</v>
      </c>
      <c r="F94" s="6">
        <f>ROUND('2,1'!F94*'1,2'!$E$28,0)</f>
        <v>0</v>
      </c>
      <c r="G94" s="6">
        <f>ROUND('2,1'!G94*'1,2'!$E$28,0)</f>
        <v>2811</v>
      </c>
      <c r="H94" s="6">
        <f>ROUND('2,1'!H94*'1,2'!$E$28,0)</f>
        <v>0</v>
      </c>
      <c r="I94" s="6">
        <f>ROUND('2,1'!I94*'1,2'!$E$28,0)</f>
        <v>3294</v>
      </c>
      <c r="J94" s="6">
        <f>ROUND('2,1'!J94*'1,2'!$E$28,0)</f>
        <v>0</v>
      </c>
      <c r="L94" s="86"/>
      <c r="M94" s="163"/>
      <c r="N94" s="163"/>
      <c r="O94" s="163"/>
      <c r="P94" s="163"/>
      <c r="Q94" s="163"/>
      <c r="R94" s="82"/>
      <c r="T94" s="82"/>
    </row>
    <row r="95" spans="1:20" ht="25.5" x14ac:dyDescent="0.2">
      <c r="A95" s="4">
        <v>86</v>
      </c>
      <c r="B95" s="4" t="s">
        <v>184</v>
      </c>
      <c r="C95" s="5" t="s">
        <v>185</v>
      </c>
      <c r="D95" s="4" t="s">
        <v>15</v>
      </c>
      <c r="E95" s="6">
        <f>ROUND('2,1'!E95*'1,2'!$E$28,0)</f>
        <v>1890</v>
      </c>
      <c r="F95" s="6">
        <f>ROUND('2,1'!F95*'1,2'!$E$28,0)</f>
        <v>0</v>
      </c>
      <c r="G95" s="6">
        <f>ROUND('2,1'!G95*'1,2'!$E$28,0)</f>
        <v>3488</v>
      </c>
      <c r="H95" s="6">
        <f>ROUND('2,1'!H95*'1,2'!$E$28,0)</f>
        <v>0</v>
      </c>
      <c r="I95" s="6">
        <f>ROUND('2,1'!I95*'1,2'!$E$28,0)</f>
        <v>4085</v>
      </c>
      <c r="J95" s="6">
        <f>ROUND('2,1'!J95*'1,2'!$E$28,0)</f>
        <v>0</v>
      </c>
      <c r="L95" s="86"/>
      <c r="M95" s="163"/>
      <c r="N95" s="163"/>
      <c r="O95" s="163"/>
      <c r="P95" s="163"/>
      <c r="Q95" s="163"/>
      <c r="R95" s="82"/>
      <c r="T95" s="82"/>
    </row>
    <row r="96" spans="1:20" ht="25.5" x14ac:dyDescent="0.2">
      <c r="A96" s="4">
        <v>87</v>
      </c>
      <c r="B96" s="4" t="s">
        <v>186</v>
      </c>
      <c r="C96" s="5" t="s">
        <v>187</v>
      </c>
      <c r="D96" s="4" t="s">
        <v>15</v>
      </c>
      <c r="E96" s="6">
        <f>ROUND('2,1'!E96*'1,2'!$E$28,0)</f>
        <v>2196</v>
      </c>
      <c r="F96" s="6">
        <f>ROUND('2,1'!F96*'1,2'!$E$28,0)</f>
        <v>0</v>
      </c>
      <c r="G96" s="6">
        <f>ROUND('2,1'!G96*'1,2'!$E$28,0)</f>
        <v>4052</v>
      </c>
      <c r="H96" s="6">
        <f>ROUND('2,1'!H96*'1,2'!$E$28,0)</f>
        <v>0</v>
      </c>
      <c r="I96" s="6">
        <f>ROUND('2,1'!I96*'1,2'!$E$28,0)</f>
        <v>4744</v>
      </c>
      <c r="J96" s="6">
        <f>ROUND('2,1'!J96*'1,2'!$E$28,0)</f>
        <v>0</v>
      </c>
      <c r="L96" s="86"/>
      <c r="M96" s="163"/>
      <c r="N96" s="163"/>
      <c r="O96" s="163"/>
      <c r="P96" s="163"/>
      <c r="Q96" s="163"/>
      <c r="R96" s="82"/>
      <c r="T96" s="82"/>
    </row>
    <row r="97" spans="1:20" ht="25.5" x14ac:dyDescent="0.2">
      <c r="A97" s="4">
        <v>88</v>
      </c>
      <c r="B97" s="4" t="s">
        <v>188</v>
      </c>
      <c r="C97" s="5" t="s">
        <v>189</v>
      </c>
      <c r="D97" s="4" t="s">
        <v>190</v>
      </c>
      <c r="E97" s="6">
        <f>ROUND('2,1'!E97*'1,2'!$E$28,0)</f>
        <v>273</v>
      </c>
      <c r="F97" s="6">
        <f>ROUND('2,1'!F97*'1,2'!$E$28,0)</f>
        <v>301</v>
      </c>
      <c r="G97" s="6">
        <f>ROUND('2,1'!G97*'1,2'!$E$28,0)</f>
        <v>525</v>
      </c>
      <c r="H97" s="6">
        <f>ROUND('2,1'!H97*'1,2'!$E$28,0)</f>
        <v>577</v>
      </c>
      <c r="I97" s="6">
        <f>ROUND('2,1'!I97*'1,2'!$E$28,0)</f>
        <v>582</v>
      </c>
      <c r="J97" s="6">
        <f>ROUND('2,1'!J97*'1,2'!$E$28,0)</f>
        <v>636</v>
      </c>
      <c r="L97" s="86"/>
      <c r="M97" s="163"/>
      <c r="N97" s="163"/>
      <c r="O97" s="163"/>
      <c r="P97" s="163"/>
      <c r="Q97" s="163"/>
      <c r="R97" s="82"/>
      <c r="T97" s="82"/>
    </row>
    <row r="98" spans="1:20" x14ac:dyDescent="0.2">
      <c r="G98" s="83"/>
      <c r="I98" s="83"/>
      <c r="K98" s="82"/>
    </row>
    <row r="99" spans="1:20" x14ac:dyDescent="0.2">
      <c r="K99" s="99"/>
    </row>
    <row r="100" spans="1:20" x14ac:dyDescent="0.2">
      <c r="C100" s="78" t="s">
        <v>2995</v>
      </c>
    </row>
    <row r="101" spans="1:20" x14ac:dyDescent="0.2">
      <c r="C101" s="79" t="s">
        <v>3137</v>
      </c>
    </row>
    <row r="105" spans="1:20" x14ac:dyDescent="0.2">
      <c r="J105" s="82"/>
    </row>
    <row r="106" spans="1:20" x14ac:dyDescent="0.2">
      <c r="I106" s="82"/>
      <c r="J106" s="82"/>
    </row>
    <row r="107" spans="1:20" x14ac:dyDescent="0.2">
      <c r="I107" s="82"/>
      <c r="J107" s="113"/>
    </row>
    <row r="108" spans="1:20" x14ac:dyDescent="0.2">
      <c r="I108" s="201"/>
    </row>
  </sheetData>
  <sheetProtection sheet="1" objects="1" scenarios="1"/>
  <mergeCells count="13">
    <mergeCell ref="A1:J1"/>
    <mergeCell ref="A4:J4"/>
    <mergeCell ref="A6:F6"/>
    <mergeCell ref="A8:A9"/>
    <mergeCell ref="B8:B9"/>
    <mergeCell ref="C8:C9"/>
    <mergeCell ref="D8:D9"/>
    <mergeCell ref="E8:F8"/>
    <mergeCell ref="G8:H8"/>
    <mergeCell ref="I8:J8"/>
    <mergeCell ref="E7:F7"/>
    <mergeCell ref="G7:H7"/>
    <mergeCell ref="I7:J7"/>
  </mergeCells>
  <pageMargins left="0.98425196850393704" right="0.59055118110236227" top="0.78740157480314965" bottom="0.78740157480314965" header="0.39370078740157483" footer="0.39370078740157483"/>
  <pageSetup paperSize="9" scale="39" fitToHeight="7" pageOrder="overThenDown"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outlinePr summaryBelow="0" summaryRight="0"/>
    <pageSetUpPr autoPageBreaks="0"/>
  </sheetPr>
  <dimension ref="A1:AE101"/>
  <sheetViews>
    <sheetView showZeros="0" workbookViewId="0">
      <pane ySplit="9" topLeftCell="A94" activePane="bottomLeft" state="frozen"/>
      <selection activeCell="E7" sqref="E7:N7"/>
      <selection pane="bottomLeft" activeCell="E56" sqref="E56"/>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6" width="11.42578125" style="1" customWidth="1"/>
    <col min="7" max="9" width="11.85546875" style="1" customWidth="1"/>
    <col min="10" max="10" width="11.42578125" style="1" hidden="1" customWidth="1"/>
    <col min="11" max="11" width="11.85546875" style="1" hidden="1" customWidth="1"/>
    <col min="12" max="12" width="11.42578125" style="1" hidden="1" customWidth="1"/>
    <col min="13" max="13" width="11.85546875" style="1" hidden="1" customWidth="1"/>
    <col min="14" max="15" width="11.42578125" style="1" customWidth="1"/>
    <col min="16" max="18" width="11.85546875" style="1" customWidth="1"/>
    <col min="19" max="20" width="11.42578125" style="1" customWidth="1"/>
    <col min="21" max="21" width="11.85546875" style="1" customWidth="1"/>
    <col min="22" max="263" width="9.140625" style="1"/>
    <col min="264" max="264" width="11.5703125" style="1" customWidth="1"/>
    <col min="265" max="265" width="13.140625" style="1" customWidth="1"/>
    <col min="266" max="266" width="48.42578125" style="1" customWidth="1"/>
    <col min="267" max="267" width="13.85546875" style="1" customWidth="1"/>
    <col min="268" max="268" width="11.42578125" style="1" customWidth="1"/>
    <col min="269" max="269" width="11.85546875" style="1" customWidth="1"/>
    <col min="270" max="519" width="9.140625" style="1"/>
    <col min="520" max="520" width="11.5703125" style="1" customWidth="1"/>
    <col min="521" max="521" width="13.140625" style="1" customWidth="1"/>
    <col min="522" max="522" width="48.42578125" style="1" customWidth="1"/>
    <col min="523" max="523" width="13.85546875" style="1" customWidth="1"/>
    <col min="524" max="524" width="11.42578125" style="1" customWidth="1"/>
    <col min="525" max="525" width="11.85546875" style="1" customWidth="1"/>
    <col min="526" max="775" width="9.140625" style="1"/>
    <col min="776" max="776" width="11.5703125" style="1" customWidth="1"/>
    <col min="777" max="777" width="13.140625" style="1" customWidth="1"/>
    <col min="778" max="778" width="48.42578125" style="1" customWidth="1"/>
    <col min="779" max="779" width="13.85546875" style="1" customWidth="1"/>
    <col min="780" max="780" width="11.42578125" style="1" customWidth="1"/>
    <col min="781" max="781" width="11.85546875" style="1" customWidth="1"/>
    <col min="782" max="1031" width="9.140625" style="1"/>
    <col min="1032" max="1032" width="11.5703125" style="1" customWidth="1"/>
    <col min="1033" max="1033" width="13.140625" style="1" customWidth="1"/>
    <col min="1034" max="1034" width="48.42578125" style="1" customWidth="1"/>
    <col min="1035" max="1035" width="13.85546875" style="1" customWidth="1"/>
    <col min="1036" max="1036" width="11.42578125" style="1" customWidth="1"/>
    <col min="1037" max="1037" width="11.85546875" style="1" customWidth="1"/>
    <col min="1038" max="1287" width="9.140625" style="1"/>
    <col min="1288" max="1288" width="11.5703125" style="1" customWidth="1"/>
    <col min="1289" max="1289" width="13.140625" style="1" customWidth="1"/>
    <col min="1290" max="1290" width="48.42578125" style="1" customWidth="1"/>
    <col min="1291" max="1291" width="13.85546875" style="1" customWidth="1"/>
    <col min="1292" max="1292" width="11.42578125" style="1" customWidth="1"/>
    <col min="1293" max="1293" width="11.85546875" style="1" customWidth="1"/>
    <col min="1294" max="1543" width="9.140625" style="1"/>
    <col min="1544" max="1544" width="11.5703125" style="1" customWidth="1"/>
    <col min="1545" max="1545" width="13.140625" style="1" customWidth="1"/>
    <col min="1546" max="1546" width="48.42578125" style="1" customWidth="1"/>
    <col min="1547" max="1547" width="13.85546875" style="1" customWidth="1"/>
    <col min="1548" max="1548" width="11.42578125" style="1" customWidth="1"/>
    <col min="1549" max="1549" width="11.85546875" style="1" customWidth="1"/>
    <col min="1550" max="1799" width="9.140625" style="1"/>
    <col min="1800" max="1800" width="11.5703125" style="1" customWidth="1"/>
    <col min="1801" max="1801" width="13.140625" style="1" customWidth="1"/>
    <col min="1802" max="1802" width="48.42578125" style="1" customWidth="1"/>
    <col min="1803" max="1803" width="13.85546875" style="1" customWidth="1"/>
    <col min="1804" max="1804" width="11.42578125" style="1" customWidth="1"/>
    <col min="1805" max="1805" width="11.85546875" style="1" customWidth="1"/>
    <col min="1806" max="2055" width="9.140625" style="1"/>
    <col min="2056" max="2056" width="11.5703125" style="1" customWidth="1"/>
    <col min="2057" max="2057" width="13.140625" style="1" customWidth="1"/>
    <col min="2058" max="2058" width="48.42578125" style="1" customWidth="1"/>
    <col min="2059" max="2059" width="13.85546875" style="1" customWidth="1"/>
    <col min="2060" max="2060" width="11.42578125" style="1" customWidth="1"/>
    <col min="2061" max="2061" width="11.85546875" style="1" customWidth="1"/>
    <col min="2062" max="2311" width="9.140625" style="1"/>
    <col min="2312" max="2312" width="11.5703125" style="1" customWidth="1"/>
    <col min="2313" max="2313" width="13.140625" style="1" customWidth="1"/>
    <col min="2314" max="2314" width="48.42578125" style="1" customWidth="1"/>
    <col min="2315" max="2315" width="13.85546875" style="1" customWidth="1"/>
    <col min="2316" max="2316" width="11.42578125" style="1" customWidth="1"/>
    <col min="2317" max="2317" width="11.85546875" style="1" customWidth="1"/>
    <col min="2318" max="2567" width="9.140625" style="1"/>
    <col min="2568" max="2568" width="11.5703125" style="1" customWidth="1"/>
    <col min="2569" max="2569" width="13.140625" style="1" customWidth="1"/>
    <col min="2570" max="2570" width="48.42578125" style="1" customWidth="1"/>
    <col min="2571" max="2571" width="13.85546875" style="1" customWidth="1"/>
    <col min="2572" max="2572" width="11.42578125" style="1" customWidth="1"/>
    <col min="2573" max="2573" width="11.85546875" style="1" customWidth="1"/>
    <col min="2574" max="2823" width="9.140625" style="1"/>
    <col min="2824" max="2824" width="11.5703125" style="1" customWidth="1"/>
    <col min="2825" max="2825" width="13.140625" style="1" customWidth="1"/>
    <col min="2826" max="2826" width="48.42578125" style="1" customWidth="1"/>
    <col min="2827" max="2827" width="13.85546875" style="1" customWidth="1"/>
    <col min="2828" max="2828" width="11.42578125" style="1" customWidth="1"/>
    <col min="2829" max="2829" width="11.85546875" style="1" customWidth="1"/>
    <col min="2830" max="3079" width="9.140625" style="1"/>
    <col min="3080" max="3080" width="11.5703125" style="1" customWidth="1"/>
    <col min="3081" max="3081" width="13.140625" style="1" customWidth="1"/>
    <col min="3082" max="3082" width="48.42578125" style="1" customWidth="1"/>
    <col min="3083" max="3083" width="13.85546875" style="1" customWidth="1"/>
    <col min="3084" max="3084" width="11.42578125" style="1" customWidth="1"/>
    <col min="3085" max="3085" width="11.85546875" style="1" customWidth="1"/>
    <col min="3086" max="3335" width="9.140625" style="1"/>
    <col min="3336" max="3336" width="11.5703125" style="1" customWidth="1"/>
    <col min="3337" max="3337" width="13.140625" style="1" customWidth="1"/>
    <col min="3338" max="3338" width="48.42578125" style="1" customWidth="1"/>
    <col min="3339" max="3339" width="13.85546875" style="1" customWidth="1"/>
    <col min="3340" max="3340" width="11.42578125" style="1" customWidth="1"/>
    <col min="3341" max="3341" width="11.85546875" style="1" customWidth="1"/>
    <col min="3342" max="3591" width="9.140625" style="1"/>
    <col min="3592" max="3592" width="11.5703125" style="1" customWidth="1"/>
    <col min="3593" max="3593" width="13.140625" style="1" customWidth="1"/>
    <col min="3594" max="3594" width="48.42578125" style="1" customWidth="1"/>
    <col min="3595" max="3595" width="13.85546875" style="1" customWidth="1"/>
    <col min="3596" max="3596" width="11.42578125" style="1" customWidth="1"/>
    <col min="3597" max="3597" width="11.85546875" style="1" customWidth="1"/>
    <col min="3598" max="3847" width="9.140625" style="1"/>
    <col min="3848" max="3848" width="11.5703125" style="1" customWidth="1"/>
    <col min="3849" max="3849" width="13.140625" style="1" customWidth="1"/>
    <col min="3850" max="3850" width="48.42578125" style="1" customWidth="1"/>
    <col min="3851" max="3851" width="13.85546875" style="1" customWidth="1"/>
    <col min="3852" max="3852" width="11.42578125" style="1" customWidth="1"/>
    <col min="3853" max="3853" width="11.85546875" style="1" customWidth="1"/>
    <col min="3854" max="4103" width="9.140625" style="1"/>
    <col min="4104" max="4104" width="11.5703125" style="1" customWidth="1"/>
    <col min="4105" max="4105" width="13.140625" style="1" customWidth="1"/>
    <col min="4106" max="4106" width="48.42578125" style="1" customWidth="1"/>
    <col min="4107" max="4107" width="13.85546875" style="1" customWidth="1"/>
    <col min="4108" max="4108" width="11.42578125" style="1" customWidth="1"/>
    <col min="4109" max="4109" width="11.85546875" style="1" customWidth="1"/>
    <col min="4110" max="4359" width="9.140625" style="1"/>
    <col min="4360" max="4360" width="11.5703125" style="1" customWidth="1"/>
    <col min="4361" max="4361" width="13.140625" style="1" customWidth="1"/>
    <col min="4362" max="4362" width="48.42578125" style="1" customWidth="1"/>
    <col min="4363" max="4363" width="13.85546875" style="1" customWidth="1"/>
    <col min="4364" max="4364" width="11.42578125" style="1" customWidth="1"/>
    <col min="4365" max="4365" width="11.85546875" style="1" customWidth="1"/>
    <col min="4366" max="4615" width="9.140625" style="1"/>
    <col min="4616" max="4616" width="11.5703125" style="1" customWidth="1"/>
    <col min="4617" max="4617" width="13.140625" style="1" customWidth="1"/>
    <col min="4618" max="4618" width="48.42578125" style="1" customWidth="1"/>
    <col min="4619" max="4619" width="13.85546875" style="1" customWidth="1"/>
    <col min="4620" max="4620" width="11.42578125" style="1" customWidth="1"/>
    <col min="4621" max="4621" width="11.85546875" style="1" customWidth="1"/>
    <col min="4622" max="4871" width="9.140625" style="1"/>
    <col min="4872" max="4872" width="11.5703125" style="1" customWidth="1"/>
    <col min="4873" max="4873" width="13.140625" style="1" customWidth="1"/>
    <col min="4874" max="4874" width="48.42578125" style="1" customWidth="1"/>
    <col min="4875" max="4875" width="13.85546875" style="1" customWidth="1"/>
    <col min="4876" max="4876" width="11.42578125" style="1" customWidth="1"/>
    <col min="4877" max="4877" width="11.85546875" style="1" customWidth="1"/>
    <col min="4878" max="5127" width="9.140625" style="1"/>
    <col min="5128" max="5128" width="11.5703125" style="1" customWidth="1"/>
    <col min="5129" max="5129" width="13.140625" style="1" customWidth="1"/>
    <col min="5130" max="5130" width="48.42578125" style="1" customWidth="1"/>
    <col min="5131" max="5131" width="13.85546875" style="1" customWidth="1"/>
    <col min="5132" max="5132" width="11.42578125" style="1" customWidth="1"/>
    <col min="5133" max="5133" width="11.85546875" style="1" customWidth="1"/>
    <col min="5134" max="5383" width="9.140625" style="1"/>
    <col min="5384" max="5384" width="11.5703125" style="1" customWidth="1"/>
    <col min="5385" max="5385" width="13.140625" style="1" customWidth="1"/>
    <col min="5386" max="5386" width="48.42578125" style="1" customWidth="1"/>
    <col min="5387" max="5387" width="13.85546875" style="1" customWidth="1"/>
    <col min="5388" max="5388" width="11.42578125" style="1" customWidth="1"/>
    <col min="5389" max="5389" width="11.85546875" style="1" customWidth="1"/>
    <col min="5390" max="5639" width="9.140625" style="1"/>
    <col min="5640" max="5640" width="11.5703125" style="1" customWidth="1"/>
    <col min="5641" max="5641" width="13.140625" style="1" customWidth="1"/>
    <col min="5642" max="5642" width="48.42578125" style="1" customWidth="1"/>
    <col min="5643" max="5643" width="13.85546875" style="1" customWidth="1"/>
    <col min="5644" max="5644" width="11.42578125" style="1" customWidth="1"/>
    <col min="5645" max="5645" width="11.85546875" style="1" customWidth="1"/>
    <col min="5646" max="5895" width="9.140625" style="1"/>
    <col min="5896" max="5896" width="11.5703125" style="1" customWidth="1"/>
    <col min="5897" max="5897" width="13.140625" style="1" customWidth="1"/>
    <col min="5898" max="5898" width="48.42578125" style="1" customWidth="1"/>
    <col min="5899" max="5899" width="13.85546875" style="1" customWidth="1"/>
    <col min="5900" max="5900" width="11.42578125" style="1" customWidth="1"/>
    <col min="5901" max="5901" width="11.85546875" style="1" customWidth="1"/>
    <col min="5902" max="6151" width="9.140625" style="1"/>
    <col min="6152" max="6152" width="11.5703125" style="1" customWidth="1"/>
    <col min="6153" max="6153" width="13.140625" style="1" customWidth="1"/>
    <col min="6154" max="6154" width="48.42578125" style="1" customWidth="1"/>
    <col min="6155" max="6155" width="13.85546875" style="1" customWidth="1"/>
    <col min="6156" max="6156" width="11.42578125" style="1" customWidth="1"/>
    <col min="6157" max="6157" width="11.85546875" style="1" customWidth="1"/>
    <col min="6158" max="6407" width="9.140625" style="1"/>
    <col min="6408" max="6408" width="11.5703125" style="1" customWidth="1"/>
    <col min="6409" max="6409" width="13.140625" style="1" customWidth="1"/>
    <col min="6410" max="6410" width="48.42578125" style="1" customWidth="1"/>
    <col min="6411" max="6411" width="13.85546875" style="1" customWidth="1"/>
    <col min="6412" max="6412" width="11.42578125" style="1" customWidth="1"/>
    <col min="6413" max="6413" width="11.85546875" style="1" customWidth="1"/>
    <col min="6414" max="6663" width="9.140625" style="1"/>
    <col min="6664" max="6664" width="11.5703125" style="1" customWidth="1"/>
    <col min="6665" max="6665" width="13.140625" style="1" customWidth="1"/>
    <col min="6666" max="6666" width="48.42578125" style="1" customWidth="1"/>
    <col min="6667" max="6667" width="13.85546875" style="1" customWidth="1"/>
    <col min="6668" max="6668" width="11.42578125" style="1" customWidth="1"/>
    <col min="6669" max="6669" width="11.85546875" style="1" customWidth="1"/>
    <col min="6670" max="6919" width="9.140625" style="1"/>
    <col min="6920" max="6920" width="11.5703125" style="1" customWidth="1"/>
    <col min="6921" max="6921" width="13.140625" style="1" customWidth="1"/>
    <col min="6922" max="6922" width="48.42578125" style="1" customWidth="1"/>
    <col min="6923" max="6923" width="13.85546875" style="1" customWidth="1"/>
    <col min="6924" max="6924" width="11.42578125" style="1" customWidth="1"/>
    <col min="6925" max="6925" width="11.85546875" style="1" customWidth="1"/>
    <col min="6926" max="7175" width="9.140625" style="1"/>
    <col min="7176" max="7176" width="11.5703125" style="1" customWidth="1"/>
    <col min="7177" max="7177" width="13.140625" style="1" customWidth="1"/>
    <col min="7178" max="7178" width="48.42578125" style="1" customWidth="1"/>
    <col min="7179" max="7179" width="13.85546875" style="1" customWidth="1"/>
    <col min="7180" max="7180" width="11.42578125" style="1" customWidth="1"/>
    <col min="7181" max="7181" width="11.85546875" style="1" customWidth="1"/>
    <col min="7182" max="7431" width="9.140625" style="1"/>
    <col min="7432" max="7432" width="11.5703125" style="1" customWidth="1"/>
    <col min="7433" max="7433" width="13.140625" style="1" customWidth="1"/>
    <col min="7434" max="7434" width="48.42578125" style="1" customWidth="1"/>
    <col min="7435" max="7435" width="13.85546875" style="1" customWidth="1"/>
    <col min="7436" max="7436" width="11.42578125" style="1" customWidth="1"/>
    <col min="7437" max="7437" width="11.85546875" style="1" customWidth="1"/>
    <col min="7438" max="7687" width="9.140625" style="1"/>
    <col min="7688" max="7688" width="11.5703125" style="1" customWidth="1"/>
    <col min="7689" max="7689" width="13.140625" style="1" customWidth="1"/>
    <col min="7690" max="7690" width="48.42578125" style="1" customWidth="1"/>
    <col min="7691" max="7691" width="13.85546875" style="1" customWidth="1"/>
    <col min="7692" max="7692" width="11.42578125" style="1" customWidth="1"/>
    <col min="7693" max="7693" width="11.85546875" style="1" customWidth="1"/>
    <col min="7694" max="7943" width="9.140625" style="1"/>
    <col min="7944" max="7944" width="11.5703125" style="1" customWidth="1"/>
    <col min="7945" max="7945" width="13.140625" style="1" customWidth="1"/>
    <col min="7946" max="7946" width="48.42578125" style="1" customWidth="1"/>
    <col min="7947" max="7947" width="13.85546875" style="1" customWidth="1"/>
    <col min="7948" max="7948" width="11.42578125" style="1" customWidth="1"/>
    <col min="7949" max="7949" width="11.85546875" style="1" customWidth="1"/>
    <col min="7950" max="8199" width="9.140625" style="1"/>
    <col min="8200" max="8200" width="11.5703125" style="1" customWidth="1"/>
    <col min="8201" max="8201" width="13.140625" style="1" customWidth="1"/>
    <col min="8202" max="8202" width="48.42578125" style="1" customWidth="1"/>
    <col min="8203" max="8203" width="13.85546875" style="1" customWidth="1"/>
    <col min="8204" max="8204" width="11.42578125" style="1" customWidth="1"/>
    <col min="8205" max="8205" width="11.85546875" style="1" customWidth="1"/>
    <col min="8206" max="8455" width="9.140625" style="1"/>
    <col min="8456" max="8456" width="11.5703125" style="1" customWidth="1"/>
    <col min="8457" max="8457" width="13.140625" style="1" customWidth="1"/>
    <col min="8458" max="8458" width="48.42578125" style="1" customWidth="1"/>
    <col min="8459" max="8459" width="13.85546875" style="1" customWidth="1"/>
    <col min="8460" max="8460" width="11.42578125" style="1" customWidth="1"/>
    <col min="8461" max="8461" width="11.85546875" style="1" customWidth="1"/>
    <col min="8462" max="8711" width="9.140625" style="1"/>
    <col min="8712" max="8712" width="11.5703125" style="1" customWidth="1"/>
    <col min="8713" max="8713" width="13.140625" style="1" customWidth="1"/>
    <col min="8714" max="8714" width="48.42578125" style="1" customWidth="1"/>
    <col min="8715" max="8715" width="13.85546875" style="1" customWidth="1"/>
    <col min="8716" max="8716" width="11.42578125" style="1" customWidth="1"/>
    <col min="8717" max="8717" width="11.85546875" style="1" customWidth="1"/>
    <col min="8718" max="8967" width="9.140625" style="1"/>
    <col min="8968" max="8968" width="11.5703125" style="1" customWidth="1"/>
    <col min="8969" max="8969" width="13.140625" style="1" customWidth="1"/>
    <col min="8970" max="8970" width="48.42578125" style="1" customWidth="1"/>
    <col min="8971" max="8971" width="13.85546875" style="1" customWidth="1"/>
    <col min="8972" max="8972" width="11.42578125" style="1" customWidth="1"/>
    <col min="8973" max="8973" width="11.85546875" style="1" customWidth="1"/>
    <col min="8974" max="9223" width="9.140625" style="1"/>
    <col min="9224" max="9224" width="11.5703125" style="1" customWidth="1"/>
    <col min="9225" max="9225" width="13.140625" style="1" customWidth="1"/>
    <col min="9226" max="9226" width="48.42578125" style="1" customWidth="1"/>
    <col min="9227" max="9227" width="13.85546875" style="1" customWidth="1"/>
    <col min="9228" max="9228" width="11.42578125" style="1" customWidth="1"/>
    <col min="9229" max="9229" width="11.85546875" style="1" customWidth="1"/>
    <col min="9230" max="9479" width="9.140625" style="1"/>
    <col min="9480" max="9480" width="11.5703125" style="1" customWidth="1"/>
    <col min="9481" max="9481" width="13.140625" style="1" customWidth="1"/>
    <col min="9482" max="9482" width="48.42578125" style="1" customWidth="1"/>
    <col min="9483" max="9483" width="13.85546875" style="1" customWidth="1"/>
    <col min="9484" max="9484" width="11.42578125" style="1" customWidth="1"/>
    <col min="9485" max="9485" width="11.85546875" style="1" customWidth="1"/>
    <col min="9486" max="9735" width="9.140625" style="1"/>
    <col min="9736" max="9736" width="11.5703125" style="1" customWidth="1"/>
    <col min="9737" max="9737" width="13.140625" style="1" customWidth="1"/>
    <col min="9738" max="9738" width="48.42578125" style="1" customWidth="1"/>
    <col min="9739" max="9739" width="13.85546875" style="1" customWidth="1"/>
    <col min="9740" max="9740" width="11.42578125" style="1" customWidth="1"/>
    <col min="9741" max="9741" width="11.85546875" style="1" customWidth="1"/>
    <col min="9742" max="9991" width="9.140625" style="1"/>
    <col min="9992" max="9992" width="11.5703125" style="1" customWidth="1"/>
    <col min="9993" max="9993" width="13.140625" style="1" customWidth="1"/>
    <col min="9994" max="9994" width="48.42578125" style="1" customWidth="1"/>
    <col min="9995" max="9995" width="13.85546875" style="1" customWidth="1"/>
    <col min="9996" max="9996" width="11.42578125" style="1" customWidth="1"/>
    <col min="9997" max="9997" width="11.85546875" style="1" customWidth="1"/>
    <col min="9998" max="10247" width="9.140625" style="1"/>
    <col min="10248" max="10248" width="11.5703125" style="1" customWidth="1"/>
    <col min="10249" max="10249" width="13.140625" style="1" customWidth="1"/>
    <col min="10250" max="10250" width="48.42578125" style="1" customWidth="1"/>
    <col min="10251" max="10251" width="13.85546875" style="1" customWidth="1"/>
    <col min="10252" max="10252" width="11.42578125" style="1" customWidth="1"/>
    <col min="10253" max="10253" width="11.85546875" style="1" customWidth="1"/>
    <col min="10254" max="10503" width="9.140625" style="1"/>
    <col min="10504" max="10504" width="11.5703125" style="1" customWidth="1"/>
    <col min="10505" max="10505" width="13.140625" style="1" customWidth="1"/>
    <col min="10506" max="10506" width="48.42578125" style="1" customWidth="1"/>
    <col min="10507" max="10507" width="13.85546875" style="1" customWidth="1"/>
    <col min="10508" max="10508" width="11.42578125" style="1" customWidth="1"/>
    <col min="10509" max="10509" width="11.85546875" style="1" customWidth="1"/>
    <col min="10510" max="10759" width="9.140625" style="1"/>
    <col min="10760" max="10760" width="11.5703125" style="1" customWidth="1"/>
    <col min="10761" max="10761" width="13.140625" style="1" customWidth="1"/>
    <col min="10762" max="10762" width="48.42578125" style="1" customWidth="1"/>
    <col min="10763" max="10763" width="13.85546875" style="1" customWidth="1"/>
    <col min="10764" max="10764" width="11.42578125" style="1" customWidth="1"/>
    <col min="10765" max="10765" width="11.85546875" style="1" customWidth="1"/>
    <col min="10766" max="11015" width="9.140625" style="1"/>
    <col min="11016" max="11016" width="11.5703125" style="1" customWidth="1"/>
    <col min="11017" max="11017" width="13.140625" style="1" customWidth="1"/>
    <col min="11018" max="11018" width="48.42578125" style="1" customWidth="1"/>
    <col min="11019" max="11019" width="13.85546875" style="1" customWidth="1"/>
    <col min="11020" max="11020" width="11.42578125" style="1" customWidth="1"/>
    <col min="11021" max="11021" width="11.85546875" style="1" customWidth="1"/>
    <col min="11022" max="11271" width="9.140625" style="1"/>
    <col min="11272" max="11272" width="11.5703125" style="1" customWidth="1"/>
    <col min="11273" max="11273" width="13.140625" style="1" customWidth="1"/>
    <col min="11274" max="11274" width="48.42578125" style="1" customWidth="1"/>
    <col min="11275" max="11275" width="13.85546875" style="1" customWidth="1"/>
    <col min="11276" max="11276" width="11.42578125" style="1" customWidth="1"/>
    <col min="11277" max="11277" width="11.85546875" style="1" customWidth="1"/>
    <col min="11278" max="11527" width="9.140625" style="1"/>
    <col min="11528" max="11528" width="11.5703125" style="1" customWidth="1"/>
    <col min="11529" max="11529" width="13.140625" style="1" customWidth="1"/>
    <col min="11530" max="11530" width="48.42578125" style="1" customWidth="1"/>
    <col min="11531" max="11531" width="13.85546875" style="1" customWidth="1"/>
    <col min="11532" max="11532" width="11.42578125" style="1" customWidth="1"/>
    <col min="11533" max="11533" width="11.85546875" style="1" customWidth="1"/>
    <col min="11534" max="11783" width="9.140625" style="1"/>
    <col min="11784" max="11784" width="11.5703125" style="1" customWidth="1"/>
    <col min="11785" max="11785" width="13.140625" style="1" customWidth="1"/>
    <col min="11786" max="11786" width="48.42578125" style="1" customWidth="1"/>
    <col min="11787" max="11787" width="13.85546875" style="1" customWidth="1"/>
    <col min="11788" max="11788" width="11.42578125" style="1" customWidth="1"/>
    <col min="11789" max="11789" width="11.85546875" style="1" customWidth="1"/>
    <col min="11790" max="12039" width="9.140625" style="1"/>
    <col min="12040" max="12040" width="11.5703125" style="1" customWidth="1"/>
    <col min="12041" max="12041" width="13.140625" style="1" customWidth="1"/>
    <col min="12042" max="12042" width="48.42578125" style="1" customWidth="1"/>
    <col min="12043" max="12043" width="13.85546875" style="1" customWidth="1"/>
    <col min="12044" max="12044" width="11.42578125" style="1" customWidth="1"/>
    <col min="12045" max="12045" width="11.85546875" style="1" customWidth="1"/>
    <col min="12046" max="12295" width="9.140625" style="1"/>
    <col min="12296" max="12296" width="11.5703125" style="1" customWidth="1"/>
    <col min="12297" max="12297" width="13.140625" style="1" customWidth="1"/>
    <col min="12298" max="12298" width="48.42578125" style="1" customWidth="1"/>
    <col min="12299" max="12299" width="13.85546875" style="1" customWidth="1"/>
    <col min="12300" max="12300" width="11.42578125" style="1" customWidth="1"/>
    <col min="12301" max="12301" width="11.85546875" style="1" customWidth="1"/>
    <col min="12302" max="12551" width="9.140625" style="1"/>
    <col min="12552" max="12552" width="11.5703125" style="1" customWidth="1"/>
    <col min="12553" max="12553" width="13.140625" style="1" customWidth="1"/>
    <col min="12554" max="12554" width="48.42578125" style="1" customWidth="1"/>
    <col min="12555" max="12555" width="13.85546875" style="1" customWidth="1"/>
    <col min="12556" max="12556" width="11.42578125" style="1" customWidth="1"/>
    <col min="12557" max="12557" width="11.85546875" style="1" customWidth="1"/>
    <col min="12558" max="12807" width="9.140625" style="1"/>
    <col min="12808" max="12808" width="11.5703125" style="1" customWidth="1"/>
    <col min="12809" max="12809" width="13.140625" style="1" customWidth="1"/>
    <col min="12810" max="12810" width="48.42578125" style="1" customWidth="1"/>
    <col min="12811" max="12811" width="13.85546875" style="1" customWidth="1"/>
    <col min="12812" max="12812" width="11.42578125" style="1" customWidth="1"/>
    <col min="12813" max="12813" width="11.85546875" style="1" customWidth="1"/>
    <col min="12814" max="13063" width="9.140625" style="1"/>
    <col min="13064" max="13064" width="11.5703125" style="1" customWidth="1"/>
    <col min="13065" max="13065" width="13.140625" style="1" customWidth="1"/>
    <col min="13066" max="13066" width="48.42578125" style="1" customWidth="1"/>
    <col min="13067" max="13067" width="13.85546875" style="1" customWidth="1"/>
    <col min="13068" max="13068" width="11.42578125" style="1" customWidth="1"/>
    <col min="13069" max="13069" width="11.85546875" style="1" customWidth="1"/>
    <col min="13070" max="13319" width="9.140625" style="1"/>
    <col min="13320" max="13320" width="11.5703125" style="1" customWidth="1"/>
    <col min="13321" max="13321" width="13.140625" style="1" customWidth="1"/>
    <col min="13322" max="13322" width="48.42578125" style="1" customWidth="1"/>
    <col min="13323" max="13323" width="13.85546875" style="1" customWidth="1"/>
    <col min="13324" max="13324" width="11.42578125" style="1" customWidth="1"/>
    <col min="13325" max="13325" width="11.85546875" style="1" customWidth="1"/>
    <col min="13326" max="13575" width="9.140625" style="1"/>
    <col min="13576" max="13576" width="11.5703125" style="1" customWidth="1"/>
    <col min="13577" max="13577" width="13.140625" style="1" customWidth="1"/>
    <col min="13578" max="13578" width="48.42578125" style="1" customWidth="1"/>
    <col min="13579" max="13579" width="13.85546875" style="1" customWidth="1"/>
    <col min="13580" max="13580" width="11.42578125" style="1" customWidth="1"/>
    <col min="13581" max="13581" width="11.85546875" style="1" customWidth="1"/>
    <col min="13582" max="13831" width="9.140625" style="1"/>
    <col min="13832" max="13832" width="11.5703125" style="1" customWidth="1"/>
    <col min="13833" max="13833" width="13.140625" style="1" customWidth="1"/>
    <col min="13834" max="13834" width="48.42578125" style="1" customWidth="1"/>
    <col min="13835" max="13835" width="13.85546875" style="1" customWidth="1"/>
    <col min="13836" max="13836" width="11.42578125" style="1" customWidth="1"/>
    <col min="13837" max="13837" width="11.85546875" style="1" customWidth="1"/>
    <col min="13838" max="14087" width="9.140625" style="1"/>
    <col min="14088" max="14088" width="11.5703125" style="1" customWidth="1"/>
    <col min="14089" max="14089" width="13.140625" style="1" customWidth="1"/>
    <col min="14090" max="14090" width="48.42578125" style="1" customWidth="1"/>
    <col min="14091" max="14091" width="13.85546875" style="1" customWidth="1"/>
    <col min="14092" max="14092" width="11.42578125" style="1" customWidth="1"/>
    <col min="14093" max="14093" width="11.85546875" style="1" customWidth="1"/>
    <col min="14094" max="14343" width="9.140625" style="1"/>
    <col min="14344" max="14344" width="11.5703125" style="1" customWidth="1"/>
    <col min="14345" max="14345" width="13.140625" style="1" customWidth="1"/>
    <col min="14346" max="14346" width="48.42578125" style="1" customWidth="1"/>
    <col min="14347" max="14347" width="13.85546875" style="1" customWidth="1"/>
    <col min="14348" max="14348" width="11.42578125" style="1" customWidth="1"/>
    <col min="14349" max="14349" width="11.85546875" style="1" customWidth="1"/>
    <col min="14350" max="14599" width="9.140625" style="1"/>
    <col min="14600" max="14600" width="11.5703125" style="1" customWidth="1"/>
    <col min="14601" max="14601" width="13.140625" style="1" customWidth="1"/>
    <col min="14602" max="14602" width="48.42578125" style="1" customWidth="1"/>
    <col min="14603" max="14603" width="13.85546875" style="1" customWidth="1"/>
    <col min="14604" max="14604" width="11.42578125" style="1" customWidth="1"/>
    <col min="14605" max="14605" width="11.85546875" style="1" customWidth="1"/>
    <col min="14606" max="14855" width="9.140625" style="1"/>
    <col min="14856" max="14856" width="11.5703125" style="1" customWidth="1"/>
    <col min="14857" max="14857" width="13.140625" style="1" customWidth="1"/>
    <col min="14858" max="14858" width="48.42578125" style="1" customWidth="1"/>
    <col min="14859" max="14859" width="13.85546875" style="1" customWidth="1"/>
    <col min="14860" max="14860" width="11.42578125" style="1" customWidth="1"/>
    <col min="14861" max="14861" width="11.85546875" style="1" customWidth="1"/>
    <col min="14862" max="15111" width="9.140625" style="1"/>
    <col min="15112" max="15112" width="11.5703125" style="1" customWidth="1"/>
    <col min="15113" max="15113" width="13.140625" style="1" customWidth="1"/>
    <col min="15114" max="15114" width="48.42578125" style="1" customWidth="1"/>
    <col min="15115" max="15115" width="13.85546875" style="1" customWidth="1"/>
    <col min="15116" max="15116" width="11.42578125" style="1" customWidth="1"/>
    <col min="15117" max="15117" width="11.85546875" style="1" customWidth="1"/>
    <col min="15118" max="15367" width="9.140625" style="1"/>
    <col min="15368" max="15368" width="11.5703125" style="1" customWidth="1"/>
    <col min="15369" max="15369" width="13.140625" style="1" customWidth="1"/>
    <col min="15370" max="15370" width="48.42578125" style="1" customWidth="1"/>
    <col min="15371" max="15371" width="13.85546875" style="1" customWidth="1"/>
    <col min="15372" max="15372" width="11.42578125" style="1" customWidth="1"/>
    <col min="15373" max="15373" width="11.85546875" style="1" customWidth="1"/>
    <col min="15374" max="15623" width="9.140625" style="1"/>
    <col min="15624" max="15624" width="11.5703125" style="1" customWidth="1"/>
    <col min="15625" max="15625" width="13.140625" style="1" customWidth="1"/>
    <col min="15626" max="15626" width="48.42578125" style="1" customWidth="1"/>
    <col min="15627" max="15627" width="13.85546875" style="1" customWidth="1"/>
    <col min="15628" max="15628" width="11.42578125" style="1" customWidth="1"/>
    <col min="15629" max="15629" width="11.85546875" style="1" customWidth="1"/>
    <col min="15630" max="15879" width="9.140625" style="1"/>
    <col min="15880" max="15880" width="11.5703125" style="1" customWidth="1"/>
    <col min="15881" max="15881" width="13.140625" style="1" customWidth="1"/>
    <col min="15882" max="15882" width="48.42578125" style="1" customWidth="1"/>
    <col min="15883" max="15883" width="13.85546875" style="1" customWidth="1"/>
    <col min="15884" max="15884" width="11.42578125" style="1" customWidth="1"/>
    <col min="15885" max="15885" width="11.85546875" style="1" customWidth="1"/>
    <col min="15886" max="16135" width="9.140625" style="1"/>
    <col min="16136" max="16136" width="11.5703125" style="1" customWidth="1"/>
    <col min="16137" max="16137" width="13.140625" style="1" customWidth="1"/>
    <col min="16138" max="16138" width="48.42578125" style="1" customWidth="1"/>
    <col min="16139" max="16139" width="13.85546875" style="1" customWidth="1"/>
    <col min="16140" max="16140" width="11.42578125" style="1" customWidth="1"/>
    <col min="16141" max="16141" width="11.85546875" style="1" customWidth="1"/>
    <col min="16142" max="16384" width="9.140625" style="1"/>
  </cols>
  <sheetData>
    <row r="1" spans="1:31" ht="13.5" customHeight="1" x14ac:dyDescent="0.2">
      <c r="A1" s="276" t="s">
        <v>0</v>
      </c>
      <c r="B1" s="276"/>
      <c r="C1" s="276"/>
      <c r="D1" s="276"/>
      <c r="E1" s="276"/>
      <c r="F1" s="276"/>
      <c r="G1" s="276"/>
      <c r="H1" s="276"/>
      <c r="I1" s="276"/>
      <c r="J1" s="276"/>
      <c r="K1" s="276"/>
      <c r="L1" s="276"/>
      <c r="M1" s="276"/>
      <c r="N1" s="276"/>
      <c r="O1" s="276"/>
      <c r="P1" s="276"/>
      <c r="Q1" s="276"/>
      <c r="R1" s="276"/>
      <c r="S1" s="276"/>
      <c r="T1" s="276"/>
      <c r="U1" s="276"/>
    </row>
    <row r="2" spans="1:31" ht="11.25" customHeight="1" x14ac:dyDescent="0.2">
      <c r="A2" s="27"/>
      <c r="B2" s="27"/>
      <c r="C2" s="27"/>
      <c r="D2" s="27"/>
      <c r="E2" s="27"/>
      <c r="F2" s="27"/>
      <c r="G2" s="27"/>
      <c r="H2" s="27"/>
      <c r="I2" s="27"/>
    </row>
    <row r="3" spans="1:31" ht="11.25" customHeight="1" x14ac:dyDescent="0.2"/>
    <row r="4" spans="1:31" ht="12.75" customHeight="1" x14ac:dyDescent="0.2">
      <c r="A4" s="254" t="s">
        <v>1</v>
      </c>
      <c r="B4" s="254"/>
      <c r="C4" s="254"/>
      <c r="D4" s="254"/>
      <c r="E4" s="254"/>
      <c r="F4" s="254"/>
      <c r="G4" s="254"/>
      <c r="H4" s="254"/>
      <c r="I4" s="254"/>
      <c r="J4" s="254"/>
      <c r="K4" s="254"/>
      <c r="L4" s="254"/>
      <c r="M4" s="254"/>
      <c r="N4" s="254"/>
      <c r="O4" s="254"/>
      <c r="P4" s="254"/>
      <c r="Q4" s="254"/>
      <c r="R4" s="254"/>
      <c r="S4" s="254"/>
      <c r="T4" s="254"/>
      <c r="U4" s="254"/>
    </row>
    <row r="5" spans="1:31" ht="12.75" customHeight="1" x14ac:dyDescent="0.2">
      <c r="C5" s="69">
        <v>0.32500000000000001</v>
      </c>
    </row>
    <row r="6" spans="1:31" ht="12.75" customHeight="1" thickBot="1" x14ac:dyDescent="0.25">
      <c r="A6" s="265"/>
      <c r="B6" s="265"/>
      <c r="C6" s="265"/>
      <c r="D6" s="265"/>
      <c r="E6" s="265"/>
      <c r="F6" s="265"/>
      <c r="G6" s="265"/>
      <c r="H6" s="65"/>
      <c r="I6" s="65"/>
    </row>
    <row r="7" spans="1:31" ht="12.75" customHeight="1" thickBot="1" x14ac:dyDescent="0.25">
      <c r="E7" s="277" t="s">
        <v>2968</v>
      </c>
      <c r="F7" s="278"/>
      <c r="G7" s="278"/>
      <c r="H7" s="278"/>
      <c r="I7" s="278"/>
      <c r="J7" s="23" t="s">
        <v>2948</v>
      </c>
      <c r="K7" s="23"/>
      <c r="L7" s="23" t="s">
        <v>2950</v>
      </c>
      <c r="M7" s="23"/>
      <c r="N7" s="277" t="s">
        <v>2969</v>
      </c>
      <c r="O7" s="278"/>
      <c r="P7" s="278"/>
      <c r="Q7" s="278"/>
      <c r="R7" s="278"/>
      <c r="S7" s="277" t="s">
        <v>2970</v>
      </c>
      <c r="T7" s="278"/>
      <c r="U7" s="278"/>
      <c r="V7" s="278"/>
      <c r="W7" s="278"/>
    </row>
    <row r="8" spans="1:31" ht="12.75" customHeight="1" x14ac:dyDescent="0.2">
      <c r="A8" s="273" t="s">
        <v>2</v>
      </c>
      <c r="B8" s="273" t="s">
        <v>3</v>
      </c>
      <c r="C8" s="268" t="s">
        <v>4</v>
      </c>
      <c r="D8" s="268" t="s">
        <v>5</v>
      </c>
      <c r="E8" s="279" t="s">
        <v>6</v>
      </c>
      <c r="F8" s="280"/>
      <c r="G8" s="280"/>
      <c r="H8" s="280"/>
      <c r="I8" s="281"/>
      <c r="J8" s="252" t="s">
        <v>6</v>
      </c>
      <c r="K8" s="252"/>
      <c r="L8" s="252" t="s">
        <v>6</v>
      </c>
      <c r="M8" s="252"/>
      <c r="N8" s="279" t="s">
        <v>6</v>
      </c>
      <c r="O8" s="280"/>
      <c r="P8" s="280"/>
      <c r="Q8" s="280"/>
      <c r="R8" s="281"/>
      <c r="S8" s="279" t="s">
        <v>6</v>
      </c>
      <c r="T8" s="280"/>
      <c r="U8" s="280"/>
      <c r="V8" s="280"/>
      <c r="W8" s="281"/>
    </row>
    <row r="9" spans="1:31" ht="36.75" customHeight="1" thickBot="1" x14ac:dyDescent="0.25">
      <c r="A9" s="274"/>
      <c r="B9" s="274"/>
      <c r="C9" s="269"/>
      <c r="D9" s="269"/>
      <c r="E9" s="2" t="s">
        <v>7</v>
      </c>
      <c r="F9" s="67" t="s">
        <v>3232</v>
      </c>
      <c r="G9" s="3" t="s">
        <v>8</v>
      </c>
      <c r="H9" s="3" t="s">
        <v>3231</v>
      </c>
      <c r="I9" s="67" t="s">
        <v>3233</v>
      </c>
      <c r="J9" s="9" t="s">
        <v>7</v>
      </c>
      <c r="K9" s="10" t="s">
        <v>8</v>
      </c>
      <c r="L9" s="9" t="s">
        <v>7</v>
      </c>
      <c r="M9" s="10" t="s">
        <v>8</v>
      </c>
      <c r="N9" s="2" t="s">
        <v>7</v>
      </c>
      <c r="O9" s="67" t="s">
        <v>3232</v>
      </c>
      <c r="P9" s="3" t="s">
        <v>8</v>
      </c>
      <c r="Q9" s="3" t="s">
        <v>3231</v>
      </c>
      <c r="R9" s="67" t="s">
        <v>3233</v>
      </c>
      <c r="S9" s="2" t="s">
        <v>7</v>
      </c>
      <c r="T9" s="67" t="s">
        <v>3232</v>
      </c>
      <c r="U9" s="3" t="s">
        <v>8</v>
      </c>
      <c r="V9" s="3" t="s">
        <v>3231</v>
      </c>
      <c r="W9" s="67" t="s">
        <v>3233</v>
      </c>
    </row>
    <row r="10" spans="1:31" ht="36.75" customHeight="1" x14ac:dyDescent="0.2">
      <c r="A10" s="4">
        <v>1</v>
      </c>
      <c r="B10" s="4" t="s">
        <v>13</v>
      </c>
      <c r="C10" s="5" t="s">
        <v>14</v>
      </c>
      <c r="D10" s="4" t="s">
        <v>15</v>
      </c>
      <c r="E10" s="6">
        <f>ROUND('2,1'!E10*'1,2'!$E$28,0)</f>
        <v>3125</v>
      </c>
      <c r="F10" s="70">
        <f>E10*$C$5</f>
        <v>1015.625</v>
      </c>
      <c r="G10" s="6">
        <f>ROUND('2,1'!F10*'1,2'!$E$28,0)</f>
        <v>3439</v>
      </c>
      <c r="H10" s="6">
        <f>G10/1.2</f>
        <v>2865.8333333333335</v>
      </c>
      <c r="I10" s="70">
        <f>H10*$C$5</f>
        <v>931.39583333333337</v>
      </c>
      <c r="J10" s="6" t="e">
        <f>ROUND('2,1'!#REF!*'1,2'!$E$28,0)</f>
        <v>#REF!</v>
      </c>
      <c r="K10" s="6" t="e">
        <f>ROUND('2,1'!#REF!*'1,2'!$E$28,0)</f>
        <v>#REF!</v>
      </c>
      <c r="L10" s="6" t="e">
        <f>ROUND('2,1'!#REF!*'1,2'!$E$28,0)</f>
        <v>#REF!</v>
      </c>
      <c r="M10" s="6" t="e">
        <f>ROUND('2,1'!#REF!*'1,2'!$E$28,0)</f>
        <v>#REF!</v>
      </c>
      <c r="N10" s="6">
        <f>ROUND('2,1'!G10*'1,2'!$E$28,0)</f>
        <v>5524</v>
      </c>
      <c r="O10" s="70">
        <f>N10*$C$5</f>
        <v>1795.3</v>
      </c>
      <c r="P10" s="6">
        <f>ROUND('2,1'!H10*'1,2'!$E$28,0)</f>
        <v>6092</v>
      </c>
      <c r="Q10" s="6">
        <f>P10/1.2</f>
        <v>5076.666666666667</v>
      </c>
      <c r="R10" s="70">
        <f>Q10*$C$5</f>
        <v>1649.9166666666667</v>
      </c>
      <c r="S10" s="6">
        <f>ROUND('2,1'!I10*'1,2'!$E$28,0)</f>
        <v>6993</v>
      </c>
      <c r="T10" s="70">
        <f>S10*$C$5</f>
        <v>2272.7249999999999</v>
      </c>
      <c r="U10" s="6">
        <f>ROUND('2,1'!J10*'1,2'!$E$28,0)</f>
        <v>7641</v>
      </c>
      <c r="V10" s="6">
        <f>U10/1.2</f>
        <v>6367.5</v>
      </c>
      <c r="W10" s="70">
        <f>V10*$C$5</f>
        <v>2069.4375</v>
      </c>
      <c r="X10" s="14"/>
      <c r="Y10" s="14"/>
      <c r="Z10" s="14"/>
      <c r="AA10" s="14"/>
      <c r="AC10" s="14"/>
      <c r="AE10" s="14"/>
    </row>
    <row r="11" spans="1:31" ht="36.75" customHeight="1" x14ac:dyDescent="0.2">
      <c r="A11" s="4">
        <v>2</v>
      </c>
      <c r="B11" s="4" t="s">
        <v>16</v>
      </c>
      <c r="C11" s="5" t="s">
        <v>17</v>
      </c>
      <c r="D11" s="4" t="s">
        <v>15</v>
      </c>
      <c r="E11" s="6">
        <f>E10*1.15</f>
        <v>3593.7499999999995</v>
      </c>
      <c r="F11" s="70">
        <f t="shared" ref="F11:F74" si="0">E11*$C$5</f>
        <v>1167.96875</v>
      </c>
      <c r="G11" s="6">
        <f t="shared" ref="G11:U11" si="1">G10*1.15</f>
        <v>3954.85</v>
      </c>
      <c r="H11" s="6">
        <f t="shared" ref="H11:H74" si="2">G11/1.2</f>
        <v>3295.7083333333335</v>
      </c>
      <c r="I11" s="70">
        <f t="shared" ref="I11:I74" si="3">H11*$C$5</f>
        <v>1071.1052083333334</v>
      </c>
      <c r="J11" s="6" t="e">
        <f t="shared" si="1"/>
        <v>#REF!</v>
      </c>
      <c r="K11" s="6" t="e">
        <f t="shared" si="1"/>
        <v>#REF!</v>
      </c>
      <c r="L11" s="6" t="e">
        <f t="shared" si="1"/>
        <v>#REF!</v>
      </c>
      <c r="M11" s="6" t="e">
        <f t="shared" si="1"/>
        <v>#REF!</v>
      </c>
      <c r="N11" s="6">
        <f t="shared" si="1"/>
        <v>6352.5999999999995</v>
      </c>
      <c r="O11" s="70">
        <f t="shared" ref="O11:O74" si="4">N11*$C$5</f>
        <v>2064.5949999999998</v>
      </c>
      <c r="P11" s="6">
        <f t="shared" si="1"/>
        <v>7005.7999999999993</v>
      </c>
      <c r="Q11" s="6">
        <f t="shared" ref="Q11:Q74" si="5">P11/1.2</f>
        <v>5838.1666666666661</v>
      </c>
      <c r="R11" s="70">
        <f t="shared" ref="R11:R74" si="6">Q11*$C$5</f>
        <v>1897.4041666666665</v>
      </c>
      <c r="S11" s="6">
        <f t="shared" si="1"/>
        <v>8041.95</v>
      </c>
      <c r="T11" s="70">
        <f t="shared" ref="T11:T74" si="7">S11*$C$5</f>
        <v>2613.63375</v>
      </c>
      <c r="U11" s="6">
        <f t="shared" si="1"/>
        <v>8787.15</v>
      </c>
      <c r="V11" s="6">
        <f t="shared" ref="V11:V74" si="8">U11/1.2</f>
        <v>7322.625</v>
      </c>
      <c r="W11" s="70">
        <f t="shared" ref="W11:W74" si="9">V11*$C$5</f>
        <v>2379.8531250000001</v>
      </c>
      <c r="X11" s="14"/>
      <c r="Y11" s="14"/>
      <c r="AA11" s="14"/>
      <c r="AC11" s="14"/>
      <c r="AE11" s="14"/>
    </row>
    <row r="12" spans="1:31" ht="36.75" customHeight="1" x14ac:dyDescent="0.2">
      <c r="A12" s="4">
        <v>3</v>
      </c>
      <c r="B12" s="4" t="s">
        <v>18</v>
      </c>
      <c r="C12" s="5" t="s">
        <v>19</v>
      </c>
      <c r="D12" s="4" t="s">
        <v>15</v>
      </c>
      <c r="E12" s="6">
        <f>E10*1.3</f>
        <v>4062.5</v>
      </c>
      <c r="F12" s="70">
        <f t="shared" si="0"/>
        <v>1320.3125</v>
      </c>
      <c r="G12" s="6">
        <f t="shared" ref="G12:U12" si="10">G10*1.3</f>
        <v>4470.7</v>
      </c>
      <c r="H12" s="6">
        <f t="shared" si="2"/>
        <v>3725.5833333333335</v>
      </c>
      <c r="I12" s="70">
        <f t="shared" si="3"/>
        <v>1210.8145833333335</v>
      </c>
      <c r="J12" s="6" t="e">
        <f t="shared" si="10"/>
        <v>#REF!</v>
      </c>
      <c r="K12" s="6" t="e">
        <f t="shared" si="10"/>
        <v>#REF!</v>
      </c>
      <c r="L12" s="6" t="e">
        <f t="shared" si="10"/>
        <v>#REF!</v>
      </c>
      <c r="M12" s="6" t="e">
        <f t="shared" si="10"/>
        <v>#REF!</v>
      </c>
      <c r="N12" s="6">
        <f t="shared" si="10"/>
        <v>7181.2</v>
      </c>
      <c r="O12" s="70">
        <f t="shared" si="4"/>
        <v>2333.89</v>
      </c>
      <c r="P12" s="6">
        <f t="shared" si="10"/>
        <v>7919.6</v>
      </c>
      <c r="Q12" s="6">
        <f t="shared" si="5"/>
        <v>6599.666666666667</v>
      </c>
      <c r="R12" s="70">
        <f t="shared" si="6"/>
        <v>2144.8916666666669</v>
      </c>
      <c r="S12" s="6">
        <f t="shared" si="10"/>
        <v>9090.9</v>
      </c>
      <c r="T12" s="70">
        <f t="shared" si="7"/>
        <v>2954.5425</v>
      </c>
      <c r="U12" s="6">
        <f t="shared" si="10"/>
        <v>9933.3000000000011</v>
      </c>
      <c r="V12" s="6">
        <f t="shared" si="8"/>
        <v>8277.7500000000018</v>
      </c>
      <c r="W12" s="70">
        <f t="shared" si="9"/>
        <v>2690.2687500000006</v>
      </c>
      <c r="X12" s="14"/>
      <c r="Y12" s="14"/>
      <c r="AA12" s="14"/>
      <c r="AC12" s="14"/>
      <c r="AE12" s="14"/>
    </row>
    <row r="13" spans="1:31" ht="36.75" customHeight="1" x14ac:dyDescent="0.2">
      <c r="A13" s="4">
        <v>4</v>
      </c>
      <c r="B13" s="4" t="s">
        <v>20</v>
      </c>
      <c r="C13" s="5" t="s">
        <v>21</v>
      </c>
      <c r="D13" s="4" t="s">
        <v>15</v>
      </c>
      <c r="E13" s="6">
        <f>E10*0.8</f>
        <v>2500</v>
      </c>
      <c r="F13" s="70">
        <f t="shared" si="0"/>
        <v>812.5</v>
      </c>
      <c r="G13" s="6">
        <f>G10*0.8</f>
        <v>2751.2000000000003</v>
      </c>
      <c r="H13" s="6">
        <f t="shared" si="2"/>
        <v>2292.666666666667</v>
      </c>
      <c r="I13" s="70">
        <f t="shared" si="3"/>
        <v>745.11666666666679</v>
      </c>
      <c r="J13" s="6" t="e">
        <f t="shared" ref="J13:U13" si="11">J10*0.8</f>
        <v>#REF!</v>
      </c>
      <c r="K13" s="6" t="e">
        <f t="shared" si="11"/>
        <v>#REF!</v>
      </c>
      <c r="L13" s="6" t="e">
        <f t="shared" si="11"/>
        <v>#REF!</v>
      </c>
      <c r="M13" s="6" t="e">
        <f t="shared" si="11"/>
        <v>#REF!</v>
      </c>
      <c r="N13" s="6">
        <f t="shared" si="11"/>
        <v>4419.2</v>
      </c>
      <c r="O13" s="70">
        <f t="shared" si="4"/>
        <v>1436.24</v>
      </c>
      <c r="P13" s="6">
        <f t="shared" si="11"/>
        <v>4873.6000000000004</v>
      </c>
      <c r="Q13" s="6">
        <f t="shared" si="5"/>
        <v>4061.3333333333339</v>
      </c>
      <c r="R13" s="70">
        <f t="shared" si="6"/>
        <v>1319.9333333333336</v>
      </c>
      <c r="S13" s="6">
        <f t="shared" si="11"/>
        <v>5594.4000000000005</v>
      </c>
      <c r="T13" s="70">
        <f t="shared" si="7"/>
        <v>1818.1800000000003</v>
      </c>
      <c r="U13" s="6">
        <f t="shared" si="11"/>
        <v>6112.8</v>
      </c>
      <c r="V13" s="6">
        <f t="shared" si="8"/>
        <v>5094</v>
      </c>
      <c r="W13" s="70">
        <f t="shared" si="9"/>
        <v>1655.55</v>
      </c>
      <c r="X13" s="14"/>
      <c r="Y13" s="14"/>
      <c r="AA13" s="14"/>
      <c r="AC13" s="14"/>
      <c r="AE13" s="14"/>
    </row>
    <row r="14" spans="1:31" ht="36.75" customHeight="1" x14ac:dyDescent="0.2">
      <c r="A14" s="4">
        <v>5</v>
      </c>
      <c r="B14" s="4" t="s">
        <v>22</v>
      </c>
      <c r="C14" s="5" t="s">
        <v>23</v>
      </c>
      <c r="D14" s="4" t="s">
        <v>15</v>
      </c>
      <c r="E14" s="6">
        <f>ROUND('2,1'!E14*'1,2'!$E$28,0)</f>
        <v>3913</v>
      </c>
      <c r="F14" s="70">
        <f t="shared" si="0"/>
        <v>1271.7250000000001</v>
      </c>
      <c r="G14" s="6">
        <f>ROUND('2,1'!F14*'1,2'!$E$28,0)</f>
        <v>4307</v>
      </c>
      <c r="H14" s="6">
        <f t="shared" si="2"/>
        <v>3589.166666666667</v>
      </c>
      <c r="I14" s="70">
        <f t="shared" si="3"/>
        <v>1166.4791666666667</v>
      </c>
      <c r="J14" s="6" t="e">
        <f>ROUND('2,1'!#REF!*'1,2'!$E$28,0)</f>
        <v>#REF!</v>
      </c>
      <c r="K14" s="6" t="e">
        <f>ROUND('2,1'!#REF!*'1,2'!$E$28,0)</f>
        <v>#REF!</v>
      </c>
      <c r="L14" s="6" t="e">
        <f>ROUND('2,1'!#REF!*'1,2'!$E$28,0)</f>
        <v>#REF!</v>
      </c>
      <c r="M14" s="6" t="e">
        <f>ROUND('2,1'!#REF!*'1,2'!$E$28,0)</f>
        <v>#REF!</v>
      </c>
      <c r="N14" s="6">
        <f>ROUND('2,1'!G14*'1,2'!$E$28,0)</f>
        <v>6918</v>
      </c>
      <c r="O14" s="70">
        <f t="shared" si="4"/>
        <v>2248.35</v>
      </c>
      <c r="P14" s="6">
        <f>ROUND('2,1'!H14*'1,2'!$E$28,0)</f>
        <v>7630</v>
      </c>
      <c r="Q14" s="6">
        <f t="shared" si="5"/>
        <v>6358.3333333333339</v>
      </c>
      <c r="R14" s="70">
        <f t="shared" si="6"/>
        <v>2066.4583333333335</v>
      </c>
      <c r="S14" s="6">
        <f>ROUND('2,1'!I14*'1,2'!$E$28,0)</f>
        <v>8756</v>
      </c>
      <c r="T14" s="70">
        <f t="shared" si="7"/>
        <v>2845.7000000000003</v>
      </c>
      <c r="U14" s="6">
        <f>ROUND('2,1'!J14*'1,2'!$E$28,0)</f>
        <v>9566</v>
      </c>
      <c r="V14" s="6">
        <f t="shared" si="8"/>
        <v>7971.666666666667</v>
      </c>
      <c r="W14" s="70">
        <f t="shared" si="9"/>
        <v>2590.791666666667</v>
      </c>
      <c r="X14" s="14"/>
      <c r="Y14" s="14"/>
      <c r="AA14" s="14"/>
      <c r="AC14" s="14"/>
      <c r="AE14" s="14"/>
    </row>
    <row r="15" spans="1:31" ht="36.75" customHeight="1" x14ac:dyDescent="0.2">
      <c r="A15" s="4">
        <v>6</v>
      </c>
      <c r="B15" s="4" t="s">
        <v>24</v>
      </c>
      <c r="C15" s="5" t="s">
        <v>25</v>
      </c>
      <c r="D15" s="4" t="s">
        <v>15</v>
      </c>
      <c r="E15" s="6">
        <f>E14*1.15</f>
        <v>4499.95</v>
      </c>
      <c r="F15" s="70">
        <f t="shared" si="0"/>
        <v>1462.4837500000001</v>
      </c>
      <c r="G15" s="6">
        <f t="shared" ref="G15:U15" si="12">G14*1.15</f>
        <v>4953.0499999999993</v>
      </c>
      <c r="H15" s="6">
        <f t="shared" si="2"/>
        <v>4127.5416666666661</v>
      </c>
      <c r="I15" s="70">
        <f t="shared" si="3"/>
        <v>1341.4510416666665</v>
      </c>
      <c r="J15" s="6" t="e">
        <f t="shared" si="12"/>
        <v>#REF!</v>
      </c>
      <c r="K15" s="6" t="e">
        <f t="shared" si="12"/>
        <v>#REF!</v>
      </c>
      <c r="L15" s="6" t="e">
        <f t="shared" si="12"/>
        <v>#REF!</v>
      </c>
      <c r="M15" s="6" t="e">
        <f t="shared" si="12"/>
        <v>#REF!</v>
      </c>
      <c r="N15" s="6">
        <f t="shared" si="12"/>
        <v>7955.7</v>
      </c>
      <c r="O15" s="70">
        <f t="shared" si="4"/>
        <v>2585.6025</v>
      </c>
      <c r="P15" s="6">
        <f t="shared" si="12"/>
        <v>8774.5</v>
      </c>
      <c r="Q15" s="6">
        <f t="shared" si="5"/>
        <v>7312.0833333333339</v>
      </c>
      <c r="R15" s="70">
        <f t="shared" si="6"/>
        <v>2376.4270833333335</v>
      </c>
      <c r="S15" s="6">
        <f t="shared" si="12"/>
        <v>10069.4</v>
      </c>
      <c r="T15" s="70">
        <f t="shared" si="7"/>
        <v>3272.5549999999998</v>
      </c>
      <c r="U15" s="6">
        <f t="shared" si="12"/>
        <v>11000.9</v>
      </c>
      <c r="V15" s="6">
        <f t="shared" si="8"/>
        <v>9167.4166666666661</v>
      </c>
      <c r="W15" s="70">
        <f t="shared" si="9"/>
        <v>2979.4104166666666</v>
      </c>
      <c r="X15" s="14"/>
      <c r="Y15" s="14"/>
      <c r="AA15" s="14"/>
      <c r="AC15" s="14"/>
      <c r="AE15" s="14"/>
    </row>
    <row r="16" spans="1:31" ht="36.75" customHeight="1" x14ac:dyDescent="0.2">
      <c r="A16" s="4">
        <v>7</v>
      </c>
      <c r="B16" s="4" t="s">
        <v>26</v>
      </c>
      <c r="C16" s="5" t="s">
        <v>27</v>
      </c>
      <c r="D16" s="4" t="s">
        <v>15</v>
      </c>
      <c r="E16" s="6">
        <f>E14*1.3</f>
        <v>5086.9000000000005</v>
      </c>
      <c r="F16" s="70">
        <f t="shared" si="0"/>
        <v>1653.2425000000003</v>
      </c>
      <c r="G16" s="6">
        <f t="shared" ref="G16:U16" si="13">G14*1.3</f>
        <v>5599.1</v>
      </c>
      <c r="H16" s="6">
        <f t="shared" si="2"/>
        <v>4665.916666666667</v>
      </c>
      <c r="I16" s="70">
        <f t="shared" si="3"/>
        <v>1516.4229166666669</v>
      </c>
      <c r="J16" s="6" t="e">
        <f t="shared" si="13"/>
        <v>#REF!</v>
      </c>
      <c r="K16" s="6" t="e">
        <f t="shared" si="13"/>
        <v>#REF!</v>
      </c>
      <c r="L16" s="6" t="e">
        <f t="shared" si="13"/>
        <v>#REF!</v>
      </c>
      <c r="M16" s="6" t="e">
        <f t="shared" si="13"/>
        <v>#REF!</v>
      </c>
      <c r="N16" s="6">
        <f t="shared" si="13"/>
        <v>8993.4</v>
      </c>
      <c r="O16" s="70">
        <f t="shared" si="4"/>
        <v>2922.855</v>
      </c>
      <c r="P16" s="6">
        <f t="shared" si="13"/>
        <v>9919</v>
      </c>
      <c r="Q16" s="6">
        <f t="shared" si="5"/>
        <v>8265.8333333333339</v>
      </c>
      <c r="R16" s="70">
        <f t="shared" si="6"/>
        <v>2686.3958333333335</v>
      </c>
      <c r="S16" s="6">
        <f t="shared" si="13"/>
        <v>11382.800000000001</v>
      </c>
      <c r="T16" s="70">
        <f t="shared" si="7"/>
        <v>3699.4100000000003</v>
      </c>
      <c r="U16" s="6">
        <f t="shared" si="13"/>
        <v>12435.800000000001</v>
      </c>
      <c r="V16" s="6">
        <f t="shared" si="8"/>
        <v>10363.166666666668</v>
      </c>
      <c r="W16" s="70">
        <f t="shared" si="9"/>
        <v>3368.0291666666672</v>
      </c>
      <c r="X16" s="14"/>
      <c r="Y16" s="14"/>
      <c r="AA16" s="14"/>
      <c r="AC16" s="14"/>
      <c r="AE16" s="14"/>
    </row>
    <row r="17" spans="1:31" ht="36.75" customHeight="1" x14ac:dyDescent="0.2">
      <c r="A17" s="4">
        <v>8</v>
      </c>
      <c r="B17" s="4" t="s">
        <v>28</v>
      </c>
      <c r="C17" s="5" t="s">
        <v>29</v>
      </c>
      <c r="D17" s="4" t="s">
        <v>15</v>
      </c>
      <c r="E17" s="6">
        <f>E14*0.8</f>
        <v>3130.4</v>
      </c>
      <c r="F17" s="70">
        <f t="shared" si="0"/>
        <v>1017.3800000000001</v>
      </c>
      <c r="G17" s="6">
        <f>G14*0.8</f>
        <v>3445.6000000000004</v>
      </c>
      <c r="H17" s="6">
        <f t="shared" si="2"/>
        <v>2871.3333333333339</v>
      </c>
      <c r="I17" s="70">
        <f t="shared" si="3"/>
        <v>933.18333333333351</v>
      </c>
      <c r="J17" s="6" t="e">
        <f t="shared" ref="J17:U17" si="14">J14*0.8</f>
        <v>#REF!</v>
      </c>
      <c r="K17" s="6" t="e">
        <f t="shared" si="14"/>
        <v>#REF!</v>
      </c>
      <c r="L17" s="6" t="e">
        <f t="shared" si="14"/>
        <v>#REF!</v>
      </c>
      <c r="M17" s="6" t="e">
        <f t="shared" si="14"/>
        <v>#REF!</v>
      </c>
      <c r="N17" s="6">
        <f t="shared" si="14"/>
        <v>5534.4000000000005</v>
      </c>
      <c r="O17" s="70">
        <f t="shared" si="4"/>
        <v>1798.6800000000003</v>
      </c>
      <c r="P17" s="6">
        <f t="shared" si="14"/>
        <v>6104</v>
      </c>
      <c r="Q17" s="6">
        <f t="shared" si="5"/>
        <v>5086.666666666667</v>
      </c>
      <c r="R17" s="70">
        <f t="shared" si="6"/>
        <v>1653.1666666666667</v>
      </c>
      <c r="S17" s="6">
        <f t="shared" si="14"/>
        <v>7004.8</v>
      </c>
      <c r="T17" s="70">
        <f t="shared" si="7"/>
        <v>2276.56</v>
      </c>
      <c r="U17" s="6">
        <f t="shared" si="14"/>
        <v>7652.8</v>
      </c>
      <c r="V17" s="6">
        <f t="shared" si="8"/>
        <v>6377.3333333333339</v>
      </c>
      <c r="W17" s="70">
        <f t="shared" si="9"/>
        <v>2072.6333333333337</v>
      </c>
      <c r="X17" s="14"/>
      <c r="Y17" s="14"/>
      <c r="AA17" s="14"/>
      <c r="AC17" s="14"/>
      <c r="AE17" s="14"/>
    </row>
    <row r="18" spans="1:31" ht="36.75" customHeight="1" x14ac:dyDescent="0.2">
      <c r="A18" s="4">
        <v>9</v>
      </c>
      <c r="B18" s="4" t="s">
        <v>30</v>
      </c>
      <c r="C18" s="5" t="s">
        <v>31</v>
      </c>
      <c r="D18" s="4" t="s">
        <v>15</v>
      </c>
      <c r="E18" s="6">
        <f>ROUND('2,1'!E18*'1,2'!$E$28,0)</f>
        <v>4893</v>
      </c>
      <c r="F18" s="70">
        <f t="shared" si="0"/>
        <v>1590.2250000000001</v>
      </c>
      <c r="G18" s="6">
        <f>ROUND('2,1'!F18*'1,2'!$E$28,0)</f>
        <v>5384</v>
      </c>
      <c r="H18" s="6">
        <f t="shared" si="2"/>
        <v>4486.666666666667</v>
      </c>
      <c r="I18" s="70">
        <f t="shared" si="3"/>
        <v>1458.1666666666667</v>
      </c>
      <c r="J18" s="6" t="e">
        <f>ROUND('2,1'!#REF!*'1,2'!$E$28,0)</f>
        <v>#REF!</v>
      </c>
      <c r="K18" s="6" t="e">
        <f>ROUND('2,1'!#REF!*'1,2'!$E$28,0)</f>
        <v>#REF!</v>
      </c>
      <c r="L18" s="6" t="e">
        <f>ROUND('2,1'!#REF!*'1,2'!$E$28,0)</f>
        <v>#REF!</v>
      </c>
      <c r="M18" s="6" t="e">
        <f>ROUND('2,1'!#REF!*'1,2'!$E$28,0)</f>
        <v>#REF!</v>
      </c>
      <c r="N18" s="6">
        <f>ROUND('2,1'!G18*'1,2'!$E$28,0)</f>
        <v>8647</v>
      </c>
      <c r="O18" s="70">
        <f t="shared" si="4"/>
        <v>2810.2750000000001</v>
      </c>
      <c r="P18" s="6">
        <f>ROUND('2,1'!H18*'1,2'!$E$28,0)</f>
        <v>9534</v>
      </c>
      <c r="Q18" s="6">
        <f t="shared" si="5"/>
        <v>7945</v>
      </c>
      <c r="R18" s="70">
        <f t="shared" si="6"/>
        <v>2582.125</v>
      </c>
      <c r="S18" s="6">
        <f>ROUND('2,1'!I18*'1,2'!$E$28,0)</f>
        <v>10944</v>
      </c>
      <c r="T18" s="70">
        <f t="shared" si="7"/>
        <v>3556.8</v>
      </c>
      <c r="U18" s="6">
        <f>ROUND('2,1'!J18*'1,2'!$E$28,0)</f>
        <v>11956</v>
      </c>
      <c r="V18" s="6">
        <f t="shared" si="8"/>
        <v>9963.3333333333339</v>
      </c>
      <c r="W18" s="70">
        <f t="shared" si="9"/>
        <v>3238.0833333333335</v>
      </c>
      <c r="X18" s="14"/>
      <c r="Y18" s="14"/>
      <c r="AA18" s="14"/>
      <c r="AC18" s="14"/>
      <c r="AE18" s="14"/>
    </row>
    <row r="19" spans="1:31" ht="36.75" customHeight="1" x14ac:dyDescent="0.2">
      <c r="A19" s="4">
        <v>10</v>
      </c>
      <c r="B19" s="4" t="s">
        <v>32</v>
      </c>
      <c r="C19" s="5" t="s">
        <v>33</v>
      </c>
      <c r="D19" s="4" t="s">
        <v>15</v>
      </c>
      <c r="E19" s="6">
        <f>E18*1.15</f>
        <v>5626.95</v>
      </c>
      <c r="F19" s="70">
        <f t="shared" si="0"/>
        <v>1828.75875</v>
      </c>
      <c r="G19" s="6">
        <f t="shared" ref="G19:U19" si="15">G18*1.15</f>
        <v>6191.5999999999995</v>
      </c>
      <c r="H19" s="6">
        <f t="shared" si="2"/>
        <v>5159.6666666666661</v>
      </c>
      <c r="I19" s="70">
        <f t="shared" si="3"/>
        <v>1676.8916666666664</v>
      </c>
      <c r="J19" s="6" t="e">
        <f t="shared" si="15"/>
        <v>#REF!</v>
      </c>
      <c r="K19" s="6" t="e">
        <f t="shared" si="15"/>
        <v>#REF!</v>
      </c>
      <c r="L19" s="6" t="e">
        <f t="shared" si="15"/>
        <v>#REF!</v>
      </c>
      <c r="M19" s="6" t="e">
        <f t="shared" si="15"/>
        <v>#REF!</v>
      </c>
      <c r="N19" s="6">
        <f t="shared" si="15"/>
        <v>9944.0499999999993</v>
      </c>
      <c r="O19" s="70">
        <f t="shared" si="4"/>
        <v>3231.8162499999999</v>
      </c>
      <c r="P19" s="6">
        <f t="shared" si="15"/>
        <v>10964.099999999999</v>
      </c>
      <c r="Q19" s="6">
        <f t="shared" si="5"/>
        <v>9136.75</v>
      </c>
      <c r="R19" s="70">
        <f t="shared" si="6"/>
        <v>2969.4437499999999</v>
      </c>
      <c r="S19" s="6">
        <f t="shared" si="15"/>
        <v>12585.599999999999</v>
      </c>
      <c r="T19" s="70">
        <f t="shared" si="7"/>
        <v>4090.3199999999997</v>
      </c>
      <c r="U19" s="6">
        <f t="shared" si="15"/>
        <v>13749.4</v>
      </c>
      <c r="V19" s="6">
        <f t="shared" si="8"/>
        <v>11457.833333333334</v>
      </c>
      <c r="W19" s="70">
        <f t="shared" si="9"/>
        <v>3723.7958333333336</v>
      </c>
      <c r="X19" s="14"/>
      <c r="Y19" s="14"/>
      <c r="AA19" s="14"/>
      <c r="AC19" s="14"/>
      <c r="AE19" s="14"/>
    </row>
    <row r="20" spans="1:31" ht="36.75" customHeight="1" x14ac:dyDescent="0.2">
      <c r="A20" s="4">
        <v>11</v>
      </c>
      <c r="B20" s="4" t="s">
        <v>34</v>
      </c>
      <c r="C20" s="5" t="s">
        <v>35</v>
      </c>
      <c r="D20" s="4" t="s">
        <v>15</v>
      </c>
      <c r="E20" s="6">
        <f>E18*1.3</f>
        <v>6360.9000000000005</v>
      </c>
      <c r="F20" s="70">
        <f t="shared" si="0"/>
        <v>2067.2925000000005</v>
      </c>
      <c r="G20" s="6">
        <f t="shared" ref="G20:U20" si="16">G18*1.3</f>
        <v>6999.2</v>
      </c>
      <c r="H20" s="6">
        <f t="shared" si="2"/>
        <v>5832.666666666667</v>
      </c>
      <c r="I20" s="70">
        <f t="shared" si="3"/>
        <v>1895.6166666666668</v>
      </c>
      <c r="J20" s="6" t="e">
        <f t="shared" si="16"/>
        <v>#REF!</v>
      </c>
      <c r="K20" s="6" t="e">
        <f t="shared" si="16"/>
        <v>#REF!</v>
      </c>
      <c r="L20" s="6" t="e">
        <f t="shared" si="16"/>
        <v>#REF!</v>
      </c>
      <c r="M20" s="6" t="e">
        <f t="shared" si="16"/>
        <v>#REF!</v>
      </c>
      <c r="N20" s="6">
        <f t="shared" si="16"/>
        <v>11241.1</v>
      </c>
      <c r="O20" s="70">
        <f t="shared" si="4"/>
        <v>3653.3575000000001</v>
      </c>
      <c r="P20" s="6">
        <f t="shared" si="16"/>
        <v>12394.2</v>
      </c>
      <c r="Q20" s="6">
        <f t="shared" si="5"/>
        <v>10328.500000000002</v>
      </c>
      <c r="R20" s="70">
        <f t="shared" si="6"/>
        <v>3356.7625000000007</v>
      </c>
      <c r="S20" s="6">
        <f t="shared" si="16"/>
        <v>14227.2</v>
      </c>
      <c r="T20" s="70">
        <f t="shared" si="7"/>
        <v>4623.84</v>
      </c>
      <c r="U20" s="6">
        <f t="shared" si="16"/>
        <v>15542.800000000001</v>
      </c>
      <c r="V20" s="6">
        <f t="shared" si="8"/>
        <v>12952.333333333334</v>
      </c>
      <c r="W20" s="70">
        <f t="shared" si="9"/>
        <v>4209.5083333333341</v>
      </c>
      <c r="X20" s="14"/>
      <c r="Y20" s="14"/>
      <c r="AA20" s="14"/>
      <c r="AC20" s="14"/>
      <c r="AE20" s="14"/>
    </row>
    <row r="21" spans="1:31" ht="36.75" customHeight="1" x14ac:dyDescent="0.2">
      <c r="A21" s="4">
        <v>12</v>
      </c>
      <c r="B21" s="4" t="s">
        <v>36</v>
      </c>
      <c r="C21" s="5" t="s">
        <v>37</v>
      </c>
      <c r="D21" s="4" t="s">
        <v>15</v>
      </c>
      <c r="E21" s="6">
        <f>E18*0.8</f>
        <v>3914.4</v>
      </c>
      <c r="F21" s="70">
        <f t="shared" si="0"/>
        <v>1272.18</v>
      </c>
      <c r="G21" s="6">
        <f>G18*0.8</f>
        <v>4307.2</v>
      </c>
      <c r="H21" s="6">
        <f t="shared" si="2"/>
        <v>3589.3333333333335</v>
      </c>
      <c r="I21" s="70">
        <f t="shared" si="3"/>
        <v>1166.5333333333335</v>
      </c>
      <c r="J21" s="6" t="e">
        <f t="shared" ref="J21:U21" si="17">J18*0.8</f>
        <v>#REF!</v>
      </c>
      <c r="K21" s="6" t="e">
        <f t="shared" si="17"/>
        <v>#REF!</v>
      </c>
      <c r="L21" s="6" t="e">
        <f t="shared" si="17"/>
        <v>#REF!</v>
      </c>
      <c r="M21" s="6" t="e">
        <f t="shared" si="17"/>
        <v>#REF!</v>
      </c>
      <c r="N21" s="6">
        <f t="shared" si="17"/>
        <v>6917.6</v>
      </c>
      <c r="O21" s="70">
        <f t="shared" si="4"/>
        <v>2248.2200000000003</v>
      </c>
      <c r="P21" s="6">
        <f t="shared" si="17"/>
        <v>7627.2000000000007</v>
      </c>
      <c r="Q21" s="6">
        <f t="shared" si="5"/>
        <v>6356.0000000000009</v>
      </c>
      <c r="R21" s="70">
        <f t="shared" si="6"/>
        <v>2065.7000000000003</v>
      </c>
      <c r="S21" s="6">
        <f t="shared" si="17"/>
        <v>8755.2000000000007</v>
      </c>
      <c r="T21" s="70">
        <f t="shared" si="7"/>
        <v>2845.4400000000005</v>
      </c>
      <c r="U21" s="6">
        <f t="shared" si="17"/>
        <v>9564.8000000000011</v>
      </c>
      <c r="V21" s="6">
        <f t="shared" si="8"/>
        <v>7970.6666666666679</v>
      </c>
      <c r="W21" s="70">
        <f t="shared" si="9"/>
        <v>2590.4666666666672</v>
      </c>
      <c r="X21" s="14"/>
      <c r="Y21" s="14"/>
      <c r="AA21" s="14"/>
      <c r="AC21" s="14"/>
      <c r="AE21" s="14"/>
    </row>
    <row r="22" spans="1:31" ht="36.75" customHeight="1" x14ac:dyDescent="0.2">
      <c r="A22" s="4">
        <v>13</v>
      </c>
      <c r="B22" s="4" t="s">
        <v>38</v>
      </c>
      <c r="C22" s="5" t="s">
        <v>39</v>
      </c>
      <c r="D22" s="4" t="s">
        <v>15</v>
      </c>
      <c r="E22" s="6">
        <f>ROUND('2,1'!E22*'1,2'!$E$28,0)</f>
        <v>6115</v>
      </c>
      <c r="F22" s="70">
        <f t="shared" si="0"/>
        <v>1987.375</v>
      </c>
      <c r="G22" s="6">
        <f>ROUND('2,1'!F22*'1,2'!$E$28,0)</f>
        <v>0</v>
      </c>
      <c r="H22" s="6">
        <f t="shared" si="2"/>
        <v>0</v>
      </c>
      <c r="I22" s="70">
        <f t="shared" si="3"/>
        <v>0</v>
      </c>
      <c r="J22" s="6" t="e">
        <f>ROUND('2,1'!#REF!*'1,2'!$E$28,0)</f>
        <v>#REF!</v>
      </c>
      <c r="K22" s="6" t="e">
        <f>ROUND('2,1'!#REF!*'1,2'!$E$28,0)</f>
        <v>#REF!</v>
      </c>
      <c r="L22" s="6" t="e">
        <f>ROUND('2,1'!#REF!*'1,2'!$E$28,0)</f>
        <v>#REF!</v>
      </c>
      <c r="M22" s="6" t="e">
        <f>ROUND('2,1'!#REF!*'1,2'!$E$28,0)</f>
        <v>#REF!</v>
      </c>
      <c r="N22" s="6">
        <f>ROUND('2,1'!G22*'1,2'!$E$28,0)</f>
        <v>10808</v>
      </c>
      <c r="O22" s="70">
        <f t="shared" si="4"/>
        <v>3512.6</v>
      </c>
      <c r="P22" s="6">
        <f>ROUND('2,1'!H22*'1,2'!$E$28,0)</f>
        <v>0</v>
      </c>
      <c r="Q22" s="6">
        <f t="shared" si="5"/>
        <v>0</v>
      </c>
      <c r="R22" s="70">
        <f t="shared" si="6"/>
        <v>0</v>
      </c>
      <c r="S22" s="6">
        <f>ROUND('2,1'!I22*'1,2'!$E$28,0)</f>
        <v>13682</v>
      </c>
      <c r="T22" s="70">
        <f t="shared" si="7"/>
        <v>4446.6500000000005</v>
      </c>
      <c r="U22" s="6">
        <f>ROUND('2,1'!J22*'1,2'!$E$28,0)</f>
        <v>0</v>
      </c>
      <c r="V22" s="6">
        <f t="shared" si="8"/>
        <v>0</v>
      </c>
      <c r="W22" s="70">
        <f t="shared" si="9"/>
        <v>0</v>
      </c>
      <c r="X22" s="14"/>
      <c r="Y22" s="14"/>
      <c r="AA22" s="14"/>
      <c r="AC22" s="14"/>
      <c r="AE22" s="14"/>
    </row>
    <row r="23" spans="1:31" ht="36.75" customHeight="1" x14ac:dyDescent="0.2">
      <c r="A23" s="4">
        <v>14</v>
      </c>
      <c r="B23" s="4" t="s">
        <v>40</v>
      </c>
      <c r="C23" s="5" t="s">
        <v>41</v>
      </c>
      <c r="D23" s="4" t="s">
        <v>15</v>
      </c>
      <c r="E23" s="6">
        <f t="shared" ref="E23:S23" si="18">E22*1.15</f>
        <v>7032.2499999999991</v>
      </c>
      <c r="F23" s="70">
        <f t="shared" si="0"/>
        <v>2285.4812499999998</v>
      </c>
      <c r="G23" s="6">
        <f t="shared" si="18"/>
        <v>0</v>
      </c>
      <c r="H23" s="6">
        <f t="shared" si="2"/>
        <v>0</v>
      </c>
      <c r="I23" s="70">
        <f t="shared" si="3"/>
        <v>0</v>
      </c>
      <c r="J23" s="6" t="e">
        <f t="shared" si="18"/>
        <v>#REF!</v>
      </c>
      <c r="K23" s="6" t="e">
        <f t="shared" si="18"/>
        <v>#REF!</v>
      </c>
      <c r="L23" s="6" t="e">
        <f t="shared" si="18"/>
        <v>#REF!</v>
      </c>
      <c r="M23" s="6" t="e">
        <f t="shared" si="18"/>
        <v>#REF!</v>
      </c>
      <c r="N23" s="6">
        <f t="shared" si="18"/>
        <v>12429.199999999999</v>
      </c>
      <c r="O23" s="70">
        <f t="shared" si="4"/>
        <v>4039.49</v>
      </c>
      <c r="P23" s="6">
        <f t="shared" si="18"/>
        <v>0</v>
      </c>
      <c r="Q23" s="6">
        <f t="shared" si="5"/>
        <v>0</v>
      </c>
      <c r="R23" s="70">
        <f t="shared" si="6"/>
        <v>0</v>
      </c>
      <c r="S23" s="6">
        <f t="shared" si="18"/>
        <v>15734.3</v>
      </c>
      <c r="T23" s="70">
        <f t="shared" si="7"/>
        <v>5113.6475</v>
      </c>
      <c r="U23" s="6">
        <f>ROUND('2,1'!J23*'1,2'!$E$28,0)</f>
        <v>0</v>
      </c>
      <c r="V23" s="6">
        <f t="shared" si="8"/>
        <v>0</v>
      </c>
      <c r="W23" s="70">
        <f t="shared" si="9"/>
        <v>0</v>
      </c>
      <c r="X23" s="14"/>
      <c r="Y23" s="14"/>
      <c r="AA23" s="14"/>
      <c r="AC23" s="14"/>
      <c r="AE23" s="14"/>
    </row>
    <row r="24" spans="1:31" ht="36.75" customHeight="1" x14ac:dyDescent="0.2">
      <c r="A24" s="4">
        <v>15</v>
      </c>
      <c r="B24" s="4" t="s">
        <v>42</v>
      </c>
      <c r="C24" s="5" t="s">
        <v>43</v>
      </c>
      <c r="D24" s="4" t="s">
        <v>15</v>
      </c>
      <c r="E24" s="6">
        <f t="shared" ref="E24:S24" si="19">E22*1.3</f>
        <v>7949.5</v>
      </c>
      <c r="F24" s="70">
        <f t="shared" si="0"/>
        <v>2583.5875000000001</v>
      </c>
      <c r="G24" s="6">
        <f t="shared" si="19"/>
        <v>0</v>
      </c>
      <c r="H24" s="6">
        <f t="shared" si="2"/>
        <v>0</v>
      </c>
      <c r="I24" s="70">
        <f t="shared" si="3"/>
        <v>0</v>
      </c>
      <c r="J24" s="6" t="e">
        <f t="shared" si="19"/>
        <v>#REF!</v>
      </c>
      <c r="K24" s="6" t="e">
        <f t="shared" si="19"/>
        <v>#REF!</v>
      </c>
      <c r="L24" s="6" t="e">
        <f t="shared" si="19"/>
        <v>#REF!</v>
      </c>
      <c r="M24" s="6" t="e">
        <f t="shared" si="19"/>
        <v>#REF!</v>
      </c>
      <c r="N24" s="6">
        <f t="shared" si="19"/>
        <v>14050.4</v>
      </c>
      <c r="O24" s="70">
        <f t="shared" si="4"/>
        <v>4566.38</v>
      </c>
      <c r="P24" s="6">
        <f t="shared" si="19"/>
        <v>0</v>
      </c>
      <c r="Q24" s="6">
        <f t="shared" si="5"/>
        <v>0</v>
      </c>
      <c r="R24" s="70">
        <f t="shared" si="6"/>
        <v>0</v>
      </c>
      <c r="S24" s="6">
        <f t="shared" si="19"/>
        <v>17786.600000000002</v>
      </c>
      <c r="T24" s="70">
        <f t="shared" si="7"/>
        <v>5780.6450000000013</v>
      </c>
      <c r="U24" s="6">
        <f>ROUND('2,1'!J24*'1,2'!$E$28,0)</f>
        <v>0</v>
      </c>
      <c r="V24" s="6">
        <f t="shared" si="8"/>
        <v>0</v>
      </c>
      <c r="W24" s="70">
        <f t="shared" si="9"/>
        <v>0</v>
      </c>
      <c r="X24" s="14"/>
      <c r="Y24" s="14"/>
      <c r="AA24" s="14"/>
      <c r="AC24" s="14"/>
      <c r="AE24" s="14"/>
    </row>
    <row r="25" spans="1:31" ht="36.75" customHeight="1" x14ac:dyDescent="0.2">
      <c r="A25" s="4">
        <v>16</v>
      </c>
      <c r="B25" s="4" t="s">
        <v>44</v>
      </c>
      <c r="C25" s="5" t="s">
        <v>45</v>
      </c>
      <c r="D25" s="4" t="s">
        <v>15</v>
      </c>
      <c r="E25" s="6">
        <f t="shared" ref="E25:S25" si="20">E22*0.8</f>
        <v>4892</v>
      </c>
      <c r="F25" s="70">
        <f t="shared" si="0"/>
        <v>1589.9</v>
      </c>
      <c r="G25" s="6">
        <f t="shared" si="20"/>
        <v>0</v>
      </c>
      <c r="H25" s="6">
        <f t="shared" si="2"/>
        <v>0</v>
      </c>
      <c r="I25" s="70">
        <f t="shared" si="3"/>
        <v>0</v>
      </c>
      <c r="J25" s="6" t="e">
        <f t="shared" si="20"/>
        <v>#REF!</v>
      </c>
      <c r="K25" s="6" t="e">
        <f t="shared" si="20"/>
        <v>#REF!</v>
      </c>
      <c r="L25" s="6" t="e">
        <f t="shared" si="20"/>
        <v>#REF!</v>
      </c>
      <c r="M25" s="6" t="e">
        <f t="shared" si="20"/>
        <v>#REF!</v>
      </c>
      <c r="N25" s="6">
        <f t="shared" si="20"/>
        <v>8646.4</v>
      </c>
      <c r="O25" s="70">
        <f t="shared" si="4"/>
        <v>2810.08</v>
      </c>
      <c r="P25" s="6">
        <f t="shared" si="20"/>
        <v>0</v>
      </c>
      <c r="Q25" s="6">
        <f t="shared" si="5"/>
        <v>0</v>
      </c>
      <c r="R25" s="70">
        <f t="shared" si="6"/>
        <v>0</v>
      </c>
      <c r="S25" s="6">
        <f t="shared" si="20"/>
        <v>10945.6</v>
      </c>
      <c r="T25" s="70">
        <f t="shared" si="7"/>
        <v>3557.32</v>
      </c>
      <c r="U25" s="6">
        <f>ROUND('2,1'!J25*'1,2'!$E$28,0)</f>
        <v>0</v>
      </c>
      <c r="V25" s="6">
        <f t="shared" si="8"/>
        <v>0</v>
      </c>
      <c r="W25" s="70">
        <f t="shared" si="9"/>
        <v>0</v>
      </c>
      <c r="X25" s="14"/>
      <c r="Y25" s="14"/>
      <c r="AA25" s="14"/>
      <c r="AC25" s="14"/>
      <c r="AE25" s="14"/>
    </row>
    <row r="26" spans="1:31" ht="36.75" customHeight="1" x14ac:dyDescent="0.2">
      <c r="A26" s="4">
        <v>17</v>
      </c>
      <c r="B26" s="4" t="s">
        <v>46</v>
      </c>
      <c r="C26" s="5" t="s">
        <v>47</v>
      </c>
      <c r="D26" s="4" t="s">
        <v>15</v>
      </c>
      <c r="E26" s="6">
        <f>ROUND('2,1'!E26*'1,2'!$E$28,0)</f>
        <v>11023</v>
      </c>
      <c r="F26" s="70">
        <f t="shared" si="0"/>
        <v>3582.4749999999999</v>
      </c>
      <c r="G26" s="6">
        <f>ROUND('2,1'!F26*'1,2'!$E$28,0)</f>
        <v>0</v>
      </c>
      <c r="H26" s="6">
        <f t="shared" si="2"/>
        <v>0</v>
      </c>
      <c r="I26" s="70">
        <f t="shared" si="3"/>
        <v>0</v>
      </c>
      <c r="J26" s="6" t="e">
        <f>ROUND('2,1'!#REF!*'1,2'!$E$28,0)</f>
        <v>#REF!</v>
      </c>
      <c r="K26" s="6" t="e">
        <f>ROUND('2,1'!#REF!*'1,2'!$E$28,0)</f>
        <v>#REF!</v>
      </c>
      <c r="L26" s="6" t="e">
        <f>ROUND('2,1'!#REF!*'1,2'!$E$28,0)</f>
        <v>#REF!</v>
      </c>
      <c r="M26" s="6" t="e">
        <f>ROUND('2,1'!#REF!*'1,2'!$E$28,0)</f>
        <v>#REF!</v>
      </c>
      <c r="N26" s="6">
        <f>ROUND('2,1'!G26*'1,2'!$E$28,0)</f>
        <v>19750</v>
      </c>
      <c r="O26" s="70">
        <f t="shared" si="4"/>
        <v>6418.75</v>
      </c>
      <c r="P26" s="6">
        <f>ROUND('2,1'!H26*'1,2'!$E$28,0)</f>
        <v>0</v>
      </c>
      <c r="Q26" s="6">
        <f t="shared" si="5"/>
        <v>0</v>
      </c>
      <c r="R26" s="70">
        <f t="shared" si="6"/>
        <v>0</v>
      </c>
      <c r="S26" s="6">
        <f>ROUND('2,1'!I26*'1,2'!$E$28,0)</f>
        <v>24407</v>
      </c>
      <c r="T26" s="70">
        <f t="shared" si="7"/>
        <v>7932.2750000000005</v>
      </c>
      <c r="U26" s="6">
        <f>ROUND('2,1'!J26*'1,2'!$E$28,0)</f>
        <v>0</v>
      </c>
      <c r="V26" s="6">
        <f t="shared" si="8"/>
        <v>0</v>
      </c>
      <c r="W26" s="70">
        <f t="shared" si="9"/>
        <v>0</v>
      </c>
      <c r="X26" s="14"/>
      <c r="Y26" s="14"/>
      <c r="AA26" s="14"/>
      <c r="AC26" s="14"/>
      <c r="AE26" s="14"/>
    </row>
    <row r="27" spans="1:31" ht="36.75" customHeight="1" x14ac:dyDescent="0.2">
      <c r="A27" s="4">
        <v>18</v>
      </c>
      <c r="B27" s="4" t="s">
        <v>48</v>
      </c>
      <c r="C27" s="5" t="s">
        <v>49</v>
      </c>
      <c r="D27" s="4" t="s">
        <v>15</v>
      </c>
      <c r="E27" s="6">
        <f>E26*1.15</f>
        <v>12676.449999999999</v>
      </c>
      <c r="F27" s="70">
        <f t="shared" si="0"/>
        <v>4119.8462499999996</v>
      </c>
      <c r="G27" s="6">
        <f>ROUND('2,1'!F27*'1,2'!$E$28,0)</f>
        <v>0</v>
      </c>
      <c r="H27" s="6">
        <f t="shared" si="2"/>
        <v>0</v>
      </c>
      <c r="I27" s="70">
        <f t="shared" si="3"/>
        <v>0</v>
      </c>
      <c r="J27" s="6" t="e">
        <f>ROUND('2,1'!#REF!*'1,2'!$E$28,0)</f>
        <v>#REF!</v>
      </c>
      <c r="K27" s="6" t="e">
        <f>ROUND('2,1'!#REF!*'1,2'!$E$28,0)</f>
        <v>#REF!</v>
      </c>
      <c r="L27" s="6" t="e">
        <f>ROUND('2,1'!#REF!*'1,2'!$E$28,0)</f>
        <v>#REF!</v>
      </c>
      <c r="M27" s="6" t="e">
        <f>ROUND('2,1'!#REF!*'1,2'!$E$28,0)</f>
        <v>#REF!</v>
      </c>
      <c r="N27" s="6">
        <f>N26*1.15</f>
        <v>22712.5</v>
      </c>
      <c r="O27" s="70">
        <f t="shared" si="4"/>
        <v>7381.5625</v>
      </c>
      <c r="P27" s="6">
        <f>ROUND('2,1'!H27*'1,2'!$E$28,0)</f>
        <v>0</v>
      </c>
      <c r="Q27" s="6">
        <f t="shared" si="5"/>
        <v>0</v>
      </c>
      <c r="R27" s="70">
        <f t="shared" si="6"/>
        <v>0</v>
      </c>
      <c r="S27" s="6">
        <f>S26*1.15</f>
        <v>28068.05</v>
      </c>
      <c r="T27" s="70">
        <f t="shared" si="7"/>
        <v>9122.1162500000009</v>
      </c>
      <c r="U27" s="6">
        <f>ROUND('2,1'!J27*'1,2'!$E$28,0)</f>
        <v>0</v>
      </c>
      <c r="V27" s="6">
        <f t="shared" si="8"/>
        <v>0</v>
      </c>
      <c r="W27" s="70">
        <f t="shared" si="9"/>
        <v>0</v>
      </c>
      <c r="X27" s="14"/>
      <c r="Y27" s="14"/>
      <c r="AA27" s="14"/>
      <c r="AC27" s="14"/>
      <c r="AE27" s="14"/>
    </row>
    <row r="28" spans="1:31" ht="36.75" customHeight="1" x14ac:dyDescent="0.2">
      <c r="A28" s="4">
        <v>19</v>
      </c>
      <c r="B28" s="4" t="s">
        <v>50</v>
      </c>
      <c r="C28" s="5" t="s">
        <v>51</v>
      </c>
      <c r="D28" s="4" t="s">
        <v>15</v>
      </c>
      <c r="E28" s="6">
        <f>E26*1.3</f>
        <v>14329.9</v>
      </c>
      <c r="F28" s="70">
        <f t="shared" si="0"/>
        <v>4657.2174999999997</v>
      </c>
      <c r="G28" s="6">
        <f>ROUND('2,1'!F28*'1,2'!$E$28,0)</f>
        <v>0</v>
      </c>
      <c r="H28" s="6">
        <f t="shared" si="2"/>
        <v>0</v>
      </c>
      <c r="I28" s="70">
        <f t="shared" si="3"/>
        <v>0</v>
      </c>
      <c r="J28" s="6" t="e">
        <f>ROUND('2,1'!#REF!*'1,2'!$E$28,0)</f>
        <v>#REF!</v>
      </c>
      <c r="K28" s="6" t="e">
        <f>ROUND('2,1'!#REF!*'1,2'!$E$28,0)</f>
        <v>#REF!</v>
      </c>
      <c r="L28" s="6" t="e">
        <f>ROUND('2,1'!#REF!*'1,2'!$E$28,0)</f>
        <v>#REF!</v>
      </c>
      <c r="M28" s="6" t="e">
        <f>ROUND('2,1'!#REF!*'1,2'!$E$28,0)</f>
        <v>#REF!</v>
      </c>
      <c r="N28" s="6">
        <f>N26*1.3</f>
        <v>25675</v>
      </c>
      <c r="O28" s="70">
        <f t="shared" si="4"/>
        <v>8344.375</v>
      </c>
      <c r="P28" s="6">
        <f>ROUND('2,1'!H28*'1,2'!$E$28,0)</f>
        <v>0</v>
      </c>
      <c r="Q28" s="6">
        <f t="shared" si="5"/>
        <v>0</v>
      </c>
      <c r="R28" s="70">
        <f t="shared" si="6"/>
        <v>0</v>
      </c>
      <c r="S28" s="6">
        <f>S26*1.3</f>
        <v>31729.100000000002</v>
      </c>
      <c r="T28" s="70">
        <f t="shared" si="7"/>
        <v>10311.9575</v>
      </c>
      <c r="U28" s="6">
        <f>ROUND('2,1'!J28*'1,2'!$E$28,0)</f>
        <v>0</v>
      </c>
      <c r="V28" s="6">
        <f t="shared" si="8"/>
        <v>0</v>
      </c>
      <c r="W28" s="70">
        <f t="shared" si="9"/>
        <v>0</v>
      </c>
      <c r="X28" s="14"/>
      <c r="Y28" s="14"/>
      <c r="AA28" s="14"/>
      <c r="AC28" s="14"/>
      <c r="AE28" s="14"/>
    </row>
    <row r="29" spans="1:31" ht="36.75" customHeight="1" x14ac:dyDescent="0.2">
      <c r="A29" s="4">
        <v>20</v>
      </c>
      <c r="B29" s="4" t="s">
        <v>52</v>
      </c>
      <c r="C29" s="5" t="s">
        <v>53</v>
      </c>
      <c r="D29" s="4" t="s">
        <v>15</v>
      </c>
      <c r="E29" s="6">
        <f>E26*0.8</f>
        <v>8818.4</v>
      </c>
      <c r="F29" s="70">
        <f t="shared" si="0"/>
        <v>2865.98</v>
      </c>
      <c r="G29" s="6">
        <f>ROUND('2,1'!F29*'1,2'!$E$28,0)</f>
        <v>0</v>
      </c>
      <c r="H29" s="6">
        <f t="shared" si="2"/>
        <v>0</v>
      </c>
      <c r="I29" s="70">
        <f t="shared" si="3"/>
        <v>0</v>
      </c>
      <c r="J29" s="6" t="e">
        <f>ROUND('2,1'!#REF!*'1,2'!$E$28,0)</f>
        <v>#REF!</v>
      </c>
      <c r="K29" s="6" t="e">
        <f>ROUND('2,1'!#REF!*'1,2'!$E$28,0)</f>
        <v>#REF!</v>
      </c>
      <c r="L29" s="6" t="e">
        <f>ROUND('2,1'!#REF!*'1,2'!$E$28,0)</f>
        <v>#REF!</v>
      </c>
      <c r="M29" s="6" t="e">
        <f>ROUND('2,1'!#REF!*'1,2'!$E$28,0)</f>
        <v>#REF!</v>
      </c>
      <c r="N29" s="6">
        <f>N26*0.8</f>
        <v>15800</v>
      </c>
      <c r="O29" s="70">
        <f t="shared" si="4"/>
        <v>5135</v>
      </c>
      <c r="P29" s="6">
        <f>ROUND('2,1'!H29*'1,2'!$E$28,0)</f>
        <v>0</v>
      </c>
      <c r="Q29" s="6">
        <f t="shared" si="5"/>
        <v>0</v>
      </c>
      <c r="R29" s="70">
        <f t="shared" si="6"/>
        <v>0</v>
      </c>
      <c r="S29" s="6">
        <f>S26*0.8</f>
        <v>19525.600000000002</v>
      </c>
      <c r="T29" s="70">
        <f t="shared" si="7"/>
        <v>6345.8200000000006</v>
      </c>
      <c r="U29" s="6">
        <f>ROUND('2,1'!J29*'1,2'!$E$28,0)</f>
        <v>0</v>
      </c>
      <c r="V29" s="6">
        <f t="shared" si="8"/>
        <v>0</v>
      </c>
      <c r="W29" s="70">
        <f t="shared" si="9"/>
        <v>0</v>
      </c>
      <c r="X29" s="14"/>
      <c r="Y29" s="14"/>
      <c r="AA29" s="14"/>
      <c r="AC29" s="14"/>
      <c r="AE29" s="14"/>
    </row>
    <row r="30" spans="1:31" ht="36.75" customHeight="1" x14ac:dyDescent="0.2">
      <c r="A30" s="4">
        <v>21</v>
      </c>
      <c r="B30" s="4" t="s">
        <v>54</v>
      </c>
      <c r="C30" s="5" t="s">
        <v>55</v>
      </c>
      <c r="D30" s="4" t="s">
        <v>15</v>
      </c>
      <c r="E30" s="6">
        <f>ROUND('2,1'!E30*'1,2'!$E$28,0)</f>
        <v>13779</v>
      </c>
      <c r="F30" s="70">
        <f t="shared" si="0"/>
        <v>4478.1750000000002</v>
      </c>
      <c r="G30" s="6">
        <f>ROUND('2,1'!F30*'1,2'!$E$28,0)</f>
        <v>0</v>
      </c>
      <c r="H30" s="6">
        <f t="shared" si="2"/>
        <v>0</v>
      </c>
      <c r="I30" s="70">
        <f t="shared" si="3"/>
        <v>0</v>
      </c>
      <c r="J30" s="6" t="e">
        <f>ROUND('2,1'!#REF!*'1,2'!$E$28,0)</f>
        <v>#REF!</v>
      </c>
      <c r="K30" s="6" t="e">
        <f>ROUND('2,1'!#REF!*'1,2'!$E$28,0)</f>
        <v>#REF!</v>
      </c>
      <c r="L30" s="6" t="e">
        <f>ROUND('2,1'!#REF!*'1,2'!$E$28,0)</f>
        <v>#REF!</v>
      </c>
      <c r="M30" s="6" t="e">
        <f>ROUND('2,1'!#REF!*'1,2'!$E$28,0)</f>
        <v>#REF!</v>
      </c>
      <c r="N30" s="6">
        <f>ROUND('2,1'!G30*'1,2'!$E$28,0)</f>
        <v>24689</v>
      </c>
      <c r="O30" s="70">
        <f t="shared" si="4"/>
        <v>8023.9250000000002</v>
      </c>
      <c r="P30" s="6">
        <f>ROUND('2,1'!H30*'1,2'!$E$28,0)</f>
        <v>0</v>
      </c>
      <c r="Q30" s="6">
        <f t="shared" si="5"/>
        <v>0</v>
      </c>
      <c r="R30" s="70">
        <f t="shared" si="6"/>
        <v>0</v>
      </c>
      <c r="S30" s="6">
        <f>ROUND('2,1'!I30*'1,2'!$E$28,0)</f>
        <v>30506</v>
      </c>
      <c r="T30" s="70">
        <f t="shared" si="7"/>
        <v>9914.4500000000007</v>
      </c>
      <c r="U30" s="6">
        <f>ROUND('2,1'!J30*'1,2'!$E$28,0)</f>
        <v>0</v>
      </c>
      <c r="V30" s="6">
        <f t="shared" si="8"/>
        <v>0</v>
      </c>
      <c r="W30" s="70">
        <f t="shared" si="9"/>
        <v>0</v>
      </c>
      <c r="X30" s="14"/>
      <c r="Y30" s="14"/>
      <c r="AA30" s="14"/>
      <c r="AC30" s="14"/>
      <c r="AE30" s="14"/>
    </row>
    <row r="31" spans="1:31" ht="36.75" customHeight="1" x14ac:dyDescent="0.2">
      <c r="A31" s="4">
        <v>22</v>
      </c>
      <c r="B31" s="4" t="s">
        <v>56</v>
      </c>
      <c r="C31" s="5" t="s">
        <v>57</v>
      </c>
      <c r="D31" s="4" t="s">
        <v>15</v>
      </c>
      <c r="E31" s="6">
        <f>E30*1.15</f>
        <v>15845.849999999999</v>
      </c>
      <c r="F31" s="70">
        <f t="shared" si="0"/>
        <v>5149.9012499999999</v>
      </c>
      <c r="G31" s="6">
        <f>ROUND('2,1'!F31*'1,2'!$E$28,0)</f>
        <v>0</v>
      </c>
      <c r="H31" s="6">
        <f t="shared" si="2"/>
        <v>0</v>
      </c>
      <c r="I31" s="70">
        <f t="shared" si="3"/>
        <v>0</v>
      </c>
      <c r="J31" s="6" t="e">
        <f>ROUND('2,1'!#REF!*'1,2'!$E$28,0)</f>
        <v>#REF!</v>
      </c>
      <c r="K31" s="6" t="e">
        <f>ROUND('2,1'!#REF!*'1,2'!$E$28,0)</f>
        <v>#REF!</v>
      </c>
      <c r="L31" s="6" t="e">
        <f>ROUND('2,1'!#REF!*'1,2'!$E$28,0)</f>
        <v>#REF!</v>
      </c>
      <c r="M31" s="6" t="e">
        <f>ROUND('2,1'!#REF!*'1,2'!$E$28,0)</f>
        <v>#REF!</v>
      </c>
      <c r="N31" s="6">
        <f>N30*1.15</f>
        <v>28392.35</v>
      </c>
      <c r="O31" s="70">
        <f t="shared" si="4"/>
        <v>9227.5137500000001</v>
      </c>
      <c r="P31" s="6">
        <f>ROUND('2,1'!H31*'1,2'!$E$28,0)</f>
        <v>0</v>
      </c>
      <c r="Q31" s="6">
        <f t="shared" si="5"/>
        <v>0</v>
      </c>
      <c r="R31" s="70">
        <f t="shared" si="6"/>
        <v>0</v>
      </c>
      <c r="S31" s="6">
        <f>S30*1.15</f>
        <v>35081.899999999994</v>
      </c>
      <c r="T31" s="70">
        <f t="shared" si="7"/>
        <v>11401.617499999998</v>
      </c>
      <c r="U31" s="6">
        <f>ROUND('2,1'!J31*'1,2'!$E$28,0)</f>
        <v>0</v>
      </c>
      <c r="V31" s="6">
        <f t="shared" si="8"/>
        <v>0</v>
      </c>
      <c r="W31" s="70">
        <f t="shared" si="9"/>
        <v>0</v>
      </c>
      <c r="X31" s="14"/>
      <c r="Y31" s="14"/>
      <c r="AA31" s="14"/>
      <c r="AC31" s="14"/>
      <c r="AE31" s="14"/>
    </row>
    <row r="32" spans="1:31" ht="36.75" customHeight="1" x14ac:dyDescent="0.2">
      <c r="A32" s="4">
        <v>23</v>
      </c>
      <c r="B32" s="4" t="s">
        <v>58</v>
      </c>
      <c r="C32" s="5" t="s">
        <v>59</v>
      </c>
      <c r="D32" s="4" t="s">
        <v>15</v>
      </c>
      <c r="E32" s="6">
        <f>E30*1.3</f>
        <v>17912.7</v>
      </c>
      <c r="F32" s="70">
        <f t="shared" si="0"/>
        <v>5821.6275000000005</v>
      </c>
      <c r="G32" s="6">
        <f>ROUND('2,1'!F32*'1,2'!$E$28,0)</f>
        <v>0</v>
      </c>
      <c r="H32" s="6">
        <f t="shared" si="2"/>
        <v>0</v>
      </c>
      <c r="I32" s="70">
        <f t="shared" si="3"/>
        <v>0</v>
      </c>
      <c r="J32" s="6" t="e">
        <f>ROUND('2,1'!#REF!*'1,2'!$E$28,0)</f>
        <v>#REF!</v>
      </c>
      <c r="K32" s="6" t="e">
        <f>ROUND('2,1'!#REF!*'1,2'!$E$28,0)</f>
        <v>#REF!</v>
      </c>
      <c r="L32" s="6" t="e">
        <f>ROUND('2,1'!#REF!*'1,2'!$E$28,0)</f>
        <v>#REF!</v>
      </c>
      <c r="M32" s="6" t="e">
        <f>ROUND('2,1'!#REF!*'1,2'!$E$28,0)</f>
        <v>#REF!</v>
      </c>
      <c r="N32" s="6">
        <f>N30*1.3</f>
        <v>32095.7</v>
      </c>
      <c r="O32" s="70">
        <f t="shared" si="4"/>
        <v>10431.102500000001</v>
      </c>
      <c r="P32" s="6">
        <f>ROUND('2,1'!H32*'1,2'!$E$28,0)</f>
        <v>0</v>
      </c>
      <c r="Q32" s="6">
        <f t="shared" si="5"/>
        <v>0</v>
      </c>
      <c r="R32" s="70">
        <f t="shared" si="6"/>
        <v>0</v>
      </c>
      <c r="S32" s="6">
        <f>S30*1.3</f>
        <v>39657.800000000003</v>
      </c>
      <c r="T32" s="70">
        <f t="shared" si="7"/>
        <v>12888.785000000002</v>
      </c>
      <c r="U32" s="6">
        <f>ROUND('2,1'!J32*'1,2'!$E$28,0)</f>
        <v>0</v>
      </c>
      <c r="V32" s="6">
        <f t="shared" si="8"/>
        <v>0</v>
      </c>
      <c r="W32" s="70">
        <f t="shared" si="9"/>
        <v>0</v>
      </c>
      <c r="X32" s="14"/>
      <c r="Y32" s="14"/>
      <c r="AA32" s="14"/>
      <c r="AC32" s="14"/>
      <c r="AE32" s="14"/>
    </row>
    <row r="33" spans="1:31" ht="36.75" customHeight="1" x14ac:dyDescent="0.2">
      <c r="A33" s="4">
        <v>24</v>
      </c>
      <c r="B33" s="4" t="s">
        <v>60</v>
      </c>
      <c r="C33" s="5" t="s">
        <v>61</v>
      </c>
      <c r="D33" s="4" t="s">
        <v>15</v>
      </c>
      <c r="E33" s="6">
        <f>E30*0.8</f>
        <v>11023.2</v>
      </c>
      <c r="F33" s="70">
        <f t="shared" si="0"/>
        <v>3582.5400000000004</v>
      </c>
      <c r="G33" s="6">
        <f>ROUND('2,1'!F33*'1,2'!$E$28,0)</f>
        <v>0</v>
      </c>
      <c r="H33" s="6">
        <f t="shared" si="2"/>
        <v>0</v>
      </c>
      <c r="I33" s="70">
        <f t="shared" si="3"/>
        <v>0</v>
      </c>
      <c r="J33" s="6" t="e">
        <f>ROUND('2,1'!#REF!*'1,2'!$E$28,0)</f>
        <v>#REF!</v>
      </c>
      <c r="K33" s="6" t="e">
        <f>ROUND('2,1'!#REF!*'1,2'!$E$28,0)</f>
        <v>#REF!</v>
      </c>
      <c r="L33" s="6" t="e">
        <f>ROUND('2,1'!#REF!*'1,2'!$E$28,0)</f>
        <v>#REF!</v>
      </c>
      <c r="M33" s="6" t="e">
        <f>ROUND('2,1'!#REF!*'1,2'!$E$28,0)</f>
        <v>#REF!</v>
      </c>
      <c r="N33" s="6">
        <f>N30*0.8</f>
        <v>19751.2</v>
      </c>
      <c r="O33" s="70">
        <f t="shared" si="4"/>
        <v>6419.14</v>
      </c>
      <c r="P33" s="6">
        <f>ROUND('2,1'!H33*'1,2'!$E$28,0)</f>
        <v>0</v>
      </c>
      <c r="Q33" s="6">
        <f t="shared" si="5"/>
        <v>0</v>
      </c>
      <c r="R33" s="70">
        <f t="shared" si="6"/>
        <v>0</v>
      </c>
      <c r="S33" s="6">
        <f>S30*0.8</f>
        <v>24404.800000000003</v>
      </c>
      <c r="T33" s="70">
        <f t="shared" si="7"/>
        <v>7931.5600000000013</v>
      </c>
      <c r="U33" s="6">
        <f>ROUND('2,1'!J33*'1,2'!$E$28,0)</f>
        <v>0</v>
      </c>
      <c r="V33" s="6">
        <f t="shared" si="8"/>
        <v>0</v>
      </c>
      <c r="W33" s="70">
        <f t="shared" si="9"/>
        <v>0</v>
      </c>
      <c r="X33" s="14"/>
      <c r="Y33" s="14"/>
      <c r="AA33" s="14"/>
      <c r="AC33" s="14"/>
      <c r="AE33" s="14"/>
    </row>
    <row r="34" spans="1:31" ht="36.75" customHeight="1" x14ac:dyDescent="0.2">
      <c r="A34" s="4">
        <v>25</v>
      </c>
      <c r="B34" s="4" t="s">
        <v>62</v>
      </c>
      <c r="C34" s="5" t="s">
        <v>63</v>
      </c>
      <c r="D34" s="4" t="s">
        <v>15</v>
      </c>
      <c r="E34" s="6">
        <f>ROUND('2,1'!E34*'1,2'!$E$28,0)</f>
        <v>17221</v>
      </c>
      <c r="F34" s="70">
        <f t="shared" si="0"/>
        <v>5596.8249999999998</v>
      </c>
      <c r="G34" s="6">
        <f>ROUND('2,1'!F34*'1,2'!$E$28,0)</f>
        <v>0</v>
      </c>
      <c r="H34" s="6">
        <f t="shared" si="2"/>
        <v>0</v>
      </c>
      <c r="I34" s="70">
        <f t="shared" si="3"/>
        <v>0</v>
      </c>
      <c r="J34" s="6" t="e">
        <f>ROUND('2,1'!#REF!*'1,2'!$E$28,0)</f>
        <v>#REF!</v>
      </c>
      <c r="K34" s="6" t="e">
        <f>ROUND('2,1'!#REF!*'1,2'!$E$28,0)</f>
        <v>#REF!</v>
      </c>
      <c r="L34" s="6" t="e">
        <f>ROUND('2,1'!#REF!*'1,2'!$E$28,0)</f>
        <v>#REF!</v>
      </c>
      <c r="M34" s="6" t="e">
        <f>ROUND('2,1'!#REF!*'1,2'!$E$28,0)</f>
        <v>#REF!</v>
      </c>
      <c r="N34" s="6">
        <f>ROUND('2,1'!G34*'1,2'!$E$28,0)</f>
        <v>30860</v>
      </c>
      <c r="O34" s="70">
        <f t="shared" si="4"/>
        <v>10029.5</v>
      </c>
      <c r="P34" s="6">
        <f>ROUND('2,1'!H34*'1,2'!$E$28,0)</f>
        <v>0</v>
      </c>
      <c r="Q34" s="6">
        <f t="shared" si="5"/>
        <v>0</v>
      </c>
      <c r="R34" s="70">
        <f t="shared" si="6"/>
        <v>0</v>
      </c>
      <c r="S34" s="6">
        <f>ROUND('2,1'!I34*'1,2'!$E$28,0)</f>
        <v>38132</v>
      </c>
      <c r="T34" s="70">
        <f t="shared" si="7"/>
        <v>12392.9</v>
      </c>
      <c r="U34" s="6">
        <f>ROUND('2,1'!J34*'1,2'!$E$28,0)</f>
        <v>0</v>
      </c>
      <c r="V34" s="6">
        <f t="shared" si="8"/>
        <v>0</v>
      </c>
      <c r="W34" s="70">
        <f t="shared" si="9"/>
        <v>0</v>
      </c>
      <c r="X34" s="14"/>
      <c r="Y34" s="14"/>
      <c r="AA34" s="14"/>
      <c r="AC34" s="14"/>
      <c r="AE34" s="14"/>
    </row>
    <row r="35" spans="1:31" ht="36.75" customHeight="1" x14ac:dyDescent="0.2">
      <c r="A35" s="4">
        <v>26</v>
      </c>
      <c r="B35" s="4" t="s">
        <v>64</v>
      </c>
      <c r="C35" s="5" t="s">
        <v>65</v>
      </c>
      <c r="D35" s="4" t="s">
        <v>15</v>
      </c>
      <c r="E35" s="6">
        <f>E34*1.15</f>
        <v>19804.149999999998</v>
      </c>
      <c r="F35" s="70">
        <f t="shared" si="0"/>
        <v>6436.3487499999992</v>
      </c>
      <c r="G35" s="6">
        <f>ROUND('2,1'!F35*'1,2'!$E$28,0)</f>
        <v>0</v>
      </c>
      <c r="H35" s="6">
        <f t="shared" si="2"/>
        <v>0</v>
      </c>
      <c r="I35" s="70">
        <f t="shared" si="3"/>
        <v>0</v>
      </c>
      <c r="J35" s="6" t="e">
        <f>ROUND('2,1'!#REF!*'1,2'!$E$28,0)</f>
        <v>#REF!</v>
      </c>
      <c r="K35" s="6" t="e">
        <f>ROUND('2,1'!#REF!*'1,2'!$E$28,0)</f>
        <v>#REF!</v>
      </c>
      <c r="L35" s="6" t="e">
        <f>ROUND('2,1'!#REF!*'1,2'!$E$28,0)</f>
        <v>#REF!</v>
      </c>
      <c r="M35" s="6" t="e">
        <f>ROUND('2,1'!#REF!*'1,2'!$E$28,0)</f>
        <v>#REF!</v>
      </c>
      <c r="N35" s="6">
        <f>N34*1.15</f>
        <v>35489</v>
      </c>
      <c r="O35" s="70">
        <f t="shared" si="4"/>
        <v>11533.925000000001</v>
      </c>
      <c r="P35" s="6">
        <f>ROUND('2,1'!H35*'1,2'!$E$28,0)</f>
        <v>0</v>
      </c>
      <c r="Q35" s="6">
        <f t="shared" si="5"/>
        <v>0</v>
      </c>
      <c r="R35" s="70">
        <f t="shared" si="6"/>
        <v>0</v>
      </c>
      <c r="S35" s="6">
        <f>S34*1.15</f>
        <v>43851.799999999996</v>
      </c>
      <c r="T35" s="70">
        <f t="shared" si="7"/>
        <v>14251.834999999999</v>
      </c>
      <c r="U35" s="6">
        <f>ROUND('2,1'!J35*'1,2'!$E$28,0)</f>
        <v>0</v>
      </c>
      <c r="V35" s="6">
        <f t="shared" si="8"/>
        <v>0</v>
      </c>
      <c r="W35" s="70">
        <f t="shared" si="9"/>
        <v>0</v>
      </c>
      <c r="X35" s="14"/>
      <c r="Y35" s="14"/>
      <c r="AA35" s="14"/>
      <c r="AC35" s="14"/>
      <c r="AE35" s="14"/>
    </row>
    <row r="36" spans="1:31" ht="36.75" customHeight="1" x14ac:dyDescent="0.2">
      <c r="A36" s="4">
        <v>27</v>
      </c>
      <c r="B36" s="4" t="s">
        <v>66</v>
      </c>
      <c r="C36" s="5" t="s">
        <v>67</v>
      </c>
      <c r="D36" s="4" t="s">
        <v>15</v>
      </c>
      <c r="E36" s="6">
        <f>E34*1.3</f>
        <v>22387.3</v>
      </c>
      <c r="F36" s="70">
        <f t="shared" si="0"/>
        <v>7275.8725000000004</v>
      </c>
      <c r="G36" s="6">
        <f>ROUND('2,1'!F36*'1,2'!$E$28,0)</f>
        <v>0</v>
      </c>
      <c r="H36" s="6">
        <f t="shared" si="2"/>
        <v>0</v>
      </c>
      <c r="I36" s="70">
        <f t="shared" si="3"/>
        <v>0</v>
      </c>
      <c r="J36" s="6" t="e">
        <f>ROUND('2,1'!#REF!*'1,2'!$E$28,0)</f>
        <v>#REF!</v>
      </c>
      <c r="K36" s="6" t="e">
        <f>ROUND('2,1'!#REF!*'1,2'!$E$28,0)</f>
        <v>#REF!</v>
      </c>
      <c r="L36" s="6" t="e">
        <f>ROUND('2,1'!#REF!*'1,2'!$E$28,0)</f>
        <v>#REF!</v>
      </c>
      <c r="M36" s="6" t="e">
        <f>ROUND('2,1'!#REF!*'1,2'!$E$28,0)</f>
        <v>#REF!</v>
      </c>
      <c r="N36" s="6">
        <f>N34*1.3</f>
        <v>40118</v>
      </c>
      <c r="O36" s="70">
        <f t="shared" si="4"/>
        <v>13038.35</v>
      </c>
      <c r="P36" s="6">
        <f>ROUND('2,1'!H36*'1,2'!$E$28,0)</f>
        <v>0</v>
      </c>
      <c r="Q36" s="6">
        <f t="shared" si="5"/>
        <v>0</v>
      </c>
      <c r="R36" s="70">
        <f t="shared" si="6"/>
        <v>0</v>
      </c>
      <c r="S36" s="6">
        <f>S34*1.3</f>
        <v>49571.6</v>
      </c>
      <c r="T36" s="70">
        <f t="shared" si="7"/>
        <v>16110.77</v>
      </c>
      <c r="U36" s="6">
        <f>ROUND('2,1'!J36*'1,2'!$E$28,0)</f>
        <v>0</v>
      </c>
      <c r="V36" s="6">
        <f t="shared" si="8"/>
        <v>0</v>
      </c>
      <c r="W36" s="70">
        <f t="shared" si="9"/>
        <v>0</v>
      </c>
      <c r="X36" s="14"/>
      <c r="Y36" s="14"/>
      <c r="AA36" s="14"/>
      <c r="AC36" s="14"/>
      <c r="AE36" s="14"/>
    </row>
    <row r="37" spans="1:31" ht="36.75" customHeight="1" x14ac:dyDescent="0.2">
      <c r="A37" s="4">
        <v>28</v>
      </c>
      <c r="B37" s="4" t="s">
        <v>68</v>
      </c>
      <c r="C37" s="5" t="s">
        <v>69</v>
      </c>
      <c r="D37" s="4" t="s">
        <v>15</v>
      </c>
      <c r="E37" s="6">
        <f>E34*0.8</f>
        <v>13776.800000000001</v>
      </c>
      <c r="F37" s="70">
        <f t="shared" si="0"/>
        <v>4477.4600000000009</v>
      </c>
      <c r="G37" s="6">
        <f>ROUND('2,1'!F37*'1,2'!$E$28,0)</f>
        <v>0</v>
      </c>
      <c r="H37" s="6">
        <f t="shared" si="2"/>
        <v>0</v>
      </c>
      <c r="I37" s="70">
        <f t="shared" si="3"/>
        <v>0</v>
      </c>
      <c r="J37" s="6" t="e">
        <f>ROUND('2,1'!#REF!*'1,2'!$E$28,0)</f>
        <v>#REF!</v>
      </c>
      <c r="K37" s="6" t="e">
        <f>ROUND('2,1'!#REF!*'1,2'!$E$28,0)</f>
        <v>#REF!</v>
      </c>
      <c r="L37" s="6" t="e">
        <f>ROUND('2,1'!#REF!*'1,2'!$E$28,0)</f>
        <v>#REF!</v>
      </c>
      <c r="M37" s="6" t="e">
        <f>ROUND('2,1'!#REF!*'1,2'!$E$28,0)</f>
        <v>#REF!</v>
      </c>
      <c r="N37" s="6">
        <f>N34*0.8</f>
        <v>24688</v>
      </c>
      <c r="O37" s="70">
        <f t="shared" si="4"/>
        <v>8023.6</v>
      </c>
      <c r="P37" s="6">
        <f>ROUND('2,1'!H37*'1,2'!$E$28,0)</f>
        <v>0</v>
      </c>
      <c r="Q37" s="6">
        <f t="shared" si="5"/>
        <v>0</v>
      </c>
      <c r="R37" s="70">
        <f t="shared" si="6"/>
        <v>0</v>
      </c>
      <c r="S37" s="6">
        <f>S34*0.8</f>
        <v>30505.600000000002</v>
      </c>
      <c r="T37" s="70">
        <f t="shared" si="7"/>
        <v>9914.3200000000015</v>
      </c>
      <c r="U37" s="6">
        <f>ROUND('2,1'!J37*'1,2'!$E$28,0)</f>
        <v>0</v>
      </c>
      <c r="V37" s="6">
        <f t="shared" si="8"/>
        <v>0</v>
      </c>
      <c r="W37" s="70">
        <f t="shared" si="9"/>
        <v>0</v>
      </c>
      <c r="X37" s="14"/>
      <c r="Y37" s="14"/>
      <c r="AA37" s="14"/>
      <c r="AC37" s="14"/>
      <c r="AE37" s="14"/>
    </row>
    <row r="38" spans="1:31" ht="36.75" customHeight="1" x14ac:dyDescent="0.2">
      <c r="A38" s="4">
        <v>29</v>
      </c>
      <c r="B38" s="4" t="s">
        <v>70</v>
      </c>
      <c r="C38" s="5" t="s">
        <v>71</v>
      </c>
      <c r="D38" s="4" t="s">
        <v>15</v>
      </c>
      <c r="E38" s="6">
        <f>ROUND('2,1'!E38*'1,2'!$E$28,0)</f>
        <v>1958</v>
      </c>
      <c r="F38" s="70">
        <f t="shared" si="0"/>
        <v>636.35</v>
      </c>
      <c r="G38" s="6">
        <f>ROUND('2,1'!F38*'1,2'!$E$28,0)</f>
        <v>2152</v>
      </c>
      <c r="H38" s="6">
        <f t="shared" si="2"/>
        <v>1793.3333333333335</v>
      </c>
      <c r="I38" s="70">
        <f t="shared" si="3"/>
        <v>582.83333333333337</v>
      </c>
      <c r="J38" s="6" t="e">
        <f>ROUND('2,1'!#REF!*'1,2'!$E$28,0)</f>
        <v>#REF!</v>
      </c>
      <c r="K38" s="6" t="e">
        <f>ROUND('2,1'!#REF!*'1,2'!$E$28,0)</f>
        <v>#REF!</v>
      </c>
      <c r="L38" s="6" t="e">
        <f>ROUND('2,1'!#REF!*'1,2'!$E$28,0)</f>
        <v>#REF!</v>
      </c>
      <c r="M38" s="6" t="e">
        <f>ROUND('2,1'!#REF!*'1,2'!$E$28,0)</f>
        <v>#REF!</v>
      </c>
      <c r="N38" s="6">
        <f>ROUND('2,1'!G38*'1,2'!$E$28,0)</f>
        <v>3459</v>
      </c>
      <c r="O38" s="70">
        <f t="shared" si="4"/>
        <v>1124.175</v>
      </c>
      <c r="P38" s="6">
        <f>ROUND('2,1'!H38*'1,2'!$E$28,0)</f>
        <v>3814</v>
      </c>
      <c r="Q38" s="6">
        <f t="shared" si="5"/>
        <v>3178.3333333333335</v>
      </c>
      <c r="R38" s="70">
        <f t="shared" si="6"/>
        <v>1032.9583333333335</v>
      </c>
      <c r="S38" s="6">
        <f>ROUND('2,1'!I38*'1,2'!$E$28,0)</f>
        <v>4376</v>
      </c>
      <c r="T38" s="70">
        <f t="shared" si="7"/>
        <v>1422.2</v>
      </c>
      <c r="U38" s="6">
        <f>ROUND('2,1'!J38*'1,2'!$E$28,0)</f>
        <v>4783</v>
      </c>
      <c r="V38" s="6">
        <f t="shared" si="8"/>
        <v>3985.8333333333335</v>
      </c>
      <c r="W38" s="70">
        <f t="shared" si="9"/>
        <v>1295.3958333333335</v>
      </c>
      <c r="X38" s="14"/>
      <c r="Y38" s="14"/>
      <c r="AA38" s="14"/>
      <c r="AC38" s="14"/>
      <c r="AE38" s="14"/>
    </row>
    <row r="39" spans="1:31" ht="36.75" customHeight="1" x14ac:dyDescent="0.2">
      <c r="A39" s="4">
        <v>30</v>
      </c>
      <c r="B39" s="4" t="s">
        <v>72</v>
      </c>
      <c r="C39" s="5" t="s">
        <v>73</v>
      </c>
      <c r="D39" s="4" t="s">
        <v>15</v>
      </c>
      <c r="E39" s="6">
        <f>E38*1.3</f>
        <v>2545.4</v>
      </c>
      <c r="F39" s="70">
        <f t="shared" si="0"/>
        <v>827.25500000000011</v>
      </c>
      <c r="G39" s="6">
        <f t="shared" ref="G39:U39" si="21">G38*1.3</f>
        <v>2797.6</v>
      </c>
      <c r="H39" s="6">
        <f t="shared" si="2"/>
        <v>2331.3333333333335</v>
      </c>
      <c r="I39" s="70">
        <f t="shared" si="3"/>
        <v>757.68333333333339</v>
      </c>
      <c r="J39" s="6" t="e">
        <f t="shared" si="21"/>
        <v>#REF!</v>
      </c>
      <c r="K39" s="6" t="e">
        <f t="shared" si="21"/>
        <v>#REF!</v>
      </c>
      <c r="L39" s="6" t="e">
        <f t="shared" si="21"/>
        <v>#REF!</v>
      </c>
      <c r="M39" s="6" t="e">
        <f t="shared" si="21"/>
        <v>#REF!</v>
      </c>
      <c r="N39" s="6">
        <f t="shared" si="21"/>
        <v>4496.7</v>
      </c>
      <c r="O39" s="70">
        <f t="shared" si="4"/>
        <v>1461.4275</v>
      </c>
      <c r="P39" s="6">
        <f t="shared" si="21"/>
        <v>4958.2</v>
      </c>
      <c r="Q39" s="6">
        <f t="shared" si="5"/>
        <v>4131.833333333333</v>
      </c>
      <c r="R39" s="70">
        <f t="shared" si="6"/>
        <v>1342.8458333333333</v>
      </c>
      <c r="S39" s="6">
        <f t="shared" si="21"/>
        <v>5688.8</v>
      </c>
      <c r="T39" s="70">
        <f t="shared" si="7"/>
        <v>1848.8600000000001</v>
      </c>
      <c r="U39" s="6">
        <f t="shared" si="21"/>
        <v>6217.9000000000005</v>
      </c>
      <c r="V39" s="6">
        <f t="shared" si="8"/>
        <v>5181.5833333333339</v>
      </c>
      <c r="W39" s="70">
        <f t="shared" si="9"/>
        <v>1684.0145833333336</v>
      </c>
      <c r="X39" s="14"/>
      <c r="Y39" s="14"/>
      <c r="AA39" s="14"/>
      <c r="AC39" s="14"/>
      <c r="AE39" s="14"/>
    </row>
    <row r="40" spans="1:31" ht="36.75" customHeight="1" x14ac:dyDescent="0.2">
      <c r="A40" s="4">
        <v>31</v>
      </c>
      <c r="B40" s="4" t="s">
        <v>74</v>
      </c>
      <c r="C40" s="5" t="s">
        <v>75</v>
      </c>
      <c r="D40" s="4" t="s">
        <v>15</v>
      </c>
      <c r="E40" s="6">
        <f>E38*0.7</f>
        <v>1370.6</v>
      </c>
      <c r="F40" s="70">
        <f t="shared" si="0"/>
        <v>445.44499999999999</v>
      </c>
      <c r="G40" s="6">
        <f>G38*0.7</f>
        <v>1506.3999999999999</v>
      </c>
      <c r="H40" s="6">
        <f t="shared" si="2"/>
        <v>1255.3333333333333</v>
      </c>
      <c r="I40" s="70">
        <f t="shared" si="3"/>
        <v>407.98333333333335</v>
      </c>
      <c r="J40" s="6" t="e">
        <f t="shared" ref="J40:U40" si="22">J38*0.7</f>
        <v>#REF!</v>
      </c>
      <c r="K40" s="6" t="e">
        <f t="shared" si="22"/>
        <v>#REF!</v>
      </c>
      <c r="L40" s="6" t="e">
        <f t="shared" si="22"/>
        <v>#REF!</v>
      </c>
      <c r="M40" s="6" t="e">
        <f t="shared" si="22"/>
        <v>#REF!</v>
      </c>
      <c r="N40" s="6">
        <f t="shared" si="22"/>
        <v>2421.2999999999997</v>
      </c>
      <c r="O40" s="70">
        <f t="shared" si="4"/>
        <v>786.9224999999999</v>
      </c>
      <c r="P40" s="6">
        <f t="shared" si="22"/>
        <v>2669.7999999999997</v>
      </c>
      <c r="Q40" s="6">
        <f t="shared" si="5"/>
        <v>2224.833333333333</v>
      </c>
      <c r="R40" s="70">
        <f t="shared" si="6"/>
        <v>723.07083333333321</v>
      </c>
      <c r="S40" s="6">
        <f t="shared" si="22"/>
        <v>3063.2</v>
      </c>
      <c r="T40" s="70">
        <f t="shared" si="7"/>
        <v>995.54</v>
      </c>
      <c r="U40" s="6">
        <f t="shared" si="22"/>
        <v>3348.1</v>
      </c>
      <c r="V40" s="6">
        <f t="shared" si="8"/>
        <v>2790.0833333333335</v>
      </c>
      <c r="W40" s="70">
        <f t="shared" si="9"/>
        <v>906.77708333333339</v>
      </c>
      <c r="X40" s="14"/>
      <c r="Y40" s="14"/>
      <c r="AA40" s="14"/>
      <c r="AC40" s="14"/>
      <c r="AE40" s="14"/>
    </row>
    <row r="41" spans="1:31" ht="36.75" customHeight="1" x14ac:dyDescent="0.2">
      <c r="A41" s="4">
        <v>32</v>
      </c>
      <c r="B41" s="4" t="s">
        <v>76</v>
      </c>
      <c r="C41" s="5" t="s">
        <v>77</v>
      </c>
      <c r="D41" s="4" t="s">
        <v>15</v>
      </c>
      <c r="E41" s="6">
        <f>ROUND('2,1'!E41*'1,2'!$E$28,0)</f>
        <v>2604</v>
      </c>
      <c r="F41" s="70">
        <f t="shared" si="0"/>
        <v>846.30000000000007</v>
      </c>
      <c r="G41" s="6">
        <f>ROUND('2,1'!F41*'1,2'!$E$28,0)</f>
        <v>2796</v>
      </c>
      <c r="H41" s="6">
        <f t="shared" si="2"/>
        <v>2330</v>
      </c>
      <c r="I41" s="70">
        <f t="shared" si="3"/>
        <v>757.25</v>
      </c>
      <c r="J41" s="6" t="e">
        <f>ROUND('2,1'!#REF!*'1,2'!$E$28,0)</f>
        <v>#REF!</v>
      </c>
      <c r="K41" s="6" t="e">
        <f>ROUND('2,1'!#REF!*'1,2'!$E$28,0)</f>
        <v>#REF!</v>
      </c>
      <c r="L41" s="6" t="e">
        <f>ROUND('2,1'!#REF!*'1,2'!$E$28,0)</f>
        <v>#REF!</v>
      </c>
      <c r="M41" s="6" t="e">
        <f>ROUND('2,1'!#REF!*'1,2'!$E$28,0)</f>
        <v>#REF!</v>
      </c>
      <c r="N41" s="6">
        <f>ROUND('2,1'!G41*'1,2'!$E$28,0)</f>
        <v>4266</v>
      </c>
      <c r="O41" s="70">
        <f t="shared" si="4"/>
        <v>1386.45</v>
      </c>
      <c r="P41" s="6">
        <f>ROUND('2,1'!H41*'1,2'!$E$28,0)</f>
        <v>4700</v>
      </c>
      <c r="Q41" s="6">
        <f t="shared" si="5"/>
        <v>3916.666666666667</v>
      </c>
      <c r="R41" s="70">
        <f t="shared" si="6"/>
        <v>1272.9166666666667</v>
      </c>
      <c r="S41" s="6">
        <f>ROUND('2,1'!I41*'1,2'!$E$28,0)</f>
        <v>6359</v>
      </c>
      <c r="T41" s="70">
        <f t="shared" si="7"/>
        <v>2066.6750000000002</v>
      </c>
      <c r="U41" s="6">
        <f>ROUND('2,1'!J41*'1,2'!$E$28,0)</f>
        <v>6733</v>
      </c>
      <c r="V41" s="6">
        <f t="shared" si="8"/>
        <v>5610.8333333333339</v>
      </c>
      <c r="W41" s="70">
        <f t="shared" si="9"/>
        <v>1823.5208333333335</v>
      </c>
      <c r="X41" s="14"/>
      <c r="Y41" s="14"/>
      <c r="AA41" s="14"/>
      <c r="AC41" s="14"/>
      <c r="AE41" s="14"/>
    </row>
    <row r="42" spans="1:31" ht="36.75" customHeight="1" x14ac:dyDescent="0.2">
      <c r="A42" s="4">
        <v>33</v>
      </c>
      <c r="B42" s="4" t="s">
        <v>78</v>
      </c>
      <c r="C42" s="5" t="s">
        <v>79</v>
      </c>
      <c r="D42" s="4" t="s">
        <v>15</v>
      </c>
      <c r="E42" s="6">
        <f>E41*1.3</f>
        <v>3385.2000000000003</v>
      </c>
      <c r="F42" s="70">
        <f t="shared" si="0"/>
        <v>1100.19</v>
      </c>
      <c r="G42" s="6">
        <f t="shared" ref="G42:U42" si="23">G41*1.3</f>
        <v>3634.8</v>
      </c>
      <c r="H42" s="6">
        <f t="shared" si="2"/>
        <v>3029.0000000000005</v>
      </c>
      <c r="I42" s="70">
        <f t="shared" si="3"/>
        <v>984.42500000000018</v>
      </c>
      <c r="J42" s="6" t="e">
        <f t="shared" si="23"/>
        <v>#REF!</v>
      </c>
      <c r="K42" s="6" t="e">
        <f t="shared" si="23"/>
        <v>#REF!</v>
      </c>
      <c r="L42" s="6" t="e">
        <f t="shared" si="23"/>
        <v>#REF!</v>
      </c>
      <c r="M42" s="6" t="e">
        <f t="shared" si="23"/>
        <v>#REF!</v>
      </c>
      <c r="N42" s="6">
        <f t="shared" si="23"/>
        <v>5545.8</v>
      </c>
      <c r="O42" s="70">
        <f t="shared" si="4"/>
        <v>1802.3850000000002</v>
      </c>
      <c r="P42" s="6">
        <f t="shared" si="23"/>
        <v>6110</v>
      </c>
      <c r="Q42" s="6">
        <f t="shared" si="5"/>
        <v>5091.666666666667</v>
      </c>
      <c r="R42" s="70">
        <f t="shared" si="6"/>
        <v>1654.7916666666667</v>
      </c>
      <c r="S42" s="6">
        <f t="shared" si="23"/>
        <v>8266.7000000000007</v>
      </c>
      <c r="T42" s="70">
        <f t="shared" si="7"/>
        <v>2686.6775000000002</v>
      </c>
      <c r="U42" s="6">
        <f t="shared" si="23"/>
        <v>8752.9</v>
      </c>
      <c r="V42" s="6">
        <f t="shared" si="8"/>
        <v>7294.083333333333</v>
      </c>
      <c r="W42" s="70">
        <f t="shared" si="9"/>
        <v>2370.5770833333331</v>
      </c>
      <c r="X42" s="14"/>
      <c r="Y42" s="14"/>
      <c r="AA42" s="14"/>
      <c r="AC42" s="14"/>
      <c r="AE42" s="14"/>
    </row>
    <row r="43" spans="1:31" ht="36.75" customHeight="1" x14ac:dyDescent="0.2">
      <c r="A43" s="4">
        <v>34</v>
      </c>
      <c r="B43" s="4" t="s">
        <v>80</v>
      </c>
      <c r="C43" s="5" t="s">
        <v>81</v>
      </c>
      <c r="D43" s="4" t="s">
        <v>15</v>
      </c>
      <c r="E43" s="6">
        <f>E41*0.7</f>
        <v>1822.8</v>
      </c>
      <c r="F43" s="70">
        <f t="shared" si="0"/>
        <v>592.41</v>
      </c>
      <c r="G43" s="6">
        <f>G41*0.7</f>
        <v>1957.1999999999998</v>
      </c>
      <c r="H43" s="6">
        <f t="shared" si="2"/>
        <v>1631</v>
      </c>
      <c r="I43" s="70">
        <f t="shared" si="3"/>
        <v>530.07500000000005</v>
      </c>
      <c r="J43" s="6" t="e">
        <f t="shared" ref="J43:U43" si="24">J41*0.7</f>
        <v>#REF!</v>
      </c>
      <c r="K43" s="6" t="e">
        <f t="shared" si="24"/>
        <v>#REF!</v>
      </c>
      <c r="L43" s="6" t="e">
        <f t="shared" si="24"/>
        <v>#REF!</v>
      </c>
      <c r="M43" s="6" t="e">
        <f t="shared" si="24"/>
        <v>#REF!</v>
      </c>
      <c r="N43" s="6">
        <f t="shared" si="24"/>
        <v>2986.2</v>
      </c>
      <c r="O43" s="70">
        <f t="shared" si="4"/>
        <v>970.51499999999999</v>
      </c>
      <c r="P43" s="6">
        <f t="shared" si="24"/>
        <v>3290</v>
      </c>
      <c r="Q43" s="6">
        <f t="shared" si="5"/>
        <v>2741.666666666667</v>
      </c>
      <c r="R43" s="70">
        <f t="shared" si="6"/>
        <v>891.04166666666674</v>
      </c>
      <c r="S43" s="6">
        <f t="shared" si="24"/>
        <v>4451.2999999999993</v>
      </c>
      <c r="T43" s="70">
        <f t="shared" si="7"/>
        <v>1446.6724999999999</v>
      </c>
      <c r="U43" s="6">
        <f t="shared" si="24"/>
        <v>4713.0999999999995</v>
      </c>
      <c r="V43" s="6">
        <f t="shared" si="8"/>
        <v>3927.583333333333</v>
      </c>
      <c r="W43" s="70">
        <f t="shared" si="9"/>
        <v>1276.4645833333332</v>
      </c>
      <c r="X43" s="14"/>
      <c r="Y43" s="14"/>
      <c r="AA43" s="14"/>
      <c r="AC43" s="14"/>
      <c r="AE43" s="14"/>
    </row>
    <row r="44" spans="1:31" ht="36.75" customHeight="1" x14ac:dyDescent="0.2">
      <c r="A44" s="4">
        <v>35</v>
      </c>
      <c r="B44" s="4" t="s">
        <v>82</v>
      </c>
      <c r="C44" s="5" t="s">
        <v>83</v>
      </c>
      <c r="D44" s="4" t="s">
        <v>15</v>
      </c>
      <c r="E44" s="6">
        <f>ROUND('2,1'!E44*'1,2'!$E$28,0)</f>
        <v>2717</v>
      </c>
      <c r="F44" s="70">
        <f t="shared" si="0"/>
        <v>883.02499999999998</v>
      </c>
      <c r="G44" s="6">
        <f>ROUND('2,1'!F44*'1,2'!$E$28,0)</f>
        <v>2991</v>
      </c>
      <c r="H44" s="6">
        <f t="shared" si="2"/>
        <v>2492.5</v>
      </c>
      <c r="I44" s="70">
        <f t="shared" si="3"/>
        <v>810.0625</v>
      </c>
      <c r="J44" s="6" t="e">
        <f>ROUND('2,1'!#REF!*'1,2'!$E$28,0)</f>
        <v>#REF!</v>
      </c>
      <c r="K44" s="6" t="e">
        <f>ROUND('2,1'!#REF!*'1,2'!$E$28,0)</f>
        <v>#REF!</v>
      </c>
      <c r="L44" s="6" t="e">
        <f>ROUND('2,1'!#REF!*'1,2'!$E$28,0)</f>
        <v>#REF!</v>
      </c>
      <c r="M44" s="6" t="e">
        <f>ROUND('2,1'!#REF!*'1,2'!$E$28,0)</f>
        <v>#REF!</v>
      </c>
      <c r="N44" s="6">
        <f>ROUND('2,1'!G44*'1,2'!$E$28,0)</f>
        <v>4804</v>
      </c>
      <c r="O44" s="70">
        <f t="shared" si="4"/>
        <v>1561.3</v>
      </c>
      <c r="P44" s="6">
        <f>ROUND('2,1'!H44*'1,2'!$E$28,0)</f>
        <v>5297</v>
      </c>
      <c r="Q44" s="6">
        <f t="shared" si="5"/>
        <v>4414.166666666667</v>
      </c>
      <c r="R44" s="70">
        <f t="shared" si="6"/>
        <v>1434.6041666666667</v>
      </c>
      <c r="S44" s="6">
        <f>ROUND('2,1'!I44*'1,2'!$E$28,0)</f>
        <v>6080</v>
      </c>
      <c r="T44" s="70">
        <f t="shared" si="7"/>
        <v>1976</v>
      </c>
      <c r="U44" s="6">
        <f>ROUND('2,1'!J44*'1,2'!$E$28,0)</f>
        <v>6643</v>
      </c>
      <c r="V44" s="6">
        <f t="shared" si="8"/>
        <v>5535.8333333333339</v>
      </c>
      <c r="W44" s="70">
        <f t="shared" si="9"/>
        <v>1799.1458333333335</v>
      </c>
      <c r="X44" s="14"/>
      <c r="Y44" s="14"/>
      <c r="AA44" s="14"/>
      <c r="AC44" s="14"/>
      <c r="AE44" s="14"/>
    </row>
    <row r="45" spans="1:31" ht="24.75" customHeight="1" x14ac:dyDescent="0.2">
      <c r="A45" s="4">
        <v>36</v>
      </c>
      <c r="B45" s="4" t="s">
        <v>84</v>
      </c>
      <c r="C45" s="5" t="s">
        <v>85</v>
      </c>
      <c r="D45" s="4" t="s">
        <v>15</v>
      </c>
      <c r="E45" s="6">
        <f>E44*1.3</f>
        <v>3532.1</v>
      </c>
      <c r="F45" s="70">
        <f t="shared" si="0"/>
        <v>1147.9325000000001</v>
      </c>
      <c r="G45" s="6">
        <f t="shared" ref="G45:U45" si="25">G44*1.3</f>
        <v>3888.3</v>
      </c>
      <c r="H45" s="6">
        <f t="shared" si="2"/>
        <v>3240.2500000000005</v>
      </c>
      <c r="I45" s="70">
        <f t="shared" si="3"/>
        <v>1053.0812500000002</v>
      </c>
      <c r="J45" s="6" t="e">
        <f t="shared" si="25"/>
        <v>#REF!</v>
      </c>
      <c r="K45" s="6" t="e">
        <f t="shared" si="25"/>
        <v>#REF!</v>
      </c>
      <c r="L45" s="6" t="e">
        <f t="shared" si="25"/>
        <v>#REF!</v>
      </c>
      <c r="M45" s="6" t="e">
        <f t="shared" si="25"/>
        <v>#REF!</v>
      </c>
      <c r="N45" s="6">
        <f t="shared" si="25"/>
        <v>6245.2</v>
      </c>
      <c r="O45" s="70">
        <f t="shared" si="4"/>
        <v>2029.69</v>
      </c>
      <c r="P45" s="6">
        <f t="shared" si="25"/>
        <v>6886.1</v>
      </c>
      <c r="Q45" s="6">
        <f t="shared" si="5"/>
        <v>5738.416666666667</v>
      </c>
      <c r="R45" s="70">
        <f t="shared" si="6"/>
        <v>1864.9854166666669</v>
      </c>
      <c r="S45" s="6">
        <f t="shared" si="25"/>
        <v>7904</v>
      </c>
      <c r="T45" s="70">
        <f t="shared" si="7"/>
        <v>2568.8000000000002</v>
      </c>
      <c r="U45" s="6">
        <f t="shared" si="25"/>
        <v>8635.9</v>
      </c>
      <c r="V45" s="6">
        <f t="shared" si="8"/>
        <v>7196.583333333333</v>
      </c>
      <c r="W45" s="70">
        <f t="shared" si="9"/>
        <v>2338.8895833333331</v>
      </c>
      <c r="X45" s="14"/>
      <c r="Y45" s="14"/>
      <c r="AA45" s="14"/>
      <c r="AC45" s="14"/>
      <c r="AE45" s="14"/>
    </row>
    <row r="46" spans="1:31" ht="24.75" customHeight="1" x14ac:dyDescent="0.2">
      <c r="A46" s="4">
        <v>37</v>
      </c>
      <c r="B46" s="4" t="s">
        <v>86</v>
      </c>
      <c r="C46" s="5" t="s">
        <v>87</v>
      </c>
      <c r="D46" s="4" t="s">
        <v>15</v>
      </c>
      <c r="E46" s="6">
        <f>E44*0.7</f>
        <v>1901.8999999999999</v>
      </c>
      <c r="F46" s="70">
        <f t="shared" si="0"/>
        <v>618.11749999999995</v>
      </c>
      <c r="G46" s="6">
        <f>G44*0.7</f>
        <v>2093.6999999999998</v>
      </c>
      <c r="H46" s="6">
        <f t="shared" si="2"/>
        <v>1744.75</v>
      </c>
      <c r="I46" s="70">
        <f t="shared" si="3"/>
        <v>567.04375000000005</v>
      </c>
      <c r="J46" s="6" t="e">
        <f t="shared" ref="J46:U46" si="26">J44*0.7</f>
        <v>#REF!</v>
      </c>
      <c r="K46" s="6" t="e">
        <f t="shared" si="26"/>
        <v>#REF!</v>
      </c>
      <c r="L46" s="6" t="e">
        <f t="shared" si="26"/>
        <v>#REF!</v>
      </c>
      <c r="M46" s="6" t="e">
        <f t="shared" si="26"/>
        <v>#REF!</v>
      </c>
      <c r="N46" s="6">
        <f t="shared" si="26"/>
        <v>3362.7999999999997</v>
      </c>
      <c r="O46" s="70">
        <f t="shared" si="4"/>
        <v>1092.9099999999999</v>
      </c>
      <c r="P46" s="6">
        <f t="shared" si="26"/>
        <v>3707.8999999999996</v>
      </c>
      <c r="Q46" s="6">
        <f t="shared" si="5"/>
        <v>3089.9166666666665</v>
      </c>
      <c r="R46" s="70">
        <f t="shared" si="6"/>
        <v>1004.2229166666666</v>
      </c>
      <c r="S46" s="6">
        <f t="shared" si="26"/>
        <v>4256</v>
      </c>
      <c r="T46" s="70">
        <f t="shared" si="7"/>
        <v>1383.2</v>
      </c>
      <c r="U46" s="6">
        <f t="shared" si="26"/>
        <v>4650.0999999999995</v>
      </c>
      <c r="V46" s="6">
        <f t="shared" si="8"/>
        <v>3875.083333333333</v>
      </c>
      <c r="W46" s="70">
        <f t="shared" si="9"/>
        <v>1259.4020833333332</v>
      </c>
      <c r="X46" s="14"/>
      <c r="Y46" s="14"/>
      <c r="AA46" s="14"/>
      <c r="AC46" s="14"/>
      <c r="AE46" s="14"/>
    </row>
    <row r="47" spans="1:31" ht="36.75" customHeight="1" x14ac:dyDescent="0.2">
      <c r="A47" s="4">
        <v>38</v>
      </c>
      <c r="B47" s="4" t="s">
        <v>88</v>
      </c>
      <c r="C47" s="5" t="s">
        <v>89</v>
      </c>
      <c r="D47" s="4" t="s">
        <v>15</v>
      </c>
      <c r="E47" s="6">
        <f>ROUND('2,1'!E47*'1,2'!$E$28,0)</f>
        <v>3913</v>
      </c>
      <c r="F47" s="70">
        <f t="shared" si="0"/>
        <v>1271.7250000000001</v>
      </c>
      <c r="G47" s="6">
        <f>ROUND('2,1'!F47*'1,2'!$E$28,0)</f>
        <v>4307</v>
      </c>
      <c r="H47" s="6">
        <f t="shared" si="2"/>
        <v>3589.166666666667</v>
      </c>
      <c r="I47" s="70">
        <f t="shared" si="3"/>
        <v>1166.4791666666667</v>
      </c>
      <c r="J47" s="6" t="e">
        <f>ROUND('2,1'!#REF!*'1,2'!$E$28,0)</f>
        <v>#REF!</v>
      </c>
      <c r="K47" s="6" t="e">
        <f>ROUND('2,1'!#REF!*'1,2'!$E$28,0)</f>
        <v>#REF!</v>
      </c>
      <c r="L47" s="6" t="e">
        <f>ROUND('2,1'!#REF!*'1,2'!$E$28,0)</f>
        <v>#REF!</v>
      </c>
      <c r="M47" s="6" t="e">
        <f>ROUND('2,1'!#REF!*'1,2'!$E$28,0)</f>
        <v>#REF!</v>
      </c>
      <c r="N47" s="6">
        <f>ROUND('2,1'!G47*'1,2'!$E$28,0)</f>
        <v>6918</v>
      </c>
      <c r="O47" s="70">
        <f t="shared" si="4"/>
        <v>2248.35</v>
      </c>
      <c r="P47" s="6">
        <f>ROUND('2,1'!H47*'1,2'!$E$28,0)</f>
        <v>7630</v>
      </c>
      <c r="Q47" s="6">
        <f t="shared" si="5"/>
        <v>6358.3333333333339</v>
      </c>
      <c r="R47" s="70">
        <f t="shared" si="6"/>
        <v>2066.4583333333335</v>
      </c>
      <c r="S47" s="6">
        <f>ROUND('2,1'!I47*'1,2'!$E$28,0)</f>
        <v>8756</v>
      </c>
      <c r="T47" s="70">
        <f t="shared" si="7"/>
        <v>2845.7000000000003</v>
      </c>
      <c r="U47" s="6">
        <f>ROUND('2,1'!J47*'1,2'!$E$28,0)</f>
        <v>9566</v>
      </c>
      <c r="V47" s="6">
        <f t="shared" si="8"/>
        <v>7971.666666666667</v>
      </c>
      <c r="W47" s="70">
        <f t="shared" si="9"/>
        <v>2590.791666666667</v>
      </c>
      <c r="X47" s="14"/>
      <c r="Y47" s="14"/>
      <c r="AA47" s="14"/>
      <c r="AC47" s="14"/>
      <c r="AE47" s="14"/>
    </row>
    <row r="48" spans="1:31" ht="36.75" customHeight="1" x14ac:dyDescent="0.2">
      <c r="A48" s="4">
        <v>39</v>
      </c>
      <c r="B48" s="4" t="s">
        <v>90</v>
      </c>
      <c r="C48" s="5" t="s">
        <v>91</v>
      </c>
      <c r="D48" s="4" t="s">
        <v>15</v>
      </c>
      <c r="E48" s="6">
        <f>E47*1.3</f>
        <v>5086.9000000000005</v>
      </c>
      <c r="F48" s="70">
        <f t="shared" si="0"/>
        <v>1653.2425000000003</v>
      </c>
      <c r="G48" s="6">
        <f t="shared" ref="G48:U48" si="27">G47*1.3</f>
        <v>5599.1</v>
      </c>
      <c r="H48" s="6">
        <f t="shared" si="2"/>
        <v>4665.916666666667</v>
      </c>
      <c r="I48" s="70">
        <f t="shared" si="3"/>
        <v>1516.4229166666669</v>
      </c>
      <c r="J48" s="6" t="e">
        <f t="shared" si="27"/>
        <v>#REF!</v>
      </c>
      <c r="K48" s="6" t="e">
        <f t="shared" si="27"/>
        <v>#REF!</v>
      </c>
      <c r="L48" s="6" t="e">
        <f t="shared" si="27"/>
        <v>#REF!</v>
      </c>
      <c r="M48" s="6" t="e">
        <f t="shared" si="27"/>
        <v>#REF!</v>
      </c>
      <c r="N48" s="6">
        <f t="shared" si="27"/>
        <v>8993.4</v>
      </c>
      <c r="O48" s="70">
        <f t="shared" si="4"/>
        <v>2922.855</v>
      </c>
      <c r="P48" s="6">
        <f t="shared" si="27"/>
        <v>9919</v>
      </c>
      <c r="Q48" s="6">
        <f t="shared" si="5"/>
        <v>8265.8333333333339</v>
      </c>
      <c r="R48" s="70">
        <f t="shared" si="6"/>
        <v>2686.3958333333335</v>
      </c>
      <c r="S48" s="6">
        <f t="shared" si="27"/>
        <v>11382.800000000001</v>
      </c>
      <c r="T48" s="70">
        <f t="shared" si="7"/>
        <v>3699.4100000000003</v>
      </c>
      <c r="U48" s="6">
        <f t="shared" si="27"/>
        <v>12435.800000000001</v>
      </c>
      <c r="V48" s="6">
        <f t="shared" si="8"/>
        <v>10363.166666666668</v>
      </c>
      <c r="W48" s="70">
        <f t="shared" si="9"/>
        <v>3368.0291666666672</v>
      </c>
      <c r="X48" s="14"/>
      <c r="Y48" s="14"/>
      <c r="AA48" s="14"/>
      <c r="AC48" s="14"/>
      <c r="AE48" s="14"/>
    </row>
    <row r="49" spans="1:31" ht="36.75" customHeight="1" x14ac:dyDescent="0.2">
      <c r="A49" s="4">
        <v>40</v>
      </c>
      <c r="B49" s="4" t="s">
        <v>92</v>
      </c>
      <c r="C49" s="5" t="s">
        <v>93</v>
      </c>
      <c r="D49" s="4" t="s">
        <v>15</v>
      </c>
      <c r="E49" s="6">
        <f>E47*0.7</f>
        <v>2739.1</v>
      </c>
      <c r="F49" s="70">
        <f t="shared" si="0"/>
        <v>890.20749999999998</v>
      </c>
      <c r="G49" s="6">
        <f>G47*0.7</f>
        <v>3014.8999999999996</v>
      </c>
      <c r="H49" s="6">
        <f t="shared" si="2"/>
        <v>2512.4166666666665</v>
      </c>
      <c r="I49" s="70">
        <f t="shared" si="3"/>
        <v>816.53541666666661</v>
      </c>
      <c r="J49" s="6" t="e">
        <f t="shared" ref="J49:U49" si="28">J47*0.7</f>
        <v>#REF!</v>
      </c>
      <c r="K49" s="6" t="e">
        <f t="shared" si="28"/>
        <v>#REF!</v>
      </c>
      <c r="L49" s="6" t="e">
        <f t="shared" si="28"/>
        <v>#REF!</v>
      </c>
      <c r="M49" s="6" t="e">
        <f t="shared" si="28"/>
        <v>#REF!</v>
      </c>
      <c r="N49" s="6">
        <f t="shared" si="28"/>
        <v>4842.5999999999995</v>
      </c>
      <c r="O49" s="70">
        <f t="shared" si="4"/>
        <v>1573.8449999999998</v>
      </c>
      <c r="P49" s="6">
        <f t="shared" si="28"/>
        <v>5341</v>
      </c>
      <c r="Q49" s="6">
        <f t="shared" si="5"/>
        <v>4450.8333333333339</v>
      </c>
      <c r="R49" s="70">
        <f t="shared" si="6"/>
        <v>1446.5208333333335</v>
      </c>
      <c r="S49" s="6">
        <f t="shared" si="28"/>
        <v>6129.2</v>
      </c>
      <c r="T49" s="70">
        <f t="shared" si="7"/>
        <v>1991.99</v>
      </c>
      <c r="U49" s="6">
        <f t="shared" si="28"/>
        <v>6696.2</v>
      </c>
      <c r="V49" s="6">
        <f t="shared" si="8"/>
        <v>5580.166666666667</v>
      </c>
      <c r="W49" s="70">
        <f t="shared" si="9"/>
        <v>1813.5541666666668</v>
      </c>
      <c r="X49" s="14"/>
      <c r="Y49" s="14"/>
      <c r="AA49" s="14"/>
      <c r="AC49" s="14"/>
      <c r="AE49" s="14"/>
    </row>
    <row r="50" spans="1:31" ht="36.75" customHeight="1" x14ac:dyDescent="0.2">
      <c r="A50" s="4">
        <v>41</v>
      </c>
      <c r="B50" s="4" t="s">
        <v>94</v>
      </c>
      <c r="C50" s="5" t="s">
        <v>95</v>
      </c>
      <c r="D50" s="4" t="s">
        <v>15</v>
      </c>
      <c r="E50" s="6">
        <f>ROUND('2,1'!E50*'1,2'!$E$28,0)</f>
        <v>4757</v>
      </c>
      <c r="F50" s="70">
        <f t="shared" si="0"/>
        <v>1546.0250000000001</v>
      </c>
      <c r="G50" s="6">
        <f>ROUND('2,1'!F50*'1,2'!$E$28,0)</f>
        <v>5233</v>
      </c>
      <c r="H50" s="6">
        <f t="shared" si="2"/>
        <v>4360.8333333333339</v>
      </c>
      <c r="I50" s="70">
        <f t="shared" si="3"/>
        <v>1417.2708333333335</v>
      </c>
      <c r="J50" s="6" t="e">
        <f>ROUND('2,1'!#REF!*'1,2'!$E$28,0)</f>
        <v>#REF!</v>
      </c>
      <c r="K50" s="6" t="e">
        <f>ROUND('2,1'!#REF!*'1,2'!$E$28,0)</f>
        <v>#REF!</v>
      </c>
      <c r="L50" s="6" t="e">
        <f>ROUND('2,1'!#REF!*'1,2'!$E$28,0)</f>
        <v>#REF!</v>
      </c>
      <c r="M50" s="6" t="e">
        <f>ROUND('2,1'!#REF!*'1,2'!$E$28,0)</f>
        <v>#REF!</v>
      </c>
      <c r="N50" s="6">
        <f>ROUND('2,1'!G50*'1,2'!$E$28,0)</f>
        <v>8406</v>
      </c>
      <c r="O50" s="70">
        <f t="shared" si="4"/>
        <v>2731.9500000000003</v>
      </c>
      <c r="P50" s="6">
        <f>ROUND('2,1'!H50*'1,2'!$E$28,0)</f>
        <v>9270</v>
      </c>
      <c r="Q50" s="6">
        <f t="shared" si="5"/>
        <v>7725</v>
      </c>
      <c r="R50" s="70">
        <f t="shared" si="6"/>
        <v>2510.625</v>
      </c>
      <c r="S50" s="6">
        <f>ROUND('2,1'!I50*'1,2'!$E$28,0)</f>
        <v>10640</v>
      </c>
      <c r="T50" s="70">
        <f t="shared" si="7"/>
        <v>3458</v>
      </c>
      <c r="U50" s="6">
        <f>ROUND('2,1'!J50*'1,2'!$E$28,0)</f>
        <v>11624</v>
      </c>
      <c r="V50" s="6">
        <f t="shared" si="8"/>
        <v>9686.6666666666679</v>
      </c>
      <c r="W50" s="70">
        <f t="shared" si="9"/>
        <v>3148.166666666667</v>
      </c>
      <c r="X50" s="14"/>
      <c r="Y50" s="14"/>
      <c r="AA50" s="14"/>
      <c r="AC50" s="14"/>
      <c r="AE50" s="14"/>
    </row>
    <row r="51" spans="1:31" ht="36.75" customHeight="1" x14ac:dyDescent="0.2">
      <c r="A51" s="4">
        <v>42</v>
      </c>
      <c r="B51" s="4" t="s">
        <v>96</v>
      </c>
      <c r="C51" s="5" t="s">
        <v>97</v>
      </c>
      <c r="D51" s="4" t="s">
        <v>15</v>
      </c>
      <c r="E51" s="6">
        <f>E50*1.3</f>
        <v>6184.1</v>
      </c>
      <c r="F51" s="70">
        <f t="shared" si="0"/>
        <v>2009.8325000000002</v>
      </c>
      <c r="G51" s="6">
        <f t="shared" ref="G51:U51" si="29">G50*1.3</f>
        <v>6802.9000000000005</v>
      </c>
      <c r="H51" s="6">
        <f t="shared" si="2"/>
        <v>5669.0833333333339</v>
      </c>
      <c r="I51" s="70">
        <f t="shared" si="3"/>
        <v>1842.4520833333336</v>
      </c>
      <c r="J51" s="6" t="e">
        <f t="shared" si="29"/>
        <v>#REF!</v>
      </c>
      <c r="K51" s="6" t="e">
        <f t="shared" si="29"/>
        <v>#REF!</v>
      </c>
      <c r="L51" s="6" t="e">
        <f t="shared" si="29"/>
        <v>#REF!</v>
      </c>
      <c r="M51" s="6" t="e">
        <f t="shared" si="29"/>
        <v>#REF!</v>
      </c>
      <c r="N51" s="6">
        <f t="shared" si="29"/>
        <v>10927.800000000001</v>
      </c>
      <c r="O51" s="70">
        <f t="shared" si="4"/>
        <v>3551.5350000000003</v>
      </c>
      <c r="P51" s="6">
        <f t="shared" si="29"/>
        <v>12051</v>
      </c>
      <c r="Q51" s="6">
        <f t="shared" si="5"/>
        <v>10042.5</v>
      </c>
      <c r="R51" s="70">
        <f t="shared" si="6"/>
        <v>3263.8125</v>
      </c>
      <c r="S51" s="6">
        <f t="shared" si="29"/>
        <v>13832</v>
      </c>
      <c r="T51" s="70">
        <f t="shared" si="7"/>
        <v>4495.4000000000005</v>
      </c>
      <c r="U51" s="6">
        <f t="shared" si="29"/>
        <v>15111.2</v>
      </c>
      <c r="V51" s="6">
        <f t="shared" si="8"/>
        <v>12592.666666666668</v>
      </c>
      <c r="W51" s="70">
        <f t="shared" si="9"/>
        <v>4092.6166666666672</v>
      </c>
      <c r="X51" s="14"/>
      <c r="Y51" s="14"/>
      <c r="AA51" s="14"/>
      <c r="AC51" s="14"/>
      <c r="AE51" s="14"/>
    </row>
    <row r="52" spans="1:31" ht="36.75" customHeight="1" x14ac:dyDescent="0.2">
      <c r="A52" s="4">
        <v>43</v>
      </c>
      <c r="B52" s="4" t="s">
        <v>98</v>
      </c>
      <c r="C52" s="5" t="s">
        <v>99</v>
      </c>
      <c r="D52" s="4" t="s">
        <v>15</v>
      </c>
      <c r="E52" s="6">
        <f>E50*0.7</f>
        <v>3329.8999999999996</v>
      </c>
      <c r="F52" s="70">
        <f t="shared" si="0"/>
        <v>1082.2175</v>
      </c>
      <c r="G52" s="6">
        <f>G50*0.7</f>
        <v>3663.1</v>
      </c>
      <c r="H52" s="6">
        <f t="shared" si="2"/>
        <v>3052.5833333333335</v>
      </c>
      <c r="I52" s="70">
        <f t="shared" si="3"/>
        <v>992.08958333333339</v>
      </c>
      <c r="J52" s="6" t="e">
        <f t="shared" ref="J52:U52" si="30">J50*0.7</f>
        <v>#REF!</v>
      </c>
      <c r="K52" s="6" t="e">
        <f t="shared" si="30"/>
        <v>#REF!</v>
      </c>
      <c r="L52" s="6" t="e">
        <f t="shared" si="30"/>
        <v>#REF!</v>
      </c>
      <c r="M52" s="6" t="e">
        <f t="shared" si="30"/>
        <v>#REF!</v>
      </c>
      <c r="N52" s="6">
        <f t="shared" si="30"/>
        <v>5884.2</v>
      </c>
      <c r="O52" s="70">
        <f t="shared" si="4"/>
        <v>1912.365</v>
      </c>
      <c r="P52" s="6">
        <f t="shared" si="30"/>
        <v>6489</v>
      </c>
      <c r="Q52" s="6">
        <f t="shared" si="5"/>
        <v>5407.5</v>
      </c>
      <c r="R52" s="70">
        <f t="shared" si="6"/>
        <v>1757.4375</v>
      </c>
      <c r="S52" s="6">
        <f t="shared" si="30"/>
        <v>7447.9999999999991</v>
      </c>
      <c r="T52" s="70">
        <f t="shared" si="7"/>
        <v>2420.6</v>
      </c>
      <c r="U52" s="6">
        <f t="shared" si="30"/>
        <v>8136.7999999999993</v>
      </c>
      <c r="V52" s="6">
        <f t="shared" si="8"/>
        <v>6780.6666666666661</v>
      </c>
      <c r="W52" s="70">
        <f t="shared" si="9"/>
        <v>2203.7166666666667</v>
      </c>
      <c r="X52" s="14"/>
      <c r="Y52" s="14"/>
      <c r="AA52" s="14"/>
      <c r="AC52" s="14"/>
      <c r="AE52" s="14"/>
    </row>
    <row r="53" spans="1:31" ht="36.75" customHeight="1" x14ac:dyDescent="0.2">
      <c r="A53" s="4">
        <v>44</v>
      </c>
      <c r="B53" s="4" t="s">
        <v>100</v>
      </c>
      <c r="C53" s="5" t="s">
        <v>101</v>
      </c>
      <c r="D53" s="4" t="s">
        <v>15</v>
      </c>
      <c r="E53" s="6">
        <f>ROUND('2,1'!E53*'1,2'!$E$28,0)</f>
        <v>5773</v>
      </c>
      <c r="F53" s="70">
        <f t="shared" si="0"/>
        <v>1876.2250000000001</v>
      </c>
      <c r="G53" s="6">
        <f>ROUND('2,1'!F53*'1,2'!$E$28,0)</f>
        <v>0</v>
      </c>
      <c r="H53" s="6">
        <f t="shared" si="2"/>
        <v>0</v>
      </c>
      <c r="I53" s="70">
        <f t="shared" si="3"/>
        <v>0</v>
      </c>
      <c r="J53" s="6" t="e">
        <f>ROUND('2,1'!#REF!*'1,2'!$E$28,0)</f>
        <v>#REF!</v>
      </c>
      <c r="K53" s="6" t="e">
        <f>ROUND('2,1'!#REF!*'1,2'!$E$28,0)</f>
        <v>#REF!</v>
      </c>
      <c r="L53" s="6" t="e">
        <f>ROUND('2,1'!#REF!*'1,2'!$E$28,0)</f>
        <v>#REF!</v>
      </c>
      <c r="M53" s="6" t="e">
        <f>ROUND('2,1'!#REF!*'1,2'!$E$28,0)</f>
        <v>#REF!</v>
      </c>
      <c r="N53" s="6">
        <f>ROUND('2,1'!G53*'1,2'!$E$28,0)</f>
        <v>10208</v>
      </c>
      <c r="O53" s="70">
        <f t="shared" si="4"/>
        <v>3317.6</v>
      </c>
      <c r="P53" s="6">
        <f>ROUND('2,1'!H53*'1,2'!$E$28,0)</f>
        <v>0</v>
      </c>
      <c r="Q53" s="6">
        <f t="shared" si="5"/>
        <v>0</v>
      </c>
      <c r="R53" s="70">
        <f t="shared" si="6"/>
        <v>0</v>
      </c>
      <c r="S53" s="6">
        <f>ROUND('2,1'!I53*'1,2'!$E$28,0)</f>
        <v>12922</v>
      </c>
      <c r="T53" s="70">
        <f t="shared" si="7"/>
        <v>4199.6500000000005</v>
      </c>
      <c r="U53" s="6">
        <f>ROUND('2,1'!J53*'1,2'!$E$28,0)</f>
        <v>0</v>
      </c>
      <c r="V53" s="6">
        <f t="shared" si="8"/>
        <v>0</v>
      </c>
      <c r="W53" s="70">
        <f t="shared" si="9"/>
        <v>0</v>
      </c>
      <c r="X53" s="14"/>
      <c r="Y53" s="14"/>
      <c r="AA53" s="14"/>
      <c r="AC53" s="14"/>
      <c r="AE53" s="14"/>
    </row>
    <row r="54" spans="1:31" ht="36.75" customHeight="1" x14ac:dyDescent="0.2">
      <c r="A54" s="4">
        <v>45</v>
      </c>
      <c r="B54" s="4" t="s">
        <v>102</v>
      </c>
      <c r="C54" s="5" t="s">
        <v>103</v>
      </c>
      <c r="D54" s="4" t="s">
        <v>15</v>
      </c>
      <c r="E54" s="6">
        <f>E53*1.3</f>
        <v>7504.9000000000005</v>
      </c>
      <c r="F54" s="70">
        <f t="shared" si="0"/>
        <v>2439.0925000000002</v>
      </c>
      <c r="G54" s="6">
        <f t="shared" ref="G54:U54" si="31">G53*1.3</f>
        <v>0</v>
      </c>
      <c r="H54" s="6">
        <f t="shared" si="2"/>
        <v>0</v>
      </c>
      <c r="I54" s="70">
        <f t="shared" si="3"/>
        <v>0</v>
      </c>
      <c r="J54" s="6" t="e">
        <f t="shared" si="31"/>
        <v>#REF!</v>
      </c>
      <c r="K54" s="6" t="e">
        <f t="shared" si="31"/>
        <v>#REF!</v>
      </c>
      <c r="L54" s="6" t="e">
        <f t="shared" si="31"/>
        <v>#REF!</v>
      </c>
      <c r="M54" s="6" t="e">
        <f t="shared" si="31"/>
        <v>#REF!</v>
      </c>
      <c r="N54" s="6">
        <f t="shared" si="31"/>
        <v>13270.4</v>
      </c>
      <c r="O54" s="70">
        <f t="shared" si="4"/>
        <v>4312.88</v>
      </c>
      <c r="P54" s="6">
        <f t="shared" si="31"/>
        <v>0</v>
      </c>
      <c r="Q54" s="6">
        <f t="shared" si="5"/>
        <v>0</v>
      </c>
      <c r="R54" s="70">
        <f t="shared" si="6"/>
        <v>0</v>
      </c>
      <c r="S54" s="6">
        <f t="shared" si="31"/>
        <v>16798.600000000002</v>
      </c>
      <c r="T54" s="70">
        <f t="shared" si="7"/>
        <v>5459.545000000001</v>
      </c>
      <c r="U54" s="6">
        <f t="shared" si="31"/>
        <v>0</v>
      </c>
      <c r="V54" s="6">
        <f t="shared" si="8"/>
        <v>0</v>
      </c>
      <c r="W54" s="70">
        <f t="shared" si="9"/>
        <v>0</v>
      </c>
      <c r="X54" s="14"/>
      <c r="Y54" s="14"/>
      <c r="AA54" s="14"/>
      <c r="AC54" s="14"/>
      <c r="AE54" s="14"/>
    </row>
    <row r="55" spans="1:31" ht="36.75" customHeight="1" x14ac:dyDescent="0.2">
      <c r="A55" s="4">
        <v>46</v>
      </c>
      <c r="B55" s="4" t="s">
        <v>104</v>
      </c>
      <c r="C55" s="5" t="s">
        <v>105</v>
      </c>
      <c r="D55" s="4" t="s">
        <v>15</v>
      </c>
      <c r="E55" s="6">
        <f>E53*0.7</f>
        <v>4041.1</v>
      </c>
      <c r="F55" s="70">
        <f t="shared" si="0"/>
        <v>1313.3575000000001</v>
      </c>
      <c r="G55" s="6">
        <f>G53*0.7</f>
        <v>0</v>
      </c>
      <c r="H55" s="6">
        <f t="shared" si="2"/>
        <v>0</v>
      </c>
      <c r="I55" s="70">
        <f t="shared" si="3"/>
        <v>0</v>
      </c>
      <c r="J55" s="6" t="e">
        <f t="shared" ref="J55:U55" si="32">J53*0.7</f>
        <v>#REF!</v>
      </c>
      <c r="K55" s="6" t="e">
        <f t="shared" si="32"/>
        <v>#REF!</v>
      </c>
      <c r="L55" s="6" t="e">
        <f t="shared" si="32"/>
        <v>#REF!</v>
      </c>
      <c r="M55" s="6" t="e">
        <f t="shared" si="32"/>
        <v>#REF!</v>
      </c>
      <c r="N55" s="6">
        <f t="shared" si="32"/>
        <v>7145.5999999999995</v>
      </c>
      <c r="O55" s="70">
        <f t="shared" si="4"/>
        <v>2322.3199999999997</v>
      </c>
      <c r="P55" s="6">
        <f t="shared" si="32"/>
        <v>0</v>
      </c>
      <c r="Q55" s="6">
        <f t="shared" si="5"/>
        <v>0</v>
      </c>
      <c r="R55" s="70">
        <f t="shared" si="6"/>
        <v>0</v>
      </c>
      <c r="S55" s="6">
        <f t="shared" si="32"/>
        <v>9045.4</v>
      </c>
      <c r="T55" s="70">
        <f t="shared" si="7"/>
        <v>2939.7550000000001</v>
      </c>
      <c r="U55" s="6">
        <f t="shared" si="32"/>
        <v>0</v>
      </c>
      <c r="V55" s="6">
        <f t="shared" si="8"/>
        <v>0</v>
      </c>
      <c r="W55" s="70">
        <f t="shared" si="9"/>
        <v>0</v>
      </c>
      <c r="X55" s="14"/>
      <c r="Y55" s="14"/>
      <c r="AA55" s="14"/>
      <c r="AC55" s="14"/>
      <c r="AE55" s="14"/>
    </row>
    <row r="56" spans="1:31" ht="36.75" customHeight="1" x14ac:dyDescent="0.2">
      <c r="A56" s="4">
        <v>47</v>
      </c>
      <c r="B56" s="4" t="s">
        <v>106</v>
      </c>
      <c r="C56" s="5" t="s">
        <v>107</v>
      </c>
      <c r="D56" s="4" t="s">
        <v>15</v>
      </c>
      <c r="E56" s="6">
        <f>ROUND('2,1'!E56*'1,2'!$E$28,0)</f>
        <v>10037</v>
      </c>
      <c r="F56" s="70">
        <f t="shared" si="0"/>
        <v>3262.0250000000001</v>
      </c>
      <c r="G56" s="6">
        <f>ROUND('2,1'!F56*'1,2'!$E$28,0)</f>
        <v>0</v>
      </c>
      <c r="H56" s="6">
        <f t="shared" si="2"/>
        <v>0</v>
      </c>
      <c r="I56" s="70">
        <f t="shared" si="3"/>
        <v>0</v>
      </c>
      <c r="J56" s="6" t="e">
        <f>ROUND('2,1'!#REF!*'1,2'!$E$28,0)</f>
        <v>#REF!</v>
      </c>
      <c r="K56" s="6" t="e">
        <f>ROUND('2,1'!#REF!*'1,2'!$E$28,0)</f>
        <v>#REF!</v>
      </c>
      <c r="L56" s="6" t="e">
        <f>ROUND('2,1'!#REF!*'1,2'!$E$28,0)</f>
        <v>#REF!</v>
      </c>
      <c r="M56" s="6" t="e">
        <f>ROUND('2,1'!#REF!*'1,2'!$E$28,0)</f>
        <v>#REF!</v>
      </c>
      <c r="N56" s="6">
        <f>ROUND('2,1'!G56*'1,2'!$E$28,0)</f>
        <v>17987</v>
      </c>
      <c r="O56" s="70">
        <f t="shared" si="4"/>
        <v>5845.7750000000005</v>
      </c>
      <c r="P56" s="6">
        <f>ROUND('2,1'!H56*'1,2'!$E$28,0)</f>
        <v>0</v>
      </c>
      <c r="Q56" s="6">
        <f t="shared" si="5"/>
        <v>0</v>
      </c>
      <c r="R56" s="70">
        <f t="shared" si="6"/>
        <v>0</v>
      </c>
      <c r="S56" s="6">
        <f>ROUND('2,1'!I56*'1,2'!$E$28,0)</f>
        <v>22225</v>
      </c>
      <c r="T56" s="70">
        <f t="shared" si="7"/>
        <v>7223.125</v>
      </c>
      <c r="U56" s="6">
        <f>ROUND('2,1'!J56*'1,2'!$E$28,0)</f>
        <v>0</v>
      </c>
      <c r="V56" s="6">
        <f t="shared" si="8"/>
        <v>0</v>
      </c>
      <c r="W56" s="70">
        <f t="shared" si="9"/>
        <v>0</v>
      </c>
      <c r="X56" s="14"/>
      <c r="Y56" s="14"/>
      <c r="AA56" s="14"/>
      <c r="AC56" s="14"/>
      <c r="AE56" s="14"/>
    </row>
    <row r="57" spans="1:31" ht="36.75" customHeight="1" x14ac:dyDescent="0.2">
      <c r="A57" s="4">
        <v>48</v>
      </c>
      <c r="B57" s="4" t="s">
        <v>108</v>
      </c>
      <c r="C57" s="5" t="s">
        <v>109</v>
      </c>
      <c r="D57" s="4" t="s">
        <v>15</v>
      </c>
      <c r="E57" s="6">
        <f>E56*1.3</f>
        <v>13048.1</v>
      </c>
      <c r="F57" s="70">
        <f t="shared" si="0"/>
        <v>4240.6325000000006</v>
      </c>
      <c r="G57" s="6">
        <f t="shared" ref="G57:U57" si="33">G56*1.3</f>
        <v>0</v>
      </c>
      <c r="H57" s="6">
        <f t="shared" si="2"/>
        <v>0</v>
      </c>
      <c r="I57" s="70">
        <f t="shared" si="3"/>
        <v>0</v>
      </c>
      <c r="J57" s="6" t="e">
        <f t="shared" si="33"/>
        <v>#REF!</v>
      </c>
      <c r="K57" s="6" t="e">
        <f t="shared" si="33"/>
        <v>#REF!</v>
      </c>
      <c r="L57" s="6" t="e">
        <f t="shared" si="33"/>
        <v>#REF!</v>
      </c>
      <c r="M57" s="6" t="e">
        <f t="shared" si="33"/>
        <v>#REF!</v>
      </c>
      <c r="N57" s="6">
        <f t="shared" si="33"/>
        <v>23383.100000000002</v>
      </c>
      <c r="O57" s="70">
        <f t="shared" si="4"/>
        <v>7599.5075000000006</v>
      </c>
      <c r="P57" s="6">
        <f t="shared" si="33"/>
        <v>0</v>
      </c>
      <c r="Q57" s="6">
        <f t="shared" si="5"/>
        <v>0</v>
      </c>
      <c r="R57" s="70">
        <f t="shared" si="6"/>
        <v>0</v>
      </c>
      <c r="S57" s="6">
        <f t="shared" si="33"/>
        <v>28892.5</v>
      </c>
      <c r="T57" s="70">
        <f t="shared" si="7"/>
        <v>9390.0625</v>
      </c>
      <c r="U57" s="6">
        <f t="shared" si="33"/>
        <v>0</v>
      </c>
      <c r="V57" s="6">
        <f t="shared" si="8"/>
        <v>0</v>
      </c>
      <c r="W57" s="70">
        <f t="shared" si="9"/>
        <v>0</v>
      </c>
      <c r="X57" s="14"/>
      <c r="Y57" s="14"/>
      <c r="AA57" s="14"/>
      <c r="AC57" s="14"/>
      <c r="AE57" s="14"/>
    </row>
    <row r="58" spans="1:31" ht="36.75" customHeight="1" x14ac:dyDescent="0.2">
      <c r="A58" s="4">
        <v>49</v>
      </c>
      <c r="B58" s="4" t="s">
        <v>110</v>
      </c>
      <c r="C58" s="5" t="s">
        <v>111</v>
      </c>
      <c r="D58" s="4" t="s">
        <v>15</v>
      </c>
      <c r="E58" s="6">
        <f>E56*0.7</f>
        <v>7025.9</v>
      </c>
      <c r="F58" s="70">
        <f t="shared" si="0"/>
        <v>2283.4175</v>
      </c>
      <c r="G58" s="6">
        <f>G56*0.7</f>
        <v>0</v>
      </c>
      <c r="H58" s="6">
        <f t="shared" si="2"/>
        <v>0</v>
      </c>
      <c r="I58" s="70">
        <f t="shared" si="3"/>
        <v>0</v>
      </c>
      <c r="J58" s="6" t="e">
        <f t="shared" ref="J58:U58" si="34">J56*0.7</f>
        <v>#REF!</v>
      </c>
      <c r="K58" s="6" t="e">
        <f t="shared" si="34"/>
        <v>#REF!</v>
      </c>
      <c r="L58" s="6" t="e">
        <f t="shared" si="34"/>
        <v>#REF!</v>
      </c>
      <c r="M58" s="6" t="e">
        <f t="shared" si="34"/>
        <v>#REF!</v>
      </c>
      <c r="N58" s="6">
        <f t="shared" si="34"/>
        <v>12590.9</v>
      </c>
      <c r="O58" s="70">
        <f t="shared" si="4"/>
        <v>4092.0425</v>
      </c>
      <c r="P58" s="6">
        <f t="shared" si="34"/>
        <v>0</v>
      </c>
      <c r="Q58" s="6">
        <f t="shared" si="5"/>
        <v>0</v>
      </c>
      <c r="R58" s="70">
        <f t="shared" si="6"/>
        <v>0</v>
      </c>
      <c r="S58" s="6">
        <f t="shared" si="34"/>
        <v>15557.499999999998</v>
      </c>
      <c r="T58" s="70">
        <f t="shared" si="7"/>
        <v>5056.1875</v>
      </c>
      <c r="U58" s="6">
        <f t="shared" si="34"/>
        <v>0</v>
      </c>
      <c r="V58" s="6">
        <f t="shared" si="8"/>
        <v>0</v>
      </c>
      <c r="W58" s="70">
        <f t="shared" si="9"/>
        <v>0</v>
      </c>
      <c r="X58" s="14"/>
      <c r="Y58" s="14"/>
      <c r="AA58" s="14"/>
      <c r="AC58" s="14"/>
      <c r="AE58" s="14"/>
    </row>
    <row r="59" spans="1:31" ht="24.75" customHeight="1" x14ac:dyDescent="0.2">
      <c r="A59" s="4">
        <v>50</v>
      </c>
      <c r="B59" s="4" t="s">
        <v>112</v>
      </c>
      <c r="C59" s="5" t="s">
        <v>113</v>
      </c>
      <c r="D59" s="4" t="s">
        <v>15</v>
      </c>
      <c r="E59" s="6">
        <f>ROUND('2,1'!E59*'1,2'!$E$28,0)</f>
        <v>2541</v>
      </c>
      <c r="F59" s="70">
        <f t="shared" si="0"/>
        <v>825.82500000000005</v>
      </c>
      <c r="G59" s="6">
        <f>ROUND('2,1'!F59*'1,2'!$E$28,0)</f>
        <v>2797</v>
      </c>
      <c r="H59" s="6">
        <f t="shared" si="2"/>
        <v>2330.8333333333335</v>
      </c>
      <c r="I59" s="70">
        <f t="shared" si="3"/>
        <v>757.52083333333337</v>
      </c>
      <c r="J59" s="6" t="e">
        <f>ROUND('2,1'!#REF!*'1,2'!$E$28,0)</f>
        <v>#REF!</v>
      </c>
      <c r="K59" s="6" t="e">
        <f>ROUND('2,1'!#REF!*'1,2'!$E$28,0)</f>
        <v>#REF!</v>
      </c>
      <c r="L59" s="6" t="e">
        <f>ROUND('2,1'!#REF!*'1,2'!$E$28,0)</f>
        <v>#REF!</v>
      </c>
      <c r="M59" s="6" t="e">
        <f>ROUND('2,1'!#REF!*'1,2'!$E$28,0)</f>
        <v>#REF!</v>
      </c>
      <c r="N59" s="6">
        <f>ROUND('2,1'!G59*'1,2'!$E$28,0)</f>
        <v>4493</v>
      </c>
      <c r="O59" s="70">
        <f t="shared" si="4"/>
        <v>1460.2250000000001</v>
      </c>
      <c r="P59" s="6">
        <f>ROUND('2,1'!H59*'1,2'!$E$28,0)</f>
        <v>4953</v>
      </c>
      <c r="Q59" s="6">
        <f t="shared" si="5"/>
        <v>4127.5</v>
      </c>
      <c r="R59" s="70">
        <f t="shared" si="6"/>
        <v>1341.4375</v>
      </c>
      <c r="S59" s="6">
        <f>ROUND('2,1'!I59*'1,2'!$E$28,0)</f>
        <v>5685</v>
      </c>
      <c r="T59" s="70">
        <f t="shared" si="7"/>
        <v>1847.625</v>
      </c>
      <c r="U59" s="6">
        <f>ROUND('2,1'!J59*'1,2'!$E$28,0)</f>
        <v>6211</v>
      </c>
      <c r="V59" s="6">
        <f t="shared" si="8"/>
        <v>5175.8333333333339</v>
      </c>
      <c r="W59" s="70">
        <f t="shared" si="9"/>
        <v>1682.1458333333335</v>
      </c>
      <c r="X59" s="14"/>
      <c r="Y59" s="14"/>
      <c r="AA59" s="14"/>
      <c r="AC59" s="14"/>
      <c r="AE59" s="14"/>
    </row>
    <row r="60" spans="1:31" ht="24.75" customHeight="1" x14ac:dyDescent="0.2">
      <c r="A60" s="4">
        <v>51</v>
      </c>
      <c r="B60" s="4" t="s">
        <v>114</v>
      </c>
      <c r="C60" s="5" t="s">
        <v>115</v>
      </c>
      <c r="D60" s="4" t="s">
        <v>15</v>
      </c>
      <c r="E60" s="6">
        <f>ROUND('2,1'!E60*'1,2'!$E$28,0)</f>
        <v>3004</v>
      </c>
      <c r="F60" s="70">
        <f t="shared" si="0"/>
        <v>976.30000000000007</v>
      </c>
      <c r="G60" s="6">
        <f>ROUND('2,1'!F60*'1,2'!$E$28,0)</f>
        <v>3305</v>
      </c>
      <c r="H60" s="6">
        <f t="shared" si="2"/>
        <v>2754.166666666667</v>
      </c>
      <c r="I60" s="70">
        <f t="shared" si="3"/>
        <v>895.10416666666674</v>
      </c>
      <c r="J60" s="6" t="e">
        <f>ROUND('2,1'!#REF!*'1,2'!$E$28,0)</f>
        <v>#REF!</v>
      </c>
      <c r="K60" s="6" t="e">
        <f>ROUND('2,1'!#REF!*'1,2'!$E$28,0)</f>
        <v>#REF!</v>
      </c>
      <c r="L60" s="6" t="e">
        <f>ROUND('2,1'!#REF!*'1,2'!$E$28,0)</f>
        <v>#REF!</v>
      </c>
      <c r="M60" s="6" t="e">
        <f>ROUND('2,1'!#REF!*'1,2'!$E$28,0)</f>
        <v>#REF!</v>
      </c>
      <c r="N60" s="6">
        <f>ROUND('2,1'!G60*'1,2'!$E$28,0)</f>
        <v>5309</v>
      </c>
      <c r="O60" s="70">
        <f t="shared" si="4"/>
        <v>1725.425</v>
      </c>
      <c r="P60" s="6">
        <f>ROUND('2,1'!H60*'1,2'!$E$28,0)</f>
        <v>5854</v>
      </c>
      <c r="Q60" s="6">
        <f t="shared" si="5"/>
        <v>4878.3333333333339</v>
      </c>
      <c r="R60" s="70">
        <f t="shared" si="6"/>
        <v>1585.4583333333335</v>
      </c>
      <c r="S60" s="6">
        <f>ROUND('2,1'!I60*'1,2'!$E$28,0)</f>
        <v>6719</v>
      </c>
      <c r="T60" s="70">
        <f t="shared" si="7"/>
        <v>2183.6750000000002</v>
      </c>
      <c r="U60" s="6">
        <f>ROUND('2,1'!J60*'1,2'!$E$28,0)</f>
        <v>7340</v>
      </c>
      <c r="V60" s="6">
        <f t="shared" si="8"/>
        <v>6116.666666666667</v>
      </c>
      <c r="W60" s="70">
        <f t="shared" si="9"/>
        <v>1987.9166666666667</v>
      </c>
      <c r="X60" s="14"/>
      <c r="Y60" s="14"/>
      <c r="AA60" s="14"/>
      <c r="AC60" s="14"/>
      <c r="AE60" s="14"/>
    </row>
    <row r="61" spans="1:31" ht="24.75" customHeight="1" x14ac:dyDescent="0.2">
      <c r="A61" s="4">
        <v>52</v>
      </c>
      <c r="B61" s="4" t="s">
        <v>116</v>
      </c>
      <c r="C61" s="5" t="s">
        <v>117</v>
      </c>
      <c r="D61" s="4" t="s">
        <v>15</v>
      </c>
      <c r="E61" s="6">
        <f>ROUND('2,1'!E61*'1,2'!$E$28,0)</f>
        <v>3533</v>
      </c>
      <c r="F61" s="70">
        <f t="shared" si="0"/>
        <v>1148.2250000000001</v>
      </c>
      <c r="G61" s="6">
        <f>ROUND('2,1'!F61*'1,2'!$E$28,0)</f>
        <v>3888</v>
      </c>
      <c r="H61" s="6">
        <f t="shared" si="2"/>
        <v>3240</v>
      </c>
      <c r="I61" s="70">
        <f t="shared" si="3"/>
        <v>1053</v>
      </c>
      <c r="J61" s="6" t="e">
        <f>ROUND('2,1'!#REF!*'1,2'!$E$28,0)</f>
        <v>#REF!</v>
      </c>
      <c r="K61" s="6" t="e">
        <f>ROUND('2,1'!#REF!*'1,2'!$E$28,0)</f>
        <v>#REF!</v>
      </c>
      <c r="L61" s="6" t="e">
        <f>ROUND('2,1'!#REF!*'1,2'!$E$28,0)</f>
        <v>#REF!</v>
      </c>
      <c r="M61" s="6" t="e">
        <f>ROUND('2,1'!#REF!*'1,2'!$E$28,0)</f>
        <v>#REF!</v>
      </c>
      <c r="N61" s="6">
        <f>ROUND('2,1'!G61*'1,2'!$E$28,0)</f>
        <v>6245</v>
      </c>
      <c r="O61" s="70">
        <f t="shared" si="4"/>
        <v>2029.625</v>
      </c>
      <c r="P61" s="6">
        <f>ROUND('2,1'!H61*'1,2'!$E$28,0)</f>
        <v>6888</v>
      </c>
      <c r="Q61" s="6">
        <f t="shared" si="5"/>
        <v>5740</v>
      </c>
      <c r="R61" s="70">
        <f t="shared" si="6"/>
        <v>1865.5</v>
      </c>
      <c r="S61" s="6">
        <f>ROUND('2,1'!I61*'1,2'!$E$28,0)</f>
        <v>7905</v>
      </c>
      <c r="T61" s="70">
        <f t="shared" si="7"/>
        <v>2569.125</v>
      </c>
      <c r="U61" s="6">
        <f>ROUND('2,1'!J61*'1,2'!$E$28,0)</f>
        <v>8635</v>
      </c>
      <c r="V61" s="6">
        <f t="shared" si="8"/>
        <v>7195.8333333333339</v>
      </c>
      <c r="W61" s="70">
        <f t="shared" si="9"/>
        <v>2338.6458333333335</v>
      </c>
      <c r="X61" s="14"/>
      <c r="Y61" s="14"/>
      <c r="AA61" s="14"/>
      <c r="AC61" s="14"/>
      <c r="AE61" s="14"/>
    </row>
    <row r="62" spans="1:31" ht="36.75" customHeight="1" x14ac:dyDescent="0.2">
      <c r="A62" s="4">
        <v>53</v>
      </c>
      <c r="B62" s="4" t="s">
        <v>118</v>
      </c>
      <c r="C62" s="5" t="s">
        <v>119</v>
      </c>
      <c r="D62" s="4" t="s">
        <v>15</v>
      </c>
      <c r="E62" s="6">
        <f>ROUND('2,1'!E62*'1,2'!$E$28,0)</f>
        <v>8266</v>
      </c>
      <c r="F62" s="70">
        <f t="shared" si="0"/>
        <v>2686.4500000000003</v>
      </c>
      <c r="G62" s="6">
        <f>ROUND('2,1'!F62*'1,2'!$E$28,0)</f>
        <v>9100</v>
      </c>
      <c r="H62" s="6">
        <f t="shared" si="2"/>
        <v>7583.3333333333339</v>
      </c>
      <c r="I62" s="70">
        <f t="shared" si="3"/>
        <v>2464.5833333333335</v>
      </c>
      <c r="J62" s="6" t="e">
        <f>ROUND('2,1'!#REF!*'1,2'!$E$28,0)</f>
        <v>#REF!</v>
      </c>
      <c r="K62" s="6" t="e">
        <f>ROUND('2,1'!#REF!*'1,2'!$E$28,0)</f>
        <v>#REF!</v>
      </c>
      <c r="L62" s="6" t="e">
        <f>ROUND('2,1'!#REF!*'1,2'!$E$28,0)</f>
        <v>#REF!</v>
      </c>
      <c r="M62" s="6" t="e">
        <f>ROUND('2,1'!#REF!*'1,2'!$E$28,0)</f>
        <v>#REF!</v>
      </c>
      <c r="N62" s="6">
        <f>ROUND('2,1'!G62*'1,2'!$E$28,0)</f>
        <v>14815</v>
      </c>
      <c r="O62" s="70">
        <f t="shared" si="4"/>
        <v>4814.875</v>
      </c>
      <c r="P62" s="6">
        <f>ROUND('2,1'!H62*'1,2'!$E$28,0)</f>
        <v>16331</v>
      </c>
      <c r="Q62" s="6">
        <f t="shared" si="5"/>
        <v>13609.166666666668</v>
      </c>
      <c r="R62" s="70">
        <f t="shared" si="6"/>
        <v>4422.979166666667</v>
      </c>
      <c r="S62" s="6">
        <f>ROUND('2,1'!I62*'1,2'!$E$28,0)</f>
        <v>18303</v>
      </c>
      <c r="T62" s="70">
        <f t="shared" si="7"/>
        <v>5948.4750000000004</v>
      </c>
      <c r="U62" s="6">
        <f>ROUND('2,1'!J62*'1,2'!$E$28,0)</f>
        <v>20005</v>
      </c>
      <c r="V62" s="6">
        <f t="shared" si="8"/>
        <v>16670.833333333336</v>
      </c>
      <c r="W62" s="70">
        <f t="shared" si="9"/>
        <v>5418.0208333333339</v>
      </c>
      <c r="X62" s="14"/>
      <c r="Y62" s="14"/>
      <c r="AA62" s="14"/>
      <c r="AC62" s="14"/>
      <c r="AE62" s="14"/>
    </row>
    <row r="63" spans="1:31" ht="36.75" customHeight="1" x14ac:dyDescent="0.2">
      <c r="A63" s="4">
        <v>54</v>
      </c>
      <c r="B63" s="4" t="s">
        <v>120</v>
      </c>
      <c r="C63" s="5" t="s">
        <v>121</v>
      </c>
      <c r="D63" s="4" t="s">
        <v>15</v>
      </c>
      <c r="E63" s="6">
        <f>ROUND('2,1'!E63*'1,2'!$E$28,0)</f>
        <v>9094</v>
      </c>
      <c r="F63" s="70">
        <f t="shared" si="0"/>
        <v>2955.55</v>
      </c>
      <c r="G63" s="6">
        <f>ROUND('2,1'!F63*'1,2'!$E$28,0)</f>
        <v>10009</v>
      </c>
      <c r="H63" s="6">
        <f t="shared" si="2"/>
        <v>8340.8333333333339</v>
      </c>
      <c r="I63" s="70">
        <f t="shared" si="3"/>
        <v>2710.7708333333335</v>
      </c>
      <c r="J63" s="6" t="e">
        <f>ROUND('2,1'!#REF!*'1,2'!$E$28,0)</f>
        <v>#REF!</v>
      </c>
      <c r="K63" s="6" t="e">
        <f>ROUND('2,1'!#REF!*'1,2'!$E$28,0)</f>
        <v>#REF!</v>
      </c>
      <c r="L63" s="6" t="e">
        <f>ROUND('2,1'!#REF!*'1,2'!$E$28,0)</f>
        <v>#REF!</v>
      </c>
      <c r="M63" s="6" t="e">
        <f>ROUND('2,1'!#REF!*'1,2'!$E$28,0)</f>
        <v>#REF!</v>
      </c>
      <c r="N63" s="6">
        <f>ROUND('2,1'!G63*'1,2'!$E$28,0)</f>
        <v>16294</v>
      </c>
      <c r="O63" s="70">
        <f t="shared" si="4"/>
        <v>5295.55</v>
      </c>
      <c r="P63" s="6">
        <f>ROUND('2,1'!H63*'1,2'!$E$28,0)</f>
        <v>17966</v>
      </c>
      <c r="Q63" s="6">
        <f t="shared" si="5"/>
        <v>14971.666666666668</v>
      </c>
      <c r="R63" s="70">
        <f t="shared" si="6"/>
        <v>4865.791666666667</v>
      </c>
      <c r="S63" s="6">
        <f>ROUND('2,1'!I63*'1,2'!$E$28,0)</f>
        <v>20134</v>
      </c>
      <c r="T63" s="70">
        <f t="shared" si="7"/>
        <v>6543.55</v>
      </c>
      <c r="U63" s="6">
        <f>ROUND('2,1'!J63*'1,2'!$E$28,0)</f>
        <v>22004</v>
      </c>
      <c r="V63" s="6">
        <f t="shared" si="8"/>
        <v>18336.666666666668</v>
      </c>
      <c r="W63" s="70">
        <f t="shared" si="9"/>
        <v>5959.416666666667</v>
      </c>
      <c r="X63" s="14"/>
      <c r="Y63" s="14"/>
      <c r="AA63" s="14"/>
      <c r="AC63" s="14"/>
      <c r="AE63" s="14"/>
    </row>
    <row r="64" spans="1:31" ht="36.75" customHeight="1" x14ac:dyDescent="0.2">
      <c r="A64" s="4">
        <v>55</v>
      </c>
      <c r="B64" s="4" t="s">
        <v>122</v>
      </c>
      <c r="C64" s="5" t="s">
        <v>123</v>
      </c>
      <c r="D64" s="4" t="s">
        <v>15</v>
      </c>
      <c r="E64" s="6">
        <f>ROUND('2,1'!E64*'1,2'!$E$28,0)</f>
        <v>1631</v>
      </c>
      <c r="F64" s="70">
        <f t="shared" si="0"/>
        <v>530.07500000000005</v>
      </c>
      <c r="G64" s="6">
        <f>ROUND('2,1'!F64*'1,2'!$E$28,0)</f>
        <v>1795</v>
      </c>
      <c r="H64" s="6">
        <f t="shared" si="2"/>
        <v>1495.8333333333335</v>
      </c>
      <c r="I64" s="70">
        <f t="shared" si="3"/>
        <v>486.14583333333337</v>
      </c>
      <c r="J64" s="6" t="e">
        <f>ROUND('2,1'!#REF!*'1,2'!$E$28,0)</f>
        <v>#REF!</v>
      </c>
      <c r="K64" s="6" t="e">
        <f>ROUND('2,1'!#REF!*'1,2'!$E$28,0)</f>
        <v>#REF!</v>
      </c>
      <c r="L64" s="6" t="e">
        <f>ROUND('2,1'!#REF!*'1,2'!$E$28,0)</f>
        <v>#REF!</v>
      </c>
      <c r="M64" s="6" t="e">
        <f>ROUND('2,1'!#REF!*'1,2'!$E$28,0)</f>
        <v>#REF!</v>
      </c>
      <c r="N64" s="6">
        <f>ROUND('2,1'!G64*'1,2'!$E$28,0)</f>
        <v>2293</v>
      </c>
      <c r="O64" s="70">
        <f t="shared" si="4"/>
        <v>745.22500000000002</v>
      </c>
      <c r="P64" s="6">
        <f>ROUND('2,1'!H64*'1,2'!$E$28,0)</f>
        <v>2546</v>
      </c>
      <c r="Q64" s="6">
        <f t="shared" si="5"/>
        <v>2121.666666666667</v>
      </c>
      <c r="R64" s="70">
        <f t="shared" si="6"/>
        <v>689.54166666666674</v>
      </c>
      <c r="S64" s="6">
        <f>ROUND('2,1'!I64*'1,2'!$E$28,0)</f>
        <v>3647</v>
      </c>
      <c r="T64" s="70">
        <f t="shared" si="7"/>
        <v>1185.2750000000001</v>
      </c>
      <c r="U64" s="6">
        <f>ROUND('2,1'!J64*'1,2'!$E$28,0)</f>
        <v>3985</v>
      </c>
      <c r="V64" s="6">
        <f t="shared" si="8"/>
        <v>3320.8333333333335</v>
      </c>
      <c r="W64" s="70">
        <f t="shared" si="9"/>
        <v>1079.2708333333335</v>
      </c>
      <c r="X64" s="14"/>
      <c r="Y64" s="14"/>
      <c r="AA64" s="14"/>
      <c r="AC64" s="14"/>
      <c r="AE64" s="14"/>
    </row>
    <row r="65" spans="1:31" ht="36.75" customHeight="1" x14ac:dyDescent="0.2">
      <c r="A65" s="4">
        <v>56</v>
      </c>
      <c r="B65" s="4" t="s">
        <v>124</v>
      </c>
      <c r="C65" s="5" t="s">
        <v>125</v>
      </c>
      <c r="D65" s="4" t="s">
        <v>15</v>
      </c>
      <c r="E65" s="6">
        <f>E64*1.1</f>
        <v>1794.1000000000001</v>
      </c>
      <c r="F65" s="70">
        <f t="shared" si="0"/>
        <v>583.0825000000001</v>
      </c>
      <c r="G65" s="6">
        <f>G64*1.1</f>
        <v>1974.5000000000002</v>
      </c>
      <c r="H65" s="6">
        <f t="shared" si="2"/>
        <v>1645.416666666667</v>
      </c>
      <c r="I65" s="70">
        <f t="shared" si="3"/>
        <v>534.76041666666674</v>
      </c>
      <c r="J65" s="6" t="e">
        <f t="shared" ref="J65:U65" si="35">J64*1.1</f>
        <v>#REF!</v>
      </c>
      <c r="K65" s="6" t="e">
        <f t="shared" si="35"/>
        <v>#REF!</v>
      </c>
      <c r="L65" s="6" t="e">
        <f t="shared" si="35"/>
        <v>#REF!</v>
      </c>
      <c r="M65" s="6" t="e">
        <f t="shared" si="35"/>
        <v>#REF!</v>
      </c>
      <c r="N65" s="6">
        <f t="shared" si="35"/>
        <v>2522.3000000000002</v>
      </c>
      <c r="O65" s="70">
        <f t="shared" si="4"/>
        <v>819.74750000000006</v>
      </c>
      <c r="P65" s="6">
        <f t="shared" si="35"/>
        <v>2800.6000000000004</v>
      </c>
      <c r="Q65" s="6">
        <f t="shared" si="5"/>
        <v>2333.8333333333339</v>
      </c>
      <c r="R65" s="70">
        <f t="shared" si="6"/>
        <v>758.49583333333351</v>
      </c>
      <c r="S65" s="6">
        <f t="shared" si="35"/>
        <v>4011.7000000000003</v>
      </c>
      <c r="T65" s="70">
        <f t="shared" si="7"/>
        <v>1303.8025000000002</v>
      </c>
      <c r="U65" s="6">
        <f t="shared" si="35"/>
        <v>4383.5</v>
      </c>
      <c r="V65" s="6">
        <f t="shared" si="8"/>
        <v>3652.916666666667</v>
      </c>
      <c r="W65" s="70">
        <f t="shared" si="9"/>
        <v>1187.1979166666667</v>
      </c>
      <c r="X65" s="14"/>
      <c r="Y65" s="14"/>
      <c r="AA65" s="14"/>
      <c r="AC65" s="14"/>
      <c r="AE65" s="14"/>
    </row>
    <row r="66" spans="1:31" ht="36.75" customHeight="1" x14ac:dyDescent="0.2">
      <c r="A66" s="4">
        <v>57</v>
      </c>
      <c r="B66" s="4" t="s">
        <v>126</v>
      </c>
      <c r="C66" s="5" t="s">
        <v>127</v>
      </c>
      <c r="D66" s="4" t="s">
        <v>15</v>
      </c>
      <c r="E66" s="6">
        <f>ROUND('2,1'!E66*'1,2'!$E$28,0)</f>
        <v>1958</v>
      </c>
      <c r="F66" s="70">
        <f t="shared" si="0"/>
        <v>636.35</v>
      </c>
      <c r="G66" s="6">
        <f>ROUND('2,1'!F66*'1,2'!$E$28,0)</f>
        <v>2152</v>
      </c>
      <c r="H66" s="6">
        <f t="shared" si="2"/>
        <v>1793.3333333333335</v>
      </c>
      <c r="I66" s="70">
        <f t="shared" si="3"/>
        <v>582.83333333333337</v>
      </c>
      <c r="J66" s="6" t="e">
        <f>ROUND('2,1'!#REF!*'1,2'!$E$28,0)</f>
        <v>#REF!</v>
      </c>
      <c r="K66" s="6" t="e">
        <f>ROUND('2,1'!#REF!*'1,2'!$E$28,0)</f>
        <v>#REF!</v>
      </c>
      <c r="L66" s="6" t="e">
        <f>ROUND('2,1'!#REF!*'1,2'!$E$28,0)</f>
        <v>#REF!</v>
      </c>
      <c r="M66" s="6" t="e">
        <f>ROUND('2,1'!#REF!*'1,2'!$E$28,0)</f>
        <v>#REF!</v>
      </c>
      <c r="N66" s="6">
        <f>ROUND('2,1'!G66*'1,2'!$E$28,0)</f>
        <v>3459</v>
      </c>
      <c r="O66" s="70">
        <f t="shared" si="4"/>
        <v>1124.175</v>
      </c>
      <c r="P66" s="6">
        <f>ROUND('2,1'!H66*'1,2'!$E$28,0)</f>
        <v>3814</v>
      </c>
      <c r="Q66" s="6">
        <f t="shared" si="5"/>
        <v>3178.3333333333335</v>
      </c>
      <c r="R66" s="70">
        <f t="shared" si="6"/>
        <v>1032.9583333333335</v>
      </c>
      <c r="S66" s="6">
        <f>ROUND('2,1'!I66*'1,2'!$E$28,0)</f>
        <v>4376</v>
      </c>
      <c r="T66" s="70">
        <f t="shared" si="7"/>
        <v>1422.2</v>
      </c>
      <c r="U66" s="6">
        <f>ROUND('2,1'!J66*'1,2'!$E$28,0)</f>
        <v>4783</v>
      </c>
      <c r="V66" s="6">
        <f t="shared" si="8"/>
        <v>3985.8333333333335</v>
      </c>
      <c r="W66" s="70">
        <f t="shared" si="9"/>
        <v>1295.3958333333335</v>
      </c>
      <c r="X66" s="14"/>
      <c r="Y66" s="14"/>
      <c r="AA66" s="14"/>
      <c r="AC66" s="14"/>
      <c r="AE66" s="14"/>
    </row>
    <row r="67" spans="1:31" ht="36.75" customHeight="1" x14ac:dyDescent="0.2">
      <c r="A67" s="4">
        <v>58</v>
      </c>
      <c r="B67" s="4" t="s">
        <v>128</v>
      </c>
      <c r="C67" s="5" t="s">
        <v>129</v>
      </c>
      <c r="D67" s="4" t="s">
        <v>15</v>
      </c>
      <c r="E67" s="6">
        <f>E66*1.1</f>
        <v>2153.8000000000002</v>
      </c>
      <c r="F67" s="70">
        <f t="shared" si="0"/>
        <v>699.98500000000013</v>
      </c>
      <c r="G67" s="6">
        <f>G66*1.1</f>
        <v>2367.2000000000003</v>
      </c>
      <c r="H67" s="6">
        <f t="shared" si="2"/>
        <v>1972.666666666667</v>
      </c>
      <c r="I67" s="70">
        <f t="shared" si="3"/>
        <v>641.11666666666679</v>
      </c>
      <c r="J67" s="6" t="e">
        <f t="shared" ref="J67:U67" si="36">J66*1.1</f>
        <v>#REF!</v>
      </c>
      <c r="K67" s="6" t="e">
        <f t="shared" si="36"/>
        <v>#REF!</v>
      </c>
      <c r="L67" s="6" t="e">
        <f t="shared" si="36"/>
        <v>#REF!</v>
      </c>
      <c r="M67" s="6" t="e">
        <f t="shared" si="36"/>
        <v>#REF!</v>
      </c>
      <c r="N67" s="6">
        <f t="shared" si="36"/>
        <v>3804.9</v>
      </c>
      <c r="O67" s="70">
        <f t="shared" si="4"/>
        <v>1236.5925</v>
      </c>
      <c r="P67" s="6">
        <f t="shared" si="36"/>
        <v>4195.4000000000005</v>
      </c>
      <c r="Q67" s="6">
        <f t="shared" si="5"/>
        <v>3496.1666666666674</v>
      </c>
      <c r="R67" s="70">
        <f t="shared" si="6"/>
        <v>1136.2541666666671</v>
      </c>
      <c r="S67" s="6">
        <f t="shared" si="36"/>
        <v>4813.6000000000004</v>
      </c>
      <c r="T67" s="70">
        <f t="shared" si="7"/>
        <v>1564.42</v>
      </c>
      <c r="U67" s="6">
        <f t="shared" si="36"/>
        <v>5261.3</v>
      </c>
      <c r="V67" s="6">
        <f t="shared" si="8"/>
        <v>4384.416666666667</v>
      </c>
      <c r="W67" s="70">
        <f t="shared" si="9"/>
        <v>1424.9354166666669</v>
      </c>
      <c r="X67" s="14"/>
      <c r="Y67" s="14"/>
      <c r="AA67" s="14"/>
      <c r="AC67" s="14"/>
      <c r="AE67" s="14"/>
    </row>
    <row r="68" spans="1:31" ht="36.75" customHeight="1" x14ac:dyDescent="0.2">
      <c r="A68" s="4">
        <v>59</v>
      </c>
      <c r="B68" s="4" t="s">
        <v>130</v>
      </c>
      <c r="C68" s="5" t="s">
        <v>131</v>
      </c>
      <c r="D68" s="4" t="s">
        <v>15</v>
      </c>
      <c r="E68" s="6">
        <f>ROUND('2,1'!E68*'1,2'!$E$28,0)</f>
        <v>3342</v>
      </c>
      <c r="F68" s="70">
        <f t="shared" si="0"/>
        <v>1086.1500000000001</v>
      </c>
      <c r="G68" s="6">
        <f>ROUND('2,1'!F68*'1,2'!$E$28,0)</f>
        <v>3590</v>
      </c>
      <c r="H68" s="6">
        <f t="shared" si="2"/>
        <v>2991.666666666667</v>
      </c>
      <c r="I68" s="70">
        <f t="shared" si="3"/>
        <v>972.29166666666674</v>
      </c>
      <c r="J68" s="6" t="e">
        <f>ROUND('2,1'!#REF!*'1,2'!$E$28,0)</f>
        <v>#REF!</v>
      </c>
      <c r="K68" s="6" t="e">
        <f>ROUND('2,1'!#REF!*'1,2'!$E$28,0)</f>
        <v>#REF!</v>
      </c>
      <c r="L68" s="6" t="e">
        <f>ROUND('2,1'!#REF!*'1,2'!$E$28,0)</f>
        <v>#REF!</v>
      </c>
      <c r="M68" s="6" t="e">
        <f>ROUND('2,1'!#REF!*'1,2'!$E$28,0)</f>
        <v>#REF!</v>
      </c>
      <c r="N68" s="6">
        <f>ROUND('2,1'!G68*'1,2'!$E$28,0)</f>
        <v>5220</v>
      </c>
      <c r="O68" s="70">
        <f t="shared" si="4"/>
        <v>1696.5</v>
      </c>
      <c r="P68" s="6">
        <f>ROUND('2,1'!H68*'1,2'!$E$28,0)</f>
        <v>5744</v>
      </c>
      <c r="Q68" s="6">
        <f t="shared" si="5"/>
        <v>4786.666666666667</v>
      </c>
      <c r="R68" s="70">
        <f t="shared" si="6"/>
        <v>1555.6666666666667</v>
      </c>
      <c r="S68" s="6">
        <f>ROUND('2,1'!I68*'1,2'!$E$28,0)</f>
        <v>8164</v>
      </c>
      <c r="T68" s="70">
        <f t="shared" si="7"/>
        <v>2653.3</v>
      </c>
      <c r="U68" s="6">
        <f>ROUND('2,1'!J68*'1,2'!$E$28,0)</f>
        <v>8644</v>
      </c>
      <c r="V68" s="6">
        <f t="shared" si="8"/>
        <v>7203.3333333333339</v>
      </c>
      <c r="W68" s="70">
        <f t="shared" si="9"/>
        <v>2341.0833333333335</v>
      </c>
      <c r="X68" s="14"/>
      <c r="Y68" s="14"/>
      <c r="AA68" s="14"/>
      <c r="AC68" s="14"/>
      <c r="AE68" s="14"/>
    </row>
    <row r="69" spans="1:31" ht="36.75" customHeight="1" x14ac:dyDescent="0.2">
      <c r="A69" s="4">
        <v>60</v>
      </c>
      <c r="B69" s="4" t="s">
        <v>132</v>
      </c>
      <c r="C69" s="5" t="s">
        <v>133</v>
      </c>
      <c r="D69" s="4" t="s">
        <v>15</v>
      </c>
      <c r="E69" s="6">
        <f>E68*1.1</f>
        <v>3676.2000000000003</v>
      </c>
      <c r="F69" s="70">
        <f t="shared" si="0"/>
        <v>1194.7650000000001</v>
      </c>
      <c r="G69" s="6">
        <f>G68*1.1</f>
        <v>3949.0000000000005</v>
      </c>
      <c r="H69" s="6">
        <f t="shared" si="2"/>
        <v>3290.8333333333339</v>
      </c>
      <c r="I69" s="70">
        <f t="shared" si="3"/>
        <v>1069.5208333333335</v>
      </c>
      <c r="J69" s="6" t="e">
        <f t="shared" ref="J69:U69" si="37">J68*1.1</f>
        <v>#REF!</v>
      </c>
      <c r="K69" s="6" t="e">
        <f t="shared" si="37"/>
        <v>#REF!</v>
      </c>
      <c r="L69" s="6" t="e">
        <f t="shared" si="37"/>
        <v>#REF!</v>
      </c>
      <c r="M69" s="6" t="e">
        <f t="shared" si="37"/>
        <v>#REF!</v>
      </c>
      <c r="N69" s="6">
        <f t="shared" si="37"/>
        <v>5742.0000000000009</v>
      </c>
      <c r="O69" s="70">
        <f t="shared" si="4"/>
        <v>1866.1500000000003</v>
      </c>
      <c r="P69" s="6">
        <f t="shared" si="37"/>
        <v>6318.4000000000005</v>
      </c>
      <c r="Q69" s="6">
        <f t="shared" si="5"/>
        <v>5265.3333333333339</v>
      </c>
      <c r="R69" s="70">
        <f t="shared" si="6"/>
        <v>1711.2333333333336</v>
      </c>
      <c r="S69" s="6">
        <f t="shared" si="37"/>
        <v>8980.4000000000015</v>
      </c>
      <c r="T69" s="70">
        <f t="shared" si="7"/>
        <v>2918.6300000000006</v>
      </c>
      <c r="U69" s="6">
        <f t="shared" si="37"/>
        <v>9508.4000000000015</v>
      </c>
      <c r="V69" s="6">
        <f t="shared" si="8"/>
        <v>7923.6666666666679</v>
      </c>
      <c r="W69" s="70">
        <f t="shared" si="9"/>
        <v>2575.1916666666671</v>
      </c>
      <c r="X69" s="14"/>
      <c r="Y69" s="14"/>
      <c r="AA69" s="14"/>
      <c r="AC69" s="14"/>
      <c r="AE69" s="14"/>
    </row>
    <row r="70" spans="1:31" ht="36.75" customHeight="1" x14ac:dyDescent="0.2">
      <c r="A70" s="4">
        <v>61</v>
      </c>
      <c r="B70" s="4" t="s">
        <v>134</v>
      </c>
      <c r="C70" s="5" t="s">
        <v>135</v>
      </c>
      <c r="D70" s="4" t="s">
        <v>15</v>
      </c>
      <c r="E70" s="6">
        <f>ROUND('2,1'!E70*'1,2'!$E$28,0)</f>
        <v>3736</v>
      </c>
      <c r="F70" s="70">
        <f t="shared" si="0"/>
        <v>1214.2</v>
      </c>
      <c r="G70" s="6">
        <f>ROUND('2,1'!F70*'1,2'!$E$28,0)</f>
        <v>4112</v>
      </c>
      <c r="H70" s="6">
        <f t="shared" si="2"/>
        <v>3426.666666666667</v>
      </c>
      <c r="I70" s="70">
        <f t="shared" si="3"/>
        <v>1113.6666666666667</v>
      </c>
      <c r="J70" s="6" t="e">
        <f>ROUND('2,1'!#REF!*'1,2'!$E$28,0)</f>
        <v>#REF!</v>
      </c>
      <c r="K70" s="6" t="e">
        <f>ROUND('2,1'!#REF!*'1,2'!$E$28,0)</f>
        <v>#REF!</v>
      </c>
      <c r="L70" s="6" t="e">
        <f>ROUND('2,1'!#REF!*'1,2'!$E$28,0)</f>
        <v>#REF!</v>
      </c>
      <c r="M70" s="6" t="e">
        <f>ROUND('2,1'!#REF!*'1,2'!$E$28,0)</f>
        <v>#REF!</v>
      </c>
      <c r="N70" s="6">
        <f>ROUND('2,1'!G70*'1,2'!$E$28,0)</f>
        <v>6606</v>
      </c>
      <c r="O70" s="70">
        <f t="shared" si="4"/>
        <v>2146.9500000000003</v>
      </c>
      <c r="P70" s="6">
        <f>ROUND('2,1'!H70*'1,2'!$E$28,0)</f>
        <v>7285</v>
      </c>
      <c r="Q70" s="6">
        <f t="shared" si="5"/>
        <v>6070.8333333333339</v>
      </c>
      <c r="R70" s="70">
        <f t="shared" si="6"/>
        <v>1973.0208333333335</v>
      </c>
      <c r="S70" s="6">
        <f>ROUND('2,1'!I70*'1,2'!$E$28,0)</f>
        <v>8361</v>
      </c>
      <c r="T70" s="70">
        <f t="shared" si="7"/>
        <v>2717.3250000000003</v>
      </c>
      <c r="U70" s="6">
        <f>ROUND('2,1'!J70*'1,2'!$E$28,0)</f>
        <v>9134</v>
      </c>
      <c r="V70" s="6">
        <f t="shared" si="8"/>
        <v>7611.666666666667</v>
      </c>
      <c r="W70" s="70">
        <f t="shared" si="9"/>
        <v>2473.791666666667</v>
      </c>
      <c r="X70" s="14"/>
      <c r="Y70" s="14"/>
      <c r="AA70" s="14"/>
      <c r="AC70" s="14"/>
      <c r="AE70" s="14"/>
    </row>
    <row r="71" spans="1:31" ht="36.75" customHeight="1" x14ac:dyDescent="0.2">
      <c r="A71" s="4">
        <v>62</v>
      </c>
      <c r="B71" s="4" t="s">
        <v>136</v>
      </c>
      <c r="C71" s="5" t="s">
        <v>137</v>
      </c>
      <c r="D71" s="4" t="s">
        <v>15</v>
      </c>
      <c r="E71" s="6">
        <f>E70*1.1</f>
        <v>4109.6000000000004</v>
      </c>
      <c r="F71" s="70">
        <f t="shared" si="0"/>
        <v>1335.6200000000001</v>
      </c>
      <c r="G71" s="6">
        <f>G70*1.1</f>
        <v>4523.2000000000007</v>
      </c>
      <c r="H71" s="6">
        <f t="shared" si="2"/>
        <v>3769.3333333333339</v>
      </c>
      <c r="I71" s="70">
        <f t="shared" si="3"/>
        <v>1225.0333333333335</v>
      </c>
      <c r="J71" s="6" t="e">
        <f t="shared" ref="J71:U71" si="38">J70*1.1</f>
        <v>#REF!</v>
      </c>
      <c r="K71" s="6" t="e">
        <f t="shared" si="38"/>
        <v>#REF!</v>
      </c>
      <c r="L71" s="6" t="e">
        <f t="shared" si="38"/>
        <v>#REF!</v>
      </c>
      <c r="M71" s="6" t="e">
        <f t="shared" si="38"/>
        <v>#REF!</v>
      </c>
      <c r="N71" s="6">
        <f t="shared" si="38"/>
        <v>7266.6</v>
      </c>
      <c r="O71" s="70">
        <f t="shared" si="4"/>
        <v>2361.645</v>
      </c>
      <c r="P71" s="6">
        <f t="shared" si="38"/>
        <v>8013.5000000000009</v>
      </c>
      <c r="Q71" s="6">
        <f t="shared" si="5"/>
        <v>6677.9166666666679</v>
      </c>
      <c r="R71" s="70">
        <f t="shared" si="6"/>
        <v>2170.322916666667</v>
      </c>
      <c r="S71" s="6">
        <f t="shared" si="38"/>
        <v>9197.1</v>
      </c>
      <c r="T71" s="70">
        <f t="shared" si="7"/>
        <v>2989.0575000000003</v>
      </c>
      <c r="U71" s="6">
        <f t="shared" si="38"/>
        <v>10047.400000000001</v>
      </c>
      <c r="V71" s="6">
        <f t="shared" si="8"/>
        <v>8372.8333333333358</v>
      </c>
      <c r="W71" s="70">
        <f t="shared" si="9"/>
        <v>2721.170833333334</v>
      </c>
      <c r="X71" s="14"/>
      <c r="Y71" s="14"/>
      <c r="AA71" s="14"/>
      <c r="AC71" s="14"/>
      <c r="AE71" s="14"/>
    </row>
    <row r="72" spans="1:31" ht="36.75" customHeight="1" x14ac:dyDescent="0.2">
      <c r="A72" s="4">
        <v>63</v>
      </c>
      <c r="B72" s="4" t="s">
        <v>138</v>
      </c>
      <c r="C72" s="5" t="s">
        <v>139</v>
      </c>
      <c r="D72" s="4" t="s">
        <v>15</v>
      </c>
      <c r="E72" s="6">
        <f>ROUND('2,1'!E72*'1,2'!$E$28,0)</f>
        <v>4893</v>
      </c>
      <c r="F72" s="70">
        <f t="shared" si="0"/>
        <v>1590.2250000000001</v>
      </c>
      <c r="G72" s="6">
        <f>ROUND('2,1'!F72*'1,2'!$E$28,0)</f>
        <v>5384</v>
      </c>
      <c r="H72" s="6">
        <f t="shared" si="2"/>
        <v>4486.666666666667</v>
      </c>
      <c r="I72" s="70">
        <f t="shared" si="3"/>
        <v>1458.1666666666667</v>
      </c>
      <c r="J72" s="6" t="e">
        <f>ROUND('2,1'!#REF!*'1,2'!$E$28,0)</f>
        <v>#REF!</v>
      </c>
      <c r="K72" s="6" t="e">
        <f>ROUND('2,1'!#REF!*'1,2'!$E$28,0)</f>
        <v>#REF!</v>
      </c>
      <c r="L72" s="6" t="e">
        <f>ROUND('2,1'!#REF!*'1,2'!$E$28,0)</f>
        <v>#REF!</v>
      </c>
      <c r="M72" s="6" t="e">
        <f>ROUND('2,1'!#REF!*'1,2'!$E$28,0)</f>
        <v>#REF!</v>
      </c>
      <c r="N72" s="6">
        <f>ROUND('2,1'!G72*'1,2'!$E$28,0)</f>
        <v>8647</v>
      </c>
      <c r="O72" s="70">
        <f t="shared" si="4"/>
        <v>2810.2750000000001</v>
      </c>
      <c r="P72" s="6">
        <f>ROUND('2,1'!H72*'1,2'!$E$28,0)</f>
        <v>9534</v>
      </c>
      <c r="Q72" s="6">
        <f t="shared" si="5"/>
        <v>7945</v>
      </c>
      <c r="R72" s="70">
        <f t="shared" si="6"/>
        <v>2582.125</v>
      </c>
      <c r="S72" s="6">
        <f>ROUND('2,1'!I72*'1,2'!$E$28,0)</f>
        <v>10944</v>
      </c>
      <c r="T72" s="70">
        <f t="shared" si="7"/>
        <v>3556.8</v>
      </c>
      <c r="U72" s="6">
        <f>ROUND('2,1'!J72*'1,2'!$E$28,0)</f>
        <v>11956</v>
      </c>
      <c r="V72" s="6">
        <f t="shared" si="8"/>
        <v>9963.3333333333339</v>
      </c>
      <c r="W72" s="70">
        <f t="shared" si="9"/>
        <v>3238.0833333333335</v>
      </c>
      <c r="X72" s="14"/>
      <c r="Y72" s="14"/>
      <c r="AA72" s="14"/>
      <c r="AC72" s="14"/>
      <c r="AE72" s="14"/>
    </row>
    <row r="73" spans="1:31" ht="36.75" customHeight="1" x14ac:dyDescent="0.2">
      <c r="A73" s="4">
        <v>64</v>
      </c>
      <c r="B73" s="4" t="s">
        <v>140</v>
      </c>
      <c r="C73" s="5" t="s">
        <v>141</v>
      </c>
      <c r="D73" s="4" t="s">
        <v>15</v>
      </c>
      <c r="E73" s="6">
        <f>E72*1.1</f>
        <v>5382.3</v>
      </c>
      <c r="F73" s="70">
        <f t="shared" si="0"/>
        <v>1749.2475000000002</v>
      </c>
      <c r="G73" s="6">
        <f>G72*1.1</f>
        <v>5922.4000000000005</v>
      </c>
      <c r="H73" s="6">
        <f t="shared" si="2"/>
        <v>4935.3333333333339</v>
      </c>
      <c r="I73" s="70">
        <f t="shared" si="3"/>
        <v>1603.9833333333336</v>
      </c>
      <c r="J73" s="6" t="e">
        <f t="shared" ref="J73:U73" si="39">J72*1.1</f>
        <v>#REF!</v>
      </c>
      <c r="K73" s="6" t="e">
        <f t="shared" si="39"/>
        <v>#REF!</v>
      </c>
      <c r="L73" s="6" t="e">
        <f t="shared" si="39"/>
        <v>#REF!</v>
      </c>
      <c r="M73" s="6" t="e">
        <f t="shared" si="39"/>
        <v>#REF!</v>
      </c>
      <c r="N73" s="6">
        <f t="shared" si="39"/>
        <v>9511.7000000000007</v>
      </c>
      <c r="O73" s="70">
        <f t="shared" si="4"/>
        <v>3091.3025000000002</v>
      </c>
      <c r="P73" s="6">
        <f t="shared" si="39"/>
        <v>10487.400000000001</v>
      </c>
      <c r="Q73" s="6">
        <f t="shared" si="5"/>
        <v>8739.5000000000018</v>
      </c>
      <c r="R73" s="70">
        <f t="shared" si="6"/>
        <v>2840.3375000000005</v>
      </c>
      <c r="S73" s="6">
        <f t="shared" si="39"/>
        <v>12038.400000000001</v>
      </c>
      <c r="T73" s="70">
        <f t="shared" si="7"/>
        <v>3912.4800000000005</v>
      </c>
      <c r="U73" s="6">
        <f t="shared" si="39"/>
        <v>13151.6</v>
      </c>
      <c r="V73" s="6">
        <f t="shared" si="8"/>
        <v>10959.666666666668</v>
      </c>
      <c r="W73" s="70">
        <f t="shared" si="9"/>
        <v>3561.8916666666673</v>
      </c>
      <c r="X73" s="14"/>
      <c r="Y73" s="14"/>
      <c r="AA73" s="14"/>
      <c r="AC73" s="14"/>
      <c r="AE73" s="14"/>
    </row>
    <row r="74" spans="1:31" ht="36.75" customHeight="1" x14ac:dyDescent="0.2">
      <c r="A74" s="4">
        <v>65</v>
      </c>
      <c r="B74" s="4" t="s">
        <v>142</v>
      </c>
      <c r="C74" s="5" t="s">
        <v>143</v>
      </c>
      <c r="D74" s="4" t="s">
        <v>15</v>
      </c>
      <c r="E74" s="6">
        <f>ROUND('2,1'!E74*'1,2'!$E$28,0)</f>
        <v>7874</v>
      </c>
      <c r="F74" s="70">
        <f t="shared" si="0"/>
        <v>2559.0500000000002</v>
      </c>
      <c r="G74" s="6">
        <f>ROUND('2,1'!F74*'1,2'!$E$28,0)</f>
        <v>8665</v>
      </c>
      <c r="H74" s="6">
        <f t="shared" si="2"/>
        <v>7220.8333333333339</v>
      </c>
      <c r="I74" s="70">
        <f t="shared" si="3"/>
        <v>2346.7708333333335</v>
      </c>
      <c r="J74" s="6" t="e">
        <f>ROUND('2,1'!#REF!*'1,2'!$E$28,0)</f>
        <v>#REF!</v>
      </c>
      <c r="K74" s="6" t="e">
        <f>ROUND('2,1'!#REF!*'1,2'!$E$28,0)</f>
        <v>#REF!</v>
      </c>
      <c r="L74" s="6" t="e">
        <f>ROUND('2,1'!#REF!*'1,2'!$E$28,0)</f>
        <v>#REF!</v>
      </c>
      <c r="M74" s="6" t="e">
        <f>ROUND('2,1'!#REF!*'1,2'!$E$28,0)</f>
        <v>#REF!</v>
      </c>
      <c r="N74" s="6">
        <f>ROUND('2,1'!G74*'1,2'!$E$28,0)</f>
        <v>14107</v>
      </c>
      <c r="O74" s="70">
        <f t="shared" si="4"/>
        <v>4584.7750000000005</v>
      </c>
      <c r="P74" s="6">
        <f>ROUND('2,1'!H74*'1,2'!$E$28,0)</f>
        <v>15557</v>
      </c>
      <c r="Q74" s="6">
        <f t="shared" si="5"/>
        <v>12964.166666666668</v>
      </c>
      <c r="R74" s="70">
        <f t="shared" si="6"/>
        <v>4213.354166666667</v>
      </c>
      <c r="S74" s="6">
        <f>ROUND('2,1'!I74*'1,2'!$E$28,0)</f>
        <v>17433</v>
      </c>
      <c r="T74" s="70">
        <f t="shared" si="7"/>
        <v>5665.7250000000004</v>
      </c>
      <c r="U74" s="6">
        <f>ROUND('2,1'!J74*'1,2'!$E$28,0)</f>
        <v>19050</v>
      </c>
      <c r="V74" s="6">
        <f t="shared" si="8"/>
        <v>15875</v>
      </c>
      <c r="W74" s="70">
        <f t="shared" si="9"/>
        <v>5159.375</v>
      </c>
      <c r="X74" s="14"/>
      <c r="Y74" s="14"/>
      <c r="AA74" s="14"/>
      <c r="AC74" s="14"/>
      <c r="AE74" s="14"/>
    </row>
    <row r="75" spans="1:31" ht="36.75" customHeight="1" x14ac:dyDescent="0.2">
      <c r="A75" s="4">
        <v>66</v>
      </c>
      <c r="B75" s="4" t="s">
        <v>144</v>
      </c>
      <c r="C75" s="5" t="s">
        <v>145</v>
      </c>
      <c r="D75" s="4" t="s">
        <v>15</v>
      </c>
      <c r="E75" s="6">
        <f>E74*1.1</f>
        <v>8661.4000000000015</v>
      </c>
      <c r="F75" s="70">
        <f t="shared" ref="F75:F97" si="40">E75*$C$5</f>
        <v>2814.9550000000004</v>
      </c>
      <c r="G75" s="6">
        <f>G74*1.1</f>
        <v>9531.5</v>
      </c>
      <c r="H75" s="6">
        <f t="shared" ref="H75:H97" si="41">G75/1.2</f>
        <v>7942.916666666667</v>
      </c>
      <c r="I75" s="70">
        <f t="shared" ref="I75:I97" si="42">H75*$C$5</f>
        <v>2581.447916666667</v>
      </c>
      <c r="J75" s="6" t="e">
        <f t="shared" ref="J75:U75" si="43">J74*1.1</f>
        <v>#REF!</v>
      </c>
      <c r="K75" s="6" t="e">
        <f t="shared" si="43"/>
        <v>#REF!</v>
      </c>
      <c r="L75" s="6" t="e">
        <f t="shared" si="43"/>
        <v>#REF!</v>
      </c>
      <c r="M75" s="6" t="e">
        <f t="shared" si="43"/>
        <v>#REF!</v>
      </c>
      <c r="N75" s="6">
        <f t="shared" si="43"/>
        <v>15517.7</v>
      </c>
      <c r="O75" s="70">
        <f t="shared" ref="O75:O97" si="44">N75*$C$5</f>
        <v>5043.2525000000005</v>
      </c>
      <c r="P75" s="6">
        <f t="shared" si="43"/>
        <v>17112.7</v>
      </c>
      <c r="Q75" s="6">
        <f t="shared" ref="Q75:Q97" si="45">P75/1.2</f>
        <v>14260.583333333334</v>
      </c>
      <c r="R75" s="70">
        <f t="shared" ref="R75:R97" si="46">Q75*$C$5</f>
        <v>4634.6895833333338</v>
      </c>
      <c r="S75" s="6">
        <f t="shared" si="43"/>
        <v>19176.300000000003</v>
      </c>
      <c r="T75" s="70">
        <f t="shared" ref="T75:T97" si="47">S75*$C$5</f>
        <v>6232.2975000000015</v>
      </c>
      <c r="U75" s="6">
        <f t="shared" si="43"/>
        <v>20955</v>
      </c>
      <c r="V75" s="6">
        <f t="shared" ref="V75:V97" si="48">U75/1.2</f>
        <v>17462.5</v>
      </c>
      <c r="W75" s="70">
        <f t="shared" ref="W75:W97" si="49">V75*$C$5</f>
        <v>5675.3125</v>
      </c>
      <c r="X75" s="14"/>
      <c r="Y75" s="14"/>
      <c r="AA75" s="14"/>
      <c r="AC75" s="14"/>
      <c r="AE75" s="14"/>
    </row>
    <row r="76" spans="1:31" ht="36.75" customHeight="1" x14ac:dyDescent="0.2">
      <c r="A76" s="4">
        <v>67</v>
      </c>
      <c r="B76" s="4" t="s">
        <v>146</v>
      </c>
      <c r="C76" s="5" t="s">
        <v>147</v>
      </c>
      <c r="D76" s="4" t="s">
        <v>15</v>
      </c>
      <c r="E76" s="6">
        <f>ROUND('2,1'!E76*'1,2'!$E$28,0)</f>
        <v>8858</v>
      </c>
      <c r="F76" s="70">
        <f t="shared" si="40"/>
        <v>2878.85</v>
      </c>
      <c r="G76" s="6">
        <f>ROUND('2,1'!F76*'1,2'!$E$28,0)</f>
        <v>0</v>
      </c>
      <c r="H76" s="6">
        <f t="shared" si="41"/>
        <v>0</v>
      </c>
      <c r="I76" s="70">
        <f t="shared" si="42"/>
        <v>0</v>
      </c>
      <c r="J76" s="6" t="e">
        <f>ROUND('2,1'!#REF!*'1,2'!$E$28,0)</f>
        <v>#REF!</v>
      </c>
      <c r="K76" s="6" t="e">
        <f>ROUND('2,1'!#REF!*'1,2'!$E$28,0)</f>
        <v>#REF!</v>
      </c>
      <c r="L76" s="6" t="e">
        <f>ROUND('2,1'!#REF!*'1,2'!$E$28,0)</f>
        <v>#REF!</v>
      </c>
      <c r="M76" s="6" t="e">
        <f>ROUND('2,1'!#REF!*'1,2'!$E$28,0)</f>
        <v>#REF!</v>
      </c>
      <c r="N76" s="6">
        <f>ROUND('2,1'!G76*'1,2'!$E$28,0)</f>
        <v>15871</v>
      </c>
      <c r="O76" s="70">
        <f t="shared" si="44"/>
        <v>5158.0749999999998</v>
      </c>
      <c r="P76" s="6">
        <f>ROUND('2,1'!H76*'1,2'!$E$28,0)</f>
        <v>0</v>
      </c>
      <c r="Q76" s="6">
        <f t="shared" si="45"/>
        <v>0</v>
      </c>
      <c r="R76" s="70">
        <f t="shared" si="46"/>
        <v>0</v>
      </c>
      <c r="S76" s="6">
        <f>ROUND('2,1'!I76*'1,2'!$E$28,0)</f>
        <v>19610</v>
      </c>
      <c r="T76" s="70">
        <f t="shared" si="47"/>
        <v>6373.25</v>
      </c>
      <c r="U76" s="6">
        <f>ROUND('2,1'!J76*'1,2'!$E$28,0)</f>
        <v>0</v>
      </c>
      <c r="V76" s="6">
        <f t="shared" si="48"/>
        <v>0</v>
      </c>
      <c r="W76" s="70">
        <f t="shared" si="49"/>
        <v>0</v>
      </c>
      <c r="X76" s="14"/>
      <c r="Y76" s="14"/>
      <c r="AA76" s="14"/>
      <c r="AC76" s="14"/>
      <c r="AE76" s="14"/>
    </row>
    <row r="77" spans="1:31" ht="36.75" customHeight="1" x14ac:dyDescent="0.2">
      <c r="A77" s="4">
        <v>68</v>
      </c>
      <c r="B77" s="4" t="s">
        <v>148</v>
      </c>
      <c r="C77" s="5" t="s">
        <v>149</v>
      </c>
      <c r="D77" s="4" t="s">
        <v>15</v>
      </c>
      <c r="E77" s="6">
        <f>E76*1.1</f>
        <v>9743.8000000000011</v>
      </c>
      <c r="F77" s="70">
        <f t="shared" si="40"/>
        <v>3166.7350000000006</v>
      </c>
      <c r="G77" s="6">
        <f>G76*1.1</f>
        <v>0</v>
      </c>
      <c r="H77" s="6">
        <f t="shared" si="41"/>
        <v>0</v>
      </c>
      <c r="I77" s="70">
        <f t="shared" si="42"/>
        <v>0</v>
      </c>
      <c r="J77" s="6" t="e">
        <f t="shared" ref="J77:U77" si="50">J76*1.1</f>
        <v>#REF!</v>
      </c>
      <c r="K77" s="6" t="e">
        <f t="shared" si="50"/>
        <v>#REF!</v>
      </c>
      <c r="L77" s="6" t="e">
        <f t="shared" si="50"/>
        <v>#REF!</v>
      </c>
      <c r="M77" s="6" t="e">
        <f t="shared" si="50"/>
        <v>#REF!</v>
      </c>
      <c r="N77" s="6">
        <f t="shared" si="50"/>
        <v>17458.100000000002</v>
      </c>
      <c r="O77" s="70">
        <f t="shared" si="44"/>
        <v>5673.8825000000006</v>
      </c>
      <c r="P77" s="6">
        <f t="shared" si="50"/>
        <v>0</v>
      </c>
      <c r="Q77" s="6">
        <f t="shared" si="45"/>
        <v>0</v>
      </c>
      <c r="R77" s="70">
        <f t="shared" si="46"/>
        <v>0</v>
      </c>
      <c r="S77" s="6">
        <f t="shared" si="50"/>
        <v>21571</v>
      </c>
      <c r="T77" s="70">
        <f t="shared" si="47"/>
        <v>7010.5749999999998</v>
      </c>
      <c r="U77" s="6">
        <f t="shared" si="50"/>
        <v>0</v>
      </c>
      <c r="V77" s="6">
        <f t="shared" si="48"/>
        <v>0</v>
      </c>
      <c r="W77" s="70">
        <f t="shared" si="49"/>
        <v>0</v>
      </c>
      <c r="X77" s="14"/>
      <c r="Y77" s="14"/>
      <c r="AA77" s="14"/>
      <c r="AC77" s="14"/>
      <c r="AE77" s="14"/>
    </row>
    <row r="78" spans="1:31" ht="24.75" customHeight="1" x14ac:dyDescent="0.2">
      <c r="A78" s="4">
        <v>69</v>
      </c>
      <c r="B78" s="4" t="s">
        <v>150</v>
      </c>
      <c r="C78" s="5" t="s">
        <v>151</v>
      </c>
      <c r="D78" s="4" t="s">
        <v>15</v>
      </c>
      <c r="E78" s="6">
        <f>ROUND('2,1'!E78*'1,2'!$E$28,0)</f>
        <v>1223</v>
      </c>
      <c r="F78" s="70">
        <f t="shared" si="40"/>
        <v>397.47500000000002</v>
      </c>
      <c r="G78" s="6">
        <f>ROUND('2,1'!F78*'1,2'!$E$28,0)</f>
        <v>1345</v>
      </c>
      <c r="H78" s="6">
        <f t="shared" si="41"/>
        <v>1120.8333333333335</v>
      </c>
      <c r="I78" s="70">
        <f t="shared" si="42"/>
        <v>364.27083333333337</v>
      </c>
      <c r="J78" s="6" t="e">
        <f>ROUND('2,1'!#REF!*'1,2'!$E$28,0)</f>
        <v>#REF!</v>
      </c>
      <c r="K78" s="6" t="e">
        <f>ROUND('2,1'!#REF!*'1,2'!$E$28,0)</f>
        <v>#REF!</v>
      </c>
      <c r="L78" s="6" t="e">
        <f>ROUND('2,1'!#REF!*'1,2'!$E$28,0)</f>
        <v>#REF!</v>
      </c>
      <c r="M78" s="6" t="e">
        <f>ROUND('2,1'!#REF!*'1,2'!$E$28,0)</f>
        <v>#REF!</v>
      </c>
      <c r="N78" s="6">
        <f>ROUND('2,1'!G78*'1,2'!$E$28,0)</f>
        <v>2161</v>
      </c>
      <c r="O78" s="70">
        <f t="shared" si="44"/>
        <v>702.32500000000005</v>
      </c>
      <c r="P78" s="6">
        <f>ROUND('2,1'!H78*'1,2'!$E$28,0)</f>
        <v>2385</v>
      </c>
      <c r="Q78" s="6">
        <f t="shared" si="45"/>
        <v>1987.5</v>
      </c>
      <c r="R78" s="70">
        <f t="shared" si="46"/>
        <v>645.9375</v>
      </c>
      <c r="S78" s="6">
        <f>ROUND('2,1'!I78*'1,2'!$E$28,0)</f>
        <v>2737</v>
      </c>
      <c r="T78" s="70">
        <f t="shared" si="47"/>
        <v>889.52499999999998</v>
      </c>
      <c r="U78" s="6">
        <f>ROUND('2,1'!J78*'1,2'!$E$28,0)</f>
        <v>2988</v>
      </c>
      <c r="V78" s="6">
        <f t="shared" si="48"/>
        <v>2490</v>
      </c>
      <c r="W78" s="70">
        <f t="shared" si="49"/>
        <v>809.25</v>
      </c>
      <c r="X78" s="14"/>
      <c r="Y78" s="14"/>
      <c r="AA78" s="14"/>
      <c r="AC78" s="14"/>
      <c r="AE78" s="14"/>
    </row>
    <row r="79" spans="1:31" ht="24.75" customHeight="1" x14ac:dyDescent="0.2">
      <c r="A79" s="4">
        <v>70</v>
      </c>
      <c r="B79" s="4" t="s">
        <v>152</v>
      </c>
      <c r="C79" s="5" t="s">
        <v>153</v>
      </c>
      <c r="D79" s="4" t="s">
        <v>15</v>
      </c>
      <c r="E79" s="6">
        <f>ROUND('2,1'!E79*'1,2'!$E$28,0)</f>
        <v>1958</v>
      </c>
      <c r="F79" s="70">
        <f t="shared" si="40"/>
        <v>636.35</v>
      </c>
      <c r="G79" s="6">
        <f>ROUND('2,1'!F79*'1,2'!$E$28,0)</f>
        <v>2152</v>
      </c>
      <c r="H79" s="6">
        <f t="shared" si="41"/>
        <v>1793.3333333333335</v>
      </c>
      <c r="I79" s="70">
        <f t="shared" si="42"/>
        <v>582.83333333333337</v>
      </c>
      <c r="J79" s="6" t="e">
        <f>ROUND('2,1'!#REF!*'1,2'!$E$28,0)</f>
        <v>#REF!</v>
      </c>
      <c r="K79" s="6" t="e">
        <f>ROUND('2,1'!#REF!*'1,2'!$E$28,0)</f>
        <v>#REF!</v>
      </c>
      <c r="L79" s="6" t="e">
        <f>ROUND('2,1'!#REF!*'1,2'!$E$28,0)</f>
        <v>#REF!</v>
      </c>
      <c r="M79" s="6" t="e">
        <f>ROUND('2,1'!#REF!*'1,2'!$E$28,0)</f>
        <v>#REF!</v>
      </c>
      <c r="N79" s="6">
        <f>ROUND('2,1'!G79*'1,2'!$E$28,0)</f>
        <v>3459</v>
      </c>
      <c r="O79" s="70">
        <f t="shared" si="44"/>
        <v>1124.175</v>
      </c>
      <c r="P79" s="6">
        <f>ROUND('2,1'!H79*'1,2'!$E$28,0)</f>
        <v>3814</v>
      </c>
      <c r="Q79" s="6">
        <f t="shared" si="45"/>
        <v>3178.3333333333335</v>
      </c>
      <c r="R79" s="70">
        <f t="shared" si="46"/>
        <v>1032.9583333333335</v>
      </c>
      <c r="S79" s="6">
        <f>ROUND('2,1'!I79*'1,2'!$E$28,0)</f>
        <v>4376</v>
      </c>
      <c r="T79" s="70">
        <f t="shared" si="47"/>
        <v>1422.2</v>
      </c>
      <c r="U79" s="6">
        <f>ROUND('2,1'!J79*'1,2'!$E$28,0)</f>
        <v>4783</v>
      </c>
      <c r="V79" s="6">
        <f t="shared" si="48"/>
        <v>3985.8333333333335</v>
      </c>
      <c r="W79" s="70">
        <f t="shared" si="49"/>
        <v>1295.3958333333335</v>
      </c>
      <c r="X79" s="14"/>
      <c r="Y79" s="14"/>
      <c r="AA79" s="14"/>
      <c r="AC79" s="14"/>
      <c r="AE79" s="14"/>
    </row>
    <row r="80" spans="1:31" ht="24.75" customHeight="1" x14ac:dyDescent="0.2">
      <c r="A80" s="4">
        <v>71</v>
      </c>
      <c r="B80" s="4" t="s">
        <v>154</v>
      </c>
      <c r="C80" s="5" t="s">
        <v>155</v>
      </c>
      <c r="D80" s="4" t="s">
        <v>15</v>
      </c>
      <c r="E80" s="6">
        <f>ROUND('2,1'!E80*'1,2'!$E$28,0)</f>
        <v>1495</v>
      </c>
      <c r="F80" s="70">
        <f t="shared" si="40"/>
        <v>485.875</v>
      </c>
      <c r="G80" s="6">
        <f>ROUND('2,1'!F80*'1,2'!$E$28,0)</f>
        <v>1645</v>
      </c>
      <c r="H80" s="6">
        <f t="shared" si="41"/>
        <v>1370.8333333333335</v>
      </c>
      <c r="I80" s="70">
        <f t="shared" si="42"/>
        <v>445.52083333333337</v>
      </c>
      <c r="J80" s="6" t="e">
        <f>ROUND('2,1'!#REF!*'1,2'!$E$28,0)</f>
        <v>#REF!</v>
      </c>
      <c r="K80" s="6" t="e">
        <f>ROUND('2,1'!#REF!*'1,2'!$E$28,0)</f>
        <v>#REF!</v>
      </c>
      <c r="L80" s="6" t="e">
        <f>ROUND('2,1'!#REF!*'1,2'!$E$28,0)</f>
        <v>#REF!</v>
      </c>
      <c r="M80" s="6" t="e">
        <f>ROUND('2,1'!#REF!*'1,2'!$E$28,0)</f>
        <v>#REF!</v>
      </c>
      <c r="N80" s="6">
        <f>ROUND('2,1'!G80*'1,2'!$E$28,0)</f>
        <v>2642</v>
      </c>
      <c r="O80" s="70">
        <f t="shared" si="44"/>
        <v>858.65</v>
      </c>
      <c r="P80" s="6">
        <f>ROUND('2,1'!H80*'1,2'!$E$28,0)</f>
        <v>2916</v>
      </c>
      <c r="Q80" s="6">
        <f t="shared" si="45"/>
        <v>2430</v>
      </c>
      <c r="R80" s="70">
        <f t="shared" si="46"/>
        <v>789.75</v>
      </c>
      <c r="S80" s="6">
        <f>ROUND('2,1'!I80*'1,2'!$E$28,0)</f>
        <v>3345</v>
      </c>
      <c r="T80" s="70">
        <f t="shared" si="47"/>
        <v>1087.125</v>
      </c>
      <c r="U80" s="6">
        <f>ROUND('2,1'!J80*'1,2'!$E$28,0)</f>
        <v>3653</v>
      </c>
      <c r="V80" s="6">
        <f t="shared" si="48"/>
        <v>3044.166666666667</v>
      </c>
      <c r="W80" s="70">
        <f t="shared" si="49"/>
        <v>989.35416666666674</v>
      </c>
      <c r="X80" s="14"/>
      <c r="Y80" s="14"/>
      <c r="AA80" s="14"/>
      <c r="AC80" s="14"/>
      <c r="AE80" s="14"/>
    </row>
    <row r="81" spans="1:31" ht="24.75" customHeight="1" x14ac:dyDescent="0.2">
      <c r="A81" s="4">
        <v>72</v>
      </c>
      <c r="B81" s="4" t="s">
        <v>156</v>
      </c>
      <c r="C81" s="5" t="s">
        <v>157</v>
      </c>
      <c r="D81" s="4" t="s">
        <v>15</v>
      </c>
      <c r="E81" s="6">
        <f>ROUND('2,1'!E81*'1,2'!$E$28,0)</f>
        <v>2039</v>
      </c>
      <c r="F81" s="70">
        <f t="shared" si="40"/>
        <v>662.67500000000007</v>
      </c>
      <c r="G81" s="6">
        <f>ROUND('2,1'!F81*'1,2'!$E$28,0)</f>
        <v>2243</v>
      </c>
      <c r="H81" s="6">
        <f t="shared" si="41"/>
        <v>1869.1666666666667</v>
      </c>
      <c r="I81" s="70">
        <f t="shared" si="42"/>
        <v>607.47916666666674</v>
      </c>
      <c r="J81" s="6" t="e">
        <f>ROUND('2,1'!#REF!*'1,2'!$E$28,0)</f>
        <v>#REF!</v>
      </c>
      <c r="K81" s="6" t="e">
        <f>ROUND('2,1'!#REF!*'1,2'!$E$28,0)</f>
        <v>#REF!</v>
      </c>
      <c r="L81" s="6" t="e">
        <f>ROUND('2,1'!#REF!*'1,2'!$E$28,0)</f>
        <v>#REF!</v>
      </c>
      <c r="M81" s="6" t="e">
        <f>ROUND('2,1'!#REF!*'1,2'!$E$28,0)</f>
        <v>#REF!</v>
      </c>
      <c r="N81" s="6">
        <f>ROUND('2,1'!G81*'1,2'!$E$28,0)</f>
        <v>3603</v>
      </c>
      <c r="O81" s="70">
        <f t="shared" si="44"/>
        <v>1170.9750000000001</v>
      </c>
      <c r="P81" s="6">
        <f>ROUND('2,1'!H81*'1,2'!$E$28,0)</f>
        <v>3974</v>
      </c>
      <c r="Q81" s="6">
        <f t="shared" si="45"/>
        <v>3311.666666666667</v>
      </c>
      <c r="R81" s="70">
        <f t="shared" si="46"/>
        <v>1076.2916666666667</v>
      </c>
      <c r="S81" s="6">
        <f>ROUND('2,1'!I81*'1,2'!$E$28,0)</f>
        <v>4559</v>
      </c>
      <c r="T81" s="70">
        <f t="shared" si="47"/>
        <v>1481.675</v>
      </c>
      <c r="U81" s="6">
        <f>ROUND('2,1'!J81*'1,2'!$E$28,0)</f>
        <v>4981</v>
      </c>
      <c r="V81" s="6">
        <f t="shared" si="48"/>
        <v>4150.8333333333339</v>
      </c>
      <c r="W81" s="70">
        <f t="shared" si="49"/>
        <v>1349.0208333333335</v>
      </c>
      <c r="X81" s="14"/>
      <c r="Y81" s="14"/>
      <c r="AA81" s="14"/>
      <c r="AC81" s="14"/>
      <c r="AE81" s="14"/>
    </row>
    <row r="82" spans="1:31" ht="12.75" customHeight="1" x14ac:dyDescent="0.2">
      <c r="A82" s="4">
        <v>73</v>
      </c>
      <c r="B82" s="4" t="s">
        <v>158</v>
      </c>
      <c r="C82" s="5" t="s">
        <v>159</v>
      </c>
      <c r="D82" s="4" t="s">
        <v>15</v>
      </c>
      <c r="E82" s="6">
        <f>ROUND('2,1'!E82*'1,2'!$E$28,0)</f>
        <v>667</v>
      </c>
      <c r="F82" s="70">
        <f t="shared" si="40"/>
        <v>216.77500000000001</v>
      </c>
      <c r="G82" s="6">
        <f>ROUND('2,1'!F82*'1,2'!$E$28,0)</f>
        <v>732</v>
      </c>
      <c r="H82" s="6">
        <f t="shared" si="41"/>
        <v>610</v>
      </c>
      <c r="I82" s="70">
        <f t="shared" si="42"/>
        <v>198.25</v>
      </c>
      <c r="J82" s="6" t="e">
        <f>ROUND('2,1'!#REF!*'1,2'!$E$28,0)</f>
        <v>#REF!</v>
      </c>
      <c r="K82" s="6" t="e">
        <f>ROUND('2,1'!#REF!*'1,2'!$E$28,0)</f>
        <v>#REF!</v>
      </c>
      <c r="L82" s="6" t="e">
        <f>ROUND('2,1'!#REF!*'1,2'!$E$28,0)</f>
        <v>#REF!</v>
      </c>
      <c r="M82" s="6" t="e">
        <f>ROUND('2,1'!#REF!*'1,2'!$E$28,0)</f>
        <v>#REF!</v>
      </c>
      <c r="N82" s="6">
        <f>ROUND('2,1'!G82*'1,2'!$E$28,0)</f>
        <v>1178</v>
      </c>
      <c r="O82" s="70">
        <f t="shared" si="44"/>
        <v>382.85</v>
      </c>
      <c r="P82" s="6">
        <f>ROUND('2,1'!H82*'1,2'!$E$28,0)</f>
        <v>1298</v>
      </c>
      <c r="Q82" s="6">
        <f t="shared" si="45"/>
        <v>1081.6666666666667</v>
      </c>
      <c r="R82" s="70">
        <f t="shared" si="46"/>
        <v>351.54166666666669</v>
      </c>
      <c r="S82" s="6">
        <f>ROUND('2,1'!I82*'1,2'!$E$28,0)</f>
        <v>1490</v>
      </c>
      <c r="T82" s="70">
        <f t="shared" si="47"/>
        <v>484.25</v>
      </c>
      <c r="U82" s="6">
        <f>ROUND('2,1'!J82*'1,2'!$E$28,0)</f>
        <v>1628</v>
      </c>
      <c r="V82" s="6">
        <f t="shared" si="48"/>
        <v>1356.6666666666667</v>
      </c>
      <c r="W82" s="70">
        <f t="shared" si="49"/>
        <v>440.91666666666669</v>
      </c>
      <c r="X82" s="14"/>
      <c r="Y82" s="14"/>
      <c r="AA82" s="14"/>
      <c r="AC82" s="14"/>
      <c r="AE82" s="14"/>
    </row>
    <row r="83" spans="1:31" ht="12.75" customHeight="1" x14ac:dyDescent="0.2">
      <c r="A83" s="4">
        <v>74</v>
      </c>
      <c r="B83" s="4" t="s">
        <v>160</v>
      </c>
      <c r="C83" s="5" t="s">
        <v>161</v>
      </c>
      <c r="D83" s="4" t="s">
        <v>15</v>
      </c>
      <c r="E83" s="6">
        <f>ROUND('2,1'!E83*'1,2'!$E$28,0)</f>
        <v>869</v>
      </c>
      <c r="F83" s="70">
        <f t="shared" si="40"/>
        <v>282.42500000000001</v>
      </c>
      <c r="G83" s="6">
        <f>ROUND('2,1'!F83*'1,2'!$E$28,0)</f>
        <v>958</v>
      </c>
      <c r="H83" s="6">
        <f t="shared" si="41"/>
        <v>798.33333333333337</v>
      </c>
      <c r="I83" s="70">
        <f t="shared" si="42"/>
        <v>259.45833333333337</v>
      </c>
      <c r="J83" s="6" t="e">
        <f>ROUND('2,1'!#REF!*'1,2'!$E$28,0)</f>
        <v>#REF!</v>
      </c>
      <c r="K83" s="6" t="e">
        <f>ROUND('2,1'!#REF!*'1,2'!$E$28,0)</f>
        <v>#REF!</v>
      </c>
      <c r="L83" s="6" t="e">
        <f>ROUND('2,1'!#REF!*'1,2'!$E$28,0)</f>
        <v>#REF!</v>
      </c>
      <c r="M83" s="6" t="e">
        <f>ROUND('2,1'!#REF!*'1,2'!$E$28,0)</f>
        <v>#REF!</v>
      </c>
      <c r="N83" s="6">
        <f>ROUND('2,1'!G83*'1,2'!$E$28,0)</f>
        <v>1536</v>
      </c>
      <c r="O83" s="70">
        <f t="shared" si="44"/>
        <v>499.20000000000005</v>
      </c>
      <c r="P83" s="6">
        <f>ROUND('2,1'!H83*'1,2'!$E$28,0)</f>
        <v>1696</v>
      </c>
      <c r="Q83" s="6">
        <f t="shared" si="45"/>
        <v>1413.3333333333335</v>
      </c>
      <c r="R83" s="70">
        <f t="shared" si="46"/>
        <v>459.33333333333337</v>
      </c>
      <c r="S83" s="6">
        <f>ROUND('2,1'!I83*'1,2'!$E$28,0)</f>
        <v>1946</v>
      </c>
      <c r="T83" s="70">
        <f t="shared" si="47"/>
        <v>632.45000000000005</v>
      </c>
      <c r="U83" s="6">
        <f>ROUND('2,1'!J83*'1,2'!$E$28,0)</f>
        <v>2126</v>
      </c>
      <c r="V83" s="6">
        <f t="shared" si="48"/>
        <v>1771.6666666666667</v>
      </c>
      <c r="W83" s="70">
        <f t="shared" si="49"/>
        <v>575.79166666666674</v>
      </c>
      <c r="X83" s="14"/>
      <c r="Y83" s="14"/>
      <c r="AA83" s="14"/>
      <c r="AC83" s="14"/>
      <c r="AE83" s="14"/>
    </row>
    <row r="84" spans="1:31" ht="12.75" customHeight="1" x14ac:dyDescent="0.2">
      <c r="A84" s="4">
        <v>75</v>
      </c>
      <c r="B84" s="4" t="s">
        <v>162</v>
      </c>
      <c r="C84" s="5" t="s">
        <v>163</v>
      </c>
      <c r="D84" s="4" t="s">
        <v>15</v>
      </c>
      <c r="E84" s="6">
        <f>ROUND('2,1'!E84*'1,2'!$E$28,0)</f>
        <v>1020</v>
      </c>
      <c r="F84" s="70">
        <f t="shared" si="40"/>
        <v>331.5</v>
      </c>
      <c r="G84" s="6">
        <f>ROUND('2,1'!F84*'1,2'!$E$28,0)</f>
        <v>1124</v>
      </c>
      <c r="H84" s="6">
        <f t="shared" si="41"/>
        <v>936.66666666666674</v>
      </c>
      <c r="I84" s="70">
        <f t="shared" si="42"/>
        <v>304.41666666666669</v>
      </c>
      <c r="J84" s="6" t="e">
        <f>ROUND('2,1'!#REF!*'1,2'!$E$28,0)</f>
        <v>#REF!</v>
      </c>
      <c r="K84" s="6" t="e">
        <f>ROUND('2,1'!#REF!*'1,2'!$E$28,0)</f>
        <v>#REF!</v>
      </c>
      <c r="L84" s="6" t="e">
        <f>ROUND('2,1'!#REF!*'1,2'!$E$28,0)</f>
        <v>#REF!</v>
      </c>
      <c r="M84" s="6" t="e">
        <f>ROUND('2,1'!#REF!*'1,2'!$E$28,0)</f>
        <v>#REF!</v>
      </c>
      <c r="N84" s="6">
        <f>ROUND('2,1'!G84*'1,2'!$E$28,0)</f>
        <v>1802</v>
      </c>
      <c r="O84" s="70">
        <f t="shared" si="44"/>
        <v>585.65</v>
      </c>
      <c r="P84" s="6">
        <f>ROUND('2,1'!H84*'1,2'!$E$28,0)</f>
        <v>1986</v>
      </c>
      <c r="Q84" s="6">
        <f t="shared" si="45"/>
        <v>1655</v>
      </c>
      <c r="R84" s="70">
        <f t="shared" si="46"/>
        <v>537.875</v>
      </c>
      <c r="S84" s="6">
        <f>ROUND('2,1'!I84*'1,2'!$E$28,0)</f>
        <v>2281</v>
      </c>
      <c r="T84" s="70">
        <f t="shared" si="47"/>
        <v>741.32500000000005</v>
      </c>
      <c r="U84" s="6">
        <f>ROUND('2,1'!J84*'1,2'!$E$28,0)</f>
        <v>2491</v>
      </c>
      <c r="V84" s="6">
        <f t="shared" si="48"/>
        <v>2075.8333333333335</v>
      </c>
      <c r="W84" s="70">
        <f t="shared" si="49"/>
        <v>674.64583333333337</v>
      </c>
      <c r="X84" s="14"/>
      <c r="Y84" s="14"/>
      <c r="AA84" s="14"/>
      <c r="AC84" s="14"/>
      <c r="AE84" s="14"/>
    </row>
    <row r="85" spans="1:31" ht="12.75" customHeight="1" x14ac:dyDescent="0.2">
      <c r="A85" s="4">
        <v>76</v>
      </c>
      <c r="B85" s="4" t="s">
        <v>164</v>
      </c>
      <c r="C85" s="5" t="s">
        <v>165</v>
      </c>
      <c r="D85" s="4" t="s">
        <v>15</v>
      </c>
      <c r="E85" s="6">
        <f>ROUND('2,1'!E85*'1,2'!$E$28,0)</f>
        <v>1631</v>
      </c>
      <c r="F85" s="70">
        <f t="shared" si="40"/>
        <v>530.07500000000005</v>
      </c>
      <c r="G85" s="6">
        <f>ROUND('2,1'!F85*'1,2'!$E$28,0)</f>
        <v>0</v>
      </c>
      <c r="H85" s="6">
        <f t="shared" si="41"/>
        <v>0</v>
      </c>
      <c r="I85" s="70">
        <f t="shared" si="42"/>
        <v>0</v>
      </c>
      <c r="J85" s="6" t="e">
        <f>ROUND('2,1'!#REF!*'1,2'!$E$28,0)</f>
        <v>#REF!</v>
      </c>
      <c r="K85" s="6" t="e">
        <f>ROUND('2,1'!#REF!*'1,2'!$E$28,0)</f>
        <v>#REF!</v>
      </c>
      <c r="L85" s="6" t="e">
        <f>ROUND('2,1'!#REF!*'1,2'!$E$28,0)</f>
        <v>#REF!</v>
      </c>
      <c r="M85" s="6" t="e">
        <f>ROUND('2,1'!#REF!*'1,2'!$E$28,0)</f>
        <v>#REF!</v>
      </c>
      <c r="N85" s="6">
        <f>ROUND('2,1'!G85*'1,2'!$E$28,0)</f>
        <v>2882</v>
      </c>
      <c r="O85" s="70">
        <f t="shared" si="44"/>
        <v>936.65</v>
      </c>
      <c r="P85" s="6">
        <f>ROUND('2,1'!H85*'1,2'!$E$28,0)</f>
        <v>0</v>
      </c>
      <c r="Q85" s="6">
        <f t="shared" si="45"/>
        <v>0</v>
      </c>
      <c r="R85" s="70">
        <f t="shared" si="46"/>
        <v>0</v>
      </c>
      <c r="S85" s="6">
        <f>ROUND('2,1'!I85*'1,2'!$E$28,0)</f>
        <v>3647</v>
      </c>
      <c r="T85" s="70">
        <f t="shared" si="47"/>
        <v>1185.2750000000001</v>
      </c>
      <c r="U85" s="6">
        <f>ROUND('2,1'!J85*'1,2'!$E$28,0)</f>
        <v>0</v>
      </c>
      <c r="V85" s="6">
        <f t="shared" si="48"/>
        <v>0</v>
      </c>
      <c r="W85" s="70">
        <f t="shared" si="49"/>
        <v>0</v>
      </c>
      <c r="X85" s="14"/>
      <c r="Y85" s="14"/>
      <c r="AA85" s="14"/>
      <c r="AC85" s="14"/>
      <c r="AE85" s="14"/>
    </row>
    <row r="86" spans="1:31" ht="12.75" customHeight="1" x14ac:dyDescent="0.2">
      <c r="A86" s="4">
        <v>77</v>
      </c>
      <c r="B86" s="4" t="s">
        <v>166</v>
      </c>
      <c r="C86" s="5" t="s">
        <v>167</v>
      </c>
      <c r="D86" s="4" t="s">
        <v>15</v>
      </c>
      <c r="E86" s="6">
        <f>ROUND('2,1'!E86*'1,2'!$E$28,0)</f>
        <v>4096</v>
      </c>
      <c r="F86" s="70">
        <f t="shared" si="40"/>
        <v>1331.2</v>
      </c>
      <c r="G86" s="6">
        <f>ROUND('2,1'!F86*'1,2'!$E$28,0)</f>
        <v>0</v>
      </c>
      <c r="H86" s="6">
        <f t="shared" si="41"/>
        <v>0</v>
      </c>
      <c r="I86" s="70">
        <f t="shared" si="42"/>
        <v>0</v>
      </c>
      <c r="J86" s="6" t="e">
        <f>ROUND('2,1'!#REF!*'1,2'!$E$28,0)</f>
        <v>#REF!</v>
      </c>
      <c r="K86" s="6" t="e">
        <f>ROUND('2,1'!#REF!*'1,2'!$E$28,0)</f>
        <v>#REF!</v>
      </c>
      <c r="L86" s="6" t="e">
        <f>ROUND('2,1'!#REF!*'1,2'!$E$28,0)</f>
        <v>#REF!</v>
      </c>
      <c r="M86" s="6" t="e">
        <f>ROUND('2,1'!#REF!*'1,2'!$E$28,0)</f>
        <v>#REF!</v>
      </c>
      <c r="N86" s="6">
        <f>ROUND('2,1'!G86*'1,2'!$E$28,0)</f>
        <v>7337</v>
      </c>
      <c r="O86" s="70">
        <f t="shared" si="44"/>
        <v>2384.5250000000001</v>
      </c>
      <c r="P86" s="6">
        <f>ROUND('2,1'!H86*'1,2'!$E$28,0)</f>
        <v>0</v>
      </c>
      <c r="Q86" s="6">
        <f t="shared" si="45"/>
        <v>0</v>
      </c>
      <c r="R86" s="70">
        <f t="shared" si="46"/>
        <v>0</v>
      </c>
      <c r="S86" s="6">
        <f>ROUND('2,1'!I86*'1,2'!$E$28,0)</f>
        <v>9064</v>
      </c>
      <c r="T86" s="70">
        <f t="shared" si="47"/>
        <v>2945.8</v>
      </c>
      <c r="U86" s="6">
        <f>ROUND('2,1'!J86*'1,2'!$E$28,0)</f>
        <v>0</v>
      </c>
      <c r="V86" s="6">
        <f t="shared" si="48"/>
        <v>0</v>
      </c>
      <c r="W86" s="70">
        <f t="shared" si="49"/>
        <v>0</v>
      </c>
      <c r="X86" s="14"/>
      <c r="Y86" s="14"/>
      <c r="AA86" s="14"/>
      <c r="AC86" s="14"/>
      <c r="AE86" s="14"/>
    </row>
    <row r="87" spans="1:31" ht="24.75" customHeight="1" x14ac:dyDescent="0.2">
      <c r="A87" s="4">
        <v>78</v>
      </c>
      <c r="B87" s="4" t="s">
        <v>168</v>
      </c>
      <c r="C87" s="5" t="s">
        <v>169</v>
      </c>
      <c r="D87" s="4" t="s">
        <v>15</v>
      </c>
      <c r="E87" s="6">
        <f>ROUND('2,1'!E87*'1,2'!$E$28,0)</f>
        <v>869</v>
      </c>
      <c r="F87" s="70">
        <f t="shared" si="40"/>
        <v>282.42500000000001</v>
      </c>
      <c r="G87" s="6">
        <f>ROUND('2,1'!F87*'1,2'!$E$28,0)</f>
        <v>957</v>
      </c>
      <c r="H87" s="6">
        <f t="shared" si="41"/>
        <v>797.5</v>
      </c>
      <c r="I87" s="70">
        <f t="shared" si="42"/>
        <v>259.1875</v>
      </c>
      <c r="J87" s="6" t="e">
        <f>ROUND('2,1'!#REF!*'1,2'!$E$28,0)</f>
        <v>#REF!</v>
      </c>
      <c r="K87" s="6" t="e">
        <f>ROUND('2,1'!#REF!*'1,2'!$E$28,0)</f>
        <v>#REF!</v>
      </c>
      <c r="L87" s="6" t="e">
        <f>ROUND('2,1'!#REF!*'1,2'!$E$28,0)</f>
        <v>#REF!</v>
      </c>
      <c r="M87" s="6" t="e">
        <f>ROUND('2,1'!#REF!*'1,2'!$E$28,0)</f>
        <v>#REF!</v>
      </c>
      <c r="N87" s="6">
        <f>ROUND('2,1'!G87*'1,2'!$E$28,0)</f>
        <v>1544</v>
      </c>
      <c r="O87" s="70">
        <f t="shared" si="44"/>
        <v>501.8</v>
      </c>
      <c r="P87" s="6">
        <f>ROUND('2,1'!H87*'1,2'!$E$28,0)</f>
        <v>1700</v>
      </c>
      <c r="Q87" s="6">
        <f t="shared" si="45"/>
        <v>1416.6666666666667</v>
      </c>
      <c r="R87" s="70">
        <f t="shared" si="46"/>
        <v>460.41666666666669</v>
      </c>
      <c r="S87" s="6">
        <f>ROUND('2,1'!I87*'1,2'!$E$28,0)</f>
        <v>1923</v>
      </c>
      <c r="T87" s="70">
        <f t="shared" si="47"/>
        <v>624.97500000000002</v>
      </c>
      <c r="U87" s="6">
        <f>ROUND('2,1'!J87*'1,2'!$E$28,0)</f>
        <v>2098</v>
      </c>
      <c r="V87" s="6">
        <f t="shared" si="48"/>
        <v>1748.3333333333335</v>
      </c>
      <c r="W87" s="70">
        <f t="shared" si="49"/>
        <v>568.20833333333337</v>
      </c>
      <c r="X87" s="14"/>
      <c r="Y87" s="14"/>
      <c r="AA87" s="14"/>
      <c r="AC87" s="14"/>
      <c r="AE87" s="14"/>
    </row>
    <row r="88" spans="1:31" ht="36.75" customHeight="1" x14ac:dyDescent="0.2">
      <c r="A88" s="4">
        <v>79</v>
      </c>
      <c r="B88" s="4" t="s">
        <v>170</v>
      </c>
      <c r="C88" s="5" t="s">
        <v>171</v>
      </c>
      <c r="D88" s="4" t="s">
        <v>15</v>
      </c>
      <c r="E88" s="6">
        <f>E87*0.7</f>
        <v>608.29999999999995</v>
      </c>
      <c r="F88" s="70">
        <f t="shared" si="40"/>
        <v>197.69749999999999</v>
      </c>
      <c r="G88" s="6">
        <f>G87*0.7</f>
        <v>669.9</v>
      </c>
      <c r="H88" s="6">
        <f t="shared" si="41"/>
        <v>558.25</v>
      </c>
      <c r="I88" s="70">
        <f t="shared" si="42"/>
        <v>181.43125000000001</v>
      </c>
      <c r="J88" s="6" t="e">
        <f t="shared" ref="J88:U88" si="51">J87*0.7</f>
        <v>#REF!</v>
      </c>
      <c r="K88" s="6" t="e">
        <f t="shared" si="51"/>
        <v>#REF!</v>
      </c>
      <c r="L88" s="6" t="e">
        <f t="shared" si="51"/>
        <v>#REF!</v>
      </c>
      <c r="M88" s="6" t="e">
        <f t="shared" si="51"/>
        <v>#REF!</v>
      </c>
      <c r="N88" s="6">
        <f t="shared" si="51"/>
        <v>1080.8</v>
      </c>
      <c r="O88" s="70">
        <f t="shared" si="44"/>
        <v>351.26</v>
      </c>
      <c r="P88" s="6">
        <f t="shared" si="51"/>
        <v>1190</v>
      </c>
      <c r="Q88" s="6">
        <f t="shared" si="45"/>
        <v>991.66666666666674</v>
      </c>
      <c r="R88" s="70">
        <f t="shared" si="46"/>
        <v>322.29166666666669</v>
      </c>
      <c r="S88" s="6">
        <f t="shared" si="51"/>
        <v>1346.1</v>
      </c>
      <c r="T88" s="70">
        <f t="shared" si="47"/>
        <v>437.48249999999996</v>
      </c>
      <c r="U88" s="6">
        <f t="shared" si="51"/>
        <v>1468.6</v>
      </c>
      <c r="V88" s="6">
        <f t="shared" si="48"/>
        <v>1223.8333333333333</v>
      </c>
      <c r="W88" s="70">
        <f t="shared" si="49"/>
        <v>397.74583333333334</v>
      </c>
      <c r="X88" s="14"/>
      <c r="Y88" s="14"/>
      <c r="AA88" s="14"/>
      <c r="AC88" s="14"/>
      <c r="AE88" s="14"/>
    </row>
    <row r="89" spans="1:31" ht="24.75" customHeight="1" x14ac:dyDescent="0.2">
      <c r="A89" s="4">
        <v>80</v>
      </c>
      <c r="B89" s="4" t="s">
        <v>172</v>
      </c>
      <c r="C89" s="5" t="s">
        <v>173</v>
      </c>
      <c r="D89" s="4" t="s">
        <v>15</v>
      </c>
      <c r="E89" s="6">
        <f>ROUND('2,1'!E89*'1,2'!$E$28,0)</f>
        <v>1381</v>
      </c>
      <c r="F89" s="70">
        <f t="shared" si="40"/>
        <v>448.82499999999999</v>
      </c>
      <c r="G89" s="6">
        <f>ROUND('2,1'!F89*'1,2'!$E$28,0)</f>
        <v>1517</v>
      </c>
      <c r="H89" s="6">
        <f t="shared" si="41"/>
        <v>1264.1666666666667</v>
      </c>
      <c r="I89" s="70">
        <f t="shared" si="42"/>
        <v>410.85416666666669</v>
      </c>
      <c r="J89" s="6" t="e">
        <f>ROUND('2,1'!#REF!*'1,2'!$E$28,0)</f>
        <v>#REF!</v>
      </c>
      <c r="K89" s="6" t="e">
        <f>ROUND('2,1'!#REF!*'1,2'!$E$28,0)</f>
        <v>#REF!</v>
      </c>
      <c r="L89" s="6" t="e">
        <f>ROUND('2,1'!#REF!*'1,2'!$E$28,0)</f>
        <v>#REF!</v>
      </c>
      <c r="M89" s="6" t="e">
        <f>ROUND('2,1'!#REF!*'1,2'!$E$28,0)</f>
        <v>#REF!</v>
      </c>
      <c r="N89" s="6">
        <f>ROUND('2,1'!G89*'1,2'!$E$28,0)</f>
        <v>2451</v>
      </c>
      <c r="O89" s="70">
        <f t="shared" si="44"/>
        <v>796.57500000000005</v>
      </c>
      <c r="P89" s="6">
        <f>ROUND('2,1'!H89*'1,2'!$E$28,0)</f>
        <v>2701</v>
      </c>
      <c r="Q89" s="6">
        <f t="shared" si="45"/>
        <v>2250.8333333333335</v>
      </c>
      <c r="R89" s="70">
        <f t="shared" si="46"/>
        <v>731.52083333333337</v>
      </c>
      <c r="S89" s="6">
        <f>ROUND('2,1'!I89*'1,2'!$E$28,0)</f>
        <v>3053</v>
      </c>
      <c r="T89" s="70">
        <f t="shared" si="47"/>
        <v>992.22500000000002</v>
      </c>
      <c r="U89" s="6">
        <f>ROUND('2,1'!J89*'1,2'!$E$28,0)</f>
        <v>3334</v>
      </c>
      <c r="V89" s="6">
        <f t="shared" si="48"/>
        <v>2778.3333333333335</v>
      </c>
      <c r="W89" s="70">
        <f t="shared" si="49"/>
        <v>902.95833333333337</v>
      </c>
      <c r="X89" s="14"/>
      <c r="Y89" s="14"/>
      <c r="AA89" s="14"/>
      <c r="AC89" s="14"/>
      <c r="AE89" s="14"/>
    </row>
    <row r="90" spans="1:31" ht="36.75" customHeight="1" x14ac:dyDescent="0.2">
      <c r="A90" s="4">
        <v>81</v>
      </c>
      <c r="B90" s="4" t="s">
        <v>174</v>
      </c>
      <c r="C90" s="5" t="s">
        <v>175</v>
      </c>
      <c r="D90" s="4" t="s">
        <v>15</v>
      </c>
      <c r="E90" s="6">
        <f>E89*0.7</f>
        <v>966.69999999999993</v>
      </c>
      <c r="F90" s="70">
        <f t="shared" si="40"/>
        <v>314.17750000000001</v>
      </c>
      <c r="G90" s="6">
        <f>G89*0.7</f>
        <v>1061.8999999999999</v>
      </c>
      <c r="H90" s="6">
        <f t="shared" si="41"/>
        <v>884.91666666666663</v>
      </c>
      <c r="I90" s="70">
        <f t="shared" si="42"/>
        <v>287.59791666666666</v>
      </c>
      <c r="J90" s="6" t="e">
        <f t="shared" ref="J90:U90" si="52">J89*0.7</f>
        <v>#REF!</v>
      </c>
      <c r="K90" s="6" t="e">
        <f t="shared" si="52"/>
        <v>#REF!</v>
      </c>
      <c r="L90" s="6" t="e">
        <f t="shared" si="52"/>
        <v>#REF!</v>
      </c>
      <c r="M90" s="6" t="e">
        <f t="shared" si="52"/>
        <v>#REF!</v>
      </c>
      <c r="N90" s="6">
        <f t="shared" si="52"/>
        <v>1715.6999999999998</v>
      </c>
      <c r="O90" s="70">
        <f t="shared" si="44"/>
        <v>557.60249999999996</v>
      </c>
      <c r="P90" s="6">
        <f t="shared" si="52"/>
        <v>1890.6999999999998</v>
      </c>
      <c r="Q90" s="6">
        <f t="shared" si="45"/>
        <v>1575.5833333333333</v>
      </c>
      <c r="R90" s="70">
        <f t="shared" si="46"/>
        <v>512.0645833333333</v>
      </c>
      <c r="S90" s="6">
        <f t="shared" si="52"/>
        <v>2137.1</v>
      </c>
      <c r="T90" s="70">
        <f t="shared" si="47"/>
        <v>694.5575</v>
      </c>
      <c r="U90" s="6">
        <f t="shared" si="52"/>
        <v>2333.7999999999997</v>
      </c>
      <c r="V90" s="6">
        <f t="shared" si="48"/>
        <v>1944.8333333333333</v>
      </c>
      <c r="W90" s="70">
        <f t="shared" si="49"/>
        <v>632.07083333333333</v>
      </c>
      <c r="X90" s="14"/>
      <c r="Y90" s="14"/>
      <c r="AA90" s="14"/>
      <c r="AC90" s="14"/>
      <c r="AE90" s="14"/>
    </row>
    <row r="91" spans="1:31" ht="24.75" customHeight="1" x14ac:dyDescent="0.2">
      <c r="A91" s="4">
        <v>82</v>
      </c>
      <c r="B91" s="4" t="s">
        <v>176</v>
      </c>
      <c r="C91" s="5" t="s">
        <v>177</v>
      </c>
      <c r="D91" s="4" t="s">
        <v>15</v>
      </c>
      <c r="E91" s="6">
        <f>ROUND('2,1'!E91*'1,2'!$E$28,0)</f>
        <v>670</v>
      </c>
      <c r="F91" s="70">
        <f t="shared" si="40"/>
        <v>217.75</v>
      </c>
      <c r="G91" s="6">
        <f>ROUND('2,1'!F91*'1,2'!$E$28,0)</f>
        <v>739</v>
      </c>
      <c r="H91" s="6">
        <f t="shared" si="41"/>
        <v>615.83333333333337</v>
      </c>
      <c r="I91" s="70">
        <f t="shared" si="42"/>
        <v>200.14583333333334</v>
      </c>
      <c r="J91" s="6" t="e">
        <f>ROUND('2,1'!#REF!*'1,2'!$E$28,0)</f>
        <v>#REF!</v>
      </c>
      <c r="K91" s="6" t="e">
        <f>ROUND('2,1'!#REF!*'1,2'!$E$28,0)</f>
        <v>#REF!</v>
      </c>
      <c r="L91" s="6" t="e">
        <f>ROUND('2,1'!#REF!*'1,2'!$E$28,0)</f>
        <v>#REF!</v>
      </c>
      <c r="M91" s="6" t="e">
        <f>ROUND('2,1'!#REF!*'1,2'!$E$28,0)</f>
        <v>#REF!</v>
      </c>
      <c r="N91" s="6">
        <f>ROUND('2,1'!G91*'1,2'!$E$28,0)</f>
        <v>1238</v>
      </c>
      <c r="O91" s="70">
        <f t="shared" si="44"/>
        <v>402.35</v>
      </c>
      <c r="P91" s="6">
        <f>ROUND('2,1'!H91*'1,2'!$E$28,0)</f>
        <v>1366</v>
      </c>
      <c r="Q91" s="6">
        <f t="shared" si="45"/>
        <v>1138.3333333333335</v>
      </c>
      <c r="R91" s="70">
        <f t="shared" si="46"/>
        <v>369.95833333333337</v>
      </c>
      <c r="S91" s="6">
        <f>ROUND('2,1'!I91*'1,2'!$E$28,0)</f>
        <v>1449</v>
      </c>
      <c r="T91" s="70">
        <f t="shared" si="47"/>
        <v>470.92500000000001</v>
      </c>
      <c r="U91" s="6">
        <f>ROUND('2,1'!J91*'1,2'!$E$28,0)</f>
        <v>1588</v>
      </c>
      <c r="V91" s="6">
        <f t="shared" si="48"/>
        <v>1323.3333333333335</v>
      </c>
      <c r="W91" s="70">
        <f t="shared" si="49"/>
        <v>430.08333333333337</v>
      </c>
      <c r="X91" s="14"/>
      <c r="Y91" s="14"/>
      <c r="AA91" s="14"/>
      <c r="AC91" s="14"/>
      <c r="AE91" s="14"/>
    </row>
    <row r="92" spans="1:31" ht="24.75" customHeight="1" x14ac:dyDescent="0.2">
      <c r="A92" s="4">
        <v>83</v>
      </c>
      <c r="B92" s="4" t="s">
        <v>178</v>
      </c>
      <c r="C92" s="5" t="s">
        <v>179</v>
      </c>
      <c r="D92" s="4" t="s">
        <v>15</v>
      </c>
      <c r="E92" s="6">
        <f>ROUND('2,1'!E92*'1,2'!$E$28,0)</f>
        <v>855</v>
      </c>
      <c r="F92" s="70">
        <f t="shared" si="40"/>
        <v>277.875</v>
      </c>
      <c r="G92" s="6">
        <f>ROUND('2,1'!F92*'1,2'!$E$28,0)</f>
        <v>940</v>
      </c>
      <c r="H92" s="6">
        <f t="shared" si="41"/>
        <v>783.33333333333337</v>
      </c>
      <c r="I92" s="70">
        <f t="shared" si="42"/>
        <v>254.58333333333334</v>
      </c>
      <c r="J92" s="6" t="e">
        <f>ROUND('2,1'!#REF!*'1,2'!$E$28,0)</f>
        <v>#REF!</v>
      </c>
      <c r="K92" s="6" t="e">
        <f>ROUND('2,1'!#REF!*'1,2'!$E$28,0)</f>
        <v>#REF!</v>
      </c>
      <c r="L92" s="6" t="e">
        <f>ROUND('2,1'!#REF!*'1,2'!$E$28,0)</f>
        <v>#REF!</v>
      </c>
      <c r="M92" s="6" t="e">
        <f>ROUND('2,1'!#REF!*'1,2'!$E$28,0)</f>
        <v>#REF!</v>
      </c>
      <c r="N92" s="6">
        <f>ROUND('2,1'!G92*'1,2'!$E$28,0)</f>
        <v>1577</v>
      </c>
      <c r="O92" s="70">
        <f t="shared" si="44"/>
        <v>512.52499999999998</v>
      </c>
      <c r="P92" s="6">
        <f>ROUND('2,1'!H92*'1,2'!$E$28,0)</f>
        <v>1736</v>
      </c>
      <c r="Q92" s="6">
        <f t="shared" si="45"/>
        <v>1446.6666666666667</v>
      </c>
      <c r="R92" s="70">
        <f t="shared" si="46"/>
        <v>470.16666666666669</v>
      </c>
      <c r="S92" s="6">
        <f>ROUND('2,1'!I92*'1,2'!$E$28,0)</f>
        <v>1844</v>
      </c>
      <c r="T92" s="70">
        <f t="shared" si="47"/>
        <v>599.30000000000007</v>
      </c>
      <c r="U92" s="6">
        <f>ROUND('2,1'!J92*'1,2'!$E$28,0)</f>
        <v>2018</v>
      </c>
      <c r="V92" s="6">
        <f t="shared" si="48"/>
        <v>1681.6666666666667</v>
      </c>
      <c r="W92" s="70">
        <f t="shared" si="49"/>
        <v>546.54166666666674</v>
      </c>
      <c r="X92" s="14"/>
      <c r="Y92" s="14"/>
      <c r="AA92" s="14"/>
      <c r="AC92" s="14"/>
      <c r="AE92" s="14"/>
    </row>
    <row r="93" spans="1:31" ht="24.75" customHeight="1" x14ac:dyDescent="0.2">
      <c r="A93" s="4">
        <v>84</v>
      </c>
      <c r="B93" s="4" t="s">
        <v>180</v>
      </c>
      <c r="C93" s="5" t="s">
        <v>181</v>
      </c>
      <c r="D93" s="4" t="s">
        <v>15</v>
      </c>
      <c r="E93" s="6">
        <f>ROUND('2,1'!E93*'1,2'!$E$28,0)</f>
        <v>1159</v>
      </c>
      <c r="F93" s="70">
        <f t="shared" si="40"/>
        <v>376.67500000000001</v>
      </c>
      <c r="G93" s="6">
        <f>ROUND('2,1'!F93*'1,2'!$E$28,0)</f>
        <v>0</v>
      </c>
      <c r="H93" s="6">
        <f t="shared" si="41"/>
        <v>0</v>
      </c>
      <c r="I93" s="70">
        <f t="shared" si="42"/>
        <v>0</v>
      </c>
      <c r="J93" s="6" t="e">
        <f>ROUND('2,1'!#REF!*'1,2'!$E$28,0)</f>
        <v>#REF!</v>
      </c>
      <c r="K93" s="6" t="e">
        <f>ROUND('2,1'!#REF!*'1,2'!$E$28,0)</f>
        <v>#REF!</v>
      </c>
      <c r="L93" s="6" t="e">
        <f>ROUND('2,1'!#REF!*'1,2'!$E$28,0)</f>
        <v>#REF!</v>
      </c>
      <c r="M93" s="6" t="e">
        <f>ROUND('2,1'!#REF!*'1,2'!$E$28,0)</f>
        <v>#REF!</v>
      </c>
      <c r="N93" s="6">
        <f>ROUND('2,1'!G93*'1,2'!$E$28,0)</f>
        <v>2138</v>
      </c>
      <c r="O93" s="70">
        <f t="shared" si="44"/>
        <v>694.85</v>
      </c>
      <c r="P93" s="6">
        <f>ROUND('2,1'!H93*'1,2'!$E$28,0)</f>
        <v>0</v>
      </c>
      <c r="Q93" s="6">
        <f t="shared" si="45"/>
        <v>0</v>
      </c>
      <c r="R93" s="70">
        <f t="shared" si="46"/>
        <v>0</v>
      </c>
      <c r="S93" s="6">
        <f>ROUND('2,1'!I93*'1,2'!$E$28,0)</f>
        <v>2504</v>
      </c>
      <c r="T93" s="70">
        <f t="shared" si="47"/>
        <v>813.80000000000007</v>
      </c>
      <c r="U93" s="6">
        <f>ROUND('2,1'!J93*'1,2'!$E$28,0)</f>
        <v>0</v>
      </c>
      <c r="V93" s="6">
        <f t="shared" si="48"/>
        <v>0</v>
      </c>
      <c r="W93" s="70">
        <f t="shared" si="49"/>
        <v>0</v>
      </c>
      <c r="X93" s="14"/>
      <c r="Y93" s="14"/>
      <c r="AA93" s="14"/>
      <c r="AC93" s="14"/>
      <c r="AE93" s="14"/>
    </row>
    <row r="94" spans="1:31" ht="24.75" customHeight="1" x14ac:dyDescent="0.2">
      <c r="A94" s="4">
        <v>85</v>
      </c>
      <c r="B94" s="4" t="s">
        <v>182</v>
      </c>
      <c r="C94" s="5" t="s">
        <v>183</v>
      </c>
      <c r="D94" s="4" t="s">
        <v>15</v>
      </c>
      <c r="E94" s="6">
        <f>ROUND('2,1'!E94*'1,2'!$E$28,0)</f>
        <v>1526</v>
      </c>
      <c r="F94" s="70">
        <f t="shared" si="40"/>
        <v>495.95</v>
      </c>
      <c r="G94" s="6">
        <f>ROUND('2,1'!F94*'1,2'!$E$28,0)</f>
        <v>0</v>
      </c>
      <c r="H94" s="6">
        <f t="shared" si="41"/>
        <v>0</v>
      </c>
      <c r="I94" s="70">
        <f t="shared" si="42"/>
        <v>0</v>
      </c>
      <c r="J94" s="6" t="e">
        <f>ROUND('2,1'!#REF!*'1,2'!$E$28,0)</f>
        <v>#REF!</v>
      </c>
      <c r="K94" s="6" t="e">
        <f>ROUND('2,1'!#REF!*'1,2'!$E$28,0)</f>
        <v>#REF!</v>
      </c>
      <c r="L94" s="6" t="e">
        <f>ROUND('2,1'!#REF!*'1,2'!$E$28,0)</f>
        <v>#REF!</v>
      </c>
      <c r="M94" s="6" t="e">
        <f>ROUND('2,1'!#REF!*'1,2'!$E$28,0)</f>
        <v>#REF!</v>
      </c>
      <c r="N94" s="6">
        <f>ROUND('2,1'!G94*'1,2'!$E$28,0)</f>
        <v>2811</v>
      </c>
      <c r="O94" s="70">
        <f t="shared" si="44"/>
        <v>913.57500000000005</v>
      </c>
      <c r="P94" s="6">
        <f>ROUND('2,1'!H94*'1,2'!$E$28,0)</f>
        <v>0</v>
      </c>
      <c r="Q94" s="6">
        <f t="shared" si="45"/>
        <v>0</v>
      </c>
      <c r="R94" s="70">
        <f t="shared" si="46"/>
        <v>0</v>
      </c>
      <c r="S94" s="6">
        <f>ROUND('2,1'!I94*'1,2'!$E$28,0)</f>
        <v>3294</v>
      </c>
      <c r="T94" s="70">
        <f t="shared" si="47"/>
        <v>1070.55</v>
      </c>
      <c r="U94" s="6">
        <f>ROUND('2,1'!J94*'1,2'!$E$28,0)</f>
        <v>0</v>
      </c>
      <c r="V94" s="6">
        <f t="shared" si="48"/>
        <v>0</v>
      </c>
      <c r="W94" s="70">
        <f t="shared" si="49"/>
        <v>0</v>
      </c>
      <c r="X94" s="14"/>
      <c r="Y94" s="14"/>
      <c r="AA94" s="14"/>
      <c r="AC94" s="14"/>
      <c r="AE94" s="14"/>
    </row>
    <row r="95" spans="1:31" ht="24.75" customHeight="1" x14ac:dyDescent="0.2">
      <c r="A95" s="4">
        <v>86</v>
      </c>
      <c r="B95" s="4" t="s">
        <v>184</v>
      </c>
      <c r="C95" s="5" t="s">
        <v>185</v>
      </c>
      <c r="D95" s="4" t="s">
        <v>15</v>
      </c>
      <c r="E95" s="6">
        <f>ROUND('2,1'!E95*'1,2'!$E$28,0)</f>
        <v>1890</v>
      </c>
      <c r="F95" s="70">
        <f t="shared" si="40"/>
        <v>614.25</v>
      </c>
      <c r="G95" s="6">
        <f>ROUND('2,1'!F95*'1,2'!$E$28,0)</f>
        <v>0</v>
      </c>
      <c r="H95" s="6">
        <f t="shared" si="41"/>
        <v>0</v>
      </c>
      <c r="I95" s="70">
        <f t="shared" si="42"/>
        <v>0</v>
      </c>
      <c r="J95" s="6" t="e">
        <f>ROUND('2,1'!#REF!*'1,2'!$E$28,0)</f>
        <v>#REF!</v>
      </c>
      <c r="K95" s="6" t="e">
        <f>ROUND('2,1'!#REF!*'1,2'!$E$28,0)</f>
        <v>#REF!</v>
      </c>
      <c r="L95" s="6" t="e">
        <f>ROUND('2,1'!#REF!*'1,2'!$E$28,0)</f>
        <v>#REF!</v>
      </c>
      <c r="M95" s="6" t="e">
        <f>ROUND('2,1'!#REF!*'1,2'!$E$28,0)</f>
        <v>#REF!</v>
      </c>
      <c r="N95" s="6">
        <f>ROUND('2,1'!G95*'1,2'!$E$28,0)</f>
        <v>3488</v>
      </c>
      <c r="O95" s="70">
        <f t="shared" si="44"/>
        <v>1133.6000000000001</v>
      </c>
      <c r="P95" s="6">
        <f>ROUND('2,1'!H95*'1,2'!$E$28,0)</f>
        <v>0</v>
      </c>
      <c r="Q95" s="6">
        <f t="shared" si="45"/>
        <v>0</v>
      </c>
      <c r="R95" s="70">
        <f t="shared" si="46"/>
        <v>0</v>
      </c>
      <c r="S95" s="6">
        <f>ROUND('2,1'!I95*'1,2'!$E$28,0)</f>
        <v>4085</v>
      </c>
      <c r="T95" s="70">
        <f t="shared" si="47"/>
        <v>1327.625</v>
      </c>
      <c r="U95" s="6">
        <f>ROUND('2,1'!J95*'1,2'!$E$28,0)</f>
        <v>0</v>
      </c>
      <c r="V95" s="6">
        <f t="shared" si="48"/>
        <v>0</v>
      </c>
      <c r="W95" s="70">
        <f t="shared" si="49"/>
        <v>0</v>
      </c>
      <c r="X95" s="14"/>
      <c r="Y95" s="14"/>
      <c r="AA95" s="14"/>
      <c r="AC95" s="14"/>
      <c r="AE95" s="14"/>
    </row>
    <row r="96" spans="1:31" ht="24.75" customHeight="1" x14ac:dyDescent="0.2">
      <c r="A96" s="4">
        <v>87</v>
      </c>
      <c r="B96" s="4" t="s">
        <v>186</v>
      </c>
      <c r="C96" s="5" t="s">
        <v>187</v>
      </c>
      <c r="D96" s="4" t="s">
        <v>15</v>
      </c>
      <c r="E96" s="6">
        <f>ROUND('2,1'!E96*'1,2'!$E$28,0)</f>
        <v>2196</v>
      </c>
      <c r="F96" s="70">
        <f t="shared" si="40"/>
        <v>713.7</v>
      </c>
      <c r="G96" s="6">
        <f>ROUND('2,1'!F96*'1,2'!$E$28,0)</f>
        <v>0</v>
      </c>
      <c r="H96" s="6">
        <f t="shared" si="41"/>
        <v>0</v>
      </c>
      <c r="I96" s="70">
        <f t="shared" si="42"/>
        <v>0</v>
      </c>
      <c r="J96" s="6" t="e">
        <f>ROUND('2,1'!#REF!*'1,2'!$E$28,0)</f>
        <v>#REF!</v>
      </c>
      <c r="K96" s="6" t="e">
        <f>ROUND('2,1'!#REF!*'1,2'!$E$28,0)</f>
        <v>#REF!</v>
      </c>
      <c r="L96" s="6" t="e">
        <f>ROUND('2,1'!#REF!*'1,2'!$E$28,0)</f>
        <v>#REF!</v>
      </c>
      <c r="M96" s="6" t="e">
        <f>ROUND('2,1'!#REF!*'1,2'!$E$28,0)</f>
        <v>#REF!</v>
      </c>
      <c r="N96" s="6">
        <f>ROUND('2,1'!G96*'1,2'!$E$28,0)</f>
        <v>4052</v>
      </c>
      <c r="O96" s="70">
        <f t="shared" si="44"/>
        <v>1316.9</v>
      </c>
      <c r="P96" s="6">
        <f>ROUND('2,1'!H96*'1,2'!$E$28,0)</f>
        <v>0</v>
      </c>
      <c r="Q96" s="6">
        <f t="shared" si="45"/>
        <v>0</v>
      </c>
      <c r="R96" s="70">
        <f t="shared" si="46"/>
        <v>0</v>
      </c>
      <c r="S96" s="6">
        <f>ROUND('2,1'!I96*'1,2'!$E$28,0)</f>
        <v>4744</v>
      </c>
      <c r="T96" s="70">
        <f t="shared" si="47"/>
        <v>1541.8</v>
      </c>
      <c r="U96" s="6">
        <f>ROUND('2,1'!J96*'1,2'!$E$28,0)</f>
        <v>0</v>
      </c>
      <c r="V96" s="6">
        <f t="shared" si="48"/>
        <v>0</v>
      </c>
      <c r="W96" s="70">
        <f t="shared" si="49"/>
        <v>0</v>
      </c>
      <c r="X96" s="14"/>
      <c r="Y96" s="14"/>
      <c r="AA96" s="14"/>
      <c r="AC96" s="14"/>
      <c r="AE96" s="14"/>
    </row>
    <row r="97" spans="1:31" ht="24.75" customHeight="1" x14ac:dyDescent="0.2">
      <c r="A97" s="4">
        <v>88</v>
      </c>
      <c r="B97" s="4" t="s">
        <v>188</v>
      </c>
      <c r="C97" s="5" t="s">
        <v>189</v>
      </c>
      <c r="D97" s="4" t="s">
        <v>190</v>
      </c>
      <c r="E97" s="6">
        <f>ROUND('2,1'!E97*'1,2'!$E$28,0)</f>
        <v>273</v>
      </c>
      <c r="F97" s="70">
        <f t="shared" si="40"/>
        <v>88.725000000000009</v>
      </c>
      <c r="G97" s="6">
        <f>ROUND('2,1'!F97*'1,2'!$E$28,0)</f>
        <v>301</v>
      </c>
      <c r="H97" s="6">
        <f t="shared" si="41"/>
        <v>250.83333333333334</v>
      </c>
      <c r="I97" s="70">
        <f t="shared" si="42"/>
        <v>81.520833333333343</v>
      </c>
      <c r="J97" s="6" t="e">
        <f>ROUND('2,1'!#REF!*'1,2'!$E$28,0)</f>
        <v>#REF!</v>
      </c>
      <c r="K97" s="6" t="e">
        <f>ROUND('2,1'!#REF!*'1,2'!$E$28,0)</f>
        <v>#REF!</v>
      </c>
      <c r="L97" s="6" t="e">
        <f>ROUND('2,1'!#REF!*'1,2'!$E$28,0)</f>
        <v>#REF!</v>
      </c>
      <c r="M97" s="6" t="e">
        <f>ROUND('2,1'!#REF!*'1,2'!$E$28,0)</f>
        <v>#REF!</v>
      </c>
      <c r="N97" s="6">
        <f>ROUND('2,1'!G97*'1,2'!$E$28,0)</f>
        <v>525</v>
      </c>
      <c r="O97" s="70">
        <f t="shared" si="44"/>
        <v>170.625</v>
      </c>
      <c r="P97" s="6">
        <f>ROUND('2,1'!H97*'1,2'!$E$28,0)</f>
        <v>577</v>
      </c>
      <c r="Q97" s="6">
        <f t="shared" si="45"/>
        <v>480.83333333333337</v>
      </c>
      <c r="R97" s="70">
        <f t="shared" si="46"/>
        <v>156.27083333333334</v>
      </c>
      <c r="S97" s="6">
        <f>ROUND('2,1'!I97*'1,2'!$E$28,0)</f>
        <v>582</v>
      </c>
      <c r="T97" s="70">
        <f t="shared" si="47"/>
        <v>189.15</v>
      </c>
      <c r="U97" s="6">
        <f>ROUND('2,1'!J97*'1,2'!$E$28,0)</f>
        <v>636</v>
      </c>
      <c r="V97" s="6">
        <f t="shared" si="48"/>
        <v>530</v>
      </c>
      <c r="W97" s="70">
        <f t="shared" si="49"/>
        <v>172.25</v>
      </c>
      <c r="X97" s="14"/>
      <c r="Y97" s="14"/>
      <c r="AA97" s="14"/>
      <c r="AC97" s="14"/>
      <c r="AE97" s="14"/>
    </row>
    <row r="100" spans="1:31" ht="12.75" x14ac:dyDescent="0.2">
      <c r="C100" s="38" t="s">
        <v>2995</v>
      </c>
    </row>
    <row r="101" spans="1:31" ht="12.75" x14ac:dyDescent="0.2">
      <c r="C101" s="39" t="s">
        <v>3137</v>
      </c>
    </row>
  </sheetData>
  <autoFilter ref="A1:AE97">
    <filterColumn colId="0" showButton="0"/>
    <filterColumn colId="1" showButton="0"/>
    <filterColumn colId="2" showButton="0"/>
    <filterColumn colId="3" showButton="0"/>
    <filterColumn colId="4" showButton="0"/>
    <filterColumn colId="5" hiddenButton="1" showButton="0"/>
    <filterColumn colId="7" hiddenButton="1" showButton="0"/>
    <filterColumn colId="8" hiddenButton="1" showButton="0"/>
    <filterColumn colId="14" hiddenButton="1" showButton="0"/>
    <filterColumn colId="16" hiddenButton="1" showButton="0"/>
    <filterColumn colId="17" hiddenButton="1" showButton="0"/>
    <filterColumn colId="19" hiddenButton="1" showButton="0"/>
  </autoFilter>
  <mergeCells count="15">
    <mergeCell ref="A1:U1"/>
    <mergeCell ref="A4:U4"/>
    <mergeCell ref="A6:G6"/>
    <mergeCell ref="A8:A9"/>
    <mergeCell ref="B8:B9"/>
    <mergeCell ref="C8:C9"/>
    <mergeCell ref="D8:D9"/>
    <mergeCell ref="J8:K8"/>
    <mergeCell ref="L8:M8"/>
    <mergeCell ref="E7:I7"/>
    <mergeCell ref="N7:R7"/>
    <mergeCell ref="S7:W7"/>
    <mergeCell ref="E8:I8"/>
    <mergeCell ref="N8:R8"/>
    <mergeCell ref="S8:W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A65"/>
  <sheetViews>
    <sheetView topLeftCell="C1" zoomScale="89" zoomScaleNormal="89" workbookViewId="0">
      <pane ySplit="9" topLeftCell="A10" activePane="bottomLeft" state="frozen"/>
      <selection pane="bottomLeft" activeCell="J11" sqref="J11"/>
    </sheetView>
  </sheetViews>
  <sheetFormatPr defaultColWidth="9.140625" defaultRowHeight="11.25" x14ac:dyDescent="0.2"/>
  <cols>
    <col min="1" max="1" width="11.5703125" style="1" customWidth="1"/>
    <col min="2" max="2" width="13.140625" style="1" customWidth="1"/>
    <col min="3" max="3" width="48.42578125" style="1" customWidth="1"/>
    <col min="4" max="4" width="13.85546875" style="1" customWidth="1"/>
    <col min="5" max="5" width="11.42578125" style="1" customWidth="1"/>
    <col min="6" max="6" width="11.85546875" style="1" customWidth="1"/>
    <col min="7" max="7" width="11.42578125" style="1" customWidth="1"/>
    <col min="8" max="8" width="11.85546875" style="1" customWidth="1"/>
    <col min="9" max="9" width="11.42578125" style="1" customWidth="1"/>
    <col min="10" max="10" width="11.85546875" style="1" customWidth="1"/>
    <col min="11" max="247" width="9.140625" style="1"/>
    <col min="248" max="248" width="11.5703125" style="1" customWidth="1"/>
    <col min="249" max="249" width="13.140625" style="1" customWidth="1"/>
    <col min="250" max="250" width="48.42578125" style="1" customWidth="1"/>
    <col min="251" max="251" width="13.85546875" style="1" customWidth="1"/>
    <col min="252" max="252" width="11.42578125" style="1" customWidth="1"/>
    <col min="253" max="253" width="11.85546875" style="1" customWidth="1"/>
    <col min="254" max="503" width="9.140625" style="1"/>
    <col min="504" max="504" width="11.5703125" style="1" customWidth="1"/>
    <col min="505" max="505" width="13.140625" style="1" customWidth="1"/>
    <col min="506" max="506" width="48.42578125" style="1" customWidth="1"/>
    <col min="507" max="507" width="13.85546875" style="1" customWidth="1"/>
    <col min="508" max="508" width="11.42578125" style="1" customWidth="1"/>
    <col min="509" max="509" width="11.85546875" style="1" customWidth="1"/>
    <col min="510" max="759" width="9.140625" style="1"/>
    <col min="760" max="760" width="11.5703125" style="1" customWidth="1"/>
    <col min="761" max="761" width="13.140625" style="1" customWidth="1"/>
    <col min="762" max="762" width="48.42578125" style="1" customWidth="1"/>
    <col min="763" max="763" width="13.85546875" style="1" customWidth="1"/>
    <col min="764" max="764" width="11.42578125" style="1" customWidth="1"/>
    <col min="765" max="765" width="11.85546875" style="1" customWidth="1"/>
    <col min="766" max="1015" width="9.140625" style="1"/>
    <col min="1016" max="1016" width="11.5703125" style="1" customWidth="1"/>
    <col min="1017" max="1017" width="13.140625" style="1" customWidth="1"/>
    <col min="1018" max="1018" width="48.42578125" style="1" customWidth="1"/>
    <col min="1019" max="1019" width="13.85546875" style="1" customWidth="1"/>
    <col min="1020" max="1020" width="11.42578125" style="1" customWidth="1"/>
    <col min="1021" max="1021" width="11.85546875" style="1" customWidth="1"/>
    <col min="1022" max="1271" width="9.140625" style="1"/>
    <col min="1272" max="1272" width="11.5703125" style="1" customWidth="1"/>
    <col min="1273" max="1273" width="13.140625" style="1" customWidth="1"/>
    <col min="1274" max="1274" width="48.42578125" style="1" customWidth="1"/>
    <col min="1275" max="1275" width="13.85546875" style="1" customWidth="1"/>
    <col min="1276" max="1276" width="11.42578125" style="1" customWidth="1"/>
    <col min="1277" max="1277" width="11.85546875" style="1" customWidth="1"/>
    <col min="1278" max="1527" width="9.140625" style="1"/>
    <col min="1528" max="1528" width="11.5703125" style="1" customWidth="1"/>
    <col min="1529" max="1529" width="13.140625" style="1" customWidth="1"/>
    <col min="1530" max="1530" width="48.42578125" style="1" customWidth="1"/>
    <col min="1531" max="1531" width="13.85546875" style="1" customWidth="1"/>
    <col min="1532" max="1532" width="11.42578125" style="1" customWidth="1"/>
    <col min="1533" max="1533" width="11.85546875" style="1" customWidth="1"/>
    <col min="1534" max="1783" width="9.140625" style="1"/>
    <col min="1784" max="1784" width="11.5703125" style="1" customWidth="1"/>
    <col min="1785" max="1785" width="13.140625" style="1" customWidth="1"/>
    <col min="1786" max="1786" width="48.42578125" style="1" customWidth="1"/>
    <col min="1787" max="1787" width="13.85546875" style="1" customWidth="1"/>
    <col min="1788" max="1788" width="11.42578125" style="1" customWidth="1"/>
    <col min="1789" max="1789" width="11.85546875" style="1" customWidth="1"/>
    <col min="1790" max="2039" width="9.140625" style="1"/>
    <col min="2040" max="2040" width="11.5703125" style="1" customWidth="1"/>
    <col min="2041" max="2041" width="13.140625" style="1" customWidth="1"/>
    <col min="2042" max="2042" width="48.42578125" style="1" customWidth="1"/>
    <col min="2043" max="2043" width="13.85546875" style="1" customWidth="1"/>
    <col min="2044" max="2044" width="11.42578125" style="1" customWidth="1"/>
    <col min="2045" max="2045" width="11.85546875" style="1" customWidth="1"/>
    <col min="2046" max="2295" width="9.140625" style="1"/>
    <col min="2296" max="2296" width="11.5703125" style="1" customWidth="1"/>
    <col min="2297" max="2297" width="13.140625" style="1" customWidth="1"/>
    <col min="2298" max="2298" width="48.42578125" style="1" customWidth="1"/>
    <col min="2299" max="2299" width="13.85546875" style="1" customWidth="1"/>
    <col min="2300" max="2300" width="11.42578125" style="1" customWidth="1"/>
    <col min="2301" max="2301" width="11.85546875" style="1" customWidth="1"/>
    <col min="2302" max="2551" width="9.140625" style="1"/>
    <col min="2552" max="2552" width="11.5703125" style="1" customWidth="1"/>
    <col min="2553" max="2553" width="13.140625" style="1" customWidth="1"/>
    <col min="2554" max="2554" width="48.42578125" style="1" customWidth="1"/>
    <col min="2555" max="2555" width="13.85546875" style="1" customWidth="1"/>
    <col min="2556" max="2556" width="11.42578125" style="1" customWidth="1"/>
    <col min="2557" max="2557" width="11.85546875" style="1" customWidth="1"/>
    <col min="2558" max="2807" width="9.140625" style="1"/>
    <col min="2808" max="2808" width="11.5703125" style="1" customWidth="1"/>
    <col min="2809" max="2809" width="13.140625" style="1" customWidth="1"/>
    <col min="2810" max="2810" width="48.42578125" style="1" customWidth="1"/>
    <col min="2811" max="2811" width="13.85546875" style="1" customWidth="1"/>
    <col min="2812" max="2812" width="11.42578125" style="1" customWidth="1"/>
    <col min="2813" max="2813" width="11.85546875" style="1" customWidth="1"/>
    <col min="2814" max="3063" width="9.140625" style="1"/>
    <col min="3064" max="3064" width="11.5703125" style="1" customWidth="1"/>
    <col min="3065" max="3065" width="13.140625" style="1" customWidth="1"/>
    <col min="3066" max="3066" width="48.42578125" style="1" customWidth="1"/>
    <col min="3067" max="3067" width="13.85546875" style="1" customWidth="1"/>
    <col min="3068" max="3068" width="11.42578125" style="1" customWidth="1"/>
    <col min="3069" max="3069" width="11.85546875" style="1" customWidth="1"/>
    <col min="3070" max="3319" width="9.140625" style="1"/>
    <col min="3320" max="3320" width="11.5703125" style="1" customWidth="1"/>
    <col min="3321" max="3321" width="13.140625" style="1" customWidth="1"/>
    <col min="3322" max="3322" width="48.42578125" style="1" customWidth="1"/>
    <col min="3323" max="3323" width="13.85546875" style="1" customWidth="1"/>
    <col min="3324" max="3324" width="11.42578125" style="1" customWidth="1"/>
    <col min="3325" max="3325" width="11.85546875" style="1" customWidth="1"/>
    <col min="3326" max="3575" width="9.140625" style="1"/>
    <col min="3576" max="3576" width="11.5703125" style="1" customWidth="1"/>
    <col min="3577" max="3577" width="13.140625" style="1" customWidth="1"/>
    <col min="3578" max="3578" width="48.42578125" style="1" customWidth="1"/>
    <col min="3579" max="3579" width="13.85546875" style="1" customWidth="1"/>
    <col min="3580" max="3580" width="11.42578125" style="1" customWidth="1"/>
    <col min="3581" max="3581" width="11.85546875" style="1" customWidth="1"/>
    <col min="3582" max="3831" width="9.140625" style="1"/>
    <col min="3832" max="3832" width="11.5703125" style="1" customWidth="1"/>
    <col min="3833" max="3833" width="13.140625" style="1" customWidth="1"/>
    <col min="3834" max="3834" width="48.42578125" style="1" customWidth="1"/>
    <col min="3835" max="3835" width="13.85546875" style="1" customWidth="1"/>
    <col min="3836" max="3836" width="11.42578125" style="1" customWidth="1"/>
    <col min="3837" max="3837" width="11.85546875" style="1" customWidth="1"/>
    <col min="3838" max="4087" width="9.140625" style="1"/>
    <col min="4088" max="4088" width="11.5703125" style="1" customWidth="1"/>
    <col min="4089" max="4089" width="13.140625" style="1" customWidth="1"/>
    <col min="4090" max="4090" width="48.42578125" style="1" customWidth="1"/>
    <col min="4091" max="4091" width="13.85546875" style="1" customWidth="1"/>
    <col min="4092" max="4092" width="11.42578125" style="1" customWidth="1"/>
    <col min="4093" max="4093" width="11.85546875" style="1" customWidth="1"/>
    <col min="4094" max="4343" width="9.140625" style="1"/>
    <col min="4344" max="4344" width="11.5703125" style="1" customWidth="1"/>
    <col min="4345" max="4345" width="13.140625" style="1" customWidth="1"/>
    <col min="4346" max="4346" width="48.42578125" style="1" customWidth="1"/>
    <col min="4347" max="4347" width="13.85546875" style="1" customWidth="1"/>
    <col min="4348" max="4348" width="11.42578125" style="1" customWidth="1"/>
    <col min="4349" max="4349" width="11.85546875" style="1" customWidth="1"/>
    <col min="4350" max="4599" width="9.140625" style="1"/>
    <col min="4600" max="4600" width="11.5703125" style="1" customWidth="1"/>
    <col min="4601" max="4601" width="13.140625" style="1" customWidth="1"/>
    <col min="4602" max="4602" width="48.42578125" style="1" customWidth="1"/>
    <col min="4603" max="4603" width="13.85546875" style="1" customWidth="1"/>
    <col min="4604" max="4604" width="11.42578125" style="1" customWidth="1"/>
    <col min="4605" max="4605" width="11.85546875" style="1" customWidth="1"/>
    <col min="4606" max="4855" width="9.140625" style="1"/>
    <col min="4856" max="4856" width="11.5703125" style="1" customWidth="1"/>
    <col min="4857" max="4857" width="13.140625" style="1" customWidth="1"/>
    <col min="4858" max="4858" width="48.42578125" style="1" customWidth="1"/>
    <col min="4859" max="4859" width="13.85546875" style="1" customWidth="1"/>
    <col min="4860" max="4860" width="11.42578125" style="1" customWidth="1"/>
    <col min="4861" max="4861" width="11.85546875" style="1" customWidth="1"/>
    <col min="4862" max="5111" width="9.140625" style="1"/>
    <col min="5112" max="5112" width="11.5703125" style="1" customWidth="1"/>
    <col min="5113" max="5113" width="13.140625" style="1" customWidth="1"/>
    <col min="5114" max="5114" width="48.42578125" style="1" customWidth="1"/>
    <col min="5115" max="5115" width="13.85546875" style="1" customWidth="1"/>
    <col min="5116" max="5116" width="11.42578125" style="1" customWidth="1"/>
    <col min="5117" max="5117" width="11.85546875" style="1" customWidth="1"/>
    <col min="5118" max="5367" width="9.140625" style="1"/>
    <col min="5368" max="5368" width="11.5703125" style="1" customWidth="1"/>
    <col min="5369" max="5369" width="13.140625" style="1" customWidth="1"/>
    <col min="5370" max="5370" width="48.42578125" style="1" customWidth="1"/>
    <col min="5371" max="5371" width="13.85546875" style="1" customWidth="1"/>
    <col min="5372" max="5372" width="11.42578125" style="1" customWidth="1"/>
    <col min="5373" max="5373" width="11.85546875" style="1" customWidth="1"/>
    <col min="5374" max="5623" width="9.140625" style="1"/>
    <col min="5624" max="5624" width="11.5703125" style="1" customWidth="1"/>
    <col min="5625" max="5625" width="13.140625" style="1" customWidth="1"/>
    <col min="5626" max="5626" width="48.42578125" style="1" customWidth="1"/>
    <col min="5627" max="5627" width="13.85546875" style="1" customWidth="1"/>
    <col min="5628" max="5628" width="11.42578125" style="1" customWidth="1"/>
    <col min="5629" max="5629" width="11.85546875" style="1" customWidth="1"/>
    <col min="5630" max="5879" width="9.140625" style="1"/>
    <col min="5880" max="5880" width="11.5703125" style="1" customWidth="1"/>
    <col min="5881" max="5881" width="13.140625" style="1" customWidth="1"/>
    <col min="5882" max="5882" width="48.42578125" style="1" customWidth="1"/>
    <col min="5883" max="5883" width="13.85546875" style="1" customWidth="1"/>
    <col min="5884" max="5884" width="11.42578125" style="1" customWidth="1"/>
    <col min="5885" max="5885" width="11.85546875" style="1" customWidth="1"/>
    <col min="5886" max="6135" width="9.140625" style="1"/>
    <col min="6136" max="6136" width="11.5703125" style="1" customWidth="1"/>
    <col min="6137" max="6137" width="13.140625" style="1" customWidth="1"/>
    <col min="6138" max="6138" width="48.42578125" style="1" customWidth="1"/>
    <col min="6139" max="6139" width="13.85546875" style="1" customWidth="1"/>
    <col min="6140" max="6140" width="11.42578125" style="1" customWidth="1"/>
    <col min="6141" max="6141" width="11.85546875" style="1" customWidth="1"/>
    <col min="6142" max="6391" width="9.140625" style="1"/>
    <col min="6392" max="6392" width="11.5703125" style="1" customWidth="1"/>
    <col min="6393" max="6393" width="13.140625" style="1" customWidth="1"/>
    <col min="6394" max="6394" width="48.42578125" style="1" customWidth="1"/>
    <col min="6395" max="6395" width="13.85546875" style="1" customWidth="1"/>
    <col min="6396" max="6396" width="11.42578125" style="1" customWidth="1"/>
    <col min="6397" max="6397" width="11.85546875" style="1" customWidth="1"/>
    <col min="6398" max="6647" width="9.140625" style="1"/>
    <col min="6648" max="6648" width="11.5703125" style="1" customWidth="1"/>
    <col min="6649" max="6649" width="13.140625" style="1" customWidth="1"/>
    <col min="6650" max="6650" width="48.42578125" style="1" customWidth="1"/>
    <col min="6651" max="6651" width="13.85546875" style="1" customWidth="1"/>
    <col min="6652" max="6652" width="11.42578125" style="1" customWidth="1"/>
    <col min="6653" max="6653" width="11.85546875" style="1" customWidth="1"/>
    <col min="6654" max="6903" width="9.140625" style="1"/>
    <col min="6904" max="6904" width="11.5703125" style="1" customWidth="1"/>
    <col min="6905" max="6905" width="13.140625" style="1" customWidth="1"/>
    <col min="6906" max="6906" width="48.42578125" style="1" customWidth="1"/>
    <col min="6907" max="6907" width="13.85546875" style="1" customWidth="1"/>
    <col min="6908" max="6908" width="11.42578125" style="1" customWidth="1"/>
    <col min="6909" max="6909" width="11.85546875" style="1" customWidth="1"/>
    <col min="6910" max="7159" width="9.140625" style="1"/>
    <col min="7160" max="7160" width="11.5703125" style="1" customWidth="1"/>
    <col min="7161" max="7161" width="13.140625" style="1" customWidth="1"/>
    <col min="7162" max="7162" width="48.42578125" style="1" customWidth="1"/>
    <col min="7163" max="7163" width="13.85546875" style="1" customWidth="1"/>
    <col min="7164" max="7164" width="11.42578125" style="1" customWidth="1"/>
    <col min="7165" max="7165" width="11.85546875" style="1" customWidth="1"/>
    <col min="7166" max="7415" width="9.140625" style="1"/>
    <col min="7416" max="7416" width="11.5703125" style="1" customWidth="1"/>
    <col min="7417" max="7417" width="13.140625" style="1" customWidth="1"/>
    <col min="7418" max="7418" width="48.42578125" style="1" customWidth="1"/>
    <col min="7419" max="7419" width="13.85546875" style="1" customWidth="1"/>
    <col min="7420" max="7420" width="11.42578125" style="1" customWidth="1"/>
    <col min="7421" max="7421" width="11.85546875" style="1" customWidth="1"/>
    <col min="7422" max="7671" width="9.140625" style="1"/>
    <col min="7672" max="7672" width="11.5703125" style="1" customWidth="1"/>
    <col min="7673" max="7673" width="13.140625" style="1" customWidth="1"/>
    <col min="7674" max="7674" width="48.42578125" style="1" customWidth="1"/>
    <col min="7675" max="7675" width="13.85546875" style="1" customWidth="1"/>
    <col min="7676" max="7676" width="11.42578125" style="1" customWidth="1"/>
    <col min="7677" max="7677" width="11.85546875" style="1" customWidth="1"/>
    <col min="7678" max="7927" width="9.140625" style="1"/>
    <col min="7928" max="7928" width="11.5703125" style="1" customWidth="1"/>
    <col min="7929" max="7929" width="13.140625" style="1" customWidth="1"/>
    <col min="7930" max="7930" width="48.42578125" style="1" customWidth="1"/>
    <col min="7931" max="7931" width="13.85546875" style="1" customWidth="1"/>
    <col min="7932" max="7932" width="11.42578125" style="1" customWidth="1"/>
    <col min="7933" max="7933" width="11.85546875" style="1" customWidth="1"/>
    <col min="7934" max="8183" width="9.140625" style="1"/>
    <col min="8184" max="8184" width="11.5703125" style="1" customWidth="1"/>
    <col min="8185" max="8185" width="13.140625" style="1" customWidth="1"/>
    <col min="8186" max="8186" width="48.42578125" style="1" customWidth="1"/>
    <col min="8187" max="8187" width="13.85546875" style="1" customWidth="1"/>
    <col min="8188" max="8188" width="11.42578125" style="1" customWidth="1"/>
    <col min="8189" max="8189" width="11.85546875" style="1" customWidth="1"/>
    <col min="8190" max="8439" width="9.140625" style="1"/>
    <col min="8440" max="8440" width="11.5703125" style="1" customWidth="1"/>
    <col min="8441" max="8441" width="13.140625" style="1" customWidth="1"/>
    <col min="8442" max="8442" width="48.42578125" style="1" customWidth="1"/>
    <col min="8443" max="8443" width="13.85546875" style="1" customWidth="1"/>
    <col min="8444" max="8444" width="11.42578125" style="1" customWidth="1"/>
    <col min="8445" max="8445" width="11.85546875" style="1" customWidth="1"/>
    <col min="8446" max="8695" width="9.140625" style="1"/>
    <col min="8696" max="8696" width="11.5703125" style="1" customWidth="1"/>
    <col min="8697" max="8697" width="13.140625" style="1" customWidth="1"/>
    <col min="8698" max="8698" width="48.42578125" style="1" customWidth="1"/>
    <col min="8699" max="8699" width="13.85546875" style="1" customWidth="1"/>
    <col min="8700" max="8700" width="11.42578125" style="1" customWidth="1"/>
    <col min="8701" max="8701" width="11.85546875" style="1" customWidth="1"/>
    <col min="8702" max="8951" width="9.140625" style="1"/>
    <col min="8952" max="8952" width="11.5703125" style="1" customWidth="1"/>
    <col min="8953" max="8953" width="13.140625" style="1" customWidth="1"/>
    <col min="8954" max="8954" width="48.42578125" style="1" customWidth="1"/>
    <col min="8955" max="8955" width="13.85546875" style="1" customWidth="1"/>
    <col min="8956" max="8956" width="11.42578125" style="1" customWidth="1"/>
    <col min="8957" max="8957" width="11.85546875" style="1" customWidth="1"/>
    <col min="8958" max="9207" width="9.140625" style="1"/>
    <col min="9208" max="9208" width="11.5703125" style="1" customWidth="1"/>
    <col min="9209" max="9209" width="13.140625" style="1" customWidth="1"/>
    <col min="9210" max="9210" width="48.42578125" style="1" customWidth="1"/>
    <col min="9211" max="9211" width="13.85546875" style="1" customWidth="1"/>
    <col min="9212" max="9212" width="11.42578125" style="1" customWidth="1"/>
    <col min="9213" max="9213" width="11.85546875" style="1" customWidth="1"/>
    <col min="9214" max="9463" width="9.140625" style="1"/>
    <col min="9464" max="9464" width="11.5703125" style="1" customWidth="1"/>
    <col min="9465" max="9465" width="13.140625" style="1" customWidth="1"/>
    <col min="9466" max="9466" width="48.42578125" style="1" customWidth="1"/>
    <col min="9467" max="9467" width="13.85546875" style="1" customWidth="1"/>
    <col min="9468" max="9468" width="11.42578125" style="1" customWidth="1"/>
    <col min="9469" max="9469" width="11.85546875" style="1" customWidth="1"/>
    <col min="9470" max="9719" width="9.140625" style="1"/>
    <col min="9720" max="9720" width="11.5703125" style="1" customWidth="1"/>
    <col min="9721" max="9721" width="13.140625" style="1" customWidth="1"/>
    <col min="9722" max="9722" width="48.42578125" style="1" customWidth="1"/>
    <col min="9723" max="9723" width="13.85546875" style="1" customWidth="1"/>
    <col min="9724" max="9724" width="11.42578125" style="1" customWidth="1"/>
    <col min="9725" max="9725" width="11.85546875" style="1" customWidth="1"/>
    <col min="9726" max="9975" width="9.140625" style="1"/>
    <col min="9976" max="9976" width="11.5703125" style="1" customWidth="1"/>
    <col min="9977" max="9977" width="13.140625" style="1" customWidth="1"/>
    <col min="9978" max="9978" width="48.42578125" style="1" customWidth="1"/>
    <col min="9979" max="9979" width="13.85546875" style="1" customWidth="1"/>
    <col min="9980" max="9980" width="11.42578125" style="1" customWidth="1"/>
    <col min="9981" max="9981" width="11.85546875" style="1" customWidth="1"/>
    <col min="9982" max="10231" width="9.140625" style="1"/>
    <col min="10232" max="10232" width="11.5703125" style="1" customWidth="1"/>
    <col min="10233" max="10233" width="13.140625" style="1" customWidth="1"/>
    <col min="10234" max="10234" width="48.42578125" style="1" customWidth="1"/>
    <col min="10235" max="10235" width="13.85546875" style="1" customWidth="1"/>
    <col min="10236" max="10236" width="11.42578125" style="1" customWidth="1"/>
    <col min="10237" max="10237" width="11.85546875" style="1" customWidth="1"/>
    <col min="10238" max="10487" width="9.140625" style="1"/>
    <col min="10488" max="10488" width="11.5703125" style="1" customWidth="1"/>
    <col min="10489" max="10489" width="13.140625" style="1" customWidth="1"/>
    <col min="10490" max="10490" width="48.42578125" style="1" customWidth="1"/>
    <col min="10491" max="10491" width="13.85546875" style="1" customWidth="1"/>
    <col min="10492" max="10492" width="11.42578125" style="1" customWidth="1"/>
    <col min="10493" max="10493" width="11.85546875" style="1" customWidth="1"/>
    <col min="10494" max="10743" width="9.140625" style="1"/>
    <col min="10744" max="10744" width="11.5703125" style="1" customWidth="1"/>
    <col min="10745" max="10745" width="13.140625" style="1" customWidth="1"/>
    <col min="10746" max="10746" width="48.42578125" style="1" customWidth="1"/>
    <col min="10747" max="10747" width="13.85546875" style="1" customWidth="1"/>
    <col min="10748" max="10748" width="11.42578125" style="1" customWidth="1"/>
    <col min="10749" max="10749" width="11.85546875" style="1" customWidth="1"/>
    <col min="10750" max="10999" width="9.140625" style="1"/>
    <col min="11000" max="11000" width="11.5703125" style="1" customWidth="1"/>
    <col min="11001" max="11001" width="13.140625" style="1" customWidth="1"/>
    <col min="11002" max="11002" width="48.42578125" style="1" customWidth="1"/>
    <col min="11003" max="11003" width="13.85546875" style="1" customWidth="1"/>
    <col min="11004" max="11004" width="11.42578125" style="1" customWidth="1"/>
    <col min="11005" max="11005" width="11.85546875" style="1" customWidth="1"/>
    <col min="11006" max="11255" width="9.140625" style="1"/>
    <col min="11256" max="11256" width="11.5703125" style="1" customWidth="1"/>
    <col min="11257" max="11257" width="13.140625" style="1" customWidth="1"/>
    <col min="11258" max="11258" width="48.42578125" style="1" customWidth="1"/>
    <col min="11259" max="11259" width="13.85546875" style="1" customWidth="1"/>
    <col min="11260" max="11260" width="11.42578125" style="1" customWidth="1"/>
    <col min="11261" max="11261" width="11.85546875" style="1" customWidth="1"/>
    <col min="11262" max="11511" width="9.140625" style="1"/>
    <col min="11512" max="11512" width="11.5703125" style="1" customWidth="1"/>
    <col min="11513" max="11513" width="13.140625" style="1" customWidth="1"/>
    <col min="11514" max="11514" width="48.42578125" style="1" customWidth="1"/>
    <col min="11515" max="11515" width="13.85546875" style="1" customWidth="1"/>
    <col min="11516" max="11516" width="11.42578125" style="1" customWidth="1"/>
    <col min="11517" max="11517" width="11.85546875" style="1" customWidth="1"/>
    <col min="11518" max="11767" width="9.140625" style="1"/>
    <col min="11768" max="11768" width="11.5703125" style="1" customWidth="1"/>
    <col min="11769" max="11769" width="13.140625" style="1" customWidth="1"/>
    <col min="11770" max="11770" width="48.42578125" style="1" customWidth="1"/>
    <col min="11771" max="11771" width="13.85546875" style="1" customWidth="1"/>
    <col min="11772" max="11772" width="11.42578125" style="1" customWidth="1"/>
    <col min="11773" max="11773" width="11.85546875" style="1" customWidth="1"/>
    <col min="11774" max="12023" width="9.140625" style="1"/>
    <col min="12024" max="12024" width="11.5703125" style="1" customWidth="1"/>
    <col min="12025" max="12025" width="13.140625" style="1" customWidth="1"/>
    <col min="12026" max="12026" width="48.42578125" style="1" customWidth="1"/>
    <col min="12027" max="12027" width="13.85546875" style="1" customWidth="1"/>
    <col min="12028" max="12028" width="11.42578125" style="1" customWidth="1"/>
    <col min="12029" max="12029" width="11.85546875" style="1" customWidth="1"/>
    <col min="12030" max="12279" width="9.140625" style="1"/>
    <col min="12280" max="12280" width="11.5703125" style="1" customWidth="1"/>
    <col min="12281" max="12281" width="13.140625" style="1" customWidth="1"/>
    <col min="12282" max="12282" width="48.42578125" style="1" customWidth="1"/>
    <col min="12283" max="12283" width="13.85546875" style="1" customWidth="1"/>
    <col min="12284" max="12284" width="11.42578125" style="1" customWidth="1"/>
    <col min="12285" max="12285" width="11.85546875" style="1" customWidth="1"/>
    <col min="12286" max="12535" width="9.140625" style="1"/>
    <col min="12536" max="12536" width="11.5703125" style="1" customWidth="1"/>
    <col min="12537" max="12537" width="13.140625" style="1" customWidth="1"/>
    <col min="12538" max="12538" width="48.42578125" style="1" customWidth="1"/>
    <col min="12539" max="12539" width="13.85546875" style="1" customWidth="1"/>
    <col min="12540" max="12540" width="11.42578125" style="1" customWidth="1"/>
    <col min="12541" max="12541" width="11.85546875" style="1" customWidth="1"/>
    <col min="12542" max="12791" width="9.140625" style="1"/>
    <col min="12792" max="12792" width="11.5703125" style="1" customWidth="1"/>
    <col min="12793" max="12793" width="13.140625" style="1" customWidth="1"/>
    <col min="12794" max="12794" width="48.42578125" style="1" customWidth="1"/>
    <col min="12795" max="12795" width="13.85546875" style="1" customWidth="1"/>
    <col min="12796" max="12796" width="11.42578125" style="1" customWidth="1"/>
    <col min="12797" max="12797" width="11.85546875" style="1" customWidth="1"/>
    <col min="12798" max="13047" width="9.140625" style="1"/>
    <col min="13048" max="13048" width="11.5703125" style="1" customWidth="1"/>
    <col min="13049" max="13049" width="13.140625" style="1" customWidth="1"/>
    <col min="13050" max="13050" width="48.42578125" style="1" customWidth="1"/>
    <col min="13051" max="13051" width="13.85546875" style="1" customWidth="1"/>
    <col min="13052" max="13052" width="11.42578125" style="1" customWidth="1"/>
    <col min="13053" max="13053" width="11.85546875" style="1" customWidth="1"/>
    <col min="13054" max="13303" width="9.140625" style="1"/>
    <col min="13304" max="13304" width="11.5703125" style="1" customWidth="1"/>
    <col min="13305" max="13305" width="13.140625" style="1" customWidth="1"/>
    <col min="13306" max="13306" width="48.42578125" style="1" customWidth="1"/>
    <col min="13307" max="13307" width="13.85546875" style="1" customWidth="1"/>
    <col min="13308" max="13308" width="11.42578125" style="1" customWidth="1"/>
    <col min="13309" max="13309" width="11.85546875" style="1" customWidth="1"/>
    <col min="13310" max="13559" width="9.140625" style="1"/>
    <col min="13560" max="13560" width="11.5703125" style="1" customWidth="1"/>
    <col min="13561" max="13561" width="13.140625" style="1" customWidth="1"/>
    <col min="13562" max="13562" width="48.42578125" style="1" customWidth="1"/>
    <col min="13563" max="13563" width="13.85546875" style="1" customWidth="1"/>
    <col min="13564" max="13564" width="11.42578125" style="1" customWidth="1"/>
    <col min="13565" max="13565" width="11.85546875" style="1" customWidth="1"/>
    <col min="13566" max="13815" width="9.140625" style="1"/>
    <col min="13816" max="13816" width="11.5703125" style="1" customWidth="1"/>
    <col min="13817" max="13817" width="13.140625" style="1" customWidth="1"/>
    <col min="13818" max="13818" width="48.42578125" style="1" customWidth="1"/>
    <col min="13819" max="13819" width="13.85546875" style="1" customWidth="1"/>
    <col min="13820" max="13820" width="11.42578125" style="1" customWidth="1"/>
    <col min="13821" max="13821" width="11.85546875" style="1" customWidth="1"/>
    <col min="13822" max="14071" width="9.140625" style="1"/>
    <col min="14072" max="14072" width="11.5703125" style="1" customWidth="1"/>
    <col min="14073" max="14073" width="13.140625" style="1" customWidth="1"/>
    <col min="14074" max="14074" width="48.42578125" style="1" customWidth="1"/>
    <col min="14075" max="14075" width="13.85546875" style="1" customWidth="1"/>
    <col min="14076" max="14076" width="11.42578125" style="1" customWidth="1"/>
    <col min="14077" max="14077" width="11.85546875" style="1" customWidth="1"/>
    <col min="14078" max="14327" width="9.140625" style="1"/>
    <col min="14328" max="14328" width="11.5703125" style="1" customWidth="1"/>
    <col min="14329" max="14329" width="13.140625" style="1" customWidth="1"/>
    <col min="14330" max="14330" width="48.42578125" style="1" customWidth="1"/>
    <col min="14331" max="14331" width="13.85546875" style="1" customWidth="1"/>
    <col min="14332" max="14332" width="11.42578125" style="1" customWidth="1"/>
    <col min="14333" max="14333" width="11.85546875" style="1" customWidth="1"/>
    <col min="14334" max="14583" width="9.140625" style="1"/>
    <col min="14584" max="14584" width="11.5703125" style="1" customWidth="1"/>
    <col min="14585" max="14585" width="13.140625" style="1" customWidth="1"/>
    <col min="14586" max="14586" width="48.42578125" style="1" customWidth="1"/>
    <col min="14587" max="14587" width="13.85546875" style="1" customWidth="1"/>
    <col min="14588" max="14588" width="11.42578125" style="1" customWidth="1"/>
    <col min="14589" max="14589" width="11.85546875" style="1" customWidth="1"/>
    <col min="14590" max="14839" width="9.140625" style="1"/>
    <col min="14840" max="14840" width="11.5703125" style="1" customWidth="1"/>
    <col min="14841" max="14841" width="13.140625" style="1" customWidth="1"/>
    <col min="14842" max="14842" width="48.42578125" style="1" customWidth="1"/>
    <col min="14843" max="14843" width="13.85546875" style="1" customWidth="1"/>
    <col min="14844" max="14844" width="11.42578125" style="1" customWidth="1"/>
    <col min="14845" max="14845" width="11.85546875" style="1" customWidth="1"/>
    <col min="14846" max="15095" width="9.140625" style="1"/>
    <col min="15096" max="15096" width="11.5703125" style="1" customWidth="1"/>
    <col min="15097" max="15097" width="13.140625" style="1" customWidth="1"/>
    <col min="15098" max="15098" width="48.42578125" style="1" customWidth="1"/>
    <col min="15099" max="15099" width="13.85546875" style="1" customWidth="1"/>
    <col min="15100" max="15100" width="11.42578125" style="1" customWidth="1"/>
    <col min="15101" max="15101" width="11.85546875" style="1" customWidth="1"/>
    <col min="15102" max="15351" width="9.140625" style="1"/>
    <col min="15352" max="15352" width="11.5703125" style="1" customWidth="1"/>
    <col min="15353" max="15353" width="13.140625" style="1" customWidth="1"/>
    <col min="15354" max="15354" width="48.42578125" style="1" customWidth="1"/>
    <col min="15355" max="15355" width="13.85546875" style="1" customWidth="1"/>
    <col min="15356" max="15356" width="11.42578125" style="1" customWidth="1"/>
    <col min="15357" max="15357" width="11.85546875" style="1" customWidth="1"/>
    <col min="15358" max="15607" width="9.140625" style="1"/>
    <col min="15608" max="15608" width="11.5703125" style="1" customWidth="1"/>
    <col min="15609" max="15609" width="13.140625" style="1" customWidth="1"/>
    <col min="15610" max="15610" width="48.42578125" style="1" customWidth="1"/>
    <col min="15611" max="15611" width="13.85546875" style="1" customWidth="1"/>
    <col min="15612" max="15612" width="11.42578125" style="1" customWidth="1"/>
    <col min="15613" max="15613" width="11.85546875" style="1" customWidth="1"/>
    <col min="15614" max="15863" width="9.140625" style="1"/>
    <col min="15864" max="15864" width="11.5703125" style="1" customWidth="1"/>
    <col min="15865" max="15865" width="13.140625" style="1" customWidth="1"/>
    <col min="15866" max="15866" width="48.42578125" style="1" customWidth="1"/>
    <col min="15867" max="15867" width="13.85546875" style="1" customWidth="1"/>
    <col min="15868" max="15868" width="11.42578125" style="1" customWidth="1"/>
    <col min="15869" max="15869" width="11.85546875" style="1" customWidth="1"/>
    <col min="15870" max="16119" width="9.140625" style="1"/>
    <col min="16120" max="16120" width="11.5703125" style="1" customWidth="1"/>
    <col min="16121" max="16121" width="13.140625" style="1" customWidth="1"/>
    <col min="16122" max="16122" width="48.42578125" style="1" customWidth="1"/>
    <col min="16123" max="16123" width="13.85546875" style="1" customWidth="1"/>
    <col min="16124" max="16124" width="11.42578125" style="1" customWidth="1"/>
    <col min="16125" max="16125" width="11.85546875" style="1" customWidth="1"/>
    <col min="16126" max="16384" width="9.140625" style="1"/>
  </cols>
  <sheetData>
    <row r="1" spans="1:27" ht="11.25" customHeight="1" x14ac:dyDescent="0.2">
      <c r="A1" s="276" t="s">
        <v>0</v>
      </c>
      <c r="B1" s="276"/>
      <c r="C1" s="276"/>
      <c r="D1" s="276"/>
      <c r="E1" s="276"/>
      <c r="F1" s="276"/>
    </row>
    <row r="2" spans="1:27" ht="11.25" customHeight="1" x14ac:dyDescent="0.2">
      <c r="A2" s="276"/>
      <c r="B2" s="276"/>
      <c r="C2" s="276"/>
      <c r="D2" s="276"/>
      <c r="E2" s="276"/>
      <c r="F2" s="276"/>
    </row>
    <row r="3" spans="1:27" ht="11.25" customHeight="1" x14ac:dyDescent="0.2"/>
    <row r="4" spans="1:27" ht="12.75" customHeight="1" x14ac:dyDescent="0.2">
      <c r="A4" s="254" t="s">
        <v>191</v>
      </c>
      <c r="B4" s="254"/>
      <c r="C4" s="254"/>
      <c r="D4" s="254"/>
      <c r="E4" s="254"/>
      <c r="F4" s="254"/>
    </row>
    <row r="5" spans="1:27" ht="12.75" customHeight="1" x14ac:dyDescent="0.2"/>
    <row r="6" spans="1:27" ht="12.75" customHeight="1" x14ac:dyDescent="0.2">
      <c r="A6" s="265"/>
      <c r="B6" s="265"/>
      <c r="C6" s="265"/>
      <c r="D6" s="265"/>
      <c r="E6" s="265"/>
      <c r="F6" s="265"/>
    </row>
    <row r="7" spans="1:27" ht="12.75" customHeight="1" thickBot="1" x14ac:dyDescent="0.25">
      <c r="E7" s="1" t="s">
        <v>2949</v>
      </c>
      <c r="G7" s="1" t="s">
        <v>2951</v>
      </c>
      <c r="I7" s="1" t="s">
        <v>2952</v>
      </c>
      <c r="K7" s="1">
        <v>1.22</v>
      </c>
    </row>
    <row r="8" spans="1:27" ht="12.75" customHeight="1" x14ac:dyDescent="0.2">
      <c r="A8" s="273" t="s">
        <v>2</v>
      </c>
      <c r="B8" s="273" t="s">
        <v>3</v>
      </c>
      <c r="C8" s="268" t="s">
        <v>4</v>
      </c>
      <c r="D8" s="268" t="s">
        <v>5</v>
      </c>
      <c r="E8" s="252" t="s">
        <v>6</v>
      </c>
      <c r="F8" s="252"/>
      <c r="G8" s="252" t="s">
        <v>6</v>
      </c>
      <c r="H8" s="252"/>
      <c r="I8" s="252" t="s">
        <v>6</v>
      </c>
      <c r="J8" s="252"/>
    </row>
    <row r="9" spans="1:27" ht="36.75" customHeight="1" thickBot="1" x14ac:dyDescent="0.25">
      <c r="A9" s="274"/>
      <c r="B9" s="274"/>
      <c r="C9" s="269"/>
      <c r="D9" s="269"/>
      <c r="E9" s="2" t="s">
        <v>7</v>
      </c>
      <c r="F9" s="3" t="s">
        <v>8</v>
      </c>
      <c r="G9" s="2" t="s">
        <v>7</v>
      </c>
      <c r="H9" s="3" t="s">
        <v>8</v>
      </c>
      <c r="I9" s="9" t="s">
        <v>7</v>
      </c>
      <c r="J9" s="10" t="s">
        <v>8</v>
      </c>
      <c r="T9" s="275" t="s">
        <v>3320</v>
      </c>
      <c r="U9" s="275"/>
      <c r="W9" s="275" t="s">
        <v>2951</v>
      </c>
      <c r="X9" s="275"/>
      <c r="Z9" s="275" t="s">
        <v>2952</v>
      </c>
      <c r="AA9" s="275"/>
    </row>
    <row r="10" spans="1:27" ht="24.75" customHeight="1" x14ac:dyDescent="0.2">
      <c r="A10" s="4" t="s">
        <v>9</v>
      </c>
      <c r="B10" s="4" t="s">
        <v>192</v>
      </c>
      <c r="C10" s="5" t="s">
        <v>193</v>
      </c>
      <c r="D10" s="4" t="s">
        <v>15</v>
      </c>
      <c r="E10" s="8">
        <v>337</v>
      </c>
      <c r="F10" s="8">
        <f>U10*$K$7</f>
        <v>370.06666666666672</v>
      </c>
      <c r="G10" s="8">
        <v>574</v>
      </c>
      <c r="H10" s="8">
        <f>X10*$K$7</f>
        <v>633.38333333333344</v>
      </c>
      <c r="I10" s="13">
        <v>775</v>
      </c>
      <c r="J10" s="13">
        <f>AA10*$K$7</f>
        <v>844.85</v>
      </c>
      <c r="L10" s="14"/>
      <c r="M10" s="25">
        <f>р2гл2!E10/'2,2'!E10</f>
        <v>1.1127596439169138</v>
      </c>
      <c r="N10" s="25">
        <f>р2гл2!F10/'2,2'!F10</f>
        <v>1.1133129165916049</v>
      </c>
      <c r="O10" s="25">
        <f>р2гл2!G10/'2,2'!G10</f>
        <v>1.113240418118467</v>
      </c>
      <c r="P10" s="25">
        <f>р2гл2!H10/'2,2'!H10</f>
        <v>1.1130700207878323</v>
      </c>
      <c r="Q10" s="25">
        <f>р2гл2!I10/'2,2'!I10</f>
        <v>1.1135483870967742</v>
      </c>
      <c r="R10" s="25">
        <f>р2гл2!J10/'2,2'!J10</f>
        <v>1.1126235426407054</v>
      </c>
      <c r="S10" s="25"/>
      <c r="T10" s="210">
        <v>364</v>
      </c>
      <c r="U10" s="210">
        <f>T10/1.2</f>
        <v>303.33333333333337</v>
      </c>
      <c r="W10" s="209">
        <v>623</v>
      </c>
      <c r="X10" s="210">
        <f>W10/1.2</f>
        <v>519.16666666666674</v>
      </c>
      <c r="Z10" s="1">
        <v>831</v>
      </c>
      <c r="AA10" s="25">
        <f>Z10/1.2</f>
        <v>692.5</v>
      </c>
    </row>
    <row r="11" spans="1:27" ht="24.75" customHeight="1" x14ac:dyDescent="0.2">
      <c r="A11" s="4" t="s">
        <v>194</v>
      </c>
      <c r="B11" s="4" t="s">
        <v>195</v>
      </c>
      <c r="C11" s="5" t="s">
        <v>196</v>
      </c>
      <c r="D11" s="4" t="s">
        <v>15</v>
      </c>
      <c r="E11" s="8">
        <v>606</v>
      </c>
      <c r="F11" s="8">
        <f t="shared" ref="F11:F62" si="0">U11*$K$7</f>
        <v>666.93333333333339</v>
      </c>
      <c r="G11" s="8">
        <v>1033</v>
      </c>
      <c r="H11" s="8">
        <f t="shared" ref="H11:H62" si="1">X11*$K$7</f>
        <v>1139.6833333333334</v>
      </c>
      <c r="I11" s="11">
        <v>1392</v>
      </c>
      <c r="J11" s="13">
        <f t="shared" ref="J11:J62" si="2">AA11*$K$7</f>
        <v>1520.9333333333334</v>
      </c>
      <c r="L11" s="14"/>
      <c r="M11" s="25">
        <f>р2гл2!E11/'2,2'!E11</f>
        <v>1.1122112211221122</v>
      </c>
      <c r="N11" s="25">
        <f>р2гл2!F11/'2,2'!F11</f>
        <v>1.1125549780087964</v>
      </c>
      <c r="O11" s="25">
        <f>р2гл2!G11/'2,2'!G11</f>
        <v>1.1132623426911907</v>
      </c>
      <c r="P11" s="25">
        <f>р2гл2!H11/'2,2'!H11</f>
        <v>1.1125897544639591</v>
      </c>
      <c r="Q11" s="25">
        <f>р2гл2!I11/'2,2'!I11</f>
        <v>1.1127873563218391</v>
      </c>
      <c r="R11" s="25">
        <f>р2гл2!J11/'2,2'!J11</f>
        <v>1.113132287192075</v>
      </c>
      <c r="T11" s="209">
        <v>656</v>
      </c>
      <c r="U11" s="210">
        <f t="shared" ref="U11:U62" si="3">T11/1.2</f>
        <v>546.66666666666674</v>
      </c>
      <c r="W11" s="209">
        <v>1121</v>
      </c>
      <c r="X11" s="210">
        <f t="shared" ref="X11:X62" si="4">W11/1.2</f>
        <v>934.16666666666674</v>
      </c>
      <c r="Z11" s="1">
        <v>1496</v>
      </c>
      <c r="AA11" s="25">
        <f t="shared" ref="AA11:AA62" si="5">Z11/1.2</f>
        <v>1246.6666666666667</v>
      </c>
    </row>
    <row r="12" spans="1:27" ht="24.75" customHeight="1" x14ac:dyDescent="0.2">
      <c r="A12" s="4" t="s">
        <v>197</v>
      </c>
      <c r="B12" s="4" t="s">
        <v>198</v>
      </c>
      <c r="C12" s="5" t="s">
        <v>199</v>
      </c>
      <c r="D12" s="4" t="s">
        <v>15</v>
      </c>
      <c r="E12" s="8">
        <v>876</v>
      </c>
      <c r="F12" s="8">
        <f t="shared" si="0"/>
        <v>962.78333333333342</v>
      </c>
      <c r="G12" s="6">
        <v>1492</v>
      </c>
      <c r="H12" s="8">
        <f t="shared" si="1"/>
        <v>1645.9833333333333</v>
      </c>
      <c r="I12" s="11">
        <v>2013</v>
      </c>
      <c r="J12" s="13">
        <f t="shared" si="2"/>
        <v>2194.9833333333336</v>
      </c>
      <c r="L12" s="14"/>
      <c r="M12" s="25">
        <f>р2гл2!E12/'2,2'!E12</f>
        <v>1.1130136986301369</v>
      </c>
      <c r="N12" s="25">
        <f>р2гл2!F12/'2,2'!F12</f>
        <v>1.1134384683296692</v>
      </c>
      <c r="O12" s="25">
        <f>р2гл2!G12/'2,2'!G12</f>
        <v>1.1132707774798927</v>
      </c>
      <c r="P12" s="25">
        <f>р2гл2!H12/'2,2'!H12</f>
        <v>1.1130124849380816</v>
      </c>
      <c r="Q12" s="25">
        <f>р2гл2!I12/'2,2'!I12</f>
        <v>1.1127670144063586</v>
      </c>
      <c r="R12" s="25">
        <f>р2гл2!J12/'2,2'!J12</f>
        <v>1.1129925056378558</v>
      </c>
      <c r="T12" s="209">
        <v>947</v>
      </c>
      <c r="U12" s="210">
        <f t="shared" si="3"/>
        <v>789.16666666666674</v>
      </c>
      <c r="W12" s="209">
        <v>1619</v>
      </c>
      <c r="X12" s="210">
        <f t="shared" si="4"/>
        <v>1349.1666666666667</v>
      </c>
      <c r="Z12" s="1">
        <v>2159</v>
      </c>
      <c r="AA12" s="25">
        <f t="shared" si="5"/>
        <v>1799.1666666666667</v>
      </c>
    </row>
    <row r="13" spans="1:27" ht="24.75" customHeight="1" x14ac:dyDescent="0.2">
      <c r="A13" s="4" t="s">
        <v>200</v>
      </c>
      <c r="B13" s="4" t="s">
        <v>201</v>
      </c>
      <c r="C13" s="5" t="s">
        <v>202</v>
      </c>
      <c r="D13" s="4" t="s">
        <v>15</v>
      </c>
      <c r="E13" s="6">
        <v>1345</v>
      </c>
      <c r="F13" s="8">
        <f t="shared" si="0"/>
        <v>0</v>
      </c>
      <c r="G13" s="6">
        <v>2294</v>
      </c>
      <c r="H13" s="8">
        <f t="shared" si="1"/>
        <v>0</v>
      </c>
      <c r="I13" s="11">
        <v>3096</v>
      </c>
      <c r="J13" s="13">
        <f t="shared" si="2"/>
        <v>0</v>
      </c>
      <c r="L13" s="14"/>
      <c r="M13" s="25">
        <f>р2гл2!E13/'2,2'!E13</f>
        <v>1.1130111524163568</v>
      </c>
      <c r="N13" s="25"/>
      <c r="O13" s="25">
        <f>р2гл2!G13/'2,2'!G13</f>
        <v>1.1129032258064515</v>
      </c>
      <c r="P13" s="25"/>
      <c r="Q13" s="25">
        <f>р2гл2!I13/'2,2'!I13</f>
        <v>1.1130490956072352</v>
      </c>
      <c r="R13" s="25"/>
      <c r="T13" s="209">
        <v>0</v>
      </c>
      <c r="U13" s="210">
        <f t="shared" si="3"/>
        <v>0</v>
      </c>
      <c r="W13" s="209">
        <v>0</v>
      </c>
      <c r="X13" s="210">
        <f t="shared" si="4"/>
        <v>0</v>
      </c>
      <c r="Z13" s="1">
        <v>0</v>
      </c>
      <c r="AA13" s="25">
        <f t="shared" si="5"/>
        <v>0</v>
      </c>
    </row>
    <row r="14" spans="1:27" ht="24.75" customHeight="1" x14ac:dyDescent="0.2">
      <c r="A14" s="4" t="s">
        <v>203</v>
      </c>
      <c r="B14" s="4" t="s">
        <v>204</v>
      </c>
      <c r="C14" s="5" t="s">
        <v>205</v>
      </c>
      <c r="D14" s="4" t="s">
        <v>15</v>
      </c>
      <c r="E14" s="6">
        <v>2019</v>
      </c>
      <c r="F14" s="8">
        <f t="shared" si="0"/>
        <v>0</v>
      </c>
      <c r="G14" s="6">
        <v>3441</v>
      </c>
      <c r="H14" s="8">
        <f t="shared" si="1"/>
        <v>0</v>
      </c>
      <c r="I14" s="11">
        <v>4644</v>
      </c>
      <c r="J14" s="13">
        <f t="shared" si="2"/>
        <v>0</v>
      </c>
      <c r="L14" s="14"/>
      <c r="M14" s="25">
        <f>р2гл2!E14/'2,2'!E14</f>
        <v>1.1129271916790491</v>
      </c>
      <c r="N14" s="25"/>
      <c r="O14" s="25">
        <f>р2гл2!G14/'2,2'!G14</f>
        <v>1.1130485324033712</v>
      </c>
      <c r="P14" s="25"/>
      <c r="Q14" s="25">
        <f>р2гл2!I14/'2,2'!I14</f>
        <v>1.1130490956072352</v>
      </c>
      <c r="R14" s="25"/>
      <c r="T14" s="209">
        <v>0</v>
      </c>
      <c r="U14" s="210">
        <f t="shared" si="3"/>
        <v>0</v>
      </c>
      <c r="W14" s="209">
        <v>0</v>
      </c>
      <c r="X14" s="210">
        <f t="shared" si="4"/>
        <v>0</v>
      </c>
      <c r="Z14" s="1">
        <v>0</v>
      </c>
      <c r="AA14" s="25">
        <f t="shared" si="5"/>
        <v>0</v>
      </c>
    </row>
    <row r="15" spans="1:27" ht="24.75" customHeight="1" x14ac:dyDescent="0.2">
      <c r="A15" s="4" t="s">
        <v>206</v>
      </c>
      <c r="B15" s="4" t="s">
        <v>207</v>
      </c>
      <c r="C15" s="5" t="s">
        <v>208</v>
      </c>
      <c r="D15" s="4" t="s">
        <v>15</v>
      </c>
      <c r="E15" s="6">
        <v>1465</v>
      </c>
      <c r="F15" s="8">
        <f t="shared" si="0"/>
        <v>1612.4333333333334</v>
      </c>
      <c r="G15" s="6">
        <v>2589</v>
      </c>
      <c r="H15" s="8">
        <f t="shared" si="1"/>
        <v>2855.8166666666666</v>
      </c>
      <c r="I15" s="11">
        <v>3277</v>
      </c>
      <c r="J15" s="13">
        <f t="shared" si="2"/>
        <v>3580.7</v>
      </c>
      <c r="L15" s="14"/>
      <c r="M15" s="25">
        <f>р2гл2!E15/'2,2'!E15</f>
        <v>1.1133105802047782</v>
      </c>
      <c r="N15" s="25">
        <f>р2гл2!F15/'2,2'!F15</f>
        <v>1.1132243193517044</v>
      </c>
      <c r="O15" s="25">
        <f>р2гл2!G15/'2,2'!G15</f>
        <v>1.1131711085361142</v>
      </c>
      <c r="P15" s="25">
        <f>р2гл2!H15/'2,2'!H15</f>
        <v>1.1131666948742041</v>
      </c>
      <c r="Q15" s="25">
        <f>р2гл2!I15/'2,2'!I15</f>
        <v>1.1129081476960634</v>
      </c>
      <c r="R15" s="25">
        <f>р2гл2!J15/'2,2'!J15</f>
        <v>1.1129108833468317</v>
      </c>
      <c r="T15" s="209">
        <v>1586</v>
      </c>
      <c r="U15" s="210">
        <f t="shared" si="3"/>
        <v>1321.6666666666667</v>
      </c>
      <c r="W15" s="209">
        <v>2809</v>
      </c>
      <c r="X15" s="210">
        <f t="shared" si="4"/>
        <v>2340.8333333333335</v>
      </c>
      <c r="Z15" s="1">
        <v>3522</v>
      </c>
      <c r="AA15" s="25">
        <f t="shared" si="5"/>
        <v>2935</v>
      </c>
    </row>
    <row r="16" spans="1:27" ht="24.75" customHeight="1" x14ac:dyDescent="0.2">
      <c r="A16" s="4" t="s">
        <v>209</v>
      </c>
      <c r="B16" s="4" t="s">
        <v>210</v>
      </c>
      <c r="C16" s="5" t="s">
        <v>211</v>
      </c>
      <c r="D16" s="4" t="s">
        <v>15</v>
      </c>
      <c r="E16" s="6">
        <v>2320</v>
      </c>
      <c r="F16" s="8">
        <f t="shared" si="0"/>
        <v>2552.85</v>
      </c>
      <c r="G16" s="6">
        <v>4100</v>
      </c>
      <c r="H16" s="8">
        <f t="shared" si="1"/>
        <v>4522.1333333333332</v>
      </c>
      <c r="I16" s="11">
        <v>5190</v>
      </c>
      <c r="J16" s="13">
        <f t="shared" si="2"/>
        <v>5670.9666666666672</v>
      </c>
      <c r="L16" s="14"/>
      <c r="M16" s="25">
        <f>р2гл2!E16/'2,2'!E16</f>
        <v>1.1129310344827585</v>
      </c>
      <c r="N16" s="25">
        <f>р2гл2!F16/'2,2'!F16</f>
        <v>1.1128738468770198</v>
      </c>
      <c r="O16" s="25">
        <f>р2гл2!G16/'2,2'!G16</f>
        <v>1.1129268292682928</v>
      </c>
      <c r="P16" s="25">
        <f>р2гл2!H16/'2,2'!H16</f>
        <v>1.1129702795140937</v>
      </c>
      <c r="Q16" s="25">
        <f>р2гл2!I16/'2,2'!I16</f>
        <v>1.1129094412331406</v>
      </c>
      <c r="R16" s="25">
        <f>р2гл2!J16/'2,2'!J16</f>
        <v>1.1130377537045417</v>
      </c>
      <c r="T16" s="209">
        <v>2511</v>
      </c>
      <c r="U16" s="210">
        <f t="shared" si="3"/>
        <v>2092.5</v>
      </c>
      <c r="W16" s="209">
        <v>4448</v>
      </c>
      <c r="X16" s="210">
        <f t="shared" si="4"/>
        <v>3706.666666666667</v>
      </c>
      <c r="Z16" s="1">
        <v>5578</v>
      </c>
      <c r="AA16" s="25">
        <f t="shared" si="5"/>
        <v>4648.3333333333339</v>
      </c>
    </row>
    <row r="17" spans="1:27" ht="24.75" customHeight="1" x14ac:dyDescent="0.2">
      <c r="A17" s="4" t="s">
        <v>212</v>
      </c>
      <c r="B17" s="4" t="s">
        <v>213</v>
      </c>
      <c r="C17" s="5" t="s">
        <v>214</v>
      </c>
      <c r="D17" s="4" t="s">
        <v>15</v>
      </c>
      <c r="E17" s="6">
        <v>3761</v>
      </c>
      <c r="F17" s="8">
        <f t="shared" si="0"/>
        <v>4138.8500000000004</v>
      </c>
      <c r="G17" s="6">
        <v>6646</v>
      </c>
      <c r="H17" s="8">
        <f t="shared" si="1"/>
        <v>7330.166666666667</v>
      </c>
      <c r="I17" s="11">
        <v>8413</v>
      </c>
      <c r="J17" s="13">
        <f t="shared" si="2"/>
        <v>9190.6666666666679</v>
      </c>
      <c r="L17" s="14"/>
      <c r="M17" s="25">
        <f>р2гл2!E17/'2,2'!E17</f>
        <v>1.1130018612071257</v>
      </c>
      <c r="N17" s="25">
        <f>р2гл2!F17/'2,2'!F17</f>
        <v>1.1131111299032339</v>
      </c>
      <c r="O17" s="25">
        <f>р2гл2!G17/'2,2'!G17</f>
        <v>1.1130003009328919</v>
      </c>
      <c r="P17" s="25">
        <f>р2гл2!H17/'2,2'!H17</f>
        <v>1.1129351310793296</v>
      </c>
      <c r="Q17" s="25">
        <f>р2гл2!I17/'2,2'!I17</f>
        <v>1.1130393438725781</v>
      </c>
      <c r="R17" s="25">
        <f>р2гл2!J17/'2,2'!J17</f>
        <v>1.112976933120557</v>
      </c>
      <c r="T17" s="209">
        <v>4071</v>
      </c>
      <c r="U17" s="210">
        <f t="shared" si="3"/>
        <v>3392.5</v>
      </c>
      <c r="W17" s="209">
        <v>7210</v>
      </c>
      <c r="X17" s="210">
        <f t="shared" si="4"/>
        <v>6008.3333333333339</v>
      </c>
      <c r="Z17" s="1">
        <v>9040</v>
      </c>
      <c r="AA17" s="25">
        <f t="shared" si="5"/>
        <v>7533.3333333333339</v>
      </c>
    </row>
    <row r="18" spans="1:27" ht="24.75" customHeight="1" x14ac:dyDescent="0.2">
      <c r="A18" s="4" t="s">
        <v>215</v>
      </c>
      <c r="B18" s="4" t="s">
        <v>216</v>
      </c>
      <c r="C18" s="5" t="s">
        <v>217</v>
      </c>
      <c r="D18" s="4" t="s">
        <v>15</v>
      </c>
      <c r="E18" s="6">
        <v>4883</v>
      </c>
      <c r="F18" s="8">
        <f t="shared" si="0"/>
        <v>0</v>
      </c>
      <c r="G18" s="6">
        <v>8632</v>
      </c>
      <c r="H18" s="8">
        <f t="shared" si="1"/>
        <v>0</v>
      </c>
      <c r="I18" s="11">
        <v>10927</v>
      </c>
      <c r="J18" s="13">
        <f t="shared" si="2"/>
        <v>0</v>
      </c>
      <c r="L18" s="14"/>
      <c r="M18" s="25">
        <f>р2гл2!E18/'2,2'!E18</f>
        <v>1.1130452590620521</v>
      </c>
      <c r="N18" s="25"/>
      <c r="O18" s="25">
        <f>р2гл2!G18/'2,2'!G18</f>
        <v>1.1129518072289157</v>
      </c>
      <c r="P18" s="25"/>
      <c r="Q18" s="25">
        <f>р2гл2!I18/'2,2'!I18</f>
        <v>1.1130227875903724</v>
      </c>
      <c r="R18" s="25"/>
      <c r="T18" s="209">
        <v>0</v>
      </c>
      <c r="U18" s="210">
        <f t="shared" si="3"/>
        <v>0</v>
      </c>
      <c r="W18" s="209">
        <v>0</v>
      </c>
      <c r="X18" s="210">
        <f t="shared" si="4"/>
        <v>0</v>
      </c>
      <c r="Z18" s="1">
        <v>0</v>
      </c>
      <c r="AA18" s="25">
        <f t="shared" si="5"/>
        <v>0</v>
      </c>
    </row>
    <row r="19" spans="1:27" ht="24.75" customHeight="1" x14ac:dyDescent="0.2">
      <c r="A19" s="4" t="s">
        <v>218</v>
      </c>
      <c r="B19" s="4" t="s">
        <v>219</v>
      </c>
      <c r="C19" s="5" t="s">
        <v>220</v>
      </c>
      <c r="D19" s="4" t="s">
        <v>15</v>
      </c>
      <c r="E19" s="6">
        <v>9904</v>
      </c>
      <c r="F19" s="8">
        <f t="shared" si="0"/>
        <v>0</v>
      </c>
      <c r="G19" s="6">
        <v>17745</v>
      </c>
      <c r="H19" s="8">
        <f t="shared" si="1"/>
        <v>0</v>
      </c>
      <c r="I19" s="11">
        <v>21929</v>
      </c>
      <c r="J19" s="13">
        <f t="shared" si="2"/>
        <v>0</v>
      </c>
      <c r="L19" s="14"/>
      <c r="M19" s="25">
        <f>р2гл2!E19/'2,2'!E19</f>
        <v>1.1129846526655898</v>
      </c>
      <c r="N19" s="25"/>
      <c r="O19" s="25">
        <f>р2гл2!G19/'2,2'!G19</f>
        <v>1.112989574528036</v>
      </c>
      <c r="P19" s="25"/>
      <c r="Q19" s="25">
        <f>р2гл2!I19/'2,2'!I19</f>
        <v>1.1130010488394364</v>
      </c>
      <c r="R19" s="25"/>
      <c r="T19" s="209">
        <v>0</v>
      </c>
      <c r="U19" s="210">
        <f t="shared" si="3"/>
        <v>0</v>
      </c>
      <c r="W19" s="209">
        <v>0</v>
      </c>
      <c r="X19" s="210">
        <f t="shared" si="4"/>
        <v>0</v>
      </c>
      <c r="Z19" s="1">
        <v>0</v>
      </c>
      <c r="AA19" s="25">
        <f t="shared" si="5"/>
        <v>0</v>
      </c>
    </row>
    <row r="20" spans="1:27" ht="12.75" customHeight="1" x14ac:dyDescent="0.2">
      <c r="A20" s="4" t="s">
        <v>221</v>
      </c>
      <c r="B20" s="4" t="s">
        <v>222</v>
      </c>
      <c r="C20" s="5" t="s">
        <v>223</v>
      </c>
      <c r="D20" s="4" t="s">
        <v>15</v>
      </c>
      <c r="E20" s="8">
        <v>1019</v>
      </c>
      <c r="F20" s="8">
        <f t="shared" si="0"/>
        <v>1120.3666666666668</v>
      </c>
      <c r="G20" s="6">
        <v>1880</v>
      </c>
      <c r="H20" s="8">
        <f t="shared" si="1"/>
        <v>2071.9666666666667</v>
      </c>
      <c r="I20" s="11">
        <v>2202</v>
      </c>
      <c r="J20" s="13">
        <f t="shared" si="2"/>
        <v>2409.5</v>
      </c>
      <c r="L20" s="14"/>
      <c r="M20" s="25">
        <f>р2гл2!E20/'2,2'!E20</f>
        <v>1.1128557409224731</v>
      </c>
      <c r="N20" s="25">
        <f>р2гл2!F20/'2,2'!F20</f>
        <v>1.1130284728213977</v>
      </c>
      <c r="O20" s="25">
        <f>р2гл2!G20/'2,2'!G20</f>
        <v>1.1127659574468085</v>
      </c>
      <c r="P20" s="25">
        <f>р2гл2!H20/'2,2'!H20</f>
        <v>1.1129522675718722</v>
      </c>
      <c r="Q20" s="25">
        <f>р2гл2!I20/'2,2'!I20</f>
        <v>1.1130790190735695</v>
      </c>
      <c r="R20" s="25">
        <f>р2гл2!J20/'2,2'!J20</f>
        <v>1.113094002905167</v>
      </c>
      <c r="T20" s="209">
        <v>1102</v>
      </c>
      <c r="U20" s="210">
        <f t="shared" si="3"/>
        <v>918.33333333333337</v>
      </c>
      <c r="W20" s="209">
        <v>2038</v>
      </c>
      <c r="X20" s="210">
        <f t="shared" si="4"/>
        <v>1698.3333333333335</v>
      </c>
      <c r="Z20" s="1">
        <v>2370</v>
      </c>
      <c r="AA20" s="25">
        <f t="shared" si="5"/>
        <v>1975</v>
      </c>
    </row>
    <row r="21" spans="1:27" ht="12.75" customHeight="1" x14ac:dyDescent="0.2">
      <c r="A21" s="4" t="s">
        <v>224</v>
      </c>
      <c r="B21" s="4" t="s">
        <v>225</v>
      </c>
      <c r="C21" s="5" t="s">
        <v>226</v>
      </c>
      <c r="D21" s="4" t="s">
        <v>15</v>
      </c>
      <c r="E21" s="6">
        <v>1577</v>
      </c>
      <c r="F21" s="8">
        <f t="shared" si="0"/>
        <v>1735.45</v>
      </c>
      <c r="G21" s="6">
        <v>2911</v>
      </c>
      <c r="H21" s="8">
        <f t="shared" si="1"/>
        <v>3207.5833333333335</v>
      </c>
      <c r="I21" s="11">
        <v>3409</v>
      </c>
      <c r="J21" s="13">
        <f t="shared" si="2"/>
        <v>3729.1333333333337</v>
      </c>
      <c r="L21" s="14"/>
      <c r="M21" s="25">
        <f>р2гл2!E21/'2,2'!E21</f>
        <v>1.1128725428027901</v>
      </c>
      <c r="N21" s="25">
        <f>р2гл2!F21/'2,2'!F21</f>
        <v>1.113255927857328</v>
      </c>
      <c r="O21" s="25">
        <f>р2гл2!G21/'2,2'!G21</f>
        <v>1.1130195809000343</v>
      </c>
      <c r="P21" s="25">
        <f>р2гл2!H21/'2,2'!H21</f>
        <v>1.112987451612065</v>
      </c>
      <c r="Q21" s="25">
        <f>р2гл2!I21/'2,2'!I21</f>
        <v>1.1129363449691991</v>
      </c>
      <c r="R21" s="25">
        <f>р2гл2!J21/'2,2'!J21</f>
        <v>1.1131272681766986</v>
      </c>
      <c r="T21" s="209">
        <v>1707</v>
      </c>
      <c r="U21" s="210">
        <f t="shared" si="3"/>
        <v>1422.5</v>
      </c>
      <c r="W21" s="209">
        <v>3155</v>
      </c>
      <c r="X21" s="210">
        <f t="shared" si="4"/>
        <v>2629.166666666667</v>
      </c>
      <c r="Z21" s="1">
        <v>3668</v>
      </c>
      <c r="AA21" s="25">
        <f t="shared" si="5"/>
        <v>3056.666666666667</v>
      </c>
    </row>
    <row r="22" spans="1:27" ht="12.75" customHeight="1" x14ac:dyDescent="0.2">
      <c r="A22" s="4" t="s">
        <v>227</v>
      </c>
      <c r="B22" s="4" t="s">
        <v>228</v>
      </c>
      <c r="C22" s="5" t="s">
        <v>229</v>
      </c>
      <c r="D22" s="4" t="s">
        <v>15</v>
      </c>
      <c r="E22" s="6">
        <v>2191</v>
      </c>
      <c r="F22" s="8">
        <f t="shared" si="0"/>
        <v>2412.5499999999997</v>
      </c>
      <c r="G22" s="6">
        <v>4044</v>
      </c>
      <c r="H22" s="8">
        <f t="shared" si="1"/>
        <v>4455.0333333333338</v>
      </c>
      <c r="I22" s="11">
        <v>4736</v>
      </c>
      <c r="J22" s="13">
        <f t="shared" si="2"/>
        <v>5180.9333333333334</v>
      </c>
      <c r="L22" s="14"/>
      <c r="M22" s="25">
        <f>р2гл2!E22/'2,2'!E22</f>
        <v>1.1131903240529439</v>
      </c>
      <c r="N22" s="25">
        <f>р2гл2!F22/'2,2'!F22</f>
        <v>1.1129303019626537</v>
      </c>
      <c r="O22" s="25">
        <f>р2гл2!G22/'2,2'!G22</f>
        <v>1.1130069238377844</v>
      </c>
      <c r="P22" s="25">
        <f>р2гл2!H22/'2,2'!H22</f>
        <v>1.1128985192778205</v>
      </c>
      <c r="Q22" s="25">
        <f>р2гл2!I22/'2,2'!I22</f>
        <v>1.112964527027027</v>
      </c>
      <c r="R22" s="25">
        <f>р2гл2!J22/'2,2'!J22</f>
        <v>1.1129268857606094</v>
      </c>
      <c r="T22" s="209">
        <v>2373</v>
      </c>
      <c r="U22" s="210">
        <f t="shared" si="3"/>
        <v>1977.5</v>
      </c>
      <c r="W22" s="209">
        <v>4382</v>
      </c>
      <c r="X22" s="210">
        <f t="shared" si="4"/>
        <v>3651.666666666667</v>
      </c>
      <c r="Z22" s="1">
        <v>5096</v>
      </c>
      <c r="AA22" s="25">
        <f t="shared" si="5"/>
        <v>4246.666666666667</v>
      </c>
    </row>
    <row r="23" spans="1:27" ht="12.75" customHeight="1" x14ac:dyDescent="0.2">
      <c r="A23" s="4" t="s">
        <v>230</v>
      </c>
      <c r="B23" s="4" t="s">
        <v>231</v>
      </c>
      <c r="C23" s="5" t="s">
        <v>232</v>
      </c>
      <c r="D23" s="4" t="s">
        <v>15</v>
      </c>
      <c r="E23" s="6">
        <v>2847</v>
      </c>
      <c r="F23" s="8">
        <f t="shared" si="0"/>
        <v>3135.4</v>
      </c>
      <c r="G23" s="6">
        <v>5257</v>
      </c>
      <c r="H23" s="8">
        <f t="shared" si="1"/>
        <v>5792.9666666666672</v>
      </c>
      <c r="I23" s="11">
        <v>6157</v>
      </c>
      <c r="J23" s="13">
        <f t="shared" si="2"/>
        <v>6735.416666666667</v>
      </c>
      <c r="L23" s="14"/>
      <c r="M23" s="25">
        <f>р2гл2!E23/'2,2'!E23</f>
        <v>1.1131015103617843</v>
      </c>
      <c r="N23" s="25">
        <f>р2гл2!F23/'2,2'!F23</f>
        <v>1.1130956177840148</v>
      </c>
      <c r="O23" s="25">
        <f>р2гл2!G23/'2,2'!G23</f>
        <v>1.1129922008750237</v>
      </c>
      <c r="P23" s="25">
        <f>р2гл2!H23/'2,2'!H23</f>
        <v>1.1130738999591459</v>
      </c>
      <c r="Q23" s="25">
        <f>р2гл2!I23/'2,2'!I23</f>
        <v>1.113042065941205</v>
      </c>
      <c r="R23" s="25">
        <f>р2гл2!J23/'2,2'!J23</f>
        <v>1.113071450665017</v>
      </c>
      <c r="T23" s="209">
        <v>3084</v>
      </c>
      <c r="U23" s="210">
        <f t="shared" si="3"/>
        <v>2570</v>
      </c>
      <c r="W23" s="209">
        <v>5698</v>
      </c>
      <c r="X23" s="210">
        <f t="shared" si="4"/>
        <v>4748.3333333333339</v>
      </c>
      <c r="Z23" s="1">
        <v>6625</v>
      </c>
      <c r="AA23" s="25">
        <f t="shared" si="5"/>
        <v>5520.8333333333339</v>
      </c>
    </row>
    <row r="24" spans="1:27" ht="12.75" customHeight="1" x14ac:dyDescent="0.2">
      <c r="A24" s="4" t="s">
        <v>233</v>
      </c>
      <c r="B24" s="4" t="s">
        <v>234</v>
      </c>
      <c r="C24" s="5" t="s">
        <v>235</v>
      </c>
      <c r="D24" s="4" t="s">
        <v>15</v>
      </c>
      <c r="E24" s="6">
        <v>3396</v>
      </c>
      <c r="F24" s="8">
        <f t="shared" si="0"/>
        <v>0</v>
      </c>
      <c r="G24" s="6">
        <v>6268</v>
      </c>
      <c r="H24" s="8">
        <f t="shared" si="1"/>
        <v>0</v>
      </c>
      <c r="I24" s="11">
        <v>7341</v>
      </c>
      <c r="J24" s="13">
        <f t="shared" si="2"/>
        <v>0</v>
      </c>
      <c r="L24" s="14"/>
      <c r="M24" s="25">
        <f>р2гл2!E24/'2,2'!E24</f>
        <v>1.1130742049469964</v>
      </c>
      <c r="N24" s="25"/>
      <c r="O24" s="25">
        <f>р2гл2!G24/'2,2'!G24</f>
        <v>1.1129546904913847</v>
      </c>
      <c r="P24" s="25"/>
      <c r="Q24" s="25">
        <f>р2гл2!I24/'2,2'!I24</f>
        <v>1.1130636153112654</v>
      </c>
      <c r="R24" s="25"/>
      <c r="T24" s="209">
        <v>0</v>
      </c>
      <c r="U24" s="210">
        <f t="shared" si="3"/>
        <v>0</v>
      </c>
      <c r="W24" s="209">
        <v>0</v>
      </c>
      <c r="X24" s="210">
        <f t="shared" si="4"/>
        <v>0</v>
      </c>
      <c r="Z24" s="1">
        <v>0</v>
      </c>
      <c r="AA24" s="25">
        <f t="shared" si="5"/>
        <v>0</v>
      </c>
    </row>
    <row r="25" spans="1:27" ht="12.75" customHeight="1" x14ac:dyDescent="0.2">
      <c r="A25" s="4" t="s">
        <v>236</v>
      </c>
      <c r="B25" s="4" t="s">
        <v>237</v>
      </c>
      <c r="C25" s="5" t="s">
        <v>238</v>
      </c>
      <c r="D25" s="4" t="s">
        <v>15</v>
      </c>
      <c r="E25" s="6">
        <v>4244</v>
      </c>
      <c r="F25" s="8">
        <f t="shared" si="0"/>
        <v>0</v>
      </c>
      <c r="G25" s="6">
        <v>7836</v>
      </c>
      <c r="H25" s="8">
        <f t="shared" si="1"/>
        <v>0</v>
      </c>
      <c r="I25" s="11">
        <v>9176</v>
      </c>
      <c r="J25" s="13">
        <f t="shared" si="2"/>
        <v>0</v>
      </c>
      <c r="L25" s="14"/>
      <c r="M25" s="25">
        <f>р2гл2!E25/'2,2'!E25</f>
        <v>1.113100848256362</v>
      </c>
      <c r="N25" s="25"/>
      <c r="O25" s="25">
        <f>р2гл2!G25/'2,2'!G25</f>
        <v>1.1129402756508422</v>
      </c>
      <c r="P25" s="25"/>
      <c r="Q25" s="25">
        <f>р2гл2!I25/'2,2'!I25</f>
        <v>1.1130122057541412</v>
      </c>
      <c r="R25" s="25"/>
      <c r="T25" s="209">
        <v>0</v>
      </c>
      <c r="U25" s="210">
        <f t="shared" si="3"/>
        <v>0</v>
      </c>
      <c r="W25" s="209">
        <v>0</v>
      </c>
      <c r="X25" s="210">
        <f t="shared" si="4"/>
        <v>0</v>
      </c>
      <c r="Z25" s="1">
        <v>0</v>
      </c>
      <c r="AA25" s="25">
        <f t="shared" si="5"/>
        <v>0</v>
      </c>
    </row>
    <row r="26" spans="1:27" ht="12.75" customHeight="1" x14ac:dyDescent="0.2">
      <c r="A26" s="4" t="s">
        <v>239</v>
      </c>
      <c r="B26" s="4" t="s">
        <v>240</v>
      </c>
      <c r="C26" s="5" t="s">
        <v>241</v>
      </c>
      <c r="D26" s="4" t="s">
        <v>15</v>
      </c>
      <c r="E26" s="6">
        <v>4928</v>
      </c>
      <c r="F26" s="8">
        <f t="shared" si="0"/>
        <v>0</v>
      </c>
      <c r="G26" s="6">
        <v>9098</v>
      </c>
      <c r="H26" s="8">
        <f t="shared" si="1"/>
        <v>0</v>
      </c>
      <c r="I26" s="11">
        <v>10655</v>
      </c>
      <c r="J26" s="13">
        <f t="shared" si="2"/>
        <v>0</v>
      </c>
      <c r="L26" s="14"/>
      <c r="M26" s="25">
        <f>р2гл2!E26/'2,2'!E26</f>
        <v>1.1130275974025974</v>
      </c>
      <c r="N26" s="25"/>
      <c r="O26" s="25">
        <f>р2гл2!G26/'2,2'!G26</f>
        <v>1.1129918663442515</v>
      </c>
      <c r="P26" s="25"/>
      <c r="Q26" s="25">
        <f>р2гл2!I26/'2,2'!I26</f>
        <v>1.1129985922102299</v>
      </c>
      <c r="R26" s="25"/>
      <c r="T26" s="209">
        <v>0</v>
      </c>
      <c r="U26" s="210">
        <f t="shared" si="3"/>
        <v>0</v>
      </c>
      <c r="W26" s="209">
        <v>0</v>
      </c>
      <c r="X26" s="210">
        <f t="shared" si="4"/>
        <v>0</v>
      </c>
      <c r="Z26" s="1">
        <v>0</v>
      </c>
      <c r="AA26" s="25">
        <f t="shared" si="5"/>
        <v>0</v>
      </c>
    </row>
    <row r="27" spans="1:27" ht="12.75" customHeight="1" x14ac:dyDescent="0.2">
      <c r="A27" s="4" t="s">
        <v>242</v>
      </c>
      <c r="B27" s="4" t="s">
        <v>243</v>
      </c>
      <c r="C27" s="5" t="s">
        <v>244</v>
      </c>
      <c r="D27" s="4" t="s">
        <v>15</v>
      </c>
      <c r="E27" s="8">
        <v>822</v>
      </c>
      <c r="F27" s="8">
        <f t="shared" si="0"/>
        <v>903.81666666666672</v>
      </c>
      <c r="G27" s="6">
        <v>1517</v>
      </c>
      <c r="H27" s="8">
        <f t="shared" si="1"/>
        <v>1673.4333333333334</v>
      </c>
      <c r="I27" s="11">
        <v>1776</v>
      </c>
      <c r="J27" s="13">
        <f t="shared" si="2"/>
        <v>1942.85</v>
      </c>
      <c r="L27" s="14"/>
      <c r="M27" s="25">
        <f>р2гл2!E27/'2,2'!E27</f>
        <v>1.1131386861313868</v>
      </c>
      <c r="N27" s="25">
        <f>р2гл2!F27/'2,2'!F27</f>
        <v>1.1130575891128363</v>
      </c>
      <c r="O27" s="25">
        <f>р2гл2!G27/'2,2'!G27</f>
        <v>1.1127224785761372</v>
      </c>
      <c r="P27" s="25">
        <f>р2гл2!H27/'2,2'!H27</f>
        <v>1.1132800828635738</v>
      </c>
      <c r="Q27" s="25">
        <f>р2гл2!I27/'2,2'!I27</f>
        <v>1.1131756756756757</v>
      </c>
      <c r="R27" s="25">
        <f>р2гл2!J27/'2,2'!J27</f>
        <v>1.1127982088169441</v>
      </c>
      <c r="T27" s="209">
        <v>889</v>
      </c>
      <c r="U27" s="210">
        <f t="shared" si="3"/>
        <v>740.83333333333337</v>
      </c>
      <c r="W27" s="209">
        <v>1646</v>
      </c>
      <c r="X27" s="210">
        <f t="shared" si="4"/>
        <v>1371.6666666666667</v>
      </c>
      <c r="Z27" s="1">
        <v>1911</v>
      </c>
      <c r="AA27" s="25">
        <f t="shared" si="5"/>
        <v>1592.5</v>
      </c>
    </row>
    <row r="28" spans="1:27" ht="12.75" customHeight="1" x14ac:dyDescent="0.2">
      <c r="A28" s="4" t="s">
        <v>245</v>
      </c>
      <c r="B28" s="4" t="s">
        <v>246</v>
      </c>
      <c r="C28" s="5" t="s">
        <v>247</v>
      </c>
      <c r="D28" s="4" t="s">
        <v>15</v>
      </c>
      <c r="E28" s="8">
        <v>1096</v>
      </c>
      <c r="F28" s="8">
        <f t="shared" si="0"/>
        <v>1206.7833333333333</v>
      </c>
      <c r="G28" s="6">
        <v>2022</v>
      </c>
      <c r="H28" s="8">
        <f t="shared" si="1"/>
        <v>2227.5166666666669</v>
      </c>
      <c r="I28" s="11">
        <v>2369</v>
      </c>
      <c r="J28" s="13">
        <f t="shared" si="2"/>
        <v>2591.4833333333336</v>
      </c>
      <c r="L28" s="14"/>
      <c r="M28" s="25">
        <f>р2гл2!E28/'2,2'!E28</f>
        <v>1.1131386861313868</v>
      </c>
      <c r="N28" s="25">
        <f>р2гл2!F28/'2,2'!F28</f>
        <v>1.1128758269228114</v>
      </c>
      <c r="O28" s="25">
        <f>р2гл2!G28/'2,2'!G28</f>
        <v>1.1127596439169138</v>
      </c>
      <c r="P28" s="25">
        <f>р2гл2!H28/'2,2'!H28</f>
        <v>1.1128985192778205</v>
      </c>
      <c r="Q28" s="25">
        <f>р2гл2!I28/'2,2'!I28</f>
        <v>1.1131279020683833</v>
      </c>
      <c r="R28" s="25">
        <f>р2гл2!J28/'2,2'!J28</f>
        <v>1.1128761520107531</v>
      </c>
      <c r="T28" s="209">
        <v>1187</v>
      </c>
      <c r="U28" s="210">
        <f t="shared" si="3"/>
        <v>989.16666666666674</v>
      </c>
      <c r="W28" s="209">
        <v>2191</v>
      </c>
      <c r="X28" s="210">
        <f>W28/1.2</f>
        <v>1825.8333333333335</v>
      </c>
      <c r="Z28" s="1">
        <v>2549</v>
      </c>
      <c r="AA28" s="25">
        <f t="shared" si="5"/>
        <v>2124.166666666667</v>
      </c>
    </row>
    <row r="29" spans="1:27" ht="12.75" customHeight="1" x14ac:dyDescent="0.2">
      <c r="A29" s="4" t="s">
        <v>248</v>
      </c>
      <c r="B29" s="4" t="s">
        <v>249</v>
      </c>
      <c r="C29" s="5" t="s">
        <v>250</v>
      </c>
      <c r="D29" s="4" t="s">
        <v>15</v>
      </c>
      <c r="E29" s="6">
        <v>1505</v>
      </c>
      <c r="F29" s="8">
        <f t="shared" si="0"/>
        <v>1658.1833333333334</v>
      </c>
      <c r="G29" s="6">
        <v>2781</v>
      </c>
      <c r="H29" s="8">
        <f t="shared" si="1"/>
        <v>3063.2166666666667</v>
      </c>
      <c r="I29" s="11">
        <v>3256</v>
      </c>
      <c r="J29" s="13">
        <f t="shared" si="2"/>
        <v>3561.3833333333337</v>
      </c>
      <c r="L29" s="14"/>
      <c r="M29" s="25">
        <f>р2гл2!E29/'2,2'!E29</f>
        <v>1.1129568106312293</v>
      </c>
      <c r="N29" s="25">
        <f>р2гл2!F29/'2,2'!F29</f>
        <v>1.1132665266204982</v>
      </c>
      <c r="O29" s="25">
        <f>р2гл2!G29/'2,2'!G29</f>
        <v>1.1129090255303848</v>
      </c>
      <c r="P29" s="25">
        <f>р2гл2!H29/'2,2'!H29</f>
        <v>1.1128824275135614</v>
      </c>
      <c r="Q29" s="25">
        <f>р2гл2!I29/'2,2'!I29</f>
        <v>1.113022113022113</v>
      </c>
      <c r="R29" s="25">
        <f>р2гл2!J29/'2,2'!J29</f>
        <v>1.1130506404346625</v>
      </c>
      <c r="T29" s="209">
        <v>1631</v>
      </c>
      <c r="U29" s="210">
        <f t="shared" si="3"/>
        <v>1359.1666666666667</v>
      </c>
      <c r="W29" s="209">
        <v>3013</v>
      </c>
      <c r="X29" s="210">
        <f t="shared" si="4"/>
        <v>2510.8333333333335</v>
      </c>
      <c r="Z29" s="1">
        <v>3503</v>
      </c>
      <c r="AA29" s="25">
        <f t="shared" si="5"/>
        <v>2919.166666666667</v>
      </c>
    </row>
    <row r="30" spans="1:27" ht="12.75" customHeight="1" x14ac:dyDescent="0.2">
      <c r="A30" s="4" t="s">
        <v>251</v>
      </c>
      <c r="B30" s="4" t="s">
        <v>252</v>
      </c>
      <c r="C30" s="5" t="s">
        <v>253</v>
      </c>
      <c r="D30" s="4" t="s">
        <v>15</v>
      </c>
      <c r="E30" s="6">
        <v>2081</v>
      </c>
      <c r="F30" s="8">
        <f t="shared" si="0"/>
        <v>2291.5666666666666</v>
      </c>
      <c r="G30" s="6">
        <v>3842</v>
      </c>
      <c r="H30" s="8">
        <f t="shared" si="1"/>
        <v>4233.3999999999996</v>
      </c>
      <c r="I30" s="11">
        <v>4498</v>
      </c>
      <c r="J30" s="13">
        <f t="shared" si="2"/>
        <v>4921.6833333333334</v>
      </c>
      <c r="L30" s="14"/>
      <c r="M30" s="25">
        <f>р2гл2!E30/'2,2'!E30</f>
        <v>1.1129264776549737</v>
      </c>
      <c r="N30" s="25">
        <f>р2гл2!F30/'2,2'!F30</f>
        <v>1.1132122128965627</v>
      </c>
      <c r="O30" s="25">
        <f>р2гл2!G30/'2,2'!G30</f>
        <v>1.1129619989588755</v>
      </c>
      <c r="P30" s="25">
        <f>р2гл2!H30/'2,2'!H30</f>
        <v>1.1130533377427128</v>
      </c>
      <c r="Q30" s="25">
        <f>р2гл2!I30/'2,2'!I30</f>
        <v>1.1129390840373499</v>
      </c>
      <c r="R30" s="25">
        <f>р2гл2!J30/'2,2'!J30</f>
        <v>1.1130338197296996</v>
      </c>
      <c r="T30" s="209">
        <v>2254</v>
      </c>
      <c r="U30" s="210">
        <f t="shared" si="3"/>
        <v>1878.3333333333335</v>
      </c>
      <c r="W30" s="209">
        <v>4164</v>
      </c>
      <c r="X30" s="210">
        <f t="shared" si="4"/>
        <v>3470</v>
      </c>
      <c r="Z30" s="1">
        <v>4841</v>
      </c>
      <c r="AA30" s="25">
        <f t="shared" si="5"/>
        <v>4034.166666666667</v>
      </c>
    </row>
    <row r="31" spans="1:27" ht="12.75" customHeight="1" x14ac:dyDescent="0.2">
      <c r="A31" s="4" t="s">
        <v>254</v>
      </c>
      <c r="B31" s="4" t="s">
        <v>255</v>
      </c>
      <c r="C31" s="5" t="s">
        <v>256</v>
      </c>
      <c r="D31" s="4" t="s">
        <v>15</v>
      </c>
      <c r="E31" s="6">
        <v>3012</v>
      </c>
      <c r="F31" s="8">
        <f t="shared" si="0"/>
        <v>0</v>
      </c>
      <c r="G31" s="6">
        <v>5560</v>
      </c>
      <c r="H31" s="8">
        <f t="shared" si="1"/>
        <v>0</v>
      </c>
      <c r="I31" s="11">
        <v>6512</v>
      </c>
      <c r="J31" s="13">
        <f t="shared" si="2"/>
        <v>0</v>
      </c>
      <c r="L31" s="14"/>
      <c r="M31" s="25">
        <f>р2гл2!E31/'2,2'!E31</f>
        <v>1.1128818061088976</v>
      </c>
      <c r="N31" s="25"/>
      <c r="O31" s="25">
        <f>р2гл2!G31/'2,2'!G31</f>
        <v>1.1129496402877699</v>
      </c>
      <c r="P31" s="25"/>
      <c r="Q31" s="25">
        <f>р2гл2!I31/'2,2'!I31</f>
        <v>1.113022113022113</v>
      </c>
      <c r="R31" s="25"/>
      <c r="T31" s="209">
        <v>0</v>
      </c>
      <c r="U31" s="210">
        <f t="shared" si="3"/>
        <v>0</v>
      </c>
      <c r="W31" s="209">
        <v>0</v>
      </c>
      <c r="X31" s="210">
        <f t="shared" si="4"/>
        <v>0</v>
      </c>
      <c r="Z31" s="1">
        <v>0</v>
      </c>
      <c r="AA31" s="25">
        <f t="shared" si="5"/>
        <v>0</v>
      </c>
    </row>
    <row r="32" spans="1:27" ht="12.75" customHeight="1" x14ac:dyDescent="0.2">
      <c r="A32" s="4" t="s">
        <v>257</v>
      </c>
      <c r="B32" s="4" t="s">
        <v>258</v>
      </c>
      <c r="C32" s="5" t="s">
        <v>259</v>
      </c>
      <c r="D32" s="4" t="s">
        <v>15</v>
      </c>
      <c r="E32" s="6">
        <v>2626</v>
      </c>
      <c r="F32" s="8">
        <f>U32*$K$7</f>
        <v>0</v>
      </c>
      <c r="G32" s="6">
        <v>4641</v>
      </c>
      <c r="H32" s="8">
        <f t="shared" si="1"/>
        <v>0</v>
      </c>
      <c r="I32" s="11">
        <v>5872</v>
      </c>
      <c r="J32" s="13">
        <f t="shared" si="2"/>
        <v>0</v>
      </c>
      <c r="L32" s="14"/>
      <c r="M32" s="25">
        <f>р2гл2!E32/'2,2'!E32</f>
        <v>1.113099771515613</v>
      </c>
      <c r="N32" s="25"/>
      <c r="O32" s="25">
        <f>р2гл2!G32/'2,2'!G32</f>
        <v>1.1129067011419953</v>
      </c>
      <c r="P32" s="25"/>
      <c r="Q32" s="25">
        <f>р2гл2!I32/'2,2'!I32</f>
        <v>1.1130790190735695</v>
      </c>
      <c r="R32" s="25"/>
      <c r="T32" s="209">
        <v>0</v>
      </c>
      <c r="U32" s="210">
        <f t="shared" si="3"/>
        <v>0</v>
      </c>
      <c r="W32" s="209">
        <v>0</v>
      </c>
      <c r="X32" s="210">
        <f t="shared" si="4"/>
        <v>0</v>
      </c>
      <c r="Z32" s="1">
        <v>0</v>
      </c>
      <c r="AA32" s="25">
        <f>Z32/1.2</f>
        <v>0</v>
      </c>
    </row>
    <row r="33" spans="1:27" ht="12.75" customHeight="1" x14ac:dyDescent="0.2">
      <c r="A33" s="4" t="s">
        <v>260</v>
      </c>
      <c r="B33" s="4" t="s">
        <v>261</v>
      </c>
      <c r="C33" s="5" t="s">
        <v>262</v>
      </c>
      <c r="D33" s="4" t="s">
        <v>15</v>
      </c>
      <c r="E33" s="6">
        <v>1465</v>
      </c>
      <c r="F33" s="8">
        <f t="shared" si="0"/>
        <v>1612.4333333333334</v>
      </c>
      <c r="G33" s="6">
        <v>2589</v>
      </c>
      <c r="H33" s="8">
        <f t="shared" si="1"/>
        <v>2855.8166666666666</v>
      </c>
      <c r="I33" s="11">
        <v>3277</v>
      </c>
      <c r="J33" s="13">
        <f t="shared" si="2"/>
        <v>3580.7</v>
      </c>
      <c r="L33" s="14"/>
      <c r="M33" s="25">
        <f>р2гл2!E33/'2,2'!E33</f>
        <v>1.1133105802047782</v>
      </c>
      <c r="N33" s="25">
        <f>р2гл2!F33/'2,2'!F33</f>
        <v>1.1132243193517044</v>
      </c>
      <c r="O33" s="25">
        <f>р2гл2!G33/'2,2'!G33</f>
        <v>1.1131711085361142</v>
      </c>
      <c r="P33" s="25">
        <f>р2гл2!H33/'2,2'!H33</f>
        <v>1.1131666948742041</v>
      </c>
      <c r="Q33" s="25">
        <f>р2гл2!I33/'2,2'!I33</f>
        <v>1.1129081476960634</v>
      </c>
      <c r="R33" s="25">
        <f>р2гл2!J33/'2,2'!J33</f>
        <v>1.1129108833468317</v>
      </c>
      <c r="T33" s="209">
        <v>1586</v>
      </c>
      <c r="U33" s="210">
        <f t="shared" si="3"/>
        <v>1321.6666666666667</v>
      </c>
      <c r="W33" s="209">
        <v>2809</v>
      </c>
      <c r="X33" s="210">
        <f t="shared" si="4"/>
        <v>2340.8333333333335</v>
      </c>
      <c r="Z33" s="1">
        <v>3522</v>
      </c>
      <c r="AA33" s="25">
        <f t="shared" si="5"/>
        <v>2935</v>
      </c>
    </row>
    <row r="34" spans="1:27" ht="12.75" customHeight="1" x14ac:dyDescent="0.2">
      <c r="A34" s="4" t="s">
        <v>263</v>
      </c>
      <c r="B34" s="4" t="s">
        <v>264</v>
      </c>
      <c r="C34" s="5" t="s">
        <v>265</v>
      </c>
      <c r="D34" s="4" t="s">
        <v>15</v>
      </c>
      <c r="E34" s="6">
        <v>2198</v>
      </c>
      <c r="F34" s="8">
        <f t="shared" si="0"/>
        <v>2420.6833333333334</v>
      </c>
      <c r="G34" s="6">
        <v>3885</v>
      </c>
      <c r="H34" s="8">
        <f t="shared" si="1"/>
        <v>4284.2333333333336</v>
      </c>
      <c r="I34" s="11">
        <v>4918</v>
      </c>
      <c r="J34" s="13">
        <f t="shared" si="2"/>
        <v>5370.0333333333338</v>
      </c>
      <c r="L34" s="14"/>
      <c r="M34" s="25">
        <f>р2гл2!E34/'2,2'!E34</f>
        <v>1.1128298453139218</v>
      </c>
      <c r="N34" s="25">
        <f>р2гл2!F34/'2,2'!F34</f>
        <v>1.1129088893631962</v>
      </c>
      <c r="O34" s="25">
        <f>р2гл2!G34/'2,2'!G34</f>
        <v>1.1129987129987129</v>
      </c>
      <c r="P34" s="25">
        <f>р2гл2!H34/'2,2'!H34</f>
        <v>1.1129179082994234</v>
      </c>
      <c r="Q34" s="25">
        <f>р2гл2!I34/'2,2'!I34</f>
        <v>1.113054087027247</v>
      </c>
      <c r="R34" s="25">
        <f>р2гл2!J34/'2,2'!J34</f>
        <v>1.1130284728213977</v>
      </c>
      <c r="T34" s="209">
        <v>2381</v>
      </c>
      <c r="U34" s="210">
        <f t="shared" si="3"/>
        <v>1984.1666666666667</v>
      </c>
      <c r="W34" s="209">
        <v>4214</v>
      </c>
      <c r="X34" s="210">
        <f t="shared" si="4"/>
        <v>3511.666666666667</v>
      </c>
      <c r="Z34" s="1">
        <v>5282</v>
      </c>
      <c r="AA34" s="25">
        <f t="shared" si="5"/>
        <v>4401.666666666667</v>
      </c>
    </row>
    <row r="35" spans="1:27" ht="12.75" customHeight="1" x14ac:dyDescent="0.2">
      <c r="A35" s="4" t="s">
        <v>266</v>
      </c>
      <c r="B35" s="4" t="s">
        <v>267</v>
      </c>
      <c r="C35" s="5" t="s">
        <v>268</v>
      </c>
      <c r="D35" s="4" t="s">
        <v>15</v>
      </c>
      <c r="E35" s="6">
        <v>3516</v>
      </c>
      <c r="F35" s="8">
        <f t="shared" si="0"/>
        <v>3869.4333333333334</v>
      </c>
      <c r="G35" s="6">
        <v>6216</v>
      </c>
      <c r="H35" s="8">
        <f t="shared" si="1"/>
        <v>6855.3833333333332</v>
      </c>
      <c r="I35" s="11">
        <v>7867</v>
      </c>
      <c r="J35" s="13">
        <f t="shared" si="2"/>
        <v>8594.9</v>
      </c>
      <c r="L35" s="14"/>
      <c r="M35" s="25">
        <f>р2гл2!E35/'2,2'!E35</f>
        <v>1.1129124004550626</v>
      </c>
      <c r="N35" s="25">
        <f>р2гл2!F35/'2,2'!F35</f>
        <v>1.113082880352851</v>
      </c>
      <c r="O35" s="25">
        <f>р2гл2!G35/'2,2'!G35</f>
        <v>1.1129343629343629</v>
      </c>
      <c r="P35" s="25">
        <f>р2гл2!H35/'2,2'!H35</f>
        <v>1.1129939244827058</v>
      </c>
      <c r="Q35" s="25">
        <f>р2гл2!I35/'2,2'!I35</f>
        <v>1.1130036862844794</v>
      </c>
      <c r="R35" s="25">
        <f>р2гл2!J35/'2,2'!J35</f>
        <v>1.1129856077441274</v>
      </c>
      <c r="T35" s="209">
        <v>3806</v>
      </c>
      <c r="U35" s="210">
        <f>T35/1.2</f>
        <v>3171.666666666667</v>
      </c>
      <c r="W35" s="209">
        <v>6743</v>
      </c>
      <c r="X35" s="210">
        <f t="shared" si="4"/>
        <v>5619.166666666667</v>
      </c>
      <c r="Z35" s="1">
        <v>8454</v>
      </c>
      <c r="AA35" s="25">
        <f t="shared" si="5"/>
        <v>7045</v>
      </c>
    </row>
    <row r="36" spans="1:27" ht="12.75" customHeight="1" x14ac:dyDescent="0.2">
      <c r="A36" s="4" t="s">
        <v>269</v>
      </c>
      <c r="B36" s="4" t="s">
        <v>270</v>
      </c>
      <c r="C36" s="5" t="s">
        <v>271</v>
      </c>
      <c r="D36" s="4" t="s">
        <v>15</v>
      </c>
      <c r="E36" s="6">
        <v>4396</v>
      </c>
      <c r="F36" s="8">
        <f t="shared" si="0"/>
        <v>0</v>
      </c>
      <c r="G36" s="6">
        <v>7769</v>
      </c>
      <c r="H36" s="8">
        <f t="shared" si="1"/>
        <v>0</v>
      </c>
      <c r="I36" s="11">
        <v>9833</v>
      </c>
      <c r="J36" s="13">
        <f t="shared" si="2"/>
        <v>0</v>
      </c>
      <c r="L36" s="14"/>
      <c r="M36" s="25">
        <f>р2гл2!E36/'2,2'!E36</f>
        <v>1.1130573248407643</v>
      </c>
      <c r="N36" s="25"/>
      <c r="O36" s="25">
        <f>р2гл2!G36/'2,2'!G36</f>
        <v>1.1130132578195393</v>
      </c>
      <c r="P36" s="25"/>
      <c r="Q36" s="25">
        <f>р2гл2!I36/'2,2'!I36</f>
        <v>1.1129868809112173</v>
      </c>
      <c r="R36" s="25"/>
      <c r="T36" s="209">
        <v>0</v>
      </c>
      <c r="U36" s="210">
        <f t="shared" si="3"/>
        <v>0</v>
      </c>
      <c r="W36" s="209">
        <v>0</v>
      </c>
      <c r="X36" s="210">
        <f t="shared" si="4"/>
        <v>0</v>
      </c>
      <c r="Z36" s="1">
        <v>0</v>
      </c>
      <c r="AA36" s="25">
        <f t="shared" si="5"/>
        <v>0</v>
      </c>
    </row>
    <row r="37" spans="1:27" ht="12.75" customHeight="1" x14ac:dyDescent="0.2">
      <c r="A37" s="4" t="s">
        <v>272</v>
      </c>
      <c r="B37" s="4" t="s">
        <v>273</v>
      </c>
      <c r="C37" s="5" t="s">
        <v>274</v>
      </c>
      <c r="D37" s="4" t="s">
        <v>15</v>
      </c>
      <c r="E37" s="6">
        <v>7640</v>
      </c>
      <c r="F37" s="8">
        <f t="shared" si="0"/>
        <v>0</v>
      </c>
      <c r="G37" s="6">
        <v>13690</v>
      </c>
      <c r="H37" s="8">
        <f>X37*$K$7</f>
        <v>0</v>
      </c>
      <c r="I37" s="11">
        <v>16915</v>
      </c>
      <c r="J37" s="13">
        <f>AA37*$K$7</f>
        <v>0</v>
      </c>
      <c r="L37" s="14"/>
      <c r="M37" s="25">
        <f>р2гл2!E37/'2,2'!E37</f>
        <v>1.1129581151832462</v>
      </c>
      <c r="N37" s="25"/>
      <c r="O37" s="25">
        <f>р2гл2!G37/'2,2'!G37</f>
        <v>1.1130021913805697</v>
      </c>
      <c r="P37" s="25"/>
      <c r="Q37" s="25">
        <f>р2гл2!I37/'2,2'!I37</f>
        <v>1.1129766479456105</v>
      </c>
      <c r="R37" s="25"/>
      <c r="T37" s="209">
        <v>0</v>
      </c>
      <c r="U37" s="210">
        <f t="shared" si="3"/>
        <v>0</v>
      </c>
      <c r="W37" s="209">
        <v>0</v>
      </c>
      <c r="X37" s="210">
        <f t="shared" si="4"/>
        <v>0</v>
      </c>
      <c r="Z37" s="1">
        <v>0</v>
      </c>
      <c r="AA37" s="25">
        <f t="shared" si="5"/>
        <v>0</v>
      </c>
    </row>
    <row r="38" spans="1:27" ht="12.75" customHeight="1" x14ac:dyDescent="0.2">
      <c r="A38" s="4" t="s">
        <v>275</v>
      </c>
      <c r="B38" s="4" t="s">
        <v>276</v>
      </c>
      <c r="C38" s="5" t="s">
        <v>277</v>
      </c>
      <c r="D38" s="4" t="s">
        <v>15</v>
      </c>
      <c r="E38" s="6">
        <v>9550</v>
      </c>
      <c r="F38" s="8">
        <f t="shared" si="0"/>
        <v>0</v>
      </c>
      <c r="G38" s="6">
        <v>17111</v>
      </c>
      <c r="H38" s="8">
        <f t="shared" si="1"/>
        <v>0</v>
      </c>
      <c r="I38" s="11">
        <v>21144</v>
      </c>
      <c r="J38" s="13">
        <f t="shared" si="2"/>
        <v>0</v>
      </c>
      <c r="L38" s="14"/>
      <c r="M38" s="25">
        <f>р2гл2!E38/'2,2'!E38</f>
        <v>1.1129842931937173</v>
      </c>
      <c r="N38" s="25"/>
      <c r="O38" s="25">
        <f>р2гл2!G38/'2,2'!G38</f>
        <v>1.1130267079656362</v>
      </c>
      <c r="P38" s="25"/>
      <c r="Q38" s="25">
        <f>р2гл2!I38/'2,2'!I38</f>
        <v>1.1129871358304957</v>
      </c>
      <c r="R38" s="25"/>
      <c r="T38" s="209">
        <v>0</v>
      </c>
      <c r="U38" s="210">
        <f t="shared" si="3"/>
        <v>0</v>
      </c>
      <c r="W38" s="209">
        <v>0</v>
      </c>
      <c r="X38" s="210">
        <f t="shared" si="4"/>
        <v>0</v>
      </c>
      <c r="Z38" s="1">
        <v>0</v>
      </c>
      <c r="AA38" s="25">
        <f t="shared" si="5"/>
        <v>0</v>
      </c>
    </row>
    <row r="39" spans="1:27" ht="12.75" customHeight="1" x14ac:dyDescent="0.2">
      <c r="A39" s="4" t="s">
        <v>278</v>
      </c>
      <c r="B39" s="4" t="s">
        <v>279</v>
      </c>
      <c r="C39" s="5" t="s">
        <v>280</v>
      </c>
      <c r="D39" s="4" t="s">
        <v>15</v>
      </c>
      <c r="E39" s="6">
        <v>2568</v>
      </c>
      <c r="F39" s="8">
        <f t="shared" si="0"/>
        <v>2829.3833333333337</v>
      </c>
      <c r="G39" s="6">
        <v>4793</v>
      </c>
      <c r="H39" s="8">
        <f t="shared" si="1"/>
        <v>5281.5833333333339</v>
      </c>
      <c r="I39" s="11">
        <v>5774</v>
      </c>
      <c r="J39" s="13">
        <f t="shared" si="2"/>
        <v>6309.4333333333334</v>
      </c>
      <c r="L39" s="14"/>
      <c r="M39" s="25">
        <f>р2гл2!E39/'2,2'!E39</f>
        <v>1.1129283489096573</v>
      </c>
      <c r="N39" s="25">
        <f>р2гл2!F39/'2,2'!F39</f>
        <v>1.1129633665757555</v>
      </c>
      <c r="O39" s="25">
        <f>р2гл2!G39/'2,2'!G39</f>
        <v>1.1130815773002296</v>
      </c>
      <c r="P39" s="25">
        <f>р2гл2!H39/'2,2'!H39</f>
        <v>1.1129238391265244</v>
      </c>
      <c r="Q39" s="25">
        <f>р2гл2!I39/'2,2'!I39</f>
        <v>1.1129199861447869</v>
      </c>
      <c r="R39" s="25">
        <f>р2гл2!J39/'2,2'!J39</f>
        <v>1.112936713809481</v>
      </c>
      <c r="T39" s="209">
        <v>2783</v>
      </c>
      <c r="U39" s="210">
        <f t="shared" si="3"/>
        <v>2319.166666666667</v>
      </c>
      <c r="W39" s="209">
        <v>5195</v>
      </c>
      <c r="X39" s="210">
        <f t="shared" si="4"/>
        <v>4329.166666666667</v>
      </c>
      <c r="Z39" s="1">
        <v>6206</v>
      </c>
      <c r="AA39" s="25">
        <f t="shared" si="5"/>
        <v>5171.666666666667</v>
      </c>
    </row>
    <row r="40" spans="1:27" ht="12.75" customHeight="1" x14ac:dyDescent="0.2">
      <c r="A40" s="4" t="s">
        <v>281</v>
      </c>
      <c r="B40" s="4" t="s">
        <v>282</v>
      </c>
      <c r="C40" s="5" t="s">
        <v>283</v>
      </c>
      <c r="D40" s="4" t="s">
        <v>15</v>
      </c>
      <c r="E40" s="6">
        <v>4436</v>
      </c>
      <c r="F40" s="8">
        <f t="shared" si="0"/>
        <v>4886.0999999999995</v>
      </c>
      <c r="G40" s="6">
        <v>8278</v>
      </c>
      <c r="H40" s="8">
        <f t="shared" si="1"/>
        <v>9122.5499999999993</v>
      </c>
      <c r="I40" s="11">
        <v>9972</v>
      </c>
      <c r="J40" s="13">
        <f t="shared" si="2"/>
        <v>10898.666666666668</v>
      </c>
      <c r="L40" s="14"/>
      <c r="M40" s="25">
        <f>р2гл2!E40/'2,2'!E40</f>
        <v>1.1129395852119026</v>
      </c>
      <c r="N40" s="25">
        <f>р2гл2!F40/'2,2'!F40</f>
        <v>1.1129530709563866</v>
      </c>
      <c r="O40" s="25">
        <f>р2гл2!G40/'2,2'!G40</f>
        <v>1.1129499879197875</v>
      </c>
      <c r="P40" s="25">
        <f>р2гл2!H40/'2,2'!H40</f>
        <v>1.112956355405013</v>
      </c>
      <c r="Q40" s="25">
        <f>р2гл2!I40/'2,2'!I40</f>
        <v>1.1130164460489371</v>
      </c>
      <c r="R40" s="25">
        <f>р2гл2!J40/'2,2'!J40</f>
        <v>1.1129801810619036</v>
      </c>
      <c r="T40" s="209">
        <v>4806</v>
      </c>
      <c r="U40" s="210">
        <f t="shared" si="3"/>
        <v>4005</v>
      </c>
      <c r="W40" s="209">
        <v>8973</v>
      </c>
      <c r="X40" s="210">
        <f t="shared" si="4"/>
        <v>7477.5</v>
      </c>
      <c r="Z40" s="1">
        <v>10720</v>
      </c>
      <c r="AA40" s="25">
        <f t="shared" si="5"/>
        <v>8933.3333333333339</v>
      </c>
    </row>
    <row r="41" spans="1:27" ht="12.75" customHeight="1" x14ac:dyDescent="0.2">
      <c r="A41" s="4" t="s">
        <v>284</v>
      </c>
      <c r="B41" s="4" t="s">
        <v>285</v>
      </c>
      <c r="C41" s="5" t="s">
        <v>286</v>
      </c>
      <c r="D41" s="4" t="s">
        <v>15</v>
      </c>
      <c r="E41" s="6">
        <v>8755</v>
      </c>
      <c r="F41" s="8">
        <f t="shared" si="0"/>
        <v>0</v>
      </c>
      <c r="G41" s="6">
        <v>16339</v>
      </c>
      <c r="H41" s="8">
        <f t="shared" si="1"/>
        <v>0</v>
      </c>
      <c r="I41" s="11">
        <v>19682</v>
      </c>
      <c r="J41" s="13">
        <f t="shared" si="2"/>
        <v>0</v>
      </c>
      <c r="L41" s="14"/>
      <c r="M41" s="25">
        <f>р2гл2!E41/'2,2'!E41</f>
        <v>1.1129640205596802</v>
      </c>
      <c r="N41" s="25"/>
      <c r="O41" s="25">
        <f>р2гл2!G41/'2,2'!G41</f>
        <v>1.112981210600404</v>
      </c>
      <c r="P41" s="25"/>
      <c r="Q41" s="25">
        <f>р2гл2!I41/'2,2'!I41</f>
        <v>1.1129966466822478</v>
      </c>
      <c r="R41" s="25"/>
      <c r="T41" s="209">
        <v>0</v>
      </c>
      <c r="U41" s="210">
        <f t="shared" si="3"/>
        <v>0</v>
      </c>
      <c r="W41" s="209">
        <v>0</v>
      </c>
      <c r="X41" s="210">
        <f t="shared" si="4"/>
        <v>0</v>
      </c>
      <c r="Z41" s="1">
        <v>0</v>
      </c>
      <c r="AA41" s="25">
        <f t="shared" si="5"/>
        <v>0</v>
      </c>
    </row>
    <row r="42" spans="1:27" ht="24.75" customHeight="1" x14ac:dyDescent="0.2">
      <c r="A42" s="4" t="s">
        <v>287</v>
      </c>
      <c r="B42" s="4" t="s">
        <v>288</v>
      </c>
      <c r="C42" s="5" t="s">
        <v>289</v>
      </c>
      <c r="D42" s="4" t="s">
        <v>290</v>
      </c>
      <c r="E42" s="8">
        <v>932</v>
      </c>
      <c r="F42" s="8">
        <f t="shared" si="0"/>
        <v>1025.8166666666666</v>
      </c>
      <c r="G42" s="6">
        <v>1718</v>
      </c>
      <c r="H42" s="8">
        <f t="shared" si="1"/>
        <v>1894.05</v>
      </c>
      <c r="I42" s="11">
        <v>2013</v>
      </c>
      <c r="J42" s="13">
        <f t="shared" si="2"/>
        <v>2201.0833333333335</v>
      </c>
      <c r="L42" s="14"/>
      <c r="M42" s="25">
        <f>р2гл2!E42/'2,2'!E42</f>
        <v>1.1126609442060085</v>
      </c>
      <c r="N42" s="25">
        <f>р2гл2!F42/'2,2'!F42</f>
        <v>1.11325935433557</v>
      </c>
      <c r="O42" s="25">
        <f>р2гл2!G42/'2,2'!G42</f>
        <v>1.1129220023282886</v>
      </c>
      <c r="P42" s="25">
        <f>р2гл2!H42/'2,2'!H42</f>
        <v>1.1129590031942136</v>
      </c>
      <c r="Q42" s="25">
        <f>р2гл2!I42/'2,2'!I42</f>
        <v>1.1127670144063586</v>
      </c>
      <c r="R42" s="25">
        <f>р2гл2!J42/'2,2'!J42</f>
        <v>1.1130882519971226</v>
      </c>
      <c r="T42" s="209">
        <v>1009</v>
      </c>
      <c r="U42" s="210">
        <f t="shared" si="3"/>
        <v>840.83333333333337</v>
      </c>
      <c r="W42" s="209">
        <v>1863</v>
      </c>
      <c r="X42" s="210">
        <f>W42/1.2</f>
        <v>1552.5</v>
      </c>
      <c r="Z42" s="1">
        <v>2165</v>
      </c>
      <c r="AA42" s="25">
        <f t="shared" si="5"/>
        <v>1804.1666666666667</v>
      </c>
    </row>
    <row r="43" spans="1:27" ht="24.75" customHeight="1" x14ac:dyDescent="0.2">
      <c r="A43" s="4" t="s">
        <v>291</v>
      </c>
      <c r="B43" s="4" t="s">
        <v>292</v>
      </c>
      <c r="C43" s="5" t="s">
        <v>293</v>
      </c>
      <c r="D43" s="4" t="s">
        <v>290</v>
      </c>
      <c r="E43" s="8">
        <v>1206</v>
      </c>
      <c r="F43" s="8">
        <f t="shared" si="0"/>
        <v>1326.75</v>
      </c>
      <c r="G43" s="6">
        <v>2225</v>
      </c>
      <c r="H43" s="8">
        <f t="shared" si="1"/>
        <v>2450.166666666667</v>
      </c>
      <c r="I43" s="11">
        <v>2604</v>
      </c>
      <c r="J43" s="13">
        <f t="shared" si="2"/>
        <v>2847.6833333333338</v>
      </c>
      <c r="L43" s="14"/>
      <c r="M43" s="25">
        <f>р2гл2!E43/'2,2'!E43</f>
        <v>1.1127694859038142</v>
      </c>
      <c r="N43" s="25">
        <f>р2гл2!F43/'2,2'!F43</f>
        <v>1.1132466553608442</v>
      </c>
      <c r="O43" s="25">
        <f>р2гл2!G43/'2,2'!G43</f>
        <v>1.1128089887640449</v>
      </c>
      <c r="P43" s="25">
        <f>р2гл2!H43/'2,2'!H43</f>
        <v>1.1129855111897149</v>
      </c>
      <c r="Q43" s="25">
        <f>р2гл2!I43/'2,2'!I43</f>
        <v>1.1129032258064515</v>
      </c>
      <c r="R43" s="25">
        <f>р2гл2!J43/'2,2'!J43</f>
        <v>1.1128344092566471</v>
      </c>
      <c r="T43" s="209">
        <v>1305</v>
      </c>
      <c r="U43" s="210">
        <f t="shared" si="3"/>
        <v>1087.5</v>
      </c>
      <c r="W43" s="209">
        <v>2410</v>
      </c>
      <c r="X43" s="210">
        <f t="shared" si="4"/>
        <v>2008.3333333333335</v>
      </c>
      <c r="Z43" s="1">
        <v>2801</v>
      </c>
      <c r="AA43" s="25">
        <f t="shared" si="5"/>
        <v>2334.166666666667</v>
      </c>
    </row>
    <row r="44" spans="1:27" ht="24.75" customHeight="1" x14ac:dyDescent="0.2">
      <c r="A44" s="4" t="s">
        <v>294</v>
      </c>
      <c r="B44" s="4" t="s">
        <v>295</v>
      </c>
      <c r="C44" s="5" t="s">
        <v>296</v>
      </c>
      <c r="D44" s="4" t="s">
        <v>290</v>
      </c>
      <c r="E44" s="6">
        <v>1481</v>
      </c>
      <c r="F44" s="8">
        <f t="shared" si="0"/>
        <v>0</v>
      </c>
      <c r="G44" s="6">
        <v>2730</v>
      </c>
      <c r="H44" s="8">
        <f t="shared" si="1"/>
        <v>0</v>
      </c>
      <c r="I44" s="11">
        <v>3196</v>
      </c>
      <c r="J44" s="13">
        <f t="shared" si="2"/>
        <v>0</v>
      </c>
      <c r="L44" s="14"/>
      <c r="M44" s="25">
        <f>р2гл2!E44/'2,2'!E44</f>
        <v>1.1127616475354489</v>
      </c>
      <c r="N44" s="25"/>
      <c r="O44" s="25">
        <f>р2гл2!G44/'2,2'!G44</f>
        <v>1.1128205128205129</v>
      </c>
      <c r="P44" s="25"/>
      <c r="Q44" s="25">
        <f>р2гл2!I44/'2,2'!I44</f>
        <v>1.1129536921151439</v>
      </c>
      <c r="R44" s="25"/>
      <c r="T44" s="209">
        <v>0</v>
      </c>
      <c r="U44" s="210">
        <f t="shared" si="3"/>
        <v>0</v>
      </c>
      <c r="W44" s="209">
        <v>0</v>
      </c>
      <c r="X44" s="210">
        <f t="shared" si="4"/>
        <v>0</v>
      </c>
      <c r="Z44" s="1">
        <v>0</v>
      </c>
      <c r="AA44" s="25">
        <f t="shared" si="5"/>
        <v>0</v>
      </c>
    </row>
    <row r="45" spans="1:27" ht="24.75" customHeight="1" x14ac:dyDescent="0.2">
      <c r="A45" s="4" t="s">
        <v>297</v>
      </c>
      <c r="B45" s="4" t="s">
        <v>298</v>
      </c>
      <c r="C45" s="5" t="s">
        <v>299</v>
      </c>
      <c r="D45" s="4" t="s">
        <v>290</v>
      </c>
      <c r="E45" s="6">
        <v>1753</v>
      </c>
      <c r="F45" s="8">
        <f t="shared" si="0"/>
        <v>0</v>
      </c>
      <c r="G45" s="6">
        <v>3236</v>
      </c>
      <c r="H45" s="8">
        <f t="shared" si="1"/>
        <v>0</v>
      </c>
      <c r="I45" s="11">
        <v>3789</v>
      </c>
      <c r="J45" s="13">
        <f t="shared" si="2"/>
        <v>0</v>
      </c>
      <c r="L45" s="14"/>
      <c r="M45" s="25">
        <f>р2гл2!E45/'2,2'!E45</f>
        <v>1.1129492298916144</v>
      </c>
      <c r="N45" s="25"/>
      <c r="O45" s="25">
        <f>р2гл2!G45/'2,2'!G45</f>
        <v>1.1131025957972807</v>
      </c>
      <c r="P45" s="25"/>
      <c r="Q45" s="25">
        <f>р2гл2!I45/'2,2'!I45</f>
        <v>1.1129585642649775</v>
      </c>
      <c r="R45" s="25"/>
      <c r="T45" s="209">
        <v>0</v>
      </c>
      <c r="U45" s="210">
        <f t="shared" si="3"/>
        <v>0</v>
      </c>
      <c r="W45" s="209">
        <v>0</v>
      </c>
      <c r="X45" s="210">
        <f t="shared" si="4"/>
        <v>0</v>
      </c>
      <c r="Z45" s="1">
        <v>0</v>
      </c>
      <c r="AA45" s="25">
        <f t="shared" si="5"/>
        <v>0</v>
      </c>
    </row>
    <row r="46" spans="1:27" ht="24.75" customHeight="1" x14ac:dyDescent="0.2">
      <c r="A46" s="4" t="s">
        <v>300</v>
      </c>
      <c r="B46" s="4" t="s">
        <v>301</v>
      </c>
      <c r="C46" s="5" t="s">
        <v>302</v>
      </c>
      <c r="D46" s="4" t="s">
        <v>303</v>
      </c>
      <c r="E46" s="8">
        <v>292</v>
      </c>
      <c r="F46" s="8">
        <f t="shared" si="0"/>
        <v>321.26666666666671</v>
      </c>
      <c r="G46" s="8">
        <v>545</v>
      </c>
      <c r="H46" s="8">
        <f t="shared" si="1"/>
        <v>600.85</v>
      </c>
      <c r="I46" s="13">
        <v>656</v>
      </c>
      <c r="J46" s="13">
        <f t="shared" si="2"/>
        <v>716.75</v>
      </c>
      <c r="L46" s="14"/>
      <c r="M46" s="25">
        <f>р2гл2!E46/'2,2'!E46</f>
        <v>1.1130136986301369</v>
      </c>
      <c r="N46" s="25">
        <f>р2гл2!F46/'2,2'!F46</f>
        <v>1.1143390744967834</v>
      </c>
      <c r="O46" s="25">
        <f>р2гл2!G46/'2,2'!G46</f>
        <v>1.1137614678899082</v>
      </c>
      <c r="P46" s="25">
        <f>р2гл2!H46/'2,2'!H46</f>
        <v>1.1134226512440708</v>
      </c>
      <c r="Q46" s="25">
        <f>р2гл2!I46/'2,2'!I46</f>
        <v>1.1128048780487805</v>
      </c>
      <c r="R46" s="25">
        <f>р2гл2!J46/'2,2'!J46</f>
        <v>1.1133589117544471</v>
      </c>
      <c r="T46" s="209">
        <v>316</v>
      </c>
      <c r="U46" s="210">
        <f t="shared" si="3"/>
        <v>263.33333333333337</v>
      </c>
      <c r="W46" s="209">
        <v>591</v>
      </c>
      <c r="X46" s="210">
        <f t="shared" si="4"/>
        <v>492.5</v>
      </c>
      <c r="Z46" s="1">
        <v>705</v>
      </c>
      <c r="AA46" s="25">
        <f t="shared" si="5"/>
        <v>587.5</v>
      </c>
    </row>
    <row r="47" spans="1:27" ht="24.75" customHeight="1" x14ac:dyDescent="0.2">
      <c r="A47" s="4" t="s">
        <v>304</v>
      </c>
      <c r="B47" s="4" t="s">
        <v>305</v>
      </c>
      <c r="C47" s="5" t="s">
        <v>306</v>
      </c>
      <c r="D47" s="4" t="s">
        <v>303</v>
      </c>
      <c r="E47" s="8">
        <v>1167</v>
      </c>
      <c r="F47" s="8">
        <f t="shared" si="0"/>
        <v>0</v>
      </c>
      <c r="G47" s="6">
        <v>2177</v>
      </c>
      <c r="H47" s="8">
        <f t="shared" si="1"/>
        <v>0</v>
      </c>
      <c r="I47" s="11">
        <v>2626</v>
      </c>
      <c r="J47" s="13">
        <f>AA47*$K$7</f>
        <v>0</v>
      </c>
      <c r="L47" s="14"/>
      <c r="M47" s="25">
        <f>р2гл2!E47/'2,2'!E47</f>
        <v>1.1131105398457584</v>
      </c>
      <c r="N47" s="25"/>
      <c r="O47" s="25">
        <f>р2гл2!G47/'2,2'!G47</f>
        <v>1.1129995406522737</v>
      </c>
      <c r="P47" s="25"/>
      <c r="Q47" s="25">
        <f>р2гл2!I47/'2,2'!I47</f>
        <v>1.113099771515613</v>
      </c>
      <c r="R47" s="25"/>
      <c r="T47" s="209">
        <v>0</v>
      </c>
      <c r="U47" s="210">
        <f t="shared" si="3"/>
        <v>0</v>
      </c>
      <c r="W47" s="209">
        <v>0</v>
      </c>
      <c r="X47" s="210">
        <f t="shared" si="4"/>
        <v>0</v>
      </c>
      <c r="Z47" s="1">
        <v>0</v>
      </c>
      <c r="AA47" s="25">
        <f t="shared" si="5"/>
        <v>0</v>
      </c>
    </row>
    <row r="48" spans="1:27" ht="24.75" customHeight="1" x14ac:dyDescent="0.2">
      <c r="A48" s="4" t="s">
        <v>307</v>
      </c>
      <c r="B48" s="4" t="s">
        <v>308</v>
      </c>
      <c r="C48" s="5" t="s">
        <v>309</v>
      </c>
      <c r="D48" s="4" t="s">
        <v>303</v>
      </c>
      <c r="E48" s="8">
        <v>208</v>
      </c>
      <c r="F48" s="8">
        <f t="shared" si="0"/>
        <v>229.76666666666668</v>
      </c>
      <c r="G48" s="8">
        <v>388</v>
      </c>
      <c r="H48" s="8">
        <f t="shared" si="1"/>
        <v>428.01666666666671</v>
      </c>
      <c r="I48" s="13">
        <v>445</v>
      </c>
      <c r="J48" s="13">
        <f t="shared" si="2"/>
        <v>488</v>
      </c>
      <c r="L48" s="14"/>
      <c r="M48" s="25">
        <f>р2гл2!E48/'2,2'!E48</f>
        <v>1.1153846153846154</v>
      </c>
      <c r="N48" s="25">
        <f>р2гл2!F48/'2,2'!F48</f>
        <v>1.114173799506746</v>
      </c>
      <c r="O48" s="25">
        <f>р2гл2!G48/'2,2'!G48</f>
        <v>1.1134020618556701</v>
      </c>
      <c r="P48" s="25">
        <f>р2гл2!H48/'2,2'!H48</f>
        <v>1.1121062263930532</v>
      </c>
      <c r="Q48" s="25">
        <f>р2гл2!I48/'2,2'!I48</f>
        <v>1.1123595505617978</v>
      </c>
      <c r="R48" s="25">
        <f>р2гл2!J48/'2,2'!J48</f>
        <v>1.1127049180327868</v>
      </c>
      <c r="T48" s="209">
        <v>226</v>
      </c>
      <c r="U48" s="210">
        <f t="shared" si="3"/>
        <v>188.33333333333334</v>
      </c>
      <c r="W48" s="209">
        <v>421</v>
      </c>
      <c r="X48" s="210">
        <f t="shared" si="4"/>
        <v>350.83333333333337</v>
      </c>
      <c r="Z48" s="1">
        <v>480</v>
      </c>
      <c r="AA48" s="25">
        <f t="shared" si="5"/>
        <v>400</v>
      </c>
    </row>
    <row r="49" spans="1:27" ht="24.75" customHeight="1" x14ac:dyDescent="0.2">
      <c r="A49" s="4" t="s">
        <v>310</v>
      </c>
      <c r="B49" s="4" t="s">
        <v>311</v>
      </c>
      <c r="C49" s="5" t="s">
        <v>312</v>
      </c>
      <c r="D49" s="4" t="s">
        <v>303</v>
      </c>
      <c r="E49" s="8">
        <v>260</v>
      </c>
      <c r="F49" s="8">
        <f t="shared" si="0"/>
        <v>285.68333333333334</v>
      </c>
      <c r="G49" s="8">
        <v>484</v>
      </c>
      <c r="H49" s="8">
        <f t="shared" si="1"/>
        <v>531.7166666666667</v>
      </c>
      <c r="I49" s="13">
        <v>557</v>
      </c>
      <c r="J49" s="13">
        <f t="shared" si="2"/>
        <v>610</v>
      </c>
      <c r="L49" s="14"/>
      <c r="M49" s="25">
        <f>р2гл2!E49/'2,2'!E49</f>
        <v>1.1115384615384616</v>
      </c>
      <c r="N49" s="25">
        <f>р2гл2!F49/'2,2'!F49</f>
        <v>1.113120588063707</v>
      </c>
      <c r="O49" s="25">
        <f>р2гл2!G49/'2,2'!G49</f>
        <v>1.1136363636363635</v>
      </c>
      <c r="P49" s="25">
        <f>р2гл2!H49/'2,2'!H49</f>
        <v>1.1133749177193366</v>
      </c>
      <c r="Q49" s="25">
        <f>р2гл2!I49/'2,2'!I49</f>
        <v>1.1131059245960502</v>
      </c>
      <c r="R49" s="25">
        <f>р2гл2!J49/'2,2'!J49</f>
        <v>1.1131147540983606</v>
      </c>
      <c r="T49" s="209">
        <v>281</v>
      </c>
      <c r="U49" s="210">
        <f t="shared" si="3"/>
        <v>234.16666666666669</v>
      </c>
      <c r="W49" s="209">
        <v>523</v>
      </c>
      <c r="X49" s="210">
        <f t="shared" si="4"/>
        <v>435.83333333333337</v>
      </c>
      <c r="Z49" s="1">
        <v>600</v>
      </c>
      <c r="AA49" s="25">
        <f t="shared" si="5"/>
        <v>500</v>
      </c>
    </row>
    <row r="50" spans="1:27" ht="24.75" customHeight="1" x14ac:dyDescent="0.2">
      <c r="A50" s="4" t="s">
        <v>313</v>
      </c>
      <c r="B50" s="4" t="s">
        <v>314</v>
      </c>
      <c r="C50" s="5" t="s">
        <v>315</v>
      </c>
      <c r="D50" s="4" t="s">
        <v>303</v>
      </c>
      <c r="E50" s="8">
        <v>408</v>
      </c>
      <c r="F50" s="8">
        <f t="shared" si="0"/>
        <v>450.38333333333333</v>
      </c>
      <c r="G50" s="8">
        <v>763</v>
      </c>
      <c r="H50" s="8">
        <f t="shared" si="1"/>
        <v>838.75</v>
      </c>
      <c r="I50" s="13">
        <v>919</v>
      </c>
      <c r="J50" s="13">
        <f t="shared" si="2"/>
        <v>1004.4666666666667</v>
      </c>
      <c r="L50" s="14"/>
      <c r="M50" s="25">
        <f>р2гл2!E50/'2,2'!E50</f>
        <v>1.1127450980392157</v>
      </c>
      <c r="N50" s="25">
        <f>р2гл2!F50/'2,2'!F50</f>
        <v>1.1123857454760759</v>
      </c>
      <c r="O50" s="25">
        <f>р2гл2!G50/'2,2'!G50</f>
        <v>1.1127129750982963</v>
      </c>
      <c r="P50" s="25">
        <f>р2гл2!H50/'2,2'!H50</f>
        <v>1.1135618479880776</v>
      </c>
      <c r="Q50" s="25">
        <f>р2гл2!I50/'2,2'!I50</f>
        <v>1.1131664853101197</v>
      </c>
      <c r="R50" s="25">
        <f>р2гл2!J50/'2,2'!J50</f>
        <v>1.1130284728213977</v>
      </c>
      <c r="T50" s="209">
        <v>443</v>
      </c>
      <c r="U50" s="210">
        <f>T50/1.2</f>
        <v>369.16666666666669</v>
      </c>
      <c r="W50" s="209">
        <v>825</v>
      </c>
      <c r="X50" s="210">
        <f t="shared" si="4"/>
        <v>687.5</v>
      </c>
      <c r="Z50" s="1">
        <v>988</v>
      </c>
      <c r="AA50" s="25">
        <f>Z50/1.2</f>
        <v>823.33333333333337</v>
      </c>
    </row>
    <row r="51" spans="1:27" ht="24.75" customHeight="1" x14ac:dyDescent="0.2">
      <c r="A51" s="4" t="s">
        <v>316</v>
      </c>
      <c r="B51" s="4" t="s">
        <v>317</v>
      </c>
      <c r="C51" s="5" t="s">
        <v>318</v>
      </c>
      <c r="D51" s="4" t="s">
        <v>303</v>
      </c>
      <c r="E51" s="20">
        <v>817</v>
      </c>
      <c r="F51" s="8">
        <f>U51*$K$7</f>
        <v>0</v>
      </c>
      <c r="G51" s="123">
        <v>1525</v>
      </c>
      <c r="H51" s="8">
        <f>X51*$K$7</f>
        <v>0</v>
      </c>
      <c r="I51" s="18">
        <v>1836</v>
      </c>
      <c r="J51" s="13">
        <f t="shared" si="2"/>
        <v>0</v>
      </c>
      <c r="L51" s="14"/>
      <c r="M51" s="25">
        <f>р2гл2!E51/'2,2'!E51</f>
        <v>1.1126070991432069</v>
      </c>
      <c r="N51" s="25"/>
      <c r="O51" s="25">
        <f>р2гл2!G51/'2,2'!G51</f>
        <v>1.1127868852459017</v>
      </c>
      <c r="P51" s="25"/>
      <c r="Q51" s="25">
        <f>р2гл2!I51/'2,2'!I51</f>
        <v>1.1127450980392157</v>
      </c>
      <c r="R51" s="25"/>
      <c r="T51" s="209">
        <v>0</v>
      </c>
      <c r="U51" s="210">
        <f t="shared" si="3"/>
        <v>0</v>
      </c>
      <c r="W51" s="209">
        <v>0</v>
      </c>
      <c r="X51" s="210">
        <f t="shared" si="4"/>
        <v>0</v>
      </c>
      <c r="Z51" s="1">
        <v>0</v>
      </c>
      <c r="AA51" s="25">
        <f t="shared" si="5"/>
        <v>0</v>
      </c>
    </row>
    <row r="52" spans="1:27" ht="24.75" customHeight="1" x14ac:dyDescent="0.2">
      <c r="A52" s="4" t="s">
        <v>319</v>
      </c>
      <c r="B52" s="4" t="s">
        <v>320</v>
      </c>
      <c r="C52" s="5" t="s">
        <v>321</v>
      </c>
      <c r="D52" s="4" t="s">
        <v>303</v>
      </c>
      <c r="E52" s="8">
        <v>122</v>
      </c>
      <c r="F52" s="8">
        <f t="shared" si="0"/>
        <v>135.21666666666667</v>
      </c>
      <c r="G52" s="8">
        <v>231</v>
      </c>
      <c r="H52" s="8">
        <f t="shared" si="1"/>
        <v>253.15</v>
      </c>
      <c r="I52" s="13">
        <v>261</v>
      </c>
      <c r="J52" s="13">
        <f t="shared" si="2"/>
        <v>285.68333333333334</v>
      </c>
      <c r="L52" s="14"/>
      <c r="M52" s="25">
        <f>р2гл2!E52/'2,2'!E52</f>
        <v>1.1147540983606556</v>
      </c>
      <c r="N52" s="25">
        <f>р2гл2!F52/'2,2'!F52</f>
        <v>1.1093307038087021</v>
      </c>
      <c r="O52" s="25">
        <f>р2гл2!G52/'2,2'!G52</f>
        <v>1.1125541125541125</v>
      </c>
      <c r="P52" s="25">
        <f>р2гл2!H52/'2,2'!H52</f>
        <v>1.1139640529330437</v>
      </c>
      <c r="Q52" s="25">
        <f>р2гл2!I52/'2,2'!I52</f>
        <v>1.1111111111111112</v>
      </c>
      <c r="R52" s="25">
        <f>р2гл2!J52/'2,2'!J52</f>
        <v>1.113120588063707</v>
      </c>
      <c r="T52" s="209">
        <v>133</v>
      </c>
      <c r="U52" s="210">
        <f t="shared" si="3"/>
        <v>110.83333333333334</v>
      </c>
      <c r="W52" s="209">
        <v>249</v>
      </c>
      <c r="X52" s="210">
        <f t="shared" si="4"/>
        <v>207.5</v>
      </c>
      <c r="Z52" s="1">
        <v>281</v>
      </c>
      <c r="AA52" s="25">
        <f t="shared" si="5"/>
        <v>234.16666666666669</v>
      </c>
    </row>
    <row r="53" spans="1:27" ht="24.75" customHeight="1" x14ac:dyDescent="0.2">
      <c r="A53" s="4" t="s">
        <v>322</v>
      </c>
      <c r="B53" s="4" t="s">
        <v>323</v>
      </c>
      <c r="C53" s="5" t="s">
        <v>324</v>
      </c>
      <c r="D53" s="4" t="s">
        <v>303</v>
      </c>
      <c r="E53" s="8">
        <v>26</v>
      </c>
      <c r="F53" s="8">
        <f t="shared" si="0"/>
        <v>28.466666666666669</v>
      </c>
      <c r="G53" s="8">
        <v>46</v>
      </c>
      <c r="H53" s="8">
        <f t="shared" si="1"/>
        <v>49.81666666666667</v>
      </c>
      <c r="I53" s="13">
        <v>51</v>
      </c>
      <c r="J53" s="13">
        <f t="shared" si="2"/>
        <v>56.933333333333337</v>
      </c>
      <c r="L53" s="14"/>
      <c r="M53" s="25">
        <f>р2гл2!E53/'2,2'!E53</f>
        <v>1.1153846153846154</v>
      </c>
      <c r="N53" s="25">
        <f>р2гл2!F53/'2,2'!F53</f>
        <v>1.1241217798594847</v>
      </c>
      <c r="O53" s="25">
        <f>р2гл2!G53/'2,2'!G53</f>
        <v>1.1086956521739131</v>
      </c>
      <c r="P53" s="25">
        <f>р2гл2!H53/'2,2'!H53</f>
        <v>1.1040481766477082</v>
      </c>
      <c r="Q53" s="25">
        <f>р2гл2!I53/'2,2'!I53</f>
        <v>1.1176470588235294</v>
      </c>
      <c r="R53" s="25">
        <f>р2гл2!J53/'2,2'!J53</f>
        <v>1.1065573770491803</v>
      </c>
      <c r="T53" s="209">
        <v>28</v>
      </c>
      <c r="U53" s="210">
        <f t="shared" si="3"/>
        <v>23.333333333333336</v>
      </c>
      <c r="W53" s="209">
        <v>49</v>
      </c>
      <c r="X53" s="210">
        <f t="shared" si="4"/>
        <v>40.833333333333336</v>
      </c>
      <c r="Z53" s="1">
        <v>56</v>
      </c>
      <c r="AA53" s="25">
        <f t="shared" si="5"/>
        <v>46.666666666666671</v>
      </c>
    </row>
    <row r="54" spans="1:27" ht="12.75" customHeight="1" x14ac:dyDescent="0.2">
      <c r="A54" s="4" t="s">
        <v>325</v>
      </c>
      <c r="B54" s="4" t="s">
        <v>326</v>
      </c>
      <c r="C54" s="5" t="s">
        <v>327</v>
      </c>
      <c r="D54" s="4" t="s">
        <v>303</v>
      </c>
      <c r="E54" s="6">
        <v>1661</v>
      </c>
      <c r="F54" s="8">
        <f t="shared" si="0"/>
        <v>0</v>
      </c>
      <c r="G54" s="6">
        <v>2934</v>
      </c>
      <c r="H54" s="8">
        <f t="shared" si="1"/>
        <v>0</v>
      </c>
      <c r="I54" s="11">
        <v>3716</v>
      </c>
      <c r="J54" s="13">
        <f t="shared" si="2"/>
        <v>0</v>
      </c>
      <c r="L54" s="14"/>
      <c r="M54" s="25">
        <f>р2гл2!E54/'2,2'!E54</f>
        <v>1.1131848284166166</v>
      </c>
      <c r="N54" s="25"/>
      <c r="O54" s="25">
        <f>р2гл2!G54/'2,2'!G54</f>
        <v>1.1131561008861621</v>
      </c>
      <c r="P54" s="25"/>
      <c r="Q54" s="25">
        <f>р2гл2!I54/'2,2'!I54</f>
        <v>1.1130247578040904</v>
      </c>
      <c r="R54" s="25"/>
      <c r="T54" s="209">
        <v>0</v>
      </c>
      <c r="U54" s="210">
        <f t="shared" si="3"/>
        <v>0</v>
      </c>
      <c r="W54" s="209">
        <v>0</v>
      </c>
      <c r="X54" s="210">
        <f>W54/1.2</f>
        <v>0</v>
      </c>
      <c r="Z54" s="1">
        <v>0</v>
      </c>
      <c r="AA54" s="25">
        <f t="shared" si="5"/>
        <v>0</v>
      </c>
    </row>
    <row r="55" spans="1:27" ht="12.75" customHeight="1" x14ac:dyDescent="0.2">
      <c r="A55" s="4" t="s">
        <v>328</v>
      </c>
      <c r="B55" s="4" t="s">
        <v>329</v>
      </c>
      <c r="C55" s="5" t="s">
        <v>330</v>
      </c>
      <c r="D55" s="4" t="s">
        <v>15</v>
      </c>
      <c r="E55" s="8">
        <v>1111</v>
      </c>
      <c r="F55" s="8">
        <f t="shared" si="0"/>
        <v>0</v>
      </c>
      <c r="G55" s="6">
        <v>1965</v>
      </c>
      <c r="H55" s="8">
        <f t="shared" si="1"/>
        <v>0</v>
      </c>
      <c r="I55" s="11">
        <v>2486</v>
      </c>
      <c r="J55" s="13">
        <f t="shared" si="2"/>
        <v>0</v>
      </c>
      <c r="L55" s="14"/>
      <c r="M55" s="25">
        <f>р2гл2!E55/'2,2'!E55</f>
        <v>1.1134113411341133</v>
      </c>
      <c r="N55" s="25"/>
      <c r="O55" s="25">
        <f>р2гл2!G55/'2,2'!G55</f>
        <v>1.1129770992366412</v>
      </c>
      <c r="P55" s="25"/>
      <c r="Q55" s="25">
        <f>р2гл2!I55/'2,2'!I55</f>
        <v>1.1130329847144007</v>
      </c>
      <c r="R55" s="25"/>
      <c r="T55" s="209">
        <v>0</v>
      </c>
      <c r="U55" s="210">
        <f t="shared" si="3"/>
        <v>0</v>
      </c>
      <c r="W55" s="209">
        <v>0</v>
      </c>
      <c r="X55" s="210">
        <f t="shared" si="4"/>
        <v>0</v>
      </c>
      <c r="Z55" s="1">
        <v>0</v>
      </c>
      <c r="AA55" s="25">
        <f t="shared" si="5"/>
        <v>0</v>
      </c>
    </row>
    <row r="56" spans="1:27" ht="12.75" customHeight="1" x14ac:dyDescent="0.2">
      <c r="A56" s="4" t="s">
        <v>331</v>
      </c>
      <c r="B56" s="4" t="s">
        <v>332</v>
      </c>
      <c r="C56" s="5" t="s">
        <v>333</v>
      </c>
      <c r="D56" s="4" t="s">
        <v>15</v>
      </c>
      <c r="E56" s="8">
        <v>611</v>
      </c>
      <c r="F56" s="8">
        <f t="shared" si="0"/>
        <v>671</v>
      </c>
      <c r="G56" s="8">
        <v>1080</v>
      </c>
      <c r="H56" s="8">
        <f t="shared" si="1"/>
        <v>1191.5333333333333</v>
      </c>
      <c r="I56" s="11">
        <v>1366</v>
      </c>
      <c r="J56" s="13">
        <f>AA56*$K$7</f>
        <v>1491.45</v>
      </c>
      <c r="L56" s="14"/>
      <c r="M56" s="25">
        <f>р2гл2!E56/'2,2'!E56</f>
        <v>1.1129296235679214</v>
      </c>
      <c r="N56" s="25">
        <f>р2гл2!F56/'2,2'!F56</f>
        <v>1.113263785394933</v>
      </c>
      <c r="O56" s="25">
        <f>р2гл2!G56/'2,2'!G56</f>
        <v>1.1129629629629629</v>
      </c>
      <c r="P56" s="25">
        <f>р2гл2!H56/'2,2'!H56</f>
        <v>1.1128517876126001</v>
      </c>
      <c r="Q56" s="25">
        <f>р2гл2!I56/'2,2'!I56</f>
        <v>1.1127379209370425</v>
      </c>
      <c r="R56" s="25">
        <f>р2гл2!J56/'2,2'!J56</f>
        <v>1.113010828388481</v>
      </c>
      <c r="T56" s="209">
        <v>660</v>
      </c>
      <c r="U56" s="210">
        <f t="shared" si="3"/>
        <v>550</v>
      </c>
      <c r="W56" s="209">
        <v>1172</v>
      </c>
      <c r="X56" s="210">
        <f t="shared" si="4"/>
        <v>976.66666666666674</v>
      </c>
      <c r="Z56" s="1">
        <v>1467</v>
      </c>
      <c r="AA56" s="25">
        <f t="shared" si="5"/>
        <v>1222.5</v>
      </c>
    </row>
    <row r="57" spans="1:27" ht="24.75" customHeight="1" x14ac:dyDescent="0.2">
      <c r="A57" s="4" t="s">
        <v>334</v>
      </c>
      <c r="B57" s="4" t="s">
        <v>335</v>
      </c>
      <c r="C57" s="5" t="s">
        <v>336</v>
      </c>
      <c r="D57" s="4" t="s">
        <v>15</v>
      </c>
      <c r="E57" s="8">
        <v>855</v>
      </c>
      <c r="F57" s="8">
        <f t="shared" si="0"/>
        <v>942.44999999999993</v>
      </c>
      <c r="G57" s="6">
        <v>1510</v>
      </c>
      <c r="H57" s="8">
        <f t="shared" si="1"/>
        <v>1665.3</v>
      </c>
      <c r="I57" s="11">
        <v>1913</v>
      </c>
      <c r="J57" s="13">
        <f t="shared" si="2"/>
        <v>2088.2333333333336</v>
      </c>
      <c r="L57" s="14"/>
      <c r="M57" s="25">
        <f>р2гл2!E57/'2,2'!E57</f>
        <v>1.1134502923976608</v>
      </c>
      <c r="N57" s="25">
        <f>р2гл2!F57/'2,2'!F57</f>
        <v>1.1130563955647514</v>
      </c>
      <c r="O57" s="25">
        <f>р2гл2!G57/'2,2'!G57</f>
        <v>1.1132450331125827</v>
      </c>
      <c r="P57" s="25">
        <f>р2гл2!H57/'2,2'!H57</f>
        <v>1.1127124241878341</v>
      </c>
      <c r="Q57" s="25">
        <f>р2гл2!I57/'2,2'!I57</f>
        <v>1.1129116570831155</v>
      </c>
      <c r="R57" s="25">
        <f>р2гл2!J57/'2,2'!J57</f>
        <v>1.1129024534295335</v>
      </c>
      <c r="T57" s="209">
        <v>927</v>
      </c>
      <c r="U57" s="210">
        <f t="shared" si="3"/>
        <v>772.5</v>
      </c>
      <c r="W57" s="209">
        <v>1638</v>
      </c>
      <c r="X57" s="210">
        <f t="shared" si="4"/>
        <v>1365</v>
      </c>
      <c r="Z57" s="1">
        <v>2054</v>
      </c>
      <c r="AA57" s="25">
        <f t="shared" si="5"/>
        <v>1711.6666666666667</v>
      </c>
    </row>
    <row r="58" spans="1:27" ht="12.75" customHeight="1" x14ac:dyDescent="0.2">
      <c r="A58" s="4" t="s">
        <v>337</v>
      </c>
      <c r="B58" s="4" t="s">
        <v>338</v>
      </c>
      <c r="C58" s="5" t="s">
        <v>339</v>
      </c>
      <c r="D58" s="4" t="s">
        <v>15</v>
      </c>
      <c r="E58" s="8">
        <v>589</v>
      </c>
      <c r="F58" s="8">
        <f t="shared" si="0"/>
        <v>647.61666666666667</v>
      </c>
      <c r="G58" s="8">
        <v>1107</v>
      </c>
      <c r="H58" s="8">
        <f t="shared" si="1"/>
        <v>1218.9833333333333</v>
      </c>
      <c r="I58" s="11">
        <v>1255</v>
      </c>
      <c r="J58" s="13">
        <f t="shared" si="2"/>
        <v>1372.5</v>
      </c>
      <c r="L58" s="14"/>
      <c r="M58" s="25">
        <f>р2гл2!E58/'2,2'!E58</f>
        <v>1.1137521222410867</v>
      </c>
      <c r="N58" s="25">
        <f>р2гл2!F58/'2,2'!F58</f>
        <v>1.1133129165916051</v>
      </c>
      <c r="O58" s="25">
        <f>р2гл2!G58/'2,2'!G58</f>
        <v>1.112917795844625</v>
      </c>
      <c r="P58" s="25">
        <f>р2гл2!H58/'2,2'!H58</f>
        <v>1.1132227676068855</v>
      </c>
      <c r="Q58" s="25">
        <f>р2гл2!I58/'2,2'!I58</f>
        <v>1.1131474103585657</v>
      </c>
      <c r="R58" s="25">
        <f>р2гл2!J58/'2,2'!J58</f>
        <v>1.113296903460838</v>
      </c>
      <c r="T58" s="209">
        <v>637</v>
      </c>
      <c r="U58" s="210">
        <f t="shared" si="3"/>
        <v>530.83333333333337</v>
      </c>
      <c r="W58" s="209">
        <v>1199</v>
      </c>
      <c r="X58" s="210">
        <f t="shared" si="4"/>
        <v>999.16666666666674</v>
      </c>
      <c r="Z58" s="1">
        <v>1350</v>
      </c>
      <c r="AA58" s="25">
        <f t="shared" si="5"/>
        <v>1125</v>
      </c>
    </row>
    <row r="59" spans="1:27" ht="12.75" customHeight="1" x14ac:dyDescent="0.2">
      <c r="A59" s="4" t="s">
        <v>340</v>
      </c>
      <c r="B59" s="4" t="s">
        <v>341</v>
      </c>
      <c r="C59" s="5" t="s">
        <v>342</v>
      </c>
      <c r="D59" s="4" t="s">
        <v>15</v>
      </c>
      <c r="E59" s="8">
        <v>519</v>
      </c>
      <c r="F59" s="8">
        <f t="shared" si="0"/>
        <v>571.36666666666667</v>
      </c>
      <c r="G59" s="8">
        <v>967</v>
      </c>
      <c r="H59" s="8">
        <f t="shared" si="1"/>
        <v>1065.4666666666667</v>
      </c>
      <c r="I59" s="13">
        <v>1115</v>
      </c>
      <c r="J59" s="13">
        <f t="shared" si="2"/>
        <v>1218.9833333333333</v>
      </c>
      <c r="L59" s="14"/>
      <c r="M59" s="25">
        <f>р2гл2!E59/'2,2'!E59</f>
        <v>1.1136801541425818</v>
      </c>
      <c r="N59" s="25">
        <f>р2гл2!F59/'2,2'!F59</f>
        <v>1.113120588063707</v>
      </c>
      <c r="O59" s="25">
        <f>р2гл2!G59/'2,2'!G59</f>
        <v>1.1127197518097207</v>
      </c>
      <c r="P59" s="25">
        <f>р2гл2!H59/'2,2'!H59</f>
        <v>1.1131272681766988</v>
      </c>
      <c r="Q59" s="25">
        <f>р2гл2!I59/'2,2'!I59</f>
        <v>1.1130044843049327</v>
      </c>
      <c r="R59" s="25">
        <f>р2гл2!J59/'2,2'!J59</f>
        <v>1.1132227676068855</v>
      </c>
      <c r="T59" s="209">
        <v>562</v>
      </c>
      <c r="U59" s="210">
        <f t="shared" si="3"/>
        <v>468.33333333333337</v>
      </c>
      <c r="W59" s="209">
        <v>1048</v>
      </c>
      <c r="X59" s="210">
        <f t="shared" si="4"/>
        <v>873.33333333333337</v>
      </c>
      <c r="Z59" s="1">
        <v>1199</v>
      </c>
      <c r="AA59" s="25">
        <f>Z59/1.2</f>
        <v>999.16666666666674</v>
      </c>
    </row>
    <row r="60" spans="1:27" ht="24.75" customHeight="1" x14ac:dyDescent="0.2">
      <c r="A60" s="4" t="s">
        <v>343</v>
      </c>
      <c r="B60" s="4" t="s">
        <v>344</v>
      </c>
      <c r="C60" s="5" t="s">
        <v>345</v>
      </c>
      <c r="D60" s="4" t="s">
        <v>15</v>
      </c>
      <c r="E60" s="8">
        <v>260</v>
      </c>
      <c r="F60" s="8">
        <f t="shared" si="0"/>
        <v>285.68333333333334</v>
      </c>
      <c r="G60" s="8">
        <v>484</v>
      </c>
      <c r="H60" s="8">
        <f t="shared" si="1"/>
        <v>531.7166666666667</v>
      </c>
      <c r="I60" s="13">
        <v>557</v>
      </c>
      <c r="J60" s="13">
        <f t="shared" si="2"/>
        <v>610</v>
      </c>
      <c r="L60" s="14"/>
      <c r="M60" s="25">
        <f>р2гл2!E60/'2,2'!E60</f>
        <v>1.1115384615384616</v>
      </c>
      <c r="N60" s="25">
        <f>р2гл2!F60/'2,2'!F60</f>
        <v>1.113120588063707</v>
      </c>
      <c r="O60" s="25">
        <f>р2гл2!G60/'2,2'!G60</f>
        <v>1.1136363636363635</v>
      </c>
      <c r="P60" s="25">
        <f>р2гл2!H60/'2,2'!H60</f>
        <v>1.1133749177193366</v>
      </c>
      <c r="Q60" s="25">
        <f>р2гл2!I60/'2,2'!I60</f>
        <v>1.1131059245960502</v>
      </c>
      <c r="R60" s="25">
        <f>р2гл2!J60/'2,2'!J60</f>
        <v>1.1131147540983606</v>
      </c>
      <c r="T60" s="209">
        <v>281</v>
      </c>
      <c r="U60" s="210">
        <f t="shared" si="3"/>
        <v>234.16666666666669</v>
      </c>
      <c r="W60" s="209">
        <v>523</v>
      </c>
      <c r="X60" s="210">
        <f t="shared" si="4"/>
        <v>435.83333333333337</v>
      </c>
      <c r="Z60" s="1">
        <v>600</v>
      </c>
      <c r="AA60" s="25">
        <f t="shared" si="5"/>
        <v>500</v>
      </c>
    </row>
    <row r="61" spans="1:27" ht="36.75" customHeight="1" x14ac:dyDescent="0.2">
      <c r="A61" s="4" t="s">
        <v>346</v>
      </c>
      <c r="B61" s="4" t="s">
        <v>347</v>
      </c>
      <c r="C61" s="5" t="s">
        <v>348</v>
      </c>
      <c r="D61" s="4" t="s">
        <v>349</v>
      </c>
      <c r="E61" s="8">
        <v>245</v>
      </c>
      <c r="F61" s="8">
        <f t="shared" si="0"/>
        <v>270.43333333333334</v>
      </c>
      <c r="G61" s="8">
        <v>461</v>
      </c>
      <c r="H61" s="8">
        <f t="shared" si="1"/>
        <v>508.33333333333337</v>
      </c>
      <c r="I61" s="13">
        <v>523</v>
      </c>
      <c r="J61" s="13">
        <f t="shared" si="2"/>
        <v>571.36666666666667</v>
      </c>
      <c r="L61" s="14"/>
      <c r="M61" s="25">
        <f>р2гл2!E61/'2,2'!E61</f>
        <v>1.1142857142857143</v>
      </c>
      <c r="N61" s="25">
        <f>р2гл2!F61/'2,2'!F61</f>
        <v>1.1130284728213977</v>
      </c>
      <c r="O61" s="25">
        <f>р2гл2!G61/'2,2'!G61</f>
        <v>1.1127982646420824</v>
      </c>
      <c r="P61" s="25">
        <f>р2гл2!H61/'2,2'!H61</f>
        <v>1.1134426229508196</v>
      </c>
      <c r="Q61" s="25">
        <f>р2гл2!I61/'2,2'!I61</f>
        <v>1.1128107074569791</v>
      </c>
      <c r="R61" s="25">
        <f>р2гл2!J61/'2,2'!J61</f>
        <v>1.113120588063707</v>
      </c>
      <c r="T61" s="209">
        <v>266</v>
      </c>
      <c r="U61" s="210">
        <f t="shared" si="3"/>
        <v>221.66666666666669</v>
      </c>
      <c r="W61" s="209">
        <v>500</v>
      </c>
      <c r="X61" s="210">
        <f t="shared" si="4"/>
        <v>416.66666666666669</v>
      </c>
      <c r="Z61" s="1">
        <v>562</v>
      </c>
      <c r="AA61" s="25">
        <f t="shared" si="5"/>
        <v>468.33333333333337</v>
      </c>
    </row>
    <row r="62" spans="1:27" ht="36.75" customHeight="1" x14ac:dyDescent="0.2">
      <c r="A62" s="4" t="s">
        <v>350</v>
      </c>
      <c r="B62" s="4" t="s">
        <v>351</v>
      </c>
      <c r="C62" s="5" t="s">
        <v>352</v>
      </c>
      <c r="D62" s="4" t="s">
        <v>349</v>
      </c>
      <c r="E62" s="8">
        <v>294</v>
      </c>
      <c r="F62" s="8">
        <f t="shared" si="0"/>
        <v>324.52</v>
      </c>
      <c r="G62" s="8">
        <v>553.19999999999993</v>
      </c>
      <c r="H62" s="8">
        <f t="shared" si="1"/>
        <v>610</v>
      </c>
      <c r="I62" s="13">
        <v>627.6</v>
      </c>
      <c r="J62" s="13">
        <f t="shared" si="2"/>
        <v>685.64</v>
      </c>
      <c r="L62" s="14"/>
      <c r="M62" s="25">
        <f>р2гл2!E62/'2,2'!E62</f>
        <v>1.1142857142857141</v>
      </c>
      <c r="N62" s="25">
        <f>р2гл2!F62/'2,2'!F62</f>
        <v>1.1130284728213977</v>
      </c>
      <c r="O62" s="25">
        <f>р2гл2!G62/'2,2'!G62</f>
        <v>1.1127982646420826</v>
      </c>
      <c r="P62" s="25">
        <f>р2гл2!H62/'2,2'!H62</f>
        <v>1.1134426229508196</v>
      </c>
      <c r="Q62" s="25">
        <f>р2гл2!I62/'2,2'!I62</f>
        <v>1.1128107074569789</v>
      </c>
      <c r="R62" s="25">
        <f>р2гл2!J62/'2,2'!J62</f>
        <v>1.1131205880637067</v>
      </c>
      <c r="T62" s="209">
        <v>319.2</v>
      </c>
      <c r="U62" s="210">
        <f t="shared" si="3"/>
        <v>266</v>
      </c>
      <c r="W62" s="209">
        <v>600</v>
      </c>
      <c r="X62" s="210">
        <f t="shared" si="4"/>
        <v>500</v>
      </c>
      <c r="Z62" s="1">
        <v>674.4</v>
      </c>
      <c r="AA62" s="25">
        <f t="shared" si="5"/>
        <v>562</v>
      </c>
    </row>
    <row r="63" spans="1:27" x14ac:dyDescent="0.2">
      <c r="K63" s="147">
        <f>SUM(E10:J62)</f>
        <v>833781.97666666692</v>
      </c>
      <c r="S63" s="124"/>
    </row>
    <row r="64" spans="1:27" x14ac:dyDescent="0.2">
      <c r="K64" s="14">
        <f>SUM(р2гл2!E10:J62)</f>
        <v>927998.19999999984</v>
      </c>
      <c r="S64" s="124"/>
    </row>
    <row r="65" spans="11:19" x14ac:dyDescent="0.2">
      <c r="K65" s="198">
        <f>K64/K63</f>
        <v>1.1129986327001153</v>
      </c>
      <c r="S65" s="124"/>
    </row>
  </sheetData>
  <mergeCells count="13">
    <mergeCell ref="A1:F2"/>
    <mergeCell ref="A4:F4"/>
    <mergeCell ref="A6:F6"/>
    <mergeCell ref="A8:A9"/>
    <mergeCell ref="B8:B9"/>
    <mergeCell ref="C8:C9"/>
    <mergeCell ref="D8:D9"/>
    <mergeCell ref="E8:F8"/>
    <mergeCell ref="T9:U9"/>
    <mergeCell ref="W9:X9"/>
    <mergeCell ref="Z9:AA9"/>
    <mergeCell ref="G8:H8"/>
    <mergeCell ref="I8:J8"/>
  </mergeCells>
  <pageMargins left="0.39370078740157477" right="0.39370078740157477" top="0.39370078740157477" bottom="0.39370078740157477" header="0" footer="0"/>
  <pageSetup paperSize="0" fitToWidth="0" fitToHeight="0" pageOrder="overThenDown" orientation="portrait" horizontalDpi="0" verticalDpi="0" copies="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autoPageBreaks="0" fitToPage="1"/>
  </sheetPr>
  <dimension ref="A1:T69"/>
  <sheetViews>
    <sheetView showZeros="0" view="pageBreakPreview" zoomScale="70" zoomScaleNormal="100" zoomScaleSheetLayoutView="70" workbookViewId="0">
      <pane ySplit="9" topLeftCell="A10" activePane="bottomLeft" state="frozen"/>
      <selection activeCell="D42" sqref="D42"/>
      <selection pane="bottomLeft" activeCell="AA42" sqref="AA42"/>
    </sheetView>
  </sheetViews>
  <sheetFormatPr defaultColWidth="9.140625" defaultRowHeight="12.75" x14ac:dyDescent="0.2"/>
  <cols>
    <col min="1" max="1" width="4.5703125" style="81" customWidth="1"/>
    <col min="2" max="2" width="8.7109375" style="81" customWidth="1"/>
    <col min="3" max="3" width="42.5703125" style="81" customWidth="1"/>
    <col min="4" max="4" width="10.5703125" style="81" customWidth="1"/>
    <col min="5" max="10" width="13.42578125" style="81" customWidth="1"/>
    <col min="11" max="11" width="10" style="81" bestFit="1" customWidth="1"/>
    <col min="12" max="251" width="9.140625" style="81"/>
    <col min="252" max="252" width="11.5703125" style="81" customWidth="1"/>
    <col min="253" max="253" width="13.140625" style="81" customWidth="1"/>
    <col min="254" max="254" width="48.42578125" style="81" customWidth="1"/>
    <col min="255" max="255" width="13.85546875" style="81" customWidth="1"/>
    <col min="256" max="256" width="11.42578125" style="81" customWidth="1"/>
    <col min="257" max="257" width="11.85546875" style="81" customWidth="1"/>
    <col min="258" max="507" width="9.140625" style="81"/>
    <col min="508" max="508" width="11.5703125" style="81" customWidth="1"/>
    <col min="509" max="509" width="13.140625" style="81" customWidth="1"/>
    <col min="510" max="510" width="48.42578125" style="81" customWidth="1"/>
    <col min="511" max="511" width="13.85546875" style="81" customWidth="1"/>
    <col min="512" max="512" width="11.42578125" style="81" customWidth="1"/>
    <col min="513" max="513" width="11.85546875" style="81" customWidth="1"/>
    <col min="514" max="763" width="9.140625" style="81"/>
    <col min="764" max="764" width="11.5703125" style="81" customWidth="1"/>
    <col min="765" max="765" width="13.140625" style="81" customWidth="1"/>
    <col min="766" max="766" width="48.42578125" style="81" customWidth="1"/>
    <col min="767" max="767" width="13.85546875" style="81" customWidth="1"/>
    <col min="768" max="768" width="11.42578125" style="81" customWidth="1"/>
    <col min="769" max="769" width="11.85546875" style="81" customWidth="1"/>
    <col min="770" max="1019" width="9.140625" style="81"/>
    <col min="1020" max="1020" width="11.5703125" style="81" customWidth="1"/>
    <col min="1021" max="1021" width="13.140625" style="81" customWidth="1"/>
    <col min="1022" max="1022" width="48.42578125" style="81" customWidth="1"/>
    <col min="1023" max="1023" width="13.85546875" style="81" customWidth="1"/>
    <col min="1024" max="1024" width="11.42578125" style="81" customWidth="1"/>
    <col min="1025" max="1025" width="11.85546875" style="81" customWidth="1"/>
    <col min="1026" max="1275" width="9.140625" style="81"/>
    <col min="1276" max="1276" width="11.5703125" style="81" customWidth="1"/>
    <col min="1277" max="1277" width="13.140625" style="81" customWidth="1"/>
    <col min="1278" max="1278" width="48.42578125" style="81" customWidth="1"/>
    <col min="1279" max="1279" width="13.85546875" style="81" customWidth="1"/>
    <col min="1280" max="1280" width="11.42578125" style="81" customWidth="1"/>
    <col min="1281" max="1281" width="11.85546875" style="81" customWidth="1"/>
    <col min="1282" max="1531" width="9.140625" style="81"/>
    <col min="1532" max="1532" width="11.5703125" style="81" customWidth="1"/>
    <col min="1533" max="1533" width="13.140625" style="81" customWidth="1"/>
    <col min="1534" max="1534" width="48.42578125" style="81" customWidth="1"/>
    <col min="1535" max="1535" width="13.85546875" style="81" customWidth="1"/>
    <col min="1536" max="1536" width="11.42578125" style="81" customWidth="1"/>
    <col min="1537" max="1537" width="11.85546875" style="81" customWidth="1"/>
    <col min="1538" max="1787" width="9.140625" style="81"/>
    <col min="1788" max="1788" width="11.5703125" style="81" customWidth="1"/>
    <col min="1789" max="1789" width="13.140625" style="81" customWidth="1"/>
    <col min="1790" max="1790" width="48.42578125" style="81" customWidth="1"/>
    <col min="1791" max="1791" width="13.85546875" style="81" customWidth="1"/>
    <col min="1792" max="1792" width="11.42578125" style="81" customWidth="1"/>
    <col min="1793" max="1793" width="11.85546875" style="81" customWidth="1"/>
    <col min="1794" max="2043" width="9.140625" style="81"/>
    <col min="2044" max="2044" width="11.5703125" style="81" customWidth="1"/>
    <col min="2045" max="2045" width="13.140625" style="81" customWidth="1"/>
    <col min="2046" max="2046" width="48.42578125" style="81" customWidth="1"/>
    <col min="2047" max="2047" width="13.85546875" style="81" customWidth="1"/>
    <col min="2048" max="2048" width="11.42578125" style="81" customWidth="1"/>
    <col min="2049" max="2049" width="11.85546875" style="81" customWidth="1"/>
    <col min="2050" max="2299" width="9.140625" style="81"/>
    <col min="2300" max="2300" width="11.5703125" style="81" customWidth="1"/>
    <col min="2301" max="2301" width="13.140625" style="81" customWidth="1"/>
    <col min="2302" max="2302" width="48.42578125" style="81" customWidth="1"/>
    <col min="2303" max="2303" width="13.85546875" style="81" customWidth="1"/>
    <col min="2304" max="2304" width="11.42578125" style="81" customWidth="1"/>
    <col min="2305" max="2305" width="11.85546875" style="81" customWidth="1"/>
    <col min="2306" max="2555" width="9.140625" style="81"/>
    <col min="2556" max="2556" width="11.5703125" style="81" customWidth="1"/>
    <col min="2557" max="2557" width="13.140625" style="81" customWidth="1"/>
    <col min="2558" max="2558" width="48.42578125" style="81" customWidth="1"/>
    <col min="2559" max="2559" width="13.85546875" style="81" customWidth="1"/>
    <col min="2560" max="2560" width="11.42578125" style="81" customWidth="1"/>
    <col min="2561" max="2561" width="11.85546875" style="81" customWidth="1"/>
    <col min="2562" max="2811" width="9.140625" style="81"/>
    <col min="2812" max="2812" width="11.5703125" style="81" customWidth="1"/>
    <col min="2813" max="2813" width="13.140625" style="81" customWidth="1"/>
    <col min="2814" max="2814" width="48.42578125" style="81" customWidth="1"/>
    <col min="2815" max="2815" width="13.85546875" style="81" customWidth="1"/>
    <col min="2816" max="2816" width="11.42578125" style="81" customWidth="1"/>
    <col min="2817" max="2817" width="11.85546875" style="81" customWidth="1"/>
    <col min="2818" max="3067" width="9.140625" style="81"/>
    <col min="3068" max="3068" width="11.5703125" style="81" customWidth="1"/>
    <col min="3069" max="3069" width="13.140625" style="81" customWidth="1"/>
    <col min="3070" max="3070" width="48.42578125" style="81" customWidth="1"/>
    <col min="3071" max="3071" width="13.85546875" style="81" customWidth="1"/>
    <col min="3072" max="3072" width="11.42578125" style="81" customWidth="1"/>
    <col min="3073" max="3073" width="11.85546875" style="81" customWidth="1"/>
    <col min="3074" max="3323" width="9.140625" style="81"/>
    <col min="3324" max="3324" width="11.5703125" style="81" customWidth="1"/>
    <col min="3325" max="3325" width="13.140625" style="81" customWidth="1"/>
    <col min="3326" max="3326" width="48.42578125" style="81" customWidth="1"/>
    <col min="3327" max="3327" width="13.85546875" style="81" customWidth="1"/>
    <col min="3328" max="3328" width="11.42578125" style="81" customWidth="1"/>
    <col min="3329" max="3329" width="11.85546875" style="81" customWidth="1"/>
    <col min="3330" max="3579" width="9.140625" style="81"/>
    <col min="3580" max="3580" width="11.5703125" style="81" customWidth="1"/>
    <col min="3581" max="3581" width="13.140625" style="81" customWidth="1"/>
    <col min="3582" max="3582" width="48.42578125" style="81" customWidth="1"/>
    <col min="3583" max="3583" width="13.85546875" style="81" customWidth="1"/>
    <col min="3584" max="3584" width="11.42578125" style="81" customWidth="1"/>
    <col min="3585" max="3585" width="11.85546875" style="81" customWidth="1"/>
    <col min="3586" max="3835" width="9.140625" style="81"/>
    <col min="3836" max="3836" width="11.5703125" style="81" customWidth="1"/>
    <col min="3837" max="3837" width="13.140625" style="81" customWidth="1"/>
    <col min="3838" max="3838" width="48.42578125" style="81" customWidth="1"/>
    <col min="3839" max="3839" width="13.85546875" style="81" customWidth="1"/>
    <col min="3840" max="3840" width="11.42578125" style="81" customWidth="1"/>
    <col min="3841" max="3841" width="11.85546875" style="81" customWidth="1"/>
    <col min="3842" max="4091" width="9.140625" style="81"/>
    <col min="4092" max="4092" width="11.5703125" style="81" customWidth="1"/>
    <col min="4093" max="4093" width="13.140625" style="81" customWidth="1"/>
    <col min="4094" max="4094" width="48.42578125" style="81" customWidth="1"/>
    <col min="4095" max="4095" width="13.85546875" style="81" customWidth="1"/>
    <col min="4096" max="4096" width="11.42578125" style="81" customWidth="1"/>
    <col min="4097" max="4097" width="11.85546875" style="81" customWidth="1"/>
    <col min="4098" max="4347" width="9.140625" style="81"/>
    <col min="4348" max="4348" width="11.5703125" style="81" customWidth="1"/>
    <col min="4349" max="4349" width="13.140625" style="81" customWidth="1"/>
    <col min="4350" max="4350" width="48.42578125" style="81" customWidth="1"/>
    <col min="4351" max="4351" width="13.85546875" style="81" customWidth="1"/>
    <col min="4352" max="4352" width="11.42578125" style="81" customWidth="1"/>
    <col min="4353" max="4353" width="11.85546875" style="81" customWidth="1"/>
    <col min="4354" max="4603" width="9.140625" style="81"/>
    <col min="4604" max="4604" width="11.5703125" style="81" customWidth="1"/>
    <col min="4605" max="4605" width="13.140625" style="81" customWidth="1"/>
    <col min="4606" max="4606" width="48.42578125" style="81" customWidth="1"/>
    <col min="4607" max="4607" width="13.85546875" style="81" customWidth="1"/>
    <col min="4608" max="4608" width="11.42578125" style="81" customWidth="1"/>
    <col min="4609" max="4609" width="11.85546875" style="81" customWidth="1"/>
    <col min="4610" max="4859" width="9.140625" style="81"/>
    <col min="4860" max="4860" width="11.5703125" style="81" customWidth="1"/>
    <col min="4861" max="4861" width="13.140625" style="81" customWidth="1"/>
    <col min="4862" max="4862" width="48.42578125" style="81" customWidth="1"/>
    <col min="4863" max="4863" width="13.85546875" style="81" customWidth="1"/>
    <col min="4864" max="4864" width="11.42578125" style="81" customWidth="1"/>
    <col min="4865" max="4865" width="11.85546875" style="81" customWidth="1"/>
    <col min="4866" max="5115" width="9.140625" style="81"/>
    <col min="5116" max="5116" width="11.5703125" style="81" customWidth="1"/>
    <col min="5117" max="5117" width="13.140625" style="81" customWidth="1"/>
    <col min="5118" max="5118" width="48.42578125" style="81" customWidth="1"/>
    <col min="5119" max="5119" width="13.85546875" style="81" customWidth="1"/>
    <col min="5120" max="5120" width="11.42578125" style="81" customWidth="1"/>
    <col min="5121" max="5121" width="11.85546875" style="81" customWidth="1"/>
    <col min="5122" max="5371" width="9.140625" style="81"/>
    <col min="5372" max="5372" width="11.5703125" style="81" customWidth="1"/>
    <col min="5373" max="5373" width="13.140625" style="81" customWidth="1"/>
    <col min="5374" max="5374" width="48.42578125" style="81" customWidth="1"/>
    <col min="5375" max="5375" width="13.85546875" style="81" customWidth="1"/>
    <col min="5376" max="5376" width="11.42578125" style="81" customWidth="1"/>
    <col min="5377" max="5377" width="11.85546875" style="81" customWidth="1"/>
    <col min="5378" max="5627" width="9.140625" style="81"/>
    <col min="5628" max="5628" width="11.5703125" style="81" customWidth="1"/>
    <col min="5629" max="5629" width="13.140625" style="81" customWidth="1"/>
    <col min="5630" max="5630" width="48.42578125" style="81" customWidth="1"/>
    <col min="5631" max="5631" width="13.85546875" style="81" customWidth="1"/>
    <col min="5632" max="5632" width="11.42578125" style="81" customWidth="1"/>
    <col min="5633" max="5633" width="11.85546875" style="81" customWidth="1"/>
    <col min="5634" max="5883" width="9.140625" style="81"/>
    <col min="5884" max="5884" width="11.5703125" style="81" customWidth="1"/>
    <col min="5885" max="5885" width="13.140625" style="81" customWidth="1"/>
    <col min="5886" max="5886" width="48.42578125" style="81" customWidth="1"/>
    <col min="5887" max="5887" width="13.85546875" style="81" customWidth="1"/>
    <col min="5888" max="5888" width="11.42578125" style="81" customWidth="1"/>
    <col min="5889" max="5889" width="11.85546875" style="81" customWidth="1"/>
    <col min="5890" max="6139" width="9.140625" style="81"/>
    <col min="6140" max="6140" width="11.5703125" style="81" customWidth="1"/>
    <col min="6141" max="6141" width="13.140625" style="81" customWidth="1"/>
    <col min="6142" max="6142" width="48.42578125" style="81" customWidth="1"/>
    <col min="6143" max="6143" width="13.85546875" style="81" customWidth="1"/>
    <col min="6144" max="6144" width="11.42578125" style="81" customWidth="1"/>
    <col min="6145" max="6145" width="11.85546875" style="81" customWidth="1"/>
    <col min="6146" max="6395" width="9.140625" style="81"/>
    <col min="6396" max="6396" width="11.5703125" style="81" customWidth="1"/>
    <col min="6397" max="6397" width="13.140625" style="81" customWidth="1"/>
    <col min="6398" max="6398" width="48.42578125" style="81" customWidth="1"/>
    <col min="6399" max="6399" width="13.85546875" style="81" customWidth="1"/>
    <col min="6400" max="6400" width="11.42578125" style="81" customWidth="1"/>
    <col min="6401" max="6401" width="11.85546875" style="81" customWidth="1"/>
    <col min="6402" max="6651" width="9.140625" style="81"/>
    <col min="6652" max="6652" width="11.5703125" style="81" customWidth="1"/>
    <col min="6653" max="6653" width="13.140625" style="81" customWidth="1"/>
    <col min="6654" max="6654" width="48.42578125" style="81" customWidth="1"/>
    <col min="6655" max="6655" width="13.85546875" style="81" customWidth="1"/>
    <col min="6656" max="6656" width="11.42578125" style="81" customWidth="1"/>
    <col min="6657" max="6657" width="11.85546875" style="81" customWidth="1"/>
    <col min="6658" max="6907" width="9.140625" style="81"/>
    <col min="6908" max="6908" width="11.5703125" style="81" customWidth="1"/>
    <col min="6909" max="6909" width="13.140625" style="81" customWidth="1"/>
    <col min="6910" max="6910" width="48.42578125" style="81" customWidth="1"/>
    <col min="6911" max="6911" width="13.85546875" style="81" customWidth="1"/>
    <col min="6912" max="6912" width="11.42578125" style="81" customWidth="1"/>
    <col min="6913" max="6913" width="11.85546875" style="81" customWidth="1"/>
    <col min="6914" max="7163" width="9.140625" style="81"/>
    <col min="7164" max="7164" width="11.5703125" style="81" customWidth="1"/>
    <col min="7165" max="7165" width="13.140625" style="81" customWidth="1"/>
    <col min="7166" max="7166" width="48.42578125" style="81" customWidth="1"/>
    <col min="7167" max="7167" width="13.85546875" style="81" customWidth="1"/>
    <col min="7168" max="7168" width="11.42578125" style="81" customWidth="1"/>
    <col min="7169" max="7169" width="11.85546875" style="81" customWidth="1"/>
    <col min="7170" max="7419" width="9.140625" style="81"/>
    <col min="7420" max="7420" width="11.5703125" style="81" customWidth="1"/>
    <col min="7421" max="7421" width="13.140625" style="81" customWidth="1"/>
    <col min="7422" max="7422" width="48.42578125" style="81" customWidth="1"/>
    <col min="7423" max="7423" width="13.85546875" style="81" customWidth="1"/>
    <col min="7424" max="7424" width="11.42578125" style="81" customWidth="1"/>
    <col min="7425" max="7425" width="11.85546875" style="81" customWidth="1"/>
    <col min="7426" max="7675" width="9.140625" style="81"/>
    <col min="7676" max="7676" width="11.5703125" style="81" customWidth="1"/>
    <col min="7677" max="7677" width="13.140625" style="81" customWidth="1"/>
    <col min="7678" max="7678" width="48.42578125" style="81" customWidth="1"/>
    <col min="7679" max="7679" width="13.85546875" style="81" customWidth="1"/>
    <col min="7680" max="7680" width="11.42578125" style="81" customWidth="1"/>
    <col min="7681" max="7681" width="11.85546875" style="81" customWidth="1"/>
    <col min="7682" max="7931" width="9.140625" style="81"/>
    <col min="7932" max="7932" width="11.5703125" style="81" customWidth="1"/>
    <col min="7933" max="7933" width="13.140625" style="81" customWidth="1"/>
    <col min="7934" max="7934" width="48.42578125" style="81" customWidth="1"/>
    <col min="7935" max="7935" width="13.85546875" style="81" customWidth="1"/>
    <col min="7936" max="7936" width="11.42578125" style="81" customWidth="1"/>
    <col min="7937" max="7937" width="11.85546875" style="81" customWidth="1"/>
    <col min="7938" max="8187" width="9.140625" style="81"/>
    <col min="8188" max="8188" width="11.5703125" style="81" customWidth="1"/>
    <col min="8189" max="8189" width="13.140625" style="81" customWidth="1"/>
    <col min="8190" max="8190" width="48.42578125" style="81" customWidth="1"/>
    <col min="8191" max="8191" width="13.85546875" style="81" customWidth="1"/>
    <col min="8192" max="8192" width="11.42578125" style="81" customWidth="1"/>
    <col min="8193" max="8193" width="11.85546875" style="81" customWidth="1"/>
    <col min="8194" max="8443" width="9.140625" style="81"/>
    <col min="8444" max="8444" width="11.5703125" style="81" customWidth="1"/>
    <col min="8445" max="8445" width="13.140625" style="81" customWidth="1"/>
    <col min="8446" max="8446" width="48.42578125" style="81" customWidth="1"/>
    <col min="8447" max="8447" width="13.85546875" style="81" customWidth="1"/>
    <col min="8448" max="8448" width="11.42578125" style="81" customWidth="1"/>
    <col min="8449" max="8449" width="11.85546875" style="81" customWidth="1"/>
    <col min="8450" max="8699" width="9.140625" style="81"/>
    <col min="8700" max="8700" width="11.5703125" style="81" customWidth="1"/>
    <col min="8701" max="8701" width="13.140625" style="81" customWidth="1"/>
    <col min="8702" max="8702" width="48.42578125" style="81" customWidth="1"/>
    <col min="8703" max="8703" width="13.85546875" style="81" customWidth="1"/>
    <col min="8704" max="8704" width="11.42578125" style="81" customWidth="1"/>
    <col min="8705" max="8705" width="11.85546875" style="81" customWidth="1"/>
    <col min="8706" max="8955" width="9.140625" style="81"/>
    <col min="8956" max="8956" width="11.5703125" style="81" customWidth="1"/>
    <col min="8957" max="8957" width="13.140625" style="81" customWidth="1"/>
    <col min="8958" max="8958" width="48.42578125" style="81" customWidth="1"/>
    <col min="8959" max="8959" width="13.85546875" style="81" customWidth="1"/>
    <col min="8960" max="8960" width="11.42578125" style="81" customWidth="1"/>
    <col min="8961" max="8961" width="11.85546875" style="81" customWidth="1"/>
    <col min="8962" max="9211" width="9.140625" style="81"/>
    <col min="9212" max="9212" width="11.5703125" style="81" customWidth="1"/>
    <col min="9213" max="9213" width="13.140625" style="81" customWidth="1"/>
    <col min="9214" max="9214" width="48.42578125" style="81" customWidth="1"/>
    <col min="9215" max="9215" width="13.85546875" style="81" customWidth="1"/>
    <col min="9216" max="9216" width="11.42578125" style="81" customWidth="1"/>
    <col min="9217" max="9217" width="11.85546875" style="81" customWidth="1"/>
    <col min="9218" max="9467" width="9.140625" style="81"/>
    <col min="9468" max="9468" width="11.5703125" style="81" customWidth="1"/>
    <col min="9469" max="9469" width="13.140625" style="81" customWidth="1"/>
    <col min="9470" max="9470" width="48.42578125" style="81" customWidth="1"/>
    <col min="9471" max="9471" width="13.85546875" style="81" customWidth="1"/>
    <col min="9472" max="9472" width="11.42578125" style="81" customWidth="1"/>
    <col min="9473" max="9473" width="11.85546875" style="81" customWidth="1"/>
    <col min="9474" max="9723" width="9.140625" style="81"/>
    <col min="9724" max="9724" width="11.5703125" style="81" customWidth="1"/>
    <col min="9725" max="9725" width="13.140625" style="81" customWidth="1"/>
    <col min="9726" max="9726" width="48.42578125" style="81" customWidth="1"/>
    <col min="9727" max="9727" width="13.85546875" style="81" customWidth="1"/>
    <col min="9728" max="9728" width="11.42578125" style="81" customWidth="1"/>
    <col min="9729" max="9729" width="11.85546875" style="81" customWidth="1"/>
    <col min="9730" max="9979" width="9.140625" style="81"/>
    <col min="9980" max="9980" width="11.5703125" style="81" customWidth="1"/>
    <col min="9981" max="9981" width="13.140625" style="81" customWidth="1"/>
    <col min="9982" max="9982" width="48.42578125" style="81" customWidth="1"/>
    <col min="9983" max="9983" width="13.85546875" style="81" customWidth="1"/>
    <col min="9984" max="9984" width="11.42578125" style="81" customWidth="1"/>
    <col min="9985" max="9985" width="11.85546875" style="81" customWidth="1"/>
    <col min="9986" max="10235" width="9.140625" style="81"/>
    <col min="10236" max="10236" width="11.5703125" style="81" customWidth="1"/>
    <col min="10237" max="10237" width="13.140625" style="81" customWidth="1"/>
    <col min="10238" max="10238" width="48.42578125" style="81" customWidth="1"/>
    <col min="10239" max="10239" width="13.85546875" style="81" customWidth="1"/>
    <col min="10240" max="10240" width="11.42578125" style="81" customWidth="1"/>
    <col min="10241" max="10241" width="11.85546875" style="81" customWidth="1"/>
    <col min="10242" max="10491" width="9.140625" style="81"/>
    <col min="10492" max="10492" width="11.5703125" style="81" customWidth="1"/>
    <col min="10493" max="10493" width="13.140625" style="81" customWidth="1"/>
    <col min="10494" max="10494" width="48.42578125" style="81" customWidth="1"/>
    <col min="10495" max="10495" width="13.85546875" style="81" customWidth="1"/>
    <col min="10496" max="10496" width="11.42578125" style="81" customWidth="1"/>
    <col min="10497" max="10497" width="11.85546875" style="81" customWidth="1"/>
    <col min="10498" max="10747" width="9.140625" style="81"/>
    <col min="10748" max="10748" width="11.5703125" style="81" customWidth="1"/>
    <col min="10749" max="10749" width="13.140625" style="81" customWidth="1"/>
    <col min="10750" max="10750" width="48.42578125" style="81" customWidth="1"/>
    <col min="10751" max="10751" width="13.85546875" style="81" customWidth="1"/>
    <col min="10752" max="10752" width="11.42578125" style="81" customWidth="1"/>
    <col min="10753" max="10753" width="11.85546875" style="81" customWidth="1"/>
    <col min="10754" max="11003" width="9.140625" style="81"/>
    <col min="11004" max="11004" width="11.5703125" style="81" customWidth="1"/>
    <col min="11005" max="11005" width="13.140625" style="81" customWidth="1"/>
    <col min="11006" max="11006" width="48.42578125" style="81" customWidth="1"/>
    <col min="11007" max="11007" width="13.85546875" style="81" customWidth="1"/>
    <col min="11008" max="11008" width="11.42578125" style="81" customWidth="1"/>
    <col min="11009" max="11009" width="11.85546875" style="81" customWidth="1"/>
    <col min="11010" max="11259" width="9.140625" style="81"/>
    <col min="11260" max="11260" width="11.5703125" style="81" customWidth="1"/>
    <col min="11261" max="11261" width="13.140625" style="81" customWidth="1"/>
    <col min="11262" max="11262" width="48.42578125" style="81" customWidth="1"/>
    <col min="11263" max="11263" width="13.85546875" style="81" customWidth="1"/>
    <col min="11264" max="11264" width="11.42578125" style="81" customWidth="1"/>
    <col min="11265" max="11265" width="11.85546875" style="81" customWidth="1"/>
    <col min="11266" max="11515" width="9.140625" style="81"/>
    <col min="11516" max="11516" width="11.5703125" style="81" customWidth="1"/>
    <col min="11517" max="11517" width="13.140625" style="81" customWidth="1"/>
    <col min="11518" max="11518" width="48.42578125" style="81" customWidth="1"/>
    <col min="11519" max="11519" width="13.85546875" style="81" customWidth="1"/>
    <col min="11520" max="11520" width="11.42578125" style="81" customWidth="1"/>
    <col min="11521" max="11521" width="11.85546875" style="81" customWidth="1"/>
    <col min="11522" max="11771" width="9.140625" style="81"/>
    <col min="11772" max="11772" width="11.5703125" style="81" customWidth="1"/>
    <col min="11773" max="11773" width="13.140625" style="81" customWidth="1"/>
    <col min="11774" max="11774" width="48.42578125" style="81" customWidth="1"/>
    <col min="11775" max="11775" width="13.85546875" style="81" customWidth="1"/>
    <col min="11776" max="11776" width="11.42578125" style="81" customWidth="1"/>
    <col min="11777" max="11777" width="11.85546875" style="81" customWidth="1"/>
    <col min="11778" max="12027" width="9.140625" style="81"/>
    <col min="12028" max="12028" width="11.5703125" style="81" customWidth="1"/>
    <col min="12029" max="12029" width="13.140625" style="81" customWidth="1"/>
    <col min="12030" max="12030" width="48.42578125" style="81" customWidth="1"/>
    <col min="12031" max="12031" width="13.85546875" style="81" customWidth="1"/>
    <col min="12032" max="12032" width="11.42578125" style="81" customWidth="1"/>
    <col min="12033" max="12033" width="11.85546875" style="81" customWidth="1"/>
    <col min="12034" max="12283" width="9.140625" style="81"/>
    <col min="12284" max="12284" width="11.5703125" style="81" customWidth="1"/>
    <col min="12285" max="12285" width="13.140625" style="81" customWidth="1"/>
    <col min="12286" max="12286" width="48.42578125" style="81" customWidth="1"/>
    <col min="12287" max="12287" width="13.85546875" style="81" customWidth="1"/>
    <col min="12288" max="12288" width="11.42578125" style="81" customWidth="1"/>
    <col min="12289" max="12289" width="11.85546875" style="81" customWidth="1"/>
    <col min="12290" max="12539" width="9.140625" style="81"/>
    <col min="12540" max="12540" width="11.5703125" style="81" customWidth="1"/>
    <col min="12541" max="12541" width="13.140625" style="81" customWidth="1"/>
    <col min="12542" max="12542" width="48.42578125" style="81" customWidth="1"/>
    <col min="12543" max="12543" width="13.85546875" style="81" customWidth="1"/>
    <col min="12544" max="12544" width="11.42578125" style="81" customWidth="1"/>
    <col min="12545" max="12545" width="11.85546875" style="81" customWidth="1"/>
    <col min="12546" max="12795" width="9.140625" style="81"/>
    <col min="12796" max="12796" width="11.5703125" style="81" customWidth="1"/>
    <col min="12797" max="12797" width="13.140625" style="81" customWidth="1"/>
    <col min="12798" max="12798" width="48.42578125" style="81" customWidth="1"/>
    <col min="12799" max="12799" width="13.85546875" style="81" customWidth="1"/>
    <col min="12800" max="12800" width="11.42578125" style="81" customWidth="1"/>
    <col min="12801" max="12801" width="11.85546875" style="81" customWidth="1"/>
    <col min="12802" max="13051" width="9.140625" style="81"/>
    <col min="13052" max="13052" width="11.5703125" style="81" customWidth="1"/>
    <col min="13053" max="13053" width="13.140625" style="81" customWidth="1"/>
    <col min="13054" max="13054" width="48.42578125" style="81" customWidth="1"/>
    <col min="13055" max="13055" width="13.85546875" style="81" customWidth="1"/>
    <col min="13056" max="13056" width="11.42578125" style="81" customWidth="1"/>
    <col min="13057" max="13057" width="11.85546875" style="81" customWidth="1"/>
    <col min="13058" max="13307" width="9.140625" style="81"/>
    <col min="13308" max="13308" width="11.5703125" style="81" customWidth="1"/>
    <col min="13309" max="13309" width="13.140625" style="81" customWidth="1"/>
    <col min="13310" max="13310" width="48.42578125" style="81" customWidth="1"/>
    <col min="13311" max="13311" width="13.85546875" style="81" customWidth="1"/>
    <col min="13312" max="13312" width="11.42578125" style="81" customWidth="1"/>
    <col min="13313" max="13313" width="11.85546875" style="81" customWidth="1"/>
    <col min="13314" max="13563" width="9.140625" style="81"/>
    <col min="13564" max="13564" width="11.5703125" style="81" customWidth="1"/>
    <col min="13565" max="13565" width="13.140625" style="81" customWidth="1"/>
    <col min="13566" max="13566" width="48.42578125" style="81" customWidth="1"/>
    <col min="13567" max="13567" width="13.85546875" style="81" customWidth="1"/>
    <col min="13568" max="13568" width="11.42578125" style="81" customWidth="1"/>
    <col min="13569" max="13569" width="11.85546875" style="81" customWidth="1"/>
    <col min="13570" max="13819" width="9.140625" style="81"/>
    <col min="13820" max="13820" width="11.5703125" style="81" customWidth="1"/>
    <col min="13821" max="13821" width="13.140625" style="81" customWidth="1"/>
    <col min="13822" max="13822" width="48.42578125" style="81" customWidth="1"/>
    <col min="13823" max="13823" width="13.85546875" style="81" customWidth="1"/>
    <col min="13824" max="13824" width="11.42578125" style="81" customWidth="1"/>
    <col min="13825" max="13825" width="11.85546875" style="81" customWidth="1"/>
    <col min="13826" max="14075" width="9.140625" style="81"/>
    <col min="14076" max="14076" width="11.5703125" style="81" customWidth="1"/>
    <col min="14077" max="14077" width="13.140625" style="81" customWidth="1"/>
    <col min="14078" max="14078" width="48.42578125" style="81" customWidth="1"/>
    <col min="14079" max="14079" width="13.85546875" style="81" customWidth="1"/>
    <col min="14080" max="14080" width="11.42578125" style="81" customWidth="1"/>
    <col min="14081" max="14081" width="11.85546875" style="81" customWidth="1"/>
    <col min="14082" max="14331" width="9.140625" style="81"/>
    <col min="14332" max="14332" width="11.5703125" style="81" customWidth="1"/>
    <col min="14333" max="14333" width="13.140625" style="81" customWidth="1"/>
    <col min="14334" max="14334" width="48.42578125" style="81" customWidth="1"/>
    <col min="14335" max="14335" width="13.85546875" style="81" customWidth="1"/>
    <col min="14336" max="14336" width="11.42578125" style="81" customWidth="1"/>
    <col min="14337" max="14337" width="11.85546875" style="81" customWidth="1"/>
    <col min="14338" max="14587" width="9.140625" style="81"/>
    <col min="14588" max="14588" width="11.5703125" style="81" customWidth="1"/>
    <col min="14589" max="14589" width="13.140625" style="81" customWidth="1"/>
    <col min="14590" max="14590" width="48.42578125" style="81" customWidth="1"/>
    <col min="14591" max="14591" width="13.85546875" style="81" customWidth="1"/>
    <col min="14592" max="14592" width="11.42578125" style="81" customWidth="1"/>
    <col min="14593" max="14593" width="11.85546875" style="81" customWidth="1"/>
    <col min="14594" max="14843" width="9.140625" style="81"/>
    <col min="14844" max="14844" width="11.5703125" style="81" customWidth="1"/>
    <col min="14845" max="14845" width="13.140625" style="81" customWidth="1"/>
    <col min="14846" max="14846" width="48.42578125" style="81" customWidth="1"/>
    <col min="14847" max="14847" width="13.85546875" style="81" customWidth="1"/>
    <col min="14848" max="14848" width="11.42578125" style="81" customWidth="1"/>
    <col min="14849" max="14849" width="11.85546875" style="81" customWidth="1"/>
    <col min="14850" max="15099" width="9.140625" style="81"/>
    <col min="15100" max="15100" width="11.5703125" style="81" customWidth="1"/>
    <col min="15101" max="15101" width="13.140625" style="81" customWidth="1"/>
    <col min="15102" max="15102" width="48.42578125" style="81" customWidth="1"/>
    <col min="15103" max="15103" width="13.85546875" style="81" customWidth="1"/>
    <col min="15104" max="15104" width="11.42578125" style="81" customWidth="1"/>
    <col min="15105" max="15105" width="11.85546875" style="81" customWidth="1"/>
    <col min="15106" max="15355" width="9.140625" style="81"/>
    <col min="15356" max="15356" width="11.5703125" style="81" customWidth="1"/>
    <col min="15357" max="15357" width="13.140625" style="81" customWidth="1"/>
    <col min="15358" max="15358" width="48.42578125" style="81" customWidth="1"/>
    <col min="15359" max="15359" width="13.85546875" style="81" customWidth="1"/>
    <col min="15360" max="15360" width="11.42578125" style="81" customWidth="1"/>
    <col min="15361" max="15361" width="11.85546875" style="81" customWidth="1"/>
    <col min="15362" max="15611" width="9.140625" style="81"/>
    <col min="15612" max="15612" width="11.5703125" style="81" customWidth="1"/>
    <col min="15613" max="15613" width="13.140625" style="81" customWidth="1"/>
    <col min="15614" max="15614" width="48.42578125" style="81" customWidth="1"/>
    <col min="15615" max="15615" width="13.85546875" style="81" customWidth="1"/>
    <col min="15616" max="15616" width="11.42578125" style="81" customWidth="1"/>
    <col min="15617" max="15617" width="11.85546875" style="81" customWidth="1"/>
    <col min="15618" max="15867" width="9.140625" style="81"/>
    <col min="15868" max="15868" width="11.5703125" style="81" customWidth="1"/>
    <col min="15869" max="15869" width="13.140625" style="81" customWidth="1"/>
    <col min="15870" max="15870" width="48.42578125" style="81" customWidth="1"/>
    <col min="15871" max="15871" width="13.85546875" style="81" customWidth="1"/>
    <col min="15872" max="15872" width="11.42578125" style="81" customWidth="1"/>
    <col min="15873" max="15873" width="11.85546875" style="81" customWidth="1"/>
    <col min="15874" max="16123" width="9.140625" style="81"/>
    <col min="16124" max="16124" width="11.5703125" style="81" customWidth="1"/>
    <col min="16125" max="16125" width="13.140625" style="81" customWidth="1"/>
    <col min="16126" max="16126" width="48.42578125" style="81" customWidth="1"/>
    <col min="16127" max="16127" width="13.85546875" style="81" customWidth="1"/>
    <col min="16128" max="16128" width="11.42578125" style="81" customWidth="1"/>
    <col min="16129" max="16129" width="11.85546875" style="81" customWidth="1"/>
    <col min="16130" max="16384" width="9.140625" style="81"/>
  </cols>
  <sheetData>
    <row r="1" spans="1:20" ht="18.75" x14ac:dyDescent="0.2">
      <c r="A1" s="263" t="s">
        <v>0</v>
      </c>
      <c r="B1" s="263"/>
      <c r="C1" s="263"/>
      <c r="D1" s="263"/>
      <c r="E1" s="263"/>
      <c r="F1" s="263"/>
      <c r="G1" s="263"/>
      <c r="H1" s="263"/>
      <c r="I1" s="263"/>
      <c r="J1" s="263"/>
    </row>
    <row r="2" spans="1:20" ht="11.25" customHeight="1" x14ac:dyDescent="0.2">
      <c r="A2" s="27"/>
      <c r="B2" s="27"/>
      <c r="C2" s="27"/>
      <c r="D2" s="27"/>
      <c r="E2" s="27"/>
      <c r="F2" s="27"/>
    </row>
    <row r="3" spans="1:20" ht="11.25" customHeight="1" x14ac:dyDescent="0.2"/>
    <row r="4" spans="1:20" ht="18.75" x14ac:dyDescent="0.2">
      <c r="A4" s="264" t="s">
        <v>191</v>
      </c>
      <c r="B4" s="264"/>
      <c r="C4" s="264"/>
      <c r="D4" s="264"/>
      <c r="E4" s="264"/>
      <c r="F4" s="264"/>
      <c r="G4" s="264"/>
      <c r="H4" s="264"/>
      <c r="I4" s="264"/>
      <c r="J4" s="264"/>
    </row>
    <row r="5" spans="1:20" ht="12.75" customHeight="1" x14ac:dyDescent="0.2"/>
    <row r="6" spans="1:20" ht="12.75" customHeight="1" thickBot="1" x14ac:dyDescent="0.25">
      <c r="A6" s="265"/>
      <c r="B6" s="265"/>
      <c r="C6" s="265"/>
      <c r="D6" s="265"/>
      <c r="E6" s="265"/>
      <c r="F6" s="265"/>
    </row>
    <row r="7" spans="1:20" ht="12.75" customHeight="1" thickBot="1" x14ac:dyDescent="0.25">
      <c r="E7" s="270" t="s">
        <v>2968</v>
      </c>
      <c r="F7" s="271"/>
      <c r="G7" s="270" t="s">
        <v>2969</v>
      </c>
      <c r="H7" s="271"/>
      <c r="I7" s="272" t="s">
        <v>2970</v>
      </c>
      <c r="J7" s="271"/>
    </row>
    <row r="8" spans="1:20" ht="12.75" customHeight="1" x14ac:dyDescent="0.2">
      <c r="A8" s="266" t="s">
        <v>2</v>
      </c>
      <c r="B8" s="266" t="s">
        <v>3</v>
      </c>
      <c r="C8" s="268" t="s">
        <v>4</v>
      </c>
      <c r="D8" s="268" t="s">
        <v>5</v>
      </c>
      <c r="E8" s="252" t="s">
        <v>6</v>
      </c>
      <c r="F8" s="252"/>
      <c r="G8" s="252" t="s">
        <v>6</v>
      </c>
      <c r="H8" s="252"/>
      <c r="I8" s="252" t="s">
        <v>6</v>
      </c>
      <c r="J8" s="252"/>
    </row>
    <row r="9" spans="1:20" ht="39" thickBot="1" x14ac:dyDescent="0.25">
      <c r="A9" s="267"/>
      <c r="B9" s="267"/>
      <c r="C9" s="269"/>
      <c r="D9" s="269"/>
      <c r="E9" s="2" t="s">
        <v>7</v>
      </c>
      <c r="F9" s="3" t="s">
        <v>8</v>
      </c>
      <c r="G9" s="2" t="s">
        <v>7</v>
      </c>
      <c r="H9" s="3" t="s">
        <v>8</v>
      </c>
      <c r="I9" s="9" t="s">
        <v>7</v>
      </c>
      <c r="J9" s="10" t="s">
        <v>8</v>
      </c>
    </row>
    <row r="10" spans="1:20" ht="25.5" x14ac:dyDescent="0.2">
      <c r="A10" s="4" t="s">
        <v>9</v>
      </c>
      <c r="B10" s="4" t="s">
        <v>192</v>
      </c>
      <c r="C10" s="5" t="s">
        <v>193</v>
      </c>
      <c r="D10" s="4" t="s">
        <v>15</v>
      </c>
      <c r="E10" s="6">
        <f>ROUND('2,2'!E10*'1,2'!$E$28,0)</f>
        <v>375</v>
      </c>
      <c r="F10" s="6">
        <f>ROUND('2,2'!F10*'1,2'!$E$28,0)</f>
        <v>412</v>
      </c>
      <c r="G10" s="6">
        <f>ROUND('2,2'!G10*'1,2'!$E$28,0)</f>
        <v>639</v>
      </c>
      <c r="H10" s="6">
        <f>ROUND('2,2'!H10*'1,2'!$E$28,0)</f>
        <v>705</v>
      </c>
      <c r="I10" s="6">
        <f>ROUND('2,2'!I10*'1,2'!$E$28,0)</f>
        <v>863</v>
      </c>
      <c r="J10" s="6">
        <f>ROUND('2,2'!J10*'1,2'!$E$28,0)</f>
        <v>940</v>
      </c>
      <c r="L10" s="86"/>
      <c r="M10" s="86"/>
      <c r="N10" s="86"/>
      <c r="O10" s="86"/>
      <c r="P10" s="86"/>
      <c r="Q10" s="86"/>
      <c r="R10" s="82"/>
      <c r="T10" s="82"/>
    </row>
    <row r="11" spans="1:20" ht="25.5" x14ac:dyDescent="0.2">
      <c r="A11" s="4" t="s">
        <v>194</v>
      </c>
      <c r="B11" s="4" t="s">
        <v>195</v>
      </c>
      <c r="C11" s="5" t="s">
        <v>196</v>
      </c>
      <c r="D11" s="4" t="s">
        <v>15</v>
      </c>
      <c r="E11" s="6">
        <f>ROUND('2,2'!E11*'1,2'!$E$28,0)</f>
        <v>674</v>
      </c>
      <c r="F11" s="6">
        <f>ROUND('2,2'!F11*'1,2'!$E$28,0)</f>
        <v>742</v>
      </c>
      <c r="G11" s="6">
        <f>ROUND('2,2'!G11*'1,2'!$E$28,0)</f>
        <v>1150</v>
      </c>
      <c r="H11" s="6">
        <f>ROUND('2,2'!H11*'1,2'!$E$28,0)</f>
        <v>1268</v>
      </c>
      <c r="I11" s="6">
        <f>ROUND('2,2'!I11*'1,2'!$E$28,0)</f>
        <v>1549</v>
      </c>
      <c r="J11" s="6">
        <f>ROUND('2,2'!J11*'1,2'!$E$28,0)</f>
        <v>1693</v>
      </c>
      <c r="L11" s="86"/>
      <c r="M11" s="86"/>
      <c r="N11" s="86"/>
      <c r="O11" s="86"/>
      <c r="P11" s="86"/>
      <c r="Q11" s="86"/>
      <c r="R11" s="82"/>
      <c r="T11" s="82"/>
    </row>
    <row r="12" spans="1:20" ht="25.5" x14ac:dyDescent="0.2">
      <c r="A12" s="4" t="s">
        <v>197</v>
      </c>
      <c r="B12" s="4" t="s">
        <v>198</v>
      </c>
      <c r="C12" s="5" t="s">
        <v>199</v>
      </c>
      <c r="D12" s="4" t="s">
        <v>15</v>
      </c>
      <c r="E12" s="6">
        <f>ROUND('2,2'!E12*'1,2'!$E$28,0)</f>
        <v>975</v>
      </c>
      <c r="F12" s="6">
        <f>ROUND('2,2'!F12*'1,2'!$E$28,0)</f>
        <v>1072</v>
      </c>
      <c r="G12" s="6">
        <f>ROUND('2,2'!G12*'1,2'!$E$28,0)</f>
        <v>1661</v>
      </c>
      <c r="H12" s="6">
        <f>ROUND('2,2'!H12*'1,2'!$E$28,0)</f>
        <v>1832</v>
      </c>
      <c r="I12" s="6">
        <f>ROUND('2,2'!I12*'1,2'!$E$28,0)</f>
        <v>2240</v>
      </c>
      <c r="J12" s="6">
        <f>ROUND('2,2'!J12*'1,2'!$E$28,0)</f>
        <v>2443</v>
      </c>
      <c r="L12" s="86"/>
      <c r="M12" s="86"/>
      <c r="N12" s="86"/>
      <c r="O12" s="86"/>
      <c r="P12" s="86"/>
      <c r="Q12" s="86"/>
      <c r="R12" s="82"/>
      <c r="T12" s="82"/>
    </row>
    <row r="13" spans="1:20" ht="25.5" x14ac:dyDescent="0.2">
      <c r="A13" s="4" t="s">
        <v>200</v>
      </c>
      <c r="B13" s="4" t="s">
        <v>201</v>
      </c>
      <c r="C13" s="5" t="s">
        <v>202</v>
      </c>
      <c r="D13" s="4" t="s">
        <v>15</v>
      </c>
      <c r="E13" s="6">
        <f>ROUND('2,2'!E13*'1,2'!$E$28,0)</f>
        <v>1497</v>
      </c>
      <c r="F13" s="6">
        <f>ROUND('2,2'!F13*'1,2'!$E$28,0)</f>
        <v>0</v>
      </c>
      <c r="G13" s="6">
        <f>ROUND('2,2'!G13*'1,2'!$E$28,0)</f>
        <v>2553</v>
      </c>
      <c r="H13" s="6">
        <f>ROUND('2,2'!H13*'1,2'!$E$28,0)</f>
        <v>0</v>
      </c>
      <c r="I13" s="6">
        <f>ROUND('2,2'!I13*'1,2'!$E$28,0)</f>
        <v>3446</v>
      </c>
      <c r="J13" s="6">
        <f>ROUND('2,2'!J13*'1,2'!$E$28,0)</f>
        <v>0</v>
      </c>
      <c r="L13" s="86"/>
      <c r="M13" s="86"/>
      <c r="N13" s="86"/>
      <c r="O13" s="86"/>
      <c r="P13" s="86"/>
      <c r="Q13" s="86"/>
      <c r="R13" s="82"/>
      <c r="T13" s="82"/>
    </row>
    <row r="14" spans="1:20" ht="25.5" x14ac:dyDescent="0.2">
      <c r="A14" s="4" t="s">
        <v>203</v>
      </c>
      <c r="B14" s="4" t="s">
        <v>204</v>
      </c>
      <c r="C14" s="5" t="s">
        <v>205</v>
      </c>
      <c r="D14" s="4" t="s">
        <v>15</v>
      </c>
      <c r="E14" s="6">
        <f>ROUND('2,2'!E14*'1,2'!$E$28,0)</f>
        <v>2247</v>
      </c>
      <c r="F14" s="6">
        <f>ROUND('2,2'!F14*'1,2'!$E$28,0)</f>
        <v>0</v>
      </c>
      <c r="G14" s="6">
        <f>ROUND('2,2'!G14*'1,2'!$E$28,0)</f>
        <v>3830</v>
      </c>
      <c r="H14" s="6">
        <f>ROUND('2,2'!H14*'1,2'!$E$28,0)</f>
        <v>0</v>
      </c>
      <c r="I14" s="6">
        <f>ROUND('2,2'!I14*'1,2'!$E$28,0)</f>
        <v>5169</v>
      </c>
      <c r="J14" s="6">
        <f>ROUND('2,2'!J14*'1,2'!$E$28,0)</f>
        <v>0</v>
      </c>
      <c r="L14" s="86"/>
      <c r="M14" s="86"/>
      <c r="N14" s="86"/>
      <c r="O14" s="86"/>
      <c r="P14" s="86"/>
      <c r="Q14" s="86"/>
      <c r="R14" s="82"/>
      <c r="T14" s="82"/>
    </row>
    <row r="15" spans="1:20" ht="25.5" x14ac:dyDescent="0.2">
      <c r="A15" s="4" t="s">
        <v>206</v>
      </c>
      <c r="B15" s="4" t="s">
        <v>207</v>
      </c>
      <c r="C15" s="5" t="s">
        <v>208</v>
      </c>
      <c r="D15" s="4" t="s">
        <v>15</v>
      </c>
      <c r="E15" s="6">
        <f>ROUND('2,2'!E15*'1,2'!$E$28,0)</f>
        <v>1631</v>
      </c>
      <c r="F15" s="6">
        <f>ROUND('2,2'!F15*'1,2'!$E$28,0)</f>
        <v>1795</v>
      </c>
      <c r="G15" s="6">
        <f>ROUND('2,2'!G15*'1,2'!$E$28,0)</f>
        <v>2882</v>
      </c>
      <c r="H15" s="6">
        <f>ROUND('2,2'!H15*'1,2'!$E$28,0)</f>
        <v>3179</v>
      </c>
      <c r="I15" s="6">
        <f>ROUND('2,2'!I15*'1,2'!$E$28,0)</f>
        <v>3647</v>
      </c>
      <c r="J15" s="6">
        <f>ROUND('2,2'!J15*'1,2'!$E$28,0)</f>
        <v>3985</v>
      </c>
      <c r="L15" s="86"/>
      <c r="M15" s="86"/>
      <c r="N15" s="86"/>
      <c r="O15" s="86"/>
      <c r="P15" s="86"/>
      <c r="Q15" s="86"/>
      <c r="R15" s="82"/>
      <c r="T15" s="82"/>
    </row>
    <row r="16" spans="1:20" ht="25.5" x14ac:dyDescent="0.2">
      <c r="A16" s="4" t="s">
        <v>209</v>
      </c>
      <c r="B16" s="4" t="s">
        <v>210</v>
      </c>
      <c r="C16" s="5" t="s">
        <v>211</v>
      </c>
      <c r="D16" s="4" t="s">
        <v>15</v>
      </c>
      <c r="E16" s="6">
        <f>ROUND('2,2'!E16*'1,2'!$E$28,0)</f>
        <v>2582</v>
      </c>
      <c r="F16" s="6">
        <f>ROUND('2,2'!F16*'1,2'!$E$28,0)</f>
        <v>2841</v>
      </c>
      <c r="G16" s="6">
        <f>ROUND('2,2'!G16*'1,2'!$E$28,0)</f>
        <v>4563</v>
      </c>
      <c r="H16" s="6">
        <f>ROUND('2,2'!H16*'1,2'!$E$28,0)</f>
        <v>5033</v>
      </c>
      <c r="I16" s="6">
        <f>ROUND('2,2'!I16*'1,2'!$E$28,0)</f>
        <v>5776</v>
      </c>
      <c r="J16" s="6">
        <f>ROUND('2,2'!J16*'1,2'!$E$28,0)</f>
        <v>6312</v>
      </c>
      <c r="L16" s="86"/>
      <c r="M16" s="86"/>
      <c r="N16" s="86"/>
      <c r="O16" s="86"/>
      <c r="P16" s="86"/>
      <c r="Q16" s="86"/>
      <c r="R16" s="82"/>
      <c r="T16" s="82"/>
    </row>
    <row r="17" spans="1:20" ht="25.5" x14ac:dyDescent="0.2">
      <c r="A17" s="4" t="s">
        <v>212</v>
      </c>
      <c r="B17" s="4" t="s">
        <v>213</v>
      </c>
      <c r="C17" s="5" t="s">
        <v>214</v>
      </c>
      <c r="D17" s="4" t="s">
        <v>15</v>
      </c>
      <c r="E17" s="6">
        <f>ROUND('2,2'!E17*'1,2'!$E$28,0)</f>
        <v>4186</v>
      </c>
      <c r="F17" s="6">
        <f>ROUND('2,2'!F17*'1,2'!$E$28,0)</f>
        <v>4607</v>
      </c>
      <c r="G17" s="6">
        <f>ROUND('2,2'!G17*'1,2'!$E$28,0)</f>
        <v>7397</v>
      </c>
      <c r="H17" s="6">
        <f>ROUND('2,2'!H17*'1,2'!$E$28,0)</f>
        <v>8158</v>
      </c>
      <c r="I17" s="6">
        <f>ROUND('2,2'!I17*'1,2'!$E$28,0)</f>
        <v>9364</v>
      </c>
      <c r="J17" s="6">
        <f>ROUND('2,2'!J17*'1,2'!$E$28,0)</f>
        <v>10229</v>
      </c>
      <c r="L17" s="86"/>
      <c r="M17" s="86"/>
      <c r="N17" s="86"/>
      <c r="O17" s="86"/>
      <c r="P17" s="86"/>
      <c r="Q17" s="86"/>
      <c r="R17" s="82"/>
      <c r="T17" s="82"/>
    </row>
    <row r="18" spans="1:20" ht="25.5" x14ac:dyDescent="0.2">
      <c r="A18" s="4" t="s">
        <v>215</v>
      </c>
      <c r="B18" s="4" t="s">
        <v>216</v>
      </c>
      <c r="C18" s="5" t="s">
        <v>217</v>
      </c>
      <c r="D18" s="4" t="s">
        <v>15</v>
      </c>
      <c r="E18" s="6">
        <f>ROUND('2,2'!E18*'1,2'!$E$28,0)</f>
        <v>5435</v>
      </c>
      <c r="F18" s="6">
        <f>ROUND('2,2'!F18*'1,2'!$E$28,0)</f>
        <v>0</v>
      </c>
      <c r="G18" s="6">
        <f>ROUND('2,2'!G18*'1,2'!$E$28,0)</f>
        <v>9607</v>
      </c>
      <c r="H18" s="6">
        <f>ROUND('2,2'!H18*'1,2'!$E$28,0)</f>
        <v>0</v>
      </c>
      <c r="I18" s="6">
        <f>ROUND('2,2'!I18*'1,2'!$E$28,0)</f>
        <v>12162</v>
      </c>
      <c r="J18" s="6">
        <f>ROUND('2,2'!J18*'1,2'!$E$28,0)</f>
        <v>0</v>
      </c>
      <c r="L18" s="86"/>
      <c r="M18" s="86"/>
      <c r="N18" s="86"/>
      <c r="O18" s="86"/>
      <c r="P18" s="86"/>
      <c r="Q18" s="86"/>
      <c r="R18" s="82"/>
      <c r="T18" s="82"/>
    </row>
    <row r="19" spans="1:20" ht="25.5" x14ac:dyDescent="0.2">
      <c r="A19" s="4" t="s">
        <v>218</v>
      </c>
      <c r="B19" s="4" t="s">
        <v>219</v>
      </c>
      <c r="C19" s="5" t="s">
        <v>220</v>
      </c>
      <c r="D19" s="4" t="s">
        <v>15</v>
      </c>
      <c r="E19" s="6">
        <f>ROUND('2,2'!E19*'1,2'!$E$28,0)</f>
        <v>11023</v>
      </c>
      <c r="F19" s="6">
        <f>ROUND('2,2'!F19*'1,2'!$E$28,0)</f>
        <v>0</v>
      </c>
      <c r="G19" s="6">
        <f>ROUND('2,2'!G19*'1,2'!$E$28,0)</f>
        <v>19750</v>
      </c>
      <c r="H19" s="6">
        <f>ROUND('2,2'!H19*'1,2'!$E$28,0)</f>
        <v>0</v>
      </c>
      <c r="I19" s="6">
        <f>ROUND('2,2'!I19*'1,2'!$E$28,0)</f>
        <v>24407</v>
      </c>
      <c r="J19" s="6">
        <f>ROUND('2,2'!J19*'1,2'!$E$28,0)</f>
        <v>0</v>
      </c>
      <c r="L19" s="86"/>
      <c r="M19" s="86"/>
      <c r="N19" s="86"/>
      <c r="O19" s="86"/>
      <c r="P19" s="86"/>
      <c r="Q19" s="86"/>
      <c r="R19" s="82"/>
      <c r="T19" s="82"/>
    </row>
    <row r="20" spans="1:20" x14ac:dyDescent="0.2">
      <c r="A20" s="4" t="s">
        <v>221</v>
      </c>
      <c r="B20" s="4" t="s">
        <v>222</v>
      </c>
      <c r="C20" s="5" t="s">
        <v>223</v>
      </c>
      <c r="D20" s="4" t="s">
        <v>15</v>
      </c>
      <c r="E20" s="6">
        <f>ROUND('2,2'!E20*'1,2'!$E$28,0)</f>
        <v>1134</v>
      </c>
      <c r="F20" s="6">
        <f>ROUND('2,2'!F20*'1,2'!$E$28,0)</f>
        <v>1247</v>
      </c>
      <c r="G20" s="6">
        <f>ROUND('2,2'!G20*'1,2'!$E$28,0)</f>
        <v>2092</v>
      </c>
      <c r="H20" s="6">
        <f>ROUND('2,2'!H20*'1,2'!$E$28,0)</f>
        <v>2306</v>
      </c>
      <c r="I20" s="6">
        <f>ROUND('2,2'!I20*'1,2'!$E$28,0)</f>
        <v>2451</v>
      </c>
      <c r="J20" s="6">
        <f>ROUND('2,2'!J20*'1,2'!$E$28,0)</f>
        <v>2682</v>
      </c>
      <c r="L20" s="86"/>
      <c r="M20" s="86"/>
      <c r="N20" s="86"/>
      <c r="O20" s="86"/>
      <c r="P20" s="86"/>
      <c r="Q20" s="86"/>
      <c r="R20" s="82"/>
      <c r="T20" s="82"/>
    </row>
    <row r="21" spans="1:20" ht="25.5" x14ac:dyDescent="0.2">
      <c r="A21" s="4" t="s">
        <v>224</v>
      </c>
      <c r="B21" s="4" t="s">
        <v>225</v>
      </c>
      <c r="C21" s="5" t="s">
        <v>226</v>
      </c>
      <c r="D21" s="4" t="s">
        <v>15</v>
      </c>
      <c r="E21" s="6">
        <f>ROUND('2,2'!E21*'1,2'!$E$28,0)</f>
        <v>1755</v>
      </c>
      <c r="F21" s="6">
        <f>ROUND('2,2'!F21*'1,2'!$E$28,0)</f>
        <v>1932</v>
      </c>
      <c r="G21" s="6">
        <f>ROUND('2,2'!G21*'1,2'!$E$28,0)</f>
        <v>3240</v>
      </c>
      <c r="H21" s="6">
        <f>ROUND('2,2'!H21*'1,2'!$E$28,0)</f>
        <v>3570</v>
      </c>
      <c r="I21" s="6">
        <f>ROUND('2,2'!I21*'1,2'!$E$28,0)</f>
        <v>3794</v>
      </c>
      <c r="J21" s="6">
        <f>ROUND('2,2'!J21*'1,2'!$E$28,0)</f>
        <v>4151</v>
      </c>
      <c r="L21" s="86"/>
      <c r="M21" s="86"/>
      <c r="N21" s="86"/>
      <c r="O21" s="86"/>
      <c r="P21" s="86"/>
      <c r="Q21" s="86"/>
      <c r="R21" s="82"/>
      <c r="T21" s="82"/>
    </row>
    <row r="22" spans="1:20" ht="25.5" x14ac:dyDescent="0.2">
      <c r="A22" s="4" t="s">
        <v>227</v>
      </c>
      <c r="B22" s="4" t="s">
        <v>228</v>
      </c>
      <c r="C22" s="5" t="s">
        <v>229</v>
      </c>
      <c r="D22" s="4" t="s">
        <v>15</v>
      </c>
      <c r="E22" s="6">
        <f>ROUND('2,2'!E22*'1,2'!$E$28,0)</f>
        <v>2439</v>
      </c>
      <c r="F22" s="6">
        <f>ROUND('2,2'!F22*'1,2'!$E$28,0)</f>
        <v>2685</v>
      </c>
      <c r="G22" s="6">
        <f>ROUND('2,2'!G22*'1,2'!$E$28,0)</f>
        <v>4501</v>
      </c>
      <c r="H22" s="6">
        <f>ROUND('2,2'!H22*'1,2'!$E$28,0)</f>
        <v>4958</v>
      </c>
      <c r="I22" s="6">
        <f>ROUND('2,2'!I22*'1,2'!$E$28,0)</f>
        <v>5271</v>
      </c>
      <c r="J22" s="6">
        <f>ROUND('2,2'!J22*'1,2'!$E$28,0)</f>
        <v>5766</v>
      </c>
      <c r="L22" s="86"/>
      <c r="M22" s="86"/>
      <c r="N22" s="86"/>
      <c r="O22" s="86"/>
      <c r="P22" s="86"/>
      <c r="Q22" s="86"/>
      <c r="R22" s="82"/>
      <c r="T22" s="82"/>
    </row>
    <row r="23" spans="1:20" x14ac:dyDescent="0.2">
      <c r="A23" s="4" t="s">
        <v>230</v>
      </c>
      <c r="B23" s="4" t="s">
        <v>231</v>
      </c>
      <c r="C23" s="5" t="s">
        <v>232</v>
      </c>
      <c r="D23" s="4" t="s">
        <v>15</v>
      </c>
      <c r="E23" s="6">
        <f>ROUND('2,2'!E23*'1,2'!$E$28,0)</f>
        <v>3169</v>
      </c>
      <c r="F23" s="6">
        <f>ROUND('2,2'!F23*'1,2'!$E$28,0)</f>
        <v>3490</v>
      </c>
      <c r="G23" s="6">
        <f>ROUND('2,2'!G23*'1,2'!$E$28,0)</f>
        <v>5851</v>
      </c>
      <c r="H23" s="6">
        <f>ROUND('2,2'!H23*'1,2'!$E$28,0)</f>
        <v>6448</v>
      </c>
      <c r="I23" s="6">
        <f>ROUND('2,2'!I23*'1,2'!$E$28,0)</f>
        <v>6853</v>
      </c>
      <c r="J23" s="6">
        <f>ROUND('2,2'!J23*'1,2'!$E$28,0)</f>
        <v>7497</v>
      </c>
      <c r="L23" s="86"/>
      <c r="M23" s="86"/>
      <c r="N23" s="86"/>
      <c r="O23" s="86"/>
      <c r="P23" s="86"/>
      <c r="Q23" s="86"/>
      <c r="R23" s="82"/>
      <c r="T23" s="82"/>
    </row>
    <row r="24" spans="1:20" x14ac:dyDescent="0.2">
      <c r="A24" s="4" t="s">
        <v>233</v>
      </c>
      <c r="B24" s="4" t="s">
        <v>234</v>
      </c>
      <c r="C24" s="5" t="s">
        <v>235</v>
      </c>
      <c r="D24" s="4" t="s">
        <v>15</v>
      </c>
      <c r="E24" s="6">
        <f>ROUND('2,2'!E24*'1,2'!$E$28,0)</f>
        <v>3780</v>
      </c>
      <c r="F24" s="6">
        <f>ROUND('2,2'!F24*'1,2'!$E$28,0)</f>
        <v>0</v>
      </c>
      <c r="G24" s="6">
        <f>ROUND('2,2'!G24*'1,2'!$E$28,0)</f>
        <v>6976</v>
      </c>
      <c r="H24" s="6">
        <f>ROUND('2,2'!H24*'1,2'!$E$28,0)</f>
        <v>0</v>
      </c>
      <c r="I24" s="6">
        <f>ROUND('2,2'!I24*'1,2'!$E$28,0)</f>
        <v>8171</v>
      </c>
      <c r="J24" s="6">
        <f>ROUND('2,2'!J24*'1,2'!$E$28,0)</f>
        <v>0</v>
      </c>
      <c r="L24" s="86"/>
      <c r="M24" s="86"/>
      <c r="N24" s="86"/>
      <c r="O24" s="86"/>
      <c r="P24" s="86"/>
      <c r="Q24" s="86"/>
      <c r="R24" s="82"/>
      <c r="T24" s="82"/>
    </row>
    <row r="25" spans="1:20" x14ac:dyDescent="0.2">
      <c r="A25" s="4" t="s">
        <v>236</v>
      </c>
      <c r="B25" s="4" t="s">
        <v>237</v>
      </c>
      <c r="C25" s="5" t="s">
        <v>238</v>
      </c>
      <c r="D25" s="4" t="s">
        <v>15</v>
      </c>
      <c r="E25" s="6">
        <f>ROUND('2,2'!E25*'1,2'!$E$28,0)</f>
        <v>4724</v>
      </c>
      <c r="F25" s="6">
        <f>ROUND('2,2'!F25*'1,2'!$E$28,0)</f>
        <v>0</v>
      </c>
      <c r="G25" s="6">
        <f>ROUND('2,2'!G25*'1,2'!$E$28,0)</f>
        <v>8721</v>
      </c>
      <c r="H25" s="6">
        <f>ROUND('2,2'!H25*'1,2'!$E$28,0)</f>
        <v>0</v>
      </c>
      <c r="I25" s="6">
        <f>ROUND('2,2'!I25*'1,2'!$E$28,0)</f>
        <v>10213</v>
      </c>
      <c r="J25" s="6">
        <f>ROUND('2,2'!J25*'1,2'!$E$28,0)</f>
        <v>0</v>
      </c>
      <c r="L25" s="86"/>
      <c r="M25" s="86"/>
      <c r="N25" s="86"/>
      <c r="O25" s="86"/>
      <c r="P25" s="86"/>
      <c r="Q25" s="86"/>
      <c r="R25" s="82"/>
      <c r="T25" s="82"/>
    </row>
    <row r="26" spans="1:20" x14ac:dyDescent="0.2">
      <c r="A26" s="4" t="s">
        <v>239</v>
      </c>
      <c r="B26" s="4" t="s">
        <v>240</v>
      </c>
      <c r="C26" s="5" t="s">
        <v>241</v>
      </c>
      <c r="D26" s="4" t="s">
        <v>15</v>
      </c>
      <c r="E26" s="6">
        <f>ROUND('2,2'!E26*'1,2'!$E$28,0)</f>
        <v>5485</v>
      </c>
      <c r="F26" s="6">
        <f>ROUND('2,2'!F26*'1,2'!$E$28,0)</f>
        <v>0</v>
      </c>
      <c r="G26" s="6">
        <f>ROUND('2,2'!G26*'1,2'!$E$28,0)</f>
        <v>10126</v>
      </c>
      <c r="H26" s="6">
        <f>ROUND('2,2'!H26*'1,2'!$E$28,0)</f>
        <v>0</v>
      </c>
      <c r="I26" s="6">
        <f>ROUND('2,2'!I26*'1,2'!$E$28,0)</f>
        <v>11859</v>
      </c>
      <c r="J26" s="6">
        <f>ROUND('2,2'!J26*'1,2'!$E$28,0)</f>
        <v>0</v>
      </c>
      <c r="L26" s="86"/>
      <c r="M26" s="86"/>
      <c r="N26" s="86"/>
      <c r="O26" s="86"/>
      <c r="P26" s="86"/>
      <c r="Q26" s="86"/>
      <c r="R26" s="82"/>
      <c r="T26" s="82"/>
    </row>
    <row r="27" spans="1:20" x14ac:dyDescent="0.2">
      <c r="A27" s="4" t="s">
        <v>242</v>
      </c>
      <c r="B27" s="4" t="s">
        <v>243</v>
      </c>
      <c r="C27" s="5" t="s">
        <v>244</v>
      </c>
      <c r="D27" s="4" t="s">
        <v>15</v>
      </c>
      <c r="E27" s="6">
        <f>ROUND('2,2'!E27*'1,2'!$E$28,0)</f>
        <v>915</v>
      </c>
      <c r="F27" s="6">
        <f>ROUND('2,2'!F27*'1,2'!$E$28,0)</f>
        <v>1006</v>
      </c>
      <c r="G27" s="6">
        <f>ROUND('2,2'!G27*'1,2'!$E$28,0)</f>
        <v>1688</v>
      </c>
      <c r="H27" s="6">
        <f>ROUND('2,2'!H27*'1,2'!$E$28,0)</f>
        <v>1863</v>
      </c>
      <c r="I27" s="6">
        <f>ROUND('2,2'!I27*'1,2'!$E$28,0)</f>
        <v>1977</v>
      </c>
      <c r="J27" s="6">
        <f>ROUND('2,2'!J27*'1,2'!$E$28,0)</f>
        <v>2162</v>
      </c>
      <c r="L27" s="86"/>
      <c r="M27" s="86"/>
      <c r="N27" s="86"/>
      <c r="O27" s="86"/>
      <c r="P27" s="86"/>
      <c r="Q27" s="86"/>
      <c r="R27" s="82"/>
      <c r="T27" s="82"/>
    </row>
    <row r="28" spans="1:20" ht="25.5" x14ac:dyDescent="0.2">
      <c r="A28" s="4" t="s">
        <v>245</v>
      </c>
      <c r="B28" s="4" t="s">
        <v>246</v>
      </c>
      <c r="C28" s="5" t="s">
        <v>247</v>
      </c>
      <c r="D28" s="4" t="s">
        <v>15</v>
      </c>
      <c r="E28" s="6">
        <f>ROUND('2,2'!E28*'1,2'!$E$28,0)</f>
        <v>1220</v>
      </c>
      <c r="F28" s="6">
        <f>ROUND('2,2'!F28*'1,2'!$E$28,0)</f>
        <v>1343</v>
      </c>
      <c r="G28" s="6">
        <f>ROUND('2,2'!G28*'1,2'!$E$28,0)</f>
        <v>2250</v>
      </c>
      <c r="H28" s="6">
        <f>ROUND('2,2'!H28*'1,2'!$E$28,0)</f>
        <v>2479</v>
      </c>
      <c r="I28" s="6">
        <f>ROUND('2,2'!I28*'1,2'!$E$28,0)</f>
        <v>2637</v>
      </c>
      <c r="J28" s="6">
        <f>ROUND('2,2'!J28*'1,2'!$E$28,0)</f>
        <v>2884</v>
      </c>
      <c r="L28" s="86"/>
      <c r="M28" s="86"/>
      <c r="N28" s="86"/>
      <c r="O28" s="86"/>
      <c r="P28" s="86"/>
      <c r="Q28" s="86"/>
      <c r="R28" s="82"/>
      <c r="T28" s="82"/>
    </row>
    <row r="29" spans="1:20" ht="25.5" x14ac:dyDescent="0.2">
      <c r="A29" s="4" t="s">
        <v>248</v>
      </c>
      <c r="B29" s="4" t="s">
        <v>249</v>
      </c>
      <c r="C29" s="5" t="s">
        <v>250</v>
      </c>
      <c r="D29" s="4" t="s">
        <v>15</v>
      </c>
      <c r="E29" s="6">
        <f>ROUND('2,2'!E29*'1,2'!$E$28,0)</f>
        <v>1675</v>
      </c>
      <c r="F29" s="6">
        <f>ROUND('2,2'!F29*'1,2'!$E$28,0)</f>
        <v>1846</v>
      </c>
      <c r="G29" s="6">
        <f>ROUND('2,2'!G29*'1,2'!$E$28,0)</f>
        <v>3095</v>
      </c>
      <c r="H29" s="6">
        <f>ROUND('2,2'!H29*'1,2'!$E$28,0)</f>
        <v>3409</v>
      </c>
      <c r="I29" s="6">
        <f>ROUND('2,2'!I29*'1,2'!$E$28,0)</f>
        <v>3624</v>
      </c>
      <c r="J29" s="6">
        <f>ROUND('2,2'!J29*'1,2'!$E$28,0)</f>
        <v>3964</v>
      </c>
      <c r="L29" s="86"/>
      <c r="M29" s="86"/>
      <c r="N29" s="86"/>
      <c r="O29" s="86"/>
      <c r="P29" s="86"/>
      <c r="Q29" s="86"/>
      <c r="R29" s="82"/>
      <c r="T29" s="82"/>
    </row>
    <row r="30" spans="1:20" x14ac:dyDescent="0.2">
      <c r="A30" s="4" t="s">
        <v>251</v>
      </c>
      <c r="B30" s="4" t="s">
        <v>252</v>
      </c>
      <c r="C30" s="5" t="s">
        <v>253</v>
      </c>
      <c r="D30" s="4" t="s">
        <v>15</v>
      </c>
      <c r="E30" s="6">
        <f>ROUND('2,2'!E30*'1,2'!$E$28,0)</f>
        <v>2316</v>
      </c>
      <c r="F30" s="6">
        <f>ROUND('2,2'!F30*'1,2'!$E$28,0)</f>
        <v>2551</v>
      </c>
      <c r="G30" s="6">
        <f>ROUND('2,2'!G30*'1,2'!$E$28,0)</f>
        <v>4276</v>
      </c>
      <c r="H30" s="6">
        <f>ROUND('2,2'!H30*'1,2'!$E$28,0)</f>
        <v>4712</v>
      </c>
      <c r="I30" s="6">
        <f>ROUND('2,2'!I30*'1,2'!$E$28,0)</f>
        <v>5006</v>
      </c>
      <c r="J30" s="6">
        <f>ROUND('2,2'!J30*'1,2'!$E$28,0)</f>
        <v>5478</v>
      </c>
      <c r="L30" s="86"/>
      <c r="M30" s="86"/>
      <c r="N30" s="86"/>
      <c r="O30" s="86"/>
      <c r="P30" s="86"/>
      <c r="Q30" s="86"/>
      <c r="R30" s="82"/>
      <c r="T30" s="82"/>
    </row>
    <row r="31" spans="1:20" x14ac:dyDescent="0.2">
      <c r="A31" s="4" t="s">
        <v>254</v>
      </c>
      <c r="B31" s="4" t="s">
        <v>255</v>
      </c>
      <c r="C31" s="5" t="s">
        <v>256</v>
      </c>
      <c r="D31" s="4" t="s">
        <v>15</v>
      </c>
      <c r="E31" s="6">
        <f>ROUND('2,2'!E31*'1,2'!$E$28,0)</f>
        <v>3352</v>
      </c>
      <c r="F31" s="6">
        <f>ROUND('2,2'!F31*'1,2'!$E$28,0)</f>
        <v>0</v>
      </c>
      <c r="G31" s="6">
        <f>ROUND('2,2'!G31*'1,2'!$E$28,0)</f>
        <v>6188</v>
      </c>
      <c r="H31" s="6">
        <f>ROUND('2,2'!H31*'1,2'!$E$28,0)</f>
        <v>0</v>
      </c>
      <c r="I31" s="6">
        <f>ROUND('2,2'!I31*'1,2'!$E$28,0)</f>
        <v>7248</v>
      </c>
      <c r="J31" s="6">
        <f>ROUND('2,2'!J31*'1,2'!$E$28,0)</f>
        <v>0</v>
      </c>
      <c r="L31" s="86"/>
      <c r="M31" s="86"/>
      <c r="N31" s="86"/>
      <c r="O31" s="86"/>
      <c r="P31" s="86"/>
      <c r="Q31" s="86"/>
      <c r="R31" s="82"/>
      <c r="T31" s="82"/>
    </row>
    <row r="32" spans="1:20" x14ac:dyDescent="0.2">
      <c r="A32" s="4" t="s">
        <v>257</v>
      </c>
      <c r="B32" s="4" t="s">
        <v>258</v>
      </c>
      <c r="C32" s="5" t="s">
        <v>259</v>
      </c>
      <c r="D32" s="4" t="s">
        <v>15</v>
      </c>
      <c r="E32" s="6">
        <f>ROUND('2,2'!E32*'1,2'!$E$28,0)</f>
        <v>2923</v>
      </c>
      <c r="F32" s="6">
        <f>ROUND('2,2'!F32*'1,2'!$E$28,0)</f>
        <v>0</v>
      </c>
      <c r="G32" s="6">
        <f>ROUND('2,2'!G32*'1,2'!$E$28,0)</f>
        <v>5165</v>
      </c>
      <c r="H32" s="6">
        <f>ROUND('2,2'!H32*'1,2'!$E$28,0)</f>
        <v>0</v>
      </c>
      <c r="I32" s="6">
        <f>ROUND('2,2'!I32*'1,2'!$E$28,0)</f>
        <v>6536</v>
      </c>
      <c r="J32" s="6">
        <f>ROUND('2,2'!J32*'1,2'!$E$28,0)</f>
        <v>0</v>
      </c>
      <c r="L32" s="86"/>
      <c r="M32" s="86"/>
      <c r="N32" s="86"/>
      <c r="O32" s="86"/>
      <c r="P32" s="86"/>
      <c r="Q32" s="86"/>
      <c r="R32" s="82"/>
      <c r="T32" s="82"/>
    </row>
    <row r="33" spans="1:20" ht="25.5" x14ac:dyDescent="0.2">
      <c r="A33" s="4" t="s">
        <v>260</v>
      </c>
      <c r="B33" s="4" t="s">
        <v>261</v>
      </c>
      <c r="C33" s="5" t="s">
        <v>262</v>
      </c>
      <c r="D33" s="4" t="s">
        <v>15</v>
      </c>
      <c r="E33" s="6">
        <f>ROUND('2,2'!E33*'1,2'!$E$28,0)</f>
        <v>1631</v>
      </c>
      <c r="F33" s="6">
        <f>ROUND('2,2'!F33*'1,2'!$E$28,0)</f>
        <v>1795</v>
      </c>
      <c r="G33" s="6">
        <f>ROUND('2,2'!G33*'1,2'!$E$28,0)</f>
        <v>2882</v>
      </c>
      <c r="H33" s="6">
        <f>ROUND('2,2'!H33*'1,2'!$E$28,0)</f>
        <v>3179</v>
      </c>
      <c r="I33" s="6">
        <f>ROUND('2,2'!I33*'1,2'!$E$28,0)</f>
        <v>3647</v>
      </c>
      <c r="J33" s="6">
        <f>ROUND('2,2'!J33*'1,2'!$E$28,0)</f>
        <v>3985</v>
      </c>
      <c r="L33" s="86"/>
      <c r="M33" s="86"/>
      <c r="N33" s="86"/>
      <c r="O33" s="86"/>
      <c r="P33" s="86"/>
      <c r="Q33" s="86"/>
      <c r="R33" s="82"/>
      <c r="T33" s="82"/>
    </row>
    <row r="34" spans="1:20" ht="25.5" x14ac:dyDescent="0.2">
      <c r="A34" s="4" t="s">
        <v>263</v>
      </c>
      <c r="B34" s="4" t="s">
        <v>264</v>
      </c>
      <c r="C34" s="5" t="s">
        <v>265</v>
      </c>
      <c r="D34" s="4" t="s">
        <v>15</v>
      </c>
      <c r="E34" s="6">
        <f>ROUND('2,2'!E34*'1,2'!$E$28,0)</f>
        <v>2446</v>
      </c>
      <c r="F34" s="6">
        <f>ROUND('2,2'!F34*'1,2'!$E$28,0)</f>
        <v>2694</v>
      </c>
      <c r="G34" s="6">
        <f>ROUND('2,2'!G34*'1,2'!$E$28,0)</f>
        <v>4324</v>
      </c>
      <c r="H34" s="6">
        <f>ROUND('2,2'!H34*'1,2'!$E$28,0)</f>
        <v>4768</v>
      </c>
      <c r="I34" s="6">
        <f>ROUND('2,2'!I34*'1,2'!$E$28,0)</f>
        <v>5474</v>
      </c>
      <c r="J34" s="6">
        <f>ROUND('2,2'!J34*'1,2'!$E$28,0)</f>
        <v>5977</v>
      </c>
      <c r="L34" s="86"/>
      <c r="M34" s="86"/>
      <c r="N34" s="86"/>
      <c r="O34" s="86"/>
      <c r="P34" s="86"/>
      <c r="Q34" s="86"/>
      <c r="R34" s="82"/>
      <c r="T34" s="82"/>
    </row>
    <row r="35" spans="1:20" ht="25.5" x14ac:dyDescent="0.2">
      <c r="A35" s="4" t="s">
        <v>266</v>
      </c>
      <c r="B35" s="4" t="s">
        <v>267</v>
      </c>
      <c r="C35" s="5" t="s">
        <v>268</v>
      </c>
      <c r="D35" s="4" t="s">
        <v>15</v>
      </c>
      <c r="E35" s="6">
        <f>ROUND('2,2'!E35*'1,2'!$E$28,0)</f>
        <v>3913</v>
      </c>
      <c r="F35" s="6">
        <f>ROUND('2,2'!F35*'1,2'!$E$28,0)</f>
        <v>4307</v>
      </c>
      <c r="G35" s="6">
        <f>ROUND('2,2'!G35*'1,2'!$E$28,0)</f>
        <v>6918</v>
      </c>
      <c r="H35" s="6">
        <f>ROUND('2,2'!H35*'1,2'!$E$28,0)</f>
        <v>7630</v>
      </c>
      <c r="I35" s="6">
        <f>ROUND('2,2'!I35*'1,2'!$E$28,0)</f>
        <v>8756</v>
      </c>
      <c r="J35" s="6">
        <f>ROUND('2,2'!J35*'1,2'!$E$28,0)</f>
        <v>9566</v>
      </c>
      <c r="L35" s="86"/>
      <c r="M35" s="86"/>
      <c r="N35" s="86"/>
      <c r="O35" s="86"/>
      <c r="P35" s="86"/>
      <c r="Q35" s="86"/>
      <c r="R35" s="82"/>
      <c r="T35" s="82"/>
    </row>
    <row r="36" spans="1:20" ht="25.5" x14ac:dyDescent="0.2">
      <c r="A36" s="4" t="s">
        <v>269</v>
      </c>
      <c r="B36" s="4" t="s">
        <v>270</v>
      </c>
      <c r="C36" s="5" t="s">
        <v>271</v>
      </c>
      <c r="D36" s="4" t="s">
        <v>15</v>
      </c>
      <c r="E36" s="6">
        <f>ROUND('2,2'!E36*'1,2'!$E$28,0)</f>
        <v>4893</v>
      </c>
      <c r="F36" s="6">
        <f>ROUND('2,2'!F36*'1,2'!$E$28,0)</f>
        <v>0</v>
      </c>
      <c r="G36" s="6">
        <f>ROUND('2,2'!G36*'1,2'!$E$28,0)</f>
        <v>8647</v>
      </c>
      <c r="H36" s="6">
        <f>ROUND('2,2'!H36*'1,2'!$E$28,0)</f>
        <v>0</v>
      </c>
      <c r="I36" s="6">
        <f>ROUND('2,2'!I36*'1,2'!$E$28,0)</f>
        <v>10944</v>
      </c>
      <c r="J36" s="6">
        <f>ROUND('2,2'!J36*'1,2'!$E$28,0)</f>
        <v>0</v>
      </c>
      <c r="L36" s="86"/>
      <c r="M36" s="86"/>
      <c r="N36" s="86"/>
      <c r="O36" s="86"/>
      <c r="P36" s="86"/>
      <c r="Q36" s="86"/>
      <c r="R36" s="82"/>
      <c r="T36" s="82"/>
    </row>
    <row r="37" spans="1:20" ht="25.5" x14ac:dyDescent="0.2">
      <c r="A37" s="4" t="s">
        <v>272</v>
      </c>
      <c r="B37" s="4" t="s">
        <v>273</v>
      </c>
      <c r="C37" s="5" t="s">
        <v>274</v>
      </c>
      <c r="D37" s="4" t="s">
        <v>15</v>
      </c>
      <c r="E37" s="6">
        <f>ROUND('2,2'!E37*'1,2'!$E$28,0)</f>
        <v>8503</v>
      </c>
      <c r="F37" s="6">
        <f>ROUND('2,2'!F37*'1,2'!$E$28,0)</f>
        <v>0</v>
      </c>
      <c r="G37" s="6">
        <f>ROUND('2,2'!G37*'1,2'!$E$28,0)</f>
        <v>15237</v>
      </c>
      <c r="H37" s="6">
        <f>ROUND('2,2'!H37*'1,2'!$E$28,0)</f>
        <v>0</v>
      </c>
      <c r="I37" s="6">
        <f>ROUND('2,2'!I37*'1,2'!$E$28,0)</f>
        <v>18826</v>
      </c>
      <c r="J37" s="6">
        <f>ROUND('2,2'!J37*'1,2'!$E$28,0)</f>
        <v>0</v>
      </c>
      <c r="L37" s="86"/>
      <c r="M37" s="86"/>
      <c r="N37" s="86"/>
      <c r="O37" s="86"/>
      <c r="P37" s="86"/>
      <c r="Q37" s="86"/>
      <c r="R37" s="82"/>
      <c r="T37" s="82"/>
    </row>
    <row r="38" spans="1:20" ht="25.5" x14ac:dyDescent="0.2">
      <c r="A38" s="4" t="s">
        <v>275</v>
      </c>
      <c r="B38" s="4" t="s">
        <v>276</v>
      </c>
      <c r="C38" s="5" t="s">
        <v>277</v>
      </c>
      <c r="D38" s="4" t="s">
        <v>15</v>
      </c>
      <c r="E38" s="6">
        <f>ROUND('2,2'!E38*'1,2'!$E$28,0)</f>
        <v>10629</v>
      </c>
      <c r="F38" s="6">
        <f>ROUND('2,2'!F38*'1,2'!$E$28,0)</f>
        <v>0</v>
      </c>
      <c r="G38" s="6">
        <f>ROUND('2,2'!G38*'1,2'!$E$28,0)</f>
        <v>19045</v>
      </c>
      <c r="H38" s="6">
        <f>ROUND('2,2'!H38*'1,2'!$E$28,0)</f>
        <v>0</v>
      </c>
      <c r="I38" s="6">
        <f>ROUND('2,2'!I38*'1,2'!$E$28,0)</f>
        <v>23533</v>
      </c>
      <c r="J38" s="6">
        <f>ROUND('2,2'!J38*'1,2'!$E$28,0)</f>
        <v>0</v>
      </c>
      <c r="L38" s="86"/>
      <c r="M38" s="86"/>
      <c r="N38" s="86"/>
      <c r="O38" s="86"/>
      <c r="P38" s="86"/>
      <c r="Q38" s="86"/>
      <c r="R38" s="82"/>
      <c r="T38" s="82"/>
    </row>
    <row r="39" spans="1:20" ht="25.5" x14ac:dyDescent="0.2">
      <c r="A39" s="4" t="s">
        <v>278</v>
      </c>
      <c r="B39" s="4" t="s">
        <v>279</v>
      </c>
      <c r="C39" s="5" t="s">
        <v>280</v>
      </c>
      <c r="D39" s="4" t="s">
        <v>15</v>
      </c>
      <c r="E39" s="6">
        <f>ROUND('2,2'!E39*'1,2'!$E$28,0)</f>
        <v>2858</v>
      </c>
      <c r="F39" s="6">
        <f>ROUND('2,2'!F39*'1,2'!$E$28,0)</f>
        <v>3149</v>
      </c>
      <c r="G39" s="6">
        <f>ROUND('2,2'!G39*'1,2'!$E$28,0)</f>
        <v>5335</v>
      </c>
      <c r="H39" s="6">
        <f>ROUND('2,2'!H39*'1,2'!$E$28,0)</f>
        <v>5878</v>
      </c>
      <c r="I39" s="6">
        <f>ROUND('2,2'!I39*'1,2'!$E$28,0)</f>
        <v>6426</v>
      </c>
      <c r="J39" s="6">
        <f>ROUND('2,2'!J39*'1,2'!$E$28,0)</f>
        <v>7022</v>
      </c>
      <c r="L39" s="86"/>
      <c r="M39" s="86"/>
      <c r="N39" s="86"/>
      <c r="O39" s="86"/>
      <c r="P39" s="86"/>
      <c r="Q39" s="86"/>
      <c r="R39" s="82"/>
      <c r="T39" s="82"/>
    </row>
    <row r="40" spans="1:20" ht="25.5" x14ac:dyDescent="0.2">
      <c r="A40" s="4" t="s">
        <v>281</v>
      </c>
      <c r="B40" s="4" t="s">
        <v>282</v>
      </c>
      <c r="C40" s="5" t="s">
        <v>283</v>
      </c>
      <c r="D40" s="4" t="s">
        <v>15</v>
      </c>
      <c r="E40" s="6">
        <f>ROUND('2,2'!E40*'1,2'!$E$28,0)</f>
        <v>4937</v>
      </c>
      <c r="F40" s="6">
        <f>ROUND('2,2'!F40*'1,2'!$E$28,0)</f>
        <v>5438</v>
      </c>
      <c r="G40" s="6">
        <f>ROUND('2,2'!G40*'1,2'!$E$28,0)</f>
        <v>9213</v>
      </c>
      <c r="H40" s="6">
        <f>ROUND('2,2'!H40*'1,2'!$E$28,0)</f>
        <v>10153</v>
      </c>
      <c r="I40" s="6">
        <f>ROUND('2,2'!I40*'1,2'!$E$28,0)</f>
        <v>11099</v>
      </c>
      <c r="J40" s="6">
        <f>ROUND('2,2'!J40*'1,2'!$E$28,0)</f>
        <v>12130</v>
      </c>
      <c r="L40" s="86"/>
      <c r="M40" s="86"/>
      <c r="N40" s="86"/>
      <c r="O40" s="86"/>
      <c r="P40" s="86"/>
      <c r="Q40" s="86"/>
      <c r="R40" s="82"/>
      <c r="T40" s="82"/>
    </row>
    <row r="41" spans="1:20" ht="25.5" x14ac:dyDescent="0.2">
      <c r="A41" s="4" t="s">
        <v>284</v>
      </c>
      <c r="B41" s="4" t="s">
        <v>285</v>
      </c>
      <c r="C41" s="5" t="s">
        <v>286</v>
      </c>
      <c r="D41" s="4" t="s">
        <v>15</v>
      </c>
      <c r="E41" s="6">
        <f>ROUND('2,2'!E41*'1,2'!$E$28,0)</f>
        <v>9744</v>
      </c>
      <c r="F41" s="6">
        <f>ROUND('2,2'!F41*'1,2'!$E$28,0)</f>
        <v>0</v>
      </c>
      <c r="G41" s="6">
        <f>ROUND('2,2'!G41*'1,2'!$E$28,0)</f>
        <v>18185</v>
      </c>
      <c r="H41" s="6">
        <f>ROUND('2,2'!H41*'1,2'!$E$28,0)</f>
        <v>0</v>
      </c>
      <c r="I41" s="6">
        <f>ROUND('2,2'!I41*'1,2'!$E$28,0)</f>
        <v>21906</v>
      </c>
      <c r="J41" s="6">
        <f>ROUND('2,2'!J41*'1,2'!$E$28,0)</f>
        <v>0</v>
      </c>
      <c r="L41" s="86"/>
      <c r="M41" s="86"/>
      <c r="N41" s="86"/>
      <c r="O41" s="86"/>
      <c r="P41" s="86"/>
      <c r="Q41" s="86"/>
      <c r="R41" s="82"/>
      <c r="T41" s="82"/>
    </row>
    <row r="42" spans="1:20" ht="25.5" x14ac:dyDescent="0.2">
      <c r="A42" s="4" t="s">
        <v>287</v>
      </c>
      <c r="B42" s="4" t="s">
        <v>288</v>
      </c>
      <c r="C42" s="5" t="s">
        <v>289</v>
      </c>
      <c r="D42" s="4" t="s">
        <v>2978</v>
      </c>
      <c r="E42" s="6">
        <f>ROUND('2,2'!E42*'1,2'!$E$28,0)</f>
        <v>1037</v>
      </c>
      <c r="F42" s="6">
        <f>ROUND('2,2'!F42*'1,2'!$E$28,0)</f>
        <v>1142</v>
      </c>
      <c r="G42" s="6">
        <f>ROUND('2,2'!G42*'1,2'!$E$28,0)</f>
        <v>1912</v>
      </c>
      <c r="H42" s="6">
        <f>ROUND('2,2'!H42*'1,2'!$E$28,0)</f>
        <v>2108</v>
      </c>
      <c r="I42" s="6">
        <f>ROUND('2,2'!I42*'1,2'!$E$28,0)</f>
        <v>2240</v>
      </c>
      <c r="J42" s="6">
        <f>ROUND('2,2'!J42*'1,2'!$E$28,0)</f>
        <v>2450</v>
      </c>
      <c r="L42" s="86"/>
      <c r="M42" s="86"/>
      <c r="N42" s="86"/>
      <c r="O42" s="86"/>
      <c r="P42" s="86"/>
      <c r="Q42" s="86"/>
      <c r="R42" s="82"/>
      <c r="T42" s="82"/>
    </row>
    <row r="43" spans="1:20" ht="25.5" x14ac:dyDescent="0.2">
      <c r="A43" s="4" t="s">
        <v>291</v>
      </c>
      <c r="B43" s="4" t="s">
        <v>292</v>
      </c>
      <c r="C43" s="5" t="s">
        <v>293</v>
      </c>
      <c r="D43" s="4" t="s">
        <v>2978</v>
      </c>
      <c r="E43" s="6">
        <f>ROUND('2,2'!E43*'1,2'!$E$28,0)</f>
        <v>1342</v>
      </c>
      <c r="F43" s="6">
        <f>ROUND('2,2'!F43*'1,2'!$E$28,0)</f>
        <v>1477</v>
      </c>
      <c r="G43" s="6">
        <f>ROUND('2,2'!G43*'1,2'!$E$28,0)</f>
        <v>2476</v>
      </c>
      <c r="H43" s="6">
        <f>ROUND('2,2'!H43*'1,2'!$E$28,0)</f>
        <v>2727</v>
      </c>
      <c r="I43" s="6">
        <f>ROUND('2,2'!I43*'1,2'!$E$28,0)</f>
        <v>2898</v>
      </c>
      <c r="J43" s="6">
        <f>ROUND('2,2'!J43*'1,2'!$E$28,0)</f>
        <v>3169</v>
      </c>
      <c r="L43" s="86"/>
      <c r="M43" s="86"/>
      <c r="N43" s="86"/>
      <c r="O43" s="86"/>
      <c r="P43" s="86"/>
      <c r="Q43" s="86"/>
      <c r="R43" s="82"/>
      <c r="T43" s="82"/>
    </row>
    <row r="44" spans="1:20" ht="25.5" x14ac:dyDescent="0.2">
      <c r="A44" s="4" t="s">
        <v>294</v>
      </c>
      <c r="B44" s="4" t="s">
        <v>295</v>
      </c>
      <c r="C44" s="5" t="s">
        <v>296</v>
      </c>
      <c r="D44" s="4" t="s">
        <v>2978</v>
      </c>
      <c r="E44" s="6">
        <f>ROUND('2,2'!E44*'1,2'!$E$28,0)</f>
        <v>1648</v>
      </c>
      <c r="F44" s="6">
        <f>ROUND('2,2'!F44*'1,2'!$E$28,0)</f>
        <v>0</v>
      </c>
      <c r="G44" s="6">
        <f>ROUND('2,2'!G44*'1,2'!$E$28,0)</f>
        <v>3038</v>
      </c>
      <c r="H44" s="6">
        <f>ROUND('2,2'!H44*'1,2'!$E$28,0)</f>
        <v>0</v>
      </c>
      <c r="I44" s="6">
        <f>ROUND('2,2'!I44*'1,2'!$E$28,0)</f>
        <v>3557</v>
      </c>
      <c r="J44" s="6">
        <f>ROUND('2,2'!J44*'1,2'!$E$28,0)</f>
        <v>0</v>
      </c>
      <c r="L44" s="86"/>
      <c r="M44" s="86"/>
      <c r="N44" s="86"/>
      <c r="O44" s="86"/>
      <c r="P44" s="86"/>
      <c r="Q44" s="86"/>
      <c r="R44" s="82"/>
      <c r="T44" s="82"/>
    </row>
    <row r="45" spans="1:20" ht="25.5" x14ac:dyDescent="0.2">
      <c r="A45" s="4" t="s">
        <v>297</v>
      </c>
      <c r="B45" s="4" t="s">
        <v>298</v>
      </c>
      <c r="C45" s="5" t="s">
        <v>299</v>
      </c>
      <c r="D45" s="4" t="s">
        <v>2978</v>
      </c>
      <c r="E45" s="6">
        <f>ROUND('2,2'!E45*'1,2'!$E$28,0)</f>
        <v>1951</v>
      </c>
      <c r="F45" s="6">
        <f>ROUND('2,2'!F45*'1,2'!$E$28,0)</f>
        <v>0</v>
      </c>
      <c r="G45" s="6">
        <f>ROUND('2,2'!G45*'1,2'!$E$28,0)</f>
        <v>3602</v>
      </c>
      <c r="H45" s="6">
        <f>ROUND('2,2'!H45*'1,2'!$E$28,0)</f>
        <v>0</v>
      </c>
      <c r="I45" s="6">
        <f>ROUND('2,2'!I45*'1,2'!$E$28,0)</f>
        <v>4217</v>
      </c>
      <c r="J45" s="6">
        <f>ROUND('2,2'!J45*'1,2'!$E$28,0)</f>
        <v>0</v>
      </c>
      <c r="L45" s="86"/>
      <c r="M45" s="86"/>
      <c r="N45" s="86"/>
      <c r="O45" s="86"/>
      <c r="P45" s="86"/>
      <c r="Q45" s="86"/>
      <c r="R45" s="82"/>
      <c r="T45" s="82"/>
    </row>
    <row r="46" spans="1:20" ht="25.5" x14ac:dyDescent="0.2">
      <c r="A46" s="4" t="s">
        <v>300</v>
      </c>
      <c r="B46" s="4" t="s">
        <v>301</v>
      </c>
      <c r="C46" s="5" t="s">
        <v>302</v>
      </c>
      <c r="D46" s="4" t="s">
        <v>303</v>
      </c>
      <c r="E46" s="6">
        <f>ROUND('2,2'!E46*'1,2'!$E$28,0)</f>
        <v>325</v>
      </c>
      <c r="F46" s="6">
        <f>ROUND('2,2'!F46*'1,2'!$E$28,0)</f>
        <v>358</v>
      </c>
      <c r="G46" s="6">
        <f>ROUND('2,2'!G46*'1,2'!$E$28,0)</f>
        <v>607</v>
      </c>
      <c r="H46" s="6">
        <f>ROUND('2,2'!H46*'1,2'!$E$28,0)</f>
        <v>669</v>
      </c>
      <c r="I46" s="6">
        <f>ROUND('2,2'!I46*'1,2'!$E$28,0)</f>
        <v>730</v>
      </c>
      <c r="J46" s="6">
        <f>ROUND('2,2'!J46*'1,2'!$E$28,0)</f>
        <v>798</v>
      </c>
      <c r="L46" s="86"/>
      <c r="M46" s="86"/>
      <c r="N46" s="86"/>
      <c r="O46" s="86"/>
      <c r="P46" s="86"/>
      <c r="Q46" s="86"/>
      <c r="R46" s="82"/>
      <c r="T46" s="82"/>
    </row>
    <row r="47" spans="1:20" ht="25.5" x14ac:dyDescent="0.2">
      <c r="A47" s="4" t="s">
        <v>304</v>
      </c>
      <c r="B47" s="4" t="s">
        <v>305</v>
      </c>
      <c r="C47" s="5" t="s">
        <v>306</v>
      </c>
      <c r="D47" s="4" t="s">
        <v>303</v>
      </c>
      <c r="E47" s="6">
        <f>ROUND('2,2'!E47*'1,2'!$E$28,0)</f>
        <v>1299</v>
      </c>
      <c r="F47" s="6">
        <f>ROUND('2,2'!F47*'1,2'!$E$28,0)</f>
        <v>0</v>
      </c>
      <c r="G47" s="6">
        <f>ROUND('2,2'!G47*'1,2'!$E$28,0)</f>
        <v>2423</v>
      </c>
      <c r="H47" s="6">
        <f>ROUND('2,2'!H47*'1,2'!$E$28,0)</f>
        <v>0</v>
      </c>
      <c r="I47" s="6">
        <f>ROUND('2,2'!I47*'1,2'!$E$28,0)</f>
        <v>2923</v>
      </c>
      <c r="J47" s="6">
        <f>ROUND('2,2'!J47*'1,2'!$E$28,0)</f>
        <v>0</v>
      </c>
      <c r="L47" s="86"/>
      <c r="M47" s="86"/>
      <c r="N47" s="86"/>
      <c r="O47" s="86"/>
      <c r="P47" s="86"/>
      <c r="Q47" s="86"/>
      <c r="R47" s="82"/>
      <c r="T47" s="82"/>
    </row>
    <row r="48" spans="1:20" ht="38.25" x14ac:dyDescent="0.2">
      <c r="A48" s="4" t="s">
        <v>307</v>
      </c>
      <c r="B48" s="4" t="s">
        <v>308</v>
      </c>
      <c r="C48" s="5" t="s">
        <v>309</v>
      </c>
      <c r="D48" s="4" t="s">
        <v>303</v>
      </c>
      <c r="E48" s="6">
        <f>ROUND('2,2'!E48*'1,2'!$E$28,0)</f>
        <v>232</v>
      </c>
      <c r="F48" s="6">
        <f>ROUND('2,2'!F48*'1,2'!$E$28,0)</f>
        <v>256</v>
      </c>
      <c r="G48" s="6">
        <f>ROUND('2,2'!G48*'1,2'!$E$28,0)</f>
        <v>432</v>
      </c>
      <c r="H48" s="6">
        <f>ROUND('2,2'!H48*'1,2'!$E$28,0)</f>
        <v>476</v>
      </c>
      <c r="I48" s="6">
        <f>ROUND('2,2'!I48*'1,2'!$E$28,0)</f>
        <v>495</v>
      </c>
      <c r="J48" s="6">
        <f>ROUND('2,2'!J48*'1,2'!$E$28,0)</f>
        <v>543</v>
      </c>
      <c r="L48" s="86"/>
      <c r="M48" s="86"/>
      <c r="N48" s="86"/>
      <c r="O48" s="86"/>
      <c r="P48" s="86"/>
      <c r="Q48" s="86"/>
      <c r="R48" s="82"/>
      <c r="T48" s="82"/>
    </row>
    <row r="49" spans="1:20" ht="38.25" x14ac:dyDescent="0.2">
      <c r="A49" s="4" t="s">
        <v>310</v>
      </c>
      <c r="B49" s="4" t="s">
        <v>311</v>
      </c>
      <c r="C49" s="5" t="s">
        <v>312</v>
      </c>
      <c r="D49" s="4" t="s">
        <v>303</v>
      </c>
      <c r="E49" s="6">
        <f>ROUND('2,2'!E49*'1,2'!$E$28,0)</f>
        <v>289</v>
      </c>
      <c r="F49" s="6">
        <f>ROUND('2,2'!F49*'1,2'!$E$28,0)</f>
        <v>318</v>
      </c>
      <c r="G49" s="6">
        <f>ROUND('2,2'!G49*'1,2'!$E$28,0)</f>
        <v>539</v>
      </c>
      <c r="H49" s="6">
        <f>ROUND('2,2'!H49*'1,2'!$E$28,0)</f>
        <v>592</v>
      </c>
      <c r="I49" s="6">
        <f>ROUND('2,2'!I49*'1,2'!$E$28,0)</f>
        <v>620</v>
      </c>
      <c r="J49" s="6">
        <f>ROUND('2,2'!J49*'1,2'!$E$28,0)</f>
        <v>679</v>
      </c>
      <c r="L49" s="86"/>
      <c r="M49" s="86"/>
      <c r="N49" s="86"/>
      <c r="O49" s="86"/>
      <c r="P49" s="86"/>
      <c r="Q49" s="86"/>
      <c r="R49" s="82"/>
      <c r="T49" s="82"/>
    </row>
    <row r="50" spans="1:20" ht="38.25" x14ac:dyDescent="0.2">
      <c r="A50" s="4" t="s">
        <v>313</v>
      </c>
      <c r="B50" s="4" t="s">
        <v>314</v>
      </c>
      <c r="C50" s="5" t="s">
        <v>315</v>
      </c>
      <c r="D50" s="4" t="s">
        <v>303</v>
      </c>
      <c r="E50" s="6">
        <f>ROUND('2,2'!E50*'1,2'!$E$28,0)</f>
        <v>454</v>
      </c>
      <c r="F50" s="6">
        <f>ROUND('2,2'!F50*'1,2'!$E$28,0)</f>
        <v>501</v>
      </c>
      <c r="G50" s="6">
        <f>ROUND('2,2'!G50*'1,2'!$E$28,0)</f>
        <v>849</v>
      </c>
      <c r="H50" s="6">
        <f>ROUND('2,2'!H50*'1,2'!$E$28,0)</f>
        <v>934</v>
      </c>
      <c r="I50" s="6">
        <f>ROUND('2,2'!I50*'1,2'!$E$28,0)</f>
        <v>1023</v>
      </c>
      <c r="J50" s="6">
        <f>ROUND('2,2'!J50*'1,2'!$E$28,0)</f>
        <v>1118</v>
      </c>
      <c r="L50" s="86"/>
      <c r="M50" s="86"/>
      <c r="N50" s="86"/>
      <c r="O50" s="86"/>
      <c r="P50" s="86"/>
      <c r="Q50" s="86"/>
      <c r="R50" s="82"/>
      <c r="T50" s="82"/>
    </row>
    <row r="51" spans="1:20" ht="38.25" x14ac:dyDescent="0.2">
      <c r="A51" s="4" t="s">
        <v>316</v>
      </c>
      <c r="B51" s="4" t="s">
        <v>317</v>
      </c>
      <c r="C51" s="5" t="s">
        <v>318</v>
      </c>
      <c r="D51" s="4" t="s">
        <v>303</v>
      </c>
      <c r="E51" s="6">
        <f>ROUND('2,2'!E51*'1,2'!$E$28,0)</f>
        <v>909</v>
      </c>
      <c r="F51" s="6">
        <f>ROUND('2,2'!F51*'1,2'!$E$28,0)</f>
        <v>0</v>
      </c>
      <c r="G51" s="6">
        <f>ROUND('2,2'!G51*'1,2'!$E$28,0)</f>
        <v>1697</v>
      </c>
      <c r="H51" s="6">
        <f>ROUND('2,2'!H51*'1,2'!$E$28,0)</f>
        <v>0</v>
      </c>
      <c r="I51" s="6">
        <f>ROUND('2,2'!I51*'1,2'!$E$28,0)</f>
        <v>2043</v>
      </c>
      <c r="J51" s="6">
        <f>ROUND('2,2'!J51*'1,2'!$E$28,0)</f>
        <v>0</v>
      </c>
      <c r="L51" s="86"/>
      <c r="M51" s="86"/>
      <c r="N51" s="86"/>
      <c r="O51" s="86"/>
      <c r="P51" s="86"/>
      <c r="Q51" s="86"/>
      <c r="R51" s="82"/>
      <c r="T51" s="82"/>
    </row>
    <row r="52" spans="1:20" ht="38.25" x14ac:dyDescent="0.2">
      <c r="A52" s="4" t="s">
        <v>319</v>
      </c>
      <c r="B52" s="4" t="s">
        <v>320</v>
      </c>
      <c r="C52" s="5" t="s">
        <v>321</v>
      </c>
      <c r="D52" s="4" t="s">
        <v>303</v>
      </c>
      <c r="E52" s="6">
        <f>ROUND('2,2'!E52*'1,2'!$E$28,0)</f>
        <v>136</v>
      </c>
      <c r="F52" s="6">
        <f>ROUND('2,2'!F52*'1,2'!$E$28,0)</f>
        <v>150</v>
      </c>
      <c r="G52" s="6">
        <f>ROUND('2,2'!G52*'1,2'!$E$28,0)</f>
        <v>257</v>
      </c>
      <c r="H52" s="6">
        <f>ROUND('2,2'!H52*'1,2'!$E$28,0)</f>
        <v>282</v>
      </c>
      <c r="I52" s="6">
        <f>ROUND('2,2'!I52*'1,2'!$E$28,0)</f>
        <v>290</v>
      </c>
      <c r="J52" s="6">
        <f>ROUND('2,2'!J52*'1,2'!$E$28,0)</f>
        <v>318</v>
      </c>
      <c r="L52" s="86"/>
      <c r="M52" s="86"/>
      <c r="N52" s="86"/>
      <c r="O52" s="86"/>
      <c r="P52" s="86"/>
      <c r="Q52" s="86"/>
      <c r="R52" s="82"/>
      <c r="T52" s="82"/>
    </row>
    <row r="53" spans="1:20" ht="38.25" x14ac:dyDescent="0.2">
      <c r="A53" s="4" t="s">
        <v>322</v>
      </c>
      <c r="B53" s="4" t="s">
        <v>323</v>
      </c>
      <c r="C53" s="5" t="s">
        <v>324</v>
      </c>
      <c r="D53" s="4" t="s">
        <v>303</v>
      </c>
      <c r="E53" s="6">
        <f>ROUND('2,2'!E53*'1,2'!$E$28,0)</f>
        <v>29</v>
      </c>
      <c r="F53" s="6">
        <f>ROUND('2,2'!F53*'1,2'!$E$28,0)</f>
        <v>32</v>
      </c>
      <c r="G53" s="6">
        <f>ROUND('2,2'!G53*'1,2'!$E$28,0)</f>
        <v>51</v>
      </c>
      <c r="H53" s="6">
        <f>ROUND('2,2'!H53*'1,2'!$E$28,0)</f>
        <v>55</v>
      </c>
      <c r="I53" s="6">
        <f>ROUND('2,2'!I53*'1,2'!$E$28,0)</f>
        <v>57</v>
      </c>
      <c r="J53" s="6">
        <f>ROUND('2,2'!J53*'1,2'!$E$28,0)</f>
        <v>63</v>
      </c>
      <c r="L53" s="86"/>
      <c r="M53" s="86"/>
      <c r="N53" s="86"/>
      <c r="O53" s="86"/>
      <c r="P53" s="86"/>
      <c r="Q53" s="86"/>
      <c r="R53" s="82"/>
      <c r="T53" s="82"/>
    </row>
    <row r="54" spans="1:20" ht="25.5" x14ac:dyDescent="0.2">
      <c r="A54" s="4" t="s">
        <v>325</v>
      </c>
      <c r="B54" s="4" t="s">
        <v>326</v>
      </c>
      <c r="C54" s="5" t="s">
        <v>327</v>
      </c>
      <c r="D54" s="4" t="s">
        <v>303</v>
      </c>
      <c r="E54" s="6">
        <f>ROUND('2,2'!E54*'1,2'!$E$28,0)</f>
        <v>1849</v>
      </c>
      <c r="F54" s="6">
        <f>ROUND('2,2'!F54*'1,2'!$E$28,0)</f>
        <v>0</v>
      </c>
      <c r="G54" s="6">
        <f>ROUND('2,2'!G54*'1,2'!$E$28,0)</f>
        <v>3266</v>
      </c>
      <c r="H54" s="6">
        <f>ROUND('2,2'!H54*'1,2'!$E$28,0)</f>
        <v>0</v>
      </c>
      <c r="I54" s="6">
        <f>ROUND('2,2'!I54*'1,2'!$E$28,0)</f>
        <v>4136</v>
      </c>
      <c r="J54" s="6">
        <f>ROUND('2,2'!J54*'1,2'!$E$28,0)</f>
        <v>0</v>
      </c>
      <c r="L54" s="86"/>
      <c r="M54" s="86"/>
      <c r="N54" s="86"/>
      <c r="O54" s="86"/>
      <c r="P54" s="86"/>
      <c r="Q54" s="86"/>
      <c r="R54" s="82"/>
      <c r="T54" s="82"/>
    </row>
    <row r="55" spans="1:20" ht="25.5" x14ac:dyDescent="0.2">
      <c r="A55" s="4" t="s">
        <v>328</v>
      </c>
      <c r="B55" s="4" t="s">
        <v>329</v>
      </c>
      <c r="C55" s="5" t="s">
        <v>330</v>
      </c>
      <c r="D55" s="4" t="s">
        <v>15</v>
      </c>
      <c r="E55" s="6">
        <f>ROUND('2,2'!E55*'1,2'!$E$28,0)</f>
        <v>1237</v>
      </c>
      <c r="F55" s="6">
        <f>ROUND('2,2'!F55*'1,2'!$E$28,0)</f>
        <v>0</v>
      </c>
      <c r="G55" s="6">
        <f>ROUND('2,2'!G55*'1,2'!$E$28,0)</f>
        <v>2187</v>
      </c>
      <c r="H55" s="6">
        <f>ROUND('2,2'!H55*'1,2'!$E$28,0)</f>
        <v>0</v>
      </c>
      <c r="I55" s="6">
        <f>ROUND('2,2'!I55*'1,2'!$E$28,0)</f>
        <v>2767</v>
      </c>
      <c r="J55" s="6">
        <f>ROUND('2,2'!J55*'1,2'!$E$28,0)</f>
        <v>0</v>
      </c>
      <c r="L55" s="86"/>
      <c r="M55" s="86"/>
      <c r="N55" s="86"/>
      <c r="O55" s="86"/>
      <c r="P55" s="86"/>
      <c r="Q55" s="86"/>
      <c r="R55" s="82"/>
      <c r="T55" s="82"/>
    </row>
    <row r="56" spans="1:20" ht="25.5" x14ac:dyDescent="0.2">
      <c r="A56" s="4" t="s">
        <v>331</v>
      </c>
      <c r="B56" s="4" t="s">
        <v>332</v>
      </c>
      <c r="C56" s="5" t="s">
        <v>333</v>
      </c>
      <c r="D56" s="4" t="s">
        <v>15</v>
      </c>
      <c r="E56" s="6">
        <f>ROUND('2,2'!E56*'1,2'!$E$28,0)</f>
        <v>680</v>
      </c>
      <c r="F56" s="6">
        <f>ROUND('2,2'!F56*'1,2'!$E$28,0)</f>
        <v>747</v>
      </c>
      <c r="G56" s="6">
        <f>ROUND('2,2'!G56*'1,2'!$E$28,0)</f>
        <v>1202</v>
      </c>
      <c r="H56" s="6">
        <f>ROUND('2,2'!H56*'1,2'!$E$28,0)</f>
        <v>1326</v>
      </c>
      <c r="I56" s="6">
        <f>ROUND('2,2'!I56*'1,2'!$E$28,0)</f>
        <v>1520</v>
      </c>
      <c r="J56" s="6">
        <f>ROUND('2,2'!J56*'1,2'!$E$28,0)</f>
        <v>1660</v>
      </c>
      <c r="L56" s="86"/>
      <c r="M56" s="86"/>
      <c r="N56" s="86"/>
      <c r="O56" s="86"/>
      <c r="P56" s="86"/>
      <c r="Q56" s="86"/>
      <c r="R56" s="82"/>
      <c r="T56" s="82"/>
    </row>
    <row r="57" spans="1:20" ht="25.5" x14ac:dyDescent="0.2">
      <c r="A57" s="4" t="s">
        <v>334</v>
      </c>
      <c r="B57" s="4" t="s">
        <v>335</v>
      </c>
      <c r="C57" s="5" t="s">
        <v>336</v>
      </c>
      <c r="D57" s="4" t="s">
        <v>15</v>
      </c>
      <c r="E57" s="6">
        <f>ROUND('2,2'!E57*'1,2'!$E$28,0)</f>
        <v>952</v>
      </c>
      <c r="F57" s="6">
        <f>ROUND('2,2'!F57*'1,2'!$E$28,0)</f>
        <v>1049</v>
      </c>
      <c r="G57" s="6">
        <f>ROUND('2,2'!G57*'1,2'!$E$28,0)</f>
        <v>1681</v>
      </c>
      <c r="H57" s="6">
        <f>ROUND('2,2'!H57*'1,2'!$E$28,0)</f>
        <v>1853</v>
      </c>
      <c r="I57" s="6">
        <f>ROUND('2,2'!I57*'1,2'!$E$28,0)</f>
        <v>2129</v>
      </c>
      <c r="J57" s="6">
        <f>ROUND('2,2'!J57*'1,2'!$E$28,0)</f>
        <v>2324</v>
      </c>
      <c r="L57" s="86"/>
      <c r="M57" s="86"/>
      <c r="N57" s="86"/>
      <c r="O57" s="86"/>
      <c r="P57" s="86"/>
      <c r="Q57" s="86"/>
      <c r="R57" s="82"/>
      <c r="T57" s="82"/>
    </row>
    <row r="58" spans="1:20" x14ac:dyDescent="0.2">
      <c r="A58" s="4" t="s">
        <v>337</v>
      </c>
      <c r="B58" s="4" t="s">
        <v>338</v>
      </c>
      <c r="C58" s="5" t="s">
        <v>339</v>
      </c>
      <c r="D58" s="4" t="s">
        <v>15</v>
      </c>
      <c r="E58" s="6">
        <f>ROUND('2,2'!E58*'1,2'!$E$28,0)</f>
        <v>656</v>
      </c>
      <c r="F58" s="6">
        <f>ROUND('2,2'!F58*'1,2'!$E$28,0)</f>
        <v>721</v>
      </c>
      <c r="G58" s="6">
        <f>ROUND('2,2'!G58*'1,2'!$E$28,0)</f>
        <v>1232</v>
      </c>
      <c r="H58" s="6">
        <f>ROUND('2,2'!H58*'1,2'!$E$28,0)</f>
        <v>1357</v>
      </c>
      <c r="I58" s="6">
        <f>ROUND('2,2'!I58*'1,2'!$E$28,0)</f>
        <v>1397</v>
      </c>
      <c r="J58" s="6">
        <f>ROUND('2,2'!J58*'1,2'!$E$28,0)</f>
        <v>1528</v>
      </c>
      <c r="L58" s="86"/>
      <c r="M58" s="86"/>
      <c r="N58" s="86"/>
      <c r="O58" s="86"/>
      <c r="P58" s="86"/>
      <c r="Q58" s="86"/>
      <c r="R58" s="82"/>
      <c r="T58" s="82"/>
    </row>
    <row r="59" spans="1:20" ht="25.5" x14ac:dyDescent="0.2">
      <c r="A59" s="4" t="s">
        <v>340</v>
      </c>
      <c r="B59" s="4" t="s">
        <v>341</v>
      </c>
      <c r="C59" s="5" t="s">
        <v>342</v>
      </c>
      <c r="D59" s="4" t="s">
        <v>15</v>
      </c>
      <c r="E59" s="6">
        <f>ROUND('2,2'!E59*'1,2'!$E$28,0)</f>
        <v>578</v>
      </c>
      <c r="F59" s="6">
        <f>ROUND('2,2'!F59*'1,2'!$E$28,0)</f>
        <v>636</v>
      </c>
      <c r="G59" s="6">
        <f>ROUND('2,2'!G59*'1,2'!$E$28,0)</f>
        <v>1076</v>
      </c>
      <c r="H59" s="6">
        <f>ROUND('2,2'!H59*'1,2'!$E$28,0)</f>
        <v>1186</v>
      </c>
      <c r="I59" s="6">
        <f>ROUND('2,2'!I59*'1,2'!$E$28,0)</f>
        <v>1241</v>
      </c>
      <c r="J59" s="6">
        <f>ROUND('2,2'!J59*'1,2'!$E$28,0)</f>
        <v>1357</v>
      </c>
      <c r="L59" s="86"/>
      <c r="M59" s="86"/>
      <c r="N59" s="86"/>
      <c r="O59" s="86"/>
      <c r="P59" s="86"/>
      <c r="Q59" s="86"/>
      <c r="R59" s="82"/>
      <c r="T59" s="82"/>
    </row>
    <row r="60" spans="1:20" ht="25.5" x14ac:dyDescent="0.2">
      <c r="A60" s="4" t="s">
        <v>343</v>
      </c>
      <c r="B60" s="4" t="s">
        <v>344</v>
      </c>
      <c r="C60" s="5" t="s">
        <v>345</v>
      </c>
      <c r="D60" s="4" t="s">
        <v>15</v>
      </c>
      <c r="E60" s="6">
        <f>ROUND('2,2'!E60*'1,2'!$E$28,0)</f>
        <v>289</v>
      </c>
      <c r="F60" s="6">
        <f>ROUND('2,2'!F60*'1,2'!$E$28,0)</f>
        <v>318</v>
      </c>
      <c r="G60" s="6">
        <f>ROUND('2,2'!G60*'1,2'!$E$28,0)</f>
        <v>539</v>
      </c>
      <c r="H60" s="6">
        <f>ROUND('2,2'!H60*'1,2'!$E$28,0)</f>
        <v>592</v>
      </c>
      <c r="I60" s="6">
        <f>ROUND('2,2'!I60*'1,2'!$E$28,0)</f>
        <v>620</v>
      </c>
      <c r="J60" s="6">
        <f>ROUND('2,2'!J60*'1,2'!$E$28,0)</f>
        <v>679</v>
      </c>
      <c r="L60" s="86"/>
      <c r="M60" s="86"/>
      <c r="N60" s="86"/>
      <c r="O60" s="86"/>
      <c r="P60" s="86"/>
      <c r="Q60" s="86"/>
      <c r="R60" s="82"/>
      <c r="T60" s="82"/>
    </row>
    <row r="61" spans="1:20" ht="38.25" x14ac:dyDescent="0.2">
      <c r="A61" s="4" t="s">
        <v>346</v>
      </c>
      <c r="B61" s="4" t="s">
        <v>347</v>
      </c>
      <c r="C61" s="5" t="s">
        <v>348</v>
      </c>
      <c r="D61" s="4" t="s">
        <v>3234</v>
      </c>
      <c r="E61" s="6">
        <f>ROUND('2,2'!E61*'1,2'!$E$28,0)</f>
        <v>273</v>
      </c>
      <c r="F61" s="6">
        <f>ROUND('2,2'!F61*'1,2'!$E$28,0)</f>
        <v>301</v>
      </c>
      <c r="G61" s="6">
        <f>ROUND('2,2'!G61*'1,2'!$E$28,0)</f>
        <v>513</v>
      </c>
      <c r="H61" s="6">
        <f>ROUND('2,2'!H61*'1,2'!$E$28,0)</f>
        <v>566</v>
      </c>
      <c r="I61" s="6">
        <f>ROUND('2,2'!I61*'1,2'!$E$28,0)</f>
        <v>582</v>
      </c>
      <c r="J61" s="6">
        <f>ROUND('2,2'!J61*'1,2'!$E$28,0)</f>
        <v>636</v>
      </c>
      <c r="L61" s="86"/>
      <c r="M61" s="86"/>
      <c r="N61" s="86"/>
      <c r="O61" s="86"/>
      <c r="P61" s="86"/>
      <c r="Q61" s="86"/>
      <c r="R61" s="82"/>
      <c r="T61" s="82"/>
    </row>
    <row r="62" spans="1:20" ht="38.25" x14ac:dyDescent="0.2">
      <c r="A62" s="4" t="s">
        <v>350</v>
      </c>
      <c r="B62" s="4" t="s">
        <v>351</v>
      </c>
      <c r="C62" s="5" t="s">
        <v>352</v>
      </c>
      <c r="D62" s="4" t="s">
        <v>3234</v>
      </c>
      <c r="E62" s="6">
        <f>E61*1.2</f>
        <v>327.59999999999997</v>
      </c>
      <c r="F62" s="6">
        <f t="shared" ref="F62:J62" si="0">F61*1.2</f>
        <v>361.2</v>
      </c>
      <c r="G62" s="6">
        <f t="shared" si="0"/>
        <v>615.6</v>
      </c>
      <c r="H62" s="6">
        <f t="shared" si="0"/>
        <v>679.19999999999993</v>
      </c>
      <c r="I62" s="6">
        <f t="shared" si="0"/>
        <v>698.4</v>
      </c>
      <c r="J62" s="6">
        <f t="shared" si="0"/>
        <v>763.19999999999993</v>
      </c>
      <c r="L62" s="86"/>
      <c r="M62" s="86"/>
      <c r="N62" s="86"/>
      <c r="O62" s="86"/>
      <c r="P62" s="86"/>
      <c r="Q62" s="86"/>
      <c r="R62" s="82"/>
      <c r="T62" s="82"/>
    </row>
    <row r="63" spans="1:20" x14ac:dyDescent="0.2">
      <c r="G63" s="83"/>
      <c r="I63" s="83"/>
      <c r="K63" s="82"/>
    </row>
    <row r="64" spans="1:20" x14ac:dyDescent="0.2">
      <c r="J64" s="82"/>
      <c r="K64" s="99"/>
    </row>
    <row r="66" spans="10:10" x14ac:dyDescent="0.2">
      <c r="J66" s="82"/>
    </row>
    <row r="67" spans="10:10" x14ac:dyDescent="0.2">
      <c r="J67" s="82"/>
    </row>
    <row r="68" spans="10:10" x14ac:dyDescent="0.2">
      <c r="J68" s="113"/>
    </row>
    <row r="69" spans="10:10" x14ac:dyDescent="0.2">
      <c r="J69" s="113"/>
    </row>
  </sheetData>
  <sheetProtection sheet="1" objects="1" scenarios="1"/>
  <mergeCells count="13">
    <mergeCell ref="A1:J1"/>
    <mergeCell ref="A4:J4"/>
    <mergeCell ref="A6:F6"/>
    <mergeCell ref="A8:A9"/>
    <mergeCell ref="B8:B9"/>
    <mergeCell ref="C8:C9"/>
    <mergeCell ref="D8:D9"/>
    <mergeCell ref="E8:F8"/>
    <mergeCell ref="G8:H8"/>
    <mergeCell ref="I8:J8"/>
    <mergeCell ref="E7:F7"/>
    <mergeCell ref="G7:H7"/>
    <mergeCell ref="I7:J7"/>
  </mergeCells>
  <pageMargins left="0.98425196850393704" right="0.59055118110236227" top="0.78740157480314965" bottom="0.78740157480314965" header="0.39370078740157483" footer="0.39370078740157483"/>
  <pageSetup paperSize="9" scale="57" fitToHeight="5" pageOrder="overThenDown"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55</vt:i4>
      </vt:variant>
      <vt:variant>
        <vt:lpstr>Именованные диапазоны</vt:lpstr>
      </vt:variant>
      <vt:variant>
        <vt:i4>62</vt:i4>
      </vt:variant>
    </vt:vector>
  </HeadingPairs>
  <TitlesOfParts>
    <vt:vector size="117" baseType="lpstr">
      <vt:lpstr>1,2</vt:lpstr>
      <vt:lpstr>р1гл2</vt:lpstr>
      <vt:lpstr>1,4</vt:lpstr>
      <vt:lpstr>р1гл4</vt:lpstr>
      <vt:lpstr>2,1</vt:lpstr>
      <vt:lpstr>р2гл1</vt:lpstr>
      <vt:lpstr>р2гл1 расц</vt:lpstr>
      <vt:lpstr>2,2</vt:lpstr>
      <vt:lpstr>р2гл2</vt:lpstr>
      <vt:lpstr>р2гл2 расч</vt:lpstr>
      <vt:lpstr>2,4</vt:lpstr>
      <vt:lpstr>р2гл4</vt:lpstr>
      <vt:lpstr>р2гл4 расч</vt:lpstr>
      <vt:lpstr>3</vt:lpstr>
      <vt:lpstr>р3</vt:lpstr>
      <vt:lpstr>р3 расч</vt:lpstr>
      <vt:lpstr>4,1</vt:lpstr>
      <vt:lpstr>р4гл1</vt:lpstr>
      <vt:lpstr>4,2</vt:lpstr>
      <vt:lpstr>р4гл2</vt:lpstr>
      <vt:lpstr>5,1</vt:lpstr>
      <vt:lpstr>р5гл1</vt:lpstr>
      <vt:lpstr>5,2</vt:lpstr>
      <vt:lpstr>р5гл2</vt:lpstr>
      <vt:lpstr>5,3</vt:lpstr>
      <vt:lpstr>р5гл3</vt:lpstr>
      <vt:lpstr>5,4</vt:lpstr>
      <vt:lpstr>р5гл4</vt:lpstr>
      <vt:lpstr>6,1</vt:lpstr>
      <vt:lpstr>р6гл1</vt:lpstr>
      <vt:lpstr>6,2</vt:lpstr>
      <vt:lpstr>р6гл2</vt:lpstr>
      <vt:lpstr>6,3</vt:lpstr>
      <vt:lpstr>р6гл3</vt:lpstr>
      <vt:lpstr>7,1</vt:lpstr>
      <vt:lpstr>р7гл1</vt:lpstr>
      <vt:lpstr>7,2</vt:lpstr>
      <vt:lpstr>р7гл2</vt:lpstr>
      <vt:lpstr>7,3</vt:lpstr>
      <vt:lpstr>р7гл3</vt:lpstr>
      <vt:lpstr>7,4</vt:lpstr>
      <vt:lpstr>р7гл4</vt:lpstr>
      <vt:lpstr>9,1</vt:lpstr>
      <vt:lpstr>р9гл1</vt:lpstr>
      <vt:lpstr>р9гл1 расц</vt:lpstr>
      <vt:lpstr>9,2</vt:lpstr>
      <vt:lpstr>р9гл2</vt:lpstr>
      <vt:lpstr>р9гл2 расц</vt:lpstr>
      <vt:lpstr>10,1</vt:lpstr>
      <vt:lpstr>р10гл1</vt:lpstr>
      <vt:lpstr>10,2</vt:lpstr>
      <vt:lpstr>р10гл2</vt:lpstr>
      <vt:lpstr>10,3</vt:lpstr>
      <vt:lpstr>р10гл3</vt:lpstr>
      <vt:lpstr>р10гл2 расц</vt:lpstr>
      <vt:lpstr>р10гл1!Print_AreaFix_47Fix_47Fix_47Fix_47Fix_47Fix_47Fix_100</vt:lpstr>
      <vt:lpstr>р10гл2!Print_AreaFix_48Fix_48Fix_48Fix_48Fix_48Fix_48Fix_101</vt:lpstr>
      <vt:lpstr>р10гл3!Print_AreaFix_49Fix_49Fix_49Fix_49Fix_49Fix_49Fix_102</vt:lpstr>
      <vt:lpstr>р1гл4!Print_AreaFix_50Fix_50Fix_50Fix_50Fix_50Fix_50Fix_103</vt:lpstr>
      <vt:lpstr>р2гл1!Print_AreaFix_51Fix_51Fix_51Fix_51Fix_51Fix_51Fix_104</vt:lpstr>
      <vt:lpstr>р4гл2!Print_AreaFix_52Fix_52Fix_52Fix_52Fix_52Fix_52Fix_105</vt:lpstr>
      <vt:lpstr>р5гл4!Print_AreaFix_53Fix_53Fix_53Fix_53Fix_53Fix_53Fix_106</vt:lpstr>
      <vt:lpstr>р7гл2!Print_AreaFix_54Fix_54Fix_54Fix_54Fix_54Fix_54Fix_107</vt:lpstr>
      <vt:lpstr>'10,3'!Print_AreaFix_55Fix_55Fix_55Fix_55Fix_55Fix_55Fix_47Fix_47Fix_47Fix_47Fix_47Fix_47Fix_47Fix_47Fix_47Fix_47Fix_47Fix_47Fix_47</vt:lpstr>
      <vt:lpstr>р10гл3!Print_AreaFix_56Fix_56Fix_56Fix_56Fix_56Fix_56Fix_48Fix_48Fix_48Fix_48Fix_48Fix_48Fix_48Fix_48Fix_48Fix_48Fix_48Fix_48Fix_48</vt:lpstr>
      <vt:lpstr>р10гл3!Print_AreaFix_57Fix_57Fix_57Fix_57Fix_57Fix_57Fix_49Fix_49Fix_49Fix_49Fix_49Fix_49Fix_61Fix_61Fix_61Fix_61Fix_61</vt:lpstr>
      <vt:lpstr>р1гл4!Print_AreaFix_58Fix_58Fix_58Fix_58Fix_58Fix_58Fix_50Fix_50Fix_50Fix_50Fix_50Fix_50Fix_62Fix_62Fix_62Fix_62Fix_62</vt:lpstr>
      <vt:lpstr>р2гл1!Print_AreaFix_59Fix_59Fix_59Fix_59Fix_59Fix_59Fix_51Fix_51Fix_51Fix_51Fix_51Fix_51Fix_63Fix_63Fix_63Fix_63Fix_63</vt:lpstr>
      <vt:lpstr>р4гл1!Print_AreaFix_60Fix_60Fix_60Fix_60Fix_60Fix_60Fix_52Fix_52Fix_52Fix_52Fix_52Fix_52Fix_64Fix_64Fix_64Fix_64Fix_64</vt:lpstr>
      <vt:lpstr>р4гл2!Print_AreaFix_61Fix_61Fix_61Fix_61Fix_61Fix_61Fix_53Fix_53Fix_53Fix_53Fix_53Fix_53Fix_65Fix_65Fix_65Fix_65Fix_65</vt:lpstr>
      <vt:lpstr>р5гл4!Print_AreaFix_62Fix_62Fix_62Fix_62Fix_62Fix_62Fix_54Fix_54Fix_54Fix_54Fix_54Fix_54Fix_66Fix_66Fix_66Fix_66Fix_66</vt:lpstr>
      <vt:lpstr>р7гл2!Print_AreaFix_63Fix_63Fix_63Fix_63Fix_63Fix_63Fix_55Fix_55Fix_55Fix_55Fix_55Fix_55Fix_67Fix_67Fix_67Fix_67Fix_67</vt:lpstr>
      <vt:lpstr>р7гл3!Print_AreaFix_64Fix_64Fix_64Fix_64Fix_64Fix_64Fix_56Fix_56Fix_56Fix_56Fix_56Fix_56Fix_68Fix_68Fix_68Fix_68Fix_68</vt:lpstr>
      <vt:lpstr>'10,1'!Print_AreaFix_65Fix_65Fix_65Fix_65Fix_65Fix_65Fix_57Fix_57Fix_57Fix_57Fix_57Fix_69</vt:lpstr>
      <vt:lpstr>р10гл1!Print_AreaFix_66Fix_66Fix_66Fix_66Fix_66Fix_66Fix_58Fix_58Fix_57Fix_57Fix_57Fix_69</vt:lpstr>
      <vt:lpstr>р7гл2!Print_AreaFix_67Fix_67Fix_67Fix_67Fix_67Fix_67Fix_59Fix_59Fix_58Fix_70</vt:lpstr>
      <vt:lpstr>р9гл1!Print_AreaFix_68Fix_68Fix_68Fix_68Fix_68Fix_68Fix_60Fix_60Fix_59Fix_71</vt:lpstr>
      <vt:lpstr>'10,1'!Print_AreaFix_69Fix_69Fix_69Fix_69Fix_69Fix_69Fix_61Fix_61Fix_72</vt:lpstr>
      <vt:lpstr>р10гл1!Print_AreaFix_70Fix_70Fix_70Fix_70Fix_70Fix_70Fix_62Fix_62Fix_72</vt:lpstr>
      <vt:lpstr>р10гл2!Print_AreaFix_71Fix_71Fix_71Fix_71Fix_71Fix_71Fix_63Fix_63Fix_73</vt:lpstr>
      <vt:lpstr>р10гл3!Print_AreaFix_72Fix_72Fix_72Fix_72Fix_72Fix_72Fix_64Fix_64Fix_74</vt:lpstr>
      <vt:lpstr>р1гл2!Print_AreaFix_73Fix_73Fix_73Fix_73Fix_73Fix_73Fix_65Fix_65Fix_75</vt:lpstr>
      <vt:lpstr>р1гл4!Print_AreaFix_74Fix_74Fix_74Fix_74Fix_74Fix_74Fix_66Fix_66Fix_76</vt:lpstr>
      <vt:lpstr>р2гл1!Print_AreaFix_75Fix_75Fix_75Fix_75Fix_75Fix_75Fix_67Fix_67Fix_77</vt:lpstr>
      <vt:lpstr>р2гл2!Print_AreaFix_76Fix_76Fix_76Fix_76Fix_76Fix_76Fix_68Fix_68Fix_78</vt:lpstr>
      <vt:lpstr>р2гл4!Print_AreaFix_77Fix_77Fix_77Fix_77Fix_77Fix_77Fix_69Fix_69Fix_79</vt:lpstr>
      <vt:lpstr>р3!Print_AreaFix_78Fix_78Fix_78Fix_78Fix_78Fix_78Fix_70Fix_70Fix_80</vt:lpstr>
      <vt:lpstr>р4гл1!Print_AreaFix_79Fix_79Fix_79Fix_79Fix_79Fix_79Fix_71Fix_71Fix_81</vt:lpstr>
      <vt:lpstr>р4гл2!Print_AreaFix_80Fix_80Fix_80Fix_80Fix_80Fix_80Fix_72Fix_72Fix_82</vt:lpstr>
      <vt:lpstr>р5гл1!Print_AreaFix_81Fix_81Fix_81Fix_81Fix_81Fix_81Fix_73Fix_73Fix_83</vt:lpstr>
      <vt:lpstr>р5гл2!Print_AreaFix_82Fix_82Fix_82Fix_82Fix_82Fix_82Fix_74Fix_74Fix_84</vt:lpstr>
      <vt:lpstr>р5гл3!Print_AreaFix_83Fix_83Fix_83Fix_83Fix_83Fix_83Fix_75Fix_75Fix_85</vt:lpstr>
      <vt:lpstr>р5гл4!Print_AreaFix_84Fix_84Fix_84Fix_84Fix_84Fix_84Fix_76Fix_76Fix_86</vt:lpstr>
      <vt:lpstr>р6гл1!Print_AreaFix_85Fix_85Fix_85Fix_85Fix_85Fix_85Fix_77Fix_77Fix_87</vt:lpstr>
      <vt:lpstr>р6гл2!Print_AreaFix_86Fix_86Fix_86Fix_86Fix_86Fix_86Fix_78Fix_78Fix_88</vt:lpstr>
      <vt:lpstr>р6гл3!Print_AreaFix_87Fix_87Fix_87Fix_87Fix_87Fix_87Fix_79Fix_79Fix_89</vt:lpstr>
      <vt:lpstr>р7гл1!Print_AreaFix_88Fix_88Fix_88Fix_88Fix_88Fix_88Fix_80Fix_80Fix_90</vt:lpstr>
      <vt:lpstr>р7гл2!Print_AreaFix_89Fix_89Fix_89Fix_89Fix_89Fix_89Fix_81Fix_81Fix_91</vt:lpstr>
      <vt:lpstr>р7гл3!Print_AreaFix_90Fix_90Fix_90Fix_90Fix_90Fix_90Fix_82Fix_82Fix_92</vt:lpstr>
      <vt:lpstr>р7гл4!Print_AreaFix_91Fix_91Fix_91Fix_91Fix_91Fix_91Fix_83Fix_83Fix_93</vt:lpstr>
      <vt:lpstr>р9гл1!Print_AreaFix_92Fix_92Fix_92Fix_92Fix_92Fix_92Fix_84Fix_84Fix_94</vt:lpstr>
      <vt:lpstr>р9гл2!Print_AreaFix_93Fix_93Fix_93Fix_93Fix_93Fix_93Fix_85Fix_85Fix_95</vt:lpstr>
      <vt:lpstr>'10,3'!Print_AreaFix_94Fix_94Fix_94Fix_94Fix_94Fix_94Fix_99</vt:lpstr>
      <vt:lpstr>р9гл1!Print_TitlesFix_100Fix_105Fix_97Fix_97Fix_102Fix_107Fix_98Fix_98Fix_71Fix_69Fix_69Fix_68Fix_60Fix_60Fix_60Fix_60Fix_60</vt:lpstr>
      <vt:lpstr>'10,1'!Print_TitlesFix_101Fix_106Fix_98Fix_98Fix_103Fix_95Fix_86Fix_86Fix_60Fix_58Fix_58Fix_57Fix_49Fix_49Fix_49Fix_49Fix_49</vt:lpstr>
      <vt:lpstr>р10гл1!Print_TitlesFix_102Fix_107Fix_99Fix_99Fix_104Fix_96Fix_87Fix_87Fix_60Fix_58Fix_58Fix_57Fix_49Fix_49Fix_49Fix_49Fix_49</vt:lpstr>
      <vt:lpstr>р10гл2!Print_TitlesFix_103Fix_95Fix_100Fix_100Fix_105Fix_97Fix_88Fix_88Fix_61Fix_59Fix_59Fix_58Fix_50Fix_50Fix_50Fix_50Fix_50</vt:lpstr>
      <vt:lpstr>р2гл1!Print_TitlesFix_104Fix_96Fix_101Fix_101Fix_106Fix_98Fix_89Fix_89Fix_62Fix_60Fix_60Fix_59Fix_51Fix_51Fix_51Fix_51Fix_51</vt:lpstr>
      <vt:lpstr>р2гл2!Print_TitlesFix_105Fix_97Fix_102Fix_102Fix_107Fix_99Fix_90Fix_90Fix_63Fix_61Fix_61Fix_60Fix_52Fix_52Fix_52Fix_52Fix_52</vt:lpstr>
      <vt:lpstr>р3!Print_TitlesFix_106Fix_98Fix_103Fix_103Fix_95Fix_100Fix_91Fix_91Fix_64Fix_62Fix_62Fix_61Fix_53Fix_53Fix_53Fix_53Fix_53</vt:lpstr>
      <vt:lpstr>р5гл1!Print_TitlesFix_107Fix_99Fix_104Fix_104Fix_96Fix_101Fix_92Fix_92Fix_65Fix_63Fix_63Fix_62Fix_54Fix_54Fix_54Fix_54Fix_54</vt:lpstr>
      <vt:lpstr>р5гл3!Print_TitlesFix_95Fix_100Fix_105Fix_105Fix_97Fix_102Fix_93Fix_93Fix_66Fix_64Fix_64Fix_63Fix_55Fix_55Fix_55Fix_55Fix_55</vt:lpstr>
      <vt:lpstr>р6гл1!Print_TitlesFix_96Fix_101Fix_106Fix_106Fix_98Fix_103Fix_94Fix_94Fix_67Fix_65Fix_65Fix_64Fix_56Fix_56Fix_56Fix_56Fix_56</vt:lpstr>
      <vt:lpstr>р6гл2!Print_TitlesFix_97Fix_102Fix_107Fix_107Fix_99Fix_104Fix_95Fix_95Fix_68Fix_66Fix_66Fix_65Fix_57Fix_57Fix_57Fix_57Fix_57</vt:lpstr>
      <vt:lpstr>р6гл3!Print_TitlesFix_98Fix_103Fix_95Fix_95Fix_100Fix_105Fix_96Fix_96Fix_69Fix_67Fix_67Fix_66Fix_58Fix_58Fix_58Fix_58Fix_58</vt:lpstr>
      <vt:lpstr>р7гл3!Print_TitlesFix_99Fix_104Fix_96Fix_96Fix_101Fix_106Fix_97Fix_97Fix_70Fix_68Fix_68Fix_67Fix_59Fix_59Fix_59Fix_59Fix_59</vt:lpstr>
      <vt:lpstr>р1гл4!Область_печати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2026-07-24T03:11:53Z</dcterms:modified>
</cp:coreProperties>
</file>